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L:\Lab\EPAUS9rT_Analyses\H2\Phase 1\"/>
    </mc:Choice>
  </mc:AlternateContent>
  <xr:revisionPtr revIDLastSave="0" documentId="13_ncr:1_{5E1C2A45-D996-4FD6-8DB7-4F825A0D93DE}" xr6:coauthVersionLast="45" xr6:coauthVersionMax="45" xr10:uidLastSave="{00000000-0000-0000-0000-000000000000}"/>
  <bookViews>
    <workbookView xWindow="-108" yWindow="-108" windowWidth="23256" windowHeight="14016" firstSheet="1" activeTab="10" xr2:uid="{00000000-000D-0000-FFFF-FFFF00000000}"/>
  </bookViews>
  <sheets>
    <sheet name="dummies" sheetId="1" r:id="rId1"/>
    <sheet name="H2 Use" sheetId="3" r:id="rId2"/>
    <sheet name="H2 Techs" sheetId="4" r:id="rId3"/>
    <sheet name="CO2" sheetId="5" r:id="rId4"/>
    <sheet name="CO2summary" sheetId="10" r:id="rId5"/>
    <sheet name="NOx" sheetId="6" r:id="rId6"/>
    <sheet name="NOxsummary" sheetId="11" r:id="rId7"/>
    <sheet name="SO2" sheetId="7" r:id="rId8"/>
    <sheet name="SO2summary" sheetId="9" r:id="rId9"/>
    <sheet name="PM10" sheetId="13" r:id="rId10"/>
    <sheet name="PM10summary" sheetId="12" r:id="rId11"/>
    <sheet name="objz" sheetId="8" r:id="rId12"/>
    <sheet name="ComNetM" sheetId="14" r:id="rId13"/>
    <sheet name="scenarios" sheetId="2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571" i="3" l="1"/>
  <c r="Q571" i="3" s="1"/>
  <c r="P571" i="3"/>
  <c r="R571" i="3"/>
  <c r="U571" i="3"/>
  <c r="O572" i="3"/>
  <c r="P572" i="3" s="1"/>
  <c r="Q572" i="3"/>
  <c r="U572" i="3"/>
  <c r="O573" i="3"/>
  <c r="P573" i="3"/>
  <c r="Q573" i="3"/>
  <c r="O574" i="3"/>
  <c r="Q574" i="3" s="1"/>
  <c r="O575" i="3"/>
  <c r="O576" i="3"/>
  <c r="P576" i="3" s="1"/>
  <c r="Q576" i="3"/>
  <c r="O577" i="3"/>
  <c r="Q577" i="3" s="1"/>
  <c r="P577" i="3"/>
  <c r="R577" i="3"/>
  <c r="U577" i="3"/>
  <c r="O578" i="3"/>
  <c r="P578" i="3" s="1"/>
  <c r="U578" i="3"/>
  <c r="O579" i="3"/>
  <c r="P579" i="3"/>
  <c r="Q579" i="3"/>
  <c r="R579" i="3"/>
  <c r="U579" i="3"/>
  <c r="O580" i="3"/>
  <c r="R580" i="3" s="1"/>
  <c r="P580" i="3"/>
  <c r="Q580" i="3"/>
  <c r="U580" i="3"/>
  <c r="O581" i="3"/>
  <c r="P581" i="3" s="1"/>
  <c r="Q581" i="3"/>
  <c r="O582" i="3"/>
  <c r="Q582" i="3"/>
  <c r="R582" i="3"/>
  <c r="U582" i="3"/>
  <c r="O583" i="3"/>
  <c r="R583" i="3" s="1"/>
  <c r="O584" i="3"/>
  <c r="Q584" i="3" s="1"/>
  <c r="P584" i="3"/>
  <c r="R584" i="3"/>
  <c r="O585" i="3"/>
  <c r="Q585" i="3" s="1"/>
  <c r="P585" i="3"/>
  <c r="R585" i="3"/>
  <c r="U585" i="3"/>
  <c r="O586" i="3"/>
  <c r="U586" i="3" s="1"/>
  <c r="P586" i="3"/>
  <c r="O587" i="3"/>
  <c r="P587" i="3"/>
  <c r="Q587" i="3"/>
  <c r="R587" i="3"/>
  <c r="U587" i="3"/>
  <c r="O588" i="3"/>
  <c r="R588" i="3" s="1"/>
  <c r="P588" i="3"/>
  <c r="Q588" i="3"/>
  <c r="U588" i="3"/>
  <c r="O589" i="3"/>
  <c r="Q589" i="3" s="1"/>
  <c r="P589" i="3"/>
  <c r="O590" i="3"/>
  <c r="Q590" i="3"/>
  <c r="R590" i="3"/>
  <c r="U590" i="3"/>
  <c r="O591" i="3"/>
  <c r="R591" i="3" s="1"/>
  <c r="O592" i="3"/>
  <c r="P592" i="3" s="1"/>
  <c r="O593" i="3"/>
  <c r="Q593" i="3" s="1"/>
  <c r="P593" i="3"/>
  <c r="R593" i="3"/>
  <c r="U593" i="3"/>
  <c r="O594" i="3"/>
  <c r="P594" i="3" s="1"/>
  <c r="O595" i="3"/>
  <c r="P595" i="3"/>
  <c r="Q595" i="3"/>
  <c r="R595" i="3"/>
  <c r="U595" i="3"/>
  <c r="O596" i="3"/>
  <c r="R596" i="3" s="1"/>
  <c r="P596" i="3"/>
  <c r="Q596" i="3"/>
  <c r="U596" i="3"/>
  <c r="O597" i="3"/>
  <c r="O598" i="3"/>
  <c r="R598" i="3" s="1"/>
  <c r="Q598" i="3"/>
  <c r="O599" i="3"/>
  <c r="R599" i="3"/>
  <c r="O600" i="3"/>
  <c r="P600" i="3"/>
  <c r="Q600" i="3"/>
  <c r="R600" i="3"/>
  <c r="O601" i="3"/>
  <c r="Q601" i="3" s="1"/>
  <c r="P601" i="3"/>
  <c r="R601" i="3"/>
  <c r="U601" i="3"/>
  <c r="O602" i="3"/>
  <c r="P602" i="3"/>
  <c r="R602" i="3"/>
  <c r="U602" i="3"/>
  <c r="O603" i="3"/>
  <c r="P603" i="3"/>
  <c r="Q603" i="3"/>
  <c r="R603" i="3"/>
  <c r="U603" i="3"/>
  <c r="O604" i="3"/>
  <c r="R604" i="3" s="1"/>
  <c r="P604" i="3"/>
  <c r="Q604" i="3"/>
  <c r="U604" i="3"/>
  <c r="O605" i="3"/>
  <c r="P605" i="3"/>
  <c r="Q605" i="3"/>
  <c r="U605" i="3"/>
  <c r="O606" i="3"/>
  <c r="Q606" i="3" s="1"/>
  <c r="R606" i="3"/>
  <c r="O607" i="3"/>
  <c r="Q607" i="3"/>
  <c r="R607" i="3"/>
  <c r="O608" i="3"/>
  <c r="P608" i="3"/>
  <c r="Q608" i="3"/>
  <c r="R608" i="3"/>
  <c r="O609" i="3"/>
  <c r="P609" i="3" s="1"/>
  <c r="U609" i="3"/>
  <c r="O610" i="3"/>
  <c r="P610" i="3"/>
  <c r="R610" i="3"/>
  <c r="U610" i="3"/>
  <c r="O611" i="3"/>
  <c r="P611" i="3"/>
  <c r="Q611" i="3"/>
  <c r="R611" i="3"/>
  <c r="U611" i="3"/>
  <c r="O612" i="3"/>
  <c r="R612" i="3" s="1"/>
  <c r="P612" i="3"/>
  <c r="Q612" i="3"/>
  <c r="U612" i="3"/>
  <c r="O613" i="3"/>
  <c r="P613" i="3"/>
  <c r="Q613" i="3"/>
  <c r="U613" i="3"/>
  <c r="O614" i="3"/>
  <c r="Q614" i="3" s="1"/>
  <c r="R614" i="3"/>
  <c r="O615" i="3"/>
  <c r="Q615" i="3"/>
  <c r="R615" i="3"/>
  <c r="O616" i="3"/>
  <c r="P616" i="3"/>
  <c r="Q616" i="3"/>
  <c r="R616" i="3"/>
  <c r="O617" i="3"/>
  <c r="P617" i="3" s="1"/>
  <c r="U617" i="3"/>
  <c r="O618" i="3"/>
  <c r="P618" i="3"/>
  <c r="R618" i="3"/>
  <c r="U618" i="3"/>
  <c r="O619" i="3"/>
  <c r="P619" i="3"/>
  <c r="Q619" i="3"/>
  <c r="R619" i="3"/>
  <c r="U619" i="3"/>
  <c r="O620" i="3"/>
  <c r="R620" i="3" s="1"/>
  <c r="P620" i="3"/>
  <c r="Q620" i="3"/>
  <c r="U620" i="3"/>
  <c r="O621" i="3"/>
  <c r="P621" i="3"/>
  <c r="Q621" i="3"/>
  <c r="U621" i="3"/>
  <c r="O622" i="3"/>
  <c r="Q622" i="3" s="1"/>
  <c r="R622" i="3"/>
  <c r="O623" i="3"/>
  <c r="Q623" i="3"/>
  <c r="R623" i="3"/>
  <c r="O624" i="3"/>
  <c r="P624" i="3"/>
  <c r="Q624" i="3"/>
  <c r="R624" i="3"/>
  <c r="O625" i="3"/>
  <c r="P625" i="3" s="1"/>
  <c r="U625" i="3"/>
  <c r="O626" i="3"/>
  <c r="P626" i="3"/>
  <c r="R626" i="3"/>
  <c r="U626" i="3"/>
  <c r="O627" i="3"/>
  <c r="P627" i="3"/>
  <c r="Q627" i="3"/>
  <c r="R627" i="3"/>
  <c r="U627" i="3"/>
  <c r="O628" i="3"/>
  <c r="R628" i="3" s="1"/>
  <c r="P628" i="3"/>
  <c r="Q628" i="3"/>
  <c r="U628" i="3"/>
  <c r="O629" i="3"/>
  <c r="P629" i="3"/>
  <c r="Q629" i="3"/>
  <c r="U629" i="3"/>
  <c r="O630" i="3"/>
  <c r="Q630" i="3" s="1"/>
  <c r="R630" i="3"/>
  <c r="O631" i="3"/>
  <c r="Q631" i="3"/>
  <c r="R631" i="3"/>
  <c r="O632" i="3"/>
  <c r="P632" i="3"/>
  <c r="Q632" i="3"/>
  <c r="R632" i="3"/>
  <c r="O633" i="3"/>
  <c r="P633" i="3" s="1"/>
  <c r="U633" i="3"/>
  <c r="O634" i="3"/>
  <c r="P634" i="3"/>
  <c r="R634" i="3"/>
  <c r="U634" i="3"/>
  <c r="O635" i="3"/>
  <c r="P635" i="3"/>
  <c r="Q635" i="3"/>
  <c r="R635" i="3"/>
  <c r="U635" i="3"/>
  <c r="O636" i="3"/>
  <c r="R636" i="3" s="1"/>
  <c r="P636" i="3"/>
  <c r="Q636" i="3"/>
  <c r="U636" i="3"/>
  <c r="O637" i="3"/>
  <c r="P637" i="3"/>
  <c r="Q637" i="3"/>
  <c r="U637" i="3"/>
  <c r="O638" i="3"/>
  <c r="Q638" i="3"/>
  <c r="R638" i="3"/>
  <c r="O639" i="3"/>
  <c r="Q639" i="3"/>
  <c r="R639" i="3"/>
  <c r="O640" i="3"/>
  <c r="P640" i="3"/>
  <c r="Q640" i="3"/>
  <c r="R640" i="3"/>
  <c r="O641" i="3"/>
  <c r="P641" i="3" s="1"/>
  <c r="U641" i="3"/>
  <c r="O642" i="3"/>
  <c r="P642" i="3"/>
  <c r="R642" i="3"/>
  <c r="U642" i="3"/>
  <c r="O643" i="3"/>
  <c r="P643" i="3"/>
  <c r="Q643" i="3"/>
  <c r="R643" i="3"/>
  <c r="U643" i="3"/>
  <c r="O644" i="3"/>
  <c r="R644" i="3" s="1"/>
  <c r="P644" i="3"/>
  <c r="Q644" i="3"/>
  <c r="U644" i="3"/>
  <c r="O645" i="3"/>
  <c r="P645" i="3"/>
  <c r="Q645" i="3"/>
  <c r="U645" i="3"/>
  <c r="O646" i="3"/>
  <c r="Q646" i="3"/>
  <c r="O647" i="3"/>
  <c r="Q647" i="3"/>
  <c r="R647" i="3"/>
  <c r="O648" i="3"/>
  <c r="P648" i="3"/>
  <c r="Q648" i="3"/>
  <c r="R648" i="3"/>
  <c r="O649" i="3"/>
  <c r="P649" i="3" s="1"/>
  <c r="U649" i="3"/>
  <c r="O650" i="3"/>
  <c r="P650" i="3"/>
  <c r="R650" i="3"/>
  <c r="U650" i="3"/>
  <c r="O651" i="3"/>
  <c r="P651" i="3"/>
  <c r="Q651" i="3"/>
  <c r="R651" i="3"/>
  <c r="U651" i="3"/>
  <c r="O652" i="3"/>
  <c r="R652" i="3" s="1"/>
  <c r="P652" i="3"/>
  <c r="Q652" i="3"/>
  <c r="U652" i="3"/>
  <c r="O653" i="3"/>
  <c r="P653" i="3"/>
  <c r="Q653" i="3"/>
  <c r="U653" i="3"/>
  <c r="O654" i="3"/>
  <c r="O655" i="3"/>
  <c r="Q655" i="3"/>
  <c r="R655" i="3"/>
  <c r="O656" i="3"/>
  <c r="P656" i="3"/>
  <c r="Q656" i="3"/>
  <c r="R656" i="3"/>
  <c r="T656" i="3"/>
  <c r="O657" i="3"/>
  <c r="Q657" i="3" s="1"/>
  <c r="P657" i="3"/>
  <c r="R657" i="3"/>
  <c r="T657" i="3"/>
  <c r="U657" i="3"/>
  <c r="O658" i="3"/>
  <c r="P658" i="3" s="1"/>
  <c r="R658" i="3"/>
  <c r="U658" i="3"/>
  <c r="O659" i="3"/>
  <c r="P659" i="3"/>
  <c r="U659" i="3"/>
  <c r="O660" i="3"/>
  <c r="P660" i="3"/>
  <c r="Q660" i="3"/>
  <c r="R660" i="3"/>
  <c r="T660" i="3"/>
  <c r="O661" i="3"/>
  <c r="Q661" i="3" s="1"/>
  <c r="P661" i="3"/>
  <c r="R661" i="3"/>
  <c r="T661" i="3"/>
  <c r="U661" i="3"/>
  <c r="O662" i="3"/>
  <c r="O663" i="3"/>
  <c r="P663" i="3" s="1"/>
  <c r="O664" i="3"/>
  <c r="P664" i="3"/>
  <c r="Q664" i="3"/>
  <c r="R664" i="3"/>
  <c r="T664" i="3"/>
  <c r="O665" i="3"/>
  <c r="Q665" i="3" s="1"/>
  <c r="P665" i="3"/>
  <c r="R665" i="3"/>
  <c r="T665" i="3"/>
  <c r="U665" i="3"/>
  <c r="O666" i="3"/>
  <c r="R666" i="3" s="1"/>
  <c r="U666" i="3"/>
  <c r="O667" i="3"/>
  <c r="P667" i="3"/>
  <c r="U667" i="3"/>
  <c r="O668" i="3"/>
  <c r="P668" i="3"/>
  <c r="Q668" i="3"/>
  <c r="R668" i="3"/>
  <c r="T668" i="3"/>
  <c r="O669" i="3"/>
  <c r="Q669" i="3" s="1"/>
  <c r="P669" i="3"/>
  <c r="R669" i="3"/>
  <c r="T669" i="3"/>
  <c r="U669" i="3"/>
  <c r="O670" i="3"/>
  <c r="R670" i="3"/>
  <c r="U670" i="3"/>
  <c r="O671" i="3"/>
  <c r="Q671" i="3"/>
  <c r="U671" i="3"/>
  <c r="O672" i="3"/>
  <c r="P672" i="3"/>
  <c r="Q672" i="3"/>
  <c r="R672" i="3"/>
  <c r="T672" i="3"/>
  <c r="O673" i="3"/>
  <c r="Q673" i="3" s="1"/>
  <c r="P673" i="3"/>
  <c r="R673" i="3"/>
  <c r="T673" i="3"/>
  <c r="U673" i="3"/>
  <c r="O674" i="3"/>
  <c r="R674" i="3"/>
  <c r="O675" i="3"/>
  <c r="U675" i="3" s="1"/>
  <c r="P675" i="3"/>
  <c r="Q675" i="3"/>
  <c r="O676" i="3"/>
  <c r="P676" i="3"/>
  <c r="Q676" i="3"/>
  <c r="R676" i="3"/>
  <c r="T676" i="3"/>
  <c r="O677" i="3"/>
  <c r="Q677" i="3" s="1"/>
  <c r="P677" i="3"/>
  <c r="R677" i="3"/>
  <c r="T677" i="3"/>
  <c r="U677" i="3"/>
  <c r="O678" i="3"/>
  <c r="Q678" i="3"/>
  <c r="O679" i="3"/>
  <c r="T679" i="3"/>
  <c r="U679" i="3"/>
  <c r="O680" i="3"/>
  <c r="P680" i="3"/>
  <c r="Q680" i="3"/>
  <c r="R680" i="3"/>
  <c r="T680" i="3"/>
  <c r="O681" i="3"/>
  <c r="P681" i="3"/>
  <c r="R681" i="3"/>
  <c r="T681" i="3"/>
  <c r="U681" i="3"/>
  <c r="O682" i="3"/>
  <c r="Q682" i="3"/>
  <c r="O683" i="3"/>
  <c r="P683" i="3" s="1"/>
  <c r="Q683" i="3"/>
  <c r="U683" i="3"/>
  <c r="O684" i="3"/>
  <c r="P684" i="3"/>
  <c r="Q684" i="3"/>
  <c r="R684" i="3"/>
  <c r="T684" i="3"/>
  <c r="O685" i="3"/>
  <c r="R685" i="3"/>
  <c r="T685" i="3"/>
  <c r="O686" i="3"/>
  <c r="Q686" i="3"/>
  <c r="R686" i="3"/>
  <c r="U686" i="3"/>
  <c r="O687" i="3"/>
  <c r="T687" i="3" s="1"/>
  <c r="P687" i="3"/>
  <c r="Q687" i="3"/>
  <c r="O688" i="3"/>
  <c r="P688" i="3"/>
  <c r="Q688" i="3"/>
  <c r="R688" i="3"/>
  <c r="T688" i="3"/>
  <c r="O689" i="3"/>
  <c r="T689" i="3" s="1"/>
  <c r="U689" i="3"/>
  <c r="O690" i="3"/>
  <c r="R690" i="3" s="1"/>
  <c r="U690" i="3"/>
  <c r="O691" i="3"/>
  <c r="P691" i="3" s="1"/>
  <c r="Q691" i="3"/>
  <c r="T691" i="3"/>
  <c r="U691" i="3"/>
  <c r="O692" i="3"/>
  <c r="P692" i="3"/>
  <c r="Q692" i="3"/>
  <c r="R692" i="3"/>
  <c r="T692" i="3"/>
  <c r="O693" i="3"/>
  <c r="O694" i="3"/>
  <c r="U694" i="3" s="1"/>
  <c r="O695" i="3"/>
  <c r="T695" i="3" s="1"/>
  <c r="O696" i="3"/>
  <c r="P696" i="3" s="1"/>
  <c r="Q696" i="3"/>
  <c r="R696" i="3"/>
  <c r="T696" i="3"/>
  <c r="O697" i="3"/>
  <c r="T697" i="3" s="1"/>
  <c r="O698" i="3"/>
  <c r="Q698" i="3"/>
  <c r="R698" i="3"/>
  <c r="O699" i="3"/>
  <c r="P699" i="3"/>
  <c r="Q699" i="3"/>
  <c r="T699" i="3"/>
  <c r="U699" i="3"/>
  <c r="O700" i="3"/>
  <c r="P700" i="3" s="1"/>
  <c r="Q700" i="3"/>
  <c r="R700" i="3"/>
  <c r="T700" i="3"/>
  <c r="O701" i="3"/>
  <c r="O702" i="3"/>
  <c r="Q702" i="3"/>
  <c r="R702" i="3"/>
  <c r="O703" i="3"/>
  <c r="P703" i="3"/>
  <c r="Q703" i="3"/>
  <c r="T703" i="3"/>
  <c r="U703" i="3"/>
  <c r="O704" i="3"/>
  <c r="P704" i="3" s="1"/>
  <c r="Q704" i="3"/>
  <c r="R704" i="3"/>
  <c r="T704" i="3"/>
  <c r="O705" i="3"/>
  <c r="T705" i="3" s="1"/>
  <c r="O706" i="3"/>
  <c r="Q706" i="3"/>
  <c r="R706" i="3"/>
  <c r="O707" i="3"/>
  <c r="P707" i="3"/>
  <c r="Q707" i="3"/>
  <c r="T707" i="3"/>
  <c r="U707" i="3"/>
  <c r="O708" i="3"/>
  <c r="P708" i="3" s="1"/>
  <c r="Q708" i="3"/>
  <c r="R708" i="3"/>
  <c r="T708" i="3"/>
  <c r="O709" i="3"/>
  <c r="T709" i="3" s="1"/>
  <c r="O710" i="3"/>
  <c r="Q710" i="3"/>
  <c r="R710" i="3"/>
  <c r="O711" i="3"/>
  <c r="P711" i="3"/>
  <c r="Q711" i="3"/>
  <c r="T711" i="3"/>
  <c r="U711" i="3"/>
  <c r="O712" i="3"/>
  <c r="P712" i="3" s="1"/>
  <c r="Q712" i="3"/>
  <c r="R712" i="3"/>
  <c r="T712" i="3"/>
  <c r="O713" i="3"/>
  <c r="T713" i="3" s="1"/>
  <c r="O714" i="3"/>
  <c r="Q714" i="3"/>
  <c r="R714" i="3"/>
  <c r="O715" i="3"/>
  <c r="P715" i="3"/>
  <c r="Q715" i="3"/>
  <c r="T715" i="3"/>
  <c r="U715" i="3"/>
  <c r="O716" i="3"/>
  <c r="P716" i="3" s="1"/>
  <c r="Q716" i="3"/>
  <c r="R716" i="3"/>
  <c r="T716" i="3"/>
  <c r="O717" i="3"/>
  <c r="O718" i="3"/>
  <c r="Q718" i="3"/>
  <c r="R718" i="3"/>
  <c r="O719" i="3"/>
  <c r="P719" i="3"/>
  <c r="Q719" i="3"/>
  <c r="T719" i="3"/>
  <c r="U719" i="3"/>
  <c r="O720" i="3"/>
  <c r="P720" i="3" s="1"/>
  <c r="Q720" i="3"/>
  <c r="R720" i="3"/>
  <c r="T720" i="3"/>
  <c r="O721" i="3"/>
  <c r="T721" i="3" s="1"/>
  <c r="O722" i="3"/>
  <c r="Q722" i="3"/>
  <c r="R722" i="3"/>
  <c r="O723" i="3"/>
  <c r="P723" i="3"/>
  <c r="Q723" i="3"/>
  <c r="T723" i="3"/>
  <c r="U723" i="3"/>
  <c r="O724" i="3"/>
  <c r="P724" i="3" s="1"/>
  <c r="Q724" i="3"/>
  <c r="R724" i="3"/>
  <c r="T724" i="3"/>
  <c r="O725" i="3"/>
  <c r="T725" i="3" s="1"/>
  <c r="O726" i="3"/>
  <c r="Q726" i="3"/>
  <c r="R726" i="3"/>
  <c r="O727" i="3"/>
  <c r="P727" i="3"/>
  <c r="Q727" i="3"/>
  <c r="T727" i="3"/>
  <c r="U727" i="3"/>
  <c r="O728" i="3"/>
  <c r="P728" i="3" s="1"/>
  <c r="Q728" i="3"/>
  <c r="R728" i="3"/>
  <c r="T728" i="3"/>
  <c r="O729" i="3"/>
  <c r="O730" i="3"/>
  <c r="Q730" i="3"/>
  <c r="R730" i="3"/>
  <c r="O731" i="3"/>
  <c r="P731" i="3"/>
  <c r="Q731" i="3"/>
  <c r="T731" i="3"/>
  <c r="U731" i="3"/>
  <c r="O732" i="3"/>
  <c r="P732" i="3" s="1"/>
  <c r="Q732" i="3"/>
  <c r="R732" i="3"/>
  <c r="T732" i="3"/>
  <c r="O733" i="3"/>
  <c r="O734" i="3"/>
  <c r="O735" i="3"/>
  <c r="P735" i="3"/>
  <c r="U735" i="3"/>
  <c r="O736" i="3"/>
  <c r="O737" i="3"/>
  <c r="O738" i="3"/>
  <c r="Q738" i="3"/>
  <c r="R738" i="3"/>
  <c r="T738" i="3"/>
  <c r="O739" i="3"/>
  <c r="P739" i="3" s="1"/>
  <c r="Q739" i="3"/>
  <c r="T739" i="3"/>
  <c r="O740" i="3"/>
  <c r="R740" i="3" s="1"/>
  <c r="O741" i="3"/>
  <c r="P741" i="3"/>
  <c r="Q741" i="3"/>
  <c r="T741" i="3"/>
  <c r="U741" i="3"/>
  <c r="O742" i="3"/>
  <c r="Q742" i="3"/>
  <c r="O743" i="3"/>
  <c r="P743" i="3"/>
  <c r="T743" i="3"/>
  <c r="O744" i="3"/>
  <c r="O745" i="3"/>
  <c r="O746" i="3"/>
  <c r="Q746" i="3" s="1"/>
  <c r="R746" i="3"/>
  <c r="T746" i="3"/>
  <c r="O747" i="3"/>
  <c r="P747" i="3"/>
  <c r="Q747" i="3"/>
  <c r="T747" i="3"/>
  <c r="U747" i="3"/>
  <c r="O748" i="3"/>
  <c r="Q748" i="3"/>
  <c r="R748" i="3"/>
  <c r="T748" i="3"/>
  <c r="O749" i="3"/>
  <c r="Q749" i="3"/>
  <c r="O750" i="3"/>
  <c r="T750" i="3" s="1"/>
  <c r="Q750" i="3"/>
  <c r="O751" i="3"/>
  <c r="P751" i="3"/>
  <c r="U751" i="3"/>
  <c r="O752" i="3"/>
  <c r="R752" i="3"/>
  <c r="O753" i="3"/>
  <c r="U753" i="3" s="1"/>
  <c r="T753" i="3"/>
  <c r="O754" i="3"/>
  <c r="Q754" i="3"/>
  <c r="R754" i="3"/>
  <c r="T754" i="3"/>
  <c r="O755" i="3"/>
  <c r="P755" i="3" s="1"/>
  <c r="Q755" i="3"/>
  <c r="T755" i="3"/>
  <c r="O756" i="3"/>
  <c r="R756" i="3"/>
  <c r="O757" i="3"/>
  <c r="P757" i="3"/>
  <c r="Q757" i="3"/>
  <c r="T757" i="3"/>
  <c r="U757" i="3"/>
  <c r="O758" i="3"/>
  <c r="Q758" i="3"/>
  <c r="O759" i="3"/>
  <c r="T759" i="3"/>
  <c r="O760" i="3"/>
  <c r="T760" i="3"/>
  <c r="O761" i="3"/>
  <c r="U761" i="3" s="1"/>
  <c r="Q761" i="3"/>
  <c r="O762" i="3"/>
  <c r="Q762" i="3" s="1"/>
  <c r="R762" i="3"/>
  <c r="T762" i="3"/>
  <c r="O763" i="3"/>
  <c r="P763" i="3"/>
  <c r="Q763" i="3"/>
  <c r="T763" i="3"/>
  <c r="U763" i="3"/>
  <c r="O764" i="3"/>
  <c r="Q764" i="3"/>
  <c r="R764" i="3"/>
  <c r="T764" i="3"/>
  <c r="O765" i="3"/>
  <c r="O766" i="3"/>
  <c r="Q766" i="3" s="1"/>
  <c r="T766" i="3"/>
  <c r="O767" i="3"/>
  <c r="P767" i="3"/>
  <c r="U767" i="3"/>
  <c r="O768" i="3"/>
  <c r="O769" i="3"/>
  <c r="T769" i="3" s="1"/>
  <c r="U769" i="3"/>
  <c r="O770" i="3"/>
  <c r="Q770" i="3"/>
  <c r="R770" i="3"/>
  <c r="T770" i="3"/>
  <c r="O771" i="3"/>
  <c r="P771" i="3" s="1"/>
  <c r="Q771" i="3"/>
  <c r="T771" i="3"/>
  <c r="O772" i="3"/>
  <c r="O773" i="3"/>
  <c r="P773" i="3"/>
  <c r="Q773" i="3"/>
  <c r="T773" i="3"/>
  <c r="U773" i="3"/>
  <c r="O774" i="3"/>
  <c r="Q774" i="3"/>
  <c r="O775" i="3"/>
  <c r="T775" i="3" s="1"/>
  <c r="P775" i="3"/>
  <c r="O776" i="3"/>
  <c r="O777" i="3"/>
  <c r="Q777" i="3" s="1"/>
  <c r="U777" i="3"/>
  <c r="O778" i="3"/>
  <c r="Q778" i="3" s="1"/>
  <c r="R778" i="3"/>
  <c r="T778" i="3"/>
  <c r="O779" i="3"/>
  <c r="P779" i="3"/>
  <c r="Q779" i="3"/>
  <c r="T779" i="3"/>
  <c r="O780" i="3"/>
  <c r="Q780" i="3"/>
  <c r="R780" i="3"/>
  <c r="T780" i="3"/>
  <c r="O781" i="3"/>
  <c r="O782" i="3"/>
  <c r="T782" i="3" s="1"/>
  <c r="O783" i="3"/>
  <c r="P783" i="3"/>
  <c r="U783" i="3"/>
  <c r="O784" i="3"/>
  <c r="O785" i="3"/>
  <c r="O786" i="3"/>
  <c r="Q786" i="3"/>
  <c r="R786" i="3"/>
  <c r="T786" i="3"/>
  <c r="O787" i="3"/>
  <c r="P787" i="3" s="1"/>
  <c r="Q787" i="3"/>
  <c r="T787" i="3"/>
  <c r="U787" i="3"/>
  <c r="O788" i="3"/>
  <c r="R788" i="3"/>
  <c r="O789" i="3"/>
  <c r="P789" i="3"/>
  <c r="Q789" i="3"/>
  <c r="T789" i="3"/>
  <c r="U789" i="3"/>
  <c r="O790" i="3"/>
  <c r="Q790" i="3"/>
  <c r="O791" i="3"/>
  <c r="T791" i="3" s="1"/>
  <c r="O792" i="3"/>
  <c r="O793" i="3"/>
  <c r="T793" i="3"/>
  <c r="O794" i="3"/>
  <c r="Q794" i="3" s="1"/>
  <c r="R794" i="3"/>
  <c r="T794" i="3"/>
  <c r="O795" i="3"/>
  <c r="P795" i="3"/>
  <c r="Q795" i="3"/>
  <c r="T795" i="3"/>
  <c r="O796" i="3"/>
  <c r="P796" i="3"/>
  <c r="Q796" i="3"/>
  <c r="R796" i="3"/>
  <c r="T796" i="3"/>
  <c r="U796" i="3"/>
  <c r="O797" i="3"/>
  <c r="T797" i="3" s="1"/>
  <c r="R797" i="3"/>
  <c r="O798" i="3"/>
  <c r="Q798" i="3"/>
  <c r="O799" i="3"/>
  <c r="R799" i="3"/>
  <c r="O800" i="3"/>
  <c r="P800" i="3"/>
  <c r="Q800" i="3"/>
  <c r="R800" i="3"/>
  <c r="T800" i="3"/>
  <c r="U800" i="3"/>
  <c r="O801" i="3"/>
  <c r="T801" i="3"/>
  <c r="O802" i="3"/>
  <c r="Q802" i="3" s="1"/>
  <c r="P802" i="3"/>
  <c r="U802" i="3"/>
  <c r="O803" i="3"/>
  <c r="R803" i="3" s="1"/>
  <c r="Q803" i="3"/>
  <c r="T803" i="3"/>
  <c r="O804" i="3"/>
  <c r="P804" i="3"/>
  <c r="Q804" i="3"/>
  <c r="R804" i="3"/>
  <c r="T804" i="3"/>
  <c r="U804" i="3"/>
  <c r="O805" i="3"/>
  <c r="R805" i="3"/>
  <c r="T805" i="3"/>
  <c r="O806" i="3"/>
  <c r="Q806" i="3" s="1"/>
  <c r="O807" i="3"/>
  <c r="T807" i="3" s="1"/>
  <c r="R807" i="3"/>
  <c r="O808" i="3"/>
  <c r="P808" i="3"/>
  <c r="Q808" i="3"/>
  <c r="R808" i="3"/>
  <c r="T808" i="3"/>
  <c r="U808" i="3"/>
  <c r="O809" i="3"/>
  <c r="R809" i="3" s="1"/>
  <c r="T809" i="3"/>
  <c r="O810" i="3"/>
  <c r="P810" i="3"/>
  <c r="Q810" i="3"/>
  <c r="U810" i="3"/>
  <c r="O811" i="3"/>
  <c r="P811" i="3"/>
  <c r="Q811" i="3"/>
  <c r="R811" i="3"/>
  <c r="T811" i="3"/>
  <c r="O812" i="3"/>
  <c r="P812" i="3"/>
  <c r="Q812" i="3"/>
  <c r="R812" i="3"/>
  <c r="T812" i="3"/>
  <c r="U812" i="3"/>
  <c r="O813" i="3"/>
  <c r="T813" i="3"/>
  <c r="O814" i="3"/>
  <c r="Q814" i="3"/>
  <c r="U814" i="3"/>
  <c r="O815" i="3"/>
  <c r="Q815" i="3"/>
  <c r="T815" i="3"/>
  <c r="O816" i="3"/>
  <c r="P816" i="3"/>
  <c r="Q816" i="3"/>
  <c r="R816" i="3"/>
  <c r="T816" i="3"/>
  <c r="U816" i="3"/>
  <c r="O817" i="3"/>
  <c r="T817" i="3" s="1"/>
  <c r="R817" i="3"/>
  <c r="U817" i="3"/>
  <c r="O818" i="3"/>
  <c r="O819" i="3"/>
  <c r="Q819" i="3" s="1"/>
  <c r="P819" i="3"/>
  <c r="R819" i="3"/>
  <c r="T819" i="3"/>
  <c r="O820" i="3"/>
  <c r="V820" i="3" s="1"/>
  <c r="P820" i="3"/>
  <c r="Q820" i="3"/>
  <c r="R820" i="3"/>
  <c r="S820" i="3"/>
  <c r="T820" i="3"/>
  <c r="U820" i="3"/>
  <c r="O821" i="3"/>
  <c r="P821" i="3" s="1"/>
  <c r="Q821" i="3"/>
  <c r="R821" i="3"/>
  <c r="S821" i="3"/>
  <c r="T821" i="3"/>
  <c r="U821" i="3"/>
  <c r="V821" i="3"/>
  <c r="O822" i="3"/>
  <c r="P822" i="3" s="1"/>
  <c r="Q822" i="3"/>
  <c r="R822" i="3"/>
  <c r="S822" i="3"/>
  <c r="T822" i="3"/>
  <c r="U822" i="3"/>
  <c r="V822" i="3"/>
  <c r="O823" i="3"/>
  <c r="P823" i="3" s="1"/>
  <c r="Q823" i="3"/>
  <c r="R823" i="3"/>
  <c r="S823" i="3"/>
  <c r="T823" i="3"/>
  <c r="U823" i="3"/>
  <c r="V823" i="3"/>
  <c r="O824" i="3"/>
  <c r="P824" i="3" s="1"/>
  <c r="Q824" i="3"/>
  <c r="R824" i="3"/>
  <c r="S824" i="3"/>
  <c r="T824" i="3"/>
  <c r="U824" i="3"/>
  <c r="V824" i="3"/>
  <c r="O825" i="3"/>
  <c r="P825" i="3" s="1"/>
  <c r="Q825" i="3"/>
  <c r="R825" i="3"/>
  <c r="S825" i="3"/>
  <c r="T825" i="3"/>
  <c r="U825" i="3"/>
  <c r="V825" i="3"/>
  <c r="O826" i="3"/>
  <c r="P826" i="3" s="1"/>
  <c r="Q826" i="3"/>
  <c r="R826" i="3"/>
  <c r="S826" i="3"/>
  <c r="T826" i="3"/>
  <c r="U826" i="3"/>
  <c r="V826" i="3"/>
  <c r="O827" i="3"/>
  <c r="P827" i="3" s="1"/>
  <c r="Q827" i="3"/>
  <c r="R827" i="3"/>
  <c r="S827" i="3"/>
  <c r="T827" i="3"/>
  <c r="U827" i="3"/>
  <c r="V827" i="3"/>
  <c r="O828" i="3"/>
  <c r="P828" i="3" s="1"/>
  <c r="Q828" i="3"/>
  <c r="R828" i="3"/>
  <c r="S828" i="3"/>
  <c r="T828" i="3"/>
  <c r="U828" i="3"/>
  <c r="V828" i="3"/>
  <c r="O829" i="3"/>
  <c r="P829" i="3" s="1"/>
  <c r="Q829" i="3"/>
  <c r="R829" i="3"/>
  <c r="S829" i="3"/>
  <c r="T829" i="3"/>
  <c r="U829" i="3"/>
  <c r="V829" i="3"/>
  <c r="O830" i="3"/>
  <c r="P830" i="3" s="1"/>
  <c r="Q830" i="3"/>
  <c r="R830" i="3"/>
  <c r="S830" i="3"/>
  <c r="T830" i="3"/>
  <c r="U830" i="3"/>
  <c r="V830" i="3"/>
  <c r="O831" i="3"/>
  <c r="P831" i="3" s="1"/>
  <c r="Q831" i="3"/>
  <c r="R831" i="3"/>
  <c r="S831" i="3"/>
  <c r="T831" i="3"/>
  <c r="U831" i="3"/>
  <c r="V831" i="3"/>
  <c r="O832" i="3"/>
  <c r="R832" i="3" s="1"/>
  <c r="S832" i="3"/>
  <c r="V832" i="3"/>
  <c r="O833" i="3"/>
  <c r="P833" i="3" s="1"/>
  <c r="Q833" i="3"/>
  <c r="S833" i="3"/>
  <c r="T833" i="3"/>
  <c r="U833" i="3"/>
  <c r="O834" i="3"/>
  <c r="R834" i="3" s="1"/>
  <c r="T834" i="3"/>
  <c r="U834" i="3"/>
  <c r="O835" i="3"/>
  <c r="P835" i="3" s="1"/>
  <c r="Q835" i="3"/>
  <c r="R835" i="3"/>
  <c r="S835" i="3"/>
  <c r="U835" i="3"/>
  <c r="V835" i="3"/>
  <c r="O836" i="3"/>
  <c r="O837" i="3"/>
  <c r="Q837" i="3"/>
  <c r="S837" i="3"/>
  <c r="U837" i="3"/>
  <c r="O838" i="3"/>
  <c r="O839" i="3"/>
  <c r="P839" i="3" s="1"/>
  <c r="Q839" i="3"/>
  <c r="R839" i="3"/>
  <c r="S839" i="3"/>
  <c r="T839" i="3"/>
  <c r="U839" i="3"/>
  <c r="V839" i="3"/>
  <c r="O840" i="3"/>
  <c r="R840" i="3"/>
  <c r="S840" i="3"/>
  <c r="T840" i="3"/>
  <c r="V840" i="3"/>
  <c r="O841" i="3"/>
  <c r="T841" i="3" s="1"/>
  <c r="Q841" i="3"/>
  <c r="S841" i="3"/>
  <c r="U841" i="3"/>
  <c r="O842" i="3"/>
  <c r="Q842" i="3"/>
  <c r="R842" i="3"/>
  <c r="U842" i="3"/>
  <c r="O843" i="3"/>
  <c r="P843" i="3" s="1"/>
  <c r="Q843" i="3"/>
  <c r="R843" i="3"/>
  <c r="S843" i="3"/>
  <c r="U843" i="3"/>
  <c r="V843" i="3"/>
  <c r="O844" i="3"/>
  <c r="R844" i="3" s="1"/>
  <c r="O845" i="3"/>
  <c r="Q845" i="3" s="1"/>
  <c r="O846" i="3"/>
  <c r="Q846" i="3"/>
  <c r="R846" i="3"/>
  <c r="T846" i="3"/>
  <c r="U846" i="3"/>
  <c r="V846" i="3"/>
  <c r="O847" i="3"/>
  <c r="P847" i="3" s="1"/>
  <c r="Q847" i="3"/>
  <c r="R847" i="3"/>
  <c r="S847" i="3"/>
  <c r="T847" i="3"/>
  <c r="U847" i="3"/>
  <c r="V847" i="3"/>
  <c r="O848" i="3"/>
  <c r="T848" i="3" s="1"/>
  <c r="R848" i="3"/>
  <c r="S848" i="3"/>
  <c r="V848" i="3"/>
  <c r="O849" i="3"/>
  <c r="Q849" i="3"/>
  <c r="S849" i="3"/>
  <c r="U849" i="3"/>
  <c r="O850" i="3"/>
  <c r="Q850" i="3" s="1"/>
  <c r="R850" i="3"/>
  <c r="T850" i="3"/>
  <c r="U850" i="3"/>
  <c r="V850" i="3"/>
  <c r="O851" i="3"/>
  <c r="P851" i="3" s="1"/>
  <c r="Q851" i="3"/>
  <c r="R851" i="3"/>
  <c r="S851" i="3"/>
  <c r="U851" i="3"/>
  <c r="V851" i="3"/>
  <c r="O852" i="3"/>
  <c r="O853" i="3"/>
  <c r="Q853" i="3"/>
  <c r="S853" i="3"/>
  <c r="T853" i="3"/>
  <c r="U853" i="3"/>
  <c r="O854" i="3"/>
  <c r="S854" i="3" s="1"/>
  <c r="P854" i="3"/>
  <c r="Q854" i="3"/>
  <c r="T854" i="3"/>
  <c r="U854" i="3"/>
  <c r="O855" i="3"/>
  <c r="P855" i="3"/>
  <c r="O856" i="3"/>
  <c r="P856" i="3" s="1"/>
  <c r="Q856" i="3"/>
  <c r="S856" i="3"/>
  <c r="O857" i="3"/>
  <c r="P857" i="3" s="1"/>
  <c r="Q857" i="3"/>
  <c r="S857" i="3"/>
  <c r="T857" i="3"/>
  <c r="U857" i="3"/>
  <c r="O858" i="3"/>
  <c r="S858" i="3" s="1"/>
  <c r="P858" i="3"/>
  <c r="Q858" i="3"/>
  <c r="T858" i="3"/>
  <c r="U858" i="3"/>
  <c r="O859" i="3"/>
  <c r="P859" i="3" s="1"/>
  <c r="O860" i="3"/>
  <c r="P860" i="3" s="1"/>
  <c r="Q860" i="3"/>
  <c r="S860" i="3"/>
  <c r="O861" i="3"/>
  <c r="P861" i="3" s="1"/>
  <c r="Q861" i="3"/>
  <c r="S861" i="3"/>
  <c r="T861" i="3"/>
  <c r="U861" i="3"/>
  <c r="O862" i="3"/>
  <c r="S862" i="3" s="1"/>
  <c r="P862" i="3"/>
  <c r="Q862" i="3"/>
  <c r="T862" i="3"/>
  <c r="U862" i="3"/>
  <c r="O863" i="3"/>
  <c r="P863" i="3"/>
  <c r="O864" i="3"/>
  <c r="P864" i="3" s="1"/>
  <c r="Q864" i="3"/>
  <c r="S864" i="3"/>
  <c r="O865" i="3"/>
  <c r="P865" i="3" s="1"/>
  <c r="Q865" i="3"/>
  <c r="S865" i="3"/>
  <c r="T865" i="3"/>
  <c r="U865" i="3"/>
  <c r="O866" i="3"/>
  <c r="S866" i="3" s="1"/>
  <c r="P866" i="3"/>
  <c r="Q866" i="3"/>
  <c r="T866" i="3"/>
  <c r="U866" i="3"/>
  <c r="O867" i="3"/>
  <c r="O868" i="3"/>
  <c r="P868" i="3" s="1"/>
  <c r="Q868" i="3"/>
  <c r="S868" i="3"/>
  <c r="O869" i="3"/>
  <c r="P869" i="3" s="1"/>
  <c r="Q869" i="3"/>
  <c r="S869" i="3"/>
  <c r="T869" i="3"/>
  <c r="U869" i="3"/>
  <c r="O870" i="3"/>
  <c r="S870" i="3" s="1"/>
  <c r="P870" i="3"/>
  <c r="Q870" i="3"/>
  <c r="T870" i="3"/>
  <c r="U870" i="3"/>
  <c r="O871" i="3"/>
  <c r="O872" i="3"/>
  <c r="Q872" i="3"/>
  <c r="S872" i="3"/>
  <c r="O873" i="3"/>
  <c r="P873" i="3" s="1"/>
  <c r="Q873" i="3"/>
  <c r="S873" i="3"/>
  <c r="T873" i="3"/>
  <c r="U873" i="3"/>
  <c r="O874" i="3"/>
  <c r="S874" i="3" s="1"/>
  <c r="P874" i="3"/>
  <c r="Q874" i="3"/>
  <c r="T874" i="3"/>
  <c r="U874" i="3"/>
  <c r="O875" i="3"/>
  <c r="P875" i="3"/>
  <c r="O876" i="3"/>
  <c r="O877" i="3"/>
  <c r="P877" i="3" s="1"/>
  <c r="Q877" i="3"/>
  <c r="S877" i="3"/>
  <c r="T877" i="3"/>
  <c r="U877" i="3"/>
  <c r="O878" i="3"/>
  <c r="S878" i="3" s="1"/>
  <c r="P878" i="3"/>
  <c r="Q878" i="3"/>
  <c r="T878" i="3"/>
  <c r="U878" i="3"/>
  <c r="O879" i="3"/>
  <c r="P879" i="3" s="1"/>
  <c r="O880" i="3"/>
  <c r="O881" i="3"/>
  <c r="P881" i="3" s="1"/>
  <c r="Q881" i="3"/>
  <c r="S881" i="3"/>
  <c r="T881" i="3"/>
  <c r="U881" i="3"/>
  <c r="O882" i="3"/>
  <c r="S882" i="3" s="1"/>
  <c r="P882" i="3"/>
  <c r="Q882" i="3"/>
  <c r="T882" i="3"/>
  <c r="U882" i="3"/>
  <c r="O883" i="3"/>
  <c r="P883" i="3"/>
  <c r="O884" i="3"/>
  <c r="P884" i="3"/>
  <c r="Q884" i="3"/>
  <c r="O885" i="3"/>
  <c r="P885" i="3" s="1"/>
  <c r="Q885" i="3"/>
  <c r="S885" i="3"/>
  <c r="T885" i="3"/>
  <c r="U885" i="3"/>
  <c r="O886" i="3"/>
  <c r="S886" i="3" s="1"/>
  <c r="P886" i="3"/>
  <c r="Q886" i="3"/>
  <c r="T886" i="3"/>
  <c r="U886" i="3"/>
  <c r="O887" i="3"/>
  <c r="S887" i="3" s="1"/>
  <c r="P887" i="3"/>
  <c r="O888" i="3"/>
  <c r="O889" i="3"/>
  <c r="P889" i="3" s="1"/>
  <c r="Q889" i="3"/>
  <c r="S889" i="3"/>
  <c r="T889" i="3"/>
  <c r="U889" i="3"/>
  <c r="O890" i="3"/>
  <c r="S890" i="3" s="1"/>
  <c r="P890" i="3"/>
  <c r="Q890" i="3"/>
  <c r="T890" i="3"/>
  <c r="U890" i="3"/>
  <c r="O891" i="3"/>
  <c r="P891" i="3"/>
  <c r="S891" i="3"/>
  <c r="O892" i="3"/>
  <c r="P892" i="3"/>
  <c r="Q892" i="3"/>
  <c r="S892" i="3"/>
  <c r="U892" i="3"/>
  <c r="O893" i="3"/>
  <c r="P893" i="3" s="1"/>
  <c r="Q893" i="3"/>
  <c r="S893" i="3"/>
  <c r="T893" i="3"/>
  <c r="U893" i="3"/>
  <c r="O894" i="3"/>
  <c r="S894" i="3" s="1"/>
  <c r="P894" i="3"/>
  <c r="Q894" i="3"/>
  <c r="T894" i="3"/>
  <c r="U894" i="3"/>
  <c r="O895" i="3"/>
  <c r="O896" i="3"/>
  <c r="S896" i="3" s="1"/>
  <c r="P896" i="3"/>
  <c r="Q896" i="3"/>
  <c r="U896" i="3"/>
  <c r="O897" i="3"/>
  <c r="P897" i="3" s="1"/>
  <c r="Q897" i="3"/>
  <c r="S897" i="3"/>
  <c r="T897" i="3"/>
  <c r="U897" i="3"/>
  <c r="O898" i="3"/>
  <c r="S898" i="3" s="1"/>
  <c r="P898" i="3"/>
  <c r="Q898" i="3"/>
  <c r="T898" i="3"/>
  <c r="U898" i="3"/>
  <c r="O899" i="3"/>
  <c r="P899" i="3" s="1"/>
  <c r="T899" i="3"/>
  <c r="O900" i="3"/>
  <c r="P900" i="3"/>
  <c r="Q900" i="3"/>
  <c r="U900" i="3"/>
  <c r="O901" i="3"/>
  <c r="T901" i="3" s="1"/>
  <c r="Q901" i="3"/>
  <c r="S901" i="3"/>
  <c r="U901" i="3"/>
  <c r="O902" i="3"/>
  <c r="S902" i="3" s="1"/>
  <c r="P902" i="3"/>
  <c r="Q902" i="3"/>
  <c r="T902" i="3"/>
  <c r="U902" i="3"/>
  <c r="O903" i="3"/>
  <c r="P903" i="3" s="1"/>
  <c r="S903" i="3"/>
  <c r="O904" i="3"/>
  <c r="P904" i="3"/>
  <c r="Q904" i="3"/>
  <c r="S904" i="3"/>
  <c r="U904" i="3"/>
  <c r="O905" i="3"/>
  <c r="Q905" i="3"/>
  <c r="R905" i="3"/>
  <c r="T905" i="3"/>
  <c r="O906" i="3"/>
  <c r="S906" i="3" s="1"/>
  <c r="P906" i="3"/>
  <c r="R906" i="3"/>
  <c r="T906" i="3"/>
  <c r="U906" i="3"/>
  <c r="O907" i="3"/>
  <c r="V907" i="3" s="1"/>
  <c r="P907" i="3"/>
  <c r="Q907" i="3"/>
  <c r="S907" i="3"/>
  <c r="T907" i="3"/>
  <c r="U907" i="3"/>
  <c r="O908" i="3"/>
  <c r="O909" i="3"/>
  <c r="R909" i="3" s="1"/>
  <c r="P909" i="3"/>
  <c r="S909" i="3"/>
  <c r="O910" i="3"/>
  <c r="P910" i="3"/>
  <c r="Q910" i="3"/>
  <c r="S910" i="3"/>
  <c r="T910" i="3"/>
  <c r="O911" i="3"/>
  <c r="P911" i="3"/>
  <c r="Q911" i="3"/>
  <c r="T911" i="3"/>
  <c r="U911" i="3"/>
  <c r="O912" i="3"/>
  <c r="V912" i="3" s="1"/>
  <c r="P912" i="3"/>
  <c r="Q912" i="3"/>
  <c r="R912" i="3"/>
  <c r="S912" i="3"/>
  <c r="T912" i="3"/>
  <c r="U912" i="3"/>
  <c r="O913" i="3"/>
  <c r="S913" i="3" s="1"/>
  <c r="Q913" i="3"/>
  <c r="R913" i="3"/>
  <c r="T913" i="3"/>
  <c r="O914" i="3"/>
  <c r="R914" i="3"/>
  <c r="U914" i="3"/>
  <c r="O915" i="3"/>
  <c r="V915" i="3" s="1"/>
  <c r="P915" i="3"/>
  <c r="Q915" i="3"/>
  <c r="S915" i="3"/>
  <c r="T915" i="3"/>
  <c r="U915" i="3"/>
  <c r="O916" i="3"/>
  <c r="R916" i="3" s="1"/>
  <c r="Q916" i="3"/>
  <c r="T916" i="3"/>
  <c r="U916" i="3"/>
  <c r="O917" i="3"/>
  <c r="P917" i="3"/>
  <c r="R917" i="3"/>
  <c r="S917" i="3"/>
  <c r="U917" i="3"/>
  <c r="O918" i="3"/>
  <c r="P918" i="3"/>
  <c r="Q918" i="3"/>
  <c r="T918" i="3"/>
  <c r="O919" i="3"/>
  <c r="R919" i="3" s="1"/>
  <c r="P919" i="3"/>
  <c r="Q919" i="3"/>
  <c r="T919" i="3"/>
  <c r="U919" i="3"/>
  <c r="O920" i="3"/>
  <c r="V920" i="3" s="1"/>
  <c r="P920" i="3"/>
  <c r="Q920" i="3"/>
  <c r="R920" i="3"/>
  <c r="S920" i="3"/>
  <c r="T920" i="3"/>
  <c r="U920" i="3"/>
  <c r="O921" i="3"/>
  <c r="R921" i="3"/>
  <c r="O922" i="3"/>
  <c r="P922" i="3" s="1"/>
  <c r="R922" i="3"/>
  <c r="O923" i="3"/>
  <c r="V923" i="3" s="1"/>
  <c r="P923" i="3"/>
  <c r="Q923" i="3"/>
  <c r="S923" i="3"/>
  <c r="T923" i="3"/>
  <c r="U923" i="3"/>
  <c r="O924" i="3"/>
  <c r="Q924" i="3"/>
  <c r="R924" i="3"/>
  <c r="T924" i="3"/>
  <c r="U924" i="3"/>
  <c r="O925" i="3"/>
  <c r="P925" i="3"/>
  <c r="R925" i="3"/>
  <c r="U925" i="3"/>
  <c r="O926" i="3"/>
  <c r="S926" i="3" s="1"/>
  <c r="P926" i="3"/>
  <c r="Q926" i="3"/>
  <c r="T926" i="3"/>
  <c r="V926" i="3"/>
  <c r="O927" i="3"/>
  <c r="P927" i="3"/>
  <c r="Q927" i="3"/>
  <c r="S927" i="3"/>
  <c r="T927" i="3"/>
  <c r="V927" i="3"/>
  <c r="O928" i="3"/>
  <c r="O929" i="3"/>
  <c r="P929" i="3" s="1"/>
  <c r="Q929" i="3"/>
  <c r="O930" i="3"/>
  <c r="S930" i="3" s="1"/>
  <c r="P930" i="3"/>
  <c r="Q930" i="3"/>
  <c r="T930" i="3"/>
  <c r="V930" i="3"/>
  <c r="O931" i="3"/>
  <c r="P931" i="3"/>
  <c r="Q931" i="3"/>
  <c r="S931" i="3"/>
  <c r="T931" i="3"/>
  <c r="V931" i="3"/>
  <c r="O932" i="3"/>
  <c r="O933" i="3"/>
  <c r="Q933" i="3" s="1"/>
  <c r="O934" i="3"/>
  <c r="U934" i="3" s="1"/>
  <c r="P934" i="3"/>
  <c r="Q934" i="3"/>
  <c r="S934" i="3"/>
  <c r="T934" i="3"/>
  <c r="O935" i="3"/>
  <c r="U935" i="3" s="1"/>
  <c r="R935" i="3"/>
  <c r="T935" i="3"/>
  <c r="O936" i="3"/>
  <c r="U936" i="3" s="1"/>
  <c r="P936" i="3"/>
  <c r="Q936" i="3"/>
  <c r="R936" i="3"/>
  <c r="S936" i="3"/>
  <c r="T936" i="3"/>
  <c r="V936" i="3"/>
  <c r="O937" i="3"/>
  <c r="U937" i="3" s="1"/>
  <c r="Q937" i="3"/>
  <c r="T937" i="3"/>
  <c r="O938" i="3"/>
  <c r="O939" i="3"/>
  <c r="U939" i="3" s="1"/>
  <c r="P939" i="3"/>
  <c r="Q939" i="3"/>
  <c r="S939" i="3"/>
  <c r="T939" i="3"/>
  <c r="V939" i="3"/>
  <c r="O940" i="3"/>
  <c r="O941" i="3"/>
  <c r="U941" i="3" s="1"/>
  <c r="P941" i="3"/>
  <c r="R941" i="3"/>
  <c r="S941" i="3"/>
  <c r="V941" i="3"/>
  <c r="O942" i="3"/>
  <c r="U942" i="3" s="1"/>
  <c r="P942" i="3"/>
  <c r="Q942" i="3"/>
  <c r="S942" i="3"/>
  <c r="T942" i="3"/>
  <c r="O943" i="3"/>
  <c r="R943" i="3" s="1"/>
  <c r="O944" i="3"/>
  <c r="U944" i="3" s="1"/>
  <c r="P944" i="3"/>
  <c r="Q944" i="3"/>
  <c r="R944" i="3"/>
  <c r="S944" i="3"/>
  <c r="T944" i="3"/>
  <c r="V944" i="3"/>
  <c r="O945" i="3"/>
  <c r="U945" i="3" s="1"/>
  <c r="Q945" i="3"/>
  <c r="T945" i="3"/>
  <c r="O946" i="3"/>
  <c r="P946" i="3" s="1"/>
  <c r="R946" i="3"/>
  <c r="O947" i="3"/>
  <c r="U947" i="3" s="1"/>
  <c r="P947" i="3"/>
  <c r="Q947" i="3"/>
  <c r="S947" i="3"/>
  <c r="T947" i="3"/>
  <c r="V947" i="3"/>
  <c r="O948" i="3"/>
  <c r="Q948" i="3" s="1"/>
  <c r="O949" i="3"/>
  <c r="O950" i="3"/>
  <c r="U950" i="3" s="1"/>
  <c r="P950" i="3"/>
  <c r="Q950" i="3"/>
  <c r="S950" i="3"/>
  <c r="T950" i="3"/>
  <c r="O951" i="3"/>
  <c r="Q951" i="3" s="1"/>
  <c r="R951" i="3"/>
  <c r="O952" i="3"/>
  <c r="U952" i="3" s="1"/>
  <c r="P952" i="3"/>
  <c r="Q952" i="3"/>
  <c r="R952" i="3"/>
  <c r="S952" i="3"/>
  <c r="T952" i="3"/>
  <c r="V952" i="3"/>
  <c r="O953" i="3"/>
  <c r="Q953" i="3" s="1"/>
  <c r="S953" i="3"/>
  <c r="T953" i="3"/>
  <c r="O954" i="3"/>
  <c r="P954" i="3" s="1"/>
  <c r="R954" i="3"/>
  <c r="O955" i="3"/>
  <c r="U955" i="3" s="1"/>
  <c r="P955" i="3"/>
  <c r="Q955" i="3"/>
  <c r="S955" i="3"/>
  <c r="T955" i="3"/>
  <c r="V955" i="3"/>
  <c r="O956" i="3"/>
  <c r="Q956" i="3" s="1"/>
  <c r="T956" i="3"/>
  <c r="O957" i="3"/>
  <c r="R957" i="3" s="1"/>
  <c r="P957" i="3"/>
  <c r="S957" i="3"/>
  <c r="V957" i="3"/>
  <c r="O958" i="3"/>
  <c r="P958" i="3" s="1"/>
  <c r="Q958" i="3"/>
  <c r="S958" i="3"/>
  <c r="T958" i="3"/>
  <c r="O959" i="3"/>
  <c r="P959" i="3"/>
  <c r="Q959" i="3"/>
  <c r="R959" i="3"/>
  <c r="T959" i="3"/>
  <c r="V959" i="3"/>
  <c r="O960" i="3"/>
  <c r="U960" i="3" s="1"/>
  <c r="P960" i="3"/>
  <c r="Q960" i="3"/>
  <c r="R960" i="3"/>
  <c r="S960" i="3"/>
  <c r="T960" i="3"/>
  <c r="V960" i="3"/>
  <c r="O961" i="3"/>
  <c r="O962" i="3"/>
  <c r="P962" i="3" s="1"/>
  <c r="S962" i="3"/>
  <c r="V962" i="3"/>
  <c r="O963" i="3"/>
  <c r="U963" i="3" s="1"/>
  <c r="P963" i="3"/>
  <c r="Q963" i="3"/>
  <c r="S963" i="3"/>
  <c r="T963" i="3"/>
  <c r="V963" i="3"/>
  <c r="O964" i="3"/>
  <c r="R964" i="3" s="1"/>
  <c r="Q964" i="3"/>
  <c r="T964" i="3"/>
  <c r="V964" i="3"/>
  <c r="O965" i="3"/>
  <c r="P965" i="3" s="1"/>
  <c r="R965" i="3"/>
  <c r="S965" i="3"/>
  <c r="V965" i="3"/>
  <c r="O966" i="3"/>
  <c r="P966" i="3"/>
  <c r="Q966" i="3"/>
  <c r="S966" i="3"/>
  <c r="T966" i="3"/>
  <c r="O967" i="3"/>
  <c r="O968" i="3"/>
  <c r="U968" i="3" s="1"/>
  <c r="P968" i="3"/>
  <c r="Q968" i="3"/>
  <c r="R968" i="3"/>
  <c r="S968" i="3"/>
  <c r="T968" i="3"/>
  <c r="V968" i="3"/>
  <c r="O969" i="3"/>
  <c r="Q969" i="3" s="1"/>
  <c r="S969" i="3"/>
  <c r="O970" i="3"/>
  <c r="P970" i="3" s="1"/>
  <c r="O971" i="3"/>
  <c r="U971" i="3" s="1"/>
  <c r="P971" i="3"/>
  <c r="Q971" i="3"/>
  <c r="S971" i="3"/>
  <c r="T971" i="3"/>
  <c r="V971" i="3"/>
  <c r="O972" i="3"/>
  <c r="P972" i="3" s="1"/>
  <c r="Q972" i="3"/>
  <c r="R972" i="3"/>
  <c r="T972" i="3"/>
  <c r="O973" i="3"/>
  <c r="P973" i="3" s="1"/>
  <c r="S973" i="3"/>
  <c r="O974" i="3"/>
  <c r="P974" i="3" s="1"/>
  <c r="O975" i="3"/>
  <c r="U975" i="3" s="1"/>
  <c r="O976" i="3"/>
  <c r="U976" i="3" s="1"/>
  <c r="P976" i="3"/>
  <c r="Q976" i="3"/>
  <c r="R976" i="3"/>
  <c r="S976" i="3"/>
  <c r="T976" i="3"/>
  <c r="V976" i="3"/>
  <c r="O977" i="3"/>
  <c r="Q977" i="3" s="1"/>
  <c r="R977" i="3"/>
  <c r="S977" i="3"/>
  <c r="T977" i="3"/>
  <c r="O978" i="3"/>
  <c r="P978" i="3" s="1"/>
  <c r="T978" i="3"/>
  <c r="O979" i="3"/>
  <c r="P979" i="3" s="1"/>
  <c r="O980" i="3"/>
  <c r="V980" i="3" s="1"/>
  <c r="O981" i="3"/>
  <c r="P981" i="3" s="1"/>
  <c r="Q981" i="3"/>
  <c r="R981" i="3"/>
  <c r="S981" i="3"/>
  <c r="O982" i="3"/>
  <c r="P982" i="3" s="1"/>
  <c r="S982" i="3"/>
  <c r="O983" i="3"/>
  <c r="U983" i="3" s="1"/>
  <c r="V983" i="3"/>
  <c r="O984" i="3"/>
  <c r="U984" i="3" s="1"/>
  <c r="P984" i="3"/>
  <c r="Q984" i="3"/>
  <c r="R984" i="3"/>
  <c r="S984" i="3"/>
  <c r="T984" i="3"/>
  <c r="V984" i="3"/>
  <c r="O985" i="3"/>
  <c r="V985" i="3" s="1"/>
  <c r="O986" i="3"/>
  <c r="P986" i="3" s="1"/>
  <c r="R986" i="3"/>
  <c r="S986" i="3"/>
  <c r="T986" i="3"/>
  <c r="O987" i="3"/>
  <c r="P987" i="3" s="1"/>
  <c r="T987" i="3"/>
  <c r="O988" i="3"/>
  <c r="P988" i="3" s="1"/>
  <c r="O989" i="3"/>
  <c r="O990" i="3"/>
  <c r="P990" i="3" s="1"/>
  <c r="Q990" i="3"/>
  <c r="R990" i="3"/>
  <c r="S990" i="3"/>
  <c r="O991" i="3"/>
  <c r="U991" i="3" s="1"/>
  <c r="S991" i="3"/>
  <c r="V991" i="3"/>
  <c r="O992" i="3"/>
  <c r="U992" i="3" s="1"/>
  <c r="P992" i="3"/>
  <c r="Q992" i="3"/>
  <c r="R992" i="3"/>
  <c r="S992" i="3"/>
  <c r="T992" i="3"/>
  <c r="V992" i="3"/>
  <c r="O993" i="3"/>
  <c r="Q993" i="3" s="1"/>
  <c r="O994" i="3"/>
  <c r="O995" i="3"/>
  <c r="P995" i="3" s="1"/>
  <c r="Q995" i="3"/>
  <c r="S995" i="3"/>
  <c r="T995" i="3"/>
  <c r="O996" i="3"/>
  <c r="P996" i="3" s="1"/>
  <c r="T996" i="3"/>
  <c r="O997" i="3"/>
  <c r="P997" i="3" s="1"/>
  <c r="O998" i="3"/>
  <c r="O999" i="3"/>
  <c r="U999" i="3" s="1"/>
  <c r="Q999" i="3"/>
  <c r="R999" i="3"/>
  <c r="S999" i="3"/>
  <c r="V999" i="3"/>
  <c r="O1000" i="3"/>
  <c r="U1000" i="3" s="1"/>
  <c r="P1000" i="3"/>
  <c r="Q1000" i="3"/>
  <c r="R1000" i="3"/>
  <c r="S1000" i="3"/>
  <c r="T1000" i="3"/>
  <c r="V1000" i="3"/>
  <c r="O1001" i="3"/>
  <c r="Q1001" i="3" s="1"/>
  <c r="T1001" i="3"/>
  <c r="O1002" i="3"/>
  <c r="P1002" i="3" s="1"/>
  <c r="O1003" i="3"/>
  <c r="O1004" i="3"/>
  <c r="P1004" i="3" s="1"/>
  <c r="Q1004" i="3"/>
  <c r="R1004" i="3"/>
  <c r="T1004" i="3"/>
  <c r="O1005" i="3"/>
  <c r="P1005" i="3" s="1"/>
  <c r="S1005" i="3"/>
  <c r="O1006" i="3"/>
  <c r="P1006" i="3" s="1"/>
  <c r="O1007" i="3"/>
  <c r="U1007" i="3" s="1"/>
  <c r="O1008" i="3"/>
  <c r="U1008" i="3" s="1"/>
  <c r="P1008" i="3"/>
  <c r="Q1008" i="3"/>
  <c r="R1008" i="3"/>
  <c r="S1008" i="3"/>
  <c r="T1008" i="3"/>
  <c r="V1008" i="3"/>
  <c r="O1009" i="3"/>
  <c r="Q1009" i="3" s="1"/>
  <c r="R1009" i="3"/>
  <c r="S1009" i="3"/>
  <c r="T1009" i="3"/>
  <c r="O1010" i="3"/>
  <c r="P1010" i="3" s="1"/>
  <c r="T1010" i="3"/>
  <c r="O1011" i="3"/>
  <c r="P1011" i="3" s="1"/>
  <c r="O1012" i="3"/>
  <c r="O1013" i="3"/>
  <c r="P1013" i="3" s="1"/>
  <c r="Q1013" i="3"/>
  <c r="R1013" i="3"/>
  <c r="S1013" i="3"/>
  <c r="O1014" i="3"/>
  <c r="P1014" i="3" s="1"/>
  <c r="S1014" i="3"/>
  <c r="O1015" i="3"/>
  <c r="U1015" i="3" s="1"/>
  <c r="V1015" i="3"/>
  <c r="O1016" i="3"/>
  <c r="U1016" i="3" s="1"/>
  <c r="P1016" i="3"/>
  <c r="Q1016" i="3"/>
  <c r="R1016" i="3"/>
  <c r="S1016" i="3"/>
  <c r="T1016" i="3"/>
  <c r="V1016" i="3"/>
  <c r="O1017" i="3"/>
  <c r="T1017" i="3" s="1"/>
  <c r="O1018" i="3"/>
  <c r="P1018" i="3" s="1"/>
  <c r="R1018" i="3"/>
  <c r="S1018" i="3"/>
  <c r="T1018" i="3"/>
  <c r="O1019" i="3"/>
  <c r="U1019" i="3" s="1"/>
  <c r="S1019" i="3"/>
  <c r="V1019" i="3"/>
  <c r="O1020" i="3"/>
  <c r="U1020" i="3" s="1"/>
  <c r="P1020" i="3"/>
  <c r="Q1020" i="3"/>
  <c r="R1020" i="3"/>
  <c r="S1020" i="3"/>
  <c r="T1020" i="3"/>
  <c r="V1020" i="3"/>
  <c r="O1021" i="3"/>
  <c r="U1021" i="3" s="1"/>
  <c r="V1021" i="3"/>
  <c r="O1022" i="3"/>
  <c r="U1022" i="3" s="1"/>
  <c r="P1022" i="3"/>
  <c r="R1022" i="3"/>
  <c r="O1023" i="3"/>
  <c r="U1023" i="3" s="1"/>
  <c r="O1024" i="3"/>
  <c r="U1024" i="3" s="1"/>
  <c r="P1024" i="3"/>
  <c r="Q1024" i="3"/>
  <c r="R1024" i="3"/>
  <c r="T1024" i="3"/>
  <c r="V1024" i="3"/>
  <c r="O1025" i="3"/>
  <c r="U1025" i="3" s="1"/>
  <c r="Q1025" i="3"/>
  <c r="R1025" i="3"/>
  <c r="S1025" i="3"/>
  <c r="V1025" i="3"/>
  <c r="O1026" i="3"/>
  <c r="U1026" i="3" s="1"/>
  <c r="P1026" i="3"/>
  <c r="R1026" i="3"/>
  <c r="S1026" i="3"/>
  <c r="T1026" i="3"/>
  <c r="O1027" i="3"/>
  <c r="U1027" i="3" s="1"/>
  <c r="S1027" i="3"/>
  <c r="V1027" i="3"/>
  <c r="O1028" i="3"/>
  <c r="U1028" i="3" s="1"/>
  <c r="P1028" i="3"/>
  <c r="Q1028" i="3"/>
  <c r="R1028" i="3"/>
  <c r="S1028" i="3"/>
  <c r="T1028" i="3"/>
  <c r="V1028" i="3"/>
  <c r="O1029" i="3"/>
  <c r="U1029" i="3" s="1"/>
  <c r="V1029" i="3"/>
  <c r="O1030" i="3"/>
  <c r="U1030" i="3" s="1"/>
  <c r="P1030" i="3"/>
  <c r="R1030" i="3"/>
  <c r="O1031" i="3"/>
  <c r="U1031" i="3" s="1"/>
  <c r="O1032" i="3"/>
  <c r="S1032" i="3" s="1"/>
  <c r="P1032" i="3"/>
  <c r="Q1032" i="3"/>
  <c r="R1032" i="3"/>
  <c r="T1032" i="3"/>
  <c r="U1032" i="3"/>
  <c r="V1032" i="3"/>
  <c r="O1033" i="3"/>
  <c r="S1033" i="3" s="1"/>
  <c r="P1033" i="3"/>
  <c r="Q1033" i="3"/>
  <c r="R1033" i="3"/>
  <c r="T1033" i="3"/>
  <c r="U1033" i="3"/>
  <c r="V1033" i="3"/>
  <c r="O514" i="3"/>
  <c r="Q514" i="3" s="1"/>
  <c r="P514" i="3"/>
  <c r="R514" i="3"/>
  <c r="O515" i="3"/>
  <c r="Q515" i="3" s="1"/>
  <c r="P515" i="3"/>
  <c r="R515" i="3"/>
  <c r="O516" i="3"/>
  <c r="Q516" i="3" s="1"/>
  <c r="P516" i="3"/>
  <c r="R516" i="3"/>
  <c r="O517" i="3"/>
  <c r="Q517" i="3" s="1"/>
  <c r="P517" i="3"/>
  <c r="R517" i="3"/>
  <c r="O518" i="3"/>
  <c r="P518" i="3" s="1"/>
  <c r="O519" i="3"/>
  <c r="P519" i="3"/>
  <c r="R519" i="3"/>
  <c r="O520" i="3"/>
  <c r="P520" i="3"/>
  <c r="R520" i="3"/>
  <c r="O521" i="3"/>
  <c r="P521" i="3" s="1"/>
  <c r="R521" i="3"/>
  <c r="O522" i="3"/>
  <c r="P522" i="3"/>
  <c r="O523" i="3"/>
  <c r="R523" i="3" s="1"/>
  <c r="P523" i="3"/>
  <c r="O524" i="3"/>
  <c r="P524" i="3"/>
  <c r="R524" i="3"/>
  <c r="O525" i="3"/>
  <c r="O526" i="3"/>
  <c r="P526" i="3" s="1"/>
  <c r="O527" i="3"/>
  <c r="P527" i="3"/>
  <c r="R527" i="3"/>
  <c r="O528" i="3"/>
  <c r="P528" i="3"/>
  <c r="R528" i="3"/>
  <c r="O529" i="3"/>
  <c r="P529" i="3" s="1"/>
  <c r="R529" i="3"/>
  <c r="O530" i="3"/>
  <c r="P530" i="3"/>
  <c r="O531" i="3"/>
  <c r="R531" i="3" s="1"/>
  <c r="P531" i="3"/>
  <c r="O532" i="3"/>
  <c r="P532" i="3"/>
  <c r="R532" i="3"/>
  <c r="O533" i="3"/>
  <c r="O534" i="3"/>
  <c r="P534" i="3" s="1"/>
  <c r="O535" i="3"/>
  <c r="P535" i="3"/>
  <c r="R535" i="3"/>
  <c r="O536" i="3"/>
  <c r="P536" i="3"/>
  <c r="R536" i="3"/>
  <c r="O537" i="3"/>
  <c r="P537" i="3" s="1"/>
  <c r="R537" i="3"/>
  <c r="O538" i="3"/>
  <c r="P538" i="3"/>
  <c r="O539" i="3"/>
  <c r="R539" i="3" s="1"/>
  <c r="P539" i="3"/>
  <c r="O540" i="3"/>
  <c r="P540" i="3"/>
  <c r="R540" i="3"/>
  <c r="O541" i="3"/>
  <c r="O542" i="3"/>
  <c r="P542" i="3" s="1"/>
  <c r="O543" i="3"/>
  <c r="P543" i="3"/>
  <c r="R543" i="3"/>
  <c r="O544" i="3"/>
  <c r="P544" i="3"/>
  <c r="R544" i="3"/>
  <c r="O545" i="3"/>
  <c r="P545" i="3" s="1"/>
  <c r="R545" i="3"/>
  <c r="O546" i="3"/>
  <c r="P546" i="3"/>
  <c r="O547" i="3"/>
  <c r="R547" i="3" s="1"/>
  <c r="P547" i="3"/>
  <c r="O548" i="3"/>
  <c r="P548" i="3"/>
  <c r="R548" i="3"/>
  <c r="O549" i="3"/>
  <c r="O550" i="3"/>
  <c r="P550" i="3" s="1"/>
  <c r="O551" i="3"/>
  <c r="P551" i="3"/>
  <c r="R551" i="3"/>
  <c r="O552" i="3"/>
  <c r="P552" i="3"/>
  <c r="R552" i="3"/>
  <c r="O553" i="3"/>
  <c r="P553" i="3" s="1"/>
  <c r="R553" i="3"/>
  <c r="O554" i="3"/>
  <c r="P554" i="3"/>
  <c r="O555" i="3"/>
  <c r="R555" i="3" s="1"/>
  <c r="P555" i="3"/>
  <c r="O556" i="3"/>
  <c r="P556" i="3"/>
  <c r="R556" i="3"/>
  <c r="O557" i="3"/>
  <c r="O558" i="3"/>
  <c r="P558" i="3" s="1"/>
  <c r="O559" i="3"/>
  <c r="P559" i="3"/>
  <c r="R559" i="3"/>
  <c r="O560" i="3"/>
  <c r="P560" i="3"/>
  <c r="R560" i="3"/>
  <c r="O561" i="3"/>
  <c r="P561" i="3" s="1"/>
  <c r="R561" i="3"/>
  <c r="O562" i="3"/>
  <c r="R562" i="3" s="1"/>
  <c r="P562" i="3"/>
  <c r="O563" i="3"/>
  <c r="P563" i="3" s="1"/>
  <c r="O564" i="3"/>
  <c r="P564" i="3"/>
  <c r="O565" i="3"/>
  <c r="P565" i="3" s="1"/>
  <c r="O566" i="3"/>
  <c r="P566" i="3"/>
  <c r="O567" i="3"/>
  <c r="P567" i="3" s="1"/>
  <c r="O568" i="3"/>
  <c r="P568" i="3"/>
  <c r="O569" i="3"/>
  <c r="P569" i="3" s="1"/>
  <c r="O570" i="3"/>
  <c r="P570" i="3"/>
  <c r="O482" i="3"/>
  <c r="Q482" i="3" s="1"/>
  <c r="P482" i="3"/>
  <c r="R482" i="3"/>
  <c r="U482" i="3"/>
  <c r="O483" i="3"/>
  <c r="Q483" i="3" s="1"/>
  <c r="P483" i="3"/>
  <c r="R483" i="3"/>
  <c r="U483" i="3"/>
  <c r="O484" i="3"/>
  <c r="Q484" i="3" s="1"/>
  <c r="P484" i="3"/>
  <c r="R484" i="3"/>
  <c r="U484" i="3"/>
  <c r="O485" i="3"/>
  <c r="Q485" i="3" s="1"/>
  <c r="P485" i="3"/>
  <c r="R485" i="3"/>
  <c r="U485" i="3"/>
  <c r="O486" i="3"/>
  <c r="Q486" i="3" s="1"/>
  <c r="P486" i="3"/>
  <c r="R486" i="3"/>
  <c r="U486" i="3"/>
  <c r="O487" i="3"/>
  <c r="Q487" i="3" s="1"/>
  <c r="P487" i="3"/>
  <c r="R487" i="3"/>
  <c r="U487" i="3"/>
  <c r="O488" i="3"/>
  <c r="Q488" i="3" s="1"/>
  <c r="P488" i="3"/>
  <c r="R488" i="3"/>
  <c r="U488" i="3"/>
  <c r="O489" i="3"/>
  <c r="Q489" i="3" s="1"/>
  <c r="P489" i="3"/>
  <c r="R489" i="3"/>
  <c r="U489" i="3"/>
  <c r="O490" i="3"/>
  <c r="Q490" i="3" s="1"/>
  <c r="P490" i="3"/>
  <c r="R490" i="3"/>
  <c r="U490" i="3"/>
  <c r="O491" i="3"/>
  <c r="Q491" i="3" s="1"/>
  <c r="P491" i="3"/>
  <c r="R491" i="3"/>
  <c r="U491" i="3"/>
  <c r="O492" i="3"/>
  <c r="Q492" i="3" s="1"/>
  <c r="P492" i="3"/>
  <c r="R492" i="3"/>
  <c r="U492" i="3"/>
  <c r="O493" i="3"/>
  <c r="Q493" i="3" s="1"/>
  <c r="P493" i="3"/>
  <c r="R493" i="3"/>
  <c r="U493" i="3"/>
  <c r="O494" i="3"/>
  <c r="Q494" i="3" s="1"/>
  <c r="P494" i="3"/>
  <c r="R494" i="3"/>
  <c r="U494" i="3"/>
  <c r="O495" i="3"/>
  <c r="Q495" i="3" s="1"/>
  <c r="P495" i="3"/>
  <c r="R495" i="3"/>
  <c r="U495" i="3"/>
  <c r="O496" i="3"/>
  <c r="Q496" i="3" s="1"/>
  <c r="P496" i="3"/>
  <c r="R496" i="3"/>
  <c r="U496" i="3"/>
  <c r="O497" i="3"/>
  <c r="Q497" i="3" s="1"/>
  <c r="P497" i="3"/>
  <c r="R497" i="3"/>
  <c r="U497" i="3"/>
  <c r="O498" i="3"/>
  <c r="Q498" i="3" s="1"/>
  <c r="P498" i="3"/>
  <c r="R498" i="3"/>
  <c r="U498" i="3"/>
  <c r="O499" i="3"/>
  <c r="Q499" i="3" s="1"/>
  <c r="P499" i="3"/>
  <c r="R499" i="3"/>
  <c r="U499" i="3"/>
  <c r="O500" i="3"/>
  <c r="Q500" i="3" s="1"/>
  <c r="P500" i="3"/>
  <c r="R500" i="3"/>
  <c r="U500" i="3"/>
  <c r="O501" i="3"/>
  <c r="Q501" i="3" s="1"/>
  <c r="P501" i="3"/>
  <c r="R501" i="3"/>
  <c r="U501" i="3"/>
  <c r="O502" i="3"/>
  <c r="Q502" i="3" s="1"/>
  <c r="P502" i="3"/>
  <c r="R502" i="3"/>
  <c r="U502" i="3"/>
  <c r="O503" i="3"/>
  <c r="Q503" i="3" s="1"/>
  <c r="P503" i="3"/>
  <c r="R503" i="3"/>
  <c r="U503" i="3"/>
  <c r="O504" i="3"/>
  <c r="Q504" i="3" s="1"/>
  <c r="P504" i="3"/>
  <c r="R504" i="3"/>
  <c r="U504" i="3"/>
  <c r="O505" i="3"/>
  <c r="Q505" i="3" s="1"/>
  <c r="P505" i="3"/>
  <c r="R505" i="3"/>
  <c r="U505" i="3"/>
  <c r="O506" i="3"/>
  <c r="Q506" i="3" s="1"/>
  <c r="P506" i="3"/>
  <c r="R506" i="3"/>
  <c r="U506" i="3"/>
  <c r="O507" i="3"/>
  <c r="Q507" i="3" s="1"/>
  <c r="P507" i="3"/>
  <c r="R507" i="3"/>
  <c r="U507" i="3"/>
  <c r="O508" i="3"/>
  <c r="Q508" i="3" s="1"/>
  <c r="P508" i="3"/>
  <c r="R508" i="3"/>
  <c r="U508" i="3"/>
  <c r="O509" i="3"/>
  <c r="Q509" i="3" s="1"/>
  <c r="P509" i="3"/>
  <c r="R509" i="3"/>
  <c r="U509" i="3"/>
  <c r="O510" i="3"/>
  <c r="Q510" i="3" s="1"/>
  <c r="P510" i="3"/>
  <c r="R510" i="3"/>
  <c r="U510" i="3"/>
  <c r="O511" i="3"/>
  <c r="Q511" i="3" s="1"/>
  <c r="P511" i="3"/>
  <c r="R511" i="3"/>
  <c r="U511" i="3"/>
  <c r="O512" i="3"/>
  <c r="Q512" i="3" s="1"/>
  <c r="P512" i="3"/>
  <c r="R512" i="3"/>
  <c r="U512" i="3"/>
  <c r="O513" i="3"/>
  <c r="Q513" i="3" s="1"/>
  <c r="P513" i="3"/>
  <c r="R513" i="3"/>
  <c r="U513" i="3"/>
  <c r="O440" i="3"/>
  <c r="P440" i="3" s="1"/>
  <c r="O441" i="3"/>
  <c r="P441" i="3" s="1"/>
  <c r="O442" i="3"/>
  <c r="P442" i="3" s="1"/>
  <c r="O443" i="3"/>
  <c r="P443" i="3" s="1"/>
  <c r="O444" i="3"/>
  <c r="P444" i="3" s="1"/>
  <c r="O445" i="3"/>
  <c r="P445" i="3" s="1"/>
  <c r="O446" i="3"/>
  <c r="P446" i="3" s="1"/>
  <c r="O447" i="3"/>
  <c r="P447" i="3" s="1"/>
  <c r="O448" i="3"/>
  <c r="P448" i="3" s="1"/>
  <c r="O449" i="3"/>
  <c r="P449" i="3" s="1"/>
  <c r="O450" i="3"/>
  <c r="P450" i="3" s="1"/>
  <c r="O451" i="3"/>
  <c r="P451" i="3" s="1"/>
  <c r="O452" i="3"/>
  <c r="P452" i="3" s="1"/>
  <c r="O453" i="3"/>
  <c r="P453" i="3" s="1"/>
  <c r="O454" i="3"/>
  <c r="P454" i="3" s="1"/>
  <c r="O455" i="3"/>
  <c r="P455" i="3" s="1"/>
  <c r="O456" i="3"/>
  <c r="P456" i="3" s="1"/>
  <c r="O457" i="3"/>
  <c r="P457" i="3" s="1"/>
  <c r="O458" i="3"/>
  <c r="P458" i="3" s="1"/>
  <c r="O459" i="3"/>
  <c r="P459" i="3" s="1"/>
  <c r="O460" i="3"/>
  <c r="P460" i="3" s="1"/>
  <c r="O461" i="3"/>
  <c r="P461" i="3" s="1"/>
  <c r="O462" i="3"/>
  <c r="P462" i="3" s="1"/>
  <c r="O463" i="3"/>
  <c r="P463" i="3" s="1"/>
  <c r="O464" i="3"/>
  <c r="P464" i="3" s="1"/>
  <c r="O465" i="3"/>
  <c r="P465" i="3" s="1"/>
  <c r="O466" i="3"/>
  <c r="P466" i="3" s="1"/>
  <c r="O467" i="3"/>
  <c r="P467" i="3" s="1"/>
  <c r="O468" i="3"/>
  <c r="P468" i="3" s="1"/>
  <c r="O469" i="3"/>
  <c r="P469" i="3" s="1"/>
  <c r="O470" i="3"/>
  <c r="P470" i="3" s="1"/>
  <c r="O471" i="3"/>
  <c r="P471" i="3" s="1"/>
  <c r="O472" i="3"/>
  <c r="P472" i="3" s="1"/>
  <c r="O473" i="3"/>
  <c r="P473" i="3" s="1"/>
  <c r="O474" i="3"/>
  <c r="P474" i="3" s="1"/>
  <c r="O475" i="3"/>
  <c r="P475" i="3" s="1"/>
  <c r="O476" i="3"/>
  <c r="P476" i="3" s="1"/>
  <c r="O477" i="3"/>
  <c r="P477" i="3" s="1"/>
  <c r="O478" i="3"/>
  <c r="P478" i="3" s="1"/>
  <c r="O479" i="3"/>
  <c r="P479" i="3" s="1"/>
  <c r="O480" i="3"/>
  <c r="P480" i="3" s="1"/>
  <c r="O481" i="3"/>
  <c r="P481" i="3" s="1"/>
  <c r="O418" i="3"/>
  <c r="P418" i="3" s="1"/>
  <c r="T418" i="3"/>
  <c r="U418" i="3"/>
  <c r="O419" i="3"/>
  <c r="P419" i="3" s="1"/>
  <c r="T419" i="3"/>
  <c r="U419" i="3"/>
  <c r="O420" i="3"/>
  <c r="P420" i="3" s="1"/>
  <c r="U420" i="3"/>
  <c r="O421" i="3"/>
  <c r="P421" i="3" s="1"/>
  <c r="T421" i="3"/>
  <c r="U421" i="3"/>
  <c r="O422" i="3"/>
  <c r="P422" i="3" s="1"/>
  <c r="U422" i="3"/>
  <c r="O423" i="3"/>
  <c r="P423" i="3" s="1"/>
  <c r="U423" i="3"/>
  <c r="O424" i="3"/>
  <c r="P424" i="3" s="1"/>
  <c r="U424" i="3"/>
  <c r="O425" i="3"/>
  <c r="P425" i="3" s="1"/>
  <c r="U425" i="3"/>
  <c r="O426" i="3"/>
  <c r="P426" i="3" s="1"/>
  <c r="U426" i="3"/>
  <c r="O427" i="3"/>
  <c r="P427" i="3" s="1"/>
  <c r="U427" i="3"/>
  <c r="O428" i="3"/>
  <c r="P428" i="3" s="1"/>
  <c r="U428" i="3"/>
  <c r="O429" i="3"/>
  <c r="P429" i="3" s="1"/>
  <c r="U429" i="3"/>
  <c r="O430" i="3"/>
  <c r="P430" i="3" s="1"/>
  <c r="U430" i="3"/>
  <c r="O431" i="3"/>
  <c r="P431" i="3" s="1"/>
  <c r="U431" i="3"/>
  <c r="O432" i="3"/>
  <c r="P432" i="3" s="1"/>
  <c r="U432" i="3"/>
  <c r="O433" i="3"/>
  <c r="P433" i="3" s="1"/>
  <c r="U433" i="3"/>
  <c r="O434" i="3"/>
  <c r="P434" i="3" s="1"/>
  <c r="U434" i="3"/>
  <c r="O435" i="3"/>
  <c r="P435" i="3" s="1"/>
  <c r="U435" i="3"/>
  <c r="O436" i="3"/>
  <c r="P436" i="3" s="1"/>
  <c r="U436" i="3"/>
  <c r="O437" i="3"/>
  <c r="P437" i="3" s="1"/>
  <c r="U437" i="3"/>
  <c r="O438" i="3"/>
  <c r="P438" i="3" s="1"/>
  <c r="U438" i="3"/>
  <c r="O439" i="3"/>
  <c r="P439" i="3" s="1"/>
  <c r="U439" i="3"/>
  <c r="O383" i="3"/>
  <c r="Q383" i="3" s="1"/>
  <c r="P383" i="3"/>
  <c r="O384" i="3"/>
  <c r="Q384" i="3" s="1"/>
  <c r="P384" i="3"/>
  <c r="O385" i="3"/>
  <c r="Q385" i="3" s="1"/>
  <c r="P385" i="3"/>
  <c r="O386" i="3"/>
  <c r="Q386" i="3" s="1"/>
  <c r="P386" i="3"/>
  <c r="O387" i="3"/>
  <c r="Q387" i="3" s="1"/>
  <c r="P387" i="3"/>
  <c r="O388" i="3"/>
  <c r="Q388" i="3" s="1"/>
  <c r="P388" i="3"/>
  <c r="O389" i="3"/>
  <c r="Q389" i="3" s="1"/>
  <c r="P389" i="3"/>
  <c r="O390" i="3"/>
  <c r="Q390" i="3" s="1"/>
  <c r="P390" i="3"/>
  <c r="O391" i="3"/>
  <c r="Q391" i="3" s="1"/>
  <c r="P391" i="3"/>
  <c r="O392" i="3"/>
  <c r="Q392" i="3" s="1"/>
  <c r="P392" i="3"/>
  <c r="O393" i="3"/>
  <c r="Q393" i="3" s="1"/>
  <c r="P393" i="3"/>
  <c r="O394" i="3"/>
  <c r="Q394" i="3" s="1"/>
  <c r="P394" i="3"/>
  <c r="O395" i="3"/>
  <c r="Q395" i="3" s="1"/>
  <c r="P395" i="3"/>
  <c r="O396" i="3"/>
  <c r="Q396" i="3" s="1"/>
  <c r="P396" i="3"/>
  <c r="O397" i="3"/>
  <c r="Q397" i="3" s="1"/>
  <c r="P397" i="3"/>
  <c r="O398" i="3"/>
  <c r="Q398" i="3" s="1"/>
  <c r="P398" i="3"/>
  <c r="O399" i="3"/>
  <c r="Q399" i="3" s="1"/>
  <c r="P399" i="3"/>
  <c r="O400" i="3"/>
  <c r="Q400" i="3" s="1"/>
  <c r="P400" i="3"/>
  <c r="O401" i="3"/>
  <c r="Q401" i="3" s="1"/>
  <c r="P401" i="3"/>
  <c r="O402" i="3"/>
  <c r="Q402" i="3" s="1"/>
  <c r="P402" i="3"/>
  <c r="O403" i="3"/>
  <c r="Q403" i="3" s="1"/>
  <c r="P403" i="3"/>
  <c r="O404" i="3"/>
  <c r="Q404" i="3" s="1"/>
  <c r="P404" i="3"/>
  <c r="O405" i="3"/>
  <c r="Q405" i="3" s="1"/>
  <c r="P405" i="3"/>
  <c r="O406" i="3"/>
  <c r="Q406" i="3" s="1"/>
  <c r="P406" i="3"/>
  <c r="O407" i="3"/>
  <c r="Q407" i="3" s="1"/>
  <c r="P407" i="3"/>
  <c r="O408" i="3"/>
  <c r="Q408" i="3" s="1"/>
  <c r="P408" i="3"/>
  <c r="O409" i="3"/>
  <c r="Q409" i="3" s="1"/>
  <c r="P409" i="3"/>
  <c r="O410" i="3"/>
  <c r="Q410" i="3" s="1"/>
  <c r="P410" i="3"/>
  <c r="O411" i="3"/>
  <c r="Q411" i="3" s="1"/>
  <c r="P411" i="3"/>
  <c r="O412" i="3"/>
  <c r="Q412" i="3" s="1"/>
  <c r="P412" i="3"/>
  <c r="O413" i="3"/>
  <c r="Q413" i="3" s="1"/>
  <c r="P413" i="3"/>
  <c r="O414" i="3"/>
  <c r="Q414" i="3" s="1"/>
  <c r="P414" i="3"/>
  <c r="O415" i="3"/>
  <c r="Q415" i="3" s="1"/>
  <c r="P415" i="3"/>
  <c r="O416" i="3"/>
  <c r="Q416" i="3" s="1"/>
  <c r="P416" i="3"/>
  <c r="O417" i="3"/>
  <c r="Q417" i="3" s="1"/>
  <c r="P417" i="3"/>
  <c r="O372" i="3"/>
  <c r="P372" i="3" s="1"/>
  <c r="O373" i="3"/>
  <c r="P373" i="3" s="1"/>
  <c r="O374" i="3"/>
  <c r="P374" i="3" s="1"/>
  <c r="O375" i="3"/>
  <c r="Q375" i="3" s="1"/>
  <c r="P375" i="3"/>
  <c r="O376" i="3"/>
  <c r="Q376" i="3" s="1"/>
  <c r="P376" i="3"/>
  <c r="O377" i="3"/>
  <c r="P377" i="3" s="1"/>
  <c r="O378" i="3"/>
  <c r="Q378" i="3" s="1"/>
  <c r="P378" i="3"/>
  <c r="O379" i="3"/>
  <c r="Q379" i="3" s="1"/>
  <c r="P379" i="3"/>
  <c r="O380" i="3"/>
  <c r="Q380" i="3" s="1"/>
  <c r="P380" i="3"/>
  <c r="O381" i="3"/>
  <c r="Q381" i="3" s="1"/>
  <c r="P381" i="3"/>
  <c r="O382" i="3"/>
  <c r="Q382" i="3" s="1"/>
  <c r="P382" i="3"/>
  <c r="U989" i="3" l="1"/>
  <c r="T989" i="3"/>
  <c r="U938" i="3"/>
  <c r="Q938" i="3"/>
  <c r="R938" i="3"/>
  <c r="S938" i="3"/>
  <c r="T938" i="3"/>
  <c r="P938" i="3"/>
  <c r="V1030" i="3"/>
  <c r="T1029" i="3"/>
  <c r="R1027" i="3"/>
  <c r="Q1026" i="3"/>
  <c r="P1025" i="3"/>
  <c r="V1022" i="3"/>
  <c r="T1021" i="3"/>
  <c r="R1019" i="3"/>
  <c r="T1015" i="3"/>
  <c r="R1014" i="3"/>
  <c r="V1011" i="3"/>
  <c r="S1010" i="3"/>
  <c r="T1006" i="3"/>
  <c r="R1005" i="3"/>
  <c r="V1002" i="3"/>
  <c r="S1001" i="3"/>
  <c r="P999" i="3"/>
  <c r="V997" i="3"/>
  <c r="R996" i="3"/>
  <c r="V993" i="3"/>
  <c r="R991" i="3"/>
  <c r="V988" i="3"/>
  <c r="S987" i="3"/>
  <c r="T983" i="3"/>
  <c r="R982" i="3"/>
  <c r="V979" i="3"/>
  <c r="S978" i="3"/>
  <c r="T974" i="3"/>
  <c r="R973" i="3"/>
  <c r="V970" i="3"/>
  <c r="R969" i="3"/>
  <c r="R962" i="3"/>
  <c r="R956" i="3"/>
  <c r="T948" i="3"/>
  <c r="T943" i="3"/>
  <c r="R880" i="3"/>
  <c r="V880" i="3"/>
  <c r="T880" i="3"/>
  <c r="U880" i="3"/>
  <c r="P880" i="3"/>
  <c r="S880" i="3"/>
  <c r="Q880" i="3"/>
  <c r="S785" i="3"/>
  <c r="V785" i="3"/>
  <c r="R785" i="3"/>
  <c r="P785" i="3"/>
  <c r="Q785" i="3"/>
  <c r="T785" i="3"/>
  <c r="U785" i="3"/>
  <c r="U1012" i="3"/>
  <c r="S1012" i="3"/>
  <c r="U1003" i="3"/>
  <c r="R1003" i="3"/>
  <c r="U998" i="3"/>
  <c r="V998" i="3"/>
  <c r="U994" i="3"/>
  <c r="Q994" i="3"/>
  <c r="U967" i="3"/>
  <c r="S967" i="3"/>
  <c r="U961" i="3"/>
  <c r="P961" i="3"/>
  <c r="V961" i="3"/>
  <c r="U949" i="3"/>
  <c r="T949" i="3"/>
  <c r="Q949" i="3"/>
  <c r="U940" i="3"/>
  <c r="S940" i="3"/>
  <c r="V940" i="3"/>
  <c r="P940" i="3"/>
  <c r="R940" i="3"/>
  <c r="V1031" i="3"/>
  <c r="T1030" i="3"/>
  <c r="S1029" i="3"/>
  <c r="Q1027" i="3"/>
  <c r="V1023" i="3"/>
  <c r="T1022" i="3"/>
  <c r="S1021" i="3"/>
  <c r="Q1019" i="3"/>
  <c r="U1018" i="3"/>
  <c r="Q1018" i="3"/>
  <c r="S1015" i="3"/>
  <c r="Q1014" i="3"/>
  <c r="U1013" i="3"/>
  <c r="T1013" i="3"/>
  <c r="T1011" i="3"/>
  <c r="R1010" i="3"/>
  <c r="U1009" i="3"/>
  <c r="P1009" i="3"/>
  <c r="V1007" i="3"/>
  <c r="S1006" i="3"/>
  <c r="Q1005" i="3"/>
  <c r="U1004" i="3"/>
  <c r="S1004" i="3"/>
  <c r="T1002" i="3"/>
  <c r="R1001" i="3"/>
  <c r="S997" i="3"/>
  <c r="Q996" i="3"/>
  <c r="U995" i="3"/>
  <c r="R995" i="3"/>
  <c r="T993" i="3"/>
  <c r="Q991" i="3"/>
  <c r="U990" i="3"/>
  <c r="V990" i="3"/>
  <c r="T988" i="3"/>
  <c r="Q987" i="3"/>
  <c r="U986" i="3"/>
  <c r="Q986" i="3"/>
  <c r="S983" i="3"/>
  <c r="Q982" i="3"/>
  <c r="U981" i="3"/>
  <c r="T981" i="3"/>
  <c r="T979" i="3"/>
  <c r="R978" i="3"/>
  <c r="U977" i="3"/>
  <c r="P977" i="3"/>
  <c r="V975" i="3"/>
  <c r="S974" i="3"/>
  <c r="Q973" i="3"/>
  <c r="U972" i="3"/>
  <c r="S972" i="3"/>
  <c r="T970" i="3"/>
  <c r="U965" i="3"/>
  <c r="T965" i="3"/>
  <c r="Q965" i="3"/>
  <c r="U958" i="3"/>
  <c r="V958" i="3"/>
  <c r="R958" i="3"/>
  <c r="V954" i="3"/>
  <c r="U953" i="3"/>
  <c r="P953" i="3"/>
  <c r="R953" i="3"/>
  <c r="V953" i="3"/>
  <c r="V951" i="3"/>
  <c r="R948" i="3"/>
  <c r="P852" i="3"/>
  <c r="Q852" i="3"/>
  <c r="U852" i="3"/>
  <c r="S852" i="3"/>
  <c r="T852" i="3"/>
  <c r="V852" i="3"/>
  <c r="R852" i="3"/>
  <c r="T1031" i="3"/>
  <c r="S1030" i="3"/>
  <c r="R1029" i="3"/>
  <c r="P1027" i="3"/>
  <c r="T1023" i="3"/>
  <c r="S1022" i="3"/>
  <c r="R1021" i="3"/>
  <c r="P1019" i="3"/>
  <c r="V1017" i="3"/>
  <c r="R1015" i="3"/>
  <c r="V1012" i="3"/>
  <c r="S1011" i="3"/>
  <c r="T1007" i="3"/>
  <c r="R1006" i="3"/>
  <c r="V1003" i="3"/>
  <c r="S1002" i="3"/>
  <c r="T998" i="3"/>
  <c r="R997" i="3"/>
  <c r="V994" i="3"/>
  <c r="S993" i="3"/>
  <c r="P991" i="3"/>
  <c r="V989" i="3"/>
  <c r="R988" i="3"/>
  <c r="R983" i="3"/>
  <c r="S979" i="3"/>
  <c r="T975" i="3"/>
  <c r="R974" i="3"/>
  <c r="S970" i="3"/>
  <c r="U969" i="3"/>
  <c r="P969" i="3"/>
  <c r="V969" i="3"/>
  <c r="V967" i="3"/>
  <c r="U962" i="3"/>
  <c r="Q962" i="3"/>
  <c r="U956" i="3"/>
  <c r="S956" i="3"/>
  <c r="V956" i="3"/>
  <c r="P956" i="3"/>
  <c r="T954" i="3"/>
  <c r="T951" i="3"/>
  <c r="V946" i="3"/>
  <c r="U943" i="3"/>
  <c r="P943" i="3"/>
  <c r="Q943" i="3"/>
  <c r="S943" i="3"/>
  <c r="V943" i="3"/>
  <c r="R928" i="3"/>
  <c r="U928" i="3"/>
  <c r="Q928" i="3"/>
  <c r="S928" i="3"/>
  <c r="T928" i="3"/>
  <c r="V928" i="3"/>
  <c r="P928" i="3"/>
  <c r="U985" i="3"/>
  <c r="P985" i="3"/>
  <c r="S1031" i="3"/>
  <c r="S1023" i="3"/>
  <c r="Q1021" i="3"/>
  <c r="U1014" i="3"/>
  <c r="V1014" i="3"/>
  <c r="T1012" i="3"/>
  <c r="Q1011" i="3"/>
  <c r="U1010" i="3"/>
  <c r="Q1010" i="3"/>
  <c r="U1005" i="3"/>
  <c r="T1005" i="3"/>
  <c r="R1002" i="3"/>
  <c r="U1001" i="3"/>
  <c r="P1001" i="3"/>
  <c r="Q997" i="3"/>
  <c r="Q983" i="3"/>
  <c r="Q979" i="3"/>
  <c r="S975" i="3"/>
  <c r="Q974" i="3"/>
  <c r="U973" i="3"/>
  <c r="T973" i="3"/>
  <c r="T967" i="3"/>
  <c r="V949" i="3"/>
  <c r="U948" i="3"/>
  <c r="S948" i="3"/>
  <c r="V948" i="3"/>
  <c r="P948" i="3"/>
  <c r="R933" i="3"/>
  <c r="U933" i="3"/>
  <c r="T933" i="3"/>
  <c r="V933" i="3"/>
  <c r="P933" i="3"/>
  <c r="S933" i="3"/>
  <c r="V908" i="3"/>
  <c r="P908" i="3"/>
  <c r="S908" i="3"/>
  <c r="R908" i="3"/>
  <c r="T908" i="3"/>
  <c r="U908" i="3"/>
  <c r="Q908" i="3"/>
  <c r="U1017" i="3"/>
  <c r="P1017" i="3"/>
  <c r="U980" i="3"/>
  <c r="S980" i="3"/>
  <c r="Q1029" i="3"/>
  <c r="Q1015" i="3"/>
  <c r="S1007" i="3"/>
  <c r="Q1006" i="3"/>
  <c r="T1003" i="3"/>
  <c r="S998" i="3"/>
  <c r="U996" i="3"/>
  <c r="S996" i="3"/>
  <c r="T994" i="3"/>
  <c r="R993" i="3"/>
  <c r="S989" i="3"/>
  <c r="Q988" i="3"/>
  <c r="U987" i="3"/>
  <c r="R987" i="3"/>
  <c r="T985" i="3"/>
  <c r="U982" i="3"/>
  <c r="V982" i="3"/>
  <c r="T980" i="3"/>
  <c r="U978" i="3"/>
  <c r="Q978" i="3"/>
  <c r="R970" i="3"/>
  <c r="T961" i="3"/>
  <c r="R1031" i="3"/>
  <c r="Q1030" i="3"/>
  <c r="P1029" i="3"/>
  <c r="V1026" i="3"/>
  <c r="T1025" i="3"/>
  <c r="S1024" i="3"/>
  <c r="R1023" i="3"/>
  <c r="Q1022" i="3"/>
  <c r="P1021" i="3"/>
  <c r="V1018" i="3"/>
  <c r="S1017" i="3"/>
  <c r="P1015" i="3"/>
  <c r="V1013" i="3"/>
  <c r="R1012" i="3"/>
  <c r="V1009" i="3"/>
  <c r="R1007" i="3"/>
  <c r="V1004" i="3"/>
  <c r="S1003" i="3"/>
  <c r="T999" i="3"/>
  <c r="R998" i="3"/>
  <c r="V995" i="3"/>
  <c r="S994" i="3"/>
  <c r="T990" i="3"/>
  <c r="R989" i="3"/>
  <c r="V986" i="3"/>
  <c r="S985" i="3"/>
  <c r="P983" i="3"/>
  <c r="V981" i="3"/>
  <c r="R980" i="3"/>
  <c r="V977" i="3"/>
  <c r="R975" i="3"/>
  <c r="V972" i="3"/>
  <c r="R967" i="3"/>
  <c r="U966" i="3"/>
  <c r="V966" i="3"/>
  <c r="R966" i="3"/>
  <c r="S961" i="3"/>
  <c r="U959" i="3"/>
  <c r="S959" i="3"/>
  <c r="S949" i="3"/>
  <c r="R932" i="3"/>
  <c r="U932" i="3"/>
  <c r="Q932" i="3"/>
  <c r="S932" i="3"/>
  <c r="T932" i="3"/>
  <c r="V932" i="3"/>
  <c r="P932" i="3"/>
  <c r="R888" i="3"/>
  <c r="V888" i="3"/>
  <c r="T888" i="3"/>
  <c r="Q888" i="3"/>
  <c r="S888" i="3"/>
  <c r="U888" i="3"/>
  <c r="P888" i="3"/>
  <c r="R871" i="3"/>
  <c r="V871" i="3"/>
  <c r="Q871" i="3"/>
  <c r="S871" i="3"/>
  <c r="T871" i="3"/>
  <c r="U871" i="3"/>
  <c r="P871" i="3"/>
  <c r="Q1031" i="3"/>
  <c r="Q1012" i="3"/>
  <c r="Q1007" i="3"/>
  <c r="U1006" i="3"/>
  <c r="V1006" i="3"/>
  <c r="U1002" i="3"/>
  <c r="Q1002" i="3"/>
  <c r="Q998" i="3"/>
  <c r="U997" i="3"/>
  <c r="T997" i="3"/>
  <c r="U993" i="3"/>
  <c r="P993" i="3"/>
  <c r="Q989" i="3"/>
  <c r="U988" i="3"/>
  <c r="S988" i="3"/>
  <c r="U979" i="3"/>
  <c r="R979" i="3"/>
  <c r="Q975" i="3"/>
  <c r="U974" i="3"/>
  <c r="V974" i="3"/>
  <c r="U970" i="3"/>
  <c r="Q970" i="3"/>
  <c r="Q967" i="3"/>
  <c r="R961" i="3"/>
  <c r="U954" i="3"/>
  <c r="Q954" i="3"/>
  <c r="S954" i="3"/>
  <c r="U951" i="3"/>
  <c r="P951" i="3"/>
  <c r="S951" i="3"/>
  <c r="R949" i="3"/>
  <c r="U946" i="3"/>
  <c r="Q946" i="3"/>
  <c r="S946" i="3"/>
  <c r="T946" i="3"/>
  <c r="T940" i="3"/>
  <c r="Q1023" i="3"/>
  <c r="R1017" i="3"/>
  <c r="U1011" i="3"/>
  <c r="R1011" i="3"/>
  <c r="Q1003" i="3"/>
  <c r="R994" i="3"/>
  <c r="R985" i="3"/>
  <c r="Q980" i="3"/>
  <c r="P1031" i="3"/>
  <c r="T1027" i="3"/>
  <c r="P1023" i="3"/>
  <c r="T1019" i="3"/>
  <c r="Q1017" i="3"/>
  <c r="T1014" i="3"/>
  <c r="P1012" i="3"/>
  <c r="V1010" i="3"/>
  <c r="P1007" i="3"/>
  <c r="V1005" i="3"/>
  <c r="P1003" i="3"/>
  <c r="V1001" i="3"/>
  <c r="P998" i="3"/>
  <c r="V996" i="3"/>
  <c r="P994" i="3"/>
  <c r="T991" i="3"/>
  <c r="P989" i="3"/>
  <c r="V987" i="3"/>
  <c r="Q985" i="3"/>
  <c r="T982" i="3"/>
  <c r="P980" i="3"/>
  <c r="V978" i="3"/>
  <c r="P975" i="3"/>
  <c r="V973" i="3"/>
  <c r="T969" i="3"/>
  <c r="P967" i="3"/>
  <c r="U964" i="3"/>
  <c r="S964" i="3"/>
  <c r="P964" i="3"/>
  <c r="T962" i="3"/>
  <c r="Q961" i="3"/>
  <c r="U957" i="3"/>
  <c r="T957" i="3"/>
  <c r="Q957" i="3"/>
  <c r="P949" i="3"/>
  <c r="Q940" i="3"/>
  <c r="V938" i="3"/>
  <c r="V935" i="3"/>
  <c r="S929" i="3"/>
  <c r="S922" i="3"/>
  <c r="V921" i="3"/>
  <c r="U921" i="3"/>
  <c r="P921" i="3"/>
  <c r="V914" i="3"/>
  <c r="Q914" i="3"/>
  <c r="U909" i="3"/>
  <c r="T903" i="3"/>
  <c r="R895" i="3"/>
  <c r="V895" i="3"/>
  <c r="Q895" i="3"/>
  <c r="T895" i="3"/>
  <c r="U895" i="3"/>
  <c r="R876" i="3"/>
  <c r="V876" i="3"/>
  <c r="T876" i="3"/>
  <c r="U876" i="3"/>
  <c r="P876" i="3"/>
  <c r="R867" i="3"/>
  <c r="V867" i="3"/>
  <c r="Q867" i="3"/>
  <c r="S867" i="3"/>
  <c r="T867" i="3"/>
  <c r="U867" i="3"/>
  <c r="S729" i="3"/>
  <c r="V729" i="3"/>
  <c r="Q729" i="3"/>
  <c r="R729" i="3"/>
  <c r="U729" i="3"/>
  <c r="P729" i="3"/>
  <c r="T729" i="3"/>
  <c r="R950" i="3"/>
  <c r="V945" i="3"/>
  <c r="R942" i="3"/>
  <c r="Q941" i="3"/>
  <c r="V937" i="3"/>
  <c r="S935" i="3"/>
  <c r="R934" i="3"/>
  <c r="V925" i="3"/>
  <c r="Q925" i="3"/>
  <c r="T925" i="3"/>
  <c r="V918" i="3"/>
  <c r="R918" i="3"/>
  <c r="U918" i="3"/>
  <c r="V911" i="3"/>
  <c r="S911" i="3"/>
  <c r="V905" i="3"/>
  <c r="U905" i="3"/>
  <c r="P905" i="3"/>
  <c r="R900" i="3"/>
  <c r="V900" i="3"/>
  <c r="T900" i="3"/>
  <c r="R891" i="3"/>
  <c r="V891" i="3"/>
  <c r="Q891" i="3"/>
  <c r="T891" i="3"/>
  <c r="U891" i="3"/>
  <c r="R884" i="3"/>
  <c r="V884" i="3"/>
  <c r="T884" i="3"/>
  <c r="U884" i="3"/>
  <c r="R875" i="3"/>
  <c r="V875" i="3"/>
  <c r="Q875" i="3"/>
  <c r="S875" i="3"/>
  <c r="T875" i="3"/>
  <c r="U875" i="3"/>
  <c r="R929" i="3"/>
  <c r="U929" i="3"/>
  <c r="V922" i="3"/>
  <c r="Q922" i="3"/>
  <c r="R903" i="3"/>
  <c r="V903" i="3"/>
  <c r="Q903" i="3"/>
  <c r="U903" i="3"/>
  <c r="R879" i="3"/>
  <c r="V879" i="3"/>
  <c r="Q879" i="3"/>
  <c r="S879" i="3"/>
  <c r="T879" i="3"/>
  <c r="U879" i="3"/>
  <c r="P845" i="3"/>
  <c r="R845" i="3"/>
  <c r="V845" i="3"/>
  <c r="S845" i="3"/>
  <c r="T845" i="3"/>
  <c r="U845" i="3"/>
  <c r="S945" i="3"/>
  <c r="S937" i="3"/>
  <c r="Q935" i="3"/>
  <c r="T921" i="3"/>
  <c r="V916" i="3"/>
  <c r="P916" i="3"/>
  <c r="S916" i="3"/>
  <c r="T914" i="3"/>
  <c r="V909" i="3"/>
  <c r="Q909" i="3"/>
  <c r="T909" i="3"/>
  <c r="S899" i="3"/>
  <c r="R887" i="3"/>
  <c r="V887" i="3"/>
  <c r="Q887" i="3"/>
  <c r="T887" i="3"/>
  <c r="U887" i="3"/>
  <c r="R883" i="3"/>
  <c r="V883" i="3"/>
  <c r="Q883" i="3"/>
  <c r="S883" i="3"/>
  <c r="T883" i="3"/>
  <c r="U883" i="3"/>
  <c r="P836" i="3"/>
  <c r="Q836" i="3"/>
  <c r="S836" i="3"/>
  <c r="U836" i="3"/>
  <c r="R836" i="3"/>
  <c r="T836" i="3"/>
  <c r="V836" i="3"/>
  <c r="R945" i="3"/>
  <c r="R937" i="3"/>
  <c r="P935" i="3"/>
  <c r="R930" i="3"/>
  <c r="U930" i="3"/>
  <c r="R926" i="3"/>
  <c r="U926" i="3"/>
  <c r="S921" i="3"/>
  <c r="V919" i="3"/>
  <c r="S919" i="3"/>
  <c r="S914" i="3"/>
  <c r="V913" i="3"/>
  <c r="U913" i="3"/>
  <c r="P913" i="3"/>
  <c r="V906" i="3"/>
  <c r="Q906" i="3"/>
  <c r="R901" i="3"/>
  <c r="V901" i="3"/>
  <c r="P901" i="3"/>
  <c r="R896" i="3"/>
  <c r="V896" i="3"/>
  <c r="T896" i="3"/>
  <c r="R855" i="3"/>
  <c r="V855" i="3"/>
  <c r="Q855" i="3"/>
  <c r="S855" i="3"/>
  <c r="T855" i="3"/>
  <c r="U855" i="3"/>
  <c r="V929" i="3"/>
  <c r="U922" i="3"/>
  <c r="R899" i="3"/>
  <c r="V899" i="3"/>
  <c r="Q899" i="3"/>
  <c r="U899" i="3"/>
  <c r="S895" i="3"/>
  <c r="S876" i="3"/>
  <c r="R859" i="3"/>
  <c r="V859" i="3"/>
  <c r="Q859" i="3"/>
  <c r="S859" i="3"/>
  <c r="T859" i="3"/>
  <c r="U859" i="3"/>
  <c r="S818" i="3"/>
  <c r="V818" i="3"/>
  <c r="R818" i="3"/>
  <c r="T818" i="3"/>
  <c r="Q818" i="3"/>
  <c r="P818" i="3"/>
  <c r="U818" i="3"/>
  <c r="R971" i="3"/>
  <c r="R963" i="3"/>
  <c r="R955" i="3"/>
  <c r="V950" i="3"/>
  <c r="R947" i="3"/>
  <c r="P945" i="3"/>
  <c r="V942" i="3"/>
  <c r="T941" i="3"/>
  <c r="R939" i="3"/>
  <c r="P937" i="3"/>
  <c r="V934" i="3"/>
  <c r="R931" i="3"/>
  <c r="U931" i="3"/>
  <c r="T929" i="3"/>
  <c r="R927" i="3"/>
  <c r="U927" i="3"/>
  <c r="S925" i="3"/>
  <c r="V924" i="3"/>
  <c r="P924" i="3"/>
  <c r="S924" i="3"/>
  <c r="T922" i="3"/>
  <c r="Q921" i="3"/>
  <c r="S918" i="3"/>
  <c r="V917" i="3"/>
  <c r="Q917" i="3"/>
  <c r="T917" i="3"/>
  <c r="P914" i="3"/>
  <c r="R911" i="3"/>
  <c r="V910" i="3"/>
  <c r="R910" i="3"/>
  <c r="U910" i="3"/>
  <c r="S905" i="3"/>
  <c r="R904" i="3"/>
  <c r="V904" i="3"/>
  <c r="T904" i="3"/>
  <c r="S900" i="3"/>
  <c r="P895" i="3"/>
  <c r="R892" i="3"/>
  <c r="V892" i="3"/>
  <c r="T892" i="3"/>
  <c r="S884" i="3"/>
  <c r="Q876" i="3"/>
  <c r="R872" i="3"/>
  <c r="V872" i="3"/>
  <c r="T872" i="3"/>
  <c r="U872" i="3"/>
  <c r="P872" i="3"/>
  <c r="P867" i="3"/>
  <c r="R863" i="3"/>
  <c r="V863" i="3"/>
  <c r="Q863" i="3"/>
  <c r="S863" i="3"/>
  <c r="T863" i="3"/>
  <c r="U863" i="3"/>
  <c r="P838" i="3"/>
  <c r="S838" i="3"/>
  <c r="U838" i="3"/>
  <c r="Q838" i="3"/>
  <c r="R838" i="3"/>
  <c r="T838" i="3"/>
  <c r="V838" i="3"/>
  <c r="S813" i="3"/>
  <c r="V813" i="3"/>
  <c r="P813" i="3"/>
  <c r="Q813" i="3"/>
  <c r="R813" i="3"/>
  <c r="U813" i="3"/>
  <c r="S798" i="3"/>
  <c r="V798" i="3"/>
  <c r="R798" i="3"/>
  <c r="T798" i="3"/>
  <c r="P798" i="3"/>
  <c r="U798" i="3"/>
  <c r="S784" i="3"/>
  <c r="V784" i="3"/>
  <c r="U784" i="3"/>
  <c r="P784" i="3"/>
  <c r="Q784" i="3"/>
  <c r="T784" i="3"/>
  <c r="R784" i="3"/>
  <c r="S768" i="3"/>
  <c r="V768" i="3"/>
  <c r="U768" i="3"/>
  <c r="P768" i="3"/>
  <c r="Q768" i="3"/>
  <c r="T768" i="3"/>
  <c r="R768" i="3"/>
  <c r="S759" i="3"/>
  <c r="V759" i="3"/>
  <c r="R759" i="3"/>
  <c r="Q759" i="3"/>
  <c r="U759" i="3"/>
  <c r="P759" i="3"/>
  <c r="S745" i="3"/>
  <c r="V745" i="3"/>
  <c r="R745" i="3"/>
  <c r="P745" i="3"/>
  <c r="T745" i="3"/>
  <c r="Q745" i="3"/>
  <c r="U745" i="3"/>
  <c r="P849" i="3"/>
  <c r="V849" i="3"/>
  <c r="R849" i="3"/>
  <c r="V844" i="3"/>
  <c r="P842" i="3"/>
  <c r="S842" i="3"/>
  <c r="T832" i="3"/>
  <c r="S793" i="3"/>
  <c r="V793" i="3"/>
  <c r="R793" i="3"/>
  <c r="P793" i="3"/>
  <c r="Q793" i="3"/>
  <c r="U793" i="3"/>
  <c r="S744" i="3"/>
  <c r="V744" i="3"/>
  <c r="U744" i="3"/>
  <c r="P744" i="3"/>
  <c r="Q744" i="3"/>
  <c r="R744" i="3"/>
  <c r="T744" i="3"/>
  <c r="S734" i="3"/>
  <c r="V734" i="3"/>
  <c r="P734" i="3"/>
  <c r="U734" i="3"/>
  <c r="R734" i="3"/>
  <c r="Q734" i="3"/>
  <c r="T734" i="3"/>
  <c r="R868" i="3"/>
  <c r="V868" i="3"/>
  <c r="R864" i="3"/>
  <c r="V864" i="3"/>
  <c r="R860" i="3"/>
  <c r="V860" i="3"/>
  <c r="R856" i="3"/>
  <c r="V856" i="3"/>
  <c r="T844" i="3"/>
  <c r="P834" i="3"/>
  <c r="Q834" i="3"/>
  <c r="S834" i="3"/>
  <c r="S809" i="3"/>
  <c r="V809" i="3"/>
  <c r="P809" i="3"/>
  <c r="Q809" i="3"/>
  <c r="U809" i="3"/>
  <c r="S792" i="3"/>
  <c r="V792" i="3"/>
  <c r="U792" i="3"/>
  <c r="P792" i="3"/>
  <c r="Q792" i="3"/>
  <c r="R792" i="3"/>
  <c r="T792" i="3"/>
  <c r="S733" i="3"/>
  <c r="V733" i="3"/>
  <c r="R733" i="3"/>
  <c r="T733" i="3"/>
  <c r="U733" i="3"/>
  <c r="P733" i="3"/>
  <c r="Q733" i="3"/>
  <c r="S701" i="3"/>
  <c r="V701" i="3"/>
  <c r="Q701" i="3"/>
  <c r="R701" i="3"/>
  <c r="U701" i="3"/>
  <c r="P701" i="3"/>
  <c r="T701" i="3"/>
  <c r="R923" i="3"/>
  <c r="R915" i="3"/>
  <c r="R907" i="3"/>
  <c r="P853" i="3"/>
  <c r="R853" i="3"/>
  <c r="V853" i="3"/>
  <c r="P846" i="3"/>
  <c r="S846" i="3"/>
  <c r="S844" i="3"/>
  <c r="P840" i="3"/>
  <c r="U840" i="3"/>
  <c r="Q840" i="3"/>
  <c r="P837" i="3"/>
  <c r="R837" i="3"/>
  <c r="T837" i="3"/>
  <c r="V837" i="3"/>
  <c r="S815" i="3"/>
  <c r="V815" i="3"/>
  <c r="U815" i="3"/>
  <c r="P815" i="3"/>
  <c r="R815" i="3"/>
  <c r="S807" i="3"/>
  <c r="V807" i="3"/>
  <c r="U807" i="3"/>
  <c r="P807" i="3"/>
  <c r="Q807" i="3"/>
  <c r="R897" i="3"/>
  <c r="V897" i="3"/>
  <c r="R893" i="3"/>
  <c r="V893" i="3"/>
  <c r="R889" i="3"/>
  <c r="V889" i="3"/>
  <c r="R885" i="3"/>
  <c r="V885" i="3"/>
  <c r="R881" i="3"/>
  <c r="V881" i="3"/>
  <c r="R877" i="3"/>
  <c r="V877" i="3"/>
  <c r="R873" i="3"/>
  <c r="V873" i="3"/>
  <c r="R869" i="3"/>
  <c r="V869" i="3"/>
  <c r="R865" i="3"/>
  <c r="V865" i="3"/>
  <c r="R861" i="3"/>
  <c r="V861" i="3"/>
  <c r="R857" i="3"/>
  <c r="V857" i="3"/>
  <c r="P850" i="3"/>
  <c r="S850" i="3"/>
  <c r="V842" i="3"/>
  <c r="P832" i="3"/>
  <c r="U832" i="3"/>
  <c r="Q832" i="3"/>
  <c r="S791" i="3"/>
  <c r="V791" i="3"/>
  <c r="R791" i="3"/>
  <c r="Q791" i="3"/>
  <c r="U791" i="3"/>
  <c r="P791" i="3"/>
  <c r="S776" i="3"/>
  <c r="V776" i="3"/>
  <c r="U776" i="3"/>
  <c r="P776" i="3"/>
  <c r="Q776" i="3"/>
  <c r="R776" i="3"/>
  <c r="T776" i="3"/>
  <c r="S737" i="3"/>
  <c r="V737" i="3"/>
  <c r="R737" i="3"/>
  <c r="P737" i="3"/>
  <c r="Q737" i="3"/>
  <c r="T737" i="3"/>
  <c r="U737" i="3"/>
  <c r="U868" i="3"/>
  <c r="U864" i="3"/>
  <c r="U860" i="3"/>
  <c r="U856" i="3"/>
  <c r="P844" i="3"/>
  <c r="Q844" i="3"/>
  <c r="U844" i="3"/>
  <c r="S806" i="3"/>
  <c r="V806" i="3"/>
  <c r="R806" i="3"/>
  <c r="T806" i="3"/>
  <c r="P806" i="3"/>
  <c r="U806" i="3"/>
  <c r="S782" i="3"/>
  <c r="V782" i="3"/>
  <c r="P782" i="3"/>
  <c r="U782" i="3"/>
  <c r="R782" i="3"/>
  <c r="Q782" i="3"/>
  <c r="S736" i="3"/>
  <c r="V736" i="3"/>
  <c r="U736" i="3"/>
  <c r="P736" i="3"/>
  <c r="Q736" i="3"/>
  <c r="T736" i="3"/>
  <c r="R736" i="3"/>
  <c r="R902" i="3"/>
  <c r="V902" i="3"/>
  <c r="R898" i="3"/>
  <c r="V898" i="3"/>
  <c r="R894" i="3"/>
  <c r="V894" i="3"/>
  <c r="R890" i="3"/>
  <c r="V890" i="3"/>
  <c r="R886" i="3"/>
  <c r="V886" i="3"/>
  <c r="R882" i="3"/>
  <c r="V882" i="3"/>
  <c r="R878" i="3"/>
  <c r="V878" i="3"/>
  <c r="R874" i="3"/>
  <c r="V874" i="3"/>
  <c r="R870" i="3"/>
  <c r="V870" i="3"/>
  <c r="T868" i="3"/>
  <c r="R866" i="3"/>
  <c r="V866" i="3"/>
  <c r="T864" i="3"/>
  <c r="R862" i="3"/>
  <c r="V862" i="3"/>
  <c r="T860" i="3"/>
  <c r="R858" i="3"/>
  <c r="V858" i="3"/>
  <c r="T856" i="3"/>
  <c r="R854" i="3"/>
  <c r="V854" i="3"/>
  <c r="T849" i="3"/>
  <c r="P848" i="3"/>
  <c r="U848" i="3"/>
  <c r="Q848" i="3"/>
  <c r="T842" i="3"/>
  <c r="P841" i="3"/>
  <c r="V841" i="3"/>
  <c r="R841" i="3"/>
  <c r="V834" i="3"/>
  <c r="S814" i="3"/>
  <c r="V814" i="3"/>
  <c r="R814" i="3"/>
  <c r="T814" i="3"/>
  <c r="P814" i="3"/>
  <c r="S801" i="3"/>
  <c r="V801" i="3"/>
  <c r="P801" i="3"/>
  <c r="Q801" i="3"/>
  <c r="U801" i="3"/>
  <c r="R801" i="3"/>
  <c r="S799" i="3"/>
  <c r="V799" i="3"/>
  <c r="U799" i="3"/>
  <c r="P799" i="3"/>
  <c r="Q799" i="3"/>
  <c r="T799" i="3"/>
  <c r="S781" i="3"/>
  <c r="V781" i="3"/>
  <c r="R781" i="3"/>
  <c r="T781" i="3"/>
  <c r="U781" i="3"/>
  <c r="P781" i="3"/>
  <c r="Q781" i="3"/>
  <c r="S772" i="3"/>
  <c r="V772" i="3"/>
  <c r="U772" i="3"/>
  <c r="P772" i="3"/>
  <c r="T772" i="3"/>
  <c r="Q772" i="3"/>
  <c r="R772" i="3"/>
  <c r="S765" i="3"/>
  <c r="V765" i="3"/>
  <c r="R765" i="3"/>
  <c r="T765" i="3"/>
  <c r="U765" i="3"/>
  <c r="P765" i="3"/>
  <c r="Q765" i="3"/>
  <c r="S717" i="3"/>
  <c r="V717" i="3"/>
  <c r="Q717" i="3"/>
  <c r="R717" i="3"/>
  <c r="U717" i="3"/>
  <c r="P717" i="3"/>
  <c r="T717" i="3"/>
  <c r="T851" i="3"/>
  <c r="T843" i="3"/>
  <c r="T835" i="3"/>
  <c r="R833" i="3"/>
  <c r="S811" i="3"/>
  <c r="V811" i="3"/>
  <c r="U811" i="3"/>
  <c r="S805" i="3"/>
  <c r="V805" i="3"/>
  <c r="P805" i="3"/>
  <c r="Q805" i="3"/>
  <c r="U805" i="3"/>
  <c r="S760" i="3"/>
  <c r="V760" i="3"/>
  <c r="U760" i="3"/>
  <c r="P760" i="3"/>
  <c r="Q760" i="3"/>
  <c r="R760" i="3"/>
  <c r="S752" i="3"/>
  <c r="V752" i="3"/>
  <c r="U752" i="3"/>
  <c r="P752" i="3"/>
  <c r="Q752" i="3"/>
  <c r="T752" i="3"/>
  <c r="S749" i="3"/>
  <c r="V749" i="3"/>
  <c r="R749" i="3"/>
  <c r="T749" i="3"/>
  <c r="U749" i="3"/>
  <c r="P749" i="3"/>
  <c r="S819" i="3"/>
  <c r="V819" i="3"/>
  <c r="U819" i="3"/>
  <c r="S817" i="3"/>
  <c r="V817" i="3"/>
  <c r="P817" i="3"/>
  <c r="Q817" i="3"/>
  <c r="S803" i="3"/>
  <c r="V803" i="3"/>
  <c r="U803" i="3"/>
  <c r="P803" i="3"/>
  <c r="S797" i="3"/>
  <c r="V797" i="3"/>
  <c r="P797" i="3"/>
  <c r="Q797" i="3"/>
  <c r="U797" i="3"/>
  <c r="S788" i="3"/>
  <c r="V788" i="3"/>
  <c r="U788" i="3"/>
  <c r="P788" i="3"/>
  <c r="T788" i="3"/>
  <c r="Q788" i="3"/>
  <c r="S775" i="3"/>
  <c r="V775" i="3"/>
  <c r="R775" i="3"/>
  <c r="Q775" i="3"/>
  <c r="U775" i="3"/>
  <c r="S721" i="3"/>
  <c r="V721" i="3"/>
  <c r="Q721" i="3"/>
  <c r="R721" i="3"/>
  <c r="U721" i="3"/>
  <c r="P721" i="3"/>
  <c r="S705" i="3"/>
  <c r="V705" i="3"/>
  <c r="Q705" i="3"/>
  <c r="R705" i="3"/>
  <c r="U705" i="3"/>
  <c r="P705" i="3"/>
  <c r="V833" i="3"/>
  <c r="S810" i="3"/>
  <c r="V810" i="3"/>
  <c r="R810" i="3"/>
  <c r="T810" i="3"/>
  <c r="S756" i="3"/>
  <c r="V756" i="3"/>
  <c r="U756" i="3"/>
  <c r="P756" i="3"/>
  <c r="T756" i="3"/>
  <c r="Q756" i="3"/>
  <c r="S743" i="3"/>
  <c r="V743" i="3"/>
  <c r="R743" i="3"/>
  <c r="Q743" i="3"/>
  <c r="U743" i="3"/>
  <c r="S777" i="3"/>
  <c r="V777" i="3"/>
  <c r="R777" i="3"/>
  <c r="P777" i="3"/>
  <c r="T777" i="3"/>
  <c r="S769" i="3"/>
  <c r="V769" i="3"/>
  <c r="R769" i="3"/>
  <c r="P769" i="3"/>
  <c r="Q769" i="3"/>
  <c r="S766" i="3"/>
  <c r="V766" i="3"/>
  <c r="P766" i="3"/>
  <c r="U766" i="3"/>
  <c r="R766" i="3"/>
  <c r="S740" i="3"/>
  <c r="V740" i="3"/>
  <c r="U740" i="3"/>
  <c r="P740" i="3"/>
  <c r="T740" i="3"/>
  <c r="Q740" i="3"/>
  <c r="S725" i="3"/>
  <c r="V725" i="3"/>
  <c r="Q725" i="3"/>
  <c r="R725" i="3"/>
  <c r="U725" i="3"/>
  <c r="P725" i="3"/>
  <c r="S709" i="3"/>
  <c r="V709" i="3"/>
  <c r="Q709" i="3"/>
  <c r="R709" i="3"/>
  <c r="U709" i="3"/>
  <c r="P709" i="3"/>
  <c r="S695" i="3"/>
  <c r="R695" i="3"/>
  <c r="V695" i="3"/>
  <c r="Q695" i="3"/>
  <c r="U695" i="3"/>
  <c r="P695" i="3"/>
  <c r="S802" i="3"/>
  <c r="V802" i="3"/>
  <c r="R802" i="3"/>
  <c r="T802" i="3"/>
  <c r="S761" i="3"/>
  <c r="V761" i="3"/>
  <c r="R761" i="3"/>
  <c r="P761" i="3"/>
  <c r="T761" i="3"/>
  <c r="S753" i="3"/>
  <c r="V753" i="3"/>
  <c r="R753" i="3"/>
  <c r="P753" i="3"/>
  <c r="Q753" i="3"/>
  <c r="S750" i="3"/>
  <c r="V750" i="3"/>
  <c r="P750" i="3"/>
  <c r="U750" i="3"/>
  <c r="R750" i="3"/>
  <c r="S713" i="3"/>
  <c r="V713" i="3"/>
  <c r="Q713" i="3"/>
  <c r="R713" i="3"/>
  <c r="U713" i="3"/>
  <c r="P713" i="3"/>
  <c r="S697" i="3"/>
  <c r="V697" i="3"/>
  <c r="Q697" i="3"/>
  <c r="R697" i="3"/>
  <c r="U697" i="3"/>
  <c r="P697" i="3"/>
  <c r="S693" i="3"/>
  <c r="V693" i="3"/>
  <c r="Q693" i="3"/>
  <c r="T693" i="3"/>
  <c r="P693" i="3"/>
  <c r="R693" i="3"/>
  <c r="U693" i="3"/>
  <c r="S790" i="3"/>
  <c r="V790" i="3"/>
  <c r="P790" i="3"/>
  <c r="U790" i="3"/>
  <c r="S783" i="3"/>
  <c r="V783" i="3"/>
  <c r="R783" i="3"/>
  <c r="S774" i="3"/>
  <c r="V774" i="3"/>
  <c r="P774" i="3"/>
  <c r="U774" i="3"/>
  <c r="S767" i="3"/>
  <c r="V767" i="3"/>
  <c r="R767" i="3"/>
  <c r="S758" i="3"/>
  <c r="V758" i="3"/>
  <c r="P758" i="3"/>
  <c r="U758" i="3"/>
  <c r="S751" i="3"/>
  <c r="V751" i="3"/>
  <c r="R751" i="3"/>
  <c r="S742" i="3"/>
  <c r="V742" i="3"/>
  <c r="P742" i="3"/>
  <c r="U742" i="3"/>
  <c r="S735" i="3"/>
  <c r="V735" i="3"/>
  <c r="R735" i="3"/>
  <c r="S682" i="3"/>
  <c r="V682" i="3"/>
  <c r="P682" i="3"/>
  <c r="T682" i="3"/>
  <c r="R682" i="3"/>
  <c r="U682" i="3"/>
  <c r="S678" i="3"/>
  <c r="V678" i="3"/>
  <c r="P678" i="3"/>
  <c r="T678" i="3"/>
  <c r="R678" i="3"/>
  <c r="S674" i="3"/>
  <c r="V674" i="3"/>
  <c r="P674" i="3"/>
  <c r="Q674" i="3"/>
  <c r="T674" i="3"/>
  <c r="S646" i="3"/>
  <c r="T646" i="3"/>
  <c r="V646" i="3"/>
  <c r="P646" i="3"/>
  <c r="U646" i="3"/>
  <c r="S795" i="3"/>
  <c r="V795" i="3"/>
  <c r="R795" i="3"/>
  <c r="S786" i="3"/>
  <c r="V786" i="3"/>
  <c r="P786" i="3"/>
  <c r="U786" i="3"/>
  <c r="S779" i="3"/>
  <c r="V779" i="3"/>
  <c r="R779" i="3"/>
  <c r="U771" i="3"/>
  <c r="S770" i="3"/>
  <c r="V770" i="3"/>
  <c r="P770" i="3"/>
  <c r="U770" i="3"/>
  <c r="S763" i="3"/>
  <c r="V763" i="3"/>
  <c r="R763" i="3"/>
  <c r="U755" i="3"/>
  <c r="S754" i="3"/>
  <c r="V754" i="3"/>
  <c r="P754" i="3"/>
  <c r="U754" i="3"/>
  <c r="S747" i="3"/>
  <c r="V747" i="3"/>
  <c r="R747" i="3"/>
  <c r="U739" i="3"/>
  <c r="S738" i="3"/>
  <c r="V738" i="3"/>
  <c r="P738" i="3"/>
  <c r="U738" i="3"/>
  <c r="S731" i="3"/>
  <c r="V731" i="3"/>
  <c r="R731" i="3"/>
  <c r="S727" i="3"/>
  <c r="V727" i="3"/>
  <c r="R727" i="3"/>
  <c r="S723" i="3"/>
  <c r="V723" i="3"/>
  <c r="R723" i="3"/>
  <c r="S719" i="3"/>
  <c r="V719" i="3"/>
  <c r="R719" i="3"/>
  <c r="S715" i="3"/>
  <c r="V715" i="3"/>
  <c r="R715" i="3"/>
  <c r="S711" i="3"/>
  <c r="V711" i="3"/>
  <c r="R711" i="3"/>
  <c r="S707" i="3"/>
  <c r="V707" i="3"/>
  <c r="R707" i="3"/>
  <c r="S703" i="3"/>
  <c r="V703" i="3"/>
  <c r="R703" i="3"/>
  <c r="S699" i="3"/>
  <c r="V699" i="3"/>
  <c r="R699" i="3"/>
  <c r="Q663" i="3"/>
  <c r="S659" i="3"/>
  <c r="V659" i="3"/>
  <c r="Q659" i="3"/>
  <c r="R659" i="3"/>
  <c r="T659" i="3"/>
  <c r="S694" i="3"/>
  <c r="V694" i="3"/>
  <c r="P694" i="3"/>
  <c r="T694" i="3"/>
  <c r="Q694" i="3"/>
  <c r="R694" i="3"/>
  <c r="S690" i="3"/>
  <c r="V690" i="3"/>
  <c r="P690" i="3"/>
  <c r="T690" i="3"/>
  <c r="Q690" i="3"/>
  <c r="S654" i="3"/>
  <c r="T654" i="3"/>
  <c r="V654" i="3"/>
  <c r="P654" i="3"/>
  <c r="U654" i="3"/>
  <c r="Q654" i="3"/>
  <c r="R654" i="3"/>
  <c r="S597" i="3"/>
  <c r="T597" i="3"/>
  <c r="V597" i="3"/>
  <c r="R597" i="3"/>
  <c r="U597" i="3"/>
  <c r="Q597" i="3"/>
  <c r="P597" i="3"/>
  <c r="S663" i="3"/>
  <c r="V663" i="3"/>
  <c r="R663" i="3"/>
  <c r="T663" i="3"/>
  <c r="U663" i="3"/>
  <c r="S575" i="3"/>
  <c r="T575" i="3"/>
  <c r="V575" i="3"/>
  <c r="P575" i="3"/>
  <c r="Q575" i="3"/>
  <c r="U575" i="3"/>
  <c r="R575" i="3"/>
  <c r="S816" i="3"/>
  <c r="V816" i="3"/>
  <c r="S812" i="3"/>
  <c r="V812" i="3"/>
  <c r="S808" i="3"/>
  <c r="V808" i="3"/>
  <c r="S804" i="3"/>
  <c r="V804" i="3"/>
  <c r="S800" i="3"/>
  <c r="V800" i="3"/>
  <c r="S796" i="3"/>
  <c r="V796" i="3"/>
  <c r="T790" i="3"/>
  <c r="S789" i="3"/>
  <c r="V789" i="3"/>
  <c r="R789" i="3"/>
  <c r="T783" i="3"/>
  <c r="S780" i="3"/>
  <c r="V780" i="3"/>
  <c r="U780" i="3"/>
  <c r="P780" i="3"/>
  <c r="T774" i="3"/>
  <c r="S773" i="3"/>
  <c r="V773" i="3"/>
  <c r="R773" i="3"/>
  <c r="T767" i="3"/>
  <c r="S764" i="3"/>
  <c r="V764" i="3"/>
  <c r="U764" i="3"/>
  <c r="P764" i="3"/>
  <c r="T758" i="3"/>
  <c r="S757" i="3"/>
  <c r="V757" i="3"/>
  <c r="R757" i="3"/>
  <c r="T751" i="3"/>
  <c r="S748" i="3"/>
  <c r="V748" i="3"/>
  <c r="U748" i="3"/>
  <c r="P748" i="3"/>
  <c r="T742" i="3"/>
  <c r="S741" i="3"/>
  <c r="V741" i="3"/>
  <c r="R741" i="3"/>
  <c r="T735" i="3"/>
  <c r="S730" i="3"/>
  <c r="V730" i="3"/>
  <c r="P730" i="3"/>
  <c r="T730" i="3"/>
  <c r="U730" i="3"/>
  <c r="S726" i="3"/>
  <c r="V726" i="3"/>
  <c r="P726" i="3"/>
  <c r="T726" i="3"/>
  <c r="U726" i="3"/>
  <c r="S722" i="3"/>
  <c r="V722" i="3"/>
  <c r="P722" i="3"/>
  <c r="T722" i="3"/>
  <c r="U722" i="3"/>
  <c r="S718" i="3"/>
  <c r="V718" i="3"/>
  <c r="P718" i="3"/>
  <c r="T718" i="3"/>
  <c r="U718" i="3"/>
  <c r="S714" i="3"/>
  <c r="V714" i="3"/>
  <c r="P714" i="3"/>
  <c r="T714" i="3"/>
  <c r="U714" i="3"/>
  <c r="S710" i="3"/>
  <c r="V710" i="3"/>
  <c r="P710" i="3"/>
  <c r="T710" i="3"/>
  <c r="U710" i="3"/>
  <c r="S706" i="3"/>
  <c r="V706" i="3"/>
  <c r="P706" i="3"/>
  <c r="T706" i="3"/>
  <c r="U706" i="3"/>
  <c r="S702" i="3"/>
  <c r="V702" i="3"/>
  <c r="P702" i="3"/>
  <c r="T702" i="3"/>
  <c r="U702" i="3"/>
  <c r="S698" i="3"/>
  <c r="V698" i="3"/>
  <c r="P698" i="3"/>
  <c r="T698" i="3"/>
  <c r="U698" i="3"/>
  <c r="S685" i="3"/>
  <c r="V685" i="3"/>
  <c r="Q685" i="3"/>
  <c r="P685" i="3"/>
  <c r="U685" i="3"/>
  <c r="S679" i="3"/>
  <c r="V679" i="3"/>
  <c r="R679" i="3"/>
  <c r="P679" i="3"/>
  <c r="Q679" i="3"/>
  <c r="S671" i="3"/>
  <c r="V671" i="3"/>
  <c r="R671" i="3"/>
  <c r="T671" i="3"/>
  <c r="P671" i="3"/>
  <c r="S667" i="3"/>
  <c r="V667" i="3"/>
  <c r="R667" i="3"/>
  <c r="T667" i="3"/>
  <c r="Q667" i="3"/>
  <c r="S662" i="3"/>
  <c r="V662" i="3"/>
  <c r="P662" i="3"/>
  <c r="Q662" i="3"/>
  <c r="T662" i="3"/>
  <c r="R662" i="3"/>
  <c r="U662" i="3"/>
  <c r="U795" i="3"/>
  <c r="S794" i="3"/>
  <c r="V794" i="3"/>
  <c r="P794" i="3"/>
  <c r="U794" i="3"/>
  <c r="R790" i="3"/>
  <c r="S787" i="3"/>
  <c r="V787" i="3"/>
  <c r="R787" i="3"/>
  <c r="Q783" i="3"/>
  <c r="U779" i="3"/>
  <c r="S778" i="3"/>
  <c r="V778" i="3"/>
  <c r="P778" i="3"/>
  <c r="U778" i="3"/>
  <c r="R774" i="3"/>
  <c r="S771" i="3"/>
  <c r="V771" i="3"/>
  <c r="R771" i="3"/>
  <c r="Q767" i="3"/>
  <c r="S762" i="3"/>
  <c r="V762" i="3"/>
  <c r="P762" i="3"/>
  <c r="U762" i="3"/>
  <c r="R758" i="3"/>
  <c r="S755" i="3"/>
  <c r="V755" i="3"/>
  <c r="R755" i="3"/>
  <c r="Q751" i="3"/>
  <c r="S746" i="3"/>
  <c r="V746" i="3"/>
  <c r="P746" i="3"/>
  <c r="U746" i="3"/>
  <c r="R742" i="3"/>
  <c r="S739" i="3"/>
  <c r="V739" i="3"/>
  <c r="R739" i="3"/>
  <c r="Q735" i="3"/>
  <c r="S689" i="3"/>
  <c r="V689" i="3"/>
  <c r="Q689" i="3"/>
  <c r="P689" i="3"/>
  <c r="R689" i="3"/>
  <c r="S683" i="3"/>
  <c r="V683" i="3"/>
  <c r="R683" i="3"/>
  <c r="T683" i="3"/>
  <c r="U678" i="3"/>
  <c r="U674" i="3"/>
  <c r="R646" i="3"/>
  <c r="U687" i="3"/>
  <c r="S686" i="3"/>
  <c r="V686" i="3"/>
  <c r="P686" i="3"/>
  <c r="T686" i="3"/>
  <c r="S681" i="3"/>
  <c r="V681" i="3"/>
  <c r="Q681" i="3"/>
  <c r="S670" i="3"/>
  <c r="V670" i="3"/>
  <c r="P670" i="3"/>
  <c r="Q670" i="3"/>
  <c r="T670" i="3"/>
  <c r="S732" i="3"/>
  <c r="V732" i="3"/>
  <c r="S728" i="3"/>
  <c r="V728" i="3"/>
  <c r="S724" i="3"/>
  <c r="V724" i="3"/>
  <c r="S720" i="3"/>
  <c r="V720" i="3"/>
  <c r="S716" i="3"/>
  <c r="V716" i="3"/>
  <c r="S712" i="3"/>
  <c r="V712" i="3"/>
  <c r="S708" i="3"/>
  <c r="V708" i="3"/>
  <c r="S704" i="3"/>
  <c r="V704" i="3"/>
  <c r="S700" i="3"/>
  <c r="V700" i="3"/>
  <c r="S696" i="3"/>
  <c r="V696" i="3"/>
  <c r="S691" i="3"/>
  <c r="V691" i="3"/>
  <c r="R691" i="3"/>
  <c r="S666" i="3"/>
  <c r="V666" i="3"/>
  <c r="P666" i="3"/>
  <c r="Q666" i="3"/>
  <c r="T666" i="3"/>
  <c r="U732" i="3"/>
  <c r="U728" i="3"/>
  <c r="U724" i="3"/>
  <c r="U720" i="3"/>
  <c r="U716" i="3"/>
  <c r="U712" i="3"/>
  <c r="U708" i="3"/>
  <c r="U704" i="3"/>
  <c r="U700" i="3"/>
  <c r="U696" i="3"/>
  <c r="S687" i="3"/>
  <c r="V687" i="3"/>
  <c r="R687" i="3"/>
  <c r="S675" i="3"/>
  <c r="V675" i="3"/>
  <c r="R675" i="3"/>
  <c r="T675" i="3"/>
  <c r="S638" i="3"/>
  <c r="T638" i="3"/>
  <c r="V638" i="3"/>
  <c r="P638" i="3"/>
  <c r="U638" i="3"/>
  <c r="S692" i="3"/>
  <c r="V692" i="3"/>
  <c r="S688" i="3"/>
  <c r="V688" i="3"/>
  <c r="S684" i="3"/>
  <c r="V684" i="3"/>
  <c r="S680" i="3"/>
  <c r="V680" i="3"/>
  <c r="S676" i="3"/>
  <c r="V676" i="3"/>
  <c r="S672" i="3"/>
  <c r="V672" i="3"/>
  <c r="S668" i="3"/>
  <c r="V668" i="3"/>
  <c r="S664" i="3"/>
  <c r="V664" i="3"/>
  <c r="S660" i="3"/>
  <c r="V660" i="3"/>
  <c r="T658" i="3"/>
  <c r="S656" i="3"/>
  <c r="V656" i="3"/>
  <c r="S650" i="3"/>
  <c r="T650" i="3"/>
  <c r="V650" i="3"/>
  <c r="Q650" i="3"/>
  <c r="S648" i="3"/>
  <c r="T648" i="3"/>
  <c r="V648" i="3"/>
  <c r="U648" i="3"/>
  <c r="S642" i="3"/>
  <c r="T642" i="3"/>
  <c r="V642" i="3"/>
  <c r="Q642" i="3"/>
  <c r="S640" i="3"/>
  <c r="T640" i="3"/>
  <c r="V640" i="3"/>
  <c r="U640" i="3"/>
  <c r="S634" i="3"/>
  <c r="T634" i="3"/>
  <c r="V634" i="3"/>
  <c r="Q634" i="3"/>
  <c r="S632" i="3"/>
  <c r="T632" i="3"/>
  <c r="V632" i="3"/>
  <c r="U632" i="3"/>
  <c r="S626" i="3"/>
  <c r="T626" i="3"/>
  <c r="V626" i="3"/>
  <c r="Q626" i="3"/>
  <c r="S624" i="3"/>
  <c r="T624" i="3"/>
  <c r="V624" i="3"/>
  <c r="U624" i="3"/>
  <c r="S618" i="3"/>
  <c r="T618" i="3"/>
  <c r="V618" i="3"/>
  <c r="Q618" i="3"/>
  <c r="S616" i="3"/>
  <c r="T616" i="3"/>
  <c r="V616" i="3"/>
  <c r="U616" i="3"/>
  <c r="S610" i="3"/>
  <c r="T610" i="3"/>
  <c r="V610" i="3"/>
  <c r="Q610" i="3"/>
  <c r="S608" i="3"/>
  <c r="T608" i="3"/>
  <c r="V608" i="3"/>
  <c r="U608" i="3"/>
  <c r="S602" i="3"/>
  <c r="T602" i="3"/>
  <c r="V602" i="3"/>
  <c r="Q602" i="3"/>
  <c r="S600" i="3"/>
  <c r="T600" i="3"/>
  <c r="V600" i="3"/>
  <c r="U600" i="3"/>
  <c r="S582" i="3"/>
  <c r="T582" i="3"/>
  <c r="V582" i="3"/>
  <c r="P582" i="3"/>
  <c r="S573" i="3"/>
  <c r="T573" i="3"/>
  <c r="V573" i="3"/>
  <c r="R573" i="3"/>
  <c r="U573" i="3"/>
  <c r="S677" i="3"/>
  <c r="V677" i="3"/>
  <c r="S673" i="3"/>
  <c r="V673" i="3"/>
  <c r="S669" i="3"/>
  <c r="V669" i="3"/>
  <c r="S665" i="3"/>
  <c r="V665" i="3"/>
  <c r="S661" i="3"/>
  <c r="V661" i="3"/>
  <c r="Q658" i="3"/>
  <c r="S657" i="3"/>
  <c r="V657" i="3"/>
  <c r="R649" i="3"/>
  <c r="R641" i="3"/>
  <c r="R633" i="3"/>
  <c r="R625" i="3"/>
  <c r="R617" i="3"/>
  <c r="R609" i="3"/>
  <c r="S599" i="3"/>
  <c r="T599" i="3"/>
  <c r="V599" i="3"/>
  <c r="P599" i="3"/>
  <c r="Q599" i="3"/>
  <c r="U599" i="3"/>
  <c r="R592" i="3"/>
  <c r="S586" i="3"/>
  <c r="T586" i="3"/>
  <c r="V586" i="3"/>
  <c r="Q586" i="3"/>
  <c r="R586" i="3"/>
  <c r="S584" i="3"/>
  <c r="T584" i="3"/>
  <c r="V584" i="3"/>
  <c r="U584" i="3"/>
  <c r="U574" i="3"/>
  <c r="U692" i="3"/>
  <c r="U688" i="3"/>
  <c r="U684" i="3"/>
  <c r="U680" i="3"/>
  <c r="U676" i="3"/>
  <c r="U672" i="3"/>
  <c r="U668" i="3"/>
  <c r="U664" i="3"/>
  <c r="U660" i="3"/>
  <c r="U656" i="3"/>
  <c r="S655" i="3"/>
  <c r="T655" i="3"/>
  <c r="V655" i="3"/>
  <c r="P655" i="3"/>
  <c r="U655" i="3"/>
  <c r="S653" i="3"/>
  <c r="T653" i="3"/>
  <c r="V653" i="3"/>
  <c r="R653" i="3"/>
  <c r="S647" i="3"/>
  <c r="T647" i="3"/>
  <c r="V647" i="3"/>
  <c r="P647" i="3"/>
  <c r="U647" i="3"/>
  <c r="S645" i="3"/>
  <c r="T645" i="3"/>
  <c r="V645" i="3"/>
  <c r="R645" i="3"/>
  <c r="S639" i="3"/>
  <c r="T639" i="3"/>
  <c r="V639" i="3"/>
  <c r="P639" i="3"/>
  <c r="U639" i="3"/>
  <c r="S637" i="3"/>
  <c r="T637" i="3"/>
  <c r="V637" i="3"/>
  <c r="R637" i="3"/>
  <c r="S631" i="3"/>
  <c r="T631" i="3"/>
  <c r="V631" i="3"/>
  <c r="P631" i="3"/>
  <c r="U631" i="3"/>
  <c r="S629" i="3"/>
  <c r="T629" i="3"/>
  <c r="V629" i="3"/>
  <c r="R629" i="3"/>
  <c r="S623" i="3"/>
  <c r="T623" i="3"/>
  <c r="V623" i="3"/>
  <c r="P623" i="3"/>
  <c r="U623" i="3"/>
  <c r="S621" i="3"/>
  <c r="T621" i="3"/>
  <c r="V621" i="3"/>
  <c r="R621" i="3"/>
  <c r="S615" i="3"/>
  <c r="T615" i="3"/>
  <c r="V615" i="3"/>
  <c r="P615" i="3"/>
  <c r="U615" i="3"/>
  <c r="S613" i="3"/>
  <c r="T613" i="3"/>
  <c r="V613" i="3"/>
  <c r="R613" i="3"/>
  <c r="S607" i="3"/>
  <c r="T607" i="3"/>
  <c r="V607" i="3"/>
  <c r="P607" i="3"/>
  <c r="U607" i="3"/>
  <c r="S605" i="3"/>
  <c r="T605" i="3"/>
  <c r="V605" i="3"/>
  <c r="R605" i="3"/>
  <c r="U598" i="3"/>
  <c r="U594" i="3"/>
  <c r="Q592" i="3"/>
  <c r="S590" i="3"/>
  <c r="T590" i="3"/>
  <c r="V590" i="3"/>
  <c r="P590" i="3"/>
  <c r="S581" i="3"/>
  <c r="T581" i="3"/>
  <c r="V581" i="3"/>
  <c r="R581" i="3"/>
  <c r="U581" i="3"/>
  <c r="R574" i="3"/>
  <c r="S658" i="3"/>
  <c r="V658" i="3"/>
  <c r="S649" i="3"/>
  <c r="T649" i="3"/>
  <c r="V649" i="3"/>
  <c r="Q649" i="3"/>
  <c r="S641" i="3"/>
  <c r="T641" i="3"/>
  <c r="V641" i="3"/>
  <c r="Q641" i="3"/>
  <c r="S633" i="3"/>
  <c r="T633" i="3"/>
  <c r="V633" i="3"/>
  <c r="Q633" i="3"/>
  <c r="U630" i="3"/>
  <c r="S625" i="3"/>
  <c r="T625" i="3"/>
  <c r="V625" i="3"/>
  <c r="Q625" i="3"/>
  <c r="U622" i="3"/>
  <c r="S617" i="3"/>
  <c r="T617" i="3"/>
  <c r="V617" i="3"/>
  <c r="Q617" i="3"/>
  <c r="U614" i="3"/>
  <c r="S609" i="3"/>
  <c r="T609" i="3"/>
  <c r="V609" i="3"/>
  <c r="Q609" i="3"/>
  <c r="U606" i="3"/>
  <c r="S583" i="3"/>
  <c r="T583" i="3"/>
  <c r="V583" i="3"/>
  <c r="P583" i="3"/>
  <c r="Q583" i="3"/>
  <c r="U583" i="3"/>
  <c r="R576" i="3"/>
  <c r="S594" i="3"/>
  <c r="T594" i="3"/>
  <c r="V594" i="3"/>
  <c r="Q594" i="3"/>
  <c r="R594" i="3"/>
  <c r="S592" i="3"/>
  <c r="T592" i="3"/>
  <c r="V592" i="3"/>
  <c r="U592" i="3"/>
  <c r="S574" i="3"/>
  <c r="T574" i="3"/>
  <c r="V574" i="3"/>
  <c r="P574" i="3"/>
  <c r="S598" i="3"/>
  <c r="T598" i="3"/>
  <c r="V598" i="3"/>
  <c r="P598" i="3"/>
  <c r="S589" i="3"/>
  <c r="T589" i="3"/>
  <c r="V589" i="3"/>
  <c r="R589" i="3"/>
  <c r="U589" i="3"/>
  <c r="S630" i="3"/>
  <c r="T630" i="3"/>
  <c r="V630" i="3"/>
  <c r="P630" i="3"/>
  <c r="S622" i="3"/>
  <c r="T622" i="3"/>
  <c r="V622" i="3"/>
  <c r="P622" i="3"/>
  <c r="S614" i="3"/>
  <c r="T614" i="3"/>
  <c r="V614" i="3"/>
  <c r="P614" i="3"/>
  <c r="S606" i="3"/>
  <c r="T606" i="3"/>
  <c r="V606" i="3"/>
  <c r="P606" i="3"/>
  <c r="S591" i="3"/>
  <c r="T591" i="3"/>
  <c r="V591" i="3"/>
  <c r="P591" i="3"/>
  <c r="Q591" i="3"/>
  <c r="U591" i="3"/>
  <c r="S578" i="3"/>
  <c r="T578" i="3"/>
  <c r="V578" i="3"/>
  <c r="Q578" i="3"/>
  <c r="R578" i="3"/>
  <c r="S576" i="3"/>
  <c r="T576" i="3"/>
  <c r="V576" i="3"/>
  <c r="U576" i="3"/>
  <c r="S651" i="3"/>
  <c r="T651" i="3"/>
  <c r="V651" i="3"/>
  <c r="S643" i="3"/>
  <c r="T643" i="3"/>
  <c r="V643" i="3"/>
  <c r="S635" i="3"/>
  <c r="T635" i="3"/>
  <c r="V635" i="3"/>
  <c r="S627" i="3"/>
  <c r="T627" i="3"/>
  <c r="V627" i="3"/>
  <c r="S619" i="3"/>
  <c r="T619" i="3"/>
  <c r="V619" i="3"/>
  <c r="S611" i="3"/>
  <c r="T611" i="3"/>
  <c r="V611" i="3"/>
  <c r="S603" i="3"/>
  <c r="T603" i="3"/>
  <c r="V603" i="3"/>
  <c r="S595" i="3"/>
  <c r="T595" i="3"/>
  <c r="V595" i="3"/>
  <c r="S587" i="3"/>
  <c r="T587" i="3"/>
  <c r="V587" i="3"/>
  <c r="S579" i="3"/>
  <c r="T579" i="3"/>
  <c r="V579" i="3"/>
  <c r="R572" i="3"/>
  <c r="S601" i="3"/>
  <c r="T601" i="3"/>
  <c r="V601" i="3"/>
  <c r="S593" i="3"/>
  <c r="T593" i="3"/>
  <c r="V593" i="3"/>
  <c r="S585" i="3"/>
  <c r="T585" i="3"/>
  <c r="V585" i="3"/>
  <c r="S577" i="3"/>
  <c r="T577" i="3"/>
  <c r="V577" i="3"/>
  <c r="S652" i="3"/>
  <c r="T652" i="3"/>
  <c r="V652" i="3"/>
  <c r="S644" i="3"/>
  <c r="T644" i="3"/>
  <c r="V644" i="3"/>
  <c r="S636" i="3"/>
  <c r="T636" i="3"/>
  <c r="V636" i="3"/>
  <c r="S628" i="3"/>
  <c r="T628" i="3"/>
  <c r="V628" i="3"/>
  <c r="S620" i="3"/>
  <c r="T620" i="3"/>
  <c r="V620" i="3"/>
  <c r="S612" i="3"/>
  <c r="T612" i="3"/>
  <c r="V612" i="3"/>
  <c r="S604" i="3"/>
  <c r="T604" i="3"/>
  <c r="V604" i="3"/>
  <c r="S596" i="3"/>
  <c r="T596" i="3"/>
  <c r="V596" i="3"/>
  <c r="S588" i="3"/>
  <c r="T588" i="3"/>
  <c r="V588" i="3"/>
  <c r="S580" i="3"/>
  <c r="T580" i="3"/>
  <c r="V580" i="3"/>
  <c r="S572" i="3"/>
  <c r="T572" i="3"/>
  <c r="V572" i="3"/>
  <c r="V571" i="3"/>
  <c r="T571" i="3"/>
  <c r="S571" i="3"/>
  <c r="Q549" i="3"/>
  <c r="S549" i="3"/>
  <c r="T549" i="3"/>
  <c r="U549" i="3"/>
  <c r="V549" i="3"/>
  <c r="Q525" i="3"/>
  <c r="S525" i="3"/>
  <c r="U525" i="3"/>
  <c r="T525" i="3"/>
  <c r="V525" i="3"/>
  <c r="Q570" i="3"/>
  <c r="S570" i="3"/>
  <c r="T570" i="3"/>
  <c r="V570" i="3"/>
  <c r="Q566" i="3"/>
  <c r="S566" i="3"/>
  <c r="T566" i="3"/>
  <c r="V566" i="3"/>
  <c r="Q538" i="3"/>
  <c r="S538" i="3"/>
  <c r="U538" i="3"/>
  <c r="T538" i="3"/>
  <c r="V538" i="3"/>
  <c r="Q522" i="3"/>
  <c r="S522" i="3"/>
  <c r="U522" i="3"/>
  <c r="T522" i="3"/>
  <c r="V522" i="3"/>
  <c r="U569" i="3"/>
  <c r="U565" i="3"/>
  <c r="Q551" i="3"/>
  <c r="S551" i="3"/>
  <c r="U551" i="3"/>
  <c r="T551" i="3"/>
  <c r="V551" i="3"/>
  <c r="Q543" i="3"/>
  <c r="S543" i="3"/>
  <c r="U543" i="3"/>
  <c r="T543" i="3"/>
  <c r="V543" i="3"/>
  <c r="Q535" i="3"/>
  <c r="S535" i="3"/>
  <c r="T535" i="3"/>
  <c r="U535" i="3"/>
  <c r="V535" i="3"/>
  <c r="Q527" i="3"/>
  <c r="S527" i="3"/>
  <c r="U527" i="3"/>
  <c r="T527" i="3"/>
  <c r="V527" i="3"/>
  <c r="R569" i="3"/>
  <c r="R567" i="3"/>
  <c r="R565" i="3"/>
  <c r="R563" i="3"/>
  <c r="R558" i="3"/>
  <c r="Q556" i="3"/>
  <c r="S556" i="3"/>
  <c r="U556" i="3"/>
  <c r="T556" i="3"/>
  <c r="V556" i="3"/>
  <c r="R550" i="3"/>
  <c r="Q548" i="3"/>
  <c r="S548" i="3"/>
  <c r="T548" i="3"/>
  <c r="U548" i="3"/>
  <c r="V548" i="3"/>
  <c r="R542" i="3"/>
  <c r="Q540" i="3"/>
  <c r="S540" i="3"/>
  <c r="T540" i="3"/>
  <c r="U540" i="3"/>
  <c r="V540" i="3"/>
  <c r="R534" i="3"/>
  <c r="Q532" i="3"/>
  <c r="S532" i="3"/>
  <c r="U532" i="3"/>
  <c r="T532" i="3"/>
  <c r="V532" i="3"/>
  <c r="R526" i="3"/>
  <c r="Q524" i="3"/>
  <c r="S524" i="3"/>
  <c r="T524" i="3"/>
  <c r="U524" i="3"/>
  <c r="V524" i="3"/>
  <c r="R518" i="3"/>
  <c r="Q557" i="3"/>
  <c r="S557" i="3"/>
  <c r="T557" i="3"/>
  <c r="U557" i="3"/>
  <c r="V557" i="3"/>
  <c r="Q541" i="3"/>
  <c r="S541" i="3"/>
  <c r="U541" i="3"/>
  <c r="T541" i="3"/>
  <c r="V541" i="3"/>
  <c r="Q533" i="3"/>
  <c r="S533" i="3"/>
  <c r="T533" i="3"/>
  <c r="U533" i="3"/>
  <c r="V533" i="3"/>
  <c r="Q568" i="3"/>
  <c r="S568" i="3"/>
  <c r="T568" i="3"/>
  <c r="V568" i="3"/>
  <c r="Q564" i="3"/>
  <c r="S564" i="3"/>
  <c r="T564" i="3"/>
  <c r="V564" i="3"/>
  <c r="Q554" i="3"/>
  <c r="S554" i="3"/>
  <c r="T554" i="3"/>
  <c r="U554" i="3"/>
  <c r="V554" i="3"/>
  <c r="Q546" i="3"/>
  <c r="S546" i="3"/>
  <c r="T546" i="3"/>
  <c r="U546" i="3"/>
  <c r="V546" i="3"/>
  <c r="Q530" i="3"/>
  <c r="S530" i="3"/>
  <c r="U530" i="3"/>
  <c r="T530" i="3"/>
  <c r="V530" i="3"/>
  <c r="U567" i="3"/>
  <c r="U563" i="3"/>
  <c r="Q559" i="3"/>
  <c r="S559" i="3"/>
  <c r="T559" i="3"/>
  <c r="U559" i="3"/>
  <c r="V559" i="3"/>
  <c r="Q519" i="3"/>
  <c r="S519" i="3"/>
  <c r="U519" i="3"/>
  <c r="T519" i="3"/>
  <c r="V519" i="3"/>
  <c r="Q561" i="3"/>
  <c r="S561" i="3"/>
  <c r="T561" i="3"/>
  <c r="U561" i="3"/>
  <c r="V561" i="3"/>
  <c r="Q553" i="3"/>
  <c r="S553" i="3"/>
  <c r="U553" i="3"/>
  <c r="T553" i="3"/>
  <c r="V553" i="3"/>
  <c r="Q545" i="3"/>
  <c r="S545" i="3"/>
  <c r="U545" i="3"/>
  <c r="T545" i="3"/>
  <c r="V545" i="3"/>
  <c r="Q537" i="3"/>
  <c r="S537" i="3"/>
  <c r="T537" i="3"/>
  <c r="U537" i="3"/>
  <c r="V537" i="3"/>
  <c r="Q529" i="3"/>
  <c r="S529" i="3"/>
  <c r="U529" i="3"/>
  <c r="T529" i="3"/>
  <c r="V529" i="3"/>
  <c r="Q521" i="3"/>
  <c r="S521" i="3"/>
  <c r="T521" i="3"/>
  <c r="U521" i="3"/>
  <c r="V521" i="3"/>
  <c r="Q565" i="3"/>
  <c r="S565" i="3"/>
  <c r="T565" i="3"/>
  <c r="V565" i="3"/>
  <c r="Q569" i="3"/>
  <c r="S569" i="3"/>
  <c r="T569" i="3"/>
  <c r="V569" i="3"/>
  <c r="Q567" i="3"/>
  <c r="S567" i="3"/>
  <c r="T567" i="3"/>
  <c r="V567" i="3"/>
  <c r="Q563" i="3"/>
  <c r="S563" i="3"/>
  <c r="T563" i="3"/>
  <c r="V563" i="3"/>
  <c r="Q558" i="3"/>
  <c r="S558" i="3"/>
  <c r="U558" i="3"/>
  <c r="T558" i="3"/>
  <c r="V558" i="3"/>
  <c r="Q550" i="3"/>
  <c r="S550" i="3"/>
  <c r="T550" i="3"/>
  <c r="U550" i="3"/>
  <c r="V550" i="3"/>
  <c r="Q542" i="3"/>
  <c r="S542" i="3"/>
  <c r="T542" i="3"/>
  <c r="U542" i="3"/>
  <c r="V542" i="3"/>
  <c r="Q534" i="3"/>
  <c r="S534" i="3"/>
  <c r="U534" i="3"/>
  <c r="T534" i="3"/>
  <c r="V534" i="3"/>
  <c r="Q526" i="3"/>
  <c r="S526" i="3"/>
  <c r="U526" i="3"/>
  <c r="T526" i="3"/>
  <c r="V526" i="3"/>
  <c r="Q518" i="3"/>
  <c r="S518" i="3"/>
  <c r="U518" i="3"/>
  <c r="T518" i="3"/>
  <c r="V518" i="3"/>
  <c r="U570" i="3"/>
  <c r="U568" i="3"/>
  <c r="U566" i="3"/>
  <c r="U564" i="3"/>
  <c r="U562" i="3"/>
  <c r="R557" i="3"/>
  <c r="Q555" i="3"/>
  <c r="S555" i="3"/>
  <c r="U555" i="3"/>
  <c r="T555" i="3"/>
  <c r="V555" i="3"/>
  <c r="R549" i="3"/>
  <c r="Q547" i="3"/>
  <c r="S547" i="3"/>
  <c r="U547" i="3"/>
  <c r="T547" i="3"/>
  <c r="V547" i="3"/>
  <c r="R541" i="3"/>
  <c r="Q539" i="3"/>
  <c r="S539" i="3"/>
  <c r="U539" i="3"/>
  <c r="T539" i="3"/>
  <c r="V539" i="3"/>
  <c r="R533" i="3"/>
  <c r="Q531" i="3"/>
  <c r="S531" i="3"/>
  <c r="T531" i="3"/>
  <c r="U531" i="3"/>
  <c r="V531" i="3"/>
  <c r="R525" i="3"/>
  <c r="Q523" i="3"/>
  <c r="S523" i="3"/>
  <c r="U523" i="3"/>
  <c r="T523" i="3"/>
  <c r="V523" i="3"/>
  <c r="R570" i="3"/>
  <c r="R568" i="3"/>
  <c r="R566" i="3"/>
  <c r="R564" i="3"/>
  <c r="Q560" i="3"/>
  <c r="S560" i="3"/>
  <c r="U560" i="3"/>
  <c r="T560" i="3"/>
  <c r="V560" i="3"/>
  <c r="P557" i="3"/>
  <c r="R554" i="3"/>
  <c r="Q552" i="3"/>
  <c r="S552" i="3"/>
  <c r="T552" i="3"/>
  <c r="U552" i="3"/>
  <c r="V552" i="3"/>
  <c r="P549" i="3"/>
  <c r="R546" i="3"/>
  <c r="Q544" i="3"/>
  <c r="S544" i="3"/>
  <c r="T544" i="3"/>
  <c r="U544" i="3"/>
  <c r="V544" i="3"/>
  <c r="P541" i="3"/>
  <c r="R538" i="3"/>
  <c r="Q536" i="3"/>
  <c r="S536" i="3"/>
  <c r="U536" i="3"/>
  <c r="T536" i="3"/>
  <c r="V536" i="3"/>
  <c r="P533" i="3"/>
  <c r="R530" i="3"/>
  <c r="Q528" i="3"/>
  <c r="S528" i="3"/>
  <c r="T528" i="3"/>
  <c r="U528" i="3"/>
  <c r="V528" i="3"/>
  <c r="P525" i="3"/>
  <c r="R522" i="3"/>
  <c r="Q520" i="3"/>
  <c r="S520" i="3"/>
  <c r="U520" i="3"/>
  <c r="T520" i="3"/>
  <c r="V520" i="3"/>
  <c r="Q562" i="3"/>
  <c r="S562" i="3"/>
  <c r="T562" i="3"/>
  <c r="V562" i="3"/>
  <c r="V517" i="3"/>
  <c r="V516" i="3"/>
  <c r="V515" i="3"/>
  <c r="V514" i="3"/>
  <c r="U515" i="3"/>
  <c r="T517" i="3"/>
  <c r="T516" i="3"/>
  <c r="T515" i="3"/>
  <c r="T514" i="3"/>
  <c r="U517" i="3"/>
  <c r="U516" i="3"/>
  <c r="U514" i="3"/>
  <c r="S517" i="3"/>
  <c r="S516" i="3"/>
  <c r="S515" i="3"/>
  <c r="S514" i="3"/>
  <c r="V513" i="3"/>
  <c r="V512" i="3"/>
  <c r="V511" i="3"/>
  <c r="V510" i="3"/>
  <c r="V509" i="3"/>
  <c r="V508" i="3"/>
  <c r="V507" i="3"/>
  <c r="V506" i="3"/>
  <c r="V505" i="3"/>
  <c r="V504" i="3"/>
  <c r="V503" i="3"/>
  <c r="V502" i="3"/>
  <c r="V501" i="3"/>
  <c r="V500" i="3"/>
  <c r="V499" i="3"/>
  <c r="V498" i="3"/>
  <c r="V497" i="3"/>
  <c r="V496" i="3"/>
  <c r="V495" i="3"/>
  <c r="V494" i="3"/>
  <c r="V493" i="3"/>
  <c r="V492" i="3"/>
  <c r="V491" i="3"/>
  <c r="V490" i="3"/>
  <c r="V489" i="3"/>
  <c r="V488" i="3"/>
  <c r="V487" i="3"/>
  <c r="V486" i="3"/>
  <c r="V485" i="3"/>
  <c r="V484" i="3"/>
  <c r="V483" i="3"/>
  <c r="V482" i="3"/>
  <c r="T513" i="3"/>
  <c r="T512" i="3"/>
  <c r="T511" i="3"/>
  <c r="T510" i="3"/>
  <c r="T509" i="3"/>
  <c r="T508" i="3"/>
  <c r="T507" i="3"/>
  <c r="T506" i="3"/>
  <c r="T505" i="3"/>
  <c r="T504" i="3"/>
  <c r="T503" i="3"/>
  <c r="T502" i="3"/>
  <c r="T501" i="3"/>
  <c r="T500" i="3"/>
  <c r="T499" i="3"/>
  <c r="T498" i="3"/>
  <c r="T497" i="3"/>
  <c r="T496" i="3"/>
  <c r="T495" i="3"/>
  <c r="T494" i="3"/>
  <c r="T493" i="3"/>
  <c r="T492" i="3"/>
  <c r="T491" i="3"/>
  <c r="T490" i="3"/>
  <c r="T489" i="3"/>
  <c r="T488" i="3"/>
  <c r="T487" i="3"/>
  <c r="T486" i="3"/>
  <c r="T485" i="3"/>
  <c r="T484" i="3"/>
  <c r="T483" i="3"/>
  <c r="T482" i="3"/>
  <c r="S513" i="3"/>
  <c r="S512" i="3"/>
  <c r="S511" i="3"/>
  <c r="S510" i="3"/>
  <c r="S509" i="3"/>
  <c r="S508" i="3"/>
  <c r="S507" i="3"/>
  <c r="S506" i="3"/>
  <c r="S505" i="3"/>
  <c r="S504" i="3"/>
  <c r="S503" i="3"/>
  <c r="S502" i="3"/>
  <c r="S501" i="3"/>
  <c r="S500" i="3"/>
  <c r="S499" i="3"/>
  <c r="S498" i="3"/>
  <c r="S497" i="3"/>
  <c r="S496" i="3"/>
  <c r="S495" i="3"/>
  <c r="S494" i="3"/>
  <c r="S493" i="3"/>
  <c r="S492" i="3"/>
  <c r="S491" i="3"/>
  <c r="S490" i="3"/>
  <c r="S489" i="3"/>
  <c r="S488" i="3"/>
  <c r="S487" i="3"/>
  <c r="S486" i="3"/>
  <c r="S485" i="3"/>
  <c r="S484" i="3"/>
  <c r="S483" i="3"/>
  <c r="S482" i="3"/>
  <c r="V481" i="3"/>
  <c r="V480" i="3"/>
  <c r="V479" i="3"/>
  <c r="V478" i="3"/>
  <c r="V477" i="3"/>
  <c r="V476" i="3"/>
  <c r="V475" i="3"/>
  <c r="V474" i="3"/>
  <c r="V473" i="3"/>
  <c r="V472" i="3"/>
  <c r="V471" i="3"/>
  <c r="V470" i="3"/>
  <c r="V469" i="3"/>
  <c r="V468" i="3"/>
  <c r="V467" i="3"/>
  <c r="V466" i="3"/>
  <c r="V465" i="3"/>
  <c r="V464" i="3"/>
  <c r="V463" i="3"/>
  <c r="V462" i="3"/>
  <c r="V461" i="3"/>
  <c r="V460" i="3"/>
  <c r="V459" i="3"/>
  <c r="V458" i="3"/>
  <c r="V457" i="3"/>
  <c r="V456" i="3"/>
  <c r="V455" i="3"/>
  <c r="V454" i="3"/>
  <c r="V453" i="3"/>
  <c r="V452" i="3"/>
  <c r="V451" i="3"/>
  <c r="V450" i="3"/>
  <c r="V449" i="3"/>
  <c r="V448" i="3"/>
  <c r="V447" i="3"/>
  <c r="V446" i="3"/>
  <c r="V445" i="3"/>
  <c r="V444" i="3"/>
  <c r="V443" i="3"/>
  <c r="V442" i="3"/>
  <c r="V441" i="3"/>
  <c r="V440" i="3"/>
  <c r="U479" i="3"/>
  <c r="U476" i="3"/>
  <c r="U474" i="3"/>
  <c r="U472" i="3"/>
  <c r="U469" i="3"/>
  <c r="U467" i="3"/>
  <c r="U464" i="3"/>
  <c r="U461" i="3"/>
  <c r="U459" i="3"/>
  <c r="U456" i="3"/>
  <c r="U454" i="3"/>
  <c r="U452" i="3"/>
  <c r="U450" i="3"/>
  <c r="U448" i="3"/>
  <c r="U446" i="3"/>
  <c r="U440" i="3"/>
  <c r="T481" i="3"/>
  <c r="T480" i="3"/>
  <c r="T479" i="3"/>
  <c r="T478" i="3"/>
  <c r="T477" i="3"/>
  <c r="T476" i="3"/>
  <c r="T475" i="3"/>
  <c r="T474" i="3"/>
  <c r="T473" i="3"/>
  <c r="T472" i="3"/>
  <c r="T471" i="3"/>
  <c r="T470" i="3"/>
  <c r="T469" i="3"/>
  <c r="T468" i="3"/>
  <c r="T467" i="3"/>
  <c r="T466" i="3"/>
  <c r="T465" i="3"/>
  <c r="T464" i="3"/>
  <c r="T463" i="3"/>
  <c r="T462" i="3"/>
  <c r="T461" i="3"/>
  <c r="T460" i="3"/>
  <c r="T459" i="3"/>
  <c r="T458" i="3"/>
  <c r="T457" i="3"/>
  <c r="T456" i="3"/>
  <c r="T455" i="3"/>
  <c r="T454" i="3"/>
  <c r="T453" i="3"/>
  <c r="T452" i="3"/>
  <c r="T451" i="3"/>
  <c r="T450" i="3"/>
  <c r="T449" i="3"/>
  <c r="T448" i="3"/>
  <c r="T447" i="3"/>
  <c r="T446" i="3"/>
  <c r="T445" i="3"/>
  <c r="T444" i="3"/>
  <c r="T443" i="3"/>
  <c r="T442" i="3"/>
  <c r="T441" i="3"/>
  <c r="T440" i="3"/>
  <c r="U481" i="3"/>
  <c r="U480" i="3"/>
  <c r="U478" i="3"/>
  <c r="U477" i="3"/>
  <c r="U475" i="3"/>
  <c r="U473" i="3"/>
  <c r="U471" i="3"/>
  <c r="U470" i="3"/>
  <c r="U468" i="3"/>
  <c r="U466" i="3"/>
  <c r="U465" i="3"/>
  <c r="U463" i="3"/>
  <c r="U462" i="3"/>
  <c r="U460" i="3"/>
  <c r="U458" i="3"/>
  <c r="U457" i="3"/>
  <c r="U455" i="3"/>
  <c r="U453" i="3"/>
  <c r="U451" i="3"/>
  <c r="U449" i="3"/>
  <c r="U447" i="3"/>
  <c r="U445" i="3"/>
  <c r="U444" i="3"/>
  <c r="U443" i="3"/>
  <c r="U442" i="3"/>
  <c r="U441" i="3"/>
  <c r="S481" i="3"/>
  <c r="S480" i="3"/>
  <c r="S479" i="3"/>
  <c r="S478" i="3"/>
  <c r="S477" i="3"/>
  <c r="S476" i="3"/>
  <c r="S475" i="3"/>
  <c r="S474" i="3"/>
  <c r="S473" i="3"/>
  <c r="S472" i="3"/>
  <c r="S471" i="3"/>
  <c r="S470" i="3"/>
  <c r="S469" i="3"/>
  <c r="S468" i="3"/>
  <c r="S467" i="3"/>
  <c r="S466" i="3"/>
  <c r="S465" i="3"/>
  <c r="S464" i="3"/>
  <c r="S463" i="3"/>
  <c r="S462" i="3"/>
  <c r="S461" i="3"/>
  <c r="S460" i="3"/>
  <c r="S459" i="3"/>
  <c r="S458" i="3"/>
  <c r="S457" i="3"/>
  <c r="S456" i="3"/>
  <c r="S455" i="3"/>
  <c r="S454" i="3"/>
  <c r="S453" i="3"/>
  <c r="S452" i="3"/>
  <c r="S451" i="3"/>
  <c r="S450" i="3"/>
  <c r="S449" i="3"/>
  <c r="S448" i="3"/>
  <c r="S447" i="3"/>
  <c r="S446" i="3"/>
  <c r="S445" i="3"/>
  <c r="S444" i="3"/>
  <c r="S443" i="3"/>
  <c r="S442" i="3"/>
  <c r="S441" i="3"/>
  <c r="S440" i="3"/>
  <c r="R480" i="3"/>
  <c r="R477" i="3"/>
  <c r="R475" i="3"/>
  <c r="R473" i="3"/>
  <c r="R471" i="3"/>
  <c r="R469" i="3"/>
  <c r="R467" i="3"/>
  <c r="R466" i="3"/>
  <c r="R464" i="3"/>
  <c r="R463" i="3"/>
  <c r="R461" i="3"/>
  <c r="R460" i="3"/>
  <c r="R458" i="3"/>
  <c r="R456" i="3"/>
  <c r="R454" i="3"/>
  <c r="R453" i="3"/>
  <c r="R451" i="3"/>
  <c r="R450" i="3"/>
  <c r="R448" i="3"/>
  <c r="R446" i="3"/>
  <c r="R445" i="3"/>
  <c r="R443" i="3"/>
  <c r="R442" i="3"/>
  <c r="R440" i="3"/>
  <c r="Q481" i="3"/>
  <c r="Q480" i="3"/>
  <c r="Q479" i="3"/>
  <c r="Q478" i="3"/>
  <c r="Q477" i="3"/>
  <c r="Q476" i="3"/>
  <c r="Q475" i="3"/>
  <c r="Q474" i="3"/>
  <c r="Q473" i="3"/>
  <c r="Q472" i="3"/>
  <c r="Q471" i="3"/>
  <c r="Q470" i="3"/>
  <c r="Q469" i="3"/>
  <c r="Q468" i="3"/>
  <c r="Q467" i="3"/>
  <c r="Q466" i="3"/>
  <c r="Q465" i="3"/>
  <c r="Q464" i="3"/>
  <c r="Q463" i="3"/>
  <c r="Q462" i="3"/>
  <c r="Q461" i="3"/>
  <c r="Q460" i="3"/>
  <c r="Q459" i="3"/>
  <c r="Q458" i="3"/>
  <c r="Q457" i="3"/>
  <c r="Q456" i="3"/>
  <c r="Q455" i="3"/>
  <c r="Q454" i="3"/>
  <c r="Q453" i="3"/>
  <c r="Q452" i="3"/>
  <c r="Q451" i="3"/>
  <c r="Q450" i="3"/>
  <c r="Q449" i="3"/>
  <c r="Q448" i="3"/>
  <c r="Q447" i="3"/>
  <c r="Q446" i="3"/>
  <c r="Q445" i="3"/>
  <c r="Q444" i="3"/>
  <c r="Q443" i="3"/>
  <c r="Q442" i="3"/>
  <c r="Q441" i="3"/>
  <c r="Q440" i="3"/>
  <c r="R481" i="3"/>
  <c r="R479" i="3"/>
  <c r="R478" i="3"/>
  <c r="R476" i="3"/>
  <c r="R474" i="3"/>
  <c r="R472" i="3"/>
  <c r="R470" i="3"/>
  <c r="R468" i="3"/>
  <c r="R465" i="3"/>
  <c r="R462" i="3"/>
  <c r="R459" i="3"/>
  <c r="R457" i="3"/>
  <c r="R455" i="3"/>
  <c r="R452" i="3"/>
  <c r="R449" i="3"/>
  <c r="R447" i="3"/>
  <c r="R444" i="3"/>
  <c r="R441" i="3"/>
  <c r="V439" i="3"/>
  <c r="V438" i="3"/>
  <c r="V437" i="3"/>
  <c r="V436" i="3"/>
  <c r="V435" i="3"/>
  <c r="V434" i="3"/>
  <c r="V433" i="3"/>
  <c r="V432" i="3"/>
  <c r="V431" i="3"/>
  <c r="V430" i="3"/>
  <c r="V429" i="3"/>
  <c r="V428" i="3"/>
  <c r="V427" i="3"/>
  <c r="V426" i="3"/>
  <c r="V425" i="3"/>
  <c r="V424" i="3"/>
  <c r="V423" i="3"/>
  <c r="V422" i="3"/>
  <c r="V421" i="3"/>
  <c r="V420" i="3"/>
  <c r="V419" i="3"/>
  <c r="V418" i="3"/>
  <c r="S439" i="3"/>
  <c r="S438" i="3"/>
  <c r="S437" i="3"/>
  <c r="S436" i="3"/>
  <c r="S435" i="3"/>
  <c r="S434" i="3"/>
  <c r="S433" i="3"/>
  <c r="S432" i="3"/>
  <c r="S431" i="3"/>
  <c r="S430" i="3"/>
  <c r="S429" i="3"/>
  <c r="S428" i="3"/>
  <c r="S427" i="3"/>
  <c r="S426" i="3"/>
  <c r="S425" i="3"/>
  <c r="S424" i="3"/>
  <c r="S423" i="3"/>
  <c r="S422" i="3"/>
  <c r="S421" i="3"/>
  <c r="S420" i="3"/>
  <c r="S419" i="3"/>
  <c r="S418" i="3"/>
  <c r="R439" i="3"/>
  <c r="R438" i="3"/>
  <c r="R437" i="3"/>
  <c r="R436" i="3"/>
  <c r="R435" i="3"/>
  <c r="R434" i="3"/>
  <c r="R433" i="3"/>
  <c r="R432" i="3"/>
  <c r="R431" i="3"/>
  <c r="R430" i="3"/>
  <c r="R429" i="3"/>
  <c r="R428" i="3"/>
  <c r="R427" i="3"/>
  <c r="R426" i="3"/>
  <c r="R425" i="3"/>
  <c r="R424" i="3"/>
  <c r="R423" i="3"/>
  <c r="R422" i="3"/>
  <c r="R421" i="3"/>
  <c r="R420" i="3"/>
  <c r="R419" i="3"/>
  <c r="R418" i="3"/>
  <c r="Q439" i="3"/>
  <c r="Q438" i="3"/>
  <c r="Q437" i="3"/>
  <c r="Q436" i="3"/>
  <c r="Q435" i="3"/>
  <c r="Q434" i="3"/>
  <c r="Q433" i="3"/>
  <c r="Q432" i="3"/>
  <c r="Q431" i="3"/>
  <c r="Q430" i="3"/>
  <c r="Q429" i="3"/>
  <c r="Q428" i="3"/>
  <c r="Q427" i="3"/>
  <c r="Q426" i="3"/>
  <c r="Q425" i="3"/>
  <c r="Q424" i="3"/>
  <c r="Q423" i="3"/>
  <c r="Q422" i="3"/>
  <c r="Q421" i="3"/>
  <c r="Q420" i="3"/>
  <c r="Q419" i="3"/>
  <c r="Q418" i="3"/>
  <c r="T439" i="3"/>
  <c r="T438" i="3"/>
  <c r="T437" i="3"/>
  <c r="T436" i="3"/>
  <c r="T435" i="3"/>
  <c r="T434" i="3"/>
  <c r="T433" i="3"/>
  <c r="T432" i="3"/>
  <c r="T431" i="3"/>
  <c r="T430" i="3"/>
  <c r="T429" i="3"/>
  <c r="T428" i="3"/>
  <c r="T427" i="3"/>
  <c r="T426" i="3"/>
  <c r="T425" i="3"/>
  <c r="T424" i="3"/>
  <c r="T423" i="3"/>
  <c r="T422" i="3"/>
  <c r="T420" i="3"/>
  <c r="V417" i="3"/>
  <c r="V416" i="3"/>
  <c r="V415" i="3"/>
  <c r="V414" i="3"/>
  <c r="V413" i="3"/>
  <c r="V412" i="3"/>
  <c r="V411" i="3"/>
  <c r="V410" i="3"/>
  <c r="V409" i="3"/>
  <c r="V408" i="3"/>
  <c r="V407" i="3"/>
  <c r="V406" i="3"/>
  <c r="V405" i="3"/>
  <c r="V404" i="3"/>
  <c r="V403" i="3"/>
  <c r="V402" i="3"/>
  <c r="V401" i="3"/>
  <c r="V400" i="3"/>
  <c r="V399" i="3"/>
  <c r="V398" i="3"/>
  <c r="V397" i="3"/>
  <c r="V396" i="3"/>
  <c r="V395" i="3"/>
  <c r="V394" i="3"/>
  <c r="V393" i="3"/>
  <c r="V392" i="3"/>
  <c r="V391" i="3"/>
  <c r="V390" i="3"/>
  <c r="V389" i="3"/>
  <c r="V388" i="3"/>
  <c r="V387" i="3"/>
  <c r="V386" i="3"/>
  <c r="V385" i="3"/>
  <c r="V384" i="3"/>
  <c r="V383" i="3"/>
  <c r="U413" i="3"/>
  <c r="U410" i="3"/>
  <c r="U406" i="3"/>
  <c r="U404" i="3"/>
  <c r="U401" i="3"/>
  <c r="U399" i="3"/>
  <c r="U396" i="3"/>
  <c r="U394" i="3"/>
  <c r="U391" i="3"/>
  <c r="U388" i="3"/>
  <c r="U384" i="3"/>
  <c r="T416" i="3"/>
  <c r="T413" i="3"/>
  <c r="T411" i="3"/>
  <c r="T409" i="3"/>
  <c r="T406" i="3"/>
  <c r="T402" i="3"/>
  <c r="T399" i="3"/>
  <c r="T396" i="3"/>
  <c r="T392" i="3"/>
  <c r="T388" i="3"/>
  <c r="T383" i="3"/>
  <c r="S417" i="3"/>
  <c r="S416" i="3"/>
  <c r="S415" i="3"/>
  <c r="S414" i="3"/>
  <c r="S413" i="3"/>
  <c r="S412" i="3"/>
  <c r="S411" i="3"/>
  <c r="S410" i="3"/>
  <c r="S409" i="3"/>
  <c r="S408" i="3"/>
  <c r="S407" i="3"/>
  <c r="S406" i="3"/>
  <c r="S405" i="3"/>
  <c r="S404" i="3"/>
  <c r="S403" i="3"/>
  <c r="S402" i="3"/>
  <c r="S401" i="3"/>
  <c r="S400" i="3"/>
  <c r="S399" i="3"/>
  <c r="S398" i="3"/>
  <c r="S397" i="3"/>
  <c r="S396" i="3"/>
  <c r="S395" i="3"/>
  <c r="S394" i="3"/>
  <c r="S393" i="3"/>
  <c r="S392" i="3"/>
  <c r="S391" i="3"/>
  <c r="S390" i="3"/>
  <c r="S389" i="3"/>
  <c r="S388" i="3"/>
  <c r="S387" i="3"/>
  <c r="S386" i="3"/>
  <c r="S385" i="3"/>
  <c r="S384" i="3"/>
  <c r="S383" i="3"/>
  <c r="U416" i="3"/>
  <c r="U415" i="3"/>
  <c r="U412" i="3"/>
  <c r="U409" i="3"/>
  <c r="U408" i="3"/>
  <c r="U405" i="3"/>
  <c r="U402" i="3"/>
  <c r="U400" i="3"/>
  <c r="U397" i="3"/>
  <c r="U395" i="3"/>
  <c r="U393" i="3"/>
  <c r="U390" i="3"/>
  <c r="U389" i="3"/>
  <c r="U387" i="3"/>
  <c r="U386" i="3"/>
  <c r="U383" i="3"/>
  <c r="T415" i="3"/>
  <c r="T412" i="3"/>
  <c r="T408" i="3"/>
  <c r="T405" i="3"/>
  <c r="T404" i="3"/>
  <c r="T401" i="3"/>
  <c r="T398" i="3"/>
  <c r="T395" i="3"/>
  <c r="T393" i="3"/>
  <c r="T391" i="3"/>
  <c r="T389" i="3"/>
  <c r="T387" i="3"/>
  <c r="T386" i="3"/>
  <c r="T384" i="3"/>
  <c r="R417" i="3"/>
  <c r="R416" i="3"/>
  <c r="R415" i="3"/>
  <c r="R414" i="3"/>
  <c r="R413" i="3"/>
  <c r="R412" i="3"/>
  <c r="R411" i="3"/>
  <c r="R410" i="3"/>
  <c r="R409" i="3"/>
  <c r="R408" i="3"/>
  <c r="R407" i="3"/>
  <c r="R406" i="3"/>
  <c r="R405" i="3"/>
  <c r="R404" i="3"/>
  <c r="R403" i="3"/>
  <c r="R402" i="3"/>
  <c r="R401" i="3"/>
  <c r="R400" i="3"/>
  <c r="R399" i="3"/>
  <c r="R398" i="3"/>
  <c r="R397" i="3"/>
  <c r="R396" i="3"/>
  <c r="R395" i="3"/>
  <c r="R394" i="3"/>
  <c r="R393" i="3"/>
  <c r="R392" i="3"/>
  <c r="R391" i="3"/>
  <c r="R390" i="3"/>
  <c r="R389" i="3"/>
  <c r="R388" i="3"/>
  <c r="R387" i="3"/>
  <c r="R386" i="3"/>
  <c r="R385" i="3"/>
  <c r="R384" i="3"/>
  <c r="R383" i="3"/>
  <c r="U417" i="3"/>
  <c r="U414" i="3"/>
  <c r="U411" i="3"/>
  <c r="U407" i="3"/>
  <c r="U403" i="3"/>
  <c r="U398" i="3"/>
  <c r="U392" i="3"/>
  <c r="U385" i="3"/>
  <c r="T417" i="3"/>
  <c r="T414" i="3"/>
  <c r="T410" i="3"/>
  <c r="T407" i="3"/>
  <c r="T403" i="3"/>
  <c r="T400" i="3"/>
  <c r="T397" i="3"/>
  <c r="T394" i="3"/>
  <c r="T390" i="3"/>
  <c r="T385" i="3"/>
  <c r="V381" i="3"/>
  <c r="V379" i="3"/>
  <c r="V376" i="3"/>
  <c r="V375" i="3"/>
  <c r="V373" i="3"/>
  <c r="V372" i="3"/>
  <c r="V382" i="3"/>
  <c r="V380" i="3"/>
  <c r="V378" i="3"/>
  <c r="V377" i="3"/>
  <c r="V374" i="3"/>
  <c r="U382" i="3"/>
  <c r="U381" i="3"/>
  <c r="U380" i="3"/>
  <c r="U379" i="3"/>
  <c r="U378" i="3"/>
  <c r="U377" i="3"/>
  <c r="U376" i="3"/>
  <c r="U375" i="3"/>
  <c r="U374" i="3"/>
  <c r="U373" i="3"/>
  <c r="U372" i="3"/>
  <c r="T382" i="3"/>
  <c r="T381" i="3"/>
  <c r="T380" i="3"/>
  <c r="T379" i="3"/>
  <c r="T378" i="3"/>
  <c r="T377" i="3"/>
  <c r="T376" i="3"/>
  <c r="T375" i="3"/>
  <c r="T374" i="3"/>
  <c r="T373" i="3"/>
  <c r="T372" i="3"/>
  <c r="S382" i="3"/>
  <c r="S381" i="3"/>
  <c r="S380" i="3"/>
  <c r="S379" i="3"/>
  <c r="S378" i="3"/>
  <c r="S377" i="3"/>
  <c r="S376" i="3"/>
  <c r="S375" i="3"/>
  <c r="S374" i="3"/>
  <c r="S373" i="3"/>
  <c r="S372" i="3"/>
  <c r="R382" i="3"/>
  <c r="R381" i="3"/>
  <c r="R380" i="3"/>
  <c r="R379" i="3"/>
  <c r="R378" i="3"/>
  <c r="R377" i="3"/>
  <c r="R376" i="3"/>
  <c r="R375" i="3"/>
  <c r="R374" i="3"/>
  <c r="R373" i="3"/>
  <c r="R372" i="3"/>
  <c r="Q377" i="3"/>
  <c r="Q374" i="3"/>
  <c r="Q373" i="3"/>
  <c r="Q372" i="3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5" i="8"/>
  <c r="C6" i="8"/>
  <c r="C7" i="8"/>
  <c r="C8" i="8"/>
  <c r="C9" i="8"/>
  <c r="C10" i="8"/>
  <c r="C11" i="8"/>
  <c r="C12" i="8"/>
  <c r="C13" i="8"/>
  <c r="C14" i="8"/>
  <c r="C15" i="8"/>
  <c r="C16" i="8"/>
  <c r="C4" i="8"/>
  <c r="B5" i="12"/>
  <c r="C5" i="12"/>
  <c r="D5" i="12"/>
  <c r="E5" i="12"/>
  <c r="F5" i="12"/>
  <c r="G5" i="12"/>
  <c r="H5" i="12"/>
  <c r="I5" i="12"/>
  <c r="J5" i="12"/>
  <c r="K5" i="12"/>
  <c r="B6" i="12"/>
  <c r="C6" i="12"/>
  <c r="D6" i="12"/>
  <c r="E6" i="12"/>
  <c r="F6" i="12"/>
  <c r="G6" i="12"/>
  <c r="H6" i="12"/>
  <c r="I6" i="12"/>
  <c r="J6" i="12"/>
  <c r="K6" i="12"/>
  <c r="B35" i="12"/>
  <c r="C35" i="12"/>
  <c r="D35" i="12"/>
  <c r="E35" i="12"/>
  <c r="F35" i="12"/>
  <c r="G35" i="12"/>
  <c r="H35" i="12"/>
  <c r="I35" i="12"/>
  <c r="J35" i="12"/>
  <c r="K35" i="12"/>
  <c r="B37" i="12"/>
  <c r="C37" i="12"/>
  <c r="D37" i="12"/>
  <c r="E37" i="12"/>
  <c r="F37" i="12"/>
  <c r="G37" i="12"/>
  <c r="H37" i="12"/>
  <c r="I37" i="12"/>
  <c r="J37" i="12"/>
  <c r="K37" i="12"/>
  <c r="B40" i="12"/>
  <c r="C40" i="12"/>
  <c r="D40" i="12"/>
  <c r="E40" i="12"/>
  <c r="F40" i="12"/>
  <c r="G40" i="12"/>
  <c r="H40" i="12"/>
  <c r="I40" i="12"/>
  <c r="J40" i="12"/>
  <c r="K40" i="12"/>
  <c r="B36" i="12"/>
  <c r="C36" i="12"/>
  <c r="D36" i="12"/>
  <c r="E36" i="12"/>
  <c r="F36" i="12"/>
  <c r="G36" i="12"/>
  <c r="H36" i="12"/>
  <c r="I36" i="12"/>
  <c r="J36" i="12"/>
  <c r="K36" i="12"/>
  <c r="B38" i="12"/>
  <c r="C38" i="12"/>
  <c r="D38" i="12"/>
  <c r="E38" i="12"/>
  <c r="F38" i="12"/>
  <c r="G38" i="12"/>
  <c r="H38" i="12"/>
  <c r="I38" i="12"/>
  <c r="J38" i="12"/>
  <c r="K38" i="12"/>
  <c r="B39" i="12"/>
  <c r="C39" i="12"/>
  <c r="D39" i="12"/>
  <c r="E39" i="12"/>
  <c r="F39" i="12"/>
  <c r="G39" i="12"/>
  <c r="H39" i="12"/>
  <c r="I39" i="12"/>
  <c r="J39" i="12"/>
  <c r="K39" i="12"/>
  <c r="B21" i="12"/>
  <c r="C21" i="12"/>
  <c r="D21" i="12"/>
  <c r="E21" i="12"/>
  <c r="F21" i="12"/>
  <c r="G21" i="12"/>
  <c r="H21" i="12"/>
  <c r="I21" i="12"/>
  <c r="J21" i="12"/>
  <c r="K21" i="12"/>
  <c r="B11" i="12"/>
  <c r="C11" i="12"/>
  <c r="D11" i="12"/>
  <c r="E11" i="12"/>
  <c r="F11" i="12"/>
  <c r="G11" i="12"/>
  <c r="H11" i="12"/>
  <c r="I11" i="12"/>
  <c r="J11" i="12"/>
  <c r="K11" i="12"/>
  <c r="B29" i="12"/>
  <c r="C29" i="12"/>
  <c r="D29" i="12"/>
  <c r="E29" i="12"/>
  <c r="F29" i="12"/>
  <c r="G29" i="12"/>
  <c r="H29" i="12"/>
  <c r="I29" i="12"/>
  <c r="J29" i="12"/>
  <c r="K29" i="12"/>
  <c r="B18" i="12"/>
  <c r="C18" i="12"/>
  <c r="D18" i="12"/>
  <c r="E18" i="12"/>
  <c r="F18" i="12"/>
  <c r="G18" i="12"/>
  <c r="H18" i="12"/>
  <c r="I18" i="12"/>
  <c r="J18" i="12"/>
  <c r="K18" i="12"/>
  <c r="B17" i="12"/>
  <c r="C17" i="12"/>
  <c r="D17" i="12"/>
  <c r="E17" i="12"/>
  <c r="F17" i="12"/>
  <c r="G17" i="12"/>
  <c r="H17" i="12"/>
  <c r="I17" i="12"/>
  <c r="J17" i="12"/>
  <c r="K17" i="12"/>
  <c r="B22" i="12"/>
  <c r="C22" i="12"/>
  <c r="D22" i="12"/>
  <c r="E22" i="12"/>
  <c r="F22" i="12"/>
  <c r="G22" i="12"/>
  <c r="H22" i="12"/>
  <c r="I22" i="12"/>
  <c r="J22" i="12"/>
  <c r="K22" i="12"/>
  <c r="B19" i="12"/>
  <c r="C19" i="12"/>
  <c r="D19" i="12"/>
  <c r="E19" i="12"/>
  <c r="F19" i="12"/>
  <c r="G19" i="12"/>
  <c r="H19" i="12"/>
  <c r="I19" i="12"/>
  <c r="J19" i="12"/>
  <c r="K19" i="12"/>
  <c r="B9" i="12"/>
  <c r="C9" i="12"/>
  <c r="D9" i="12"/>
  <c r="E9" i="12"/>
  <c r="F9" i="12"/>
  <c r="G9" i="12"/>
  <c r="H9" i="12"/>
  <c r="I9" i="12"/>
  <c r="J9" i="12"/>
  <c r="K9" i="12"/>
  <c r="B7" i="12"/>
  <c r="C7" i="12"/>
  <c r="D7" i="12"/>
  <c r="E7" i="12"/>
  <c r="F7" i="12"/>
  <c r="G7" i="12"/>
  <c r="H7" i="12"/>
  <c r="I7" i="12"/>
  <c r="J7" i="12"/>
  <c r="K7" i="12"/>
  <c r="B42" i="12"/>
  <c r="C42" i="12"/>
  <c r="D42" i="12"/>
  <c r="E42" i="12"/>
  <c r="F42" i="12"/>
  <c r="G42" i="12"/>
  <c r="H42" i="12"/>
  <c r="I42" i="12"/>
  <c r="J42" i="12"/>
  <c r="K42" i="12"/>
  <c r="B41" i="12"/>
  <c r="C41" i="12"/>
  <c r="D41" i="12"/>
  <c r="E41" i="12"/>
  <c r="F41" i="12"/>
  <c r="G41" i="12"/>
  <c r="H41" i="12"/>
  <c r="I41" i="12"/>
  <c r="J41" i="12"/>
  <c r="K41" i="12"/>
  <c r="B43" i="12"/>
  <c r="C43" i="12"/>
  <c r="D43" i="12"/>
  <c r="E43" i="12"/>
  <c r="F43" i="12"/>
  <c r="G43" i="12"/>
  <c r="H43" i="12"/>
  <c r="I43" i="12"/>
  <c r="J43" i="12"/>
  <c r="K43" i="12"/>
  <c r="B10" i="12"/>
  <c r="C10" i="12"/>
  <c r="D10" i="12"/>
  <c r="E10" i="12"/>
  <c r="F10" i="12"/>
  <c r="G10" i="12"/>
  <c r="H10" i="12"/>
  <c r="I10" i="12"/>
  <c r="J10" i="12"/>
  <c r="K10" i="12"/>
  <c r="B15" i="12"/>
  <c r="C15" i="12"/>
  <c r="D15" i="12"/>
  <c r="E15" i="12"/>
  <c r="F15" i="12"/>
  <c r="G15" i="12"/>
  <c r="H15" i="12"/>
  <c r="I15" i="12"/>
  <c r="J15" i="12"/>
  <c r="K15" i="12"/>
  <c r="B26" i="12"/>
  <c r="C26" i="12"/>
  <c r="D26" i="12"/>
  <c r="E26" i="12"/>
  <c r="F26" i="12"/>
  <c r="G26" i="12"/>
  <c r="H26" i="12"/>
  <c r="I26" i="12"/>
  <c r="J26" i="12"/>
  <c r="K26" i="12"/>
  <c r="B23" i="12"/>
  <c r="C23" i="12"/>
  <c r="D23" i="12"/>
  <c r="E23" i="12"/>
  <c r="F23" i="12"/>
  <c r="G23" i="12"/>
  <c r="H23" i="12"/>
  <c r="I23" i="12"/>
  <c r="J23" i="12"/>
  <c r="K23" i="12"/>
  <c r="B25" i="12"/>
  <c r="C25" i="12"/>
  <c r="D25" i="12"/>
  <c r="E25" i="12"/>
  <c r="F25" i="12"/>
  <c r="G25" i="12"/>
  <c r="H25" i="12"/>
  <c r="I25" i="12"/>
  <c r="J25" i="12"/>
  <c r="K25" i="12"/>
  <c r="B28" i="12"/>
  <c r="C28" i="12"/>
  <c r="D28" i="12"/>
  <c r="E28" i="12"/>
  <c r="F28" i="12"/>
  <c r="G28" i="12"/>
  <c r="H28" i="12"/>
  <c r="I28" i="12"/>
  <c r="J28" i="12"/>
  <c r="K28" i="12"/>
  <c r="B13" i="12"/>
  <c r="C13" i="12"/>
  <c r="D13" i="12"/>
  <c r="E13" i="12"/>
  <c r="F13" i="12"/>
  <c r="G13" i="12"/>
  <c r="H13" i="12"/>
  <c r="I13" i="12"/>
  <c r="J13" i="12"/>
  <c r="K13" i="12"/>
  <c r="B8" i="12"/>
  <c r="C8" i="12"/>
  <c r="D8" i="12"/>
  <c r="E8" i="12"/>
  <c r="F8" i="12"/>
  <c r="G8" i="12"/>
  <c r="H8" i="12"/>
  <c r="I8" i="12"/>
  <c r="J8" i="12"/>
  <c r="K8" i="12"/>
  <c r="B4" i="12"/>
  <c r="C4" i="12"/>
  <c r="D4" i="12"/>
  <c r="E4" i="12"/>
  <c r="F4" i="12"/>
  <c r="G4" i="12"/>
  <c r="H4" i="12"/>
  <c r="I4" i="12"/>
  <c r="J4" i="12"/>
  <c r="K4" i="12"/>
  <c r="B12" i="12"/>
  <c r="C12" i="12"/>
  <c r="D12" i="12"/>
  <c r="E12" i="12"/>
  <c r="F12" i="12"/>
  <c r="G12" i="12"/>
  <c r="H12" i="12"/>
  <c r="I12" i="12"/>
  <c r="J12" i="12"/>
  <c r="K12" i="12"/>
  <c r="B30" i="12"/>
  <c r="C30" i="12"/>
  <c r="D30" i="12"/>
  <c r="E30" i="12"/>
  <c r="F30" i="12"/>
  <c r="G30" i="12"/>
  <c r="H30" i="12"/>
  <c r="I30" i="12"/>
  <c r="J30" i="12"/>
  <c r="K30" i="12"/>
  <c r="B27" i="12"/>
  <c r="C27" i="12"/>
  <c r="D27" i="12"/>
  <c r="E27" i="12"/>
  <c r="F27" i="12"/>
  <c r="G27" i="12"/>
  <c r="H27" i="12"/>
  <c r="I27" i="12"/>
  <c r="J27" i="12"/>
  <c r="K27" i="12"/>
  <c r="B32" i="12"/>
  <c r="C32" i="12"/>
  <c r="D32" i="12"/>
  <c r="E32" i="12"/>
  <c r="F32" i="12"/>
  <c r="G32" i="12"/>
  <c r="H32" i="12"/>
  <c r="I32" i="12"/>
  <c r="J32" i="12"/>
  <c r="K32" i="12"/>
  <c r="B34" i="12"/>
  <c r="C34" i="12"/>
  <c r="D34" i="12"/>
  <c r="E34" i="12"/>
  <c r="F34" i="12"/>
  <c r="G34" i="12"/>
  <c r="H34" i="12"/>
  <c r="I34" i="12"/>
  <c r="J34" i="12"/>
  <c r="K34" i="12"/>
  <c r="B14" i="12"/>
  <c r="C14" i="12"/>
  <c r="D14" i="12"/>
  <c r="E14" i="12"/>
  <c r="F14" i="12"/>
  <c r="G14" i="12"/>
  <c r="H14" i="12"/>
  <c r="I14" i="12"/>
  <c r="J14" i="12"/>
  <c r="K14" i="12"/>
  <c r="B24" i="12"/>
  <c r="C24" i="12"/>
  <c r="D24" i="12"/>
  <c r="E24" i="12"/>
  <c r="F24" i="12"/>
  <c r="G24" i="12"/>
  <c r="H24" i="12"/>
  <c r="I24" i="12"/>
  <c r="J24" i="12"/>
  <c r="K24" i="12"/>
  <c r="B31" i="12"/>
  <c r="C31" i="12"/>
  <c r="D31" i="12"/>
  <c r="E31" i="12"/>
  <c r="F31" i="12"/>
  <c r="G31" i="12"/>
  <c r="H31" i="12"/>
  <c r="I31" i="12"/>
  <c r="J31" i="12"/>
  <c r="K31" i="12"/>
  <c r="B20" i="12"/>
  <c r="C20" i="12"/>
  <c r="D20" i="12"/>
  <c r="E20" i="12"/>
  <c r="F20" i="12"/>
  <c r="G20" i="12"/>
  <c r="H20" i="12"/>
  <c r="I20" i="12"/>
  <c r="J20" i="12"/>
  <c r="K20" i="12"/>
  <c r="B33" i="12"/>
  <c r="C33" i="12"/>
  <c r="D33" i="12"/>
  <c r="E33" i="12"/>
  <c r="F33" i="12"/>
  <c r="G33" i="12"/>
  <c r="H33" i="12"/>
  <c r="I33" i="12"/>
  <c r="J33" i="12"/>
  <c r="K33" i="12"/>
  <c r="B16" i="12"/>
  <c r="C16" i="12"/>
  <c r="D16" i="12"/>
  <c r="E16" i="12"/>
  <c r="F16" i="12"/>
  <c r="G16" i="12"/>
  <c r="H16" i="12"/>
  <c r="I16" i="12"/>
  <c r="J16" i="12"/>
  <c r="K16" i="12"/>
  <c r="B2" i="12"/>
  <c r="C2" i="12"/>
  <c r="D2" i="12"/>
  <c r="E2" i="12"/>
  <c r="F2" i="12"/>
  <c r="G2" i="12"/>
  <c r="H2" i="12"/>
  <c r="I2" i="12"/>
  <c r="J2" i="12"/>
  <c r="K2" i="12"/>
  <c r="B44" i="12"/>
  <c r="C44" i="12"/>
  <c r="D44" i="12"/>
  <c r="E44" i="12"/>
  <c r="F44" i="12"/>
  <c r="G44" i="12"/>
  <c r="H44" i="12"/>
  <c r="I44" i="12"/>
  <c r="J44" i="12"/>
  <c r="K44" i="12"/>
  <c r="B45" i="12"/>
  <c r="C45" i="12"/>
  <c r="D45" i="12"/>
  <c r="E45" i="12"/>
  <c r="F45" i="12"/>
  <c r="G45" i="12"/>
  <c r="H45" i="12"/>
  <c r="I45" i="12"/>
  <c r="J45" i="12"/>
  <c r="K45" i="12"/>
  <c r="B46" i="12"/>
  <c r="C46" i="12"/>
  <c r="D46" i="12"/>
  <c r="E46" i="12"/>
  <c r="F46" i="12"/>
  <c r="G46" i="12"/>
  <c r="H46" i="12"/>
  <c r="I46" i="12"/>
  <c r="J46" i="12"/>
  <c r="K46" i="12"/>
  <c r="B47" i="12"/>
  <c r="C47" i="12"/>
  <c r="D47" i="12"/>
  <c r="E47" i="12"/>
  <c r="F47" i="12"/>
  <c r="G47" i="12"/>
  <c r="H47" i="12"/>
  <c r="I47" i="12"/>
  <c r="J47" i="12"/>
  <c r="K47" i="12"/>
  <c r="B48" i="12"/>
  <c r="C48" i="12"/>
  <c r="D48" i="12"/>
  <c r="E48" i="12"/>
  <c r="F48" i="12"/>
  <c r="G48" i="12"/>
  <c r="H48" i="12"/>
  <c r="I48" i="12"/>
  <c r="J48" i="12"/>
  <c r="K48" i="12"/>
  <c r="B49" i="12"/>
  <c r="C49" i="12"/>
  <c r="D49" i="12"/>
  <c r="E49" i="12"/>
  <c r="F49" i="12"/>
  <c r="G49" i="12"/>
  <c r="H49" i="12"/>
  <c r="I49" i="12"/>
  <c r="J49" i="12"/>
  <c r="K49" i="12"/>
  <c r="B50" i="12"/>
  <c r="C50" i="12"/>
  <c r="D50" i="12"/>
  <c r="E50" i="12"/>
  <c r="F50" i="12"/>
  <c r="G50" i="12"/>
  <c r="H50" i="12"/>
  <c r="I50" i="12"/>
  <c r="J50" i="12"/>
  <c r="K50" i="12"/>
  <c r="B51" i="12"/>
  <c r="C51" i="12"/>
  <c r="D51" i="12"/>
  <c r="E51" i="12"/>
  <c r="F51" i="12"/>
  <c r="G51" i="12"/>
  <c r="H51" i="12"/>
  <c r="I51" i="12"/>
  <c r="J51" i="12"/>
  <c r="K51" i="12"/>
  <c r="B52" i="12"/>
  <c r="C52" i="12"/>
  <c r="D52" i="12"/>
  <c r="E52" i="12"/>
  <c r="F52" i="12"/>
  <c r="G52" i="12"/>
  <c r="H52" i="12"/>
  <c r="I52" i="12"/>
  <c r="J52" i="12"/>
  <c r="K52" i="12"/>
  <c r="B53" i="12"/>
  <c r="C53" i="12"/>
  <c r="D53" i="12"/>
  <c r="E53" i="12"/>
  <c r="F53" i="12"/>
  <c r="G53" i="12"/>
  <c r="H53" i="12"/>
  <c r="I53" i="12"/>
  <c r="J53" i="12"/>
  <c r="K53" i="12"/>
  <c r="B54" i="12"/>
  <c r="C54" i="12"/>
  <c r="D54" i="12"/>
  <c r="E54" i="12"/>
  <c r="F54" i="12"/>
  <c r="G54" i="12"/>
  <c r="H54" i="12"/>
  <c r="I54" i="12"/>
  <c r="J54" i="12"/>
  <c r="K54" i="12"/>
  <c r="B55" i="12"/>
  <c r="C55" i="12"/>
  <c r="D55" i="12"/>
  <c r="E55" i="12"/>
  <c r="F55" i="12"/>
  <c r="G55" i="12"/>
  <c r="H55" i="12"/>
  <c r="I55" i="12"/>
  <c r="J55" i="12"/>
  <c r="K55" i="12"/>
  <c r="B56" i="12"/>
  <c r="C56" i="12"/>
  <c r="D56" i="12"/>
  <c r="E56" i="12"/>
  <c r="F56" i="12"/>
  <c r="G56" i="12"/>
  <c r="H56" i="12"/>
  <c r="I56" i="12"/>
  <c r="J56" i="12"/>
  <c r="K56" i="12"/>
  <c r="B57" i="12"/>
  <c r="C57" i="12"/>
  <c r="D57" i="12"/>
  <c r="E57" i="12"/>
  <c r="F57" i="12"/>
  <c r="G57" i="12"/>
  <c r="H57" i="12"/>
  <c r="I57" i="12"/>
  <c r="J57" i="12"/>
  <c r="K57" i="12"/>
  <c r="B58" i="12"/>
  <c r="C58" i="12"/>
  <c r="D58" i="12"/>
  <c r="E58" i="12"/>
  <c r="F58" i="12"/>
  <c r="G58" i="12"/>
  <c r="H58" i="12"/>
  <c r="I58" i="12"/>
  <c r="J58" i="12"/>
  <c r="K58" i="12"/>
  <c r="B59" i="12"/>
  <c r="C59" i="12"/>
  <c r="D59" i="12"/>
  <c r="E59" i="12"/>
  <c r="F59" i="12"/>
  <c r="G59" i="12"/>
  <c r="H59" i="12"/>
  <c r="I59" i="12"/>
  <c r="J59" i="12"/>
  <c r="K59" i="12"/>
  <c r="B60" i="12"/>
  <c r="C60" i="12"/>
  <c r="D60" i="12"/>
  <c r="E60" i="12"/>
  <c r="F60" i="12"/>
  <c r="G60" i="12"/>
  <c r="H60" i="12"/>
  <c r="I60" i="12"/>
  <c r="J60" i="12"/>
  <c r="K60" i="12"/>
  <c r="B61" i="12"/>
  <c r="C61" i="12"/>
  <c r="D61" i="12"/>
  <c r="E61" i="12"/>
  <c r="F61" i="12"/>
  <c r="G61" i="12"/>
  <c r="H61" i="12"/>
  <c r="I61" i="12"/>
  <c r="J61" i="12"/>
  <c r="K61" i="12"/>
  <c r="B62" i="12"/>
  <c r="C62" i="12"/>
  <c r="D62" i="12"/>
  <c r="E62" i="12"/>
  <c r="F62" i="12"/>
  <c r="G62" i="12"/>
  <c r="H62" i="12"/>
  <c r="I62" i="12"/>
  <c r="J62" i="12"/>
  <c r="K62" i="12"/>
  <c r="K3" i="12"/>
  <c r="J3" i="12"/>
  <c r="I3" i="12"/>
  <c r="H3" i="12"/>
  <c r="G3" i="12"/>
  <c r="F3" i="12"/>
  <c r="E3" i="12"/>
  <c r="D3" i="12"/>
  <c r="C3" i="12"/>
  <c r="B3" i="12"/>
  <c r="M62" i="12"/>
  <c r="T62" i="12" s="1"/>
  <c r="M61" i="12"/>
  <c r="N61" i="12" s="1"/>
  <c r="M60" i="12"/>
  <c r="T60" i="12" s="1"/>
  <c r="M59" i="12"/>
  <c r="O59" i="12" s="1"/>
  <c r="M58" i="12"/>
  <c r="Q58" i="12" s="1"/>
  <c r="M57" i="12"/>
  <c r="N57" i="12" s="1"/>
  <c r="R56" i="12"/>
  <c r="M56" i="12"/>
  <c r="T56" i="12" s="1"/>
  <c r="M55" i="12"/>
  <c r="O55" i="12" s="1"/>
  <c r="T54" i="12"/>
  <c r="S54" i="12"/>
  <c r="P54" i="12"/>
  <c r="O54" i="12"/>
  <c r="N54" i="12"/>
  <c r="M54" i="12"/>
  <c r="Q54" i="12" s="1"/>
  <c r="M53" i="12"/>
  <c r="N53" i="12" s="1"/>
  <c r="T52" i="12"/>
  <c r="M52" i="12"/>
  <c r="Q52" i="12" s="1"/>
  <c r="M51" i="12"/>
  <c r="O51" i="12" s="1"/>
  <c r="M50" i="12"/>
  <c r="Q50" i="12" s="1"/>
  <c r="M49" i="12"/>
  <c r="N49" i="12" s="1"/>
  <c r="Q48" i="12"/>
  <c r="P48" i="12"/>
  <c r="M48" i="12"/>
  <c r="O48" i="12" s="1"/>
  <c r="T47" i="12"/>
  <c r="M47" i="12"/>
  <c r="O47" i="12" s="1"/>
  <c r="T46" i="12"/>
  <c r="R46" i="12"/>
  <c r="M46" i="12"/>
  <c r="Q46" i="12" s="1"/>
  <c r="M45" i="12"/>
  <c r="N45" i="12" s="1"/>
  <c r="M44" i="12"/>
  <c r="S44" i="12" s="1"/>
  <c r="M2" i="12"/>
  <c r="O2" i="12" s="1"/>
  <c r="O16" i="12"/>
  <c r="M16" i="12"/>
  <c r="Q16" i="12" s="1"/>
  <c r="M33" i="12"/>
  <c r="N33" i="12" s="1"/>
  <c r="M20" i="12"/>
  <c r="N20" i="12" s="1"/>
  <c r="M31" i="12"/>
  <c r="O31" i="12" s="1"/>
  <c r="M24" i="12"/>
  <c r="Q24" i="12" s="1"/>
  <c r="M14" i="12"/>
  <c r="N14" i="12" s="1"/>
  <c r="M34" i="12"/>
  <c r="P34" i="12" s="1"/>
  <c r="M32" i="12"/>
  <c r="N32" i="12" s="1"/>
  <c r="M27" i="12"/>
  <c r="P27" i="12" s="1"/>
  <c r="M30" i="12"/>
  <c r="N30" i="12" s="1"/>
  <c r="M12" i="12"/>
  <c r="P12" i="12" s="1"/>
  <c r="M4" i="12"/>
  <c r="N4" i="12" s="1"/>
  <c r="M8" i="12"/>
  <c r="S8" i="12" s="1"/>
  <c r="M13" i="12"/>
  <c r="N13" i="12" s="1"/>
  <c r="M28" i="12"/>
  <c r="P28" i="12" s="1"/>
  <c r="M25" i="12"/>
  <c r="N25" i="12" s="1"/>
  <c r="M23" i="12"/>
  <c r="R23" i="12" s="1"/>
  <c r="M26" i="12"/>
  <c r="N26" i="12" s="1"/>
  <c r="O15" i="12"/>
  <c r="M15" i="12"/>
  <c r="P15" i="12" s="1"/>
  <c r="M10" i="12"/>
  <c r="N10" i="12" s="1"/>
  <c r="T43" i="12"/>
  <c r="S43" i="12"/>
  <c r="R43" i="12"/>
  <c r="Q43" i="12"/>
  <c r="O43" i="12"/>
  <c r="M43" i="12"/>
  <c r="P43" i="12" s="1"/>
  <c r="M41" i="12"/>
  <c r="N41" i="12" s="1"/>
  <c r="O42" i="12"/>
  <c r="M42" i="12"/>
  <c r="P42" i="12" s="1"/>
  <c r="M7" i="12"/>
  <c r="N7" i="12" s="1"/>
  <c r="M9" i="12"/>
  <c r="S9" i="12" s="1"/>
  <c r="M19" i="12"/>
  <c r="N19" i="12" s="1"/>
  <c r="M22" i="12"/>
  <c r="P22" i="12" s="1"/>
  <c r="M17" i="12"/>
  <c r="N17" i="12" s="1"/>
  <c r="T18" i="12"/>
  <c r="Q18" i="12"/>
  <c r="O18" i="12"/>
  <c r="M18" i="12"/>
  <c r="N18" i="12" s="1"/>
  <c r="M29" i="12"/>
  <c r="N29" i="12" s="1"/>
  <c r="M11" i="12"/>
  <c r="P11" i="12" s="1"/>
  <c r="M21" i="12"/>
  <c r="N21" i="12" s="1"/>
  <c r="M39" i="12"/>
  <c r="R39" i="12" s="1"/>
  <c r="M38" i="12"/>
  <c r="N38" i="12" s="1"/>
  <c r="M36" i="12"/>
  <c r="P36" i="12" s="1"/>
  <c r="M40" i="12"/>
  <c r="N40" i="12" s="1"/>
  <c r="M37" i="12"/>
  <c r="T37" i="12" s="1"/>
  <c r="M35" i="12"/>
  <c r="T35" i="12" s="1"/>
  <c r="M6" i="12"/>
  <c r="P6" i="12" s="1"/>
  <c r="M5" i="12"/>
  <c r="N5" i="12" s="1"/>
  <c r="M3" i="12"/>
  <c r="N3" i="12" s="1"/>
  <c r="B61" i="9"/>
  <c r="C61" i="9"/>
  <c r="D61" i="9"/>
  <c r="E61" i="9"/>
  <c r="F61" i="9"/>
  <c r="G61" i="9"/>
  <c r="H61" i="9"/>
  <c r="I61" i="9"/>
  <c r="J61" i="9"/>
  <c r="K61" i="9"/>
  <c r="M61" i="9"/>
  <c r="S61" i="9" s="1"/>
  <c r="B62" i="9"/>
  <c r="C62" i="9"/>
  <c r="D62" i="9"/>
  <c r="E62" i="9"/>
  <c r="F62" i="9"/>
  <c r="G62" i="9"/>
  <c r="H62" i="9"/>
  <c r="I62" i="9"/>
  <c r="J62" i="9"/>
  <c r="K62" i="9"/>
  <c r="M62" i="9"/>
  <c r="N62" i="9" s="1"/>
  <c r="T62" i="9"/>
  <c r="B61" i="11"/>
  <c r="C61" i="11"/>
  <c r="D61" i="11"/>
  <c r="E61" i="11"/>
  <c r="F61" i="11"/>
  <c r="G61" i="11"/>
  <c r="H61" i="11"/>
  <c r="I61" i="11"/>
  <c r="J61" i="11"/>
  <c r="K61" i="11"/>
  <c r="M61" i="11"/>
  <c r="S61" i="11" s="1"/>
  <c r="B62" i="11"/>
  <c r="C62" i="11"/>
  <c r="D62" i="11"/>
  <c r="E62" i="11"/>
  <c r="F62" i="11"/>
  <c r="G62" i="11"/>
  <c r="H62" i="11"/>
  <c r="I62" i="11"/>
  <c r="J62" i="11"/>
  <c r="K62" i="11"/>
  <c r="M62" i="11"/>
  <c r="N62" i="11" s="1"/>
  <c r="B2" i="10"/>
  <c r="C2" i="10"/>
  <c r="D2" i="10"/>
  <c r="E2" i="10"/>
  <c r="F2" i="10"/>
  <c r="G2" i="10"/>
  <c r="H2" i="10"/>
  <c r="I2" i="10"/>
  <c r="J2" i="10"/>
  <c r="K2" i="10"/>
  <c r="B44" i="10"/>
  <c r="B45" i="10"/>
  <c r="O60" i="12" l="1"/>
  <c r="N60" i="12"/>
  <c r="O46" i="12"/>
  <c r="T39" i="12"/>
  <c r="N43" i="12"/>
  <c r="O25" i="12"/>
  <c r="P25" i="12"/>
  <c r="T25" i="12"/>
  <c r="Q20" i="12"/>
  <c r="O20" i="12"/>
  <c r="T20" i="12"/>
  <c r="Q47" i="12"/>
  <c r="R47" i="12"/>
  <c r="S46" i="12"/>
  <c r="P47" i="12"/>
  <c r="P31" i="12"/>
  <c r="Q31" i="12"/>
  <c r="R31" i="12"/>
  <c r="T31" i="12"/>
  <c r="S27" i="12"/>
  <c r="O12" i="12"/>
  <c r="N9" i="12"/>
  <c r="O9" i="12"/>
  <c r="T9" i="12"/>
  <c r="P5" i="12"/>
  <c r="R37" i="12"/>
  <c r="T21" i="12"/>
  <c r="P17" i="12"/>
  <c r="Q9" i="12"/>
  <c r="P10" i="12"/>
  <c r="O23" i="12"/>
  <c r="R25" i="12"/>
  <c r="O4" i="12"/>
  <c r="O24" i="12"/>
  <c r="Q2" i="12"/>
  <c r="T48" i="12"/>
  <c r="Q51" i="12"/>
  <c r="Q55" i="12"/>
  <c r="O5" i="12"/>
  <c r="O37" i="12"/>
  <c r="N23" i="12"/>
  <c r="N24" i="12"/>
  <c r="P51" i="12"/>
  <c r="P55" i="12"/>
  <c r="T17" i="12"/>
  <c r="R10" i="12"/>
  <c r="P23" i="12"/>
  <c r="P4" i="12"/>
  <c r="R24" i="12"/>
  <c r="T55" i="12"/>
  <c r="O3" i="12"/>
  <c r="N6" i="12"/>
  <c r="T10" i="12"/>
  <c r="Q23" i="12"/>
  <c r="R4" i="12"/>
  <c r="S24" i="12"/>
  <c r="N52" i="12"/>
  <c r="N59" i="12"/>
  <c r="P3" i="12"/>
  <c r="O6" i="12"/>
  <c r="O22" i="12"/>
  <c r="P7" i="12"/>
  <c r="S23" i="12"/>
  <c r="N28" i="12"/>
  <c r="T4" i="12"/>
  <c r="R32" i="12"/>
  <c r="O50" i="12"/>
  <c r="O52" i="12"/>
  <c r="N56" i="12"/>
  <c r="P59" i="12"/>
  <c r="Q3" i="12"/>
  <c r="R6" i="12"/>
  <c r="T7" i="12"/>
  <c r="T23" i="12"/>
  <c r="O28" i="12"/>
  <c r="P50" i="12"/>
  <c r="P52" i="12"/>
  <c r="O56" i="12"/>
  <c r="T59" i="12"/>
  <c r="T3" i="12"/>
  <c r="O39" i="12"/>
  <c r="N12" i="12"/>
  <c r="T50" i="12"/>
  <c r="S52" i="12"/>
  <c r="P56" i="12"/>
  <c r="S62" i="9"/>
  <c r="O62" i="9"/>
  <c r="Q61" i="9"/>
  <c r="S62" i="11"/>
  <c r="R62" i="11"/>
  <c r="T61" i="11"/>
  <c r="R61" i="11"/>
  <c r="N37" i="12"/>
  <c r="S39" i="12"/>
  <c r="R21" i="12"/>
  <c r="P18" i="12"/>
  <c r="O17" i="12"/>
  <c r="N22" i="12"/>
  <c r="Q10" i="12"/>
  <c r="R15" i="12"/>
  <c r="T8" i="12"/>
  <c r="R27" i="12"/>
  <c r="Q32" i="12"/>
  <c r="R34" i="12"/>
  <c r="P20" i="12"/>
  <c r="T44" i="12"/>
  <c r="Q5" i="12"/>
  <c r="P37" i="12"/>
  <c r="O40" i="12"/>
  <c r="N36" i="12"/>
  <c r="R18" i="12"/>
  <c r="Q17" i="12"/>
  <c r="R22" i="12"/>
  <c r="N8" i="12"/>
  <c r="T27" i="12"/>
  <c r="T32" i="12"/>
  <c r="R20" i="12"/>
  <c r="N44" i="12"/>
  <c r="R48" i="12"/>
  <c r="R54" i="12"/>
  <c r="R55" i="12"/>
  <c r="N58" i="12"/>
  <c r="P61" i="12"/>
  <c r="R3" i="12"/>
  <c r="S3" i="12"/>
  <c r="T5" i="12"/>
  <c r="Q37" i="12"/>
  <c r="P40" i="12"/>
  <c r="O36" i="12"/>
  <c r="N39" i="12"/>
  <c r="S18" i="12"/>
  <c r="R17" i="12"/>
  <c r="P9" i="12"/>
  <c r="O7" i="12"/>
  <c r="N42" i="12"/>
  <c r="Q25" i="12"/>
  <c r="R28" i="12"/>
  <c r="O8" i="12"/>
  <c r="T24" i="12"/>
  <c r="S20" i="12"/>
  <c r="N16" i="12"/>
  <c r="P2" i="12"/>
  <c r="O44" i="12"/>
  <c r="S48" i="12"/>
  <c r="N50" i="12"/>
  <c r="O58" i="12"/>
  <c r="Q40" i="12"/>
  <c r="P8" i="12"/>
  <c r="P44" i="12"/>
  <c r="P58" i="12"/>
  <c r="S37" i="12"/>
  <c r="R40" i="12"/>
  <c r="P39" i="12"/>
  <c r="O21" i="12"/>
  <c r="N11" i="12"/>
  <c r="R9" i="12"/>
  <c r="Q7" i="12"/>
  <c r="R42" i="12"/>
  <c r="Q8" i="12"/>
  <c r="N27" i="12"/>
  <c r="R16" i="12"/>
  <c r="R2" i="12"/>
  <c r="Q44" i="12"/>
  <c r="R58" i="12"/>
  <c r="Q59" i="12"/>
  <c r="P60" i="12"/>
  <c r="R36" i="12"/>
  <c r="T40" i="12"/>
  <c r="Q39" i="12"/>
  <c r="P21" i="12"/>
  <c r="O11" i="12"/>
  <c r="R7" i="12"/>
  <c r="O10" i="12"/>
  <c r="N15" i="12"/>
  <c r="R8" i="12"/>
  <c r="Q4" i="12"/>
  <c r="R12" i="12"/>
  <c r="O27" i="12"/>
  <c r="O32" i="12"/>
  <c r="N34" i="12"/>
  <c r="S16" i="12"/>
  <c r="T2" i="12"/>
  <c r="R44" i="12"/>
  <c r="N48" i="12"/>
  <c r="R50" i="12"/>
  <c r="R51" i="12"/>
  <c r="R52" i="12"/>
  <c r="P57" i="12"/>
  <c r="S58" i="12"/>
  <c r="R59" i="12"/>
  <c r="R60" i="12"/>
  <c r="N62" i="12"/>
  <c r="Q21" i="12"/>
  <c r="R11" i="12"/>
  <c r="Q27" i="12"/>
  <c r="P32" i="12"/>
  <c r="O34" i="12"/>
  <c r="T16" i="12"/>
  <c r="N46" i="12"/>
  <c r="S50" i="12"/>
  <c r="T51" i="12"/>
  <c r="T58" i="12"/>
  <c r="S62" i="12"/>
  <c r="R5" i="12"/>
  <c r="N35" i="12"/>
  <c r="S5" i="12"/>
  <c r="Q6" i="12"/>
  <c r="O35" i="12"/>
  <c r="S40" i="12"/>
  <c r="Q36" i="12"/>
  <c r="O38" i="12"/>
  <c r="S21" i="12"/>
  <c r="Q11" i="12"/>
  <c r="O29" i="12"/>
  <c r="S17" i="12"/>
  <c r="Q22" i="12"/>
  <c r="O19" i="12"/>
  <c r="S7" i="12"/>
  <c r="Q42" i="12"/>
  <c r="O41" i="12"/>
  <c r="S10" i="12"/>
  <c r="Q15" i="12"/>
  <c r="O26" i="12"/>
  <c r="S25" i="12"/>
  <c r="Q28" i="12"/>
  <c r="O13" i="12"/>
  <c r="S4" i="12"/>
  <c r="Q12" i="12"/>
  <c r="O30" i="12"/>
  <c r="S32" i="12"/>
  <c r="Q34" i="12"/>
  <c r="O14" i="12"/>
  <c r="S31" i="12"/>
  <c r="O33" i="12"/>
  <c r="S2" i="12"/>
  <c r="O45" i="12"/>
  <c r="S47" i="12"/>
  <c r="O49" i="12"/>
  <c r="S51" i="12"/>
  <c r="O53" i="12"/>
  <c r="S55" i="12"/>
  <c r="Q56" i="12"/>
  <c r="O57" i="12"/>
  <c r="S59" i="12"/>
  <c r="Q60" i="12"/>
  <c r="O61" i="12"/>
  <c r="P29" i="12"/>
  <c r="P13" i="12"/>
  <c r="P45" i="12"/>
  <c r="S6" i="12"/>
  <c r="Q35" i="12"/>
  <c r="S36" i="12"/>
  <c r="Q38" i="12"/>
  <c r="S11" i="12"/>
  <c r="Q29" i="12"/>
  <c r="S22" i="12"/>
  <c r="Q19" i="12"/>
  <c r="S42" i="12"/>
  <c r="Q41" i="12"/>
  <c r="S15" i="12"/>
  <c r="Q26" i="12"/>
  <c r="S28" i="12"/>
  <c r="Q13" i="12"/>
  <c r="S12" i="12"/>
  <c r="Q30" i="12"/>
  <c r="S34" i="12"/>
  <c r="Q14" i="12"/>
  <c r="Q33" i="12"/>
  <c r="Q45" i="12"/>
  <c r="Q49" i="12"/>
  <c r="Q53" i="12"/>
  <c r="S56" i="12"/>
  <c r="Q57" i="12"/>
  <c r="S60" i="12"/>
  <c r="Q61" i="12"/>
  <c r="O62" i="12"/>
  <c r="P35" i="12"/>
  <c r="P19" i="12"/>
  <c r="P30" i="12"/>
  <c r="T6" i="12"/>
  <c r="R35" i="12"/>
  <c r="T36" i="12"/>
  <c r="R38" i="12"/>
  <c r="T11" i="12"/>
  <c r="R29" i="12"/>
  <c r="T22" i="12"/>
  <c r="R19" i="12"/>
  <c r="T42" i="12"/>
  <c r="R41" i="12"/>
  <c r="T15" i="12"/>
  <c r="R26" i="12"/>
  <c r="T28" i="12"/>
  <c r="R13" i="12"/>
  <c r="T12" i="12"/>
  <c r="R30" i="12"/>
  <c r="T34" i="12"/>
  <c r="R14" i="12"/>
  <c r="P24" i="12"/>
  <c r="N31" i="12"/>
  <c r="R33" i="12"/>
  <c r="P16" i="12"/>
  <c r="N2" i="12"/>
  <c r="R45" i="12"/>
  <c r="P46" i="12"/>
  <c r="N47" i="12"/>
  <c r="R49" i="12"/>
  <c r="N51" i="12"/>
  <c r="R53" i="12"/>
  <c r="N55" i="12"/>
  <c r="R57" i="12"/>
  <c r="R61" i="12"/>
  <c r="P62" i="12"/>
  <c r="P38" i="12"/>
  <c r="P26" i="12"/>
  <c r="P33" i="12"/>
  <c r="P53" i="12"/>
  <c r="S35" i="12"/>
  <c r="S38" i="12"/>
  <c r="S29" i="12"/>
  <c r="S19" i="12"/>
  <c r="S41" i="12"/>
  <c r="S26" i="12"/>
  <c r="S13" i="12"/>
  <c r="S30" i="12"/>
  <c r="S14" i="12"/>
  <c r="S33" i="12"/>
  <c r="S45" i="12"/>
  <c r="S49" i="12"/>
  <c r="S53" i="12"/>
  <c r="S57" i="12"/>
  <c r="S61" i="12"/>
  <c r="Q62" i="12"/>
  <c r="P41" i="12"/>
  <c r="P14" i="12"/>
  <c r="P49" i="12"/>
  <c r="T38" i="12"/>
  <c r="T29" i="12"/>
  <c r="T19" i="12"/>
  <c r="T41" i="12"/>
  <c r="T26" i="12"/>
  <c r="T13" i="12"/>
  <c r="T30" i="12"/>
  <c r="T14" i="12"/>
  <c r="T33" i="12"/>
  <c r="T45" i="12"/>
  <c r="T49" i="12"/>
  <c r="T53" i="12"/>
  <c r="T57" i="12"/>
  <c r="T61" i="12"/>
  <c r="R62" i="12"/>
  <c r="T62" i="11"/>
  <c r="R62" i="9"/>
  <c r="Q62" i="9"/>
  <c r="P62" i="9"/>
  <c r="R61" i="9"/>
  <c r="P61" i="9"/>
  <c r="O61" i="9"/>
  <c r="N61" i="9"/>
  <c r="T61" i="9"/>
  <c r="Q62" i="11"/>
  <c r="P62" i="11"/>
  <c r="O62" i="11"/>
  <c r="Q61" i="11"/>
  <c r="P61" i="11"/>
  <c r="O61" i="11"/>
  <c r="N61" i="11"/>
  <c r="B2" i="11"/>
  <c r="C2" i="11"/>
  <c r="D2" i="11"/>
  <c r="E2" i="11"/>
  <c r="F2" i="11"/>
  <c r="G2" i="11"/>
  <c r="H2" i="11"/>
  <c r="I2" i="11"/>
  <c r="J2" i="11"/>
  <c r="K2" i="11"/>
  <c r="B3" i="11"/>
  <c r="C3" i="11"/>
  <c r="D3" i="11"/>
  <c r="E3" i="11"/>
  <c r="F3" i="11"/>
  <c r="G3" i="11"/>
  <c r="H3" i="11"/>
  <c r="I3" i="11"/>
  <c r="J3" i="11"/>
  <c r="K3" i="11"/>
  <c r="B14" i="11"/>
  <c r="C14" i="11"/>
  <c r="D14" i="11"/>
  <c r="E14" i="11"/>
  <c r="F14" i="11"/>
  <c r="G14" i="11"/>
  <c r="H14" i="11"/>
  <c r="I14" i="11"/>
  <c r="J14" i="11"/>
  <c r="K14" i="11"/>
  <c r="B12" i="11"/>
  <c r="C12" i="11"/>
  <c r="D12" i="11"/>
  <c r="E12" i="11"/>
  <c r="F12" i="11"/>
  <c r="G12" i="11"/>
  <c r="H12" i="11"/>
  <c r="I12" i="11"/>
  <c r="J12" i="11"/>
  <c r="K12" i="11"/>
  <c r="B13" i="11"/>
  <c r="C13" i="11"/>
  <c r="D13" i="11"/>
  <c r="E13" i="11"/>
  <c r="F13" i="11"/>
  <c r="G13" i="11"/>
  <c r="H13" i="11"/>
  <c r="I13" i="11"/>
  <c r="J13" i="11"/>
  <c r="K13" i="11"/>
  <c r="B8" i="11"/>
  <c r="C8" i="11"/>
  <c r="D8" i="11"/>
  <c r="E8" i="11"/>
  <c r="F8" i="11"/>
  <c r="G8" i="11"/>
  <c r="H8" i="11"/>
  <c r="I8" i="11"/>
  <c r="J8" i="11"/>
  <c r="K8" i="11"/>
  <c r="B30" i="11"/>
  <c r="C30" i="11"/>
  <c r="D30" i="11"/>
  <c r="E30" i="11"/>
  <c r="F30" i="11"/>
  <c r="G30" i="11"/>
  <c r="H30" i="11"/>
  <c r="I30" i="11"/>
  <c r="J30" i="11"/>
  <c r="K30" i="11"/>
  <c r="B31" i="11"/>
  <c r="C31" i="11"/>
  <c r="D31" i="11"/>
  <c r="E31" i="11"/>
  <c r="F31" i="11"/>
  <c r="G31" i="11"/>
  <c r="H31" i="11"/>
  <c r="I31" i="11"/>
  <c r="J31" i="11"/>
  <c r="K31" i="11"/>
  <c r="B32" i="11"/>
  <c r="C32" i="11"/>
  <c r="D32" i="11"/>
  <c r="E32" i="11"/>
  <c r="F32" i="11"/>
  <c r="G32" i="11"/>
  <c r="H32" i="11"/>
  <c r="I32" i="11"/>
  <c r="J32" i="11"/>
  <c r="K32" i="11"/>
  <c r="B20" i="11"/>
  <c r="C20" i="11"/>
  <c r="D20" i="11"/>
  <c r="E20" i="11"/>
  <c r="F20" i="11"/>
  <c r="G20" i="11"/>
  <c r="H20" i="11"/>
  <c r="I20" i="11"/>
  <c r="J20" i="11"/>
  <c r="K20" i="11"/>
  <c r="B21" i="11"/>
  <c r="C21" i="11"/>
  <c r="D21" i="11"/>
  <c r="E21" i="11"/>
  <c r="F21" i="11"/>
  <c r="G21" i="11"/>
  <c r="H21" i="11"/>
  <c r="I21" i="11"/>
  <c r="J21" i="11"/>
  <c r="K21" i="11"/>
  <c r="B7" i="11"/>
  <c r="C7" i="11"/>
  <c r="D7" i="11"/>
  <c r="E7" i="11"/>
  <c r="F7" i="11"/>
  <c r="G7" i="11"/>
  <c r="H7" i="11"/>
  <c r="I7" i="11"/>
  <c r="J7" i="11"/>
  <c r="K7" i="11"/>
  <c r="B9" i="11"/>
  <c r="C9" i="11"/>
  <c r="D9" i="11"/>
  <c r="E9" i="11"/>
  <c r="F9" i="11"/>
  <c r="G9" i="11"/>
  <c r="H9" i="11"/>
  <c r="I9" i="11"/>
  <c r="J9" i="11"/>
  <c r="K9" i="11"/>
  <c r="B35" i="11"/>
  <c r="C35" i="11"/>
  <c r="D35" i="11"/>
  <c r="E35" i="11"/>
  <c r="F35" i="11"/>
  <c r="G35" i="11"/>
  <c r="H35" i="11"/>
  <c r="I35" i="11"/>
  <c r="J35" i="11"/>
  <c r="K35" i="11"/>
  <c r="B36" i="11"/>
  <c r="C36" i="11"/>
  <c r="D36" i="11"/>
  <c r="E36" i="11"/>
  <c r="F36" i="11"/>
  <c r="G36" i="11"/>
  <c r="H36" i="11"/>
  <c r="I36" i="11"/>
  <c r="J36" i="11"/>
  <c r="K36" i="11"/>
  <c r="B4" i="11"/>
  <c r="C4" i="11"/>
  <c r="D4" i="11"/>
  <c r="E4" i="11"/>
  <c r="F4" i="11"/>
  <c r="G4" i="11"/>
  <c r="H4" i="11"/>
  <c r="I4" i="11"/>
  <c r="J4" i="11"/>
  <c r="K4" i="11"/>
  <c r="B5" i="11"/>
  <c r="C5" i="11"/>
  <c r="D5" i="11"/>
  <c r="E5" i="11"/>
  <c r="F5" i="11"/>
  <c r="G5" i="11"/>
  <c r="H5" i="11"/>
  <c r="I5" i="11"/>
  <c r="J5" i="11"/>
  <c r="K5" i="11"/>
  <c r="B10" i="11"/>
  <c r="C10" i="11"/>
  <c r="D10" i="11"/>
  <c r="E10" i="11"/>
  <c r="F10" i="11"/>
  <c r="G10" i="11"/>
  <c r="H10" i="11"/>
  <c r="I10" i="11"/>
  <c r="J10" i="11"/>
  <c r="K10" i="11"/>
  <c r="B11" i="11"/>
  <c r="C11" i="11"/>
  <c r="D11" i="11"/>
  <c r="E11" i="11"/>
  <c r="F11" i="11"/>
  <c r="G11" i="11"/>
  <c r="H11" i="11"/>
  <c r="I11" i="11"/>
  <c r="J11" i="11"/>
  <c r="K11" i="11"/>
  <c r="B17" i="11"/>
  <c r="C17" i="11"/>
  <c r="D17" i="11"/>
  <c r="E17" i="11"/>
  <c r="F17" i="11"/>
  <c r="G17" i="11"/>
  <c r="H17" i="11"/>
  <c r="I17" i="11"/>
  <c r="J17" i="11"/>
  <c r="K17" i="11"/>
  <c r="B16" i="11"/>
  <c r="C16" i="11"/>
  <c r="D16" i="11"/>
  <c r="E16" i="11"/>
  <c r="F16" i="11"/>
  <c r="G16" i="11"/>
  <c r="H16" i="11"/>
  <c r="I16" i="11"/>
  <c r="J16" i="11"/>
  <c r="K16" i="11"/>
  <c r="B15" i="11"/>
  <c r="C15" i="11"/>
  <c r="D15" i="11"/>
  <c r="E15" i="11"/>
  <c r="F15" i="11"/>
  <c r="G15" i="11"/>
  <c r="H15" i="11"/>
  <c r="I15" i="11"/>
  <c r="J15" i="11"/>
  <c r="K15" i="11"/>
  <c r="B37" i="11"/>
  <c r="C37" i="11"/>
  <c r="D37" i="11"/>
  <c r="E37" i="11"/>
  <c r="F37" i="11"/>
  <c r="G37" i="11"/>
  <c r="H37" i="11"/>
  <c r="I37" i="11"/>
  <c r="J37" i="11"/>
  <c r="K37" i="11"/>
  <c r="B6" i="11"/>
  <c r="C6" i="11"/>
  <c r="D6" i="11"/>
  <c r="E6" i="11"/>
  <c r="F6" i="11"/>
  <c r="G6" i="11"/>
  <c r="H6" i="11"/>
  <c r="I6" i="11"/>
  <c r="J6" i="11"/>
  <c r="K6" i="11"/>
  <c r="B38" i="11"/>
  <c r="C38" i="11"/>
  <c r="D38" i="11"/>
  <c r="E38" i="11"/>
  <c r="F38" i="11"/>
  <c r="G38" i="11"/>
  <c r="H38" i="11"/>
  <c r="I38" i="11"/>
  <c r="J38" i="11"/>
  <c r="K38" i="11"/>
  <c r="B39" i="11"/>
  <c r="C39" i="11"/>
  <c r="D39" i="11"/>
  <c r="E39" i="11"/>
  <c r="F39" i="11"/>
  <c r="G39" i="11"/>
  <c r="H39" i="11"/>
  <c r="I39" i="11"/>
  <c r="J39" i="11"/>
  <c r="K39" i="11"/>
  <c r="B33" i="11"/>
  <c r="C33" i="11"/>
  <c r="D33" i="11"/>
  <c r="E33" i="11"/>
  <c r="F33" i="11"/>
  <c r="G33" i="11"/>
  <c r="H33" i="11"/>
  <c r="I33" i="11"/>
  <c r="J33" i="11"/>
  <c r="K33" i="11"/>
  <c r="B34" i="11"/>
  <c r="C34" i="11"/>
  <c r="D34" i="11"/>
  <c r="E34" i="11"/>
  <c r="F34" i="11"/>
  <c r="G34" i="11"/>
  <c r="H34" i="11"/>
  <c r="I34" i="11"/>
  <c r="J34" i="11"/>
  <c r="K34" i="11"/>
  <c r="B18" i="11"/>
  <c r="C18" i="11"/>
  <c r="D18" i="11"/>
  <c r="E18" i="11"/>
  <c r="F18" i="11"/>
  <c r="G18" i="11"/>
  <c r="H18" i="11"/>
  <c r="I18" i="11"/>
  <c r="J18" i="11"/>
  <c r="K18" i="11"/>
  <c r="B19" i="11"/>
  <c r="C19" i="11"/>
  <c r="D19" i="11"/>
  <c r="E19" i="11"/>
  <c r="F19" i="11"/>
  <c r="G19" i="11"/>
  <c r="H19" i="11"/>
  <c r="I19" i="11"/>
  <c r="J19" i="11"/>
  <c r="K19" i="11"/>
  <c r="B22" i="11"/>
  <c r="C22" i="11"/>
  <c r="D22" i="11"/>
  <c r="E22" i="11"/>
  <c r="F22" i="11"/>
  <c r="G22" i="11"/>
  <c r="H22" i="11"/>
  <c r="I22" i="11"/>
  <c r="J22" i="11"/>
  <c r="K22" i="11"/>
  <c r="B26" i="11"/>
  <c r="C26" i="11"/>
  <c r="D26" i="11"/>
  <c r="E26" i="11"/>
  <c r="F26" i="11"/>
  <c r="G26" i="11"/>
  <c r="H26" i="11"/>
  <c r="I26" i="11"/>
  <c r="J26" i="11"/>
  <c r="K26" i="11"/>
  <c r="B25" i="11"/>
  <c r="C25" i="11"/>
  <c r="D25" i="11"/>
  <c r="E25" i="11"/>
  <c r="F25" i="11"/>
  <c r="G25" i="11"/>
  <c r="H25" i="11"/>
  <c r="I25" i="11"/>
  <c r="J25" i="11"/>
  <c r="K25" i="11"/>
  <c r="B23" i="11"/>
  <c r="C23" i="11"/>
  <c r="D23" i="11"/>
  <c r="E23" i="11"/>
  <c r="F23" i="11"/>
  <c r="G23" i="11"/>
  <c r="H23" i="11"/>
  <c r="I23" i="11"/>
  <c r="J23" i="11"/>
  <c r="K23" i="11"/>
  <c r="B24" i="11"/>
  <c r="C24" i="11"/>
  <c r="D24" i="11"/>
  <c r="E24" i="11"/>
  <c r="F24" i="11"/>
  <c r="G24" i="11"/>
  <c r="H24" i="11"/>
  <c r="I24" i="11"/>
  <c r="J24" i="11"/>
  <c r="K24" i="11"/>
  <c r="B29" i="11"/>
  <c r="C29" i="11"/>
  <c r="D29" i="11"/>
  <c r="E29" i="11"/>
  <c r="F29" i="11"/>
  <c r="G29" i="11"/>
  <c r="H29" i="11"/>
  <c r="I29" i="11"/>
  <c r="J29" i="11"/>
  <c r="K29" i="11"/>
  <c r="B27" i="11"/>
  <c r="C27" i="11"/>
  <c r="D27" i="11"/>
  <c r="E27" i="11"/>
  <c r="F27" i="11"/>
  <c r="G27" i="11"/>
  <c r="H27" i="11"/>
  <c r="I27" i="11"/>
  <c r="J27" i="11"/>
  <c r="K27" i="11"/>
  <c r="B28" i="11"/>
  <c r="C28" i="11"/>
  <c r="D28" i="11"/>
  <c r="E28" i="11"/>
  <c r="F28" i="11"/>
  <c r="G28" i="11"/>
  <c r="H28" i="11"/>
  <c r="I28" i="11"/>
  <c r="J28" i="11"/>
  <c r="K28" i="11"/>
  <c r="B40" i="11"/>
  <c r="C40" i="11"/>
  <c r="D40" i="11"/>
  <c r="E40" i="11"/>
  <c r="F40" i="11"/>
  <c r="G40" i="11"/>
  <c r="H40" i="11"/>
  <c r="I40" i="11"/>
  <c r="J40" i="11"/>
  <c r="K40" i="11"/>
  <c r="L40" i="11" s="1"/>
  <c r="B41" i="11"/>
  <c r="C41" i="11"/>
  <c r="D41" i="11"/>
  <c r="E41" i="11"/>
  <c r="F41" i="11"/>
  <c r="G41" i="11"/>
  <c r="H41" i="11"/>
  <c r="I41" i="11"/>
  <c r="J41" i="11"/>
  <c r="K41" i="11"/>
  <c r="B42" i="11"/>
  <c r="C42" i="11"/>
  <c r="D42" i="11"/>
  <c r="E42" i="11"/>
  <c r="F42" i="11"/>
  <c r="G42" i="11"/>
  <c r="H42" i="11"/>
  <c r="I42" i="11"/>
  <c r="J42" i="11"/>
  <c r="K42" i="11"/>
  <c r="B43" i="11"/>
  <c r="C43" i="11"/>
  <c r="D43" i="11"/>
  <c r="E43" i="11"/>
  <c r="F43" i="11"/>
  <c r="G43" i="11"/>
  <c r="H43" i="11"/>
  <c r="I43" i="11"/>
  <c r="J43" i="11"/>
  <c r="K43" i="11"/>
  <c r="B44" i="11"/>
  <c r="C44" i="11"/>
  <c r="D44" i="11"/>
  <c r="E44" i="11"/>
  <c r="F44" i="11"/>
  <c r="G44" i="11"/>
  <c r="H44" i="11"/>
  <c r="I44" i="11"/>
  <c r="J44" i="11"/>
  <c r="K44" i="11"/>
  <c r="B45" i="11"/>
  <c r="C45" i="11"/>
  <c r="D45" i="11"/>
  <c r="E45" i="11"/>
  <c r="F45" i="11"/>
  <c r="G45" i="11"/>
  <c r="H45" i="11"/>
  <c r="I45" i="11"/>
  <c r="J45" i="11"/>
  <c r="K45" i="11"/>
  <c r="B46" i="11"/>
  <c r="C46" i="11"/>
  <c r="D46" i="11"/>
  <c r="E46" i="11"/>
  <c r="F46" i="11"/>
  <c r="G46" i="11"/>
  <c r="H46" i="11"/>
  <c r="I46" i="11"/>
  <c r="J46" i="11"/>
  <c r="K46" i="11"/>
  <c r="B47" i="11"/>
  <c r="C47" i="11"/>
  <c r="D47" i="11"/>
  <c r="E47" i="11"/>
  <c r="F47" i="11"/>
  <c r="G47" i="11"/>
  <c r="H47" i="11"/>
  <c r="I47" i="11"/>
  <c r="J47" i="11"/>
  <c r="K47" i="11"/>
  <c r="B48" i="11"/>
  <c r="C48" i="11"/>
  <c r="D48" i="11"/>
  <c r="E48" i="11"/>
  <c r="F48" i="11"/>
  <c r="G48" i="11"/>
  <c r="H48" i="11"/>
  <c r="I48" i="11"/>
  <c r="J48" i="11"/>
  <c r="K48" i="11"/>
  <c r="B49" i="11"/>
  <c r="C49" i="11"/>
  <c r="D49" i="11"/>
  <c r="E49" i="11"/>
  <c r="F49" i="11"/>
  <c r="G49" i="11"/>
  <c r="H49" i="11"/>
  <c r="I49" i="11"/>
  <c r="J49" i="11"/>
  <c r="K49" i="11"/>
  <c r="B50" i="11"/>
  <c r="C50" i="11"/>
  <c r="D50" i="11"/>
  <c r="E50" i="11"/>
  <c r="F50" i="11"/>
  <c r="G50" i="11"/>
  <c r="H50" i="11"/>
  <c r="I50" i="11"/>
  <c r="J50" i="11"/>
  <c r="K50" i="11"/>
  <c r="B51" i="11"/>
  <c r="C51" i="11"/>
  <c r="D51" i="11"/>
  <c r="E51" i="11"/>
  <c r="F51" i="11"/>
  <c r="G51" i="11"/>
  <c r="H51" i="11"/>
  <c r="I51" i="11"/>
  <c r="J51" i="11"/>
  <c r="K51" i="11"/>
  <c r="B52" i="11"/>
  <c r="C52" i="11"/>
  <c r="D52" i="11"/>
  <c r="E52" i="11"/>
  <c r="F52" i="11"/>
  <c r="G52" i="11"/>
  <c r="H52" i="11"/>
  <c r="I52" i="11"/>
  <c r="J52" i="11"/>
  <c r="K52" i="11"/>
  <c r="B53" i="11"/>
  <c r="C53" i="11"/>
  <c r="D53" i="11"/>
  <c r="E53" i="11"/>
  <c r="F53" i="11"/>
  <c r="G53" i="11"/>
  <c r="H53" i="11"/>
  <c r="I53" i="11"/>
  <c r="J53" i="11"/>
  <c r="K53" i="11"/>
  <c r="B54" i="11"/>
  <c r="C54" i="11"/>
  <c r="D54" i="11"/>
  <c r="E54" i="11"/>
  <c r="F54" i="11"/>
  <c r="G54" i="11"/>
  <c r="H54" i="11"/>
  <c r="I54" i="11"/>
  <c r="J54" i="11"/>
  <c r="K54" i="11"/>
  <c r="B55" i="11"/>
  <c r="C55" i="11"/>
  <c r="D55" i="11"/>
  <c r="E55" i="11"/>
  <c r="F55" i="11"/>
  <c r="G55" i="11"/>
  <c r="H55" i="11"/>
  <c r="I55" i="11"/>
  <c r="J55" i="11"/>
  <c r="K55" i="11"/>
  <c r="B56" i="11"/>
  <c r="C56" i="11"/>
  <c r="D56" i="11"/>
  <c r="E56" i="11"/>
  <c r="F56" i="11"/>
  <c r="G56" i="11"/>
  <c r="H56" i="11"/>
  <c r="I56" i="11"/>
  <c r="J56" i="11"/>
  <c r="K56" i="11"/>
  <c r="B57" i="11"/>
  <c r="C57" i="11"/>
  <c r="D57" i="11"/>
  <c r="E57" i="11"/>
  <c r="F57" i="11"/>
  <c r="G57" i="11"/>
  <c r="H57" i="11"/>
  <c r="I57" i="11"/>
  <c r="J57" i="11"/>
  <c r="K57" i="11"/>
  <c r="B58" i="11"/>
  <c r="C58" i="11"/>
  <c r="D58" i="11"/>
  <c r="E58" i="11"/>
  <c r="F58" i="11"/>
  <c r="G58" i="11"/>
  <c r="H58" i="11"/>
  <c r="I58" i="11"/>
  <c r="J58" i="11"/>
  <c r="K58" i="11"/>
  <c r="B59" i="11"/>
  <c r="C59" i="11"/>
  <c r="D59" i="11"/>
  <c r="E59" i="11"/>
  <c r="F59" i="11"/>
  <c r="G59" i="11"/>
  <c r="H59" i="11"/>
  <c r="I59" i="11"/>
  <c r="J59" i="11"/>
  <c r="K59" i="11"/>
  <c r="B60" i="11"/>
  <c r="C60" i="11"/>
  <c r="D60" i="11"/>
  <c r="E60" i="11"/>
  <c r="F60" i="11"/>
  <c r="G60" i="11"/>
  <c r="H60" i="11"/>
  <c r="I60" i="11"/>
  <c r="J60" i="11"/>
  <c r="K60" i="11"/>
  <c r="M60" i="11"/>
  <c r="T60" i="11" s="1"/>
  <c r="M59" i="11"/>
  <c r="T59" i="11" s="1"/>
  <c r="M58" i="11"/>
  <c r="T58" i="11" s="1"/>
  <c r="M57" i="11"/>
  <c r="R57" i="11" s="1"/>
  <c r="M56" i="11"/>
  <c r="T56" i="11" s="1"/>
  <c r="M55" i="11"/>
  <c r="T55" i="11" s="1"/>
  <c r="M54" i="11"/>
  <c r="O54" i="11" s="1"/>
  <c r="M53" i="11"/>
  <c r="R53" i="11" s="1"/>
  <c r="M52" i="11"/>
  <c r="T52" i="11" s="1"/>
  <c r="M51" i="11"/>
  <c r="T51" i="11" s="1"/>
  <c r="M50" i="11"/>
  <c r="O50" i="11" s="1"/>
  <c r="M49" i="11"/>
  <c r="R49" i="11" s="1"/>
  <c r="M48" i="11"/>
  <c r="T48" i="11" s="1"/>
  <c r="M47" i="11"/>
  <c r="T47" i="11" s="1"/>
  <c r="M46" i="11"/>
  <c r="O46" i="11" s="1"/>
  <c r="M45" i="11"/>
  <c r="R45" i="11" s="1"/>
  <c r="M44" i="11"/>
  <c r="S44" i="11" s="1"/>
  <c r="M43" i="11"/>
  <c r="T43" i="11" s="1"/>
  <c r="M42" i="11"/>
  <c r="O42" i="11" s="1"/>
  <c r="M41" i="11"/>
  <c r="R41" i="11" s="1"/>
  <c r="M40" i="11"/>
  <c r="T40" i="11" s="1"/>
  <c r="M28" i="11"/>
  <c r="N28" i="11" s="1"/>
  <c r="Q27" i="11"/>
  <c r="P27" i="11"/>
  <c r="O27" i="11"/>
  <c r="M27" i="11"/>
  <c r="T27" i="11" s="1"/>
  <c r="M29" i="11"/>
  <c r="R29" i="11" s="1"/>
  <c r="M24" i="11"/>
  <c r="T24" i="11" s="1"/>
  <c r="M23" i="11"/>
  <c r="N23" i="11" s="1"/>
  <c r="M25" i="11"/>
  <c r="T25" i="11" s="1"/>
  <c r="M26" i="11"/>
  <c r="R26" i="11" s="1"/>
  <c r="M22" i="11"/>
  <c r="T22" i="11" s="1"/>
  <c r="M19" i="11"/>
  <c r="N19" i="11" s="1"/>
  <c r="M18" i="11"/>
  <c r="T18" i="11" s="1"/>
  <c r="M34" i="11"/>
  <c r="R34" i="11" s="1"/>
  <c r="M33" i="11"/>
  <c r="T33" i="11" s="1"/>
  <c r="M39" i="11"/>
  <c r="N39" i="11" s="1"/>
  <c r="M38" i="11"/>
  <c r="T38" i="11" s="1"/>
  <c r="M6" i="11"/>
  <c r="R6" i="11" s="1"/>
  <c r="M37" i="11"/>
  <c r="T37" i="11" s="1"/>
  <c r="M15" i="11"/>
  <c r="N15" i="11" s="1"/>
  <c r="M16" i="11"/>
  <c r="T16" i="11" s="1"/>
  <c r="M17" i="11"/>
  <c r="R17" i="11" s="1"/>
  <c r="M11" i="11"/>
  <c r="T11" i="11" s="1"/>
  <c r="M10" i="11"/>
  <c r="N10" i="11" s="1"/>
  <c r="Q5" i="11"/>
  <c r="M5" i="11"/>
  <c r="T5" i="11" s="1"/>
  <c r="M4" i="11"/>
  <c r="R4" i="11" s="1"/>
  <c r="M36" i="11"/>
  <c r="T36" i="11" s="1"/>
  <c r="M35" i="11"/>
  <c r="N35" i="11" s="1"/>
  <c r="M9" i="11"/>
  <c r="T9" i="11" s="1"/>
  <c r="M7" i="11"/>
  <c r="R7" i="11" s="1"/>
  <c r="M21" i="11"/>
  <c r="T21" i="11" s="1"/>
  <c r="M20" i="11"/>
  <c r="N20" i="11" s="1"/>
  <c r="M32" i="11"/>
  <c r="T32" i="11" s="1"/>
  <c r="M31" i="11"/>
  <c r="R31" i="11" s="1"/>
  <c r="M30" i="11"/>
  <c r="T30" i="11" s="1"/>
  <c r="M8" i="11"/>
  <c r="N8" i="11" s="1"/>
  <c r="M13" i="11"/>
  <c r="T13" i="11" s="1"/>
  <c r="M12" i="11"/>
  <c r="R12" i="11" s="1"/>
  <c r="M14" i="11"/>
  <c r="T14" i="11" s="1"/>
  <c r="M3" i="11"/>
  <c r="N3" i="11" s="1"/>
  <c r="S2" i="11"/>
  <c r="R2" i="11"/>
  <c r="Q2" i="11"/>
  <c r="P2" i="11"/>
  <c r="O2" i="11"/>
  <c r="N2" i="11"/>
  <c r="M2" i="11"/>
  <c r="T2" i="11" s="1"/>
  <c r="B3" i="10"/>
  <c r="C3" i="10"/>
  <c r="D3" i="10"/>
  <c r="E3" i="10"/>
  <c r="F3" i="10"/>
  <c r="G3" i="10"/>
  <c r="H3" i="10"/>
  <c r="I3" i="10"/>
  <c r="J3" i="10"/>
  <c r="K3" i="10"/>
  <c r="B5" i="10"/>
  <c r="C5" i="10"/>
  <c r="D5" i="10"/>
  <c r="E5" i="10"/>
  <c r="F5" i="10"/>
  <c r="G5" i="10"/>
  <c r="H5" i="10"/>
  <c r="I5" i="10"/>
  <c r="J5" i="10"/>
  <c r="K5" i="10"/>
  <c r="B20" i="10"/>
  <c r="C20" i="10"/>
  <c r="D20" i="10"/>
  <c r="E20" i="10"/>
  <c r="F20" i="10"/>
  <c r="G20" i="10"/>
  <c r="H20" i="10"/>
  <c r="I20" i="10"/>
  <c r="J20" i="10"/>
  <c r="K20" i="10"/>
  <c r="B21" i="10"/>
  <c r="C21" i="10"/>
  <c r="D21" i="10"/>
  <c r="E21" i="10"/>
  <c r="F21" i="10"/>
  <c r="G21" i="10"/>
  <c r="H21" i="10"/>
  <c r="I21" i="10"/>
  <c r="J21" i="10"/>
  <c r="K21" i="10"/>
  <c r="B22" i="10"/>
  <c r="C22" i="10"/>
  <c r="D22" i="10"/>
  <c r="E22" i="10"/>
  <c r="F22" i="10"/>
  <c r="G22" i="10"/>
  <c r="H22" i="10"/>
  <c r="I22" i="10"/>
  <c r="J22" i="10"/>
  <c r="K22" i="10"/>
  <c r="B40" i="10"/>
  <c r="C40" i="10"/>
  <c r="D40" i="10"/>
  <c r="E40" i="10"/>
  <c r="F40" i="10"/>
  <c r="G40" i="10"/>
  <c r="H40" i="10"/>
  <c r="I40" i="10"/>
  <c r="J40" i="10"/>
  <c r="K40" i="10"/>
  <c r="B42" i="10"/>
  <c r="C42" i="10"/>
  <c r="D42" i="10"/>
  <c r="E42" i="10"/>
  <c r="F42" i="10"/>
  <c r="G42" i="10"/>
  <c r="H42" i="10"/>
  <c r="I42" i="10"/>
  <c r="J42" i="10"/>
  <c r="K42" i="10"/>
  <c r="B41" i="10"/>
  <c r="C41" i="10"/>
  <c r="D41" i="10"/>
  <c r="E41" i="10"/>
  <c r="F41" i="10"/>
  <c r="G41" i="10"/>
  <c r="H41" i="10"/>
  <c r="I41" i="10"/>
  <c r="J41" i="10"/>
  <c r="K41" i="10"/>
  <c r="B43" i="10"/>
  <c r="C43" i="10"/>
  <c r="D43" i="10"/>
  <c r="E43" i="10"/>
  <c r="F43" i="10"/>
  <c r="G43" i="10"/>
  <c r="H43" i="10"/>
  <c r="I43" i="10"/>
  <c r="J43" i="10"/>
  <c r="K43" i="10"/>
  <c r="B30" i="10"/>
  <c r="C30" i="10"/>
  <c r="D30" i="10"/>
  <c r="E30" i="10"/>
  <c r="F30" i="10"/>
  <c r="G30" i="10"/>
  <c r="H30" i="10"/>
  <c r="I30" i="10"/>
  <c r="J30" i="10"/>
  <c r="K30" i="10"/>
  <c r="B12" i="10"/>
  <c r="C12" i="10"/>
  <c r="D12" i="10"/>
  <c r="E12" i="10"/>
  <c r="F12" i="10"/>
  <c r="G12" i="10"/>
  <c r="H12" i="10"/>
  <c r="I12" i="10"/>
  <c r="J12" i="10"/>
  <c r="K12" i="10"/>
  <c r="B38" i="10"/>
  <c r="C38" i="10"/>
  <c r="D38" i="10"/>
  <c r="E38" i="10"/>
  <c r="F38" i="10"/>
  <c r="G38" i="10"/>
  <c r="H38" i="10"/>
  <c r="I38" i="10"/>
  <c r="J38" i="10"/>
  <c r="K38" i="10"/>
  <c r="B39" i="10"/>
  <c r="C39" i="10"/>
  <c r="D39" i="10"/>
  <c r="E39" i="10"/>
  <c r="F39" i="10"/>
  <c r="G39" i="10"/>
  <c r="H39" i="10"/>
  <c r="I39" i="10"/>
  <c r="J39" i="10"/>
  <c r="K39" i="10"/>
  <c r="B23" i="10"/>
  <c r="C23" i="10"/>
  <c r="D23" i="10"/>
  <c r="E23" i="10"/>
  <c r="F23" i="10"/>
  <c r="G23" i="10"/>
  <c r="H23" i="10"/>
  <c r="I23" i="10"/>
  <c r="J23" i="10"/>
  <c r="K23" i="10"/>
  <c r="B25" i="10"/>
  <c r="C25" i="10"/>
  <c r="D25" i="10"/>
  <c r="E25" i="10"/>
  <c r="F25" i="10"/>
  <c r="G25" i="10"/>
  <c r="H25" i="10"/>
  <c r="I25" i="10"/>
  <c r="J25" i="10"/>
  <c r="K25" i="10"/>
  <c r="B35" i="10"/>
  <c r="C35" i="10"/>
  <c r="D35" i="10"/>
  <c r="E35" i="10"/>
  <c r="F35" i="10"/>
  <c r="G35" i="10"/>
  <c r="H35" i="10"/>
  <c r="I35" i="10"/>
  <c r="J35" i="10"/>
  <c r="K35" i="10"/>
  <c r="B37" i="10"/>
  <c r="C37" i="10"/>
  <c r="D37" i="10"/>
  <c r="E37" i="10"/>
  <c r="F37" i="10"/>
  <c r="G37" i="10"/>
  <c r="H37" i="10"/>
  <c r="I37" i="10"/>
  <c r="J37" i="10"/>
  <c r="K37" i="10"/>
  <c r="B11" i="10"/>
  <c r="C11" i="10"/>
  <c r="D11" i="10"/>
  <c r="E11" i="10"/>
  <c r="F11" i="10"/>
  <c r="G11" i="10"/>
  <c r="H11" i="10"/>
  <c r="I11" i="10"/>
  <c r="J11" i="10"/>
  <c r="K11" i="10"/>
  <c r="B29" i="10"/>
  <c r="C29" i="10"/>
  <c r="D29" i="10"/>
  <c r="E29" i="10"/>
  <c r="F29" i="10"/>
  <c r="G29" i="10"/>
  <c r="H29" i="10"/>
  <c r="I29" i="10"/>
  <c r="J29" i="10"/>
  <c r="K29" i="10"/>
  <c r="B17" i="10"/>
  <c r="C17" i="10"/>
  <c r="D17" i="10"/>
  <c r="E17" i="10"/>
  <c r="F17" i="10"/>
  <c r="G17" i="10"/>
  <c r="H17" i="10"/>
  <c r="I17" i="10"/>
  <c r="J17" i="10"/>
  <c r="K17" i="10"/>
  <c r="B18" i="10"/>
  <c r="C18" i="10"/>
  <c r="D18" i="10"/>
  <c r="E18" i="10"/>
  <c r="F18" i="10"/>
  <c r="G18" i="10"/>
  <c r="H18" i="10"/>
  <c r="I18" i="10"/>
  <c r="J18" i="10"/>
  <c r="K18" i="10"/>
  <c r="B19" i="10"/>
  <c r="C19" i="10"/>
  <c r="D19" i="10"/>
  <c r="E19" i="10"/>
  <c r="F19" i="10"/>
  <c r="G19" i="10"/>
  <c r="H19" i="10"/>
  <c r="I19" i="10"/>
  <c r="J19" i="10"/>
  <c r="K19" i="10"/>
  <c r="B24" i="10"/>
  <c r="C24" i="10"/>
  <c r="D24" i="10"/>
  <c r="E24" i="10"/>
  <c r="F24" i="10"/>
  <c r="G24" i="10"/>
  <c r="H24" i="10"/>
  <c r="I24" i="10"/>
  <c r="J24" i="10"/>
  <c r="K24" i="10"/>
  <c r="B36" i="10"/>
  <c r="C36" i="10"/>
  <c r="D36" i="10"/>
  <c r="E36" i="10"/>
  <c r="F36" i="10"/>
  <c r="G36" i="10"/>
  <c r="H36" i="10"/>
  <c r="I36" i="10"/>
  <c r="J36" i="10"/>
  <c r="K36" i="10"/>
  <c r="B13" i="10"/>
  <c r="C13" i="10"/>
  <c r="D13" i="10"/>
  <c r="E13" i="10"/>
  <c r="F13" i="10"/>
  <c r="G13" i="10"/>
  <c r="H13" i="10"/>
  <c r="I13" i="10"/>
  <c r="J13" i="10"/>
  <c r="K13" i="10"/>
  <c r="B31" i="10"/>
  <c r="C31" i="10"/>
  <c r="D31" i="10"/>
  <c r="E31" i="10"/>
  <c r="F31" i="10"/>
  <c r="G31" i="10"/>
  <c r="H31" i="10"/>
  <c r="I31" i="10"/>
  <c r="J31" i="10"/>
  <c r="K31" i="10"/>
  <c r="B10" i="10"/>
  <c r="C10" i="10"/>
  <c r="D10" i="10"/>
  <c r="E10" i="10"/>
  <c r="F10" i="10"/>
  <c r="G10" i="10"/>
  <c r="H10" i="10"/>
  <c r="I10" i="10"/>
  <c r="J10" i="10"/>
  <c r="K10" i="10"/>
  <c r="B28" i="10"/>
  <c r="C28" i="10"/>
  <c r="D28" i="10"/>
  <c r="E28" i="10"/>
  <c r="F28" i="10"/>
  <c r="G28" i="10"/>
  <c r="H28" i="10"/>
  <c r="I28" i="10"/>
  <c r="J28" i="10"/>
  <c r="K28" i="10"/>
  <c r="B9" i="10"/>
  <c r="C9" i="10"/>
  <c r="D9" i="10"/>
  <c r="E9" i="10"/>
  <c r="F9" i="10"/>
  <c r="G9" i="10"/>
  <c r="H9" i="10"/>
  <c r="I9" i="10"/>
  <c r="J9" i="10"/>
  <c r="K9" i="10"/>
  <c r="B27" i="10"/>
  <c r="C27" i="10"/>
  <c r="D27" i="10"/>
  <c r="E27" i="10"/>
  <c r="F27" i="10"/>
  <c r="G27" i="10"/>
  <c r="H27" i="10"/>
  <c r="I27" i="10"/>
  <c r="J27" i="10"/>
  <c r="K27" i="10"/>
  <c r="B33" i="10"/>
  <c r="C33" i="10"/>
  <c r="D33" i="10"/>
  <c r="E33" i="10"/>
  <c r="F33" i="10"/>
  <c r="G33" i="10"/>
  <c r="H33" i="10"/>
  <c r="I33" i="10"/>
  <c r="J33" i="10"/>
  <c r="K33" i="10"/>
  <c r="B16" i="10"/>
  <c r="C16" i="10"/>
  <c r="D16" i="10"/>
  <c r="E16" i="10"/>
  <c r="F16" i="10"/>
  <c r="G16" i="10"/>
  <c r="H16" i="10"/>
  <c r="I16" i="10"/>
  <c r="J16" i="10"/>
  <c r="K16" i="10"/>
  <c r="B7" i="10"/>
  <c r="C7" i="10"/>
  <c r="D7" i="10"/>
  <c r="E7" i="10"/>
  <c r="F7" i="10"/>
  <c r="G7" i="10"/>
  <c r="H7" i="10"/>
  <c r="I7" i="10"/>
  <c r="J7" i="10"/>
  <c r="K7" i="10"/>
  <c r="B32" i="10"/>
  <c r="C32" i="10"/>
  <c r="D32" i="10"/>
  <c r="E32" i="10"/>
  <c r="F32" i="10"/>
  <c r="G32" i="10"/>
  <c r="H32" i="10"/>
  <c r="I32" i="10"/>
  <c r="J32" i="10"/>
  <c r="K32" i="10"/>
  <c r="B34" i="10"/>
  <c r="C34" i="10"/>
  <c r="D34" i="10"/>
  <c r="E34" i="10"/>
  <c r="F34" i="10"/>
  <c r="G34" i="10"/>
  <c r="H34" i="10"/>
  <c r="I34" i="10"/>
  <c r="J34" i="10"/>
  <c r="K34" i="10"/>
  <c r="B14" i="10"/>
  <c r="C14" i="10"/>
  <c r="D14" i="10"/>
  <c r="E14" i="10"/>
  <c r="F14" i="10"/>
  <c r="G14" i="10"/>
  <c r="H14" i="10"/>
  <c r="I14" i="10"/>
  <c r="J14" i="10"/>
  <c r="K14" i="10"/>
  <c r="B15" i="10"/>
  <c r="C15" i="10"/>
  <c r="D15" i="10"/>
  <c r="E15" i="10"/>
  <c r="F15" i="10"/>
  <c r="G15" i="10"/>
  <c r="H15" i="10"/>
  <c r="I15" i="10"/>
  <c r="J15" i="10"/>
  <c r="K15" i="10"/>
  <c r="B26" i="10"/>
  <c r="C26" i="10"/>
  <c r="D26" i="10"/>
  <c r="E26" i="10"/>
  <c r="F26" i="10"/>
  <c r="G26" i="10"/>
  <c r="H26" i="10"/>
  <c r="I26" i="10"/>
  <c r="J26" i="10"/>
  <c r="K26" i="10"/>
  <c r="B8" i="10"/>
  <c r="C8" i="10"/>
  <c r="D8" i="10"/>
  <c r="E8" i="10"/>
  <c r="F8" i="10"/>
  <c r="G8" i="10"/>
  <c r="H8" i="10"/>
  <c r="I8" i="10"/>
  <c r="J8" i="10"/>
  <c r="K8" i="10"/>
  <c r="B4" i="10"/>
  <c r="C4" i="10"/>
  <c r="D4" i="10"/>
  <c r="E4" i="10"/>
  <c r="F4" i="10"/>
  <c r="G4" i="10"/>
  <c r="H4" i="10"/>
  <c r="I4" i="10"/>
  <c r="J4" i="10"/>
  <c r="K4" i="10"/>
  <c r="B6" i="10"/>
  <c r="C6" i="10"/>
  <c r="D6" i="10"/>
  <c r="E6" i="10"/>
  <c r="F6" i="10"/>
  <c r="G6" i="10"/>
  <c r="H6" i="10"/>
  <c r="I6" i="10"/>
  <c r="J6" i="10"/>
  <c r="K6" i="10"/>
  <c r="C44" i="10"/>
  <c r="D44" i="10"/>
  <c r="E44" i="10"/>
  <c r="F44" i="10"/>
  <c r="G44" i="10"/>
  <c r="H44" i="10"/>
  <c r="I44" i="10"/>
  <c r="J44" i="10"/>
  <c r="K44" i="10"/>
  <c r="C45" i="10"/>
  <c r="D45" i="10"/>
  <c r="E45" i="10"/>
  <c r="F45" i="10"/>
  <c r="G45" i="10"/>
  <c r="H45" i="10"/>
  <c r="I45" i="10"/>
  <c r="J45" i="10"/>
  <c r="K45" i="10"/>
  <c r="B46" i="10"/>
  <c r="C46" i="10"/>
  <c r="D46" i="10"/>
  <c r="E46" i="10"/>
  <c r="F46" i="10"/>
  <c r="G46" i="10"/>
  <c r="H46" i="10"/>
  <c r="I46" i="10"/>
  <c r="J46" i="10"/>
  <c r="K46" i="10"/>
  <c r="B47" i="10"/>
  <c r="C47" i="10"/>
  <c r="D47" i="10"/>
  <c r="E47" i="10"/>
  <c r="F47" i="10"/>
  <c r="G47" i="10"/>
  <c r="H47" i="10"/>
  <c r="I47" i="10"/>
  <c r="J47" i="10"/>
  <c r="K47" i="10"/>
  <c r="B48" i="10"/>
  <c r="C48" i="10"/>
  <c r="D48" i="10"/>
  <c r="E48" i="10"/>
  <c r="F48" i="10"/>
  <c r="G48" i="10"/>
  <c r="H48" i="10"/>
  <c r="I48" i="10"/>
  <c r="J48" i="10"/>
  <c r="K48" i="10"/>
  <c r="B49" i="10"/>
  <c r="C49" i="10"/>
  <c r="D49" i="10"/>
  <c r="E49" i="10"/>
  <c r="F49" i="10"/>
  <c r="G49" i="10"/>
  <c r="H49" i="10"/>
  <c r="I49" i="10"/>
  <c r="J49" i="10"/>
  <c r="K49" i="10"/>
  <c r="B50" i="10"/>
  <c r="C50" i="10"/>
  <c r="D50" i="10"/>
  <c r="E50" i="10"/>
  <c r="F50" i="10"/>
  <c r="G50" i="10"/>
  <c r="H50" i="10"/>
  <c r="I50" i="10"/>
  <c r="J50" i="10"/>
  <c r="K50" i="10"/>
  <c r="B51" i="10"/>
  <c r="C51" i="10"/>
  <c r="D51" i="10"/>
  <c r="E51" i="10"/>
  <c r="F51" i="10"/>
  <c r="G51" i="10"/>
  <c r="H51" i="10"/>
  <c r="I51" i="10"/>
  <c r="J51" i="10"/>
  <c r="K51" i="10"/>
  <c r="B52" i="10"/>
  <c r="C52" i="10"/>
  <c r="D52" i="10"/>
  <c r="E52" i="10"/>
  <c r="F52" i="10"/>
  <c r="G52" i="10"/>
  <c r="H52" i="10"/>
  <c r="I52" i="10"/>
  <c r="J52" i="10"/>
  <c r="K52" i="10"/>
  <c r="B53" i="10"/>
  <c r="C53" i="10"/>
  <c r="D53" i="10"/>
  <c r="E53" i="10"/>
  <c r="F53" i="10"/>
  <c r="G53" i="10"/>
  <c r="H53" i="10"/>
  <c r="I53" i="10"/>
  <c r="J53" i="10"/>
  <c r="K53" i="10"/>
  <c r="B54" i="10"/>
  <c r="C54" i="10"/>
  <c r="D54" i="10"/>
  <c r="E54" i="10"/>
  <c r="F54" i="10"/>
  <c r="G54" i="10"/>
  <c r="H54" i="10"/>
  <c r="I54" i="10"/>
  <c r="J54" i="10"/>
  <c r="K54" i="10"/>
  <c r="B55" i="10"/>
  <c r="C55" i="10"/>
  <c r="D55" i="10"/>
  <c r="E55" i="10"/>
  <c r="F55" i="10"/>
  <c r="G55" i="10"/>
  <c r="H55" i="10"/>
  <c r="I55" i="10"/>
  <c r="J55" i="10"/>
  <c r="K55" i="10"/>
  <c r="B56" i="10"/>
  <c r="C56" i="10"/>
  <c r="D56" i="10"/>
  <c r="E56" i="10"/>
  <c r="F56" i="10"/>
  <c r="G56" i="10"/>
  <c r="H56" i="10"/>
  <c r="I56" i="10"/>
  <c r="J56" i="10"/>
  <c r="K56" i="10"/>
  <c r="B57" i="10"/>
  <c r="C57" i="10"/>
  <c r="D57" i="10"/>
  <c r="E57" i="10"/>
  <c r="F57" i="10"/>
  <c r="G57" i="10"/>
  <c r="H57" i="10"/>
  <c r="I57" i="10"/>
  <c r="J57" i="10"/>
  <c r="K57" i="10"/>
  <c r="B58" i="10"/>
  <c r="C58" i="10"/>
  <c r="D58" i="10"/>
  <c r="E58" i="10"/>
  <c r="F58" i="10"/>
  <c r="G58" i="10"/>
  <c r="H58" i="10"/>
  <c r="I58" i="10"/>
  <c r="J58" i="10"/>
  <c r="K58" i="10"/>
  <c r="B59" i="10"/>
  <c r="C59" i="10"/>
  <c r="D59" i="10"/>
  <c r="E59" i="10"/>
  <c r="F59" i="10"/>
  <c r="G59" i="10"/>
  <c r="H59" i="10"/>
  <c r="I59" i="10"/>
  <c r="J59" i="10"/>
  <c r="K59" i="10"/>
  <c r="B60" i="10"/>
  <c r="C60" i="10"/>
  <c r="D60" i="10"/>
  <c r="E60" i="10"/>
  <c r="F60" i="10"/>
  <c r="G60" i="10"/>
  <c r="H60" i="10"/>
  <c r="I60" i="10"/>
  <c r="J60" i="10"/>
  <c r="K60" i="10"/>
  <c r="B61" i="10"/>
  <c r="C61" i="10"/>
  <c r="D61" i="10"/>
  <c r="E61" i="10"/>
  <c r="F61" i="10"/>
  <c r="G61" i="10"/>
  <c r="H61" i="10"/>
  <c r="I61" i="10"/>
  <c r="J61" i="10"/>
  <c r="K61" i="10"/>
  <c r="C62" i="10"/>
  <c r="D62" i="10"/>
  <c r="E62" i="10"/>
  <c r="F62" i="10"/>
  <c r="G62" i="10"/>
  <c r="H62" i="10"/>
  <c r="I62" i="10"/>
  <c r="J62" i="10"/>
  <c r="K62" i="10"/>
  <c r="B62" i="10"/>
  <c r="M61" i="10"/>
  <c r="P61" i="10" s="1"/>
  <c r="M60" i="10"/>
  <c r="N60" i="10" s="1"/>
  <c r="M59" i="10"/>
  <c r="O59" i="10" s="1"/>
  <c r="Q58" i="10"/>
  <c r="O58" i="10"/>
  <c r="M58" i="10"/>
  <c r="S58" i="10" s="1"/>
  <c r="S57" i="10"/>
  <c r="Q57" i="10"/>
  <c r="M57" i="10"/>
  <c r="P57" i="10" s="1"/>
  <c r="M56" i="10"/>
  <c r="N56" i="10" s="1"/>
  <c r="R55" i="10"/>
  <c r="P55" i="10"/>
  <c r="M55" i="10"/>
  <c r="T55" i="10" s="1"/>
  <c r="T54" i="10"/>
  <c r="Q54" i="10"/>
  <c r="M54" i="10"/>
  <c r="N54" i="10" s="1"/>
  <c r="M53" i="10"/>
  <c r="Q53" i="10" s="1"/>
  <c r="M52" i="10"/>
  <c r="N52" i="10" s="1"/>
  <c r="P51" i="10"/>
  <c r="O51" i="10"/>
  <c r="M51" i="10"/>
  <c r="T51" i="10" s="1"/>
  <c r="R50" i="10"/>
  <c r="Q50" i="10"/>
  <c r="M50" i="10"/>
  <c r="O50" i="10" s="1"/>
  <c r="M49" i="10"/>
  <c r="T49" i="10" s="1"/>
  <c r="M48" i="10"/>
  <c r="N48" i="10" s="1"/>
  <c r="T47" i="10"/>
  <c r="S47" i="10"/>
  <c r="R47" i="10"/>
  <c r="P47" i="10"/>
  <c r="O47" i="10"/>
  <c r="M47" i="10"/>
  <c r="Q47" i="10" s="1"/>
  <c r="M46" i="10"/>
  <c r="O46" i="10" s="1"/>
  <c r="M45" i="10"/>
  <c r="T45" i="10" s="1"/>
  <c r="M44" i="10"/>
  <c r="N44" i="10" s="1"/>
  <c r="T6" i="10"/>
  <c r="S6" i="10"/>
  <c r="P6" i="10"/>
  <c r="M6" i="10"/>
  <c r="R6" i="10" s="1"/>
  <c r="S4" i="10"/>
  <c r="Q4" i="10"/>
  <c r="M4" i="10"/>
  <c r="O4" i="10" s="1"/>
  <c r="M8" i="10"/>
  <c r="T8" i="10" s="1"/>
  <c r="M26" i="10"/>
  <c r="T26" i="10" s="1"/>
  <c r="T15" i="10"/>
  <c r="O15" i="10"/>
  <c r="M15" i="10"/>
  <c r="N15" i="10" s="1"/>
  <c r="R14" i="10"/>
  <c r="Q14" i="10"/>
  <c r="M14" i="10"/>
  <c r="O14" i="10" s="1"/>
  <c r="M34" i="10"/>
  <c r="T34" i="10" s="1"/>
  <c r="M32" i="10"/>
  <c r="T32" i="10" s="1"/>
  <c r="T7" i="10"/>
  <c r="S7" i="10"/>
  <c r="M7" i="10"/>
  <c r="R7" i="10" s="1"/>
  <c r="M16" i="10"/>
  <c r="O16" i="10" s="1"/>
  <c r="M33" i="10"/>
  <c r="T33" i="10" s="1"/>
  <c r="M27" i="10"/>
  <c r="T27" i="10" s="1"/>
  <c r="M9" i="10"/>
  <c r="P9" i="10" s="1"/>
  <c r="M28" i="10"/>
  <c r="O28" i="10" s="1"/>
  <c r="M10" i="10"/>
  <c r="T10" i="10" s="1"/>
  <c r="M31" i="10"/>
  <c r="T31" i="10" s="1"/>
  <c r="M13" i="10"/>
  <c r="T13" i="10" s="1"/>
  <c r="M36" i="10"/>
  <c r="O36" i="10" s="1"/>
  <c r="M24" i="10"/>
  <c r="T24" i="10" s="1"/>
  <c r="N19" i="10"/>
  <c r="M19" i="10"/>
  <c r="T19" i="10" s="1"/>
  <c r="R18" i="10"/>
  <c r="P18" i="10"/>
  <c r="M18" i="10"/>
  <c r="Q18" i="10" s="1"/>
  <c r="T17" i="10"/>
  <c r="P17" i="10"/>
  <c r="N17" i="10"/>
  <c r="M17" i="10"/>
  <c r="O17" i="10" s="1"/>
  <c r="M29" i="10"/>
  <c r="T29" i="10" s="1"/>
  <c r="M11" i="10"/>
  <c r="T11" i="10" s="1"/>
  <c r="Q37" i="10"/>
  <c r="P37" i="10"/>
  <c r="M37" i="10"/>
  <c r="N37" i="10" s="1"/>
  <c r="T35" i="10"/>
  <c r="S35" i="10"/>
  <c r="P35" i="10"/>
  <c r="N35" i="10"/>
  <c r="M35" i="10"/>
  <c r="O35" i="10" s="1"/>
  <c r="M25" i="10"/>
  <c r="T25" i="10" s="1"/>
  <c r="M23" i="10"/>
  <c r="T23" i="10" s="1"/>
  <c r="M39" i="10"/>
  <c r="S39" i="10" s="1"/>
  <c r="M38" i="10"/>
  <c r="O38" i="10" s="1"/>
  <c r="M12" i="10"/>
  <c r="T12" i="10" s="1"/>
  <c r="M30" i="10"/>
  <c r="T30" i="10" s="1"/>
  <c r="M43" i="10"/>
  <c r="P43" i="10" s="1"/>
  <c r="M41" i="10"/>
  <c r="O41" i="10" s="1"/>
  <c r="M42" i="10"/>
  <c r="T42" i="10" s="1"/>
  <c r="M40" i="10"/>
  <c r="T40" i="10" s="1"/>
  <c r="M22" i="10"/>
  <c r="S22" i="10" s="1"/>
  <c r="M21" i="10"/>
  <c r="O21" i="10" s="1"/>
  <c r="M20" i="10"/>
  <c r="T20" i="10" s="1"/>
  <c r="M5" i="10"/>
  <c r="T5" i="10" s="1"/>
  <c r="M3" i="10"/>
  <c r="P3" i="10" s="1"/>
  <c r="M62" i="10"/>
  <c r="O62" i="10" s="1"/>
  <c r="M3" i="9"/>
  <c r="O3" i="9" s="1"/>
  <c r="M5" i="9"/>
  <c r="O5" i="9" s="1"/>
  <c r="M6" i="9"/>
  <c r="O6" i="9" s="1"/>
  <c r="M35" i="9"/>
  <c r="O35" i="9" s="1"/>
  <c r="P35" i="9"/>
  <c r="M37" i="9"/>
  <c r="O37" i="9" s="1"/>
  <c r="M40" i="9"/>
  <c r="O40" i="9" s="1"/>
  <c r="M36" i="9"/>
  <c r="O36" i="9" s="1"/>
  <c r="M38" i="9"/>
  <c r="O38" i="9" s="1"/>
  <c r="M39" i="9"/>
  <c r="O39" i="9" s="1"/>
  <c r="M21" i="9"/>
  <c r="O21" i="9" s="1"/>
  <c r="M11" i="9"/>
  <c r="O11" i="9" s="1"/>
  <c r="M29" i="9"/>
  <c r="O29" i="9" s="1"/>
  <c r="M18" i="9"/>
  <c r="O18" i="9" s="1"/>
  <c r="M17" i="9"/>
  <c r="O17" i="9" s="1"/>
  <c r="M22" i="9"/>
  <c r="O22" i="9" s="1"/>
  <c r="M19" i="9"/>
  <c r="O19" i="9" s="1"/>
  <c r="P19" i="9"/>
  <c r="M9" i="9"/>
  <c r="O9" i="9" s="1"/>
  <c r="M7" i="9"/>
  <c r="O7" i="9" s="1"/>
  <c r="P7" i="9"/>
  <c r="M42" i="9"/>
  <c r="O42" i="9" s="1"/>
  <c r="M41" i="9"/>
  <c r="O41" i="9" s="1"/>
  <c r="M43" i="9"/>
  <c r="O43" i="9" s="1"/>
  <c r="M10" i="9"/>
  <c r="O10" i="9" s="1"/>
  <c r="M15" i="9"/>
  <c r="O15" i="9" s="1"/>
  <c r="M26" i="9"/>
  <c r="O26" i="9" s="1"/>
  <c r="M23" i="9"/>
  <c r="O23" i="9" s="1"/>
  <c r="M25" i="9"/>
  <c r="O25" i="9" s="1"/>
  <c r="M28" i="9"/>
  <c r="O28" i="9" s="1"/>
  <c r="M13" i="9"/>
  <c r="O13" i="9" s="1"/>
  <c r="M8" i="9"/>
  <c r="O8" i="9" s="1"/>
  <c r="M4" i="9"/>
  <c r="O4" i="9" s="1"/>
  <c r="M12" i="9"/>
  <c r="O12" i="9" s="1"/>
  <c r="M30" i="9"/>
  <c r="O30" i="9" s="1"/>
  <c r="M27" i="9"/>
  <c r="O27" i="9" s="1"/>
  <c r="M32" i="9"/>
  <c r="O32" i="9" s="1"/>
  <c r="M34" i="9"/>
  <c r="O34" i="9" s="1"/>
  <c r="M14" i="9"/>
  <c r="O14" i="9" s="1"/>
  <c r="M24" i="9"/>
  <c r="O24" i="9" s="1"/>
  <c r="M31" i="9"/>
  <c r="O31" i="9" s="1"/>
  <c r="M20" i="9"/>
  <c r="O20" i="9" s="1"/>
  <c r="M33" i="9"/>
  <c r="O33" i="9" s="1"/>
  <c r="M16" i="9"/>
  <c r="O16" i="9" s="1"/>
  <c r="M2" i="9"/>
  <c r="O2" i="9" s="1"/>
  <c r="M44" i="9"/>
  <c r="O44" i="9" s="1"/>
  <c r="M45" i="9"/>
  <c r="O45" i="9" s="1"/>
  <c r="M46" i="9"/>
  <c r="O46" i="9" s="1"/>
  <c r="M47" i="9"/>
  <c r="O47" i="9" s="1"/>
  <c r="M48" i="9"/>
  <c r="O48" i="9" s="1"/>
  <c r="M49" i="9"/>
  <c r="O49" i="9" s="1"/>
  <c r="M50" i="9"/>
  <c r="O50" i="9" s="1"/>
  <c r="M51" i="9"/>
  <c r="O51" i="9" s="1"/>
  <c r="M52" i="9"/>
  <c r="O52" i="9" s="1"/>
  <c r="M53" i="9"/>
  <c r="O53" i="9" s="1"/>
  <c r="M54" i="9"/>
  <c r="O54" i="9" s="1"/>
  <c r="M55" i="9"/>
  <c r="O55" i="9" s="1"/>
  <c r="M56" i="9"/>
  <c r="O56" i="9" s="1"/>
  <c r="M57" i="9"/>
  <c r="O57" i="9" s="1"/>
  <c r="M58" i="9"/>
  <c r="O58" i="9" s="1"/>
  <c r="M59" i="9"/>
  <c r="O59" i="9" s="1"/>
  <c r="M60" i="9"/>
  <c r="O60" i="9" s="1"/>
  <c r="B21" i="9"/>
  <c r="C21" i="9"/>
  <c r="D21" i="9"/>
  <c r="E21" i="9"/>
  <c r="F21" i="9"/>
  <c r="G21" i="9"/>
  <c r="H21" i="9"/>
  <c r="I21" i="9"/>
  <c r="J21" i="9"/>
  <c r="K21" i="9"/>
  <c r="B22" i="9"/>
  <c r="C22" i="9"/>
  <c r="D22" i="9"/>
  <c r="E22" i="9"/>
  <c r="F22" i="9"/>
  <c r="G22" i="9"/>
  <c r="H22" i="9"/>
  <c r="I22" i="9"/>
  <c r="J22" i="9"/>
  <c r="K22" i="9"/>
  <c r="B23" i="9"/>
  <c r="C23" i="9"/>
  <c r="D23" i="9"/>
  <c r="E23" i="9"/>
  <c r="F23" i="9"/>
  <c r="G23" i="9"/>
  <c r="H23" i="9"/>
  <c r="I23" i="9"/>
  <c r="J23" i="9"/>
  <c r="K23" i="9"/>
  <c r="B24" i="9"/>
  <c r="C24" i="9"/>
  <c r="D24" i="9"/>
  <c r="E24" i="9"/>
  <c r="F24" i="9"/>
  <c r="G24" i="9"/>
  <c r="H24" i="9"/>
  <c r="I24" i="9"/>
  <c r="J24" i="9"/>
  <c r="K24" i="9"/>
  <c r="B25" i="9"/>
  <c r="C25" i="9"/>
  <c r="D25" i="9"/>
  <c r="E25" i="9"/>
  <c r="F25" i="9"/>
  <c r="G25" i="9"/>
  <c r="H25" i="9"/>
  <c r="I25" i="9"/>
  <c r="J25" i="9"/>
  <c r="K25" i="9"/>
  <c r="B26" i="9"/>
  <c r="C26" i="9"/>
  <c r="D26" i="9"/>
  <c r="E26" i="9"/>
  <c r="F26" i="9"/>
  <c r="G26" i="9"/>
  <c r="H26" i="9"/>
  <c r="I26" i="9"/>
  <c r="J26" i="9"/>
  <c r="K26" i="9"/>
  <c r="B27" i="9"/>
  <c r="C27" i="9"/>
  <c r="D27" i="9"/>
  <c r="E27" i="9"/>
  <c r="F27" i="9"/>
  <c r="G27" i="9"/>
  <c r="H27" i="9"/>
  <c r="I27" i="9"/>
  <c r="J27" i="9"/>
  <c r="K27" i="9"/>
  <c r="B28" i="9"/>
  <c r="C28" i="9"/>
  <c r="D28" i="9"/>
  <c r="E28" i="9"/>
  <c r="F28" i="9"/>
  <c r="G28" i="9"/>
  <c r="H28" i="9"/>
  <c r="I28" i="9"/>
  <c r="J28" i="9"/>
  <c r="K28" i="9"/>
  <c r="B29" i="9"/>
  <c r="C29" i="9"/>
  <c r="D29" i="9"/>
  <c r="E29" i="9"/>
  <c r="F29" i="9"/>
  <c r="G29" i="9"/>
  <c r="H29" i="9"/>
  <c r="I29" i="9"/>
  <c r="J29" i="9"/>
  <c r="K29" i="9"/>
  <c r="B30" i="9"/>
  <c r="C30" i="9"/>
  <c r="D30" i="9"/>
  <c r="E30" i="9"/>
  <c r="F30" i="9"/>
  <c r="G30" i="9"/>
  <c r="H30" i="9"/>
  <c r="I30" i="9"/>
  <c r="J30" i="9"/>
  <c r="K30" i="9"/>
  <c r="B31" i="9"/>
  <c r="C31" i="9"/>
  <c r="D31" i="9"/>
  <c r="E31" i="9"/>
  <c r="F31" i="9"/>
  <c r="G31" i="9"/>
  <c r="H31" i="9"/>
  <c r="I31" i="9"/>
  <c r="J31" i="9"/>
  <c r="K31" i="9"/>
  <c r="B32" i="9"/>
  <c r="C32" i="9"/>
  <c r="D32" i="9"/>
  <c r="E32" i="9"/>
  <c r="F32" i="9"/>
  <c r="G32" i="9"/>
  <c r="H32" i="9"/>
  <c r="I32" i="9"/>
  <c r="J32" i="9"/>
  <c r="K32" i="9"/>
  <c r="B33" i="9"/>
  <c r="C33" i="9"/>
  <c r="D33" i="9"/>
  <c r="E33" i="9"/>
  <c r="F33" i="9"/>
  <c r="G33" i="9"/>
  <c r="H33" i="9"/>
  <c r="I33" i="9"/>
  <c r="J33" i="9"/>
  <c r="K33" i="9"/>
  <c r="B34" i="9"/>
  <c r="C34" i="9"/>
  <c r="D34" i="9"/>
  <c r="E34" i="9"/>
  <c r="F34" i="9"/>
  <c r="G34" i="9"/>
  <c r="H34" i="9"/>
  <c r="I34" i="9"/>
  <c r="J34" i="9"/>
  <c r="K34" i="9"/>
  <c r="B35" i="9"/>
  <c r="C35" i="9"/>
  <c r="D35" i="9"/>
  <c r="E35" i="9"/>
  <c r="F35" i="9"/>
  <c r="G35" i="9"/>
  <c r="H35" i="9"/>
  <c r="I35" i="9"/>
  <c r="J35" i="9"/>
  <c r="K35" i="9"/>
  <c r="B36" i="9"/>
  <c r="C36" i="9"/>
  <c r="D36" i="9"/>
  <c r="E36" i="9"/>
  <c r="F36" i="9"/>
  <c r="G36" i="9"/>
  <c r="H36" i="9"/>
  <c r="I36" i="9"/>
  <c r="J36" i="9"/>
  <c r="K36" i="9"/>
  <c r="B37" i="9"/>
  <c r="C37" i="9"/>
  <c r="D37" i="9"/>
  <c r="E37" i="9"/>
  <c r="F37" i="9"/>
  <c r="G37" i="9"/>
  <c r="H37" i="9"/>
  <c r="I37" i="9"/>
  <c r="J37" i="9"/>
  <c r="K37" i="9"/>
  <c r="B38" i="9"/>
  <c r="C38" i="9"/>
  <c r="D38" i="9"/>
  <c r="E38" i="9"/>
  <c r="F38" i="9"/>
  <c r="G38" i="9"/>
  <c r="H38" i="9"/>
  <c r="I38" i="9"/>
  <c r="J38" i="9"/>
  <c r="K38" i="9"/>
  <c r="B39" i="9"/>
  <c r="C39" i="9"/>
  <c r="D39" i="9"/>
  <c r="E39" i="9"/>
  <c r="F39" i="9"/>
  <c r="G39" i="9"/>
  <c r="H39" i="9"/>
  <c r="I39" i="9"/>
  <c r="J39" i="9"/>
  <c r="K39" i="9"/>
  <c r="B40" i="9"/>
  <c r="C40" i="9"/>
  <c r="D40" i="9"/>
  <c r="E40" i="9"/>
  <c r="F40" i="9"/>
  <c r="G40" i="9"/>
  <c r="H40" i="9"/>
  <c r="I40" i="9"/>
  <c r="J40" i="9"/>
  <c r="K40" i="9"/>
  <c r="B41" i="9"/>
  <c r="C41" i="9"/>
  <c r="D41" i="9"/>
  <c r="E41" i="9"/>
  <c r="F41" i="9"/>
  <c r="G41" i="9"/>
  <c r="H41" i="9"/>
  <c r="I41" i="9"/>
  <c r="J41" i="9"/>
  <c r="K41" i="9"/>
  <c r="B42" i="9"/>
  <c r="C42" i="9"/>
  <c r="D42" i="9"/>
  <c r="E42" i="9"/>
  <c r="F42" i="9"/>
  <c r="G42" i="9"/>
  <c r="H42" i="9"/>
  <c r="I42" i="9"/>
  <c r="J42" i="9"/>
  <c r="K42" i="9"/>
  <c r="B43" i="9"/>
  <c r="C43" i="9"/>
  <c r="D43" i="9"/>
  <c r="E43" i="9"/>
  <c r="F43" i="9"/>
  <c r="G43" i="9"/>
  <c r="H43" i="9"/>
  <c r="I43" i="9"/>
  <c r="J43" i="9"/>
  <c r="K43" i="9"/>
  <c r="B2" i="9"/>
  <c r="C2" i="9"/>
  <c r="D2" i="9"/>
  <c r="E2" i="9"/>
  <c r="F2" i="9"/>
  <c r="G2" i="9"/>
  <c r="H2" i="9"/>
  <c r="I2" i="9"/>
  <c r="J2" i="9"/>
  <c r="K2" i="9"/>
  <c r="B44" i="9"/>
  <c r="C44" i="9"/>
  <c r="D44" i="9"/>
  <c r="E44" i="9"/>
  <c r="F44" i="9"/>
  <c r="G44" i="9"/>
  <c r="H44" i="9"/>
  <c r="I44" i="9"/>
  <c r="J44" i="9"/>
  <c r="K44" i="9"/>
  <c r="B45" i="9"/>
  <c r="C45" i="9"/>
  <c r="D45" i="9"/>
  <c r="E45" i="9"/>
  <c r="F45" i="9"/>
  <c r="G45" i="9"/>
  <c r="H45" i="9"/>
  <c r="I45" i="9"/>
  <c r="J45" i="9"/>
  <c r="K45" i="9"/>
  <c r="B46" i="9"/>
  <c r="C46" i="9"/>
  <c r="D46" i="9"/>
  <c r="E46" i="9"/>
  <c r="F46" i="9"/>
  <c r="G46" i="9"/>
  <c r="H46" i="9"/>
  <c r="I46" i="9"/>
  <c r="J46" i="9"/>
  <c r="K46" i="9"/>
  <c r="B47" i="9"/>
  <c r="C47" i="9"/>
  <c r="D47" i="9"/>
  <c r="E47" i="9"/>
  <c r="F47" i="9"/>
  <c r="G47" i="9"/>
  <c r="H47" i="9"/>
  <c r="I47" i="9"/>
  <c r="J47" i="9"/>
  <c r="K47" i="9"/>
  <c r="B48" i="9"/>
  <c r="C48" i="9"/>
  <c r="D48" i="9"/>
  <c r="E48" i="9"/>
  <c r="F48" i="9"/>
  <c r="G48" i="9"/>
  <c r="H48" i="9"/>
  <c r="I48" i="9"/>
  <c r="J48" i="9"/>
  <c r="K48" i="9"/>
  <c r="B49" i="9"/>
  <c r="C49" i="9"/>
  <c r="D49" i="9"/>
  <c r="E49" i="9"/>
  <c r="F49" i="9"/>
  <c r="G49" i="9"/>
  <c r="H49" i="9"/>
  <c r="I49" i="9"/>
  <c r="J49" i="9"/>
  <c r="K49" i="9"/>
  <c r="B50" i="9"/>
  <c r="C50" i="9"/>
  <c r="D50" i="9"/>
  <c r="E50" i="9"/>
  <c r="F50" i="9"/>
  <c r="G50" i="9"/>
  <c r="H50" i="9"/>
  <c r="I50" i="9"/>
  <c r="J50" i="9"/>
  <c r="K50" i="9"/>
  <c r="B51" i="9"/>
  <c r="C51" i="9"/>
  <c r="D51" i="9"/>
  <c r="E51" i="9"/>
  <c r="F51" i="9"/>
  <c r="G51" i="9"/>
  <c r="H51" i="9"/>
  <c r="I51" i="9"/>
  <c r="J51" i="9"/>
  <c r="K51" i="9"/>
  <c r="B52" i="9"/>
  <c r="C52" i="9"/>
  <c r="D52" i="9"/>
  <c r="E52" i="9"/>
  <c r="F52" i="9"/>
  <c r="G52" i="9"/>
  <c r="H52" i="9"/>
  <c r="I52" i="9"/>
  <c r="J52" i="9"/>
  <c r="K52" i="9"/>
  <c r="B53" i="9"/>
  <c r="C53" i="9"/>
  <c r="D53" i="9"/>
  <c r="E53" i="9"/>
  <c r="F53" i="9"/>
  <c r="G53" i="9"/>
  <c r="H53" i="9"/>
  <c r="I53" i="9"/>
  <c r="J53" i="9"/>
  <c r="K53" i="9"/>
  <c r="B54" i="9"/>
  <c r="C54" i="9"/>
  <c r="D54" i="9"/>
  <c r="E54" i="9"/>
  <c r="F54" i="9"/>
  <c r="G54" i="9"/>
  <c r="H54" i="9"/>
  <c r="I54" i="9"/>
  <c r="J54" i="9"/>
  <c r="K54" i="9"/>
  <c r="B55" i="9"/>
  <c r="C55" i="9"/>
  <c r="D55" i="9"/>
  <c r="E55" i="9"/>
  <c r="F55" i="9"/>
  <c r="G55" i="9"/>
  <c r="H55" i="9"/>
  <c r="I55" i="9"/>
  <c r="J55" i="9"/>
  <c r="K55" i="9"/>
  <c r="B56" i="9"/>
  <c r="C56" i="9"/>
  <c r="D56" i="9"/>
  <c r="E56" i="9"/>
  <c r="F56" i="9"/>
  <c r="G56" i="9"/>
  <c r="H56" i="9"/>
  <c r="I56" i="9"/>
  <c r="J56" i="9"/>
  <c r="K56" i="9"/>
  <c r="B57" i="9"/>
  <c r="C57" i="9"/>
  <c r="D57" i="9"/>
  <c r="E57" i="9"/>
  <c r="F57" i="9"/>
  <c r="G57" i="9"/>
  <c r="H57" i="9"/>
  <c r="I57" i="9"/>
  <c r="J57" i="9"/>
  <c r="K57" i="9"/>
  <c r="B58" i="9"/>
  <c r="C58" i="9"/>
  <c r="D58" i="9"/>
  <c r="E58" i="9"/>
  <c r="F58" i="9"/>
  <c r="G58" i="9"/>
  <c r="H58" i="9"/>
  <c r="I58" i="9"/>
  <c r="J58" i="9"/>
  <c r="K58" i="9"/>
  <c r="B59" i="9"/>
  <c r="C59" i="9"/>
  <c r="D59" i="9"/>
  <c r="E59" i="9"/>
  <c r="F59" i="9"/>
  <c r="G59" i="9"/>
  <c r="H59" i="9"/>
  <c r="I59" i="9"/>
  <c r="J59" i="9"/>
  <c r="K59" i="9"/>
  <c r="B60" i="9"/>
  <c r="C60" i="9"/>
  <c r="D60" i="9"/>
  <c r="E60" i="9"/>
  <c r="F60" i="9"/>
  <c r="G60" i="9"/>
  <c r="H60" i="9"/>
  <c r="I60" i="9"/>
  <c r="J60" i="9"/>
  <c r="K60" i="9"/>
  <c r="B4" i="9"/>
  <c r="C4" i="9"/>
  <c r="D4" i="9"/>
  <c r="E4" i="9"/>
  <c r="F4" i="9"/>
  <c r="G4" i="9"/>
  <c r="H4" i="9"/>
  <c r="I4" i="9"/>
  <c r="J4" i="9"/>
  <c r="K4" i="9"/>
  <c r="B5" i="9"/>
  <c r="C5" i="9"/>
  <c r="D5" i="9"/>
  <c r="E5" i="9"/>
  <c r="F5" i="9"/>
  <c r="G5" i="9"/>
  <c r="H5" i="9"/>
  <c r="I5" i="9"/>
  <c r="J5" i="9"/>
  <c r="K5" i="9"/>
  <c r="B6" i="9"/>
  <c r="C6" i="9"/>
  <c r="D6" i="9"/>
  <c r="E6" i="9"/>
  <c r="F6" i="9"/>
  <c r="G6" i="9"/>
  <c r="H6" i="9"/>
  <c r="I6" i="9"/>
  <c r="J6" i="9"/>
  <c r="K6" i="9"/>
  <c r="B7" i="9"/>
  <c r="C7" i="9"/>
  <c r="D7" i="9"/>
  <c r="E7" i="9"/>
  <c r="F7" i="9"/>
  <c r="G7" i="9"/>
  <c r="H7" i="9"/>
  <c r="I7" i="9"/>
  <c r="J7" i="9"/>
  <c r="K7" i="9"/>
  <c r="B8" i="9"/>
  <c r="C8" i="9"/>
  <c r="D8" i="9"/>
  <c r="E8" i="9"/>
  <c r="F8" i="9"/>
  <c r="G8" i="9"/>
  <c r="H8" i="9"/>
  <c r="I8" i="9"/>
  <c r="J8" i="9"/>
  <c r="K8" i="9"/>
  <c r="B9" i="9"/>
  <c r="C9" i="9"/>
  <c r="D9" i="9"/>
  <c r="E9" i="9"/>
  <c r="F9" i="9"/>
  <c r="G9" i="9"/>
  <c r="H9" i="9"/>
  <c r="I9" i="9"/>
  <c r="J9" i="9"/>
  <c r="K9" i="9"/>
  <c r="B10" i="9"/>
  <c r="C10" i="9"/>
  <c r="D10" i="9"/>
  <c r="E10" i="9"/>
  <c r="F10" i="9"/>
  <c r="G10" i="9"/>
  <c r="H10" i="9"/>
  <c r="I10" i="9"/>
  <c r="J10" i="9"/>
  <c r="K10" i="9"/>
  <c r="B11" i="9"/>
  <c r="C11" i="9"/>
  <c r="D11" i="9"/>
  <c r="E11" i="9"/>
  <c r="F11" i="9"/>
  <c r="G11" i="9"/>
  <c r="H11" i="9"/>
  <c r="I11" i="9"/>
  <c r="J11" i="9"/>
  <c r="K11" i="9"/>
  <c r="B12" i="9"/>
  <c r="C12" i="9"/>
  <c r="D12" i="9"/>
  <c r="E12" i="9"/>
  <c r="F12" i="9"/>
  <c r="G12" i="9"/>
  <c r="H12" i="9"/>
  <c r="I12" i="9"/>
  <c r="J12" i="9"/>
  <c r="K12" i="9"/>
  <c r="B13" i="9"/>
  <c r="C13" i="9"/>
  <c r="D13" i="9"/>
  <c r="E13" i="9"/>
  <c r="F13" i="9"/>
  <c r="G13" i="9"/>
  <c r="H13" i="9"/>
  <c r="I13" i="9"/>
  <c r="J13" i="9"/>
  <c r="K13" i="9"/>
  <c r="B14" i="9"/>
  <c r="C14" i="9"/>
  <c r="D14" i="9"/>
  <c r="E14" i="9"/>
  <c r="F14" i="9"/>
  <c r="G14" i="9"/>
  <c r="H14" i="9"/>
  <c r="I14" i="9"/>
  <c r="J14" i="9"/>
  <c r="K14" i="9"/>
  <c r="B15" i="9"/>
  <c r="C15" i="9"/>
  <c r="D15" i="9"/>
  <c r="E15" i="9"/>
  <c r="F15" i="9"/>
  <c r="G15" i="9"/>
  <c r="H15" i="9"/>
  <c r="I15" i="9"/>
  <c r="J15" i="9"/>
  <c r="K15" i="9"/>
  <c r="B16" i="9"/>
  <c r="C16" i="9"/>
  <c r="D16" i="9"/>
  <c r="E16" i="9"/>
  <c r="F16" i="9"/>
  <c r="G16" i="9"/>
  <c r="H16" i="9"/>
  <c r="I16" i="9"/>
  <c r="J16" i="9"/>
  <c r="K16" i="9"/>
  <c r="B17" i="9"/>
  <c r="C17" i="9"/>
  <c r="D17" i="9"/>
  <c r="E17" i="9"/>
  <c r="F17" i="9"/>
  <c r="G17" i="9"/>
  <c r="H17" i="9"/>
  <c r="I17" i="9"/>
  <c r="J17" i="9"/>
  <c r="K17" i="9"/>
  <c r="B18" i="9"/>
  <c r="C18" i="9"/>
  <c r="D18" i="9"/>
  <c r="E18" i="9"/>
  <c r="F18" i="9"/>
  <c r="G18" i="9"/>
  <c r="H18" i="9"/>
  <c r="I18" i="9"/>
  <c r="J18" i="9"/>
  <c r="K18" i="9"/>
  <c r="B19" i="9"/>
  <c r="C19" i="9"/>
  <c r="D19" i="9"/>
  <c r="E19" i="9"/>
  <c r="F19" i="9"/>
  <c r="G19" i="9"/>
  <c r="H19" i="9"/>
  <c r="I19" i="9"/>
  <c r="J19" i="9"/>
  <c r="K19" i="9"/>
  <c r="B20" i="9"/>
  <c r="C20" i="9"/>
  <c r="D20" i="9"/>
  <c r="E20" i="9"/>
  <c r="F20" i="9"/>
  <c r="G20" i="9"/>
  <c r="H20" i="9"/>
  <c r="I20" i="9"/>
  <c r="J20" i="9"/>
  <c r="K20" i="9"/>
  <c r="C3" i="9"/>
  <c r="D3" i="9"/>
  <c r="E3" i="9"/>
  <c r="F3" i="9"/>
  <c r="G3" i="9"/>
  <c r="H3" i="9"/>
  <c r="I3" i="9"/>
  <c r="J3" i="9"/>
  <c r="K3" i="9"/>
  <c r="B3" i="9"/>
  <c r="O49" i="3"/>
  <c r="O15" i="3"/>
  <c r="O33" i="3"/>
  <c r="O50" i="3"/>
  <c r="O68" i="3"/>
  <c r="O86" i="3"/>
  <c r="O102" i="3"/>
  <c r="O119" i="3"/>
  <c r="O137" i="3"/>
  <c r="O153" i="3"/>
  <c r="O169" i="3"/>
  <c r="O185" i="3"/>
  <c r="O203" i="3"/>
  <c r="O221" i="3"/>
  <c r="O239" i="3"/>
  <c r="O255" i="3"/>
  <c r="O273" i="3"/>
  <c r="O289" i="3"/>
  <c r="O305" i="3"/>
  <c r="O103" i="3"/>
  <c r="O69" i="3"/>
  <c r="O120" i="3"/>
  <c r="O256" i="3"/>
  <c r="O222" i="3"/>
  <c r="O186" i="3"/>
  <c r="O204" i="3"/>
  <c r="O321" i="3"/>
  <c r="O338" i="3"/>
  <c r="O355" i="3"/>
  <c r="O16" i="3"/>
  <c r="O34" i="3"/>
  <c r="O51" i="3"/>
  <c r="O70" i="3"/>
  <c r="O87" i="3"/>
  <c r="O104" i="3"/>
  <c r="O121" i="3"/>
  <c r="O138" i="3"/>
  <c r="O154" i="3"/>
  <c r="O170" i="3"/>
  <c r="O187" i="3"/>
  <c r="O205" i="3"/>
  <c r="O223" i="3"/>
  <c r="O240" i="3"/>
  <c r="O257" i="3"/>
  <c r="O274" i="3"/>
  <c r="O290" i="3"/>
  <c r="O306" i="3"/>
  <c r="O322" i="3"/>
  <c r="O339" i="3"/>
  <c r="O356" i="3"/>
  <c r="O17" i="3"/>
  <c r="O35" i="3"/>
  <c r="O52" i="3"/>
  <c r="O71" i="3"/>
  <c r="O88" i="3"/>
  <c r="O105" i="3"/>
  <c r="O122" i="3"/>
  <c r="O139" i="3"/>
  <c r="O155" i="3"/>
  <c r="O171" i="3"/>
  <c r="O188" i="3"/>
  <c r="O206" i="3"/>
  <c r="O224" i="3"/>
  <c r="O241" i="3"/>
  <c r="O258" i="3"/>
  <c r="O275" i="3"/>
  <c r="O291" i="3"/>
  <c r="O307" i="3"/>
  <c r="O323" i="3"/>
  <c r="O340" i="3"/>
  <c r="O357" i="3"/>
  <c r="O18" i="3"/>
  <c r="O36" i="3"/>
  <c r="O53" i="3"/>
  <c r="O89" i="3"/>
  <c r="O156" i="3"/>
  <c r="O172" i="3"/>
  <c r="O242" i="3"/>
  <c r="O292" i="3"/>
  <c r="O140" i="3"/>
  <c r="O276" i="3"/>
  <c r="O308" i="3"/>
  <c r="O106" i="3"/>
  <c r="O123" i="3"/>
  <c r="O189" i="3"/>
  <c r="O207" i="3"/>
  <c r="O225" i="3"/>
  <c r="O259" i="3"/>
  <c r="O324" i="3"/>
  <c r="O341" i="3"/>
  <c r="O358" i="3"/>
  <c r="O72" i="3"/>
  <c r="O19" i="3"/>
  <c r="O37" i="3"/>
  <c r="O54" i="3"/>
  <c r="O73" i="3"/>
  <c r="O90" i="3"/>
  <c r="O107" i="3"/>
  <c r="O124" i="3"/>
  <c r="O141" i="3"/>
  <c r="O157" i="3"/>
  <c r="O173" i="3"/>
  <c r="O190" i="3"/>
  <c r="O208" i="3"/>
  <c r="O226" i="3"/>
  <c r="O243" i="3"/>
  <c r="O260" i="3"/>
  <c r="O277" i="3"/>
  <c r="O293" i="3"/>
  <c r="O309" i="3"/>
  <c r="O325" i="3"/>
  <c r="O342" i="3"/>
  <c r="O359" i="3"/>
  <c r="O20" i="3"/>
  <c r="O38" i="3"/>
  <c r="O55" i="3"/>
  <c r="O74" i="3"/>
  <c r="O91" i="3"/>
  <c r="O108" i="3"/>
  <c r="O125" i="3"/>
  <c r="O142" i="3"/>
  <c r="O158" i="3"/>
  <c r="O174" i="3"/>
  <c r="O191" i="3"/>
  <c r="O209" i="3"/>
  <c r="O227" i="3"/>
  <c r="O244" i="3"/>
  <c r="O261" i="3"/>
  <c r="O278" i="3"/>
  <c r="O294" i="3"/>
  <c r="O310" i="3"/>
  <c r="O326" i="3"/>
  <c r="O343" i="3"/>
  <c r="O360" i="3"/>
  <c r="O21" i="3"/>
  <c r="O39" i="3"/>
  <c r="O56" i="3"/>
  <c r="O75" i="3"/>
  <c r="O92" i="3"/>
  <c r="O109" i="3"/>
  <c r="O126" i="3"/>
  <c r="O143" i="3"/>
  <c r="O159" i="3"/>
  <c r="O175" i="3"/>
  <c r="O192" i="3"/>
  <c r="O210" i="3"/>
  <c r="O228" i="3"/>
  <c r="O245" i="3"/>
  <c r="O262" i="3"/>
  <c r="O279" i="3"/>
  <c r="O295" i="3"/>
  <c r="O311" i="3"/>
  <c r="O327" i="3"/>
  <c r="O344" i="3"/>
  <c r="O361" i="3"/>
  <c r="O22" i="3"/>
  <c r="O40" i="3"/>
  <c r="O57" i="3"/>
  <c r="O76" i="3"/>
  <c r="O93" i="3"/>
  <c r="O110" i="3"/>
  <c r="O127" i="3"/>
  <c r="O144" i="3"/>
  <c r="O160" i="3"/>
  <c r="O176" i="3"/>
  <c r="O193" i="3"/>
  <c r="O211" i="3"/>
  <c r="O229" i="3"/>
  <c r="O246" i="3"/>
  <c r="O263" i="3"/>
  <c r="O280" i="3"/>
  <c r="O296" i="3"/>
  <c r="O312" i="3"/>
  <c r="O328" i="3"/>
  <c r="O345" i="3"/>
  <c r="O362" i="3"/>
  <c r="O23" i="3"/>
  <c r="O41" i="3"/>
  <c r="O58" i="3"/>
  <c r="O77" i="3"/>
  <c r="O94" i="3"/>
  <c r="O111" i="3"/>
  <c r="O128" i="3"/>
  <c r="O145" i="3"/>
  <c r="O161" i="3"/>
  <c r="O177" i="3"/>
  <c r="O194" i="3"/>
  <c r="O212" i="3"/>
  <c r="O230" i="3"/>
  <c r="O247" i="3"/>
  <c r="O264" i="3"/>
  <c r="O281" i="3"/>
  <c r="O297" i="3"/>
  <c r="O313" i="3"/>
  <c r="O329" i="3"/>
  <c r="O346" i="3"/>
  <c r="O363" i="3"/>
  <c r="O24" i="3"/>
  <c r="O42" i="3"/>
  <c r="O59" i="3"/>
  <c r="O78" i="3"/>
  <c r="O95" i="3"/>
  <c r="O112" i="3"/>
  <c r="O129" i="3"/>
  <c r="O146" i="3"/>
  <c r="O162" i="3"/>
  <c r="O178" i="3"/>
  <c r="O195" i="3"/>
  <c r="O213" i="3"/>
  <c r="O231" i="3"/>
  <c r="O248" i="3"/>
  <c r="O265" i="3"/>
  <c r="O282" i="3"/>
  <c r="O298" i="3"/>
  <c r="O314" i="3"/>
  <c r="O330" i="3"/>
  <c r="O347" i="3"/>
  <c r="O364" i="3"/>
  <c r="O25" i="3"/>
  <c r="O60" i="3"/>
  <c r="O26" i="3"/>
  <c r="O43" i="3"/>
  <c r="O61" i="3"/>
  <c r="O79" i="3"/>
  <c r="O96" i="3"/>
  <c r="O113" i="3"/>
  <c r="O130" i="3"/>
  <c r="O147" i="3"/>
  <c r="O163" i="3"/>
  <c r="O179" i="3"/>
  <c r="O196" i="3"/>
  <c r="O214" i="3"/>
  <c r="O232" i="3"/>
  <c r="O249" i="3"/>
  <c r="O266" i="3"/>
  <c r="O283" i="3"/>
  <c r="O299" i="3"/>
  <c r="O315" i="3"/>
  <c r="O331" i="3"/>
  <c r="O348" i="3"/>
  <c r="O365" i="3"/>
  <c r="O27" i="3"/>
  <c r="O44" i="3"/>
  <c r="O62" i="3"/>
  <c r="O80" i="3"/>
  <c r="O97" i="3"/>
  <c r="O114" i="3"/>
  <c r="O131" i="3"/>
  <c r="O148" i="3"/>
  <c r="O164" i="3"/>
  <c r="O180" i="3"/>
  <c r="O197" i="3"/>
  <c r="O215" i="3"/>
  <c r="O233" i="3"/>
  <c r="O250" i="3"/>
  <c r="O267" i="3"/>
  <c r="O284" i="3"/>
  <c r="O300" i="3"/>
  <c r="O316" i="3"/>
  <c r="O332" i="3"/>
  <c r="O349" i="3"/>
  <c r="O366" i="3"/>
  <c r="O28" i="3"/>
  <c r="O45" i="3"/>
  <c r="O63" i="3"/>
  <c r="O81" i="3"/>
  <c r="O98" i="3"/>
  <c r="O115" i="3"/>
  <c r="O132" i="3"/>
  <c r="O149" i="3"/>
  <c r="O165" i="3"/>
  <c r="O181" i="3"/>
  <c r="O198" i="3"/>
  <c r="O216" i="3"/>
  <c r="O234" i="3"/>
  <c r="O251" i="3"/>
  <c r="O268" i="3"/>
  <c r="O285" i="3"/>
  <c r="O301" i="3"/>
  <c r="O317" i="3"/>
  <c r="O333" i="3"/>
  <c r="O350" i="3"/>
  <c r="O367" i="3"/>
  <c r="O29" i="3"/>
  <c r="O46" i="3"/>
  <c r="O64" i="3"/>
  <c r="O82" i="3"/>
  <c r="O99" i="3"/>
  <c r="O116" i="3"/>
  <c r="O133" i="3"/>
  <c r="O150" i="3"/>
  <c r="O166" i="3"/>
  <c r="O182" i="3"/>
  <c r="O199" i="3"/>
  <c r="O217" i="3"/>
  <c r="O235" i="3"/>
  <c r="O252" i="3"/>
  <c r="O269" i="3"/>
  <c r="O286" i="3"/>
  <c r="O302" i="3"/>
  <c r="O318" i="3"/>
  <c r="O334" i="3"/>
  <c r="O351" i="3"/>
  <c r="O368" i="3"/>
  <c r="O30" i="3"/>
  <c r="O47" i="3"/>
  <c r="O65" i="3"/>
  <c r="O83" i="3"/>
  <c r="O100" i="3"/>
  <c r="O117" i="3"/>
  <c r="O134" i="3"/>
  <c r="O151" i="3"/>
  <c r="O167" i="3"/>
  <c r="O183" i="3"/>
  <c r="O200" i="3"/>
  <c r="O218" i="3"/>
  <c r="O236" i="3"/>
  <c r="O253" i="3"/>
  <c r="O270" i="3"/>
  <c r="O287" i="3"/>
  <c r="O303" i="3"/>
  <c r="O319" i="3"/>
  <c r="O335" i="3"/>
  <c r="O352" i="3"/>
  <c r="O369" i="3"/>
  <c r="O31" i="3"/>
  <c r="O48" i="3"/>
  <c r="O66" i="3"/>
  <c r="O84" i="3"/>
  <c r="O101" i="3"/>
  <c r="O118" i="3"/>
  <c r="U118" i="3" s="1"/>
  <c r="O135" i="3"/>
  <c r="P135" i="3" s="1"/>
  <c r="O152" i="3"/>
  <c r="S152" i="3" s="1"/>
  <c r="O168" i="3"/>
  <c r="T168" i="3" s="1"/>
  <c r="O184" i="3"/>
  <c r="U184" i="3" s="1"/>
  <c r="O201" i="3"/>
  <c r="V201" i="3" s="1"/>
  <c r="O219" i="3"/>
  <c r="O237" i="3"/>
  <c r="P237" i="3" s="1"/>
  <c r="O254" i="3"/>
  <c r="V254" i="3" s="1"/>
  <c r="O271" i="3"/>
  <c r="O288" i="3"/>
  <c r="T288" i="3" s="1"/>
  <c r="O304" i="3"/>
  <c r="O320" i="3"/>
  <c r="O336" i="3"/>
  <c r="O353" i="3"/>
  <c r="O370" i="3"/>
  <c r="Q370" i="3" s="1"/>
  <c r="O32" i="3"/>
  <c r="O67" i="3"/>
  <c r="R67" i="3" s="1"/>
  <c r="O202" i="3"/>
  <c r="T202" i="3" s="1"/>
  <c r="O220" i="3"/>
  <c r="U220" i="3" s="1"/>
  <c r="O272" i="3"/>
  <c r="V272" i="3" s="1"/>
  <c r="O136" i="3"/>
  <c r="P136" i="3" s="1"/>
  <c r="O238" i="3"/>
  <c r="O337" i="3"/>
  <c r="O354" i="3"/>
  <c r="R354" i="3" s="1"/>
  <c r="O371" i="3"/>
  <c r="T371" i="3" s="1"/>
  <c r="O85" i="3"/>
  <c r="O14" i="3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11" i="2"/>
  <c r="A3" i="2"/>
  <c r="A4" i="2"/>
  <c r="A5" i="2"/>
  <c r="A6" i="2"/>
  <c r="A7" i="2"/>
  <c r="A8" i="2"/>
  <c r="A9" i="2"/>
  <c r="A10" i="2"/>
  <c r="A2" i="2"/>
  <c r="P58" i="9" l="1"/>
  <c r="P31" i="9"/>
  <c r="P10" i="9"/>
  <c r="P60" i="9"/>
  <c r="P33" i="9"/>
  <c r="P54" i="9"/>
  <c r="P32" i="9"/>
  <c r="P38" i="9"/>
  <c r="P41" i="9"/>
  <c r="P52" i="9"/>
  <c r="P26" i="9"/>
  <c r="P40" i="9"/>
  <c r="P56" i="9"/>
  <c r="P14" i="9"/>
  <c r="T61" i="10"/>
  <c r="T58" i="10"/>
  <c r="N61" i="10"/>
  <c r="Q61" i="10"/>
  <c r="P58" i="10"/>
  <c r="R61" i="10"/>
  <c r="T39" i="10"/>
  <c r="Q38" i="10"/>
  <c r="T38" i="10"/>
  <c r="Q22" i="10"/>
  <c r="T22" i="10"/>
  <c r="R13" i="10"/>
  <c r="O11" i="10"/>
  <c r="P11" i="10"/>
  <c r="N10" i="10"/>
  <c r="T16" i="10"/>
  <c r="N18" i="10"/>
  <c r="O19" i="10"/>
  <c r="N14" i="10"/>
  <c r="P15" i="10"/>
  <c r="N4" i="10"/>
  <c r="N50" i="10"/>
  <c r="O54" i="10"/>
  <c r="O37" i="10"/>
  <c r="O18" i="10"/>
  <c r="P19" i="10"/>
  <c r="P7" i="10"/>
  <c r="P14" i="10"/>
  <c r="Q15" i="10"/>
  <c r="P4" i="10"/>
  <c r="P50" i="10"/>
  <c r="Q51" i="10"/>
  <c r="P54" i="10"/>
  <c r="T21" i="10"/>
  <c r="Q41" i="10"/>
  <c r="Q35" i="10"/>
  <c r="T37" i="10"/>
  <c r="R17" i="10"/>
  <c r="S18" i="10"/>
  <c r="P28" i="10"/>
  <c r="P16" i="10"/>
  <c r="S14" i="10"/>
  <c r="O26" i="10"/>
  <c r="T4" i="10"/>
  <c r="O48" i="10"/>
  <c r="S50" i="10"/>
  <c r="R53" i="10"/>
  <c r="T57" i="10"/>
  <c r="P60" i="10"/>
  <c r="R41" i="10"/>
  <c r="Q39" i="10"/>
  <c r="R35" i="10"/>
  <c r="S17" i="10"/>
  <c r="T18" i="10"/>
  <c r="R36" i="10"/>
  <c r="Q28" i="10"/>
  <c r="Q16" i="10"/>
  <c r="P32" i="10"/>
  <c r="T14" i="10"/>
  <c r="P26" i="10"/>
  <c r="N47" i="10"/>
  <c r="P48" i="10"/>
  <c r="T50" i="10"/>
  <c r="S53" i="10"/>
  <c r="N55" i="10"/>
  <c r="R28" i="10"/>
  <c r="S16" i="10"/>
  <c r="T53" i="10"/>
  <c r="N16" i="10"/>
  <c r="Q21" i="10"/>
  <c r="P41" i="10"/>
  <c r="N24" i="10"/>
  <c r="N42" i="11"/>
  <c r="P42" i="11"/>
  <c r="Q38" i="11"/>
  <c r="N46" i="11"/>
  <c r="P46" i="11"/>
  <c r="S46" i="11"/>
  <c r="N55" i="11"/>
  <c r="Q55" i="11"/>
  <c r="O32" i="11"/>
  <c r="P32" i="11"/>
  <c r="O33" i="11"/>
  <c r="S25" i="11"/>
  <c r="S27" i="11"/>
  <c r="P5" i="11"/>
  <c r="S16" i="11"/>
  <c r="Q25" i="11"/>
  <c r="O30" i="11"/>
  <c r="P38" i="11"/>
  <c r="Q3" i="11"/>
  <c r="S371" i="3"/>
  <c r="U288" i="3"/>
  <c r="U84" i="3"/>
  <c r="V84" i="3"/>
  <c r="P84" i="3"/>
  <c r="Q84" i="3"/>
  <c r="R84" i="3"/>
  <c r="S84" i="3"/>
  <c r="T84" i="3"/>
  <c r="P250" i="3"/>
  <c r="Q250" i="3"/>
  <c r="R250" i="3"/>
  <c r="S250" i="3"/>
  <c r="T250" i="3"/>
  <c r="U250" i="3"/>
  <c r="V250" i="3"/>
  <c r="U26" i="3"/>
  <c r="V26" i="3"/>
  <c r="P26" i="3"/>
  <c r="Q26" i="3"/>
  <c r="T26" i="3"/>
  <c r="R26" i="3"/>
  <c r="S26" i="3"/>
  <c r="U78" i="3"/>
  <c r="V78" i="3"/>
  <c r="P78" i="3"/>
  <c r="Q78" i="3"/>
  <c r="T78" i="3"/>
  <c r="R78" i="3"/>
  <c r="S78" i="3"/>
  <c r="R192" i="3"/>
  <c r="S192" i="3"/>
  <c r="T192" i="3"/>
  <c r="U192" i="3"/>
  <c r="V192" i="3"/>
  <c r="Q192" i="3"/>
  <c r="P192" i="3"/>
  <c r="R36" i="3"/>
  <c r="S36" i="3"/>
  <c r="T36" i="3"/>
  <c r="U36" i="3"/>
  <c r="V36" i="3"/>
  <c r="Q36" i="3"/>
  <c r="P36" i="3"/>
  <c r="T70" i="3"/>
  <c r="U70" i="3"/>
  <c r="S70" i="3"/>
  <c r="Q70" i="3"/>
  <c r="P70" i="3"/>
  <c r="R70" i="3"/>
  <c r="V70" i="3"/>
  <c r="R370" i="3"/>
  <c r="Q167" i="3"/>
  <c r="R167" i="3"/>
  <c r="S167" i="3"/>
  <c r="U167" i="3"/>
  <c r="V167" i="3"/>
  <c r="P167" i="3"/>
  <c r="T167" i="3"/>
  <c r="Q116" i="3"/>
  <c r="R116" i="3"/>
  <c r="S116" i="3"/>
  <c r="U116" i="3"/>
  <c r="V116" i="3"/>
  <c r="P116" i="3"/>
  <c r="T116" i="3"/>
  <c r="P301" i="3"/>
  <c r="Q301" i="3"/>
  <c r="R301" i="3"/>
  <c r="S301" i="3"/>
  <c r="T301" i="3"/>
  <c r="U301" i="3"/>
  <c r="V301" i="3"/>
  <c r="P316" i="3"/>
  <c r="Q316" i="3"/>
  <c r="R316" i="3"/>
  <c r="S316" i="3"/>
  <c r="T316" i="3"/>
  <c r="U316" i="3"/>
  <c r="V316" i="3"/>
  <c r="U232" i="3"/>
  <c r="V232" i="3"/>
  <c r="P232" i="3"/>
  <c r="Q232" i="3"/>
  <c r="T232" i="3"/>
  <c r="S232" i="3"/>
  <c r="R232" i="3"/>
  <c r="U161" i="3"/>
  <c r="V161" i="3"/>
  <c r="P161" i="3"/>
  <c r="Q161" i="3"/>
  <c r="T161" i="3"/>
  <c r="R161" i="3"/>
  <c r="S161" i="3"/>
  <c r="U280" i="3"/>
  <c r="V280" i="3"/>
  <c r="P280" i="3"/>
  <c r="Q280" i="3"/>
  <c r="T280" i="3"/>
  <c r="R280" i="3"/>
  <c r="S280" i="3"/>
  <c r="R295" i="3"/>
  <c r="S295" i="3"/>
  <c r="T295" i="3"/>
  <c r="U295" i="3"/>
  <c r="V295" i="3"/>
  <c r="Q295" i="3"/>
  <c r="P295" i="3"/>
  <c r="R244" i="3"/>
  <c r="S244" i="3"/>
  <c r="T244" i="3"/>
  <c r="U244" i="3"/>
  <c r="V244" i="3"/>
  <c r="Q244" i="3"/>
  <c r="P244" i="3"/>
  <c r="T337" i="3"/>
  <c r="U337" i="3"/>
  <c r="V337" i="3"/>
  <c r="P337" i="3"/>
  <c r="S337" i="3"/>
  <c r="P151" i="3"/>
  <c r="Q151" i="3"/>
  <c r="R151" i="3"/>
  <c r="V151" i="3"/>
  <c r="S151" i="3"/>
  <c r="T151" i="3"/>
  <c r="U151" i="3"/>
  <c r="P166" i="3"/>
  <c r="Q166" i="3"/>
  <c r="R166" i="3"/>
  <c r="V166" i="3"/>
  <c r="T166" i="3"/>
  <c r="U166" i="3"/>
  <c r="S166" i="3"/>
  <c r="P181" i="3"/>
  <c r="Q181" i="3"/>
  <c r="R181" i="3"/>
  <c r="S181" i="3"/>
  <c r="V181" i="3"/>
  <c r="T181" i="3"/>
  <c r="U181" i="3"/>
  <c r="T315" i="3"/>
  <c r="U315" i="3"/>
  <c r="V315" i="3"/>
  <c r="P315" i="3"/>
  <c r="S315" i="3"/>
  <c r="Q315" i="3"/>
  <c r="R315" i="3"/>
  <c r="T60" i="3"/>
  <c r="U60" i="3"/>
  <c r="V60" i="3"/>
  <c r="P60" i="3"/>
  <c r="S60" i="3"/>
  <c r="Q60" i="3"/>
  <c r="R60" i="3"/>
  <c r="T59" i="3"/>
  <c r="U59" i="3"/>
  <c r="V59" i="3"/>
  <c r="P59" i="3"/>
  <c r="S59" i="3"/>
  <c r="Q59" i="3"/>
  <c r="R59" i="3"/>
  <c r="T145" i="3"/>
  <c r="U145" i="3"/>
  <c r="V145" i="3"/>
  <c r="P145" i="3"/>
  <c r="S145" i="3"/>
  <c r="Q145" i="3"/>
  <c r="R145" i="3"/>
  <c r="Q279" i="3"/>
  <c r="R279" i="3"/>
  <c r="S279" i="3"/>
  <c r="T279" i="3"/>
  <c r="U279" i="3"/>
  <c r="P279" i="3"/>
  <c r="V279" i="3"/>
  <c r="Q294" i="3"/>
  <c r="R294" i="3"/>
  <c r="S294" i="3"/>
  <c r="T294" i="3"/>
  <c r="U294" i="3"/>
  <c r="P294" i="3"/>
  <c r="V294" i="3"/>
  <c r="R309" i="3"/>
  <c r="S309" i="3"/>
  <c r="T309" i="3"/>
  <c r="U309" i="3"/>
  <c r="V309" i="3"/>
  <c r="Q309" i="3"/>
  <c r="P309" i="3"/>
  <c r="Q123" i="3"/>
  <c r="R123" i="3"/>
  <c r="S123" i="3"/>
  <c r="T123" i="3"/>
  <c r="U123" i="3"/>
  <c r="P123" i="3"/>
  <c r="V123" i="3"/>
  <c r="T257" i="3"/>
  <c r="Q257" i="3"/>
  <c r="S257" i="3"/>
  <c r="U257" i="3"/>
  <c r="V257" i="3"/>
  <c r="R257" i="3"/>
  <c r="P257" i="3"/>
  <c r="S239" i="3"/>
  <c r="T239" i="3"/>
  <c r="R239" i="3"/>
  <c r="V239" i="3"/>
  <c r="P239" i="3"/>
  <c r="U239" i="3"/>
  <c r="Q239" i="3"/>
  <c r="S238" i="3"/>
  <c r="T238" i="3"/>
  <c r="U238" i="3"/>
  <c r="V238" i="3"/>
  <c r="R238" i="3"/>
  <c r="S32" i="3"/>
  <c r="T32" i="3"/>
  <c r="U32" i="3"/>
  <c r="V32" i="3"/>
  <c r="R32" i="3"/>
  <c r="S353" i="3"/>
  <c r="T353" i="3"/>
  <c r="U353" i="3"/>
  <c r="V353" i="3"/>
  <c r="R353" i="3"/>
  <c r="S48" i="3"/>
  <c r="T48" i="3"/>
  <c r="U48" i="3"/>
  <c r="V48" i="3"/>
  <c r="P48" i="3"/>
  <c r="Q48" i="3"/>
  <c r="R48" i="3"/>
  <c r="P369" i="3"/>
  <c r="Q369" i="3"/>
  <c r="U369" i="3"/>
  <c r="R369" i="3"/>
  <c r="S369" i="3"/>
  <c r="T369" i="3"/>
  <c r="V369" i="3"/>
  <c r="P270" i="3"/>
  <c r="Q270" i="3"/>
  <c r="U270" i="3"/>
  <c r="S270" i="3"/>
  <c r="T270" i="3"/>
  <c r="V270" i="3"/>
  <c r="R270" i="3"/>
  <c r="P65" i="3"/>
  <c r="Q65" i="3"/>
  <c r="U65" i="3"/>
  <c r="R65" i="3"/>
  <c r="S65" i="3"/>
  <c r="T65" i="3"/>
  <c r="V65" i="3"/>
  <c r="P150" i="3"/>
  <c r="Q150" i="3"/>
  <c r="U150" i="3"/>
  <c r="R150" i="3"/>
  <c r="S150" i="3"/>
  <c r="T150" i="3"/>
  <c r="V150" i="3"/>
  <c r="P82" i="3"/>
  <c r="Q82" i="3"/>
  <c r="U82" i="3"/>
  <c r="S82" i="3"/>
  <c r="T82" i="3"/>
  <c r="V82" i="3"/>
  <c r="R82" i="3"/>
  <c r="V165" i="3"/>
  <c r="P165" i="3"/>
  <c r="Q165" i="3"/>
  <c r="R165" i="3"/>
  <c r="U165" i="3"/>
  <c r="S165" i="3"/>
  <c r="T165" i="3"/>
  <c r="V98" i="3"/>
  <c r="P98" i="3"/>
  <c r="Q98" i="3"/>
  <c r="R98" i="3"/>
  <c r="U98" i="3"/>
  <c r="S98" i="3"/>
  <c r="T98" i="3"/>
  <c r="V284" i="3"/>
  <c r="P284" i="3"/>
  <c r="Q284" i="3"/>
  <c r="R284" i="3"/>
  <c r="U284" i="3"/>
  <c r="S284" i="3"/>
  <c r="T284" i="3"/>
  <c r="V180" i="3"/>
  <c r="P180" i="3"/>
  <c r="Q180" i="3"/>
  <c r="R180" i="3"/>
  <c r="U180" i="3"/>
  <c r="S180" i="3"/>
  <c r="T180" i="3"/>
  <c r="S114" i="3"/>
  <c r="T114" i="3"/>
  <c r="U114" i="3"/>
  <c r="V114" i="3"/>
  <c r="R114" i="3"/>
  <c r="P114" i="3"/>
  <c r="Q114" i="3"/>
  <c r="S299" i="3"/>
  <c r="T299" i="3"/>
  <c r="U299" i="3"/>
  <c r="V299" i="3"/>
  <c r="R299" i="3"/>
  <c r="Q299" i="3"/>
  <c r="P299" i="3"/>
  <c r="S196" i="3"/>
  <c r="T196" i="3"/>
  <c r="U196" i="3"/>
  <c r="V196" i="3"/>
  <c r="R196" i="3"/>
  <c r="P196" i="3"/>
  <c r="Q196" i="3"/>
  <c r="S25" i="3"/>
  <c r="T25" i="3"/>
  <c r="U25" i="3"/>
  <c r="V25" i="3"/>
  <c r="R25" i="3"/>
  <c r="Q25" i="3"/>
  <c r="P25" i="3"/>
  <c r="S347" i="3"/>
  <c r="T347" i="3"/>
  <c r="U347" i="3"/>
  <c r="V347" i="3"/>
  <c r="R347" i="3"/>
  <c r="P347" i="3"/>
  <c r="Q347" i="3"/>
  <c r="S42" i="3"/>
  <c r="T42" i="3"/>
  <c r="U42" i="3"/>
  <c r="V42" i="3"/>
  <c r="R42" i="3"/>
  <c r="P42" i="3"/>
  <c r="Q42" i="3"/>
  <c r="S363" i="3"/>
  <c r="T363" i="3"/>
  <c r="U363" i="3"/>
  <c r="V363" i="3"/>
  <c r="R363" i="3"/>
  <c r="P363" i="3"/>
  <c r="Q363" i="3"/>
  <c r="S264" i="3"/>
  <c r="T264" i="3"/>
  <c r="U264" i="3"/>
  <c r="V264" i="3"/>
  <c r="R264" i="3"/>
  <c r="P264" i="3"/>
  <c r="Q264" i="3"/>
  <c r="S58" i="3"/>
  <c r="T58" i="3"/>
  <c r="U58" i="3"/>
  <c r="V58" i="3"/>
  <c r="R58" i="3"/>
  <c r="P58" i="3"/>
  <c r="Q58" i="3"/>
  <c r="S144" i="3"/>
  <c r="T144" i="3"/>
  <c r="U144" i="3"/>
  <c r="V144" i="3"/>
  <c r="R144" i="3"/>
  <c r="P144" i="3"/>
  <c r="Q144" i="3"/>
  <c r="P76" i="3"/>
  <c r="Q76" i="3"/>
  <c r="R76" i="3"/>
  <c r="S76" i="3"/>
  <c r="T76" i="3"/>
  <c r="V76" i="3"/>
  <c r="U76" i="3"/>
  <c r="P159" i="3"/>
  <c r="Q159" i="3"/>
  <c r="R159" i="3"/>
  <c r="S159" i="3"/>
  <c r="T159" i="3"/>
  <c r="V159" i="3"/>
  <c r="U159" i="3"/>
  <c r="P92" i="3"/>
  <c r="Q92" i="3"/>
  <c r="R92" i="3"/>
  <c r="S92" i="3"/>
  <c r="T92" i="3"/>
  <c r="U92" i="3"/>
  <c r="V92" i="3"/>
  <c r="P278" i="3"/>
  <c r="Q278" i="3"/>
  <c r="R278" i="3"/>
  <c r="S278" i="3"/>
  <c r="T278" i="3"/>
  <c r="U278" i="3"/>
  <c r="V278" i="3"/>
  <c r="Q174" i="3"/>
  <c r="T174" i="3"/>
  <c r="U174" i="3"/>
  <c r="P174" i="3"/>
  <c r="V174" i="3"/>
  <c r="S174" i="3"/>
  <c r="R174" i="3"/>
  <c r="Q108" i="3"/>
  <c r="R108" i="3"/>
  <c r="S108" i="3"/>
  <c r="T108" i="3"/>
  <c r="U108" i="3"/>
  <c r="P108" i="3"/>
  <c r="V108" i="3"/>
  <c r="Q293" i="3"/>
  <c r="R293" i="3"/>
  <c r="S293" i="3"/>
  <c r="T293" i="3"/>
  <c r="U293" i="3"/>
  <c r="P293" i="3"/>
  <c r="V293" i="3"/>
  <c r="Q190" i="3"/>
  <c r="R190" i="3"/>
  <c r="S190" i="3"/>
  <c r="T190" i="3"/>
  <c r="U190" i="3"/>
  <c r="P190" i="3"/>
  <c r="V190" i="3"/>
  <c r="P106" i="3"/>
  <c r="Q106" i="3"/>
  <c r="R106" i="3"/>
  <c r="S106" i="3"/>
  <c r="T106" i="3"/>
  <c r="U106" i="3"/>
  <c r="V106" i="3"/>
  <c r="P292" i="3"/>
  <c r="Q292" i="3"/>
  <c r="R292" i="3"/>
  <c r="S292" i="3"/>
  <c r="T292" i="3"/>
  <c r="U292" i="3"/>
  <c r="V292" i="3"/>
  <c r="P323" i="3"/>
  <c r="Q323" i="3"/>
  <c r="R323" i="3"/>
  <c r="S323" i="3"/>
  <c r="T323" i="3"/>
  <c r="U323" i="3"/>
  <c r="V323" i="3"/>
  <c r="S224" i="3"/>
  <c r="U224" i="3"/>
  <c r="V224" i="3"/>
  <c r="Q224" i="3"/>
  <c r="T224" i="3"/>
  <c r="R224" i="3"/>
  <c r="P224" i="3"/>
  <c r="S122" i="3"/>
  <c r="U122" i="3"/>
  <c r="V122" i="3"/>
  <c r="Q122" i="3"/>
  <c r="P122" i="3"/>
  <c r="R122" i="3"/>
  <c r="T122" i="3"/>
  <c r="S17" i="3"/>
  <c r="U17" i="3"/>
  <c r="V17" i="3"/>
  <c r="Q17" i="3"/>
  <c r="T17" i="3"/>
  <c r="P17" i="3"/>
  <c r="R17" i="3"/>
  <c r="S339" i="3"/>
  <c r="P339" i="3"/>
  <c r="Q339" i="3"/>
  <c r="U339" i="3"/>
  <c r="R339" i="3"/>
  <c r="T339" i="3"/>
  <c r="V339" i="3"/>
  <c r="R34" i="3"/>
  <c r="S34" i="3"/>
  <c r="P34" i="3"/>
  <c r="U34" i="3"/>
  <c r="Q34" i="3"/>
  <c r="T34" i="3"/>
  <c r="V34" i="3"/>
  <c r="R256" i="3"/>
  <c r="S256" i="3"/>
  <c r="U256" i="3"/>
  <c r="Q256" i="3"/>
  <c r="V256" i="3"/>
  <c r="P256" i="3"/>
  <c r="T256" i="3"/>
  <c r="R305" i="3"/>
  <c r="S305" i="3"/>
  <c r="P305" i="3"/>
  <c r="U305" i="3"/>
  <c r="Q305" i="3"/>
  <c r="T305" i="3"/>
  <c r="V305" i="3"/>
  <c r="R137" i="3"/>
  <c r="S137" i="3"/>
  <c r="Q137" i="3"/>
  <c r="U137" i="3"/>
  <c r="V137" i="3"/>
  <c r="T137" i="3"/>
  <c r="P137" i="3"/>
  <c r="S354" i="3"/>
  <c r="V220" i="3"/>
  <c r="Q353" i="3"/>
  <c r="U94" i="3"/>
  <c r="V94" i="3"/>
  <c r="P94" i="3"/>
  <c r="Q94" i="3"/>
  <c r="T94" i="3"/>
  <c r="S94" i="3"/>
  <c r="R94" i="3"/>
  <c r="R310" i="3"/>
  <c r="S310" i="3"/>
  <c r="T310" i="3"/>
  <c r="U310" i="3"/>
  <c r="V310" i="3"/>
  <c r="Q310" i="3"/>
  <c r="P310" i="3"/>
  <c r="S325" i="3"/>
  <c r="T325" i="3"/>
  <c r="U325" i="3"/>
  <c r="V325" i="3"/>
  <c r="R325" i="3"/>
  <c r="Q325" i="3"/>
  <c r="P325" i="3"/>
  <c r="U52" i="3"/>
  <c r="P52" i="3"/>
  <c r="S52" i="3"/>
  <c r="Q52" i="3"/>
  <c r="V52" i="3"/>
  <c r="R52" i="3"/>
  <c r="T52" i="3"/>
  <c r="T67" i="3"/>
  <c r="U67" i="3"/>
  <c r="V67" i="3"/>
  <c r="P67" i="3"/>
  <c r="S67" i="3"/>
  <c r="T66" i="3"/>
  <c r="U66" i="3"/>
  <c r="V66" i="3"/>
  <c r="P66" i="3"/>
  <c r="Q66" i="3"/>
  <c r="R66" i="3"/>
  <c r="S66" i="3"/>
  <c r="P83" i="3"/>
  <c r="Q83" i="3"/>
  <c r="R83" i="3"/>
  <c r="V83" i="3"/>
  <c r="T83" i="3"/>
  <c r="U83" i="3"/>
  <c r="S83" i="3"/>
  <c r="P99" i="3"/>
  <c r="Q99" i="3"/>
  <c r="R99" i="3"/>
  <c r="V99" i="3"/>
  <c r="S99" i="3"/>
  <c r="T99" i="3"/>
  <c r="U99" i="3"/>
  <c r="P115" i="3"/>
  <c r="Q115" i="3"/>
  <c r="R115" i="3"/>
  <c r="S115" i="3"/>
  <c r="V115" i="3"/>
  <c r="T115" i="3"/>
  <c r="U115" i="3"/>
  <c r="T265" i="3"/>
  <c r="U265" i="3"/>
  <c r="V265" i="3"/>
  <c r="P265" i="3"/>
  <c r="S265" i="3"/>
  <c r="Q265" i="3"/>
  <c r="R265" i="3"/>
  <c r="T14" i="3"/>
  <c r="S14" i="3"/>
  <c r="R14" i="3"/>
  <c r="Q14" i="3"/>
  <c r="P14" i="3"/>
  <c r="U14" i="3"/>
  <c r="R136" i="3"/>
  <c r="S136" i="3"/>
  <c r="T136" i="3"/>
  <c r="U136" i="3"/>
  <c r="V136" i="3"/>
  <c r="Q136" i="3"/>
  <c r="R336" i="3"/>
  <c r="S336" i="3"/>
  <c r="T336" i="3"/>
  <c r="U336" i="3"/>
  <c r="V336" i="3"/>
  <c r="Q336" i="3"/>
  <c r="R237" i="3"/>
  <c r="S237" i="3"/>
  <c r="T237" i="3"/>
  <c r="U237" i="3"/>
  <c r="V237" i="3"/>
  <c r="Q237" i="3"/>
  <c r="R135" i="3"/>
  <c r="S135" i="3"/>
  <c r="T135" i="3"/>
  <c r="U135" i="3"/>
  <c r="V135" i="3"/>
  <c r="Q135" i="3"/>
  <c r="R31" i="3"/>
  <c r="S31" i="3"/>
  <c r="T31" i="3"/>
  <c r="U31" i="3"/>
  <c r="V31" i="3"/>
  <c r="P31" i="3"/>
  <c r="Q31" i="3"/>
  <c r="V352" i="3"/>
  <c r="P352" i="3"/>
  <c r="T352" i="3"/>
  <c r="R352" i="3"/>
  <c r="S352" i="3"/>
  <c r="U352" i="3"/>
  <c r="Q352" i="3"/>
  <c r="V47" i="3"/>
  <c r="P47" i="3"/>
  <c r="T47" i="3"/>
  <c r="R47" i="3"/>
  <c r="S47" i="3"/>
  <c r="U47" i="3"/>
  <c r="Q47" i="3"/>
  <c r="V368" i="3"/>
  <c r="P368" i="3"/>
  <c r="T368" i="3"/>
  <c r="Q368" i="3"/>
  <c r="R368" i="3"/>
  <c r="S368" i="3"/>
  <c r="U368" i="3"/>
  <c r="V269" i="3"/>
  <c r="P269" i="3"/>
  <c r="T269" i="3"/>
  <c r="R269" i="3"/>
  <c r="S269" i="3"/>
  <c r="U269" i="3"/>
  <c r="Q269" i="3"/>
  <c r="V64" i="3"/>
  <c r="P64" i="3"/>
  <c r="T64" i="3"/>
  <c r="Q64" i="3"/>
  <c r="R64" i="3"/>
  <c r="S64" i="3"/>
  <c r="U64" i="3"/>
  <c r="U149" i="3"/>
  <c r="V149" i="3"/>
  <c r="P149" i="3"/>
  <c r="Q149" i="3"/>
  <c r="T149" i="3"/>
  <c r="R149" i="3"/>
  <c r="S149" i="3"/>
  <c r="U81" i="3"/>
  <c r="V81" i="3"/>
  <c r="P81" i="3"/>
  <c r="Q81" i="3"/>
  <c r="T81" i="3"/>
  <c r="R81" i="3"/>
  <c r="S81" i="3"/>
  <c r="R164" i="3"/>
  <c r="S164" i="3"/>
  <c r="U164" i="3"/>
  <c r="Q164" i="3"/>
  <c r="T164" i="3"/>
  <c r="V164" i="3"/>
  <c r="P164" i="3"/>
  <c r="R97" i="3"/>
  <c r="S97" i="3"/>
  <c r="T97" i="3"/>
  <c r="U97" i="3"/>
  <c r="V97" i="3"/>
  <c r="Q97" i="3"/>
  <c r="P97" i="3"/>
  <c r="R283" i="3"/>
  <c r="S283" i="3"/>
  <c r="T283" i="3"/>
  <c r="U283" i="3"/>
  <c r="V283" i="3"/>
  <c r="Q283" i="3"/>
  <c r="P283" i="3"/>
  <c r="R179" i="3"/>
  <c r="S179" i="3"/>
  <c r="T179" i="3"/>
  <c r="U179" i="3"/>
  <c r="V179" i="3"/>
  <c r="Q179" i="3"/>
  <c r="P179" i="3"/>
  <c r="R113" i="3"/>
  <c r="S113" i="3"/>
  <c r="T113" i="3"/>
  <c r="U113" i="3"/>
  <c r="V113" i="3"/>
  <c r="Q113" i="3"/>
  <c r="P113" i="3"/>
  <c r="R330" i="3"/>
  <c r="S330" i="3"/>
  <c r="T330" i="3"/>
  <c r="U330" i="3"/>
  <c r="V330" i="3"/>
  <c r="Q330" i="3"/>
  <c r="P330" i="3"/>
  <c r="R231" i="3"/>
  <c r="S231" i="3"/>
  <c r="T231" i="3"/>
  <c r="U231" i="3"/>
  <c r="V231" i="3"/>
  <c r="Q231" i="3"/>
  <c r="P231" i="3"/>
  <c r="R129" i="3"/>
  <c r="S129" i="3"/>
  <c r="T129" i="3"/>
  <c r="U129" i="3"/>
  <c r="V129" i="3"/>
  <c r="Q129" i="3"/>
  <c r="P129" i="3"/>
  <c r="R24" i="3"/>
  <c r="S24" i="3"/>
  <c r="T24" i="3"/>
  <c r="U24" i="3"/>
  <c r="V24" i="3"/>
  <c r="Q24" i="3"/>
  <c r="P24" i="3"/>
  <c r="R346" i="3"/>
  <c r="S346" i="3"/>
  <c r="T346" i="3"/>
  <c r="U346" i="3"/>
  <c r="V346" i="3"/>
  <c r="Q346" i="3"/>
  <c r="P346" i="3"/>
  <c r="R41" i="3"/>
  <c r="S41" i="3"/>
  <c r="T41" i="3"/>
  <c r="U41" i="3"/>
  <c r="V41" i="3"/>
  <c r="Q41" i="3"/>
  <c r="P41" i="3"/>
  <c r="R362" i="3"/>
  <c r="S362" i="3"/>
  <c r="T362" i="3"/>
  <c r="U362" i="3"/>
  <c r="V362" i="3"/>
  <c r="Q362" i="3"/>
  <c r="P362" i="3"/>
  <c r="R263" i="3"/>
  <c r="S263" i="3"/>
  <c r="T263" i="3"/>
  <c r="U263" i="3"/>
  <c r="V263" i="3"/>
  <c r="Q263" i="3"/>
  <c r="P263" i="3"/>
  <c r="P57" i="3"/>
  <c r="Q57" i="3"/>
  <c r="R57" i="3"/>
  <c r="S57" i="3"/>
  <c r="V57" i="3"/>
  <c r="T57" i="3"/>
  <c r="U57" i="3"/>
  <c r="P143" i="3"/>
  <c r="Q143" i="3"/>
  <c r="R143" i="3"/>
  <c r="S143" i="3"/>
  <c r="V143" i="3"/>
  <c r="T143" i="3"/>
  <c r="U143" i="3"/>
  <c r="P75" i="3"/>
  <c r="Q75" i="3"/>
  <c r="R75" i="3"/>
  <c r="S75" i="3"/>
  <c r="V75" i="3"/>
  <c r="U75" i="3"/>
  <c r="T75" i="3"/>
  <c r="P158" i="3"/>
  <c r="Q158" i="3"/>
  <c r="R158" i="3"/>
  <c r="S158" i="3"/>
  <c r="T158" i="3"/>
  <c r="U158" i="3"/>
  <c r="V158" i="3"/>
  <c r="P91" i="3"/>
  <c r="Q91" i="3"/>
  <c r="R91" i="3"/>
  <c r="S91" i="3"/>
  <c r="T91" i="3"/>
  <c r="V91" i="3"/>
  <c r="U91" i="3"/>
  <c r="P277" i="3"/>
  <c r="Q277" i="3"/>
  <c r="R277" i="3"/>
  <c r="S277" i="3"/>
  <c r="T277" i="3"/>
  <c r="U277" i="3"/>
  <c r="V277" i="3"/>
  <c r="P173" i="3"/>
  <c r="Q173" i="3"/>
  <c r="R173" i="3"/>
  <c r="S173" i="3"/>
  <c r="T173" i="3"/>
  <c r="V173" i="3"/>
  <c r="U173" i="3"/>
  <c r="P107" i="3"/>
  <c r="Q107" i="3"/>
  <c r="R107" i="3"/>
  <c r="S107" i="3"/>
  <c r="T107" i="3"/>
  <c r="U107" i="3"/>
  <c r="V107" i="3"/>
  <c r="P242" i="3"/>
  <c r="Q242" i="3"/>
  <c r="R242" i="3"/>
  <c r="S242" i="3"/>
  <c r="V242" i="3"/>
  <c r="T242" i="3"/>
  <c r="U242" i="3"/>
  <c r="P307" i="3"/>
  <c r="Q307" i="3"/>
  <c r="R307" i="3"/>
  <c r="S307" i="3"/>
  <c r="V307" i="3"/>
  <c r="U307" i="3"/>
  <c r="T307" i="3"/>
  <c r="P241" i="3"/>
  <c r="Q241" i="3"/>
  <c r="R241" i="3"/>
  <c r="S241" i="3"/>
  <c r="V241" i="3"/>
  <c r="T241" i="3"/>
  <c r="U241" i="3"/>
  <c r="R206" i="3"/>
  <c r="T206" i="3"/>
  <c r="U206" i="3"/>
  <c r="P206" i="3"/>
  <c r="Q206" i="3"/>
  <c r="S206" i="3"/>
  <c r="V206" i="3"/>
  <c r="R322" i="3"/>
  <c r="U322" i="3"/>
  <c r="S322" i="3"/>
  <c r="P322" i="3"/>
  <c r="Q322" i="3"/>
  <c r="T322" i="3"/>
  <c r="V322" i="3"/>
  <c r="R223" i="3"/>
  <c r="P223" i="3"/>
  <c r="Q223" i="3"/>
  <c r="U223" i="3"/>
  <c r="S223" i="3"/>
  <c r="T223" i="3"/>
  <c r="V223" i="3"/>
  <c r="R121" i="3"/>
  <c r="Q121" i="3"/>
  <c r="S121" i="3"/>
  <c r="V121" i="3"/>
  <c r="T121" i="3"/>
  <c r="U121" i="3"/>
  <c r="P121" i="3"/>
  <c r="Q16" i="3"/>
  <c r="R16" i="3"/>
  <c r="T16" i="3"/>
  <c r="V16" i="3"/>
  <c r="P16" i="3"/>
  <c r="S16" i="3"/>
  <c r="U16" i="3"/>
  <c r="Q120" i="3"/>
  <c r="R120" i="3"/>
  <c r="P120" i="3"/>
  <c r="T120" i="3"/>
  <c r="U120" i="3"/>
  <c r="S120" i="3"/>
  <c r="V120" i="3"/>
  <c r="Q289" i="3"/>
  <c r="R289" i="3"/>
  <c r="T289" i="3"/>
  <c r="V289" i="3"/>
  <c r="P289" i="3"/>
  <c r="U289" i="3"/>
  <c r="S289" i="3"/>
  <c r="Q67" i="3"/>
  <c r="P353" i="3"/>
  <c r="Q182" i="3"/>
  <c r="R182" i="3"/>
  <c r="S182" i="3"/>
  <c r="P182" i="3"/>
  <c r="T182" i="3"/>
  <c r="U182" i="3"/>
  <c r="V182" i="3"/>
  <c r="U176" i="3"/>
  <c r="V176" i="3"/>
  <c r="P176" i="3"/>
  <c r="Q176" i="3"/>
  <c r="T176" i="3"/>
  <c r="S176" i="3"/>
  <c r="R176" i="3"/>
  <c r="S209" i="3"/>
  <c r="V209" i="3"/>
  <c r="R209" i="3"/>
  <c r="P209" i="3"/>
  <c r="U209" i="3"/>
  <c r="T209" i="3"/>
  <c r="Q209" i="3"/>
  <c r="S226" i="3"/>
  <c r="T226" i="3"/>
  <c r="U226" i="3"/>
  <c r="V226" i="3"/>
  <c r="R226" i="3"/>
  <c r="P226" i="3"/>
  <c r="Q226" i="3"/>
  <c r="R357" i="3"/>
  <c r="S357" i="3"/>
  <c r="T357" i="3"/>
  <c r="U357" i="3"/>
  <c r="V357" i="3"/>
  <c r="Q357" i="3"/>
  <c r="P357" i="3"/>
  <c r="P197" i="3"/>
  <c r="Q197" i="3"/>
  <c r="R197" i="3"/>
  <c r="S197" i="3"/>
  <c r="V197" i="3"/>
  <c r="T197" i="3"/>
  <c r="U197" i="3"/>
  <c r="T214" i="3"/>
  <c r="U214" i="3"/>
  <c r="V214" i="3"/>
  <c r="P214" i="3"/>
  <c r="S214" i="3"/>
  <c r="Q214" i="3"/>
  <c r="R214" i="3"/>
  <c r="Q93" i="3"/>
  <c r="R93" i="3"/>
  <c r="S93" i="3"/>
  <c r="T93" i="3"/>
  <c r="U93" i="3"/>
  <c r="P93" i="3"/>
  <c r="V93" i="3"/>
  <c r="Q109" i="3"/>
  <c r="R109" i="3"/>
  <c r="S109" i="3"/>
  <c r="T109" i="3"/>
  <c r="U109" i="3"/>
  <c r="P109" i="3"/>
  <c r="V109" i="3"/>
  <c r="R208" i="3"/>
  <c r="S208" i="3"/>
  <c r="T208" i="3"/>
  <c r="U208" i="3"/>
  <c r="V208" i="3"/>
  <c r="Q208" i="3"/>
  <c r="P208" i="3"/>
  <c r="Q259" i="3"/>
  <c r="R259" i="3"/>
  <c r="S259" i="3"/>
  <c r="T259" i="3"/>
  <c r="U259" i="3"/>
  <c r="P259" i="3"/>
  <c r="V259" i="3"/>
  <c r="Q340" i="3"/>
  <c r="R340" i="3"/>
  <c r="S340" i="3"/>
  <c r="T340" i="3"/>
  <c r="U340" i="3"/>
  <c r="P340" i="3"/>
  <c r="V340" i="3"/>
  <c r="T35" i="3"/>
  <c r="V35" i="3"/>
  <c r="R35" i="3"/>
  <c r="P35" i="3"/>
  <c r="Q35" i="3"/>
  <c r="S35" i="3"/>
  <c r="U35" i="3"/>
  <c r="S222" i="3"/>
  <c r="T222" i="3"/>
  <c r="P222" i="3"/>
  <c r="Q222" i="3"/>
  <c r="V222" i="3"/>
  <c r="R222" i="3"/>
  <c r="U222" i="3"/>
  <c r="Q85" i="3"/>
  <c r="R85" i="3"/>
  <c r="S85" i="3"/>
  <c r="T85" i="3"/>
  <c r="U85" i="3"/>
  <c r="P85" i="3"/>
  <c r="Q272" i="3"/>
  <c r="R272" i="3"/>
  <c r="S272" i="3"/>
  <c r="T272" i="3"/>
  <c r="U272" i="3"/>
  <c r="P272" i="3"/>
  <c r="Q320" i="3"/>
  <c r="R320" i="3"/>
  <c r="S320" i="3"/>
  <c r="T320" i="3"/>
  <c r="U320" i="3"/>
  <c r="P320" i="3"/>
  <c r="Q254" i="3"/>
  <c r="R254" i="3"/>
  <c r="S254" i="3"/>
  <c r="T254" i="3"/>
  <c r="U254" i="3"/>
  <c r="P254" i="3"/>
  <c r="Q219" i="3"/>
  <c r="R219" i="3"/>
  <c r="S219" i="3"/>
  <c r="T219" i="3"/>
  <c r="U219" i="3"/>
  <c r="V219" i="3"/>
  <c r="P219" i="3"/>
  <c r="U335" i="3"/>
  <c r="V335" i="3"/>
  <c r="S335" i="3"/>
  <c r="P335" i="3"/>
  <c r="Q335" i="3"/>
  <c r="R335" i="3"/>
  <c r="T335" i="3"/>
  <c r="U236" i="3"/>
  <c r="V236" i="3"/>
  <c r="S236" i="3"/>
  <c r="P236" i="3"/>
  <c r="Q236" i="3"/>
  <c r="R236" i="3"/>
  <c r="T236" i="3"/>
  <c r="U134" i="3"/>
  <c r="V134" i="3"/>
  <c r="S134" i="3"/>
  <c r="Q134" i="3"/>
  <c r="R134" i="3"/>
  <c r="T134" i="3"/>
  <c r="P134" i="3"/>
  <c r="U30" i="3"/>
  <c r="V30" i="3"/>
  <c r="S30" i="3"/>
  <c r="P30" i="3"/>
  <c r="Q30" i="3"/>
  <c r="R30" i="3"/>
  <c r="T30" i="3"/>
  <c r="U351" i="3"/>
  <c r="V351" i="3"/>
  <c r="S351" i="3"/>
  <c r="Q351" i="3"/>
  <c r="R351" i="3"/>
  <c r="T351" i="3"/>
  <c r="P351" i="3"/>
  <c r="U46" i="3"/>
  <c r="V46" i="3"/>
  <c r="S46" i="3"/>
  <c r="Q46" i="3"/>
  <c r="R46" i="3"/>
  <c r="T46" i="3"/>
  <c r="P46" i="3"/>
  <c r="T367" i="3"/>
  <c r="U367" i="3"/>
  <c r="V367" i="3"/>
  <c r="P367" i="3"/>
  <c r="S367" i="3"/>
  <c r="Q367" i="3"/>
  <c r="R367" i="3"/>
  <c r="T268" i="3"/>
  <c r="U268" i="3"/>
  <c r="V268" i="3"/>
  <c r="P268" i="3"/>
  <c r="S268" i="3"/>
  <c r="Q268" i="3"/>
  <c r="R268" i="3"/>
  <c r="T63" i="3"/>
  <c r="U63" i="3"/>
  <c r="V63" i="3"/>
  <c r="P63" i="3"/>
  <c r="S63" i="3"/>
  <c r="Q63" i="3"/>
  <c r="R63" i="3"/>
  <c r="Q148" i="3"/>
  <c r="R148" i="3"/>
  <c r="S148" i="3"/>
  <c r="T148" i="3"/>
  <c r="U148" i="3"/>
  <c r="P148" i="3"/>
  <c r="V148" i="3"/>
  <c r="Q80" i="3"/>
  <c r="R80" i="3"/>
  <c r="S80" i="3"/>
  <c r="T80" i="3"/>
  <c r="U80" i="3"/>
  <c r="P80" i="3"/>
  <c r="V80" i="3"/>
  <c r="Q163" i="3"/>
  <c r="R163" i="3"/>
  <c r="S163" i="3"/>
  <c r="T163" i="3"/>
  <c r="U163" i="3"/>
  <c r="P163" i="3"/>
  <c r="V163" i="3"/>
  <c r="Q96" i="3"/>
  <c r="R96" i="3"/>
  <c r="S96" i="3"/>
  <c r="T96" i="3"/>
  <c r="U96" i="3"/>
  <c r="P96" i="3"/>
  <c r="V96" i="3"/>
  <c r="Q314" i="3"/>
  <c r="R314" i="3"/>
  <c r="S314" i="3"/>
  <c r="T314" i="3"/>
  <c r="U314" i="3"/>
  <c r="P314" i="3"/>
  <c r="V314" i="3"/>
  <c r="Q248" i="3"/>
  <c r="R248" i="3"/>
  <c r="S248" i="3"/>
  <c r="T248" i="3"/>
  <c r="U248" i="3"/>
  <c r="P248" i="3"/>
  <c r="V248" i="3"/>
  <c r="Q213" i="3"/>
  <c r="R213" i="3"/>
  <c r="S213" i="3"/>
  <c r="T213" i="3"/>
  <c r="U213" i="3"/>
  <c r="P213" i="3"/>
  <c r="V213" i="3"/>
  <c r="Q329" i="3"/>
  <c r="R329" i="3"/>
  <c r="S329" i="3"/>
  <c r="T329" i="3"/>
  <c r="U329" i="3"/>
  <c r="P329" i="3"/>
  <c r="V329" i="3"/>
  <c r="Q230" i="3"/>
  <c r="R230" i="3"/>
  <c r="S230" i="3"/>
  <c r="T230" i="3"/>
  <c r="U230" i="3"/>
  <c r="P230" i="3"/>
  <c r="V230" i="3"/>
  <c r="Q128" i="3"/>
  <c r="R128" i="3"/>
  <c r="S128" i="3"/>
  <c r="T128" i="3"/>
  <c r="U128" i="3"/>
  <c r="P128" i="3"/>
  <c r="V128" i="3"/>
  <c r="Q23" i="3"/>
  <c r="R23" i="3"/>
  <c r="S23" i="3"/>
  <c r="T23" i="3"/>
  <c r="U23" i="3"/>
  <c r="P23" i="3"/>
  <c r="V23" i="3"/>
  <c r="Q345" i="3"/>
  <c r="R345" i="3"/>
  <c r="S345" i="3"/>
  <c r="T345" i="3"/>
  <c r="U345" i="3"/>
  <c r="P345" i="3"/>
  <c r="V345" i="3"/>
  <c r="V40" i="3"/>
  <c r="P40" i="3"/>
  <c r="Q40" i="3"/>
  <c r="R40" i="3"/>
  <c r="U40" i="3"/>
  <c r="S40" i="3"/>
  <c r="T40" i="3"/>
  <c r="V361" i="3"/>
  <c r="P361" i="3"/>
  <c r="Q361" i="3"/>
  <c r="R361" i="3"/>
  <c r="U361" i="3"/>
  <c r="S361" i="3"/>
  <c r="T361" i="3"/>
  <c r="V262" i="3"/>
  <c r="P262" i="3"/>
  <c r="Q262" i="3"/>
  <c r="R262" i="3"/>
  <c r="U262" i="3"/>
  <c r="T262" i="3"/>
  <c r="S262" i="3"/>
  <c r="V56" i="3"/>
  <c r="P56" i="3"/>
  <c r="Q56" i="3"/>
  <c r="R56" i="3"/>
  <c r="U56" i="3"/>
  <c r="S56" i="3"/>
  <c r="T56" i="3"/>
  <c r="P142" i="3"/>
  <c r="Q142" i="3"/>
  <c r="R142" i="3"/>
  <c r="S142" i="3"/>
  <c r="V142" i="3"/>
  <c r="T142" i="3"/>
  <c r="U142" i="3"/>
  <c r="P74" i="3"/>
  <c r="Q74" i="3"/>
  <c r="R74" i="3"/>
  <c r="S74" i="3"/>
  <c r="V74" i="3"/>
  <c r="T74" i="3"/>
  <c r="U74" i="3"/>
  <c r="P157" i="3"/>
  <c r="Q157" i="3"/>
  <c r="R157" i="3"/>
  <c r="S157" i="3"/>
  <c r="V157" i="3"/>
  <c r="T157" i="3"/>
  <c r="U157" i="3"/>
  <c r="P90" i="3"/>
  <c r="Q90" i="3"/>
  <c r="R90" i="3"/>
  <c r="S90" i="3"/>
  <c r="V90" i="3"/>
  <c r="U90" i="3"/>
  <c r="T90" i="3"/>
  <c r="V172" i="3"/>
  <c r="P172" i="3"/>
  <c r="Q172" i="3"/>
  <c r="R172" i="3"/>
  <c r="U172" i="3"/>
  <c r="S172" i="3"/>
  <c r="T172" i="3"/>
  <c r="V291" i="3"/>
  <c r="P291" i="3"/>
  <c r="Q291" i="3"/>
  <c r="R291" i="3"/>
  <c r="U291" i="3"/>
  <c r="S291" i="3"/>
  <c r="T291" i="3"/>
  <c r="Q188" i="3"/>
  <c r="S188" i="3"/>
  <c r="T188" i="3"/>
  <c r="U188" i="3"/>
  <c r="V188" i="3"/>
  <c r="R188" i="3"/>
  <c r="P188" i="3"/>
  <c r="Q306" i="3"/>
  <c r="S306" i="3"/>
  <c r="U306" i="3"/>
  <c r="V306" i="3"/>
  <c r="P306" i="3"/>
  <c r="T306" i="3"/>
  <c r="R306" i="3"/>
  <c r="Q240" i="3"/>
  <c r="T240" i="3"/>
  <c r="V240" i="3"/>
  <c r="R240" i="3"/>
  <c r="U240" i="3"/>
  <c r="P240" i="3"/>
  <c r="S240" i="3"/>
  <c r="Q205" i="3"/>
  <c r="U205" i="3"/>
  <c r="S205" i="3"/>
  <c r="P205" i="3"/>
  <c r="V205" i="3"/>
  <c r="R205" i="3"/>
  <c r="T205" i="3"/>
  <c r="P355" i="3"/>
  <c r="Q355" i="3"/>
  <c r="U355" i="3"/>
  <c r="S355" i="3"/>
  <c r="V355" i="3"/>
  <c r="T355" i="3"/>
  <c r="R355" i="3"/>
  <c r="P69" i="3"/>
  <c r="Q69" i="3"/>
  <c r="R69" i="3"/>
  <c r="U69" i="3"/>
  <c r="S69" i="3"/>
  <c r="T69" i="3"/>
  <c r="V69" i="3"/>
  <c r="P273" i="3"/>
  <c r="Q273" i="3"/>
  <c r="S273" i="3"/>
  <c r="T273" i="3"/>
  <c r="R273" i="3"/>
  <c r="U273" i="3"/>
  <c r="V273" i="3"/>
  <c r="P119" i="3"/>
  <c r="Q119" i="3"/>
  <c r="U119" i="3"/>
  <c r="S119" i="3"/>
  <c r="R119" i="3"/>
  <c r="T119" i="3"/>
  <c r="V119" i="3"/>
  <c r="P15" i="3"/>
  <c r="Q15" i="3"/>
  <c r="R15" i="3"/>
  <c r="U15" i="3"/>
  <c r="S15" i="3"/>
  <c r="T15" i="3"/>
  <c r="V15" i="3"/>
  <c r="R337" i="3"/>
  <c r="U202" i="3"/>
  <c r="Q32" i="3"/>
  <c r="P336" i="3"/>
  <c r="Q175" i="3"/>
  <c r="R175" i="3"/>
  <c r="S175" i="3"/>
  <c r="T175" i="3"/>
  <c r="U175" i="3"/>
  <c r="P175" i="3"/>
  <c r="V175" i="3"/>
  <c r="Q18" i="3"/>
  <c r="R18" i="3"/>
  <c r="S18" i="3"/>
  <c r="T18" i="3"/>
  <c r="U18" i="3"/>
  <c r="P18" i="3"/>
  <c r="V18" i="3"/>
  <c r="P220" i="3"/>
  <c r="Q220" i="3"/>
  <c r="R220" i="3"/>
  <c r="S220" i="3"/>
  <c r="T220" i="3"/>
  <c r="P304" i="3"/>
  <c r="Q304" i="3"/>
  <c r="R304" i="3"/>
  <c r="S304" i="3"/>
  <c r="T304" i="3"/>
  <c r="P201" i="3"/>
  <c r="Q201" i="3"/>
  <c r="R201" i="3"/>
  <c r="S201" i="3"/>
  <c r="T201" i="3"/>
  <c r="U201" i="3"/>
  <c r="T319" i="3"/>
  <c r="U319" i="3"/>
  <c r="V319" i="3"/>
  <c r="R319" i="3"/>
  <c r="P319" i="3"/>
  <c r="Q319" i="3"/>
  <c r="S319" i="3"/>
  <c r="T253" i="3"/>
  <c r="U253" i="3"/>
  <c r="V253" i="3"/>
  <c r="R253" i="3"/>
  <c r="P253" i="3"/>
  <c r="Q253" i="3"/>
  <c r="S253" i="3"/>
  <c r="T218" i="3"/>
  <c r="U218" i="3"/>
  <c r="V218" i="3"/>
  <c r="R218" i="3"/>
  <c r="P218" i="3"/>
  <c r="Q218" i="3"/>
  <c r="S218" i="3"/>
  <c r="T334" i="3"/>
  <c r="U334" i="3"/>
  <c r="V334" i="3"/>
  <c r="R334" i="3"/>
  <c r="P334" i="3"/>
  <c r="Q334" i="3"/>
  <c r="S334" i="3"/>
  <c r="T235" i="3"/>
  <c r="U235" i="3"/>
  <c r="V235" i="3"/>
  <c r="R235" i="3"/>
  <c r="P235" i="3"/>
  <c r="Q235" i="3"/>
  <c r="S235" i="3"/>
  <c r="T133" i="3"/>
  <c r="U133" i="3"/>
  <c r="V133" i="3"/>
  <c r="R133" i="3"/>
  <c r="P133" i="3"/>
  <c r="Q133" i="3"/>
  <c r="S133" i="3"/>
  <c r="T29" i="3"/>
  <c r="U29" i="3"/>
  <c r="V29" i="3"/>
  <c r="R29" i="3"/>
  <c r="P29" i="3"/>
  <c r="Q29" i="3"/>
  <c r="S29" i="3"/>
  <c r="S350" i="3"/>
  <c r="T350" i="3"/>
  <c r="U350" i="3"/>
  <c r="V350" i="3"/>
  <c r="R350" i="3"/>
  <c r="P350" i="3"/>
  <c r="Q350" i="3"/>
  <c r="S45" i="3"/>
  <c r="T45" i="3"/>
  <c r="U45" i="3"/>
  <c r="V45" i="3"/>
  <c r="R45" i="3"/>
  <c r="P45" i="3"/>
  <c r="Q45" i="3"/>
  <c r="S366" i="3"/>
  <c r="T366" i="3"/>
  <c r="U366" i="3"/>
  <c r="V366" i="3"/>
  <c r="R366" i="3"/>
  <c r="P366" i="3"/>
  <c r="Q366" i="3"/>
  <c r="S267" i="3"/>
  <c r="T267" i="3"/>
  <c r="U267" i="3"/>
  <c r="V267" i="3"/>
  <c r="R267" i="3"/>
  <c r="P267" i="3"/>
  <c r="Q267" i="3"/>
  <c r="P62" i="3"/>
  <c r="Q62" i="3"/>
  <c r="R62" i="3"/>
  <c r="S62" i="3"/>
  <c r="T62" i="3"/>
  <c r="V62" i="3"/>
  <c r="U62" i="3"/>
  <c r="P147" i="3"/>
  <c r="Q147" i="3"/>
  <c r="R147" i="3"/>
  <c r="S147" i="3"/>
  <c r="T147" i="3"/>
  <c r="V147" i="3"/>
  <c r="U147" i="3"/>
  <c r="P79" i="3"/>
  <c r="Q79" i="3"/>
  <c r="R79" i="3"/>
  <c r="S79" i="3"/>
  <c r="T79" i="3"/>
  <c r="U79" i="3"/>
  <c r="V79" i="3"/>
  <c r="P298" i="3"/>
  <c r="Q298" i="3"/>
  <c r="R298" i="3"/>
  <c r="S298" i="3"/>
  <c r="T298" i="3"/>
  <c r="U298" i="3"/>
  <c r="V298" i="3"/>
  <c r="P195" i="3"/>
  <c r="Q195" i="3"/>
  <c r="R195" i="3"/>
  <c r="S195" i="3"/>
  <c r="T195" i="3"/>
  <c r="U195" i="3"/>
  <c r="V195" i="3"/>
  <c r="P313" i="3"/>
  <c r="Q313" i="3"/>
  <c r="R313" i="3"/>
  <c r="S313" i="3"/>
  <c r="T313" i="3"/>
  <c r="V313" i="3"/>
  <c r="U313" i="3"/>
  <c r="P247" i="3"/>
  <c r="Q247" i="3"/>
  <c r="R247" i="3"/>
  <c r="S247" i="3"/>
  <c r="T247" i="3"/>
  <c r="U247" i="3"/>
  <c r="V247" i="3"/>
  <c r="P212" i="3"/>
  <c r="Q212" i="3"/>
  <c r="R212" i="3"/>
  <c r="S212" i="3"/>
  <c r="T212" i="3"/>
  <c r="U212" i="3"/>
  <c r="V212" i="3"/>
  <c r="P328" i="3"/>
  <c r="Q328" i="3"/>
  <c r="R328" i="3"/>
  <c r="S328" i="3"/>
  <c r="T328" i="3"/>
  <c r="U328" i="3"/>
  <c r="V328" i="3"/>
  <c r="P229" i="3"/>
  <c r="Q229" i="3"/>
  <c r="R229" i="3"/>
  <c r="S229" i="3"/>
  <c r="T229" i="3"/>
  <c r="U229" i="3"/>
  <c r="V229" i="3"/>
  <c r="U127" i="3"/>
  <c r="P127" i="3"/>
  <c r="Q127" i="3"/>
  <c r="T127" i="3"/>
  <c r="V127" i="3"/>
  <c r="S127" i="3"/>
  <c r="R127" i="3"/>
  <c r="U22" i="3"/>
  <c r="V22" i="3"/>
  <c r="P22" i="3"/>
  <c r="Q22" i="3"/>
  <c r="T22" i="3"/>
  <c r="R22" i="3"/>
  <c r="S22" i="3"/>
  <c r="U344" i="3"/>
  <c r="V344" i="3"/>
  <c r="P344" i="3"/>
  <c r="Q344" i="3"/>
  <c r="T344" i="3"/>
  <c r="R344" i="3"/>
  <c r="S344" i="3"/>
  <c r="U39" i="3"/>
  <c r="V39" i="3"/>
  <c r="P39" i="3"/>
  <c r="Q39" i="3"/>
  <c r="T39" i="3"/>
  <c r="R39" i="3"/>
  <c r="S39" i="3"/>
  <c r="U360" i="3"/>
  <c r="V360" i="3"/>
  <c r="P360" i="3"/>
  <c r="Q360" i="3"/>
  <c r="T360" i="3"/>
  <c r="R360" i="3"/>
  <c r="S360" i="3"/>
  <c r="U261" i="3"/>
  <c r="V261" i="3"/>
  <c r="P261" i="3"/>
  <c r="Q261" i="3"/>
  <c r="T261" i="3"/>
  <c r="S261" i="3"/>
  <c r="R261" i="3"/>
  <c r="V55" i="3"/>
  <c r="P55" i="3"/>
  <c r="Q55" i="3"/>
  <c r="R55" i="3"/>
  <c r="U55" i="3"/>
  <c r="S55" i="3"/>
  <c r="T55" i="3"/>
  <c r="V141" i="3"/>
  <c r="P141" i="3"/>
  <c r="Q141" i="3"/>
  <c r="R141" i="3"/>
  <c r="U141" i="3"/>
  <c r="S141" i="3"/>
  <c r="T141" i="3"/>
  <c r="V73" i="3"/>
  <c r="P73" i="3"/>
  <c r="Q73" i="3"/>
  <c r="R73" i="3"/>
  <c r="U73" i="3"/>
  <c r="S73" i="3"/>
  <c r="T73" i="3"/>
  <c r="Q358" i="3"/>
  <c r="V358" i="3"/>
  <c r="P358" i="3"/>
  <c r="R358" i="3"/>
  <c r="U358" i="3"/>
  <c r="S358" i="3"/>
  <c r="T358" i="3"/>
  <c r="U225" i="3"/>
  <c r="V225" i="3"/>
  <c r="P225" i="3"/>
  <c r="Q225" i="3"/>
  <c r="T225" i="3"/>
  <c r="R225" i="3"/>
  <c r="S225" i="3"/>
  <c r="U156" i="3"/>
  <c r="V156" i="3"/>
  <c r="P156" i="3"/>
  <c r="Q156" i="3"/>
  <c r="T156" i="3"/>
  <c r="S156" i="3"/>
  <c r="R156" i="3"/>
  <c r="U275" i="3"/>
  <c r="V275" i="3"/>
  <c r="P275" i="3"/>
  <c r="Q275" i="3"/>
  <c r="T275" i="3"/>
  <c r="R275" i="3"/>
  <c r="S275" i="3"/>
  <c r="P171" i="3"/>
  <c r="R171" i="3"/>
  <c r="S171" i="3"/>
  <c r="V171" i="3"/>
  <c r="Q171" i="3"/>
  <c r="T171" i="3"/>
  <c r="U171" i="3"/>
  <c r="P105" i="3"/>
  <c r="R105" i="3"/>
  <c r="S105" i="3"/>
  <c r="V105" i="3"/>
  <c r="T105" i="3"/>
  <c r="U105" i="3"/>
  <c r="Q105" i="3"/>
  <c r="P290" i="3"/>
  <c r="Q290" i="3"/>
  <c r="S290" i="3"/>
  <c r="T290" i="3"/>
  <c r="R290" i="3"/>
  <c r="U290" i="3"/>
  <c r="V290" i="3"/>
  <c r="P187" i="3"/>
  <c r="S187" i="3"/>
  <c r="U187" i="3"/>
  <c r="V187" i="3"/>
  <c r="Q187" i="3"/>
  <c r="R187" i="3"/>
  <c r="T187" i="3"/>
  <c r="P338" i="3"/>
  <c r="R338" i="3"/>
  <c r="T338" i="3"/>
  <c r="U338" i="3"/>
  <c r="Q338" i="3"/>
  <c r="S338" i="3"/>
  <c r="V338" i="3"/>
  <c r="P221" i="3"/>
  <c r="R221" i="3"/>
  <c r="S221" i="3"/>
  <c r="V221" i="3"/>
  <c r="Q221" i="3"/>
  <c r="T221" i="3"/>
  <c r="U221" i="3"/>
  <c r="T49" i="3"/>
  <c r="U49" i="3"/>
  <c r="V49" i="3"/>
  <c r="P49" i="3"/>
  <c r="Q49" i="3"/>
  <c r="R49" i="3"/>
  <c r="S49" i="3"/>
  <c r="Q337" i="3"/>
  <c r="P32" i="3"/>
  <c r="V320" i="3"/>
  <c r="U354" i="3"/>
  <c r="V354" i="3"/>
  <c r="P354" i="3"/>
  <c r="Q354" i="3"/>
  <c r="T354" i="3"/>
  <c r="Q286" i="3"/>
  <c r="R286" i="3"/>
  <c r="S286" i="3"/>
  <c r="P286" i="3"/>
  <c r="T286" i="3"/>
  <c r="U286" i="3"/>
  <c r="V286" i="3"/>
  <c r="P215" i="3"/>
  <c r="Q215" i="3"/>
  <c r="R215" i="3"/>
  <c r="S215" i="3"/>
  <c r="T215" i="3"/>
  <c r="U215" i="3"/>
  <c r="V215" i="3"/>
  <c r="U130" i="3"/>
  <c r="V130" i="3"/>
  <c r="P130" i="3"/>
  <c r="Q130" i="3"/>
  <c r="T130" i="3"/>
  <c r="R130" i="3"/>
  <c r="S130" i="3"/>
  <c r="R110" i="3"/>
  <c r="S110" i="3"/>
  <c r="T110" i="3"/>
  <c r="U110" i="3"/>
  <c r="V110" i="3"/>
  <c r="Q110" i="3"/>
  <c r="P110" i="3"/>
  <c r="S19" i="3"/>
  <c r="T19" i="3"/>
  <c r="U19" i="3"/>
  <c r="V19" i="3"/>
  <c r="R19" i="3"/>
  <c r="Q19" i="3"/>
  <c r="P19" i="3"/>
  <c r="R276" i="3"/>
  <c r="S276" i="3"/>
  <c r="T276" i="3"/>
  <c r="U276" i="3"/>
  <c r="V276" i="3"/>
  <c r="Q276" i="3"/>
  <c r="P276" i="3"/>
  <c r="R258" i="3"/>
  <c r="S258" i="3"/>
  <c r="T258" i="3"/>
  <c r="U258" i="3"/>
  <c r="V258" i="3"/>
  <c r="Q258" i="3"/>
  <c r="P258" i="3"/>
  <c r="U138" i="3"/>
  <c r="V138" i="3"/>
  <c r="P138" i="3"/>
  <c r="S138" i="3"/>
  <c r="Q138" i="3"/>
  <c r="R138" i="3"/>
  <c r="T138" i="3"/>
  <c r="T169" i="3"/>
  <c r="U169" i="3"/>
  <c r="Q169" i="3"/>
  <c r="R169" i="3"/>
  <c r="P169" i="3"/>
  <c r="S169" i="3"/>
  <c r="V169" i="3"/>
  <c r="T271" i="3"/>
  <c r="U271" i="3"/>
  <c r="V271" i="3"/>
  <c r="P271" i="3"/>
  <c r="S271" i="3"/>
  <c r="P285" i="3"/>
  <c r="Q285" i="3"/>
  <c r="R285" i="3"/>
  <c r="S285" i="3"/>
  <c r="V285" i="3"/>
  <c r="T285" i="3"/>
  <c r="U285" i="3"/>
  <c r="P300" i="3"/>
  <c r="Q300" i="3"/>
  <c r="R300" i="3"/>
  <c r="S300" i="3"/>
  <c r="V300" i="3"/>
  <c r="T300" i="3"/>
  <c r="U300" i="3"/>
  <c r="T249" i="3"/>
  <c r="U249" i="3"/>
  <c r="V249" i="3"/>
  <c r="P249" i="3"/>
  <c r="S249" i="3"/>
  <c r="Q249" i="3"/>
  <c r="R249" i="3"/>
  <c r="T364" i="3"/>
  <c r="U364" i="3"/>
  <c r="V364" i="3"/>
  <c r="P364" i="3"/>
  <c r="S364" i="3"/>
  <c r="Q364" i="3"/>
  <c r="R364" i="3"/>
  <c r="T77" i="3"/>
  <c r="U77" i="3"/>
  <c r="V77" i="3"/>
  <c r="P77" i="3"/>
  <c r="S77" i="3"/>
  <c r="Q77" i="3"/>
  <c r="R77" i="3"/>
  <c r="T160" i="3"/>
  <c r="U160" i="3"/>
  <c r="V160" i="3"/>
  <c r="P160" i="3"/>
  <c r="S160" i="3"/>
  <c r="Q160" i="3"/>
  <c r="R160" i="3"/>
  <c r="R191" i="3"/>
  <c r="U191" i="3"/>
  <c r="V191" i="3"/>
  <c r="Q191" i="3"/>
  <c r="P191" i="3"/>
  <c r="S191" i="3"/>
  <c r="T191" i="3"/>
  <c r="R243" i="3"/>
  <c r="S243" i="3"/>
  <c r="T243" i="3"/>
  <c r="U243" i="3"/>
  <c r="V243" i="3"/>
  <c r="Q243" i="3"/>
  <c r="P243" i="3"/>
  <c r="T356" i="3"/>
  <c r="P356" i="3"/>
  <c r="R356" i="3"/>
  <c r="S356" i="3"/>
  <c r="U356" i="3"/>
  <c r="V356" i="3"/>
  <c r="Q356" i="3"/>
  <c r="S51" i="3"/>
  <c r="T51" i="3"/>
  <c r="P51" i="3"/>
  <c r="R51" i="3"/>
  <c r="U51" i="3"/>
  <c r="V51" i="3"/>
  <c r="Q51" i="3"/>
  <c r="S153" i="3"/>
  <c r="T153" i="3"/>
  <c r="V153" i="3"/>
  <c r="R153" i="3"/>
  <c r="P153" i="3"/>
  <c r="Q153" i="3"/>
  <c r="U153" i="3"/>
  <c r="P202" i="3"/>
  <c r="Q202" i="3"/>
  <c r="R202" i="3"/>
  <c r="S202" i="3"/>
  <c r="V202" i="3"/>
  <c r="P288" i="3"/>
  <c r="Q288" i="3"/>
  <c r="R288" i="3"/>
  <c r="S288" i="3"/>
  <c r="V288" i="3"/>
  <c r="P184" i="3"/>
  <c r="Q184" i="3"/>
  <c r="R184" i="3"/>
  <c r="S184" i="3"/>
  <c r="T184" i="3"/>
  <c r="V184" i="3"/>
  <c r="P118" i="3"/>
  <c r="Q118" i="3"/>
  <c r="R118" i="3"/>
  <c r="S118" i="3"/>
  <c r="T118" i="3"/>
  <c r="V118" i="3"/>
  <c r="S303" i="3"/>
  <c r="T303" i="3"/>
  <c r="U303" i="3"/>
  <c r="Q303" i="3"/>
  <c r="P303" i="3"/>
  <c r="R303" i="3"/>
  <c r="V303" i="3"/>
  <c r="S200" i="3"/>
  <c r="T200" i="3"/>
  <c r="U200" i="3"/>
  <c r="Q200" i="3"/>
  <c r="P200" i="3"/>
  <c r="R200" i="3"/>
  <c r="V200" i="3"/>
  <c r="S318" i="3"/>
  <c r="T318" i="3"/>
  <c r="U318" i="3"/>
  <c r="Q318" i="3"/>
  <c r="P318" i="3"/>
  <c r="R318" i="3"/>
  <c r="V318" i="3"/>
  <c r="S252" i="3"/>
  <c r="T252" i="3"/>
  <c r="U252" i="3"/>
  <c r="Q252" i="3"/>
  <c r="P252" i="3"/>
  <c r="R252" i="3"/>
  <c r="V252" i="3"/>
  <c r="S217" i="3"/>
  <c r="T217" i="3"/>
  <c r="U217" i="3"/>
  <c r="Q217" i="3"/>
  <c r="P217" i="3"/>
  <c r="R217" i="3"/>
  <c r="V217" i="3"/>
  <c r="R333" i="3"/>
  <c r="S333" i="3"/>
  <c r="T333" i="3"/>
  <c r="U333" i="3"/>
  <c r="V333" i="3"/>
  <c r="Q333" i="3"/>
  <c r="P333" i="3"/>
  <c r="R234" i="3"/>
  <c r="S234" i="3"/>
  <c r="T234" i="3"/>
  <c r="U234" i="3"/>
  <c r="V234" i="3"/>
  <c r="Q234" i="3"/>
  <c r="P234" i="3"/>
  <c r="R132" i="3"/>
  <c r="S132" i="3"/>
  <c r="T132" i="3"/>
  <c r="U132" i="3"/>
  <c r="V132" i="3"/>
  <c r="Q132" i="3"/>
  <c r="P132" i="3"/>
  <c r="R28" i="3"/>
  <c r="S28" i="3"/>
  <c r="T28" i="3"/>
  <c r="U28" i="3"/>
  <c r="V28" i="3"/>
  <c r="Q28" i="3"/>
  <c r="P28" i="3"/>
  <c r="R349" i="3"/>
  <c r="S349" i="3"/>
  <c r="T349" i="3"/>
  <c r="U349" i="3"/>
  <c r="V349" i="3"/>
  <c r="Q349" i="3"/>
  <c r="P349" i="3"/>
  <c r="P44" i="3"/>
  <c r="Q44" i="3"/>
  <c r="R44" i="3"/>
  <c r="S44" i="3"/>
  <c r="V44" i="3"/>
  <c r="T44" i="3"/>
  <c r="U44" i="3"/>
  <c r="P365" i="3"/>
  <c r="Q365" i="3"/>
  <c r="R365" i="3"/>
  <c r="S365" i="3"/>
  <c r="V365" i="3"/>
  <c r="U365" i="3"/>
  <c r="T365" i="3"/>
  <c r="P266" i="3"/>
  <c r="Q266" i="3"/>
  <c r="R266" i="3"/>
  <c r="S266" i="3"/>
  <c r="V266" i="3"/>
  <c r="T266" i="3"/>
  <c r="U266" i="3"/>
  <c r="P61" i="3"/>
  <c r="Q61" i="3"/>
  <c r="R61" i="3"/>
  <c r="S61" i="3"/>
  <c r="V61" i="3"/>
  <c r="U61" i="3"/>
  <c r="T61" i="3"/>
  <c r="P282" i="3"/>
  <c r="Q282" i="3"/>
  <c r="R282" i="3"/>
  <c r="S282" i="3"/>
  <c r="V282" i="3"/>
  <c r="T282" i="3"/>
  <c r="U282" i="3"/>
  <c r="P178" i="3"/>
  <c r="Q178" i="3"/>
  <c r="R178" i="3"/>
  <c r="S178" i="3"/>
  <c r="V178" i="3"/>
  <c r="U178" i="3"/>
  <c r="T178" i="3"/>
  <c r="P112" i="3"/>
  <c r="Q112" i="3"/>
  <c r="R112" i="3"/>
  <c r="S112" i="3"/>
  <c r="V112" i="3"/>
  <c r="T112" i="3"/>
  <c r="U112" i="3"/>
  <c r="P297" i="3"/>
  <c r="Q297" i="3"/>
  <c r="R297" i="3"/>
  <c r="S297" i="3"/>
  <c r="V297" i="3"/>
  <c r="T297" i="3"/>
  <c r="U297" i="3"/>
  <c r="P194" i="3"/>
  <c r="Q194" i="3"/>
  <c r="R194" i="3"/>
  <c r="S194" i="3"/>
  <c r="V194" i="3"/>
  <c r="T194" i="3"/>
  <c r="U194" i="3"/>
  <c r="P312" i="3"/>
  <c r="Q312" i="3"/>
  <c r="R312" i="3"/>
  <c r="S312" i="3"/>
  <c r="V312" i="3"/>
  <c r="U312" i="3"/>
  <c r="T312" i="3"/>
  <c r="P246" i="3"/>
  <c r="Q246" i="3"/>
  <c r="R246" i="3"/>
  <c r="S246" i="3"/>
  <c r="V246" i="3"/>
  <c r="T246" i="3"/>
  <c r="U246" i="3"/>
  <c r="P211" i="3"/>
  <c r="Q211" i="3"/>
  <c r="R211" i="3"/>
  <c r="S211" i="3"/>
  <c r="V211" i="3"/>
  <c r="T211" i="3"/>
  <c r="U211" i="3"/>
  <c r="T327" i="3"/>
  <c r="U327" i="3"/>
  <c r="V327" i="3"/>
  <c r="P327" i="3"/>
  <c r="S327" i="3"/>
  <c r="Q327" i="3"/>
  <c r="R327" i="3"/>
  <c r="T228" i="3"/>
  <c r="U228" i="3"/>
  <c r="V228" i="3"/>
  <c r="P228" i="3"/>
  <c r="S228" i="3"/>
  <c r="Q228" i="3"/>
  <c r="R228" i="3"/>
  <c r="T126" i="3"/>
  <c r="U126" i="3"/>
  <c r="V126" i="3"/>
  <c r="P126" i="3"/>
  <c r="S126" i="3"/>
  <c r="R126" i="3"/>
  <c r="Q126" i="3"/>
  <c r="T21" i="3"/>
  <c r="U21" i="3"/>
  <c r="V21" i="3"/>
  <c r="P21" i="3"/>
  <c r="S21" i="3"/>
  <c r="Q21" i="3"/>
  <c r="R21" i="3"/>
  <c r="T343" i="3"/>
  <c r="U343" i="3"/>
  <c r="V343" i="3"/>
  <c r="P343" i="3"/>
  <c r="S343" i="3"/>
  <c r="Q343" i="3"/>
  <c r="R343" i="3"/>
  <c r="U38" i="3"/>
  <c r="V38" i="3"/>
  <c r="P38" i="3"/>
  <c r="Q38" i="3"/>
  <c r="T38" i="3"/>
  <c r="R38" i="3"/>
  <c r="S38" i="3"/>
  <c r="U359" i="3"/>
  <c r="V359" i="3"/>
  <c r="P359" i="3"/>
  <c r="Q359" i="3"/>
  <c r="T359" i="3"/>
  <c r="R359" i="3"/>
  <c r="S359" i="3"/>
  <c r="U260" i="3"/>
  <c r="V260" i="3"/>
  <c r="P260" i="3"/>
  <c r="Q260" i="3"/>
  <c r="T260" i="3"/>
  <c r="R260" i="3"/>
  <c r="S260" i="3"/>
  <c r="U54" i="3"/>
  <c r="V54" i="3"/>
  <c r="P54" i="3"/>
  <c r="Q54" i="3"/>
  <c r="T54" i="3"/>
  <c r="R54" i="3"/>
  <c r="S54" i="3"/>
  <c r="P341" i="3"/>
  <c r="S341" i="3"/>
  <c r="T341" i="3"/>
  <c r="U341" i="3"/>
  <c r="V341" i="3"/>
  <c r="R341" i="3"/>
  <c r="Q341" i="3"/>
  <c r="T207" i="3"/>
  <c r="U207" i="3"/>
  <c r="V207" i="3"/>
  <c r="P207" i="3"/>
  <c r="S207" i="3"/>
  <c r="Q207" i="3"/>
  <c r="R207" i="3"/>
  <c r="T89" i="3"/>
  <c r="U89" i="3"/>
  <c r="V89" i="3"/>
  <c r="P89" i="3"/>
  <c r="S89" i="3"/>
  <c r="Q89" i="3"/>
  <c r="R89" i="3"/>
  <c r="Q155" i="3"/>
  <c r="R155" i="3"/>
  <c r="U155" i="3"/>
  <c r="S155" i="3"/>
  <c r="T155" i="3"/>
  <c r="V155" i="3"/>
  <c r="P155" i="3"/>
  <c r="Q88" i="3"/>
  <c r="R88" i="3"/>
  <c r="U88" i="3"/>
  <c r="P88" i="3"/>
  <c r="S88" i="3"/>
  <c r="T88" i="3"/>
  <c r="V88" i="3"/>
  <c r="Q274" i="3"/>
  <c r="R274" i="3"/>
  <c r="U274" i="3"/>
  <c r="S274" i="3"/>
  <c r="T274" i="3"/>
  <c r="V274" i="3"/>
  <c r="P274" i="3"/>
  <c r="Q170" i="3"/>
  <c r="S170" i="3"/>
  <c r="T170" i="3"/>
  <c r="U170" i="3"/>
  <c r="V170" i="3"/>
  <c r="R170" i="3"/>
  <c r="P170" i="3"/>
  <c r="V104" i="3"/>
  <c r="Q104" i="3"/>
  <c r="S104" i="3"/>
  <c r="T104" i="3"/>
  <c r="U104" i="3"/>
  <c r="R104" i="3"/>
  <c r="P104" i="3"/>
  <c r="V321" i="3"/>
  <c r="Q321" i="3"/>
  <c r="R321" i="3"/>
  <c r="U321" i="3"/>
  <c r="S321" i="3"/>
  <c r="T321" i="3"/>
  <c r="P321" i="3"/>
  <c r="V255" i="3"/>
  <c r="S255" i="3"/>
  <c r="U255" i="3"/>
  <c r="Q255" i="3"/>
  <c r="T255" i="3"/>
  <c r="P255" i="3"/>
  <c r="R255" i="3"/>
  <c r="V203" i="3"/>
  <c r="U203" i="3"/>
  <c r="P203" i="3"/>
  <c r="S203" i="3"/>
  <c r="Q203" i="3"/>
  <c r="R203" i="3"/>
  <c r="T203" i="3"/>
  <c r="V14" i="3"/>
  <c r="Q238" i="3"/>
  <c r="V304" i="3"/>
  <c r="R271" i="3"/>
  <c r="U152" i="3"/>
  <c r="V152" i="3"/>
  <c r="P152" i="3"/>
  <c r="Q152" i="3"/>
  <c r="R152" i="3"/>
  <c r="T152" i="3"/>
  <c r="Q100" i="3"/>
  <c r="R100" i="3"/>
  <c r="S100" i="3"/>
  <c r="P100" i="3"/>
  <c r="T100" i="3"/>
  <c r="U100" i="3"/>
  <c r="V100" i="3"/>
  <c r="P198" i="3"/>
  <c r="Q198" i="3"/>
  <c r="R198" i="3"/>
  <c r="S198" i="3"/>
  <c r="T198" i="3"/>
  <c r="U198" i="3"/>
  <c r="V198" i="3"/>
  <c r="U331" i="3"/>
  <c r="V331" i="3"/>
  <c r="P331" i="3"/>
  <c r="Q331" i="3"/>
  <c r="T331" i="3"/>
  <c r="R331" i="3"/>
  <c r="S331" i="3"/>
  <c r="U146" i="3"/>
  <c r="V146" i="3"/>
  <c r="P146" i="3"/>
  <c r="Q146" i="3"/>
  <c r="T146" i="3"/>
  <c r="R146" i="3"/>
  <c r="S146" i="3"/>
  <c r="S124" i="3"/>
  <c r="T124" i="3"/>
  <c r="U124" i="3"/>
  <c r="V124" i="3"/>
  <c r="R124" i="3"/>
  <c r="P124" i="3"/>
  <c r="Q124" i="3"/>
  <c r="T186" i="3"/>
  <c r="U186" i="3"/>
  <c r="Q186" i="3"/>
  <c r="S186" i="3"/>
  <c r="V186" i="3"/>
  <c r="P186" i="3"/>
  <c r="R186" i="3"/>
  <c r="T370" i="3"/>
  <c r="U370" i="3"/>
  <c r="V370" i="3"/>
  <c r="P370" i="3"/>
  <c r="S370" i="3"/>
  <c r="R72" i="3"/>
  <c r="S72" i="3"/>
  <c r="T72" i="3"/>
  <c r="U72" i="3"/>
  <c r="V72" i="3"/>
  <c r="Q72" i="3"/>
  <c r="P72" i="3"/>
  <c r="Q140" i="3"/>
  <c r="R140" i="3"/>
  <c r="S140" i="3"/>
  <c r="T140" i="3"/>
  <c r="U140" i="3"/>
  <c r="P140" i="3"/>
  <c r="V140" i="3"/>
  <c r="S103" i="3"/>
  <c r="T103" i="3"/>
  <c r="P103" i="3"/>
  <c r="R103" i="3"/>
  <c r="U103" i="3"/>
  <c r="Q103" i="3"/>
  <c r="V103" i="3"/>
  <c r="V371" i="3"/>
  <c r="P371" i="3"/>
  <c r="Q371" i="3"/>
  <c r="R371" i="3"/>
  <c r="U371" i="3"/>
  <c r="V168" i="3"/>
  <c r="P168" i="3"/>
  <c r="Q168" i="3"/>
  <c r="R168" i="3"/>
  <c r="S168" i="3"/>
  <c r="U168" i="3"/>
  <c r="V101" i="3"/>
  <c r="P101" i="3"/>
  <c r="Q101" i="3"/>
  <c r="R101" i="3"/>
  <c r="S101" i="3"/>
  <c r="T101" i="3"/>
  <c r="U101" i="3"/>
  <c r="R287" i="3"/>
  <c r="S287" i="3"/>
  <c r="T287" i="3"/>
  <c r="P287" i="3"/>
  <c r="Q287" i="3"/>
  <c r="U287" i="3"/>
  <c r="V287" i="3"/>
  <c r="R183" i="3"/>
  <c r="S183" i="3"/>
  <c r="T183" i="3"/>
  <c r="P183" i="3"/>
  <c r="Q183" i="3"/>
  <c r="U183" i="3"/>
  <c r="V183" i="3"/>
  <c r="R117" i="3"/>
  <c r="S117" i="3"/>
  <c r="T117" i="3"/>
  <c r="P117" i="3"/>
  <c r="V117" i="3"/>
  <c r="Q117" i="3"/>
  <c r="U117" i="3"/>
  <c r="R302" i="3"/>
  <c r="S302" i="3"/>
  <c r="T302" i="3"/>
  <c r="P302" i="3"/>
  <c r="V302" i="3"/>
  <c r="Q302" i="3"/>
  <c r="U302" i="3"/>
  <c r="R199" i="3"/>
  <c r="S199" i="3"/>
  <c r="T199" i="3"/>
  <c r="P199" i="3"/>
  <c r="V199" i="3"/>
  <c r="Q199" i="3"/>
  <c r="U199" i="3"/>
  <c r="Q317" i="3"/>
  <c r="R317" i="3"/>
  <c r="S317" i="3"/>
  <c r="T317" i="3"/>
  <c r="U317" i="3"/>
  <c r="P317" i="3"/>
  <c r="V317" i="3"/>
  <c r="Q251" i="3"/>
  <c r="R251" i="3"/>
  <c r="S251" i="3"/>
  <c r="T251" i="3"/>
  <c r="U251" i="3"/>
  <c r="P251" i="3"/>
  <c r="V251" i="3"/>
  <c r="Q216" i="3"/>
  <c r="R216" i="3"/>
  <c r="S216" i="3"/>
  <c r="T216" i="3"/>
  <c r="U216" i="3"/>
  <c r="P216" i="3"/>
  <c r="V216" i="3"/>
  <c r="Q332" i="3"/>
  <c r="R332" i="3"/>
  <c r="S332" i="3"/>
  <c r="T332" i="3"/>
  <c r="U332" i="3"/>
  <c r="P332" i="3"/>
  <c r="V332" i="3"/>
  <c r="Q233" i="3"/>
  <c r="R233" i="3"/>
  <c r="S233" i="3"/>
  <c r="T233" i="3"/>
  <c r="U233" i="3"/>
  <c r="P233" i="3"/>
  <c r="V233" i="3"/>
  <c r="V131" i="3"/>
  <c r="P131" i="3"/>
  <c r="Q131" i="3"/>
  <c r="R131" i="3"/>
  <c r="U131" i="3"/>
  <c r="S131" i="3"/>
  <c r="T131" i="3"/>
  <c r="V27" i="3"/>
  <c r="P27" i="3"/>
  <c r="Q27" i="3"/>
  <c r="R27" i="3"/>
  <c r="U27" i="3"/>
  <c r="S27" i="3"/>
  <c r="T27" i="3"/>
  <c r="V348" i="3"/>
  <c r="P348" i="3"/>
  <c r="Q348" i="3"/>
  <c r="R348" i="3"/>
  <c r="U348" i="3"/>
  <c r="S348" i="3"/>
  <c r="T348" i="3"/>
  <c r="V43" i="3"/>
  <c r="P43" i="3"/>
  <c r="Q43" i="3"/>
  <c r="R43" i="3"/>
  <c r="U43" i="3"/>
  <c r="S43" i="3"/>
  <c r="T43" i="3"/>
  <c r="V162" i="3"/>
  <c r="P162" i="3"/>
  <c r="Q162" i="3"/>
  <c r="R162" i="3"/>
  <c r="U162" i="3"/>
  <c r="S162" i="3"/>
  <c r="T162" i="3"/>
  <c r="V95" i="3"/>
  <c r="P95" i="3"/>
  <c r="Q95" i="3"/>
  <c r="R95" i="3"/>
  <c r="U95" i="3"/>
  <c r="T95" i="3"/>
  <c r="S95" i="3"/>
  <c r="V281" i="3"/>
  <c r="P281" i="3"/>
  <c r="Q281" i="3"/>
  <c r="R281" i="3"/>
  <c r="U281" i="3"/>
  <c r="S281" i="3"/>
  <c r="T281" i="3"/>
  <c r="V177" i="3"/>
  <c r="P177" i="3"/>
  <c r="Q177" i="3"/>
  <c r="R177" i="3"/>
  <c r="U177" i="3"/>
  <c r="T177" i="3"/>
  <c r="S177" i="3"/>
  <c r="V111" i="3"/>
  <c r="P111" i="3"/>
  <c r="Q111" i="3"/>
  <c r="R111" i="3"/>
  <c r="U111" i="3"/>
  <c r="S111" i="3"/>
  <c r="T111" i="3"/>
  <c r="V296" i="3"/>
  <c r="P296" i="3"/>
  <c r="Q296" i="3"/>
  <c r="R296" i="3"/>
  <c r="U296" i="3"/>
  <c r="S296" i="3"/>
  <c r="T296" i="3"/>
  <c r="V193" i="3"/>
  <c r="P193" i="3"/>
  <c r="Q193" i="3"/>
  <c r="R193" i="3"/>
  <c r="U193" i="3"/>
  <c r="S193" i="3"/>
  <c r="T193" i="3"/>
  <c r="S311" i="3"/>
  <c r="T311" i="3"/>
  <c r="U311" i="3"/>
  <c r="V311" i="3"/>
  <c r="R311" i="3"/>
  <c r="Q311" i="3"/>
  <c r="P311" i="3"/>
  <c r="S245" i="3"/>
  <c r="T245" i="3"/>
  <c r="U245" i="3"/>
  <c r="V245" i="3"/>
  <c r="R245" i="3"/>
  <c r="P245" i="3"/>
  <c r="Q245" i="3"/>
  <c r="S210" i="3"/>
  <c r="T210" i="3"/>
  <c r="U210" i="3"/>
  <c r="V210" i="3"/>
  <c r="R210" i="3"/>
  <c r="P210" i="3"/>
  <c r="Q210" i="3"/>
  <c r="S326" i="3"/>
  <c r="T326" i="3"/>
  <c r="U326" i="3"/>
  <c r="V326" i="3"/>
  <c r="R326" i="3"/>
  <c r="P326" i="3"/>
  <c r="Q326" i="3"/>
  <c r="T227" i="3"/>
  <c r="P227" i="3"/>
  <c r="S227" i="3"/>
  <c r="Q227" i="3"/>
  <c r="R227" i="3"/>
  <c r="U227" i="3"/>
  <c r="V227" i="3"/>
  <c r="T125" i="3"/>
  <c r="U125" i="3"/>
  <c r="V125" i="3"/>
  <c r="P125" i="3"/>
  <c r="S125" i="3"/>
  <c r="Q125" i="3"/>
  <c r="R125" i="3"/>
  <c r="T20" i="3"/>
  <c r="U20" i="3"/>
  <c r="V20" i="3"/>
  <c r="P20" i="3"/>
  <c r="S20" i="3"/>
  <c r="R20" i="3"/>
  <c r="Q20" i="3"/>
  <c r="T342" i="3"/>
  <c r="U342" i="3"/>
  <c r="V342" i="3"/>
  <c r="P342" i="3"/>
  <c r="S342" i="3"/>
  <c r="Q342" i="3"/>
  <c r="R342" i="3"/>
  <c r="T37" i="3"/>
  <c r="U37" i="3"/>
  <c r="V37" i="3"/>
  <c r="P37" i="3"/>
  <c r="S37" i="3"/>
  <c r="Q37" i="3"/>
  <c r="R37" i="3"/>
  <c r="S324" i="3"/>
  <c r="T324" i="3"/>
  <c r="U324" i="3"/>
  <c r="V324" i="3"/>
  <c r="R324" i="3"/>
  <c r="P324" i="3"/>
  <c r="Q324" i="3"/>
  <c r="S189" i="3"/>
  <c r="T189" i="3"/>
  <c r="U189" i="3"/>
  <c r="V189" i="3"/>
  <c r="R189" i="3"/>
  <c r="Q189" i="3"/>
  <c r="P189" i="3"/>
  <c r="S308" i="3"/>
  <c r="T308" i="3"/>
  <c r="U308" i="3"/>
  <c r="V308" i="3"/>
  <c r="R308" i="3"/>
  <c r="P308" i="3"/>
  <c r="Q308" i="3"/>
  <c r="S53" i="3"/>
  <c r="T53" i="3"/>
  <c r="U53" i="3"/>
  <c r="V53" i="3"/>
  <c r="R53" i="3"/>
  <c r="P53" i="3"/>
  <c r="Q53" i="3"/>
  <c r="V139" i="3"/>
  <c r="P139" i="3"/>
  <c r="Q139" i="3"/>
  <c r="T139" i="3"/>
  <c r="R139" i="3"/>
  <c r="S139" i="3"/>
  <c r="U139" i="3"/>
  <c r="V71" i="3"/>
  <c r="P71" i="3"/>
  <c r="Q71" i="3"/>
  <c r="T71" i="3"/>
  <c r="R71" i="3"/>
  <c r="S71" i="3"/>
  <c r="U71" i="3"/>
  <c r="V154" i="3"/>
  <c r="Q154" i="3"/>
  <c r="R154" i="3"/>
  <c r="U154" i="3"/>
  <c r="P154" i="3"/>
  <c r="S154" i="3"/>
  <c r="T154" i="3"/>
  <c r="U87" i="3"/>
  <c r="V87" i="3"/>
  <c r="P87" i="3"/>
  <c r="Q87" i="3"/>
  <c r="T87" i="3"/>
  <c r="R87" i="3"/>
  <c r="S87" i="3"/>
  <c r="U204" i="3"/>
  <c r="V204" i="3"/>
  <c r="T204" i="3"/>
  <c r="R204" i="3"/>
  <c r="P204" i="3"/>
  <c r="Q204" i="3"/>
  <c r="S204" i="3"/>
  <c r="U185" i="3"/>
  <c r="V185" i="3"/>
  <c r="R185" i="3"/>
  <c r="T185" i="3"/>
  <c r="P185" i="3"/>
  <c r="S185" i="3"/>
  <c r="Q185" i="3"/>
  <c r="V85" i="3"/>
  <c r="P238" i="3"/>
  <c r="U304" i="3"/>
  <c r="Q271" i="3"/>
  <c r="Q33" i="3"/>
  <c r="R33" i="3"/>
  <c r="P33" i="3"/>
  <c r="T33" i="3"/>
  <c r="U33" i="3"/>
  <c r="V33" i="3"/>
  <c r="S33" i="3"/>
  <c r="U102" i="3"/>
  <c r="V102" i="3"/>
  <c r="T102" i="3"/>
  <c r="R102" i="3"/>
  <c r="P102" i="3"/>
  <c r="Q102" i="3"/>
  <c r="S102" i="3"/>
  <c r="T86" i="3"/>
  <c r="U86" i="3"/>
  <c r="Q86" i="3"/>
  <c r="S86" i="3"/>
  <c r="V86" i="3"/>
  <c r="R86" i="3"/>
  <c r="P86" i="3"/>
  <c r="S68" i="3"/>
  <c r="T68" i="3"/>
  <c r="P68" i="3"/>
  <c r="Q68" i="3"/>
  <c r="V68" i="3"/>
  <c r="R68" i="3"/>
  <c r="U68" i="3"/>
  <c r="R50" i="3"/>
  <c r="S50" i="3"/>
  <c r="U50" i="3"/>
  <c r="Q50" i="3"/>
  <c r="P50" i="3"/>
  <c r="T50" i="3"/>
  <c r="V50" i="3"/>
  <c r="Q62" i="10"/>
  <c r="P62" i="10"/>
  <c r="T62" i="10"/>
  <c r="R62" i="10"/>
  <c r="S62" i="10"/>
  <c r="S9" i="11"/>
  <c r="Q19" i="11"/>
  <c r="N59" i="11"/>
  <c r="O8" i="11"/>
  <c r="Q32" i="11"/>
  <c r="R5" i="11"/>
  <c r="S38" i="11"/>
  <c r="O40" i="11"/>
  <c r="O3" i="11"/>
  <c r="R32" i="11"/>
  <c r="S5" i="11"/>
  <c r="O37" i="11"/>
  <c r="N27" i="11"/>
  <c r="O56" i="11"/>
  <c r="S32" i="11"/>
  <c r="L39" i="11"/>
  <c r="O14" i="11"/>
  <c r="N5" i="11"/>
  <c r="N38" i="11"/>
  <c r="P58" i="11"/>
  <c r="N32" i="11"/>
  <c r="O5" i="11"/>
  <c r="O38" i="11"/>
  <c r="S42" i="11"/>
  <c r="S58" i="11"/>
  <c r="L42" i="11"/>
  <c r="P48" i="9"/>
  <c r="P46" i="9"/>
  <c r="P50" i="9"/>
  <c r="P44" i="9"/>
  <c r="S60" i="9"/>
  <c r="S58" i="9"/>
  <c r="S56" i="9"/>
  <c r="S54" i="9"/>
  <c r="S52" i="9"/>
  <c r="S50" i="9"/>
  <c r="S48" i="9"/>
  <c r="S46" i="9"/>
  <c r="S44" i="9"/>
  <c r="P4" i="9"/>
  <c r="P17" i="9"/>
  <c r="N60" i="9"/>
  <c r="N58" i="9"/>
  <c r="N56" i="9"/>
  <c r="N54" i="9"/>
  <c r="N52" i="9"/>
  <c r="N50" i="9"/>
  <c r="N48" i="9"/>
  <c r="N46" i="9"/>
  <c r="N44" i="9"/>
  <c r="P5" i="9"/>
  <c r="P13" i="9"/>
  <c r="P29" i="9"/>
  <c r="S59" i="9"/>
  <c r="S57" i="9"/>
  <c r="S55" i="9"/>
  <c r="S53" i="9"/>
  <c r="S51" i="9"/>
  <c r="S49" i="9"/>
  <c r="S47" i="9"/>
  <c r="S45" i="9"/>
  <c r="S2" i="9"/>
  <c r="P59" i="9"/>
  <c r="P57" i="9"/>
  <c r="P55" i="9"/>
  <c r="P53" i="9"/>
  <c r="P51" i="9"/>
  <c r="P49" i="9"/>
  <c r="P47" i="9"/>
  <c r="P45" i="9"/>
  <c r="P2" i="9"/>
  <c r="P30" i="9"/>
  <c r="N59" i="9"/>
  <c r="N57" i="9"/>
  <c r="N55" i="9"/>
  <c r="N53" i="9"/>
  <c r="N51" i="9"/>
  <c r="N49" i="9"/>
  <c r="N47" i="9"/>
  <c r="N45" i="9"/>
  <c r="N2" i="9"/>
  <c r="P25" i="9"/>
  <c r="P21" i="9"/>
  <c r="O52" i="11"/>
  <c r="P50" i="11"/>
  <c r="N47" i="11"/>
  <c r="S50" i="11"/>
  <c r="N54" i="11"/>
  <c r="Q59" i="11"/>
  <c r="Q47" i="11"/>
  <c r="P54" i="11"/>
  <c r="N51" i="11"/>
  <c r="S54" i="11"/>
  <c r="N58" i="11"/>
  <c r="N60" i="11"/>
  <c r="O48" i="11"/>
  <c r="Q51" i="11"/>
  <c r="O58" i="11"/>
  <c r="N50" i="11"/>
  <c r="O44" i="11"/>
  <c r="R44" i="11"/>
  <c r="T44" i="11"/>
  <c r="N43" i="11"/>
  <c r="Q43" i="11"/>
  <c r="P46" i="10"/>
  <c r="N59" i="10"/>
  <c r="N46" i="10"/>
  <c r="P52" i="10"/>
  <c r="Q46" i="10"/>
  <c r="N51" i="10"/>
  <c r="N53" i="10"/>
  <c r="R54" i="10"/>
  <c r="P56" i="10"/>
  <c r="N58" i="10"/>
  <c r="P59" i="10"/>
  <c r="S61" i="10"/>
  <c r="R46" i="10"/>
  <c r="R59" i="10"/>
  <c r="S46" i="10"/>
  <c r="N57" i="10"/>
  <c r="T46" i="10"/>
  <c r="R51" i="10"/>
  <c r="O55" i="10"/>
  <c r="R57" i="10"/>
  <c r="R58" i="10"/>
  <c r="O44" i="10"/>
  <c r="P44" i="10"/>
  <c r="R13" i="11"/>
  <c r="O20" i="11"/>
  <c r="Q9" i="11"/>
  <c r="O10" i="11"/>
  <c r="Q16" i="11"/>
  <c r="S18" i="11"/>
  <c r="O25" i="11"/>
  <c r="Q28" i="11"/>
  <c r="Q13" i="11"/>
  <c r="P9" i="11"/>
  <c r="P16" i="11"/>
  <c r="Q39" i="11"/>
  <c r="Q18" i="11"/>
  <c r="N25" i="11"/>
  <c r="O24" i="11"/>
  <c r="S13" i="11"/>
  <c r="Q20" i="11"/>
  <c r="R9" i="11"/>
  <c r="Q10" i="11"/>
  <c r="R16" i="11"/>
  <c r="P25" i="11"/>
  <c r="O13" i="11"/>
  <c r="N9" i="11"/>
  <c r="Q35" i="11"/>
  <c r="N16" i="11"/>
  <c r="O18" i="11"/>
  <c r="Q23" i="11"/>
  <c r="N13" i="11"/>
  <c r="Q8" i="11"/>
  <c r="O35" i="11"/>
  <c r="Q15" i="11"/>
  <c r="N18" i="11"/>
  <c r="O22" i="11"/>
  <c r="P13" i="11"/>
  <c r="O9" i="11"/>
  <c r="O16" i="11"/>
  <c r="P18" i="11"/>
  <c r="S12" i="11"/>
  <c r="S31" i="11"/>
  <c r="S7" i="11"/>
  <c r="S4" i="11"/>
  <c r="S17" i="11"/>
  <c r="O15" i="11"/>
  <c r="S6" i="11"/>
  <c r="O39" i="11"/>
  <c r="S34" i="11"/>
  <c r="O19" i="11"/>
  <c r="S26" i="11"/>
  <c r="O23" i="11"/>
  <c r="S29" i="11"/>
  <c r="O28" i="11"/>
  <c r="S41" i="11"/>
  <c r="Q42" i="11"/>
  <c r="O43" i="11"/>
  <c r="S45" i="11"/>
  <c r="Q46" i="11"/>
  <c r="O47" i="11"/>
  <c r="S49" i="11"/>
  <c r="Q50" i="11"/>
  <c r="O51" i="11"/>
  <c r="S53" i="11"/>
  <c r="Q54" i="11"/>
  <c r="O55" i="11"/>
  <c r="S57" i="11"/>
  <c r="Q58" i="11"/>
  <c r="O59" i="11"/>
  <c r="P3" i="11"/>
  <c r="N14" i="11"/>
  <c r="T12" i="11"/>
  <c r="P8" i="11"/>
  <c r="N30" i="11"/>
  <c r="T31" i="11"/>
  <c r="P20" i="11"/>
  <c r="N21" i="11"/>
  <c r="T7" i="11"/>
  <c r="P35" i="11"/>
  <c r="N36" i="11"/>
  <c r="T4" i="11"/>
  <c r="P10" i="11"/>
  <c r="N11" i="11"/>
  <c r="T17" i="11"/>
  <c r="P15" i="11"/>
  <c r="N37" i="11"/>
  <c r="T6" i="11"/>
  <c r="R38" i="11"/>
  <c r="P39" i="11"/>
  <c r="N33" i="11"/>
  <c r="T34" i="11"/>
  <c r="R18" i="11"/>
  <c r="P19" i="11"/>
  <c r="N22" i="11"/>
  <c r="T26" i="11"/>
  <c r="R25" i="11"/>
  <c r="P23" i="11"/>
  <c r="N24" i="11"/>
  <c r="T29" i="11"/>
  <c r="R27" i="11"/>
  <c r="P28" i="11"/>
  <c r="N40" i="11"/>
  <c r="T41" i="11"/>
  <c r="R42" i="11"/>
  <c r="P43" i="11"/>
  <c r="N44" i="11"/>
  <c r="T45" i="11"/>
  <c r="R46" i="11"/>
  <c r="P47" i="11"/>
  <c r="N48" i="11"/>
  <c r="T49" i="11"/>
  <c r="R50" i="11"/>
  <c r="P51" i="11"/>
  <c r="N52" i="11"/>
  <c r="T53" i="11"/>
  <c r="R54" i="11"/>
  <c r="P55" i="11"/>
  <c r="N56" i="11"/>
  <c r="T57" i="11"/>
  <c r="R58" i="11"/>
  <c r="P59" i="11"/>
  <c r="O21" i="11"/>
  <c r="O36" i="11"/>
  <c r="O11" i="11"/>
  <c r="O60" i="11"/>
  <c r="R3" i="11"/>
  <c r="P14" i="11"/>
  <c r="N12" i="11"/>
  <c r="R8" i="11"/>
  <c r="P30" i="11"/>
  <c r="N31" i="11"/>
  <c r="R20" i="11"/>
  <c r="P21" i="11"/>
  <c r="N7" i="11"/>
  <c r="R35" i="11"/>
  <c r="P36" i="11"/>
  <c r="N4" i="11"/>
  <c r="R10" i="11"/>
  <c r="P11" i="11"/>
  <c r="N17" i="11"/>
  <c r="R15" i="11"/>
  <c r="P37" i="11"/>
  <c r="N6" i="11"/>
  <c r="R39" i="11"/>
  <c r="P33" i="11"/>
  <c r="N34" i="11"/>
  <c r="R19" i="11"/>
  <c r="P22" i="11"/>
  <c r="N26" i="11"/>
  <c r="R23" i="11"/>
  <c r="P24" i="11"/>
  <c r="N29" i="11"/>
  <c r="R28" i="11"/>
  <c r="P40" i="11"/>
  <c r="N41" i="11"/>
  <c r="T42" i="11"/>
  <c r="R43" i="11"/>
  <c r="P44" i="11"/>
  <c r="N45" i="11"/>
  <c r="T46" i="11"/>
  <c r="R47" i="11"/>
  <c r="P48" i="11"/>
  <c r="N49" i="11"/>
  <c r="T50" i="11"/>
  <c r="R51" i="11"/>
  <c r="P52" i="11"/>
  <c r="N53" i="11"/>
  <c r="T54" i="11"/>
  <c r="R55" i="11"/>
  <c r="P56" i="11"/>
  <c r="N57" i="11"/>
  <c r="R59" i="11"/>
  <c r="P60" i="11"/>
  <c r="S3" i="11"/>
  <c r="Q14" i="11"/>
  <c r="O12" i="11"/>
  <c r="S8" i="11"/>
  <c r="Q30" i="11"/>
  <c r="O31" i="11"/>
  <c r="S20" i="11"/>
  <c r="Q21" i="11"/>
  <c r="O7" i="11"/>
  <c r="S35" i="11"/>
  <c r="Q36" i="11"/>
  <c r="O4" i="11"/>
  <c r="S10" i="11"/>
  <c r="Q11" i="11"/>
  <c r="O17" i="11"/>
  <c r="S15" i="11"/>
  <c r="Q37" i="11"/>
  <c r="O6" i="11"/>
  <c r="S39" i="11"/>
  <c r="Q33" i="11"/>
  <c r="O34" i="11"/>
  <c r="S19" i="11"/>
  <c r="Q22" i="11"/>
  <c r="O26" i="11"/>
  <c r="S23" i="11"/>
  <c r="Q24" i="11"/>
  <c r="O29" i="11"/>
  <c r="S28" i="11"/>
  <c r="Q40" i="11"/>
  <c r="O41" i="11"/>
  <c r="S43" i="11"/>
  <c r="Q44" i="11"/>
  <c r="O45" i="11"/>
  <c r="S47" i="11"/>
  <c r="Q48" i="11"/>
  <c r="O49" i="11"/>
  <c r="S51" i="11"/>
  <c r="Q52" i="11"/>
  <c r="O53" i="11"/>
  <c r="S55" i="11"/>
  <c r="Q56" i="11"/>
  <c r="O57" i="11"/>
  <c r="S59" i="11"/>
  <c r="Q60" i="11"/>
  <c r="T3" i="11"/>
  <c r="R14" i="11"/>
  <c r="P12" i="11"/>
  <c r="T8" i="11"/>
  <c r="R30" i="11"/>
  <c r="P31" i="11"/>
  <c r="T20" i="11"/>
  <c r="R21" i="11"/>
  <c r="P7" i="11"/>
  <c r="T35" i="11"/>
  <c r="R36" i="11"/>
  <c r="P4" i="11"/>
  <c r="T10" i="11"/>
  <c r="R11" i="11"/>
  <c r="P17" i="11"/>
  <c r="T15" i="11"/>
  <c r="R37" i="11"/>
  <c r="P6" i="11"/>
  <c r="T39" i="11"/>
  <c r="R33" i="11"/>
  <c r="P34" i="11"/>
  <c r="T19" i="11"/>
  <c r="R22" i="11"/>
  <c r="P26" i="11"/>
  <c r="T23" i="11"/>
  <c r="R24" i="11"/>
  <c r="P29" i="11"/>
  <c r="T28" i="11"/>
  <c r="R40" i="11"/>
  <c r="P41" i="11"/>
  <c r="P45" i="11"/>
  <c r="R48" i="11"/>
  <c r="P49" i="11"/>
  <c r="R52" i="11"/>
  <c r="P53" i="11"/>
  <c r="R56" i="11"/>
  <c r="P57" i="11"/>
  <c r="R60" i="11"/>
  <c r="S14" i="11"/>
  <c r="Q12" i="11"/>
  <c r="S30" i="11"/>
  <c r="Q31" i="11"/>
  <c r="S21" i="11"/>
  <c r="Q7" i="11"/>
  <c r="S36" i="11"/>
  <c r="Q4" i="11"/>
  <c r="S11" i="11"/>
  <c r="Q17" i="11"/>
  <c r="S37" i="11"/>
  <c r="Q6" i="11"/>
  <c r="S33" i="11"/>
  <c r="Q34" i="11"/>
  <c r="S22" i="11"/>
  <c r="Q26" i="11"/>
  <c r="S24" i="11"/>
  <c r="Q29" i="11"/>
  <c r="S40" i="11"/>
  <c r="Q41" i="11"/>
  <c r="Q45" i="11"/>
  <c r="S48" i="11"/>
  <c r="Q49" i="11"/>
  <c r="S52" i="11"/>
  <c r="Q53" i="11"/>
  <c r="S56" i="11"/>
  <c r="Q57" i="11"/>
  <c r="S60" i="11"/>
  <c r="Q3" i="10"/>
  <c r="Q43" i="10"/>
  <c r="N13" i="10"/>
  <c r="N31" i="10"/>
  <c r="Q9" i="10"/>
  <c r="R43" i="10"/>
  <c r="R9" i="10"/>
  <c r="S3" i="10"/>
  <c r="N21" i="10"/>
  <c r="O22" i="10"/>
  <c r="O40" i="10"/>
  <c r="S41" i="10"/>
  <c r="S43" i="10"/>
  <c r="N38" i="10"/>
  <c r="O39" i="10"/>
  <c r="O23" i="10"/>
  <c r="R37" i="10"/>
  <c r="N29" i="10"/>
  <c r="P36" i="10"/>
  <c r="P13" i="10"/>
  <c r="P31" i="10"/>
  <c r="S28" i="10"/>
  <c r="S9" i="10"/>
  <c r="N7" i="10"/>
  <c r="N32" i="10"/>
  <c r="R15" i="10"/>
  <c r="N6" i="10"/>
  <c r="R3" i="10"/>
  <c r="N22" i="10"/>
  <c r="N40" i="10"/>
  <c r="N39" i="10"/>
  <c r="N23" i="10"/>
  <c r="N36" i="10"/>
  <c r="O13" i="10"/>
  <c r="O31" i="10"/>
  <c r="N33" i="10"/>
  <c r="T3" i="10"/>
  <c r="P21" i="10"/>
  <c r="P22" i="10"/>
  <c r="P40" i="10"/>
  <c r="T41" i="10"/>
  <c r="T43" i="10"/>
  <c r="P38" i="10"/>
  <c r="P39" i="10"/>
  <c r="P23" i="10"/>
  <c r="S37" i="10"/>
  <c r="Q36" i="10"/>
  <c r="Q13" i="10"/>
  <c r="T28" i="10"/>
  <c r="T9" i="10"/>
  <c r="O7" i="10"/>
  <c r="O32" i="10"/>
  <c r="S15" i="10"/>
  <c r="O6" i="10"/>
  <c r="N3" i="10"/>
  <c r="N5" i="10"/>
  <c r="R21" i="10"/>
  <c r="R22" i="10"/>
  <c r="N43" i="10"/>
  <c r="N30" i="10"/>
  <c r="R38" i="10"/>
  <c r="R39" i="10"/>
  <c r="N25" i="10"/>
  <c r="S36" i="10"/>
  <c r="S13" i="10"/>
  <c r="N9" i="10"/>
  <c r="N27" i="10"/>
  <c r="Q7" i="10"/>
  <c r="Q6" i="10"/>
  <c r="O3" i="10"/>
  <c r="O5" i="10"/>
  <c r="S21" i="10"/>
  <c r="N41" i="10"/>
  <c r="O43" i="10"/>
  <c r="O30" i="10"/>
  <c r="S38" i="10"/>
  <c r="N11" i="10"/>
  <c r="Q17" i="10"/>
  <c r="T36" i="10"/>
  <c r="N28" i="10"/>
  <c r="O9" i="10"/>
  <c r="O27" i="10"/>
  <c r="R16" i="10"/>
  <c r="N26" i="10"/>
  <c r="R4" i="10"/>
  <c r="P5" i="10"/>
  <c r="P30" i="10"/>
  <c r="P27" i="10"/>
  <c r="O52" i="10"/>
  <c r="S54" i="10"/>
  <c r="Q55" i="10"/>
  <c r="O56" i="10"/>
  <c r="Q59" i="10"/>
  <c r="O60" i="10"/>
  <c r="N12" i="10"/>
  <c r="N34" i="10"/>
  <c r="N8" i="10"/>
  <c r="N45" i="10"/>
  <c r="N49" i="10"/>
  <c r="Q5" i="10"/>
  <c r="O20" i="10"/>
  <c r="Q40" i="10"/>
  <c r="O42" i="10"/>
  <c r="Q30" i="10"/>
  <c r="O12" i="10"/>
  <c r="Q23" i="10"/>
  <c r="O25" i="10"/>
  <c r="Q11" i="10"/>
  <c r="O29" i="10"/>
  <c r="Q19" i="10"/>
  <c r="O24" i="10"/>
  <c r="Q31" i="10"/>
  <c r="O10" i="10"/>
  <c r="Q27" i="10"/>
  <c r="O33" i="10"/>
  <c r="Q32" i="10"/>
  <c r="O34" i="10"/>
  <c r="Q26" i="10"/>
  <c r="O8" i="10"/>
  <c r="Q44" i="10"/>
  <c r="O45" i="10"/>
  <c r="Q48" i="10"/>
  <c r="O49" i="10"/>
  <c r="S51" i="10"/>
  <c r="Q52" i="10"/>
  <c r="O53" i="10"/>
  <c r="S55" i="10"/>
  <c r="Q56" i="10"/>
  <c r="O57" i="10"/>
  <c r="S59" i="10"/>
  <c r="Q60" i="10"/>
  <c r="O61" i="10"/>
  <c r="R5" i="10"/>
  <c r="P20" i="10"/>
  <c r="R40" i="10"/>
  <c r="P42" i="10"/>
  <c r="R30" i="10"/>
  <c r="P12" i="10"/>
  <c r="R23" i="10"/>
  <c r="P25" i="10"/>
  <c r="R11" i="10"/>
  <c r="P29" i="10"/>
  <c r="R19" i="10"/>
  <c r="P24" i="10"/>
  <c r="R31" i="10"/>
  <c r="P10" i="10"/>
  <c r="R27" i="10"/>
  <c r="P33" i="10"/>
  <c r="R32" i="10"/>
  <c r="P34" i="10"/>
  <c r="R26" i="10"/>
  <c r="P8" i="10"/>
  <c r="R44" i="10"/>
  <c r="P45" i="10"/>
  <c r="R48" i="10"/>
  <c r="P49" i="10"/>
  <c r="R52" i="10"/>
  <c r="P53" i="10"/>
  <c r="R56" i="10"/>
  <c r="T59" i="10"/>
  <c r="R60" i="10"/>
  <c r="N62" i="10"/>
  <c r="S5" i="10"/>
  <c r="Q20" i="10"/>
  <c r="S40" i="10"/>
  <c r="Q42" i="10"/>
  <c r="S30" i="10"/>
  <c r="Q12" i="10"/>
  <c r="S23" i="10"/>
  <c r="Q25" i="10"/>
  <c r="S11" i="10"/>
  <c r="Q29" i="10"/>
  <c r="S19" i="10"/>
  <c r="Q24" i="10"/>
  <c r="S31" i="10"/>
  <c r="Q10" i="10"/>
  <c r="S27" i="10"/>
  <c r="Q33" i="10"/>
  <c r="S32" i="10"/>
  <c r="Q34" i="10"/>
  <c r="S26" i="10"/>
  <c r="Q8" i="10"/>
  <c r="S44" i="10"/>
  <c r="Q45" i="10"/>
  <c r="S48" i="10"/>
  <c r="Q49" i="10"/>
  <c r="S52" i="10"/>
  <c r="S56" i="10"/>
  <c r="S60" i="10"/>
  <c r="N42" i="10"/>
  <c r="R20" i="10"/>
  <c r="R42" i="10"/>
  <c r="R12" i="10"/>
  <c r="R25" i="10"/>
  <c r="R29" i="10"/>
  <c r="R24" i="10"/>
  <c r="R10" i="10"/>
  <c r="R33" i="10"/>
  <c r="R34" i="10"/>
  <c r="R8" i="10"/>
  <c r="T44" i="10"/>
  <c r="R45" i="10"/>
  <c r="T48" i="10"/>
  <c r="R49" i="10"/>
  <c r="T52" i="10"/>
  <c r="T56" i="10"/>
  <c r="T60" i="10"/>
  <c r="S20" i="10"/>
  <c r="S42" i="10"/>
  <c r="S12" i="10"/>
  <c r="S25" i="10"/>
  <c r="S29" i="10"/>
  <c r="S24" i="10"/>
  <c r="S10" i="10"/>
  <c r="S33" i="10"/>
  <c r="S34" i="10"/>
  <c r="S8" i="10"/>
  <c r="S45" i="10"/>
  <c r="S49" i="10"/>
  <c r="N20" i="10"/>
  <c r="S33" i="9"/>
  <c r="S31" i="9"/>
  <c r="S14" i="9"/>
  <c r="S32" i="9"/>
  <c r="S30" i="9"/>
  <c r="S4" i="9"/>
  <c r="S13" i="9"/>
  <c r="S25" i="9"/>
  <c r="S26" i="9"/>
  <c r="S10" i="9"/>
  <c r="S41" i="9"/>
  <c r="S7" i="9"/>
  <c r="S19" i="9"/>
  <c r="S17" i="9"/>
  <c r="S29" i="9"/>
  <c r="S21" i="9"/>
  <c r="S38" i="9"/>
  <c r="S40" i="9"/>
  <c r="S35" i="9"/>
  <c r="S5" i="9"/>
  <c r="N33" i="9"/>
  <c r="N31" i="9"/>
  <c r="N14" i="9"/>
  <c r="N32" i="9"/>
  <c r="N30" i="9"/>
  <c r="N4" i="9"/>
  <c r="N13" i="9"/>
  <c r="N25" i="9"/>
  <c r="N26" i="9"/>
  <c r="N10" i="9"/>
  <c r="N41" i="9"/>
  <c r="N7" i="9"/>
  <c r="N19" i="9"/>
  <c r="N17" i="9"/>
  <c r="N29" i="9"/>
  <c r="N21" i="9"/>
  <c r="N38" i="9"/>
  <c r="N40" i="9"/>
  <c r="N35" i="9"/>
  <c r="N5" i="9"/>
  <c r="S16" i="9"/>
  <c r="S20" i="9"/>
  <c r="S24" i="9"/>
  <c r="S34" i="9"/>
  <c r="S27" i="9"/>
  <c r="S12" i="9"/>
  <c r="S8" i="9"/>
  <c r="S28" i="9"/>
  <c r="S23" i="9"/>
  <c r="S15" i="9"/>
  <c r="S43" i="9"/>
  <c r="S42" i="9"/>
  <c r="S9" i="9"/>
  <c r="S22" i="9"/>
  <c r="S18" i="9"/>
  <c r="S11" i="9"/>
  <c r="S39" i="9"/>
  <c r="S36" i="9"/>
  <c r="S37" i="9"/>
  <c r="S6" i="9"/>
  <c r="S3" i="9"/>
  <c r="P16" i="9"/>
  <c r="P20" i="9"/>
  <c r="P24" i="9"/>
  <c r="P34" i="9"/>
  <c r="P27" i="9"/>
  <c r="P12" i="9"/>
  <c r="P8" i="9"/>
  <c r="P28" i="9"/>
  <c r="P23" i="9"/>
  <c r="P15" i="9"/>
  <c r="P43" i="9"/>
  <c r="P42" i="9"/>
  <c r="P9" i="9"/>
  <c r="P22" i="9"/>
  <c r="P18" i="9"/>
  <c r="P11" i="9"/>
  <c r="P39" i="9"/>
  <c r="P36" i="9"/>
  <c r="P37" i="9"/>
  <c r="P6" i="9"/>
  <c r="P3" i="9"/>
  <c r="N16" i="9"/>
  <c r="N20" i="9"/>
  <c r="N24" i="9"/>
  <c r="N34" i="9"/>
  <c r="N27" i="9"/>
  <c r="N12" i="9"/>
  <c r="N8" i="9"/>
  <c r="N28" i="9"/>
  <c r="N23" i="9"/>
  <c r="N15" i="9"/>
  <c r="N43" i="9"/>
  <c r="N42" i="9"/>
  <c r="N9" i="9"/>
  <c r="N22" i="9"/>
  <c r="N18" i="9"/>
  <c r="N11" i="9"/>
  <c r="N39" i="9"/>
  <c r="N36" i="9"/>
  <c r="N37" i="9"/>
  <c r="N6" i="9"/>
  <c r="N3" i="9"/>
  <c r="T60" i="9"/>
  <c r="T59" i="9"/>
  <c r="T58" i="9"/>
  <c r="T57" i="9"/>
  <c r="T56" i="9"/>
  <c r="T55" i="9"/>
  <c r="T54" i="9"/>
  <c r="T53" i="9"/>
  <c r="T52" i="9"/>
  <c r="T51" i="9"/>
  <c r="T50" i="9"/>
  <c r="T49" i="9"/>
  <c r="T48" i="9"/>
  <c r="T47" i="9"/>
  <c r="T46" i="9"/>
  <c r="T45" i="9"/>
  <c r="T44" i="9"/>
  <c r="T2" i="9"/>
  <c r="T16" i="9"/>
  <c r="T33" i="9"/>
  <c r="T20" i="9"/>
  <c r="T31" i="9"/>
  <c r="T24" i="9"/>
  <c r="T14" i="9"/>
  <c r="T34" i="9"/>
  <c r="T32" i="9"/>
  <c r="T27" i="9"/>
  <c r="T30" i="9"/>
  <c r="T12" i="9"/>
  <c r="T4" i="9"/>
  <c r="T8" i="9"/>
  <c r="T13" i="9"/>
  <c r="T28" i="9"/>
  <c r="T25" i="9"/>
  <c r="T23" i="9"/>
  <c r="T26" i="9"/>
  <c r="T15" i="9"/>
  <c r="T10" i="9"/>
  <c r="T43" i="9"/>
  <c r="T41" i="9"/>
  <c r="T42" i="9"/>
  <c r="T7" i="9"/>
  <c r="T9" i="9"/>
  <c r="T19" i="9"/>
  <c r="T22" i="9"/>
  <c r="T17" i="9"/>
  <c r="T18" i="9"/>
  <c r="T29" i="9"/>
  <c r="T11" i="9"/>
  <c r="T21" i="9"/>
  <c r="T39" i="9"/>
  <c r="T38" i="9"/>
  <c r="T36" i="9"/>
  <c r="T40" i="9"/>
  <c r="T37" i="9"/>
  <c r="T35" i="9"/>
  <c r="T6" i="9"/>
  <c r="T5" i="9"/>
  <c r="T3" i="9"/>
  <c r="R60" i="9"/>
  <c r="R59" i="9"/>
  <c r="R58" i="9"/>
  <c r="R57" i="9"/>
  <c r="R56" i="9"/>
  <c r="R55" i="9"/>
  <c r="R54" i="9"/>
  <c r="R53" i="9"/>
  <c r="R52" i="9"/>
  <c r="R51" i="9"/>
  <c r="R50" i="9"/>
  <c r="R49" i="9"/>
  <c r="R48" i="9"/>
  <c r="R47" i="9"/>
  <c r="R46" i="9"/>
  <c r="R45" i="9"/>
  <c r="R44" i="9"/>
  <c r="R2" i="9"/>
  <c r="R16" i="9"/>
  <c r="R33" i="9"/>
  <c r="R20" i="9"/>
  <c r="R31" i="9"/>
  <c r="R24" i="9"/>
  <c r="R14" i="9"/>
  <c r="R34" i="9"/>
  <c r="R32" i="9"/>
  <c r="R27" i="9"/>
  <c r="R30" i="9"/>
  <c r="R12" i="9"/>
  <c r="R4" i="9"/>
  <c r="R8" i="9"/>
  <c r="R13" i="9"/>
  <c r="R28" i="9"/>
  <c r="R25" i="9"/>
  <c r="R23" i="9"/>
  <c r="R26" i="9"/>
  <c r="R15" i="9"/>
  <c r="R10" i="9"/>
  <c r="R43" i="9"/>
  <c r="R41" i="9"/>
  <c r="R42" i="9"/>
  <c r="R7" i="9"/>
  <c r="R9" i="9"/>
  <c r="R19" i="9"/>
  <c r="R22" i="9"/>
  <c r="R17" i="9"/>
  <c r="R18" i="9"/>
  <c r="R29" i="9"/>
  <c r="R11" i="9"/>
  <c r="R21" i="9"/>
  <c r="R39" i="9"/>
  <c r="R38" i="9"/>
  <c r="R36" i="9"/>
  <c r="R40" i="9"/>
  <c r="R37" i="9"/>
  <c r="R35" i="9"/>
  <c r="R6" i="9"/>
  <c r="R5" i="9"/>
  <c r="R3" i="9"/>
  <c r="Q60" i="9"/>
  <c r="Q59" i="9"/>
  <c r="Q58" i="9"/>
  <c r="Q57" i="9"/>
  <c r="Q56" i="9"/>
  <c r="Q55" i="9"/>
  <c r="Q54" i="9"/>
  <c r="Q53" i="9"/>
  <c r="Q52" i="9"/>
  <c r="Q51" i="9"/>
  <c r="Q50" i="9"/>
  <c r="Q49" i="9"/>
  <c r="Q48" i="9"/>
  <c r="Q47" i="9"/>
  <c r="Q46" i="9"/>
  <c r="Q45" i="9"/>
  <c r="Q44" i="9"/>
  <c r="Q2" i="9"/>
  <c r="Q16" i="9"/>
  <c r="Q33" i="9"/>
  <c r="Q20" i="9"/>
  <c r="Q31" i="9"/>
  <c r="Q24" i="9"/>
  <c r="Q14" i="9"/>
  <c r="Q34" i="9"/>
  <c r="Q32" i="9"/>
  <c r="Q27" i="9"/>
  <c r="Q30" i="9"/>
  <c r="Q12" i="9"/>
  <c r="Q4" i="9"/>
  <c r="Q8" i="9"/>
  <c r="Q13" i="9"/>
  <c r="Q28" i="9"/>
  <c r="Q25" i="9"/>
  <c r="Q23" i="9"/>
  <c r="Q26" i="9"/>
  <c r="Q15" i="9"/>
  <c r="Q10" i="9"/>
  <c r="Q43" i="9"/>
  <c r="Q41" i="9"/>
  <c r="Q42" i="9"/>
  <c r="Q7" i="9"/>
  <c r="Q9" i="9"/>
  <c r="Q19" i="9"/>
  <c r="Q22" i="9"/>
  <c r="Q17" i="9"/>
  <c r="Q18" i="9"/>
  <c r="Q29" i="9"/>
  <c r="Q11" i="9"/>
  <c r="Q21" i="9"/>
  <c r="Q39" i="9"/>
  <c r="Q38" i="9"/>
  <c r="Q36" i="9"/>
  <c r="Q40" i="9"/>
  <c r="Q37" i="9"/>
  <c r="Q35" i="9"/>
  <c r="Q6" i="9"/>
  <c r="Q5" i="9"/>
  <c r="Q3" i="9"/>
</calcChain>
</file>

<file path=xl/sharedStrings.xml><?xml version="1.0" encoding="utf-8"?>
<sst xmlns="http://schemas.openxmlformats.org/spreadsheetml/2006/main" count="11001" uniqueCount="205">
  <si>
    <t>Sum of Pv</t>
  </si>
  <si>
    <t>Scenario</t>
  </si>
  <si>
    <t>9rT_Ref_V1_Phase1A~0001</t>
  </si>
  <si>
    <t>9rT_Ref_V1_Phase1A~0002</t>
  </si>
  <si>
    <t>9rT_Ref_V1_Phase1A~0004</t>
  </si>
  <si>
    <t>9rT_Ref_V1_Phase1A~0005</t>
  </si>
  <si>
    <t>9rT_Ref_V1_Phase1A~0006</t>
  </si>
  <si>
    <t>9rT_Ref_V1_Phase1A~0007</t>
  </si>
  <si>
    <t>9rT_Ref_V1_Phase1A~0008</t>
  </si>
  <si>
    <t>9rT_Ref_V1_Phase1A~0009</t>
  </si>
  <si>
    <t>9rT_Ref_V1_Phase1A~0010</t>
  </si>
  <si>
    <t>9rT_Ref_V1_Phase1A~0011</t>
  </si>
  <si>
    <t>9rT_Ref_V1_Phase1A~0012</t>
  </si>
  <si>
    <t>9rT_Ref_V1_Phase1A~0013</t>
  </si>
  <si>
    <t>9rT_Ref_V1_Phase1A~0014</t>
  </si>
  <si>
    <t>9rT_Ref_V1_Phase1A~0015</t>
  </si>
  <si>
    <t>9rT_Ref_V1_Phase1A~0016</t>
  </si>
  <si>
    <t>9rT_Ref_V1_Phase1A~0017</t>
  </si>
  <si>
    <t>9rT_Ref_V1_Phase1A~0018</t>
  </si>
  <si>
    <t>9rT_Ref_V1_Phase1A~0019</t>
  </si>
  <si>
    <t>9rT_Ref_V1_Phase1A~0020</t>
  </si>
  <si>
    <t>9rT_Ref_V1_Phase1A~0021</t>
  </si>
  <si>
    <t>9rT_Ref_V1_Phase1A~0022</t>
  </si>
  <si>
    <t>9rT_Ref_V1_Phase1A~0023</t>
  </si>
  <si>
    <t>9rT_Ref_V1_Phase1A~0024</t>
  </si>
  <si>
    <t>9rT_Ref_V1_Phase1A~0025</t>
  </si>
  <si>
    <t>9rT_Ref_V1_Phase1A~0026</t>
  </si>
  <si>
    <t>9rT_Ref_V1_Phase1A~0027</t>
  </si>
  <si>
    <t>9rT_Ref_V1_Phase1A~0028</t>
  </si>
  <si>
    <t>9rT_Ref_V1_Phase1A~0029</t>
  </si>
  <si>
    <t>9rT_Ref_V1_Phase1A~0030</t>
  </si>
  <si>
    <t>9rT_Ref_V1_Phase1A~0031</t>
  </si>
  <si>
    <t>9rT_Ref_V1_Phase1A~0032</t>
  </si>
  <si>
    <t>9rT_Ref_V1_Phase1A~0033</t>
  </si>
  <si>
    <t>9rT_Ref_V1_Phase1A~0034</t>
  </si>
  <si>
    <t>9rT_Ref_V1_Phase1A~0035</t>
  </si>
  <si>
    <t>9rT_Ref_V1_Phase1A~0036</t>
  </si>
  <si>
    <t>9rT_Ref_V1_Phase1A~0037</t>
  </si>
  <si>
    <t>9rT_Ref_V1_Phase1A~0038</t>
  </si>
  <si>
    <t>9rT_Ref_V1_Phase1A~0039</t>
  </si>
  <si>
    <t>9rT_Ref_V1_Phase1A~0040</t>
  </si>
  <si>
    <t>9rT_Ref_V1_Phase1A~0041</t>
  </si>
  <si>
    <t>9rT_Ref_V1_Phase1A~0042</t>
  </si>
  <si>
    <t>Period</t>
  </si>
  <si>
    <t>Case</t>
  </si>
  <si>
    <t>Net-zero by</t>
  </si>
  <si>
    <t>Net-zero TL,TH,TC,TB</t>
  </si>
  <si>
    <t>H2 car and truck %cost 2030 to 2050</t>
  </si>
  <si>
    <t>EV car and truck cost</t>
  </si>
  <si>
    <t>H2 T&amp;D cost</t>
  </si>
  <si>
    <t>H2 prod future tech available</t>
  </si>
  <si>
    <t>Future PEM %cost 2030-2050</t>
  </si>
  <si>
    <t>Ref</t>
  </si>
  <si>
    <t>Linear-Steady</t>
  </si>
  <si>
    <t>Doe2</t>
  </si>
  <si>
    <t>Low</t>
  </si>
  <si>
    <t>Doe4</t>
  </si>
  <si>
    <t/>
  </si>
  <si>
    <t>Process</t>
  </si>
  <si>
    <t>Commodity</t>
  </si>
  <si>
    <t>TBSEVC</t>
  </si>
  <si>
    <t>TBELC</t>
  </si>
  <si>
    <t>TBTEVC</t>
  </si>
  <si>
    <t>TBTH2FC</t>
  </si>
  <si>
    <t>TBH2</t>
  </si>
  <si>
    <t>TCELC</t>
  </si>
  <si>
    <t>THELC</t>
  </si>
  <si>
    <t>THH2</t>
  </si>
  <si>
    <t>TLCCOELC200</t>
  </si>
  <si>
    <t>TLELC</t>
  </si>
  <si>
    <t>TLCELC100</t>
  </si>
  <si>
    <t>TLCELC200</t>
  </si>
  <si>
    <t>TLECELC100</t>
  </si>
  <si>
    <t>TLESSELC100</t>
  </si>
  <si>
    <t>TLFELC200</t>
  </si>
  <si>
    <t>TLFH2</t>
  </si>
  <si>
    <t>TLH2</t>
  </si>
  <si>
    <t>TLLSELC200</t>
  </si>
  <si>
    <t>TLPELC200</t>
  </si>
  <si>
    <t>TLSSELC200</t>
  </si>
  <si>
    <t>TLTCOELC200</t>
  </si>
  <si>
    <t>TLVELC200</t>
  </si>
  <si>
    <t>TMELC</t>
  </si>
  <si>
    <t>TMH2</t>
  </si>
  <si>
    <t>H2CFEPEM</t>
  </si>
  <si>
    <t>H2PROD</t>
  </si>
  <si>
    <t>H2CFNGACCS</t>
  </si>
  <si>
    <t>H2DCETH</t>
  </si>
  <si>
    <t>H2PUMP</t>
  </si>
  <si>
    <t>H2DCNGA</t>
  </si>
  <si>
    <t>H2DFEPEM</t>
  </si>
  <si>
    <t>H2DFETH</t>
  </si>
  <si>
    <t>H2DFNGA</t>
  </si>
  <si>
    <t>BIOECO2</t>
  </si>
  <si>
    <t>COMCO2</t>
  </si>
  <si>
    <t>ELCCO2</t>
  </si>
  <si>
    <t>ETHCO2</t>
  </si>
  <si>
    <t>INDCO2</t>
  </si>
  <si>
    <t>REFCO2</t>
  </si>
  <si>
    <t>RESCO2</t>
  </si>
  <si>
    <t>RSSCO2</t>
  </si>
  <si>
    <t>TBCO2</t>
  </si>
  <si>
    <t>TCCO2</t>
  </si>
  <si>
    <t>THCO2</t>
  </si>
  <si>
    <t>TLCO2</t>
  </si>
  <si>
    <t>TMCO2</t>
  </si>
  <si>
    <t>TRNCO2</t>
  </si>
  <si>
    <t>COMNOX</t>
  </si>
  <si>
    <t>ELCNOX</t>
  </si>
  <si>
    <t>ETHNOX</t>
  </si>
  <si>
    <t>INDNOX</t>
  </si>
  <si>
    <t>REFNOX</t>
  </si>
  <si>
    <t>RESNOX</t>
  </si>
  <si>
    <t>RSSNOX</t>
  </si>
  <si>
    <t>TRNNOX</t>
  </si>
  <si>
    <t>BIOESO2</t>
  </si>
  <si>
    <t>COMSO2</t>
  </si>
  <si>
    <t>ELCSO2</t>
  </si>
  <si>
    <t>ETHSO2</t>
  </si>
  <si>
    <t>INDSO2</t>
  </si>
  <si>
    <t>REFSO2</t>
  </si>
  <si>
    <t>RESSO2</t>
  </si>
  <si>
    <t>RSSSO2</t>
  </si>
  <si>
    <t>TRNSO2</t>
  </si>
  <si>
    <t>9rT_Ref_V1_1_0316</t>
  </si>
  <si>
    <t>9rT_Ref_V1_Phase1B~0003</t>
  </si>
  <si>
    <t>9rT_Ref_V1_Phase1B~0043</t>
  </si>
  <si>
    <t>9rT_Ref_V1_Phase1B~0044</t>
  </si>
  <si>
    <t>9rT_Ref_V1_Phase1B~0045</t>
  </si>
  <si>
    <t>9rT_Ref_V1_Phase1B~0046</t>
  </si>
  <si>
    <t>9rT_Ref_V1_Phase1B~0047</t>
  </si>
  <si>
    <t>9rT_Ref_V1_Phase1B~0048</t>
  </si>
  <si>
    <t>9rT_Ref_V1_Phase1B~0049</t>
  </si>
  <si>
    <t>9rT_Ref_V1_Phase1B~0050</t>
  </si>
  <si>
    <t>9rT_Ref_V1_Phase1B~0051</t>
  </si>
  <si>
    <t>9rT_Ref_V1_Phase1B~0052</t>
  </si>
  <si>
    <t>9rT_Ref_V1_Phase1B~0053</t>
  </si>
  <si>
    <t>9rT_Ref_V1_Phase1B~0054</t>
  </si>
  <si>
    <t>9rT_Ref_V1_Phase1B~0055</t>
  </si>
  <si>
    <t>9rT_Ref_V1_Phase1B~0056</t>
  </si>
  <si>
    <t>9rT_Ref_V1_Phase1B~0057</t>
  </si>
  <si>
    <t>9rT_Ref_V1_Phase1B~0058</t>
  </si>
  <si>
    <t>9rT_Ref_V1_Phase1B~0059</t>
  </si>
  <si>
    <t>9rT_Ref_V1_Phase1B~0060</t>
  </si>
  <si>
    <t>TBT</t>
  </si>
  <si>
    <t>TC</t>
  </si>
  <si>
    <t>TH</t>
  </si>
  <si>
    <t>TL</t>
  </si>
  <si>
    <t>TM</t>
  </si>
  <si>
    <t>COMPM10</t>
  </si>
  <si>
    <t>ELCPM10</t>
  </si>
  <si>
    <t>ETHPM10</t>
  </si>
  <si>
    <t>INDPM10</t>
  </si>
  <si>
    <t>REFPM10</t>
  </si>
  <si>
    <t>RESPM10</t>
  </si>
  <si>
    <t>RSSPM10</t>
  </si>
  <si>
    <t>TRNPM10</t>
  </si>
  <si>
    <t>Aggregates</t>
  </si>
  <si>
    <t>GrandTotal</t>
  </si>
  <si>
    <t>Region</t>
  </si>
  <si>
    <t>R3</t>
  </si>
  <si>
    <t>R4</t>
  </si>
  <si>
    <t>R5</t>
  </si>
  <si>
    <t>R6</t>
  </si>
  <si>
    <t>R8</t>
  </si>
  <si>
    <t>R1</t>
  </si>
  <si>
    <t>R2</t>
  </si>
  <si>
    <t>R7</t>
  </si>
  <si>
    <t>R9</t>
  </si>
  <si>
    <t>* Commodity Net Marginals</t>
  </si>
  <si>
    <t>9rT_Ref_V1_Phase1C~0008</t>
  </si>
  <si>
    <t>9rT_Ref_V1_Phase1C~0026</t>
  </si>
  <si>
    <t>9rT_Ref_V1_Phase1C~0044</t>
  </si>
  <si>
    <t>9rT_Ref_V1_Phase1C~0003</t>
  </si>
  <si>
    <t>9rT_Ref_V1_Phase1C~0009</t>
  </si>
  <si>
    <t>9rT_Ref_V1_Phase1C~0011</t>
  </si>
  <si>
    <t>9rT_Ref_V1_Phase1C~0012</t>
  </si>
  <si>
    <t>9rT_Ref_V1_Phase1C~0019</t>
  </si>
  <si>
    <t>9rT_Ref_V1_Phase1C~0020</t>
  </si>
  <si>
    <t>9rT_Ref_V1_Phase1C~0021</t>
  </si>
  <si>
    <t>9rT_Ref_V1_Phase1C~0022</t>
  </si>
  <si>
    <t>9rT_Ref_V1_Phase1C~0023</t>
  </si>
  <si>
    <t>9rT_Ref_V1_Phase1C~0024</t>
  </si>
  <si>
    <t>9rT_Ref_V1_Phase1C~0027</t>
  </si>
  <si>
    <t>9rT_Ref_V1_Phase1C~0029</t>
  </si>
  <si>
    <t>9rT_Ref_V1_Phase1C~0030</t>
  </si>
  <si>
    <t>9rT_Ref_V1_Phase1C~0037</t>
  </si>
  <si>
    <t>9rT_Ref_V1_Phase1C~0038</t>
  </si>
  <si>
    <t>9rT_Ref_V1_Phase1C~0039</t>
  </si>
  <si>
    <t>9rT_Ref_V1_Phase1C~0040</t>
  </si>
  <si>
    <t>9rT_Ref_V1_Phase1C~0041</t>
  </si>
  <si>
    <t>9rT_Ref_V1_Phase1C~0042</t>
  </si>
  <si>
    <t>9rT_Ref_V1_Phase1C~0045</t>
  </si>
  <si>
    <t>9rT_Ref_V1_Phase1C~0047</t>
  </si>
  <si>
    <t>9rT_Ref_V1_Phase1C~0048</t>
  </si>
  <si>
    <t>9rT_Ref_V1_Phase1C~0055</t>
  </si>
  <si>
    <t>9rT_Ref_V1_Phase1C~0056</t>
  </si>
  <si>
    <t>9rT_Ref_V1_Phase1C~0057</t>
  </si>
  <si>
    <t>9rT_Ref_V1_Phase1C~0058</t>
  </si>
  <si>
    <t>9rT_Ref_V1_Phase1C~0059</t>
  </si>
  <si>
    <t>9rT_Ref_V1_Phase1C~0060</t>
  </si>
  <si>
    <t>ELCH2OC</t>
  </si>
  <si>
    <t>CO2S</t>
  </si>
  <si>
    <t>ELCH2OW</t>
  </si>
  <si>
    <t>9rT_Ref_V1_Phase1A~0003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</si>
</sst>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%"/>
  </numFmts>
  <fonts count="10" x14ac:knownFonts="1">
    <font>
      <sz val="11"/>
      <color theme="1"/>
      <name val="Calibri"/>
      <scheme val="minor"/>
    </font>
    <font>
      <sz val="7.8"/>
      <color rgb="FF000000"/>
      <name val="Microsoft Sans Serif"/>
    </font>
    <font>
      <sz val="11"/>
      <color theme="1"/>
      <name val="Calibri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7.8"/>
      <color rgb="FFFF0000"/>
      <name val="Microsoft Sans Serif"/>
    </font>
    <font>
      <sz val="11"/>
      <color rgb="FFFF0000"/>
      <name val="Calibri"/>
      <scheme val="minor"/>
    </font>
    <font>
      <sz val="8"/>
      <name val="Calibri"/>
      <scheme val="minor"/>
    </font>
    <font>
      <sz val="11"/>
      <name val="Calibri"/>
      <family val="2"/>
      <scheme val="minor"/>
    </font>
    <font>
      <sz val="7.8"/>
      <color rgb="FF000000"/>
      <name val="Microsoft Sans Serif"/>
      <family val="2"/>
    </font>
  </fonts>
  <fills count="6">
    <fill>
      <patternFill patternType="none"/>
    </fill>
    <fill>
      <patternFill patternType="gray125"/>
    </fill>
    <fill>
      <patternFill patternType="solid">
        <fgColor rgb="FF959595"/>
        <bgColor rgb="FF959595"/>
      </patternFill>
    </fill>
    <fill>
      <patternFill patternType="solid">
        <fgColor rgb="FFD3D3D3"/>
        <bgColor rgb="FFD3D3D3"/>
      </patternFill>
    </fill>
    <fill>
      <patternFill patternType="solid">
        <fgColor rgb="FFFFFFFF"/>
        <bgColor rgb="FFFFFFFF"/>
      </patternFill>
    </fill>
    <fill>
      <patternFill patternType="solid">
        <fgColor rgb="FFCCFFF7"/>
        <bgColor rgb="FFCCFFF7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0">
    <xf numFmtId="0" fontId="0" fillId="0" borderId="0" xfId="0" applyNumberFormat="1" applyFont="1" applyFill="1" applyBorder="1" applyAlignment="1" applyProtection="1"/>
    <xf numFmtId="49" fontId="1" fillId="2" borderId="1" xfId="0" applyNumberFormat="1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left"/>
    </xf>
    <xf numFmtId="0" fontId="0" fillId="0" borderId="0" xfId="0"/>
    <xf numFmtId="49" fontId="1" fillId="3" borderId="1" xfId="0" applyNumberFormat="1" applyFont="1" applyFill="1" applyBorder="1" applyAlignment="1">
      <alignment horizontal="center" vertical="center"/>
    </xf>
    <xf numFmtId="1" fontId="3" fillId="0" borderId="0" xfId="0" applyNumberFormat="1" applyFont="1" applyAlignment="1">
      <alignment horizontal="left"/>
    </xf>
    <xf numFmtId="0" fontId="0" fillId="0" borderId="0" xfId="0" applyAlignment="1">
      <alignment horizontal="center" wrapText="1"/>
    </xf>
    <xf numFmtId="1" fontId="0" fillId="0" borderId="0" xfId="0" applyNumberFormat="1"/>
    <xf numFmtId="49" fontId="5" fillId="3" borderId="1" xfId="0" applyNumberFormat="1" applyFont="1" applyFill="1" applyBorder="1" applyAlignment="1">
      <alignment horizontal="center" vertical="center"/>
    </xf>
    <xf numFmtId="49" fontId="5" fillId="3" borderId="1" xfId="0" applyNumberFormat="1" applyFont="1" applyFill="1" applyBorder="1" applyAlignment="1">
      <alignment horizontal="left" vertical="center"/>
    </xf>
    <xf numFmtId="49" fontId="5" fillId="4" borderId="1" xfId="0" applyNumberFormat="1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6" fillId="0" borderId="0" xfId="0" applyFont="1"/>
    <xf numFmtId="164" fontId="0" fillId="0" borderId="0" xfId="0" applyNumberFormat="1" applyFont="1" applyFill="1" applyBorder="1" applyAlignment="1" applyProtection="1"/>
    <xf numFmtId="0" fontId="1" fillId="3" borderId="1" xfId="0" applyFont="1" applyFill="1" applyBorder="1" applyAlignment="1">
      <alignment horizontal="center" vertical="center"/>
    </xf>
    <xf numFmtId="2" fontId="0" fillId="0" borderId="0" xfId="0" applyNumberFormat="1" applyFont="1" applyFill="1" applyBorder="1" applyAlignment="1" applyProtection="1"/>
    <xf numFmtId="165" fontId="0" fillId="0" borderId="0" xfId="1" applyNumberFormat="1" applyFont="1" applyFill="1" applyBorder="1" applyAlignment="1" applyProtection="1"/>
    <xf numFmtId="0" fontId="1" fillId="5" borderId="1" xfId="0" applyFont="1" applyFill="1" applyBorder="1" applyAlignment="1">
      <alignment horizontal="center" vertical="center"/>
    </xf>
    <xf numFmtId="165" fontId="0" fillId="0" borderId="0" xfId="1" applyNumberFormat="1" applyFont="1"/>
    <xf numFmtId="0" fontId="8" fillId="0" borderId="0" xfId="0" applyFont="1"/>
    <xf numFmtId="49" fontId="9" fillId="3" borderId="1" xfId="0" applyNumberFormat="1" applyFont="1" applyFill="1" applyBorder="1" applyAlignment="1">
      <alignment horizontal="left" vertical="center"/>
    </xf>
    <xf numFmtId="49" fontId="9" fillId="4" borderId="1" xfId="0" applyNumberFormat="1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49" fontId="9" fillId="3" borderId="1" xfId="0" applyNumberFormat="1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>
          <a:solidFill>
            <a:schemeClr val="phClr"/>
          </a:solidFill>
        </a:ln>
        <a:ln>
          <a:solidFill>
            <a:schemeClr val="phClr"/>
          </a:solidFill>
        </a:ln>
        <a:ln>
          <a:solidFill>
            <a:schemeClr val="phClr"/>
          </a:solidFill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3"/>
  <sheetViews>
    <sheetView workbookViewId="0">
      <selection activeCell="A44" sqref="A44:XFD63"/>
    </sheetView>
  </sheetViews>
  <sheetFormatPr defaultColWidth="9.33203125" defaultRowHeight="14.4" x14ac:dyDescent="0.3"/>
  <cols>
    <col min="1" max="1" width="22.88671875" bestFit="1"/>
    <col min="2" max="2" width="6.33203125" bestFit="1"/>
    <col min="3" max="6" width="8.44140625" bestFit="1"/>
  </cols>
  <sheetData>
    <row r="1" spans="1:6" x14ac:dyDescent="0.3">
      <c r="A1" s="1" t="s">
        <v>0</v>
      </c>
      <c r="B1" s="1" t="s">
        <v>43</v>
      </c>
    </row>
    <row r="2" spans="1:6" x14ac:dyDescent="0.3">
      <c r="A2" s="1" t="s">
        <v>1</v>
      </c>
      <c r="B2" s="3">
        <v>2010</v>
      </c>
      <c r="C2" s="3">
        <v>2015</v>
      </c>
      <c r="D2" s="3">
        <v>2020</v>
      </c>
      <c r="E2" s="3">
        <v>2045</v>
      </c>
      <c r="F2" s="3">
        <v>2050</v>
      </c>
    </row>
    <row r="3" spans="1:6" x14ac:dyDescent="0.3">
      <c r="A3" s="2" t="s">
        <v>2</v>
      </c>
      <c r="B3" s="4">
        <v>3.1147256434167998E-2</v>
      </c>
      <c r="C3" s="4">
        <v>0.73155357689936995</v>
      </c>
      <c r="D3" s="4">
        <v>12.300880443213</v>
      </c>
      <c r="E3" s="4">
        <v>137.85956446329101</v>
      </c>
      <c r="F3" s="4">
        <v>635.63526323391295</v>
      </c>
    </row>
    <row r="4" spans="1:6" x14ac:dyDescent="0.3">
      <c r="A4" s="2" t="s">
        <v>3</v>
      </c>
      <c r="B4" s="4">
        <v>3.1147256434167998E-2</v>
      </c>
      <c r="C4" s="4">
        <v>0.73155357689936895</v>
      </c>
      <c r="D4" s="4">
        <v>12.300880443213099</v>
      </c>
      <c r="E4" s="5"/>
      <c r="F4" s="5"/>
    </row>
    <row r="5" spans="1:6" x14ac:dyDescent="0.3">
      <c r="A5" s="2" t="s">
        <v>4</v>
      </c>
      <c r="B5" s="4">
        <v>3.1147256434167998E-2</v>
      </c>
      <c r="C5" s="4">
        <v>0.73155357689936795</v>
      </c>
      <c r="D5" s="4">
        <v>12.300880443213</v>
      </c>
      <c r="E5" s="4">
        <v>137.85735771697199</v>
      </c>
      <c r="F5" s="4">
        <v>635.64704166540503</v>
      </c>
    </row>
    <row r="6" spans="1:6" x14ac:dyDescent="0.3">
      <c r="A6" s="2" t="s">
        <v>5</v>
      </c>
      <c r="B6" s="4">
        <v>3.1147256434167998E-2</v>
      </c>
      <c r="C6" s="4">
        <v>0.73155357689937295</v>
      </c>
      <c r="D6" s="4">
        <v>12.300880443213</v>
      </c>
      <c r="E6" s="5"/>
      <c r="F6" s="5"/>
    </row>
    <row r="7" spans="1:6" x14ac:dyDescent="0.3">
      <c r="A7" s="2" t="s">
        <v>6</v>
      </c>
      <c r="B7" s="4">
        <v>3.1147256434167998E-2</v>
      </c>
      <c r="C7" s="4">
        <v>0.73155357689936695</v>
      </c>
      <c r="D7" s="4">
        <v>12.300880443213</v>
      </c>
      <c r="E7" s="5"/>
      <c r="F7" s="5"/>
    </row>
    <row r="8" spans="1:6" x14ac:dyDescent="0.3">
      <c r="A8" s="2" t="s">
        <v>7</v>
      </c>
      <c r="B8" s="4">
        <v>3.1147256434167998E-2</v>
      </c>
      <c r="C8" s="4">
        <v>0.73155357689937295</v>
      </c>
      <c r="D8" s="4">
        <v>12.300880443213</v>
      </c>
      <c r="E8" s="5"/>
      <c r="F8" s="5"/>
    </row>
    <row r="9" spans="1:6" x14ac:dyDescent="0.3">
      <c r="A9" s="2" t="s">
        <v>8</v>
      </c>
      <c r="B9" s="4">
        <v>3.1147256434167998E-2</v>
      </c>
      <c r="C9" s="4">
        <v>0.73155357689937095</v>
      </c>
      <c r="D9" s="4">
        <v>12.300880443213</v>
      </c>
      <c r="E9" s="5"/>
      <c r="F9" s="5"/>
    </row>
    <row r="10" spans="1:6" x14ac:dyDescent="0.3">
      <c r="A10" s="2" t="s">
        <v>9</v>
      </c>
      <c r="B10" s="4">
        <v>3.1147256434167998E-2</v>
      </c>
      <c r="C10" s="4">
        <v>0.73155357689936196</v>
      </c>
      <c r="D10" s="4">
        <v>12.300880443213</v>
      </c>
      <c r="E10" s="5"/>
      <c r="F10" s="5"/>
    </row>
    <row r="11" spans="1:6" x14ac:dyDescent="0.3">
      <c r="A11" s="2" t="s">
        <v>10</v>
      </c>
      <c r="B11" s="4">
        <v>3.1147256434167998E-2</v>
      </c>
      <c r="C11" s="4">
        <v>0.73155357689937095</v>
      </c>
      <c r="D11" s="4">
        <v>12.300880443213</v>
      </c>
      <c r="E11" s="5"/>
      <c r="F11" s="5"/>
    </row>
    <row r="12" spans="1:6" x14ac:dyDescent="0.3">
      <c r="A12" s="2" t="s">
        <v>11</v>
      </c>
      <c r="B12" s="4">
        <v>3.1147256434167998E-2</v>
      </c>
      <c r="C12" s="4">
        <v>0.73155357689936795</v>
      </c>
      <c r="D12" s="4">
        <v>12.300880443213</v>
      </c>
      <c r="E12" s="5"/>
      <c r="F12" s="5"/>
    </row>
    <row r="13" spans="1:6" x14ac:dyDescent="0.3">
      <c r="A13" s="2" t="s">
        <v>12</v>
      </c>
      <c r="B13" s="4">
        <v>3.1147256434167998E-2</v>
      </c>
      <c r="C13" s="4">
        <v>0.73155357689938105</v>
      </c>
      <c r="D13" s="4">
        <v>12.300880443213</v>
      </c>
      <c r="E13" s="5"/>
      <c r="F13" s="5"/>
    </row>
    <row r="14" spans="1:6" x14ac:dyDescent="0.3">
      <c r="A14" s="2" t="s">
        <v>13</v>
      </c>
      <c r="B14" s="4">
        <v>3.1147256434167998E-2</v>
      </c>
      <c r="C14" s="4">
        <v>0.73155357689936895</v>
      </c>
      <c r="D14" s="4">
        <v>12.300880443213099</v>
      </c>
      <c r="E14" s="5"/>
      <c r="F14" s="5"/>
    </row>
    <row r="15" spans="1:6" x14ac:dyDescent="0.3">
      <c r="A15" s="2" t="s">
        <v>14</v>
      </c>
      <c r="B15" s="4">
        <v>3.1147256434167998E-2</v>
      </c>
      <c r="C15" s="4">
        <v>0.73155357689937095</v>
      </c>
      <c r="D15" s="4">
        <v>12.300880443213</v>
      </c>
      <c r="E15" s="5"/>
      <c r="F15" s="5"/>
    </row>
    <row r="16" spans="1:6" x14ac:dyDescent="0.3">
      <c r="A16" s="2" t="s">
        <v>15</v>
      </c>
      <c r="B16" s="4">
        <v>3.1147256434167998E-2</v>
      </c>
      <c r="C16" s="4">
        <v>0.73155357689936795</v>
      </c>
      <c r="D16" s="4">
        <v>12.300880443213</v>
      </c>
      <c r="E16" s="5"/>
      <c r="F16" s="5"/>
    </row>
    <row r="17" spans="1:6" x14ac:dyDescent="0.3">
      <c r="A17" s="2" t="s">
        <v>16</v>
      </c>
      <c r="B17" s="4">
        <v>3.1147256434167998E-2</v>
      </c>
      <c r="C17" s="4">
        <v>0.73155357689936795</v>
      </c>
      <c r="D17" s="4">
        <v>12.300880443213</v>
      </c>
      <c r="E17" s="5"/>
      <c r="F17" s="5"/>
    </row>
    <row r="18" spans="1:6" x14ac:dyDescent="0.3">
      <c r="A18" s="2" t="s">
        <v>17</v>
      </c>
      <c r="B18" s="4">
        <v>3.1147256434167998E-2</v>
      </c>
      <c r="C18" s="4">
        <v>0.73155357689936895</v>
      </c>
      <c r="D18" s="4">
        <v>12.300880443213</v>
      </c>
      <c r="E18" s="5"/>
      <c r="F18" s="5"/>
    </row>
    <row r="19" spans="1:6" x14ac:dyDescent="0.3">
      <c r="A19" s="2" t="s">
        <v>18</v>
      </c>
      <c r="B19" s="4">
        <v>3.1147256434167998E-2</v>
      </c>
      <c r="C19" s="4">
        <v>0.73155357689937095</v>
      </c>
      <c r="D19" s="4">
        <v>12.300880443213</v>
      </c>
      <c r="E19" s="5"/>
      <c r="F19" s="5"/>
    </row>
    <row r="20" spans="1:6" x14ac:dyDescent="0.3">
      <c r="A20" s="2" t="s">
        <v>19</v>
      </c>
      <c r="B20" s="4">
        <v>3.1147256434167998E-2</v>
      </c>
      <c r="C20" s="4">
        <v>0.73155357689936895</v>
      </c>
      <c r="D20" s="4">
        <v>12.300880443213</v>
      </c>
      <c r="E20" s="5"/>
      <c r="F20" s="5"/>
    </row>
    <row r="21" spans="1:6" x14ac:dyDescent="0.3">
      <c r="A21" s="2" t="s">
        <v>20</v>
      </c>
      <c r="B21" s="4">
        <v>3.1147256434167998E-2</v>
      </c>
      <c r="C21" s="4">
        <v>0.73155357689936895</v>
      </c>
      <c r="D21" s="4">
        <v>12.300880443213</v>
      </c>
      <c r="E21" s="5"/>
      <c r="F21" s="5"/>
    </row>
    <row r="22" spans="1:6" x14ac:dyDescent="0.3">
      <c r="A22" s="2" t="s">
        <v>21</v>
      </c>
      <c r="B22" s="4">
        <v>3.1147256434167998E-2</v>
      </c>
      <c r="C22" s="4">
        <v>0.73155357689937295</v>
      </c>
      <c r="D22" s="4">
        <v>12.300880443213099</v>
      </c>
      <c r="E22" s="5"/>
      <c r="F22" s="5"/>
    </row>
    <row r="23" spans="1:6" x14ac:dyDescent="0.3">
      <c r="A23" s="2" t="s">
        <v>22</v>
      </c>
      <c r="B23" s="4">
        <v>3.1147256434167998E-2</v>
      </c>
      <c r="C23" s="4">
        <v>0.73155357689936695</v>
      </c>
      <c r="D23" s="4">
        <v>12.300880443213</v>
      </c>
      <c r="E23" s="5"/>
      <c r="F23" s="5"/>
    </row>
    <row r="24" spans="1:6" x14ac:dyDescent="0.3">
      <c r="A24" s="2" t="s">
        <v>23</v>
      </c>
      <c r="B24" s="4">
        <v>3.1147256434167998E-2</v>
      </c>
      <c r="C24" s="4">
        <v>0.73155357689938905</v>
      </c>
      <c r="D24" s="4">
        <v>12.300880443213</v>
      </c>
      <c r="E24" s="5"/>
      <c r="F24" s="5"/>
    </row>
    <row r="25" spans="1:6" x14ac:dyDescent="0.3">
      <c r="A25" s="2" t="s">
        <v>24</v>
      </c>
      <c r="B25" s="4">
        <v>3.1147256434167998E-2</v>
      </c>
      <c r="C25" s="4">
        <v>0.73155357689937095</v>
      </c>
      <c r="D25" s="4">
        <v>12.300880443213</v>
      </c>
      <c r="E25" s="5"/>
      <c r="F25" s="5"/>
    </row>
    <row r="26" spans="1:6" x14ac:dyDescent="0.3">
      <c r="A26" s="2" t="s">
        <v>25</v>
      </c>
      <c r="B26" s="4">
        <v>3.1147256434167998E-2</v>
      </c>
      <c r="C26" s="4">
        <v>0.73155357689937095</v>
      </c>
      <c r="D26" s="4">
        <v>12.300880443213</v>
      </c>
      <c r="E26" s="5"/>
      <c r="F26" s="5"/>
    </row>
    <row r="27" spans="1:6" x14ac:dyDescent="0.3">
      <c r="A27" s="2" t="s">
        <v>26</v>
      </c>
      <c r="B27" s="4">
        <v>3.1147256434167998E-2</v>
      </c>
      <c r="C27" s="4">
        <v>0.73155357689936895</v>
      </c>
      <c r="D27" s="4">
        <v>12.300880443213</v>
      </c>
      <c r="E27" s="5"/>
      <c r="F27" s="5"/>
    </row>
    <row r="28" spans="1:6" x14ac:dyDescent="0.3">
      <c r="A28" s="2" t="s">
        <v>27</v>
      </c>
      <c r="B28" s="4">
        <v>3.1147256434167998E-2</v>
      </c>
      <c r="C28" s="4">
        <v>0.73155357689937095</v>
      </c>
      <c r="D28" s="4">
        <v>12.300880443213</v>
      </c>
      <c r="E28" s="5"/>
      <c r="F28" s="5"/>
    </row>
    <row r="29" spans="1:6" x14ac:dyDescent="0.3">
      <c r="A29" s="2" t="s">
        <v>28</v>
      </c>
      <c r="B29" s="4">
        <v>3.1147256434167998E-2</v>
      </c>
      <c r="C29" s="4">
        <v>0.73155357689936895</v>
      </c>
      <c r="D29" s="4">
        <v>12.300880443213</v>
      </c>
      <c r="E29" s="5"/>
      <c r="F29" s="5"/>
    </row>
    <row r="30" spans="1:6" x14ac:dyDescent="0.3">
      <c r="A30" s="2" t="s">
        <v>29</v>
      </c>
      <c r="B30" s="4">
        <v>3.1147256434167998E-2</v>
      </c>
      <c r="C30" s="4">
        <v>0.73155357689936695</v>
      </c>
      <c r="D30" s="4">
        <v>12.300880443213099</v>
      </c>
      <c r="E30" s="5"/>
      <c r="F30" s="5"/>
    </row>
    <row r="31" spans="1:6" x14ac:dyDescent="0.3">
      <c r="A31" s="2" t="s">
        <v>30</v>
      </c>
      <c r="B31" s="4">
        <v>3.1147256434167998E-2</v>
      </c>
      <c r="C31" s="4">
        <v>0.73155357689936695</v>
      </c>
      <c r="D31" s="4">
        <v>12.300880443213</v>
      </c>
      <c r="E31" s="5"/>
      <c r="F31" s="5"/>
    </row>
    <row r="32" spans="1:6" x14ac:dyDescent="0.3">
      <c r="A32" s="2" t="s">
        <v>31</v>
      </c>
      <c r="B32" s="4">
        <v>3.1147256434167998E-2</v>
      </c>
      <c r="C32" s="4">
        <v>0.73155357689937095</v>
      </c>
      <c r="D32" s="4">
        <v>12.300880443213099</v>
      </c>
      <c r="E32" s="5"/>
      <c r="F32" s="5"/>
    </row>
    <row r="33" spans="1:6" x14ac:dyDescent="0.3">
      <c r="A33" s="2" t="s">
        <v>32</v>
      </c>
      <c r="B33" s="4">
        <v>3.1147256434167998E-2</v>
      </c>
      <c r="C33" s="4">
        <v>0.73155357689936795</v>
      </c>
      <c r="D33" s="4">
        <v>12.300880443213</v>
      </c>
      <c r="E33" s="5"/>
      <c r="F33" s="5"/>
    </row>
    <row r="34" spans="1:6" x14ac:dyDescent="0.3">
      <c r="A34" s="2" t="s">
        <v>33</v>
      </c>
      <c r="B34" s="4">
        <v>3.1147256434167998E-2</v>
      </c>
      <c r="C34" s="4">
        <v>0.73155357689936795</v>
      </c>
      <c r="D34" s="4">
        <v>12.300880443213</v>
      </c>
      <c r="E34" s="5"/>
      <c r="F34" s="5"/>
    </row>
    <row r="35" spans="1:6" x14ac:dyDescent="0.3">
      <c r="A35" s="2" t="s">
        <v>34</v>
      </c>
      <c r="B35" s="4">
        <v>3.1147256434167998E-2</v>
      </c>
      <c r="C35" s="4">
        <v>0.73155357689937295</v>
      </c>
      <c r="D35" s="4">
        <v>12.300880443213</v>
      </c>
      <c r="E35" s="5"/>
      <c r="F35" s="5"/>
    </row>
    <row r="36" spans="1:6" x14ac:dyDescent="0.3">
      <c r="A36" s="2" t="s">
        <v>35</v>
      </c>
      <c r="B36" s="4">
        <v>3.1147256434167998E-2</v>
      </c>
      <c r="C36" s="4">
        <v>0.73155357689937095</v>
      </c>
      <c r="D36" s="4">
        <v>12.300880443213</v>
      </c>
      <c r="E36" s="5"/>
      <c r="F36" s="5"/>
    </row>
    <row r="37" spans="1:6" x14ac:dyDescent="0.3">
      <c r="A37" s="2" t="s">
        <v>36</v>
      </c>
      <c r="B37" s="4">
        <v>3.1147256434167998E-2</v>
      </c>
      <c r="C37" s="4">
        <v>0.73155357689938905</v>
      </c>
      <c r="D37" s="4">
        <v>12.300880443213</v>
      </c>
      <c r="E37" s="5"/>
      <c r="F37" s="5"/>
    </row>
    <row r="38" spans="1:6" x14ac:dyDescent="0.3">
      <c r="A38" s="2" t="s">
        <v>37</v>
      </c>
      <c r="B38" s="4">
        <v>3.1147256434167998E-2</v>
      </c>
      <c r="C38" s="4">
        <v>0.73155357689937095</v>
      </c>
      <c r="D38" s="4">
        <v>12.300880443213</v>
      </c>
      <c r="E38" s="5"/>
      <c r="F38" s="5"/>
    </row>
    <row r="39" spans="1:6" x14ac:dyDescent="0.3">
      <c r="A39" s="2" t="s">
        <v>38</v>
      </c>
      <c r="B39" s="4">
        <v>3.1147256434167998E-2</v>
      </c>
      <c r="C39" s="4">
        <v>0.73155357689937095</v>
      </c>
      <c r="D39" s="4">
        <v>12.300880443213</v>
      </c>
      <c r="E39" s="5"/>
      <c r="F39" s="5"/>
    </row>
    <row r="40" spans="1:6" x14ac:dyDescent="0.3">
      <c r="A40" s="2" t="s">
        <v>39</v>
      </c>
      <c r="B40" s="4">
        <v>3.1147256434167998E-2</v>
      </c>
      <c r="C40" s="4">
        <v>0.73155357689936895</v>
      </c>
      <c r="D40" s="4">
        <v>12.300880443213099</v>
      </c>
      <c r="E40" s="5"/>
      <c r="F40" s="5"/>
    </row>
    <row r="41" spans="1:6" x14ac:dyDescent="0.3">
      <c r="A41" s="2" t="s">
        <v>40</v>
      </c>
      <c r="B41" s="4">
        <v>3.1147256434167998E-2</v>
      </c>
      <c r="C41" s="4">
        <v>0.73155357689937295</v>
      </c>
      <c r="D41" s="4">
        <v>12.300880443213</v>
      </c>
      <c r="E41" s="5"/>
      <c r="F41" s="5"/>
    </row>
    <row r="42" spans="1:6" x14ac:dyDescent="0.3">
      <c r="A42" s="2" t="s">
        <v>41</v>
      </c>
      <c r="B42" s="4">
        <v>3.1147256434167998E-2</v>
      </c>
      <c r="C42" s="4">
        <v>0.73155357689937295</v>
      </c>
      <c r="D42" s="4">
        <v>12.300880443213</v>
      </c>
      <c r="E42" s="5"/>
      <c r="F42" s="5"/>
    </row>
    <row r="43" spans="1:6" x14ac:dyDescent="0.3">
      <c r="A43" s="2" t="s">
        <v>42</v>
      </c>
      <c r="B43" s="4">
        <v>3.1147256434167998E-2</v>
      </c>
      <c r="C43" s="4">
        <v>0.73155357689937095</v>
      </c>
      <c r="D43" s="4">
        <v>12.300880443213</v>
      </c>
      <c r="E43" s="5"/>
      <c r="F43" s="5"/>
    </row>
    <row r="44" spans="1:6" s="9" customFormat="1" x14ac:dyDescent="0.3">
      <c r="A44" s="2" t="s">
        <v>124</v>
      </c>
      <c r="B44" s="4">
        <v>3.1147256434167998E-2</v>
      </c>
      <c r="C44" s="4">
        <v>0.73155357689936995</v>
      </c>
      <c r="D44" s="4">
        <v>1.2976604107571199E-2</v>
      </c>
    </row>
    <row r="45" spans="1:6" s="9" customFormat="1" x14ac:dyDescent="0.3">
      <c r="A45" s="2" t="s">
        <v>125</v>
      </c>
      <c r="B45" s="4">
        <v>3.1147256434167998E-2</v>
      </c>
      <c r="C45" s="4">
        <v>0.73155357689936595</v>
      </c>
      <c r="D45" s="4">
        <v>12.300880443213</v>
      </c>
    </row>
    <row r="46" spans="1:6" s="9" customFormat="1" x14ac:dyDescent="0.3">
      <c r="A46" s="2" t="s">
        <v>126</v>
      </c>
      <c r="B46" s="4">
        <v>3.1147256434167998E-2</v>
      </c>
      <c r="C46" s="4">
        <v>0.73155357689936895</v>
      </c>
      <c r="D46" s="4">
        <v>12.300880443213099</v>
      </c>
    </row>
    <row r="47" spans="1:6" s="9" customFormat="1" x14ac:dyDescent="0.3">
      <c r="A47" s="2" t="s">
        <v>127</v>
      </c>
      <c r="B47" s="4">
        <v>3.1147256434167998E-2</v>
      </c>
      <c r="C47" s="4">
        <v>0.73155357689936895</v>
      </c>
      <c r="D47" s="4">
        <v>12.300880443213</v>
      </c>
    </row>
    <row r="48" spans="1:6" s="9" customFormat="1" x14ac:dyDescent="0.3">
      <c r="A48" s="2" t="s">
        <v>128</v>
      </c>
      <c r="B48" s="4">
        <v>3.1147256434167998E-2</v>
      </c>
      <c r="C48" s="4">
        <v>0.73155357689937095</v>
      </c>
      <c r="D48" s="4">
        <v>12.300880443213</v>
      </c>
    </row>
    <row r="49" spans="1:4" s="9" customFormat="1" x14ac:dyDescent="0.3">
      <c r="A49" s="2" t="s">
        <v>129</v>
      </c>
      <c r="B49" s="4">
        <v>3.1147256434167998E-2</v>
      </c>
      <c r="C49" s="4">
        <v>0.73155357689936895</v>
      </c>
      <c r="D49" s="4">
        <v>12.300880443213</v>
      </c>
    </row>
    <row r="50" spans="1:4" s="9" customFormat="1" x14ac:dyDescent="0.3">
      <c r="A50" s="2" t="s">
        <v>130</v>
      </c>
      <c r="B50" s="4">
        <v>3.1147256434167998E-2</v>
      </c>
      <c r="C50" s="4">
        <v>0.73155357689936795</v>
      </c>
      <c r="D50" s="4">
        <v>12.300880443213099</v>
      </c>
    </row>
    <row r="51" spans="1:4" s="9" customFormat="1" x14ac:dyDescent="0.3">
      <c r="A51" s="2" t="s">
        <v>131</v>
      </c>
      <c r="B51" s="4">
        <v>3.1147256434167998E-2</v>
      </c>
      <c r="C51" s="4">
        <v>0.73155357689937295</v>
      </c>
      <c r="D51" s="4">
        <v>12.300880443213</v>
      </c>
    </row>
    <row r="52" spans="1:4" s="9" customFormat="1" x14ac:dyDescent="0.3">
      <c r="A52" s="2" t="s">
        <v>132</v>
      </c>
      <c r="B52" s="4">
        <v>3.1147256434167998E-2</v>
      </c>
      <c r="C52" s="4">
        <v>0.73155357689936895</v>
      </c>
      <c r="D52" s="4">
        <v>12.300880443213</v>
      </c>
    </row>
    <row r="53" spans="1:4" s="9" customFormat="1" x14ac:dyDescent="0.3">
      <c r="A53" s="2" t="s">
        <v>133</v>
      </c>
      <c r="B53" s="4">
        <v>3.1147256434167998E-2</v>
      </c>
      <c r="C53" s="4">
        <v>0.73155357689936895</v>
      </c>
      <c r="D53" s="4">
        <v>12.300880443213</v>
      </c>
    </row>
    <row r="54" spans="1:4" s="9" customFormat="1" x14ac:dyDescent="0.3">
      <c r="A54" s="2" t="s">
        <v>134</v>
      </c>
      <c r="B54" s="4">
        <v>3.1147256434167998E-2</v>
      </c>
      <c r="C54" s="4">
        <v>0.73155357689938905</v>
      </c>
      <c r="D54" s="4">
        <v>12.300880443213099</v>
      </c>
    </row>
    <row r="55" spans="1:4" s="9" customFormat="1" x14ac:dyDescent="0.3">
      <c r="A55" s="2" t="s">
        <v>135</v>
      </c>
      <c r="B55" s="4">
        <v>3.1147256434167998E-2</v>
      </c>
      <c r="C55" s="4">
        <v>0.73155357689937095</v>
      </c>
      <c r="D55" s="4">
        <v>12.300880443213</v>
      </c>
    </row>
    <row r="56" spans="1:4" s="9" customFormat="1" x14ac:dyDescent="0.3">
      <c r="A56" s="2" t="s">
        <v>136</v>
      </c>
      <c r="B56" s="4">
        <v>3.1147256434167998E-2</v>
      </c>
      <c r="C56" s="4">
        <v>0.73155357689937095</v>
      </c>
      <c r="D56" s="4">
        <v>12.300880443213</v>
      </c>
    </row>
    <row r="57" spans="1:4" s="9" customFormat="1" x14ac:dyDescent="0.3">
      <c r="A57" s="2" t="s">
        <v>137</v>
      </c>
      <c r="B57" s="4">
        <v>3.1147256434167998E-2</v>
      </c>
      <c r="C57" s="4">
        <v>0.73155357689937095</v>
      </c>
      <c r="D57" s="4">
        <v>12.300880443213</v>
      </c>
    </row>
    <row r="58" spans="1:4" s="9" customFormat="1" x14ac:dyDescent="0.3">
      <c r="A58" s="2" t="s">
        <v>138</v>
      </c>
      <c r="B58" s="4">
        <v>3.1147256434167998E-2</v>
      </c>
      <c r="C58" s="4">
        <v>0.73155357689937295</v>
      </c>
      <c r="D58" s="4">
        <v>12.300880443213</v>
      </c>
    </row>
    <row r="59" spans="1:4" s="9" customFormat="1" x14ac:dyDescent="0.3">
      <c r="A59" s="2" t="s">
        <v>139</v>
      </c>
      <c r="B59" s="4">
        <v>3.1147256434167998E-2</v>
      </c>
      <c r="C59" s="4">
        <v>0.73155357689937095</v>
      </c>
      <c r="D59" s="4">
        <v>12.300880443213</v>
      </c>
    </row>
    <row r="60" spans="1:4" s="9" customFormat="1" x14ac:dyDescent="0.3">
      <c r="A60" s="2" t="s">
        <v>140</v>
      </c>
      <c r="B60" s="4">
        <v>3.1147256434167998E-2</v>
      </c>
      <c r="C60" s="4">
        <v>0.73155357689937095</v>
      </c>
      <c r="D60" s="4">
        <v>12.300880443213</v>
      </c>
    </row>
    <row r="61" spans="1:4" s="9" customFormat="1" x14ac:dyDescent="0.3">
      <c r="A61" s="2" t="s">
        <v>141</v>
      </c>
      <c r="B61" s="4">
        <v>3.1147256434167998E-2</v>
      </c>
      <c r="C61" s="4">
        <v>0.73155357689937095</v>
      </c>
      <c r="D61" s="4">
        <v>12.300880443213</v>
      </c>
    </row>
    <row r="62" spans="1:4" s="9" customFormat="1" x14ac:dyDescent="0.3">
      <c r="A62" s="2" t="s">
        <v>142</v>
      </c>
      <c r="B62" s="4">
        <v>3.1147256434167998E-2</v>
      </c>
      <c r="C62" s="4">
        <v>0.73155357689937095</v>
      </c>
      <c r="D62" s="4">
        <v>12.300880443213</v>
      </c>
    </row>
    <row r="63" spans="1:4" s="9" customFormat="1" x14ac:dyDescent="0.3">
      <c r="A63" s="2" t="s">
        <v>143</v>
      </c>
      <c r="B63" s="4">
        <v>3.1147256434167998E-2</v>
      </c>
      <c r="C63" s="4">
        <v>0.73155357689937095</v>
      </c>
      <c r="D63" s="4">
        <v>12.300880443213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F765C-B304-48D3-A28D-A561346BE6BB}">
  <dimension ref="A1:L490"/>
  <sheetViews>
    <sheetView topLeftCell="A349" workbookViewId="0">
      <selection activeCell="B349" sqref="B349"/>
    </sheetView>
  </sheetViews>
  <sheetFormatPr defaultColWidth="9.33203125" defaultRowHeight="14.4" x14ac:dyDescent="0.3"/>
  <cols>
    <col min="1" max="1" width="9.33203125" style="9"/>
    <col min="2" max="2" width="19.88671875" style="9" bestFit="1" customWidth="1"/>
    <col min="3" max="16384" width="9.33203125" style="9"/>
  </cols>
  <sheetData>
    <row r="1" spans="1:12" x14ac:dyDescent="0.3">
      <c r="A1" s="1" t="s">
        <v>0</v>
      </c>
      <c r="B1" s="9" t="s">
        <v>57</v>
      </c>
      <c r="C1" s="1" t="s">
        <v>43</v>
      </c>
    </row>
    <row r="2" spans="1:12" x14ac:dyDescent="0.3">
      <c r="A2" s="1" t="s">
        <v>59</v>
      </c>
      <c r="B2" s="1" t="s">
        <v>1</v>
      </c>
      <c r="C2" s="3">
        <v>2010</v>
      </c>
      <c r="D2" s="3">
        <v>2011</v>
      </c>
      <c r="E2" s="3">
        <v>2015</v>
      </c>
      <c r="F2" s="3">
        <v>2020</v>
      </c>
      <c r="G2" s="3">
        <v>2025</v>
      </c>
      <c r="H2" s="3">
        <v>2030</v>
      </c>
      <c r="I2" s="3">
        <v>2035</v>
      </c>
      <c r="J2" s="3">
        <v>2040</v>
      </c>
      <c r="K2" s="3">
        <v>2045</v>
      </c>
      <c r="L2" s="3">
        <v>2050</v>
      </c>
    </row>
    <row r="3" spans="1:12" x14ac:dyDescent="0.3">
      <c r="A3" s="2" t="s">
        <v>149</v>
      </c>
      <c r="B3" s="2" t="s">
        <v>124</v>
      </c>
      <c r="C3" s="4">
        <v>15.309460339284101</v>
      </c>
      <c r="D3" s="4">
        <v>15.407277935871299</v>
      </c>
      <c r="E3" s="4">
        <v>15.3759305694284</v>
      </c>
      <c r="F3" s="4">
        <v>14.781100013322201</v>
      </c>
      <c r="G3" s="4">
        <v>14.9236113970611</v>
      </c>
      <c r="H3" s="4">
        <v>14.6107609543</v>
      </c>
      <c r="I3" s="4">
        <v>14.4982012093833</v>
      </c>
      <c r="J3" s="4">
        <v>14.5902209952781</v>
      </c>
      <c r="K3" s="4">
        <v>14.8218701889967</v>
      </c>
      <c r="L3" s="4">
        <v>15.301959052239701</v>
      </c>
    </row>
    <row r="4" spans="1:12" x14ac:dyDescent="0.3">
      <c r="A4" s="2" t="s">
        <v>150</v>
      </c>
      <c r="B4" s="2" t="s">
        <v>124</v>
      </c>
      <c r="C4" s="4">
        <v>189.927446716943</v>
      </c>
      <c r="D4" s="4">
        <v>267.59273106685902</v>
      </c>
      <c r="E4" s="4">
        <v>192.787661719786</v>
      </c>
      <c r="F4" s="4">
        <v>123.027935001684</v>
      </c>
      <c r="G4" s="4">
        <v>102.827315802863</v>
      </c>
      <c r="H4" s="4">
        <v>76.076050370527099</v>
      </c>
      <c r="I4" s="4">
        <v>65.2062268212498</v>
      </c>
      <c r="J4" s="4">
        <v>50.302943025856898</v>
      </c>
      <c r="K4" s="4">
        <v>47.297075584798499</v>
      </c>
      <c r="L4" s="4">
        <v>31.302991307091901</v>
      </c>
    </row>
    <row r="5" spans="1:12" x14ac:dyDescent="0.3">
      <c r="A5" s="2" t="s">
        <v>151</v>
      </c>
      <c r="B5" s="2" t="s">
        <v>124</v>
      </c>
      <c r="C5" s="4">
        <v>9.2432042166448694E-2</v>
      </c>
      <c r="D5" s="4">
        <v>5.24650784684123E-2</v>
      </c>
      <c r="E5" s="4">
        <v>4.5415964635607403E-2</v>
      </c>
      <c r="F5" s="4">
        <v>2.80719842415754E-2</v>
      </c>
      <c r="G5" s="4">
        <v>1.7885508595590301E-2</v>
      </c>
      <c r="H5" s="4">
        <v>1.9414456079239101E-2</v>
      </c>
      <c r="I5" s="4">
        <v>1.8266776923258399E-2</v>
      </c>
      <c r="J5" s="4">
        <v>2.0431200293847599E-2</v>
      </c>
      <c r="K5" s="4">
        <v>2.16629931289694E-2</v>
      </c>
      <c r="L5" s="4">
        <v>2.2512142811169599E-2</v>
      </c>
    </row>
    <row r="6" spans="1:12" x14ac:dyDescent="0.3">
      <c r="A6" s="2" t="s">
        <v>152</v>
      </c>
      <c r="B6" s="2" t="s">
        <v>124</v>
      </c>
      <c r="C6" s="4">
        <v>297.26798948384101</v>
      </c>
      <c r="D6" s="4">
        <v>273.70005424424301</v>
      </c>
      <c r="E6" s="4">
        <v>282.94638842600301</v>
      </c>
      <c r="F6" s="4">
        <v>319.96643585746301</v>
      </c>
      <c r="G6" s="4">
        <v>321.12182854116497</v>
      </c>
      <c r="H6" s="4">
        <v>319.64513406234499</v>
      </c>
      <c r="I6" s="4">
        <v>319.402652389644</v>
      </c>
      <c r="J6" s="4">
        <v>320.69033084530901</v>
      </c>
      <c r="K6" s="4">
        <v>337.309862673314</v>
      </c>
      <c r="L6" s="4">
        <v>342.90281101537403</v>
      </c>
    </row>
    <row r="7" spans="1:12" x14ac:dyDescent="0.3">
      <c r="A7" s="2" t="s">
        <v>153</v>
      </c>
      <c r="B7" s="2" t="s">
        <v>124</v>
      </c>
      <c r="C7" s="4">
        <v>50.390614962723198</v>
      </c>
      <c r="D7" s="4">
        <v>47.9763338103349</v>
      </c>
      <c r="E7" s="4">
        <v>41.3386207280397</v>
      </c>
      <c r="F7" s="4">
        <v>35.9913091065469</v>
      </c>
      <c r="G7" s="4">
        <v>30.747587044261099</v>
      </c>
      <c r="H7" s="4">
        <v>31.735062485578801</v>
      </c>
      <c r="I7" s="4">
        <v>31.8718812332881</v>
      </c>
      <c r="J7" s="4">
        <v>32.011208631668097</v>
      </c>
      <c r="K7" s="4">
        <v>33.136037943404098</v>
      </c>
      <c r="L7" s="4">
        <v>34.332030012314398</v>
      </c>
    </row>
    <row r="8" spans="1:12" x14ac:dyDescent="0.3">
      <c r="A8" s="2" t="s">
        <v>154</v>
      </c>
      <c r="B8" s="2" t="s">
        <v>124</v>
      </c>
      <c r="C8" s="4">
        <v>291.01003888291098</v>
      </c>
      <c r="D8" s="4">
        <v>281.880082503023</v>
      </c>
      <c r="E8" s="4">
        <v>295.39500487005301</v>
      </c>
      <c r="F8" s="4">
        <v>350.32618857555099</v>
      </c>
      <c r="G8" s="4">
        <v>322.77302995753098</v>
      </c>
      <c r="H8" s="4">
        <v>298.42662470516098</v>
      </c>
      <c r="I8" s="4">
        <v>281.10271967008703</v>
      </c>
      <c r="J8" s="4">
        <v>263.98303328638099</v>
      </c>
      <c r="K8" s="4">
        <v>249.21749060031601</v>
      </c>
      <c r="L8" s="4">
        <v>235.02548519785401</v>
      </c>
    </row>
    <row r="9" spans="1:12" x14ac:dyDescent="0.3">
      <c r="A9" s="2" t="s">
        <v>155</v>
      </c>
      <c r="B9" s="2" t="s">
        <v>124</v>
      </c>
      <c r="C9" s="4">
        <v>3247.1957228067099</v>
      </c>
      <c r="D9" s="4">
        <v>3013.6501822580799</v>
      </c>
      <c r="E9" s="4">
        <v>2432.5327921286998</v>
      </c>
      <c r="F9" s="4">
        <v>1731.5100289566701</v>
      </c>
      <c r="G9" s="4">
        <v>1615.2488392898899</v>
      </c>
      <c r="H9" s="4">
        <v>1392.9443272680501</v>
      </c>
      <c r="I9" s="4">
        <v>1181.8389663463499</v>
      </c>
      <c r="J9" s="4">
        <v>961.00072098637099</v>
      </c>
      <c r="K9" s="4">
        <v>889.30386062202399</v>
      </c>
      <c r="L9" s="4">
        <v>803.21806706370205</v>
      </c>
    </row>
    <row r="10" spans="1:12" x14ac:dyDescent="0.3">
      <c r="A10" s="2" t="s">
        <v>156</v>
      </c>
      <c r="B10" s="2" t="s">
        <v>124</v>
      </c>
      <c r="C10" s="4">
        <v>425.92826811216003</v>
      </c>
      <c r="D10" s="4">
        <v>410.75362515299599</v>
      </c>
      <c r="E10" s="4">
        <v>309.12423478048999</v>
      </c>
      <c r="F10" s="4">
        <v>254.04189280342999</v>
      </c>
      <c r="G10" s="4">
        <v>242.70639819348699</v>
      </c>
      <c r="H10" s="4">
        <v>248.85207994556501</v>
      </c>
      <c r="I10" s="4">
        <v>254.21552800971099</v>
      </c>
      <c r="J10" s="4">
        <v>256.19108565093501</v>
      </c>
      <c r="K10" s="4">
        <v>265.39953599414503</v>
      </c>
      <c r="L10" s="4">
        <v>273.51800217126998</v>
      </c>
    </row>
    <row r="11" spans="1:12" x14ac:dyDescent="0.3">
      <c r="A11" s="10" t="s">
        <v>149</v>
      </c>
      <c r="B11" s="2" t="s">
        <v>2</v>
      </c>
      <c r="C11" s="4">
        <v>15.309460339284101</v>
      </c>
      <c r="D11" s="4">
        <v>15.111285500749</v>
      </c>
      <c r="E11" s="4">
        <v>15.1911468916151</v>
      </c>
      <c r="F11" s="4">
        <v>14.929140550166901</v>
      </c>
      <c r="G11" s="4">
        <v>13.7902607055877</v>
      </c>
      <c r="H11" s="4">
        <v>11.5319091739028</v>
      </c>
      <c r="I11" s="4">
        <v>9.3543390805785194</v>
      </c>
      <c r="J11" s="4">
        <v>7.5361566977743903</v>
      </c>
      <c r="K11" s="4">
        <v>6.3394410267807499</v>
      </c>
      <c r="L11" s="4">
        <v>5.3460803217246804</v>
      </c>
    </row>
    <row r="12" spans="1:12" x14ac:dyDescent="0.3">
      <c r="A12" s="10" t="s">
        <v>150</v>
      </c>
      <c r="B12" s="2" t="s">
        <v>2</v>
      </c>
      <c r="C12" s="4">
        <v>213.414914899553</v>
      </c>
      <c r="D12" s="4">
        <v>271.85273685860301</v>
      </c>
      <c r="E12" s="4">
        <v>192.17865925821201</v>
      </c>
      <c r="F12" s="4">
        <v>127.572625497511</v>
      </c>
      <c r="G12" s="4">
        <v>60.745365186411298</v>
      </c>
      <c r="H12" s="4">
        <v>53.1748655944753</v>
      </c>
      <c r="I12" s="4">
        <v>73.003325952572595</v>
      </c>
      <c r="J12" s="4">
        <v>68.796743669043806</v>
      </c>
      <c r="K12" s="4">
        <v>16.737793762871899</v>
      </c>
      <c r="L12" s="4">
        <v>18.078182206576699</v>
      </c>
    </row>
    <row r="13" spans="1:12" x14ac:dyDescent="0.3">
      <c r="A13" s="10" t="s">
        <v>151</v>
      </c>
      <c r="B13" s="2" t="s">
        <v>2</v>
      </c>
      <c r="C13" s="4">
        <v>7.0621701046808705E-2</v>
      </c>
      <c r="D13" s="4">
        <v>5.5140566633467503E-2</v>
      </c>
      <c r="E13" s="4">
        <v>4.79952172643957E-2</v>
      </c>
      <c r="F13" s="4">
        <v>3.2665297582456801E-2</v>
      </c>
      <c r="G13" s="4">
        <v>1.88093975208313E-2</v>
      </c>
      <c r="H13" s="4">
        <v>1.8822531741178001E-2</v>
      </c>
      <c r="I13" s="4">
        <v>1.4605569824187399E-2</v>
      </c>
      <c r="J13" s="4">
        <v>3.5152788327475399E-3</v>
      </c>
      <c r="K13" s="5"/>
      <c r="L13" s="5"/>
    </row>
    <row r="14" spans="1:12" x14ac:dyDescent="0.3">
      <c r="A14" s="10" t="s">
        <v>152</v>
      </c>
      <c r="B14" s="2" t="s">
        <v>2</v>
      </c>
      <c r="C14" s="4">
        <v>297.31933577101</v>
      </c>
      <c r="D14" s="4">
        <v>274.16007526563402</v>
      </c>
      <c r="E14" s="4">
        <v>279.02667727741601</v>
      </c>
      <c r="F14" s="4">
        <v>318.69524507539802</v>
      </c>
      <c r="G14" s="4">
        <v>303.51280774640202</v>
      </c>
      <c r="H14" s="4">
        <v>282.92388661693002</v>
      </c>
      <c r="I14" s="4">
        <v>244.466830903003</v>
      </c>
      <c r="J14" s="4">
        <v>236.315015962567</v>
      </c>
      <c r="K14" s="4">
        <v>248.47720511711699</v>
      </c>
      <c r="L14" s="4">
        <v>256.23473302590901</v>
      </c>
    </row>
    <row r="15" spans="1:12" x14ac:dyDescent="0.3">
      <c r="A15" s="10" t="s">
        <v>153</v>
      </c>
      <c r="B15" s="2" t="s">
        <v>2</v>
      </c>
      <c r="C15" s="4">
        <v>47.0991481316738</v>
      </c>
      <c r="D15" s="4">
        <v>37.660931619098498</v>
      </c>
      <c r="E15" s="4">
        <v>34.478023448583201</v>
      </c>
      <c r="F15" s="4">
        <v>30.4796137812213</v>
      </c>
      <c r="G15" s="4">
        <v>26.383171321347501</v>
      </c>
      <c r="H15" s="4">
        <v>25.792326024988</v>
      </c>
      <c r="I15" s="4">
        <v>23.699436836202199</v>
      </c>
      <c r="J15" s="4">
        <v>15.3488991456497</v>
      </c>
      <c r="K15" s="4">
        <v>9.8736723698273803</v>
      </c>
      <c r="L15" s="4">
        <v>8.7743983937511203</v>
      </c>
    </row>
    <row r="16" spans="1:12" x14ac:dyDescent="0.3">
      <c r="A16" s="10" t="s">
        <v>154</v>
      </c>
      <c r="B16" s="2" t="s">
        <v>2</v>
      </c>
      <c r="C16" s="4">
        <v>291.01003888291098</v>
      </c>
      <c r="D16" s="4">
        <v>281.88694680126201</v>
      </c>
      <c r="E16" s="4">
        <v>288.90214951727</v>
      </c>
      <c r="F16" s="4">
        <v>332.06728284680901</v>
      </c>
      <c r="G16" s="4">
        <v>295.70942276356601</v>
      </c>
      <c r="H16" s="4">
        <v>262.88733938050302</v>
      </c>
      <c r="I16" s="4">
        <v>237.30233775515899</v>
      </c>
      <c r="J16" s="4">
        <v>212.48204036445699</v>
      </c>
      <c r="K16" s="4">
        <v>190.206430760497</v>
      </c>
      <c r="L16" s="4">
        <v>168.864555189973</v>
      </c>
    </row>
    <row r="17" spans="1:12" x14ac:dyDescent="0.3">
      <c r="A17" s="10" t="s">
        <v>155</v>
      </c>
      <c r="B17" s="2" t="s">
        <v>2</v>
      </c>
      <c r="C17" s="4">
        <v>3243.6299027472701</v>
      </c>
      <c r="D17" s="4">
        <v>3001.8352286009699</v>
      </c>
      <c r="E17" s="4">
        <v>2477.7867777587899</v>
      </c>
      <c r="F17" s="4">
        <v>1750.6243784533201</v>
      </c>
      <c r="G17" s="4">
        <v>1050.9946359550099</v>
      </c>
      <c r="H17" s="4">
        <v>851.60994238949502</v>
      </c>
      <c r="I17" s="4">
        <v>1102.53706304855</v>
      </c>
      <c r="J17" s="4">
        <v>864.29938219959695</v>
      </c>
      <c r="K17" s="4">
        <v>170.18390702080501</v>
      </c>
      <c r="L17" s="4">
        <v>169.40123725577399</v>
      </c>
    </row>
    <row r="18" spans="1:12" x14ac:dyDescent="0.3">
      <c r="A18" s="10" t="s">
        <v>156</v>
      </c>
      <c r="B18" s="2" t="s">
        <v>2</v>
      </c>
      <c r="C18" s="4">
        <v>424.94513783163802</v>
      </c>
      <c r="D18" s="4">
        <v>410.74003151030303</v>
      </c>
      <c r="E18" s="4">
        <v>309.15956479168699</v>
      </c>
      <c r="F18" s="4">
        <v>253.760737339352</v>
      </c>
      <c r="G18" s="4">
        <v>241.39639779680101</v>
      </c>
      <c r="H18" s="4">
        <v>239.654849729446</v>
      </c>
      <c r="I18" s="4">
        <v>212.806006409128</v>
      </c>
      <c r="J18" s="4">
        <v>144.53811413060799</v>
      </c>
      <c r="K18" s="4">
        <v>84.242280429134894</v>
      </c>
      <c r="L18" s="4">
        <v>65.101521395016107</v>
      </c>
    </row>
    <row r="19" spans="1:12" x14ac:dyDescent="0.3">
      <c r="A19" s="10" t="s">
        <v>149</v>
      </c>
      <c r="B19" s="2" t="s">
        <v>3</v>
      </c>
      <c r="C19" s="4">
        <v>15.309460339284101</v>
      </c>
      <c r="D19" s="4">
        <v>15.2023760322447</v>
      </c>
      <c r="E19" s="4">
        <v>15.1771687867666</v>
      </c>
      <c r="F19" s="4">
        <v>14.723667302129501</v>
      </c>
      <c r="G19" s="4">
        <v>14.229740604902499</v>
      </c>
      <c r="H19" s="4">
        <v>13.591763003482001</v>
      </c>
      <c r="I19" s="4">
        <v>10.7750342123617</v>
      </c>
      <c r="J19" s="4">
        <v>9.9297702656630094</v>
      </c>
      <c r="K19" s="4">
        <v>6.6029533049253502</v>
      </c>
      <c r="L19" s="4">
        <v>5.4651639038719502</v>
      </c>
    </row>
    <row r="20" spans="1:12" x14ac:dyDescent="0.3">
      <c r="A20" s="10" t="s">
        <v>150</v>
      </c>
      <c r="B20" s="2" t="s">
        <v>3</v>
      </c>
      <c r="C20" s="4">
        <v>175.131591861256</v>
      </c>
      <c r="D20" s="4">
        <v>269.86285356084397</v>
      </c>
      <c r="E20" s="4">
        <v>189.044377699444</v>
      </c>
      <c r="F20" s="4">
        <v>117.95773075391401</v>
      </c>
      <c r="G20" s="4">
        <v>48.333556349056998</v>
      </c>
      <c r="H20" s="4">
        <v>34.024405251160402</v>
      </c>
      <c r="I20" s="4">
        <v>35.882604214025598</v>
      </c>
      <c r="J20" s="4">
        <v>38.629689633382</v>
      </c>
      <c r="K20" s="4">
        <v>64.972603144648303</v>
      </c>
      <c r="L20" s="4">
        <v>71.740881623870195</v>
      </c>
    </row>
    <row r="21" spans="1:12" x14ac:dyDescent="0.3">
      <c r="A21" s="10" t="s">
        <v>151</v>
      </c>
      <c r="B21" s="2" t="s">
        <v>3</v>
      </c>
      <c r="C21" s="4">
        <v>7.0621672960761897E-2</v>
      </c>
      <c r="D21" s="4">
        <v>5.2478417784785403E-2</v>
      </c>
      <c r="E21" s="4">
        <v>4.5511460462871703E-2</v>
      </c>
      <c r="F21" s="4">
        <v>3.02436585901278E-2</v>
      </c>
      <c r="G21" s="4">
        <v>1.9062760834386398E-2</v>
      </c>
      <c r="H21" s="4">
        <v>1.8843344052912901E-2</v>
      </c>
      <c r="I21" s="4">
        <v>2.0053601356344802E-2</v>
      </c>
      <c r="J21" s="4">
        <v>2.0905124089785902E-2</v>
      </c>
      <c r="K21" s="4">
        <v>1.9292577535596399E-2</v>
      </c>
      <c r="L21" s="4">
        <v>9.2152031301257001E-3</v>
      </c>
    </row>
    <row r="22" spans="1:12" x14ac:dyDescent="0.3">
      <c r="A22" s="10" t="s">
        <v>152</v>
      </c>
      <c r="B22" s="2" t="s">
        <v>3</v>
      </c>
      <c r="C22" s="4">
        <v>297.319147381714</v>
      </c>
      <c r="D22" s="4">
        <v>273.78139740537102</v>
      </c>
      <c r="E22" s="4">
        <v>282.31952531021102</v>
      </c>
      <c r="F22" s="4">
        <v>319.41398339887002</v>
      </c>
      <c r="G22" s="4">
        <v>310.16342084910201</v>
      </c>
      <c r="H22" s="4">
        <v>306.60874390102703</v>
      </c>
      <c r="I22" s="4">
        <v>277.44114000991902</v>
      </c>
      <c r="J22" s="4">
        <v>279.11309459442998</v>
      </c>
      <c r="K22" s="4">
        <v>251.41862178398199</v>
      </c>
      <c r="L22" s="4">
        <v>256.40410266429598</v>
      </c>
    </row>
    <row r="23" spans="1:12" x14ac:dyDescent="0.3">
      <c r="A23" s="10" t="s">
        <v>153</v>
      </c>
      <c r="B23" s="2" t="s">
        <v>3</v>
      </c>
      <c r="C23" s="4">
        <v>47.099097325178199</v>
      </c>
      <c r="D23" s="4">
        <v>36.6744171223365</v>
      </c>
      <c r="E23" s="4">
        <v>34.604744391365699</v>
      </c>
      <c r="F23" s="4">
        <v>30.840030008666499</v>
      </c>
      <c r="G23" s="4">
        <v>26.83374949893</v>
      </c>
      <c r="H23" s="4">
        <v>26.570506475538899</v>
      </c>
      <c r="I23" s="4">
        <v>27.327745565367099</v>
      </c>
      <c r="J23" s="4">
        <v>27.613003957345899</v>
      </c>
      <c r="K23" s="4">
        <v>26.266667614428201</v>
      </c>
      <c r="L23" s="4">
        <v>20.986116632708299</v>
      </c>
    </row>
    <row r="24" spans="1:12" x14ac:dyDescent="0.3">
      <c r="A24" s="10" t="s">
        <v>154</v>
      </c>
      <c r="B24" s="2" t="s">
        <v>3</v>
      </c>
      <c r="C24" s="4">
        <v>291.01003888291098</v>
      </c>
      <c r="D24" s="4">
        <v>281.88450006071997</v>
      </c>
      <c r="E24" s="4">
        <v>288.83954308231699</v>
      </c>
      <c r="F24" s="4">
        <v>332.08790675901901</v>
      </c>
      <c r="G24" s="4">
        <v>295.68129856920899</v>
      </c>
      <c r="H24" s="4">
        <v>262.945654303656</v>
      </c>
      <c r="I24" s="4">
        <v>237.456075537934</v>
      </c>
      <c r="J24" s="4">
        <v>212.67111454025601</v>
      </c>
      <c r="K24" s="4">
        <v>190.353553146807</v>
      </c>
      <c r="L24" s="4">
        <v>168.91093646795699</v>
      </c>
    </row>
    <row r="25" spans="1:12" x14ac:dyDescent="0.3">
      <c r="A25" s="10" t="s">
        <v>155</v>
      </c>
      <c r="B25" s="2" t="s">
        <v>3</v>
      </c>
      <c r="C25" s="4">
        <v>3243.3431676569198</v>
      </c>
      <c r="D25" s="4">
        <v>3006.7547008609399</v>
      </c>
      <c r="E25" s="4">
        <v>2481.9167282963399</v>
      </c>
      <c r="F25" s="4">
        <v>1773.8960204539401</v>
      </c>
      <c r="G25" s="4">
        <v>1052.8340460166501</v>
      </c>
      <c r="H25" s="4">
        <v>661.98833823964901</v>
      </c>
      <c r="I25" s="4">
        <v>630.66946706364399</v>
      </c>
      <c r="J25" s="4">
        <v>667.30882578754904</v>
      </c>
      <c r="K25" s="4">
        <v>867.38969169381596</v>
      </c>
      <c r="L25" s="4">
        <v>940.76225799563304</v>
      </c>
    </row>
    <row r="26" spans="1:12" x14ac:dyDescent="0.3">
      <c r="A26" s="10" t="s">
        <v>156</v>
      </c>
      <c r="B26" s="2" t="s">
        <v>3</v>
      </c>
      <c r="C26" s="4">
        <v>424.95728487851699</v>
      </c>
      <c r="D26" s="4">
        <v>410.75217855718199</v>
      </c>
      <c r="E26" s="4">
        <v>309.17042986689802</v>
      </c>
      <c r="F26" s="4">
        <v>253.498713866082</v>
      </c>
      <c r="G26" s="4">
        <v>241.416949513362</v>
      </c>
      <c r="H26" s="4">
        <v>247.265871842346</v>
      </c>
      <c r="I26" s="4">
        <v>250.23568855340901</v>
      </c>
      <c r="J26" s="4">
        <v>246.91769144711401</v>
      </c>
      <c r="K26" s="4">
        <v>228.91572906434399</v>
      </c>
      <c r="L26" s="4">
        <v>178.89471944445199</v>
      </c>
    </row>
    <row r="27" spans="1:12" x14ac:dyDescent="0.3">
      <c r="A27" s="10" t="s">
        <v>149</v>
      </c>
      <c r="B27" s="2" t="s">
        <v>4</v>
      </c>
      <c r="C27" s="4">
        <v>15.309460339284101</v>
      </c>
      <c r="D27" s="4">
        <v>15.1271975174716</v>
      </c>
      <c r="E27" s="4">
        <v>15.0958699208325</v>
      </c>
      <c r="F27" s="4">
        <v>14.9745669865327</v>
      </c>
      <c r="G27" s="4">
        <v>13.8012530375086</v>
      </c>
      <c r="H27" s="4">
        <v>11.740870383651799</v>
      </c>
      <c r="I27" s="4">
        <v>10.6077231697112</v>
      </c>
      <c r="J27" s="4">
        <v>7.68929155737026</v>
      </c>
      <c r="K27" s="4">
        <v>6.3394410267807499</v>
      </c>
      <c r="L27" s="4">
        <v>5.3460803217246804</v>
      </c>
    </row>
    <row r="28" spans="1:12" x14ac:dyDescent="0.3">
      <c r="A28" s="10" t="s">
        <v>150</v>
      </c>
      <c r="B28" s="2" t="s">
        <v>4</v>
      </c>
      <c r="C28" s="4">
        <v>266.74434127224998</v>
      </c>
      <c r="D28" s="4">
        <v>270.45732939678197</v>
      </c>
      <c r="E28" s="4">
        <v>196.774980779326</v>
      </c>
      <c r="F28" s="4">
        <v>68.421376302527705</v>
      </c>
      <c r="G28" s="4">
        <v>45.047309236734797</v>
      </c>
      <c r="H28" s="4">
        <v>45.397395420913398</v>
      </c>
      <c r="I28" s="4">
        <v>62.167912698774799</v>
      </c>
      <c r="J28" s="4">
        <v>70.346820311589099</v>
      </c>
      <c r="K28" s="4">
        <v>16.584522842384501</v>
      </c>
      <c r="L28" s="4">
        <v>17.924911286089301</v>
      </c>
    </row>
    <row r="29" spans="1:12" x14ac:dyDescent="0.3">
      <c r="A29" s="10" t="s">
        <v>151</v>
      </c>
      <c r="B29" s="2" t="s">
        <v>4</v>
      </c>
      <c r="C29" s="4">
        <v>7.0621700843512297E-2</v>
      </c>
      <c r="D29" s="4">
        <v>5.5140566719863199E-2</v>
      </c>
      <c r="E29" s="4">
        <v>4.5472329306072902E-2</v>
      </c>
      <c r="F29" s="4">
        <v>3.2969386779676903E-2</v>
      </c>
      <c r="G29" s="4">
        <v>1.83515933600466E-2</v>
      </c>
      <c r="H29" s="4">
        <v>1.49655508619743E-2</v>
      </c>
      <c r="I29" s="4">
        <v>8.9742404365632904E-3</v>
      </c>
      <c r="J29" s="4">
        <v>3.3430391277029401E-4</v>
      </c>
      <c r="K29" s="5"/>
      <c r="L29" s="5"/>
    </row>
    <row r="30" spans="1:12" x14ac:dyDescent="0.3">
      <c r="A30" s="10" t="s">
        <v>152</v>
      </c>
      <c r="B30" s="2" t="s">
        <v>4</v>
      </c>
      <c r="C30" s="4">
        <v>297.31780524724797</v>
      </c>
      <c r="D30" s="4">
        <v>274.28409451872301</v>
      </c>
      <c r="E30" s="4">
        <v>278.819649004361</v>
      </c>
      <c r="F30" s="4">
        <v>318.49366471489401</v>
      </c>
      <c r="G30" s="4">
        <v>302.94324933502202</v>
      </c>
      <c r="H30" s="4">
        <v>283.93672160354799</v>
      </c>
      <c r="I30" s="4">
        <v>259.36604012838802</v>
      </c>
      <c r="J30" s="4">
        <v>236.29662726364799</v>
      </c>
      <c r="K30" s="4">
        <v>248.45345884606999</v>
      </c>
      <c r="L30" s="4">
        <v>256.23871434315998</v>
      </c>
    </row>
    <row r="31" spans="1:12" x14ac:dyDescent="0.3">
      <c r="A31" s="10" t="s">
        <v>153</v>
      </c>
      <c r="B31" s="2" t="s">
        <v>4</v>
      </c>
      <c r="C31" s="4">
        <v>47.099140721933502</v>
      </c>
      <c r="D31" s="4">
        <v>37.4229100212047</v>
      </c>
      <c r="E31" s="4">
        <v>34.769148162253202</v>
      </c>
      <c r="F31" s="4">
        <v>30.883746137162699</v>
      </c>
      <c r="G31" s="4">
        <v>26.573447785505302</v>
      </c>
      <c r="H31" s="4">
        <v>25.2923674156205</v>
      </c>
      <c r="I31" s="4">
        <v>21.999297261950201</v>
      </c>
      <c r="J31" s="4">
        <v>15.6482838676952</v>
      </c>
      <c r="K31" s="4">
        <v>9.8736538867959194</v>
      </c>
      <c r="L31" s="4">
        <v>8.7783767584899195</v>
      </c>
    </row>
    <row r="32" spans="1:12" x14ac:dyDescent="0.3">
      <c r="A32" s="10" t="s">
        <v>154</v>
      </c>
      <c r="B32" s="2" t="s">
        <v>4</v>
      </c>
      <c r="C32" s="4">
        <v>291.01003888291098</v>
      </c>
      <c r="D32" s="4">
        <v>281.884567309815</v>
      </c>
      <c r="E32" s="4">
        <v>288.85652690439701</v>
      </c>
      <c r="F32" s="4">
        <v>332.08516065859698</v>
      </c>
      <c r="G32" s="4">
        <v>295.717328729538</v>
      </c>
      <c r="H32" s="4">
        <v>262.91769891141001</v>
      </c>
      <c r="I32" s="4">
        <v>237.33363507163401</v>
      </c>
      <c r="J32" s="4">
        <v>212.51533454477001</v>
      </c>
      <c r="K32" s="4">
        <v>190.206430760497</v>
      </c>
      <c r="L32" s="4">
        <v>168.864555189973</v>
      </c>
    </row>
    <row r="33" spans="1:12" x14ac:dyDescent="0.3">
      <c r="A33" s="10" t="s">
        <v>155</v>
      </c>
      <c r="B33" s="2" t="s">
        <v>4</v>
      </c>
      <c r="C33" s="4">
        <v>3243.2883054333602</v>
      </c>
      <c r="D33" s="4">
        <v>3006.5524328362699</v>
      </c>
      <c r="E33" s="4">
        <v>2472.4918477528699</v>
      </c>
      <c r="F33" s="4">
        <v>1756.56824472892</v>
      </c>
      <c r="G33" s="4">
        <v>1026.0946325157099</v>
      </c>
      <c r="H33" s="4">
        <v>845.91656750485197</v>
      </c>
      <c r="I33" s="4">
        <v>1079.6008389891299</v>
      </c>
      <c r="J33" s="4">
        <v>980.802463797835</v>
      </c>
      <c r="K33" s="4">
        <v>170.18390711169201</v>
      </c>
      <c r="L33" s="4">
        <v>169.401237258614</v>
      </c>
    </row>
    <row r="34" spans="1:12" x14ac:dyDescent="0.3">
      <c r="A34" s="10" t="s">
        <v>156</v>
      </c>
      <c r="B34" s="2" t="s">
        <v>4</v>
      </c>
      <c r="C34" s="4">
        <v>424.94513783163802</v>
      </c>
      <c r="D34" s="4">
        <v>410.74003151030303</v>
      </c>
      <c r="E34" s="4">
        <v>309.15903593967698</v>
      </c>
      <c r="F34" s="4">
        <v>255.636729425168</v>
      </c>
      <c r="G34" s="4">
        <v>241.34465565312101</v>
      </c>
      <c r="H34" s="4">
        <v>224.85167114261</v>
      </c>
      <c r="I34" s="4">
        <v>186.17615004357401</v>
      </c>
      <c r="J34" s="4">
        <v>133.22456675511401</v>
      </c>
      <c r="K34" s="4">
        <v>84.242280429134894</v>
      </c>
      <c r="L34" s="4">
        <v>64.736511399826497</v>
      </c>
    </row>
    <row r="35" spans="1:12" x14ac:dyDescent="0.3">
      <c r="A35" s="10" t="s">
        <v>149</v>
      </c>
      <c r="B35" s="2" t="s">
        <v>5</v>
      </c>
      <c r="C35" s="4">
        <v>15.309460339284101</v>
      </c>
      <c r="D35" s="4">
        <v>15.178962859855901</v>
      </c>
      <c r="E35" s="4">
        <v>15.1544341120536</v>
      </c>
      <c r="F35" s="4">
        <v>14.7695605489606</v>
      </c>
      <c r="G35" s="4">
        <v>14.240796109923799</v>
      </c>
      <c r="H35" s="4">
        <v>13.5721320920956</v>
      </c>
      <c r="I35" s="4">
        <v>10.7771145867739</v>
      </c>
      <c r="J35" s="4">
        <v>9.9921661635680898</v>
      </c>
      <c r="K35" s="4">
        <v>9.2865309061533292</v>
      </c>
      <c r="L35" s="4">
        <v>8.1966528933600493</v>
      </c>
    </row>
    <row r="36" spans="1:12" x14ac:dyDescent="0.3">
      <c r="A36" s="10" t="s">
        <v>150</v>
      </c>
      <c r="B36" s="2" t="s">
        <v>5</v>
      </c>
      <c r="C36" s="4">
        <v>176.49481248681701</v>
      </c>
      <c r="D36" s="4">
        <v>269.85827135318999</v>
      </c>
      <c r="E36" s="4">
        <v>196.392147172097</v>
      </c>
      <c r="F36" s="4">
        <v>120.48375023184499</v>
      </c>
      <c r="G36" s="4">
        <v>48.2746475829004</v>
      </c>
      <c r="H36" s="4">
        <v>23.290113127546999</v>
      </c>
      <c r="I36" s="4">
        <v>34.412481135012797</v>
      </c>
      <c r="J36" s="4">
        <v>36.590720263553301</v>
      </c>
      <c r="K36" s="4">
        <v>39.924048806744899</v>
      </c>
      <c r="L36" s="4">
        <v>52.378518745727902</v>
      </c>
    </row>
    <row r="37" spans="1:12" x14ac:dyDescent="0.3">
      <c r="A37" s="10" t="s">
        <v>151</v>
      </c>
      <c r="B37" s="2" t="s">
        <v>5</v>
      </c>
      <c r="C37" s="4">
        <v>7.0622009386907894E-2</v>
      </c>
      <c r="D37" s="4">
        <v>5.2444584224256199E-2</v>
      </c>
      <c r="E37" s="4">
        <v>4.2923730827107501E-2</v>
      </c>
      <c r="F37" s="4">
        <v>3.0381520211073699E-2</v>
      </c>
      <c r="G37" s="4">
        <v>1.85846721562231E-2</v>
      </c>
      <c r="H37" s="4">
        <v>1.5696392035537601E-2</v>
      </c>
      <c r="I37" s="4">
        <v>9.7199687476496807E-3</v>
      </c>
      <c r="J37" s="4">
        <v>1.8039887522790701E-3</v>
      </c>
      <c r="K37" s="5"/>
      <c r="L37" s="5"/>
    </row>
    <row r="38" spans="1:12" x14ac:dyDescent="0.3">
      <c r="A38" s="10" t="s">
        <v>152</v>
      </c>
      <c r="B38" s="2" t="s">
        <v>5</v>
      </c>
      <c r="C38" s="4">
        <v>297.315690381872</v>
      </c>
      <c r="D38" s="4">
        <v>273.76889003359298</v>
      </c>
      <c r="E38" s="4">
        <v>281.63069584169898</v>
      </c>
      <c r="F38" s="4">
        <v>319.68213492384098</v>
      </c>
      <c r="G38" s="4">
        <v>310.95007784535602</v>
      </c>
      <c r="H38" s="4">
        <v>306.71025190675499</v>
      </c>
      <c r="I38" s="4">
        <v>281.72182683262503</v>
      </c>
      <c r="J38" s="4">
        <v>279.84695296110101</v>
      </c>
      <c r="K38" s="4">
        <v>290.95191187777499</v>
      </c>
      <c r="L38" s="4">
        <v>270.96703985426001</v>
      </c>
    </row>
    <row r="39" spans="1:12" x14ac:dyDescent="0.3">
      <c r="A39" s="10" t="s">
        <v>153</v>
      </c>
      <c r="B39" s="2" t="s">
        <v>5</v>
      </c>
      <c r="C39" s="4">
        <v>47.098973787545802</v>
      </c>
      <c r="D39" s="4">
        <v>37.281563292521099</v>
      </c>
      <c r="E39" s="4">
        <v>35.467144353065102</v>
      </c>
      <c r="F39" s="4">
        <v>31.689925806114299</v>
      </c>
      <c r="G39" s="4">
        <v>27.576071874008999</v>
      </c>
      <c r="H39" s="4">
        <v>27.107520955150999</v>
      </c>
      <c r="I39" s="4">
        <v>24.3715576214755</v>
      </c>
      <c r="J39" s="4">
        <v>21.054264476073801</v>
      </c>
      <c r="K39" s="4">
        <v>15.7211947008115</v>
      </c>
      <c r="L39" s="4">
        <v>10.917797731790801</v>
      </c>
    </row>
    <row r="40" spans="1:12" x14ac:dyDescent="0.3">
      <c r="A40" s="10" t="s">
        <v>154</v>
      </c>
      <c r="B40" s="2" t="s">
        <v>5</v>
      </c>
      <c r="C40" s="4">
        <v>291.01003888291098</v>
      </c>
      <c r="D40" s="4">
        <v>281.88451425339298</v>
      </c>
      <c r="E40" s="4">
        <v>288.83912914753699</v>
      </c>
      <c r="F40" s="4">
        <v>332.08794394910598</v>
      </c>
      <c r="G40" s="4">
        <v>295.68089456259798</v>
      </c>
      <c r="H40" s="4">
        <v>262.94565759201902</v>
      </c>
      <c r="I40" s="4">
        <v>237.459198330953</v>
      </c>
      <c r="J40" s="4">
        <v>212.717492636907</v>
      </c>
      <c r="K40" s="4">
        <v>190.41101475151399</v>
      </c>
      <c r="L40" s="4">
        <v>168.96705565331999</v>
      </c>
    </row>
    <row r="41" spans="1:12" x14ac:dyDescent="0.3">
      <c r="A41" s="10" t="s">
        <v>155</v>
      </c>
      <c r="B41" s="2" t="s">
        <v>5</v>
      </c>
      <c r="C41" s="4">
        <v>3243.3179801885399</v>
      </c>
      <c r="D41" s="4">
        <v>3006.7204428717</v>
      </c>
      <c r="E41" s="4">
        <v>2482.3714578444901</v>
      </c>
      <c r="F41" s="4">
        <v>1782.73635305212</v>
      </c>
      <c r="G41" s="4">
        <v>1006.26347990509</v>
      </c>
      <c r="H41" s="4">
        <v>515.957559899486</v>
      </c>
      <c r="I41" s="4">
        <v>619.96955498095997</v>
      </c>
      <c r="J41" s="4">
        <v>647.98931786739399</v>
      </c>
      <c r="K41" s="4">
        <v>686.83913954744401</v>
      </c>
      <c r="L41" s="4">
        <v>822.272414047094</v>
      </c>
    </row>
    <row r="42" spans="1:12" x14ac:dyDescent="0.3">
      <c r="A42" s="10" t="s">
        <v>156</v>
      </c>
      <c r="B42" s="2" t="s">
        <v>5</v>
      </c>
      <c r="C42" s="4">
        <v>424.95701353567603</v>
      </c>
      <c r="D42" s="4">
        <v>410.74730024573302</v>
      </c>
      <c r="E42" s="4">
        <v>309.169978892676</v>
      </c>
      <c r="F42" s="4">
        <v>254.09014573883201</v>
      </c>
      <c r="G42" s="4">
        <v>241.88596427390999</v>
      </c>
      <c r="H42" s="4">
        <v>226.73898717308199</v>
      </c>
      <c r="I42" s="4">
        <v>192.27788555955701</v>
      </c>
      <c r="J42" s="4">
        <v>156.699650406497</v>
      </c>
      <c r="K42" s="4">
        <v>116.887935178521</v>
      </c>
      <c r="L42" s="4">
        <v>72.233029103145498</v>
      </c>
    </row>
    <row r="43" spans="1:12" x14ac:dyDescent="0.3">
      <c r="A43" s="10" t="s">
        <v>149</v>
      </c>
      <c r="B43" s="2" t="s">
        <v>6</v>
      </c>
      <c r="C43" s="4">
        <v>15.309460339284101</v>
      </c>
      <c r="D43" s="4">
        <v>15.2087268235558</v>
      </c>
      <c r="E43" s="4">
        <v>15.084326051035699</v>
      </c>
      <c r="F43" s="4">
        <v>14.8520589288108</v>
      </c>
      <c r="G43" s="4">
        <v>13.863270850126799</v>
      </c>
      <c r="H43" s="4">
        <v>13.141538846773001</v>
      </c>
      <c r="I43" s="4">
        <v>10.7602546003841</v>
      </c>
      <c r="J43" s="4">
        <v>7.9126249924807102</v>
      </c>
      <c r="K43" s="4">
        <v>6.5816201662500298</v>
      </c>
      <c r="L43" s="4">
        <v>5.3861521122067098</v>
      </c>
    </row>
    <row r="44" spans="1:12" x14ac:dyDescent="0.3">
      <c r="A44" s="10" t="s">
        <v>150</v>
      </c>
      <c r="B44" s="2" t="s">
        <v>6</v>
      </c>
      <c r="C44" s="4">
        <v>175.11627502721799</v>
      </c>
      <c r="D44" s="4">
        <v>269.99555869253902</v>
      </c>
      <c r="E44" s="4">
        <v>192.06499148588901</v>
      </c>
      <c r="F44" s="4">
        <v>118.11892506964401</v>
      </c>
      <c r="G44" s="4">
        <v>51.806445850047901</v>
      </c>
      <c r="H44" s="4">
        <v>43.061354279356898</v>
      </c>
      <c r="I44" s="4">
        <v>47.0677140111356</v>
      </c>
      <c r="J44" s="4">
        <v>67.536501561521405</v>
      </c>
      <c r="K44" s="4">
        <v>76.992626385272104</v>
      </c>
      <c r="L44" s="4">
        <v>68.282624795296201</v>
      </c>
    </row>
    <row r="45" spans="1:12" x14ac:dyDescent="0.3">
      <c r="A45" s="10" t="s">
        <v>151</v>
      </c>
      <c r="B45" s="2" t="s">
        <v>6</v>
      </c>
      <c r="C45" s="4">
        <v>7.0621674952697805E-2</v>
      </c>
      <c r="D45" s="4">
        <v>5.2668099352317699E-2</v>
      </c>
      <c r="E45" s="4">
        <v>4.5293693356760201E-2</v>
      </c>
      <c r="F45" s="4">
        <v>3.0093237266836801E-2</v>
      </c>
      <c r="G45" s="4">
        <v>1.8487568642304199E-2</v>
      </c>
      <c r="H45" s="4">
        <v>1.9304015803911299E-2</v>
      </c>
      <c r="I45" s="4">
        <v>2.0202602340893199E-2</v>
      </c>
      <c r="J45" s="4">
        <v>1.7923582820839602E-2</v>
      </c>
      <c r="K45" s="4">
        <v>6.6488843816758098E-3</v>
      </c>
      <c r="L45" s="5"/>
    </row>
    <row r="46" spans="1:12" x14ac:dyDescent="0.3">
      <c r="A46" s="10" t="s">
        <v>152</v>
      </c>
      <c r="B46" s="2" t="s">
        <v>6</v>
      </c>
      <c r="C46" s="4">
        <v>297.319147381714</v>
      </c>
      <c r="D46" s="4">
        <v>273.931145792861</v>
      </c>
      <c r="E46" s="4">
        <v>283.24871206129001</v>
      </c>
      <c r="F46" s="4">
        <v>319.17460210017799</v>
      </c>
      <c r="G46" s="4">
        <v>306.25217002728601</v>
      </c>
      <c r="H46" s="4">
        <v>292.18349526775802</v>
      </c>
      <c r="I46" s="4">
        <v>280.50082323303502</v>
      </c>
      <c r="J46" s="4">
        <v>241.53782854202501</v>
      </c>
      <c r="K46" s="4">
        <v>248.53790594125601</v>
      </c>
      <c r="L46" s="4">
        <v>256.459476010412</v>
      </c>
    </row>
    <row r="47" spans="1:12" x14ac:dyDescent="0.3">
      <c r="A47" s="10" t="s">
        <v>153</v>
      </c>
      <c r="B47" s="2" t="s">
        <v>6</v>
      </c>
      <c r="C47" s="4">
        <v>47.0990886727703</v>
      </c>
      <c r="D47" s="4">
        <v>36.6557546217728</v>
      </c>
      <c r="E47" s="4">
        <v>34.5358286390383</v>
      </c>
      <c r="F47" s="4">
        <v>30.820915208582498</v>
      </c>
      <c r="G47" s="4">
        <v>26.795820700230699</v>
      </c>
      <c r="H47" s="4">
        <v>26.678875333686701</v>
      </c>
      <c r="I47" s="4">
        <v>27.058775398731299</v>
      </c>
      <c r="J47" s="4">
        <v>25.031251151612501</v>
      </c>
      <c r="K47" s="4">
        <v>18.1414064022802</v>
      </c>
      <c r="L47" s="4">
        <v>11.4662404896554</v>
      </c>
    </row>
    <row r="48" spans="1:12" x14ac:dyDescent="0.3">
      <c r="A48" s="10" t="s">
        <v>154</v>
      </c>
      <c r="B48" s="2" t="s">
        <v>6</v>
      </c>
      <c r="C48" s="4">
        <v>291.01003888291098</v>
      </c>
      <c r="D48" s="4">
        <v>281.88412563044102</v>
      </c>
      <c r="E48" s="4">
        <v>288.84014739265803</v>
      </c>
      <c r="F48" s="4">
        <v>332.08771928477398</v>
      </c>
      <c r="G48" s="4">
        <v>295.68278407594102</v>
      </c>
      <c r="H48" s="4">
        <v>262.93469839806801</v>
      </c>
      <c r="I48" s="4">
        <v>237.43417460587099</v>
      </c>
      <c r="J48" s="4">
        <v>212.62835554086899</v>
      </c>
      <c r="K48" s="4">
        <v>190.31230979343701</v>
      </c>
      <c r="L48" s="4">
        <v>168.877949911608</v>
      </c>
    </row>
    <row r="49" spans="1:12" x14ac:dyDescent="0.3">
      <c r="A49" s="10" t="s">
        <v>155</v>
      </c>
      <c r="B49" s="2" t="s">
        <v>6</v>
      </c>
      <c r="C49" s="4">
        <v>3243.4699071162199</v>
      </c>
      <c r="D49" s="4">
        <v>3006.8870542538398</v>
      </c>
      <c r="E49" s="4">
        <v>2483.4037466078298</v>
      </c>
      <c r="F49" s="4">
        <v>1778.14669845699</v>
      </c>
      <c r="G49" s="4">
        <v>882.87364499272405</v>
      </c>
      <c r="H49" s="4">
        <v>701.91915455944695</v>
      </c>
      <c r="I49" s="4">
        <v>727.20216302529002</v>
      </c>
      <c r="J49" s="4">
        <v>909.68518757011202</v>
      </c>
      <c r="K49" s="4">
        <v>941.89155954402997</v>
      </c>
      <c r="L49" s="4">
        <v>814.45606474437795</v>
      </c>
    </row>
    <row r="50" spans="1:12" x14ac:dyDescent="0.3">
      <c r="A50" s="10" t="s">
        <v>156</v>
      </c>
      <c r="B50" s="2" t="s">
        <v>6</v>
      </c>
      <c r="C50" s="4">
        <v>424.95701353567603</v>
      </c>
      <c r="D50" s="4">
        <v>410.752014240763</v>
      </c>
      <c r="E50" s="4">
        <v>309.17050774468601</v>
      </c>
      <c r="F50" s="4">
        <v>253.62569883990599</v>
      </c>
      <c r="G50" s="4">
        <v>241.41463605179999</v>
      </c>
      <c r="H50" s="4">
        <v>246.50735413387201</v>
      </c>
      <c r="I50" s="4">
        <v>248.75495426355599</v>
      </c>
      <c r="J50" s="4">
        <v>219.65139139648801</v>
      </c>
      <c r="K50" s="4">
        <v>151.732102762209</v>
      </c>
      <c r="L50" s="4">
        <v>95.395126688676598</v>
      </c>
    </row>
    <row r="51" spans="1:12" x14ac:dyDescent="0.3">
      <c r="A51" s="10" t="s">
        <v>149</v>
      </c>
      <c r="B51" s="2" t="s">
        <v>7</v>
      </c>
      <c r="C51" s="4">
        <v>15.309460339284101</v>
      </c>
      <c r="D51" s="4">
        <v>15.232586502802</v>
      </c>
      <c r="E51" s="4">
        <v>15.254235484465401</v>
      </c>
      <c r="F51" s="4">
        <v>14.6609735430859</v>
      </c>
      <c r="G51" s="4">
        <v>13.860081743594201</v>
      </c>
      <c r="H51" s="4">
        <v>12.832369716557899</v>
      </c>
      <c r="I51" s="4">
        <v>10.7755107289716</v>
      </c>
      <c r="J51" s="4">
        <v>9.9107727441860494</v>
      </c>
      <c r="K51" s="4">
        <v>6.5994690908114801</v>
      </c>
      <c r="L51" s="4">
        <v>5.46447730075029</v>
      </c>
    </row>
    <row r="52" spans="1:12" x14ac:dyDescent="0.3">
      <c r="A52" s="10" t="s">
        <v>150</v>
      </c>
      <c r="B52" s="2" t="s">
        <v>7</v>
      </c>
      <c r="C52" s="4">
        <v>175.11378054580101</v>
      </c>
      <c r="D52" s="4">
        <v>270.05093866397698</v>
      </c>
      <c r="E52" s="4">
        <v>192.40184133014299</v>
      </c>
      <c r="F52" s="4">
        <v>127.002596093034</v>
      </c>
      <c r="G52" s="4">
        <v>49.258305121212203</v>
      </c>
      <c r="H52" s="4">
        <v>39.2656295117838</v>
      </c>
      <c r="I52" s="4">
        <v>40.341906817421602</v>
      </c>
      <c r="J52" s="4">
        <v>46.515992158471597</v>
      </c>
      <c r="K52" s="4">
        <v>73.605113170385494</v>
      </c>
      <c r="L52" s="4">
        <v>75.507658150710398</v>
      </c>
    </row>
    <row r="53" spans="1:12" x14ac:dyDescent="0.3">
      <c r="A53" s="10" t="s">
        <v>151</v>
      </c>
      <c r="B53" s="2" t="s">
        <v>7</v>
      </c>
      <c r="C53" s="4">
        <v>7.0621690033097206E-2</v>
      </c>
      <c r="D53" s="4">
        <v>5.2379040425735497E-2</v>
      </c>
      <c r="E53" s="4">
        <v>4.2873613776188597E-2</v>
      </c>
      <c r="F53" s="4">
        <v>3.05164426851425E-2</v>
      </c>
      <c r="G53" s="4">
        <v>1.8396374740359201E-2</v>
      </c>
      <c r="H53" s="4">
        <v>1.50265960521566E-2</v>
      </c>
      <c r="I53" s="4">
        <v>8.7315218298257401E-3</v>
      </c>
      <c r="J53" s="4">
        <v>1.02045443967544E-3</v>
      </c>
      <c r="K53" s="5"/>
      <c r="L53" s="5"/>
    </row>
    <row r="54" spans="1:12" x14ac:dyDescent="0.3">
      <c r="A54" s="10" t="s">
        <v>152</v>
      </c>
      <c r="B54" s="2" t="s">
        <v>7</v>
      </c>
      <c r="C54" s="4">
        <v>297.319147381714</v>
      </c>
      <c r="D54" s="4">
        <v>274.00830783128401</v>
      </c>
      <c r="E54" s="4">
        <v>282.365003874183</v>
      </c>
      <c r="F54" s="4">
        <v>319.27458238050599</v>
      </c>
      <c r="G54" s="4">
        <v>306.69574399905503</v>
      </c>
      <c r="H54" s="4">
        <v>295.09095490700298</v>
      </c>
      <c r="I54" s="4">
        <v>279.290835298719</v>
      </c>
      <c r="J54" s="4">
        <v>275.64855742980899</v>
      </c>
      <c r="K54" s="4">
        <v>252.36159625351999</v>
      </c>
      <c r="L54" s="4">
        <v>256.393725573648</v>
      </c>
    </row>
    <row r="55" spans="1:12" x14ac:dyDescent="0.3">
      <c r="A55" s="10" t="s">
        <v>153</v>
      </c>
      <c r="B55" s="2" t="s">
        <v>7</v>
      </c>
      <c r="C55" s="4">
        <v>47.099097306277102</v>
      </c>
      <c r="D55" s="4">
        <v>37.177834324163697</v>
      </c>
      <c r="E55" s="4">
        <v>35.430725221128903</v>
      </c>
      <c r="F55" s="4">
        <v>31.7681448187016</v>
      </c>
      <c r="G55" s="4">
        <v>27.556965208464199</v>
      </c>
      <c r="H55" s="4">
        <v>27.049836673159302</v>
      </c>
      <c r="I55" s="4">
        <v>24.0945584012251</v>
      </c>
      <c r="J55" s="4">
        <v>20.1674643579736</v>
      </c>
      <c r="K55" s="4">
        <v>15.2790384422772</v>
      </c>
      <c r="L55" s="4">
        <v>10.652348206794599</v>
      </c>
    </row>
    <row r="56" spans="1:12" x14ac:dyDescent="0.3">
      <c r="A56" s="10" t="s">
        <v>154</v>
      </c>
      <c r="B56" s="2" t="s">
        <v>7</v>
      </c>
      <c r="C56" s="4">
        <v>291.01003888291098</v>
      </c>
      <c r="D56" s="4">
        <v>281.88446926430299</v>
      </c>
      <c r="E56" s="4">
        <v>288.83954308231699</v>
      </c>
      <c r="F56" s="4">
        <v>332.08783058447102</v>
      </c>
      <c r="G56" s="4">
        <v>295.68264694576101</v>
      </c>
      <c r="H56" s="4">
        <v>262.938195879788</v>
      </c>
      <c r="I56" s="4">
        <v>237.45716620748999</v>
      </c>
      <c r="J56" s="4">
        <v>212.67248058076001</v>
      </c>
      <c r="K56" s="4">
        <v>190.35380297404299</v>
      </c>
      <c r="L56" s="4">
        <v>168.88754022087599</v>
      </c>
    </row>
    <row r="57" spans="1:12" x14ac:dyDescent="0.3">
      <c r="A57" s="10" t="s">
        <v>155</v>
      </c>
      <c r="B57" s="2" t="s">
        <v>7</v>
      </c>
      <c r="C57" s="4">
        <v>3243.28491251077</v>
      </c>
      <c r="D57" s="4">
        <v>3006.84797633468</v>
      </c>
      <c r="E57" s="4">
        <v>2481.4191985869002</v>
      </c>
      <c r="F57" s="4">
        <v>1782.1832960521799</v>
      </c>
      <c r="G57" s="4">
        <v>843.80964991537303</v>
      </c>
      <c r="H57" s="4">
        <v>685.27354548901496</v>
      </c>
      <c r="I57" s="4">
        <v>706.95815606494705</v>
      </c>
      <c r="J57" s="4">
        <v>815.08177418001003</v>
      </c>
      <c r="K57" s="4">
        <v>989.393025511828</v>
      </c>
      <c r="L57" s="4">
        <v>956.02231191846101</v>
      </c>
    </row>
    <row r="58" spans="1:12" x14ac:dyDescent="0.3">
      <c r="A58" s="10" t="s">
        <v>156</v>
      </c>
      <c r="B58" s="2" t="s">
        <v>7</v>
      </c>
      <c r="C58" s="4">
        <v>424.95728487851699</v>
      </c>
      <c r="D58" s="4">
        <v>410.747464562152</v>
      </c>
      <c r="E58" s="4">
        <v>309.169978892676</v>
      </c>
      <c r="F58" s="4">
        <v>255.78065260364701</v>
      </c>
      <c r="G58" s="4">
        <v>241.88596427390999</v>
      </c>
      <c r="H58" s="4">
        <v>226.09296287434799</v>
      </c>
      <c r="I58" s="4">
        <v>190.764995186699</v>
      </c>
      <c r="J58" s="4">
        <v>151.211000797472</v>
      </c>
      <c r="K58" s="4">
        <v>110.750954146114</v>
      </c>
      <c r="L58" s="4">
        <v>68.390061644485598</v>
      </c>
    </row>
    <row r="59" spans="1:12" x14ac:dyDescent="0.3">
      <c r="A59" s="10" t="s">
        <v>149</v>
      </c>
      <c r="B59" s="2" t="s">
        <v>10</v>
      </c>
      <c r="C59" s="4">
        <v>15.309460339284101</v>
      </c>
      <c r="D59" s="4">
        <v>15.208707328874899</v>
      </c>
      <c r="E59" s="4">
        <v>15.0842752176719</v>
      </c>
      <c r="F59" s="4">
        <v>14.8520788649786</v>
      </c>
      <c r="G59" s="4">
        <v>13.863441892146</v>
      </c>
      <c r="H59" s="4">
        <v>13.141538846773001</v>
      </c>
      <c r="I59" s="4">
        <v>10.7602546003841</v>
      </c>
      <c r="J59" s="4">
        <v>7.91460211736534</v>
      </c>
      <c r="K59" s="4">
        <v>6.58420244016596</v>
      </c>
      <c r="L59" s="4">
        <v>5.3845019967488597</v>
      </c>
    </row>
    <row r="60" spans="1:12" x14ac:dyDescent="0.3">
      <c r="A60" s="10" t="s">
        <v>150</v>
      </c>
      <c r="B60" s="2" t="s">
        <v>10</v>
      </c>
      <c r="C60" s="4">
        <v>175.11505363227201</v>
      </c>
      <c r="D60" s="4">
        <v>269.99062151533701</v>
      </c>
      <c r="E60" s="4">
        <v>195.10754915445</v>
      </c>
      <c r="F60" s="4">
        <v>118.874466789742</v>
      </c>
      <c r="G60" s="4">
        <v>52.269158467076998</v>
      </c>
      <c r="H60" s="4">
        <v>41.404360438522197</v>
      </c>
      <c r="I60" s="4">
        <v>45.248831345278099</v>
      </c>
      <c r="J60" s="4">
        <v>63.7724847653027</v>
      </c>
      <c r="K60" s="4">
        <v>73.858321289109199</v>
      </c>
      <c r="L60" s="4">
        <v>63.738892616736699</v>
      </c>
    </row>
    <row r="61" spans="1:12" x14ac:dyDescent="0.3">
      <c r="A61" s="10" t="s">
        <v>151</v>
      </c>
      <c r="B61" s="2" t="s">
        <v>10</v>
      </c>
      <c r="C61" s="4">
        <v>7.0621674952697902E-2</v>
      </c>
      <c r="D61" s="4">
        <v>5.2670741197888102E-2</v>
      </c>
      <c r="E61" s="4">
        <v>4.5296000540176198E-2</v>
      </c>
      <c r="F61" s="4">
        <v>3.0086134627646501E-2</v>
      </c>
      <c r="G61" s="4">
        <v>1.84946596387911E-2</v>
      </c>
      <c r="H61" s="4">
        <v>1.9265430734955302E-2</v>
      </c>
      <c r="I61" s="4">
        <v>2.0183980398896101E-2</v>
      </c>
      <c r="J61" s="4">
        <v>1.7710867996102699E-2</v>
      </c>
      <c r="K61" s="4">
        <v>6.5381134720809298E-3</v>
      </c>
      <c r="L61" s="5"/>
    </row>
    <row r="62" spans="1:12" x14ac:dyDescent="0.3">
      <c r="A62" s="10" t="s">
        <v>152</v>
      </c>
      <c r="B62" s="2" t="s">
        <v>10</v>
      </c>
      <c r="C62" s="4">
        <v>297.319147381714</v>
      </c>
      <c r="D62" s="4">
        <v>273.93227654925499</v>
      </c>
      <c r="E62" s="4">
        <v>283.26887510746201</v>
      </c>
      <c r="F62" s="4">
        <v>319.19712900164097</v>
      </c>
      <c r="G62" s="4">
        <v>306.20763588165801</v>
      </c>
      <c r="H62" s="4">
        <v>292.99289935973002</v>
      </c>
      <c r="I62" s="4">
        <v>277.90122548883897</v>
      </c>
      <c r="J62" s="4">
        <v>241.93236124645401</v>
      </c>
      <c r="K62" s="4">
        <v>248.54590417775199</v>
      </c>
      <c r="L62" s="4">
        <v>256.47592329626599</v>
      </c>
    </row>
    <row r="63" spans="1:12" x14ac:dyDescent="0.3">
      <c r="A63" s="10" t="s">
        <v>153</v>
      </c>
      <c r="B63" s="2" t="s">
        <v>10</v>
      </c>
      <c r="C63" s="4">
        <v>47.0990886727703</v>
      </c>
      <c r="D63" s="4">
        <v>36.6557357625355</v>
      </c>
      <c r="E63" s="4">
        <v>34.532035201168704</v>
      </c>
      <c r="F63" s="4">
        <v>30.812864198592099</v>
      </c>
      <c r="G63" s="4">
        <v>26.798100608515099</v>
      </c>
      <c r="H63" s="4">
        <v>26.660456399864099</v>
      </c>
      <c r="I63" s="4">
        <v>27.0471591558047</v>
      </c>
      <c r="J63" s="4">
        <v>24.859416831309701</v>
      </c>
      <c r="K63" s="4">
        <v>18.069358123423001</v>
      </c>
      <c r="L63" s="4">
        <v>11.478288492254901</v>
      </c>
    </row>
    <row r="64" spans="1:12" x14ac:dyDescent="0.3">
      <c r="A64" s="10" t="s">
        <v>154</v>
      </c>
      <c r="B64" s="2" t="s">
        <v>10</v>
      </c>
      <c r="C64" s="4">
        <v>291.01003888291098</v>
      </c>
      <c r="D64" s="4">
        <v>281.88412563044102</v>
      </c>
      <c r="E64" s="4">
        <v>288.84009001737701</v>
      </c>
      <c r="F64" s="4">
        <v>332.08765936055403</v>
      </c>
      <c r="G64" s="4">
        <v>295.68272163211401</v>
      </c>
      <c r="H64" s="4">
        <v>262.934657169746</v>
      </c>
      <c r="I64" s="4">
        <v>237.43417460587099</v>
      </c>
      <c r="J64" s="4">
        <v>212.62840519584699</v>
      </c>
      <c r="K64" s="4">
        <v>190.31235944841401</v>
      </c>
      <c r="L64" s="4">
        <v>168.879935137183</v>
      </c>
    </row>
    <row r="65" spans="1:12" x14ac:dyDescent="0.3">
      <c r="A65" s="10" t="s">
        <v>155</v>
      </c>
      <c r="B65" s="2" t="s">
        <v>10</v>
      </c>
      <c r="C65" s="4">
        <v>3243.4329691954899</v>
      </c>
      <c r="D65" s="4">
        <v>3006.8869187512801</v>
      </c>
      <c r="E65" s="4">
        <v>2483.4548067309802</v>
      </c>
      <c r="F65" s="4">
        <v>1778.2239679925599</v>
      </c>
      <c r="G65" s="4">
        <v>882.57601173583896</v>
      </c>
      <c r="H65" s="4">
        <v>704.28251965739798</v>
      </c>
      <c r="I65" s="4">
        <v>724.88029933504401</v>
      </c>
      <c r="J65" s="4">
        <v>904.33550788191599</v>
      </c>
      <c r="K65" s="4">
        <v>938.81297163377997</v>
      </c>
      <c r="L65" s="4">
        <v>775.90822964775703</v>
      </c>
    </row>
    <row r="66" spans="1:12" x14ac:dyDescent="0.3">
      <c r="A66" s="10" t="s">
        <v>156</v>
      </c>
      <c r="B66" s="2" t="s">
        <v>10</v>
      </c>
      <c r="C66" s="4">
        <v>424.95701353567603</v>
      </c>
      <c r="D66" s="4">
        <v>410.752014240763</v>
      </c>
      <c r="E66" s="4">
        <v>309.17050774468601</v>
      </c>
      <c r="F66" s="4">
        <v>253.60813208839201</v>
      </c>
      <c r="G66" s="4">
        <v>241.41463605179999</v>
      </c>
      <c r="H66" s="4">
        <v>246.56694265827301</v>
      </c>
      <c r="I66" s="4">
        <v>248.793531891312</v>
      </c>
      <c r="J66" s="4">
        <v>217.91709354818201</v>
      </c>
      <c r="K66" s="4">
        <v>150.37538188931001</v>
      </c>
      <c r="L66" s="4">
        <v>95.250225098400804</v>
      </c>
    </row>
    <row r="67" spans="1:12" x14ac:dyDescent="0.3">
      <c r="A67" s="10" t="s">
        <v>149</v>
      </c>
      <c r="B67" s="2" t="s">
        <v>13</v>
      </c>
      <c r="C67" s="4">
        <v>15.309460339284101</v>
      </c>
      <c r="D67" s="4">
        <v>15.2087268235558</v>
      </c>
      <c r="E67" s="4">
        <v>15.084326051035699</v>
      </c>
      <c r="F67" s="4">
        <v>14.8520589288108</v>
      </c>
      <c r="G67" s="4">
        <v>13.863270850126799</v>
      </c>
      <c r="H67" s="4">
        <v>13.141538846773001</v>
      </c>
      <c r="I67" s="4">
        <v>10.7602546003841</v>
      </c>
      <c r="J67" s="4">
        <v>7.9126249924807102</v>
      </c>
      <c r="K67" s="4">
        <v>6.5816201662500298</v>
      </c>
      <c r="L67" s="4">
        <v>5.3861521122067098</v>
      </c>
    </row>
    <row r="68" spans="1:12" x14ac:dyDescent="0.3">
      <c r="A68" s="10" t="s">
        <v>150</v>
      </c>
      <c r="B68" s="2" t="s">
        <v>13</v>
      </c>
      <c r="C68" s="4">
        <v>266.729791122915</v>
      </c>
      <c r="D68" s="4">
        <v>269.99555869340497</v>
      </c>
      <c r="E68" s="4">
        <v>197.292584459496</v>
      </c>
      <c r="F68" s="4">
        <v>69.188647821292193</v>
      </c>
      <c r="G68" s="4">
        <v>31.956969051543101</v>
      </c>
      <c r="H68" s="4">
        <v>34.651263512886999</v>
      </c>
      <c r="I68" s="4">
        <v>38.935085655679302</v>
      </c>
      <c r="J68" s="4">
        <v>61.970623791960598</v>
      </c>
      <c r="K68" s="4">
        <v>71.489015013121701</v>
      </c>
      <c r="L68" s="4">
        <v>64.921644923015904</v>
      </c>
    </row>
    <row r="69" spans="1:12" x14ac:dyDescent="0.3">
      <c r="A69" s="10" t="s">
        <v>151</v>
      </c>
      <c r="B69" s="2" t="s">
        <v>13</v>
      </c>
      <c r="C69" s="4">
        <v>7.0621674952697805E-2</v>
      </c>
      <c r="D69" s="4">
        <v>5.2668099352317699E-2</v>
      </c>
      <c r="E69" s="4">
        <v>4.5293693356760201E-2</v>
      </c>
      <c r="F69" s="4">
        <v>3.0093237266836801E-2</v>
      </c>
      <c r="G69" s="4">
        <v>1.8487568642304199E-2</v>
      </c>
      <c r="H69" s="4">
        <v>1.9304015803911299E-2</v>
      </c>
      <c r="I69" s="4">
        <v>2.0202602340191899E-2</v>
      </c>
      <c r="J69" s="4">
        <v>1.7923582822524198E-2</v>
      </c>
      <c r="K69" s="4">
        <v>6.6488843826061298E-3</v>
      </c>
      <c r="L69" s="5"/>
    </row>
    <row r="70" spans="1:12" x14ac:dyDescent="0.3">
      <c r="A70" s="10" t="s">
        <v>152</v>
      </c>
      <c r="B70" s="2" t="s">
        <v>13</v>
      </c>
      <c r="C70" s="4">
        <v>297.317616856006</v>
      </c>
      <c r="D70" s="4">
        <v>273.93035845714701</v>
      </c>
      <c r="E70" s="4">
        <v>283.20029017881399</v>
      </c>
      <c r="F70" s="4">
        <v>319.180290885087</v>
      </c>
      <c r="G70" s="4">
        <v>306.25217002728698</v>
      </c>
      <c r="H70" s="4">
        <v>292.18349526775802</v>
      </c>
      <c r="I70" s="4">
        <v>280.500823233034</v>
      </c>
      <c r="J70" s="4">
        <v>241.53782853974101</v>
      </c>
      <c r="K70" s="4">
        <v>248.53790594125601</v>
      </c>
      <c r="L70" s="4">
        <v>256.459476010412</v>
      </c>
    </row>
    <row r="71" spans="1:12" x14ac:dyDescent="0.3">
      <c r="A71" s="10" t="s">
        <v>153</v>
      </c>
      <c r="B71" s="2" t="s">
        <v>13</v>
      </c>
      <c r="C71" s="4">
        <v>47.099081270314201</v>
      </c>
      <c r="D71" s="4">
        <v>36.900244540891698</v>
      </c>
      <c r="E71" s="4">
        <v>34.812300184330603</v>
      </c>
      <c r="F71" s="4">
        <v>30.8209795325267</v>
      </c>
      <c r="G71" s="4">
        <v>26.7958207002305</v>
      </c>
      <c r="H71" s="4">
        <v>26.678875333686399</v>
      </c>
      <c r="I71" s="4">
        <v>27.058775398730699</v>
      </c>
      <c r="J71" s="4">
        <v>25.031251152312201</v>
      </c>
      <c r="K71" s="4">
        <v>18.141406401998399</v>
      </c>
      <c r="L71" s="4">
        <v>11.4662404900947</v>
      </c>
    </row>
    <row r="72" spans="1:12" x14ac:dyDescent="0.3">
      <c r="A72" s="10" t="s">
        <v>154</v>
      </c>
      <c r="B72" s="2" t="s">
        <v>13</v>
      </c>
      <c r="C72" s="4">
        <v>291.01003888291098</v>
      </c>
      <c r="D72" s="4">
        <v>281.88412563044102</v>
      </c>
      <c r="E72" s="4">
        <v>288.84014739265803</v>
      </c>
      <c r="F72" s="4">
        <v>332.08771928477398</v>
      </c>
      <c r="G72" s="4">
        <v>295.68278407594102</v>
      </c>
      <c r="H72" s="4">
        <v>262.93469839806801</v>
      </c>
      <c r="I72" s="4">
        <v>237.43417460587099</v>
      </c>
      <c r="J72" s="4">
        <v>212.62835554086899</v>
      </c>
      <c r="K72" s="4">
        <v>190.31230979343701</v>
      </c>
      <c r="L72" s="4">
        <v>168.877949911608</v>
      </c>
    </row>
    <row r="73" spans="1:12" x14ac:dyDescent="0.3">
      <c r="A73" s="10" t="s">
        <v>155</v>
      </c>
      <c r="B73" s="2" t="s">
        <v>13</v>
      </c>
      <c r="C73" s="4">
        <v>3243.4699071227001</v>
      </c>
      <c r="D73" s="4">
        <v>3006.8870542538398</v>
      </c>
      <c r="E73" s="4">
        <v>2483.4022389909801</v>
      </c>
      <c r="F73" s="4">
        <v>1778.14669845353</v>
      </c>
      <c r="G73" s="4">
        <v>882.87364499181797</v>
      </c>
      <c r="H73" s="4">
        <v>701.91915455793298</v>
      </c>
      <c r="I73" s="4">
        <v>727.20216302490405</v>
      </c>
      <c r="J73" s="4">
        <v>909.68518765456201</v>
      </c>
      <c r="K73" s="4">
        <v>941.89155954393902</v>
      </c>
      <c r="L73" s="4">
        <v>814.45606474441399</v>
      </c>
    </row>
    <row r="74" spans="1:12" x14ac:dyDescent="0.3">
      <c r="A74" s="10" t="s">
        <v>156</v>
      </c>
      <c r="B74" s="2" t="s">
        <v>13</v>
      </c>
      <c r="C74" s="4">
        <v>424.95701353567603</v>
      </c>
      <c r="D74" s="4">
        <v>410.752014240763</v>
      </c>
      <c r="E74" s="4">
        <v>309.17050774468601</v>
      </c>
      <c r="F74" s="4">
        <v>253.62569883990599</v>
      </c>
      <c r="G74" s="4">
        <v>241.41463605179999</v>
      </c>
      <c r="H74" s="4">
        <v>246.50735413387201</v>
      </c>
      <c r="I74" s="4">
        <v>248.75495426355599</v>
      </c>
      <c r="J74" s="4">
        <v>219.65139140298101</v>
      </c>
      <c r="K74" s="4">
        <v>151.73210276529599</v>
      </c>
      <c r="L74" s="4">
        <v>95.395126692755895</v>
      </c>
    </row>
    <row r="75" spans="1:12" x14ac:dyDescent="0.3">
      <c r="A75" s="10" t="s">
        <v>149</v>
      </c>
      <c r="B75" s="2" t="s">
        <v>14</v>
      </c>
      <c r="C75" s="4">
        <v>15.309460339284101</v>
      </c>
      <c r="D75" s="4">
        <v>15.2087268235558</v>
      </c>
      <c r="E75" s="4">
        <v>15.084326051035699</v>
      </c>
      <c r="F75" s="4">
        <v>14.8520589288108</v>
      </c>
      <c r="G75" s="4">
        <v>13.863270850126799</v>
      </c>
      <c r="H75" s="4">
        <v>13.141538846773001</v>
      </c>
      <c r="I75" s="4">
        <v>10.7602546003841</v>
      </c>
      <c r="J75" s="4">
        <v>7.9126249924807102</v>
      </c>
      <c r="K75" s="4">
        <v>6.5816201662500298</v>
      </c>
      <c r="L75" s="4">
        <v>5.3861521122067098</v>
      </c>
    </row>
    <row r="76" spans="1:12" x14ac:dyDescent="0.3">
      <c r="A76" s="10" t="s">
        <v>150</v>
      </c>
      <c r="B76" s="2" t="s">
        <v>14</v>
      </c>
      <c r="C76" s="4">
        <v>175.11627502721299</v>
      </c>
      <c r="D76" s="4">
        <v>269.99555869252202</v>
      </c>
      <c r="E76" s="4">
        <v>195.10903300177799</v>
      </c>
      <c r="F76" s="4">
        <v>118.09940984515799</v>
      </c>
      <c r="G76" s="4">
        <v>51.840934276151302</v>
      </c>
      <c r="H76" s="4">
        <v>40.570011358855702</v>
      </c>
      <c r="I76" s="4">
        <v>44.576371090455801</v>
      </c>
      <c r="J76" s="4">
        <v>65.968189272634305</v>
      </c>
      <c r="K76" s="4">
        <v>75.486580498796698</v>
      </c>
      <c r="L76" s="4">
        <v>66.714312506471401</v>
      </c>
    </row>
    <row r="77" spans="1:12" x14ac:dyDescent="0.3">
      <c r="A77" s="10" t="s">
        <v>151</v>
      </c>
      <c r="B77" s="2" t="s">
        <v>14</v>
      </c>
      <c r="C77" s="4">
        <v>7.0621674952697902E-2</v>
      </c>
      <c r="D77" s="4">
        <v>5.2668099352317699E-2</v>
      </c>
      <c r="E77" s="4">
        <v>4.5293693356760201E-2</v>
      </c>
      <c r="F77" s="4">
        <v>3.0093237266836801E-2</v>
      </c>
      <c r="G77" s="4">
        <v>1.8487568642304199E-2</v>
      </c>
      <c r="H77" s="4">
        <v>1.9304015803911299E-2</v>
      </c>
      <c r="I77" s="4">
        <v>2.02026023409074E-2</v>
      </c>
      <c r="J77" s="4">
        <v>1.79235828208055E-2</v>
      </c>
      <c r="K77" s="4">
        <v>6.6488843821505897E-3</v>
      </c>
      <c r="L77" s="5"/>
    </row>
    <row r="78" spans="1:12" x14ac:dyDescent="0.3">
      <c r="A78" s="10" t="s">
        <v>152</v>
      </c>
      <c r="B78" s="2" t="s">
        <v>14</v>
      </c>
      <c r="C78" s="4">
        <v>297.319147381714</v>
      </c>
      <c r="D78" s="4">
        <v>273.93114579285998</v>
      </c>
      <c r="E78" s="4">
        <v>283.24871206125403</v>
      </c>
      <c r="F78" s="4">
        <v>319.17053627613097</v>
      </c>
      <c r="G78" s="4">
        <v>306.25217002728601</v>
      </c>
      <c r="H78" s="4">
        <v>292.18349526775802</v>
      </c>
      <c r="I78" s="4">
        <v>280.50082323303502</v>
      </c>
      <c r="J78" s="4">
        <v>241.537828541913</v>
      </c>
      <c r="K78" s="4">
        <v>248.53790594125601</v>
      </c>
      <c r="L78" s="4">
        <v>256.459476010412</v>
      </c>
    </row>
    <row r="79" spans="1:12" x14ac:dyDescent="0.3">
      <c r="A79" s="10" t="s">
        <v>153</v>
      </c>
      <c r="B79" s="2" t="s">
        <v>14</v>
      </c>
      <c r="C79" s="4">
        <v>47.0990886727703</v>
      </c>
      <c r="D79" s="4">
        <v>36.6557546217729</v>
      </c>
      <c r="E79" s="4">
        <v>34.535828639038201</v>
      </c>
      <c r="F79" s="4">
        <v>30.820915208582399</v>
      </c>
      <c r="G79" s="4">
        <v>26.795820700230699</v>
      </c>
      <c r="H79" s="4">
        <v>26.678875333686701</v>
      </c>
      <c r="I79" s="4">
        <v>27.0587753987312</v>
      </c>
      <c r="J79" s="4">
        <v>25.031251151598301</v>
      </c>
      <c r="K79" s="4">
        <v>18.141406402612802</v>
      </c>
      <c r="L79" s="4">
        <v>11.466240489646401</v>
      </c>
    </row>
    <row r="80" spans="1:12" x14ac:dyDescent="0.3">
      <c r="A80" s="10" t="s">
        <v>154</v>
      </c>
      <c r="B80" s="2" t="s">
        <v>14</v>
      </c>
      <c r="C80" s="4">
        <v>291.01003888291098</v>
      </c>
      <c r="D80" s="4">
        <v>281.88412563044102</v>
      </c>
      <c r="E80" s="4">
        <v>288.84014739265803</v>
      </c>
      <c r="F80" s="4">
        <v>332.08771928477398</v>
      </c>
      <c r="G80" s="4">
        <v>295.68278407594102</v>
      </c>
      <c r="H80" s="4">
        <v>262.93469839806801</v>
      </c>
      <c r="I80" s="4">
        <v>237.43417460587099</v>
      </c>
      <c r="J80" s="4">
        <v>212.62835554086899</v>
      </c>
      <c r="K80" s="4">
        <v>190.31230979343701</v>
      </c>
      <c r="L80" s="4">
        <v>168.877949911608</v>
      </c>
    </row>
    <row r="81" spans="1:12" x14ac:dyDescent="0.3">
      <c r="A81" s="10" t="s">
        <v>155</v>
      </c>
      <c r="B81" s="2" t="s">
        <v>14</v>
      </c>
      <c r="C81" s="4">
        <v>3243.4699071160899</v>
      </c>
      <c r="D81" s="4">
        <v>3006.8870542538398</v>
      </c>
      <c r="E81" s="4">
        <v>2483.4037466080699</v>
      </c>
      <c r="F81" s="4">
        <v>1778.1466984573401</v>
      </c>
      <c r="G81" s="4">
        <v>882.87364499473699</v>
      </c>
      <c r="H81" s="4">
        <v>701.91915456269896</v>
      </c>
      <c r="I81" s="4">
        <v>727.20216302555605</v>
      </c>
      <c r="J81" s="4">
        <v>909.68518756864705</v>
      </c>
      <c r="K81" s="4">
        <v>941.89155954437001</v>
      </c>
      <c r="L81" s="4">
        <v>814.45606474465501</v>
      </c>
    </row>
    <row r="82" spans="1:12" x14ac:dyDescent="0.3">
      <c r="A82" s="10" t="s">
        <v>156</v>
      </c>
      <c r="B82" s="2" t="s">
        <v>14</v>
      </c>
      <c r="C82" s="4">
        <v>424.95701353567603</v>
      </c>
      <c r="D82" s="4">
        <v>410.752014240763</v>
      </c>
      <c r="E82" s="4">
        <v>309.17050774468601</v>
      </c>
      <c r="F82" s="4">
        <v>253.62569883990599</v>
      </c>
      <c r="G82" s="4">
        <v>241.41463605179999</v>
      </c>
      <c r="H82" s="4">
        <v>246.50735413387201</v>
      </c>
      <c r="I82" s="4">
        <v>248.75495426355599</v>
      </c>
      <c r="J82" s="4">
        <v>219.65139139635701</v>
      </c>
      <c r="K82" s="4">
        <v>151.73210276327899</v>
      </c>
      <c r="L82" s="4">
        <v>95.395126688594104</v>
      </c>
    </row>
    <row r="83" spans="1:12" x14ac:dyDescent="0.3">
      <c r="A83" s="10" t="s">
        <v>149</v>
      </c>
      <c r="B83" s="2" t="s">
        <v>15</v>
      </c>
      <c r="C83" s="4">
        <v>15.309460339284101</v>
      </c>
      <c r="D83" s="4">
        <v>15.2087268235558</v>
      </c>
      <c r="E83" s="4">
        <v>15.084326051035699</v>
      </c>
      <c r="F83" s="4">
        <v>14.8520589288108</v>
      </c>
      <c r="G83" s="4">
        <v>13.863270850126799</v>
      </c>
      <c r="H83" s="4">
        <v>13.141538846773001</v>
      </c>
      <c r="I83" s="4">
        <v>10.7602546003841</v>
      </c>
      <c r="J83" s="4">
        <v>7.9126249924807102</v>
      </c>
      <c r="K83" s="4">
        <v>6.5816201662500298</v>
      </c>
      <c r="L83" s="4">
        <v>5.3861521122067098</v>
      </c>
    </row>
    <row r="84" spans="1:12" x14ac:dyDescent="0.3">
      <c r="A84" s="10" t="s">
        <v>150</v>
      </c>
      <c r="B84" s="2" t="s">
        <v>15</v>
      </c>
      <c r="C84" s="4">
        <v>266.729791122378</v>
      </c>
      <c r="D84" s="4">
        <v>269.99555869252202</v>
      </c>
      <c r="E84" s="4">
        <v>197.292584459495</v>
      </c>
      <c r="F84" s="4">
        <v>69.188647821392493</v>
      </c>
      <c r="G84" s="4">
        <v>31.95696905198</v>
      </c>
      <c r="H84" s="4">
        <v>34.6512635131606</v>
      </c>
      <c r="I84" s="4">
        <v>38.935085655681</v>
      </c>
      <c r="J84" s="4">
        <v>61.970623786934901</v>
      </c>
      <c r="K84" s="4">
        <v>71.489015013127002</v>
      </c>
      <c r="L84" s="4">
        <v>64.921644923014298</v>
      </c>
    </row>
    <row r="85" spans="1:12" x14ac:dyDescent="0.3">
      <c r="A85" s="10" t="s">
        <v>151</v>
      </c>
      <c r="B85" s="2" t="s">
        <v>15</v>
      </c>
      <c r="C85" s="4">
        <v>7.0621674952697805E-2</v>
      </c>
      <c r="D85" s="4">
        <v>5.2668099352317699E-2</v>
      </c>
      <c r="E85" s="4">
        <v>4.5293693356760201E-2</v>
      </c>
      <c r="F85" s="4">
        <v>3.0093237266836801E-2</v>
      </c>
      <c r="G85" s="4">
        <v>1.8487568642304199E-2</v>
      </c>
      <c r="H85" s="4">
        <v>1.9304015803911299E-2</v>
      </c>
      <c r="I85" s="4">
        <v>2.0202602340907299E-2</v>
      </c>
      <c r="J85" s="4">
        <v>1.7923582820805899E-2</v>
      </c>
      <c r="K85" s="4">
        <v>6.6488843821678996E-3</v>
      </c>
      <c r="L85" s="5"/>
    </row>
    <row r="86" spans="1:12" x14ac:dyDescent="0.3">
      <c r="A86" s="10" t="s">
        <v>152</v>
      </c>
      <c r="B86" s="2" t="s">
        <v>15</v>
      </c>
      <c r="C86" s="4">
        <v>297.317616856006</v>
      </c>
      <c r="D86" s="4">
        <v>273.93035845714701</v>
      </c>
      <c r="E86" s="4">
        <v>283.20029017883098</v>
      </c>
      <c r="F86" s="4">
        <v>319.18029088508302</v>
      </c>
      <c r="G86" s="4">
        <v>306.25217002728601</v>
      </c>
      <c r="H86" s="4">
        <v>292.18349526775802</v>
      </c>
      <c r="I86" s="4">
        <v>280.50082323303502</v>
      </c>
      <c r="J86" s="4">
        <v>241.53782854204201</v>
      </c>
      <c r="K86" s="4">
        <v>248.53790594125601</v>
      </c>
      <c r="L86" s="4">
        <v>256.459476010412</v>
      </c>
    </row>
    <row r="87" spans="1:12" x14ac:dyDescent="0.3">
      <c r="A87" s="10" t="s">
        <v>153</v>
      </c>
      <c r="B87" s="2" t="s">
        <v>15</v>
      </c>
      <c r="C87" s="4">
        <v>47.099081270314201</v>
      </c>
      <c r="D87" s="4">
        <v>36.900244540891798</v>
      </c>
      <c r="E87" s="4">
        <v>34.812300184330901</v>
      </c>
      <c r="F87" s="4">
        <v>30.820979532527002</v>
      </c>
      <c r="G87" s="4">
        <v>26.795820700230699</v>
      </c>
      <c r="H87" s="4">
        <v>26.678875333686701</v>
      </c>
      <c r="I87" s="4">
        <v>27.058775398731299</v>
      </c>
      <c r="J87" s="4">
        <v>25.0312511515986</v>
      </c>
      <c r="K87" s="4">
        <v>18.141406402624199</v>
      </c>
      <c r="L87" s="4">
        <v>11.466240489646699</v>
      </c>
    </row>
    <row r="88" spans="1:12" x14ac:dyDescent="0.3">
      <c r="A88" s="10" t="s">
        <v>154</v>
      </c>
      <c r="B88" s="2" t="s">
        <v>15</v>
      </c>
      <c r="C88" s="4">
        <v>291.01003888291098</v>
      </c>
      <c r="D88" s="4">
        <v>281.88412563044102</v>
      </c>
      <c r="E88" s="4">
        <v>288.84014739265803</v>
      </c>
      <c r="F88" s="4">
        <v>332.08771928477398</v>
      </c>
      <c r="G88" s="4">
        <v>295.68278407594102</v>
      </c>
      <c r="H88" s="4">
        <v>262.93469839806801</v>
      </c>
      <c r="I88" s="4">
        <v>237.43417460587099</v>
      </c>
      <c r="J88" s="4">
        <v>212.62835554086899</v>
      </c>
      <c r="K88" s="4">
        <v>190.31230979343701</v>
      </c>
      <c r="L88" s="4">
        <v>168.877949911608</v>
      </c>
    </row>
    <row r="89" spans="1:12" x14ac:dyDescent="0.3">
      <c r="A89" s="10" t="s">
        <v>155</v>
      </c>
      <c r="B89" s="2" t="s">
        <v>15</v>
      </c>
      <c r="C89" s="4">
        <v>3243.4699071160799</v>
      </c>
      <c r="D89" s="4">
        <v>3006.8870542538398</v>
      </c>
      <c r="E89" s="4">
        <v>2483.4022389915399</v>
      </c>
      <c r="F89" s="4">
        <v>1778.1466984568401</v>
      </c>
      <c r="G89" s="4">
        <v>882.873644999156</v>
      </c>
      <c r="H89" s="4">
        <v>701.91915456277002</v>
      </c>
      <c r="I89" s="4">
        <v>727.20216302556901</v>
      </c>
      <c r="J89" s="4">
        <v>909.68518756867195</v>
      </c>
      <c r="K89" s="4">
        <v>941.89155954436501</v>
      </c>
      <c r="L89" s="4">
        <v>814.45606474455406</v>
      </c>
    </row>
    <row r="90" spans="1:12" x14ac:dyDescent="0.3">
      <c r="A90" s="10" t="s">
        <v>156</v>
      </c>
      <c r="B90" s="2" t="s">
        <v>15</v>
      </c>
      <c r="C90" s="4">
        <v>424.95701353567603</v>
      </c>
      <c r="D90" s="4">
        <v>410.752014240763</v>
      </c>
      <c r="E90" s="4">
        <v>309.17050774468601</v>
      </c>
      <c r="F90" s="4">
        <v>253.62569883990599</v>
      </c>
      <c r="G90" s="4">
        <v>241.41463605179999</v>
      </c>
      <c r="H90" s="4">
        <v>246.50735413387201</v>
      </c>
      <c r="I90" s="4">
        <v>248.75495426355599</v>
      </c>
      <c r="J90" s="4">
        <v>219.65139139636</v>
      </c>
      <c r="K90" s="4">
        <v>151.73210276332</v>
      </c>
      <c r="L90" s="4">
        <v>95.395126688595596</v>
      </c>
    </row>
    <row r="91" spans="1:12" x14ac:dyDescent="0.3">
      <c r="A91" s="10" t="s">
        <v>149</v>
      </c>
      <c r="B91" s="2" t="s">
        <v>16</v>
      </c>
      <c r="C91" s="4">
        <v>15.309460339284101</v>
      </c>
      <c r="D91" s="4">
        <v>15.208707328874899</v>
      </c>
      <c r="E91" s="4">
        <v>15.0842752176719</v>
      </c>
      <c r="F91" s="4">
        <v>14.8520788649786</v>
      </c>
      <c r="G91" s="4">
        <v>13.863441892146</v>
      </c>
      <c r="H91" s="4">
        <v>13.141538846773001</v>
      </c>
      <c r="I91" s="4">
        <v>10.7602546003841</v>
      </c>
      <c r="J91" s="4">
        <v>7.91460211736534</v>
      </c>
      <c r="K91" s="4">
        <v>6.58420244016596</v>
      </c>
      <c r="L91" s="4">
        <v>5.3845019967488597</v>
      </c>
    </row>
    <row r="92" spans="1:12" x14ac:dyDescent="0.3">
      <c r="A92" s="10" t="s">
        <v>150</v>
      </c>
      <c r="B92" s="2" t="s">
        <v>16</v>
      </c>
      <c r="C92" s="4">
        <v>175.11505363227201</v>
      </c>
      <c r="D92" s="4">
        <v>269.99062151533701</v>
      </c>
      <c r="E92" s="4">
        <v>192.06112356306201</v>
      </c>
      <c r="F92" s="4">
        <v>118.896842717326</v>
      </c>
      <c r="G92" s="4">
        <v>51.439277775521902</v>
      </c>
      <c r="H92" s="4">
        <v>38.858545122409801</v>
      </c>
      <c r="I92" s="4">
        <v>42.752893278923601</v>
      </c>
      <c r="J92" s="4">
        <v>65.262497268403294</v>
      </c>
      <c r="K92" s="4">
        <v>75.272657193457604</v>
      </c>
      <c r="L92" s="4">
        <v>65.228190604750594</v>
      </c>
    </row>
    <row r="93" spans="1:12" x14ac:dyDescent="0.3">
      <c r="A93" s="10" t="s">
        <v>151</v>
      </c>
      <c r="B93" s="2" t="s">
        <v>16</v>
      </c>
      <c r="C93" s="4">
        <v>7.0621674952697805E-2</v>
      </c>
      <c r="D93" s="4">
        <v>5.2668519101560098E-2</v>
      </c>
      <c r="E93" s="4">
        <v>4.5294048563004403E-2</v>
      </c>
      <c r="F93" s="4">
        <v>3.0092188444530502E-2</v>
      </c>
      <c r="G93" s="4">
        <v>1.84946596387911E-2</v>
      </c>
      <c r="H93" s="4">
        <v>1.9266222587979501E-2</v>
      </c>
      <c r="I93" s="4">
        <v>2.0182896394090301E-2</v>
      </c>
      <c r="J93" s="4">
        <v>1.7712670162961901E-2</v>
      </c>
      <c r="K93" s="4">
        <v>6.5404830935727699E-3</v>
      </c>
      <c r="L93" s="5"/>
    </row>
    <row r="94" spans="1:12" x14ac:dyDescent="0.3">
      <c r="A94" s="10" t="s">
        <v>152</v>
      </c>
      <c r="B94" s="2" t="s">
        <v>16</v>
      </c>
      <c r="C94" s="4">
        <v>297.31914738171298</v>
      </c>
      <c r="D94" s="4">
        <v>273.93227669415501</v>
      </c>
      <c r="E94" s="4">
        <v>283.26887941848599</v>
      </c>
      <c r="F94" s="4">
        <v>319.194784806771</v>
      </c>
      <c r="G94" s="4">
        <v>306.26030896514698</v>
      </c>
      <c r="H94" s="4">
        <v>293.04400194799098</v>
      </c>
      <c r="I94" s="4">
        <v>277.96035633698898</v>
      </c>
      <c r="J94" s="4">
        <v>241.93574333538001</v>
      </c>
      <c r="K94" s="4">
        <v>248.54590417775199</v>
      </c>
      <c r="L94" s="4">
        <v>256.47592329626599</v>
      </c>
    </row>
    <row r="95" spans="1:12" x14ac:dyDescent="0.3">
      <c r="A95" s="10" t="s">
        <v>153</v>
      </c>
      <c r="B95" s="2" t="s">
        <v>16</v>
      </c>
      <c r="C95" s="4">
        <v>47.0990886727703</v>
      </c>
      <c r="D95" s="4">
        <v>36.649180716939902</v>
      </c>
      <c r="E95" s="4">
        <v>34.531858525973199</v>
      </c>
      <c r="F95" s="4">
        <v>30.816686984483699</v>
      </c>
      <c r="G95" s="4">
        <v>26.7981202826928</v>
      </c>
      <c r="H95" s="4">
        <v>26.6598307321315</v>
      </c>
      <c r="I95" s="4">
        <v>27.0459265050307</v>
      </c>
      <c r="J95" s="4">
        <v>24.859940606209602</v>
      </c>
      <c r="K95" s="4">
        <v>18.069833669769</v>
      </c>
      <c r="L95" s="4">
        <v>11.486723956574201</v>
      </c>
    </row>
    <row r="96" spans="1:12" x14ac:dyDescent="0.3">
      <c r="A96" s="10" t="s">
        <v>154</v>
      </c>
      <c r="B96" s="2" t="s">
        <v>16</v>
      </c>
      <c r="C96" s="4">
        <v>291.01003888291098</v>
      </c>
      <c r="D96" s="4">
        <v>281.88412563044102</v>
      </c>
      <c r="E96" s="4">
        <v>288.84009001737701</v>
      </c>
      <c r="F96" s="4">
        <v>332.08765936055403</v>
      </c>
      <c r="G96" s="4">
        <v>295.68274460773199</v>
      </c>
      <c r="H96" s="4">
        <v>262.93468162266998</v>
      </c>
      <c r="I96" s="4">
        <v>237.43419905879401</v>
      </c>
      <c r="J96" s="4">
        <v>212.62842964877001</v>
      </c>
      <c r="K96" s="4">
        <v>190.31235944841401</v>
      </c>
      <c r="L96" s="4">
        <v>168.879935137183</v>
      </c>
    </row>
    <row r="97" spans="1:12" x14ac:dyDescent="0.3">
      <c r="A97" s="10" t="s">
        <v>155</v>
      </c>
      <c r="B97" s="2" t="s">
        <v>16</v>
      </c>
      <c r="C97" s="4">
        <v>3243.4329691954899</v>
      </c>
      <c r="D97" s="4">
        <v>3006.8869187260598</v>
      </c>
      <c r="E97" s="4">
        <v>2483.4464094677401</v>
      </c>
      <c r="F97" s="4">
        <v>1778.26507881157</v>
      </c>
      <c r="G97" s="4">
        <v>881.49734851323399</v>
      </c>
      <c r="H97" s="4">
        <v>703.06839754432701</v>
      </c>
      <c r="I97" s="4">
        <v>724.35143096454703</v>
      </c>
      <c r="J97" s="4">
        <v>904.91687305393305</v>
      </c>
      <c r="K97" s="4">
        <v>939.38859118419202</v>
      </c>
      <c r="L97" s="4">
        <v>777.40413738092002</v>
      </c>
    </row>
    <row r="98" spans="1:12" x14ac:dyDescent="0.3">
      <c r="A98" s="10" t="s">
        <v>156</v>
      </c>
      <c r="B98" s="2" t="s">
        <v>16</v>
      </c>
      <c r="C98" s="4">
        <v>424.95701353567603</v>
      </c>
      <c r="D98" s="4">
        <v>410.752014240763</v>
      </c>
      <c r="E98" s="4">
        <v>309.17050774468601</v>
      </c>
      <c r="F98" s="4">
        <v>253.62299696331101</v>
      </c>
      <c r="G98" s="4">
        <v>241.41463605179999</v>
      </c>
      <c r="H98" s="4">
        <v>246.55943549320401</v>
      </c>
      <c r="I98" s="4">
        <v>248.78261946029099</v>
      </c>
      <c r="J98" s="4">
        <v>217.923610049285</v>
      </c>
      <c r="K98" s="4">
        <v>150.382268476832</v>
      </c>
      <c r="L98" s="4">
        <v>95.305302871402503</v>
      </c>
    </row>
    <row r="99" spans="1:12" x14ac:dyDescent="0.3">
      <c r="A99" s="10" t="s">
        <v>149</v>
      </c>
      <c r="B99" s="2" t="s">
        <v>17</v>
      </c>
      <c r="C99" s="4">
        <v>15.309460339284101</v>
      </c>
      <c r="D99" s="4">
        <v>15.208707328874899</v>
      </c>
      <c r="E99" s="4">
        <v>15.0842752176719</v>
      </c>
      <c r="F99" s="4">
        <v>14.8520788649786</v>
      </c>
      <c r="G99" s="4">
        <v>13.863441892146</v>
      </c>
      <c r="H99" s="4">
        <v>13.141538846773001</v>
      </c>
      <c r="I99" s="4">
        <v>10.7602546003841</v>
      </c>
      <c r="J99" s="4">
        <v>7.91460211736534</v>
      </c>
      <c r="K99" s="4">
        <v>6.58420244016596</v>
      </c>
      <c r="L99" s="4">
        <v>5.3845019967488597</v>
      </c>
    </row>
    <row r="100" spans="1:12" x14ac:dyDescent="0.3">
      <c r="A100" s="10" t="s">
        <v>150</v>
      </c>
      <c r="B100" s="2" t="s">
        <v>17</v>
      </c>
      <c r="C100" s="4">
        <v>175.13391856691501</v>
      </c>
      <c r="D100" s="4">
        <v>269.99062151533701</v>
      </c>
      <c r="E100" s="4">
        <v>195.107549096718</v>
      </c>
      <c r="F100" s="4">
        <v>118.899226735366</v>
      </c>
      <c r="G100" s="4">
        <v>52.1981271336048</v>
      </c>
      <c r="H100" s="4">
        <v>42.092054867600403</v>
      </c>
      <c r="I100" s="4">
        <v>45.227553666635998</v>
      </c>
      <c r="J100" s="4">
        <v>65.262497268467499</v>
      </c>
      <c r="K100" s="4">
        <v>75.272657192713098</v>
      </c>
      <c r="L100" s="4">
        <v>65.228190604749599</v>
      </c>
    </row>
    <row r="101" spans="1:12" x14ac:dyDescent="0.3">
      <c r="A101" s="10" t="s">
        <v>151</v>
      </c>
      <c r="B101" s="2" t="s">
        <v>17</v>
      </c>
      <c r="C101" s="4">
        <v>7.0621674952697805E-2</v>
      </c>
      <c r="D101" s="4">
        <v>5.2668519101560098E-2</v>
      </c>
      <c r="E101" s="4">
        <v>4.5294048563004501E-2</v>
      </c>
      <c r="F101" s="4">
        <v>3.0092188444530502E-2</v>
      </c>
      <c r="G101" s="4">
        <v>1.84946596387911E-2</v>
      </c>
      <c r="H101" s="4">
        <v>1.9266222587986E-2</v>
      </c>
      <c r="I101" s="4">
        <v>2.0182896394095699E-2</v>
      </c>
      <c r="J101" s="4">
        <v>1.7712670162968801E-2</v>
      </c>
      <c r="K101" s="4">
        <v>6.5404830935819397E-3</v>
      </c>
      <c r="L101" s="5"/>
    </row>
    <row r="102" spans="1:12" x14ac:dyDescent="0.3">
      <c r="A102" s="10" t="s">
        <v>152</v>
      </c>
      <c r="B102" s="2" t="s">
        <v>17</v>
      </c>
      <c r="C102" s="4">
        <v>297.319147381714</v>
      </c>
      <c r="D102" s="4">
        <v>273.93227669415501</v>
      </c>
      <c r="E102" s="4">
        <v>283.268879418555</v>
      </c>
      <c r="F102" s="4">
        <v>319.17892640484501</v>
      </c>
      <c r="G102" s="4">
        <v>306.260308965148</v>
      </c>
      <c r="H102" s="4">
        <v>293.04400194799098</v>
      </c>
      <c r="I102" s="4">
        <v>277.96035633698898</v>
      </c>
      <c r="J102" s="4">
        <v>241.93574333541599</v>
      </c>
      <c r="K102" s="4">
        <v>248.54590417775199</v>
      </c>
      <c r="L102" s="4">
        <v>256.47592329626599</v>
      </c>
    </row>
    <row r="103" spans="1:12" x14ac:dyDescent="0.3">
      <c r="A103" s="10" t="s">
        <v>153</v>
      </c>
      <c r="B103" s="2" t="s">
        <v>17</v>
      </c>
      <c r="C103" s="4">
        <v>47.0990886727703</v>
      </c>
      <c r="D103" s="4">
        <v>36.655736859355002</v>
      </c>
      <c r="E103" s="4">
        <v>34.531858525973803</v>
      </c>
      <c r="F103" s="4">
        <v>30.816624161657401</v>
      </c>
      <c r="G103" s="4">
        <v>26.798120282694601</v>
      </c>
      <c r="H103" s="4">
        <v>26.659830732133202</v>
      </c>
      <c r="I103" s="4">
        <v>27.045926505032199</v>
      </c>
      <c r="J103" s="4">
        <v>24.859940606213002</v>
      </c>
      <c r="K103" s="4">
        <v>18.069833669772098</v>
      </c>
      <c r="L103" s="4">
        <v>11.486723956578601</v>
      </c>
    </row>
    <row r="104" spans="1:12" x14ac:dyDescent="0.3">
      <c r="A104" s="10" t="s">
        <v>154</v>
      </c>
      <c r="B104" s="2" t="s">
        <v>17</v>
      </c>
      <c r="C104" s="4">
        <v>291.01003888291098</v>
      </c>
      <c r="D104" s="4">
        <v>281.88412563044102</v>
      </c>
      <c r="E104" s="4">
        <v>288.84009001737701</v>
      </c>
      <c r="F104" s="4">
        <v>332.08765936055403</v>
      </c>
      <c r="G104" s="4">
        <v>295.68274460773</v>
      </c>
      <c r="H104" s="4">
        <v>262.93468162266799</v>
      </c>
      <c r="I104" s="4">
        <v>237.43419905879199</v>
      </c>
      <c r="J104" s="4">
        <v>212.62842964876799</v>
      </c>
      <c r="K104" s="4">
        <v>190.31235944841401</v>
      </c>
      <c r="L104" s="4">
        <v>168.879935137183</v>
      </c>
    </row>
    <row r="105" spans="1:12" x14ac:dyDescent="0.3">
      <c r="A105" s="10" t="s">
        <v>155</v>
      </c>
      <c r="B105" s="2" t="s">
        <v>17</v>
      </c>
      <c r="C105" s="4">
        <v>3243.4329691954899</v>
      </c>
      <c r="D105" s="4">
        <v>3006.8869187260598</v>
      </c>
      <c r="E105" s="4">
        <v>2483.44640946765</v>
      </c>
      <c r="F105" s="4">
        <v>1778.2650788139499</v>
      </c>
      <c r="G105" s="4">
        <v>881.49734851589005</v>
      </c>
      <c r="H105" s="4">
        <v>703.06839751625205</v>
      </c>
      <c r="I105" s="4">
        <v>724.351430955772</v>
      </c>
      <c r="J105" s="4">
        <v>904.91687305384698</v>
      </c>
      <c r="K105" s="4">
        <v>939.38859117524498</v>
      </c>
      <c r="L105" s="4">
        <v>777.40413738140001</v>
      </c>
    </row>
    <row r="106" spans="1:12" x14ac:dyDescent="0.3">
      <c r="A106" s="10" t="s">
        <v>156</v>
      </c>
      <c r="B106" s="2" t="s">
        <v>17</v>
      </c>
      <c r="C106" s="4">
        <v>424.95701353567603</v>
      </c>
      <c r="D106" s="4">
        <v>410.752014240763</v>
      </c>
      <c r="E106" s="4">
        <v>309.17050774468601</v>
      </c>
      <c r="F106" s="4">
        <v>253.62299696331101</v>
      </c>
      <c r="G106" s="4">
        <v>241.41463605179999</v>
      </c>
      <c r="H106" s="4">
        <v>246.55943549319699</v>
      </c>
      <c r="I106" s="4">
        <v>248.782619460284</v>
      </c>
      <c r="J106" s="4">
        <v>217.92361004931001</v>
      </c>
      <c r="K106" s="4">
        <v>150.382268476858</v>
      </c>
      <c r="L106" s="4">
        <v>95.305302871431493</v>
      </c>
    </row>
    <row r="107" spans="1:12" x14ac:dyDescent="0.3">
      <c r="A107" s="10" t="s">
        <v>149</v>
      </c>
      <c r="B107" s="2" t="s">
        <v>18</v>
      </c>
      <c r="C107" s="4">
        <v>15.309460339284101</v>
      </c>
      <c r="D107" s="4">
        <v>15.208707328874899</v>
      </c>
      <c r="E107" s="4">
        <v>15.0842752176719</v>
      </c>
      <c r="F107" s="4">
        <v>14.8520788649786</v>
      </c>
      <c r="G107" s="4">
        <v>13.863441892146</v>
      </c>
      <c r="H107" s="4">
        <v>13.141538846773001</v>
      </c>
      <c r="I107" s="4">
        <v>10.7602546003841</v>
      </c>
      <c r="J107" s="4">
        <v>7.91460211736534</v>
      </c>
      <c r="K107" s="4">
        <v>6.58420244016596</v>
      </c>
      <c r="L107" s="4">
        <v>5.3845019967488597</v>
      </c>
    </row>
    <row r="108" spans="1:12" x14ac:dyDescent="0.3">
      <c r="A108" s="10" t="s">
        <v>150</v>
      </c>
      <c r="B108" s="2" t="s">
        <v>18</v>
      </c>
      <c r="C108" s="4">
        <v>175.11505363227201</v>
      </c>
      <c r="D108" s="4">
        <v>269.99062151533701</v>
      </c>
      <c r="E108" s="4">
        <v>195.107549096718</v>
      </c>
      <c r="F108" s="4">
        <v>118.879711510725</v>
      </c>
      <c r="G108" s="4">
        <v>52.178611908057299</v>
      </c>
      <c r="H108" s="4">
        <v>42.092054867856298</v>
      </c>
      <c r="I108" s="4">
        <v>45.227553666667603</v>
      </c>
      <c r="J108" s="4">
        <v>63.788104371750897</v>
      </c>
      <c r="K108" s="4">
        <v>73.854440802205701</v>
      </c>
      <c r="L108" s="4">
        <v>63.8099742134686</v>
      </c>
    </row>
    <row r="109" spans="1:12" x14ac:dyDescent="0.3">
      <c r="A109" s="10" t="s">
        <v>151</v>
      </c>
      <c r="B109" s="2" t="s">
        <v>18</v>
      </c>
      <c r="C109" s="4">
        <v>7.0621674952697805E-2</v>
      </c>
      <c r="D109" s="4">
        <v>5.2668519101560098E-2</v>
      </c>
      <c r="E109" s="4">
        <v>4.5294048563004501E-2</v>
      </c>
      <c r="F109" s="4">
        <v>3.0092188444530502E-2</v>
      </c>
      <c r="G109" s="4">
        <v>1.84946596387911E-2</v>
      </c>
      <c r="H109" s="4">
        <v>1.92662225877402E-2</v>
      </c>
      <c r="I109" s="4">
        <v>2.0182896393893701E-2</v>
      </c>
      <c r="J109" s="4">
        <v>1.7712670162709599E-2</v>
      </c>
      <c r="K109" s="4">
        <v>6.5404830932367297E-3</v>
      </c>
      <c r="L109" s="5"/>
    </row>
    <row r="110" spans="1:12" x14ac:dyDescent="0.3">
      <c r="A110" s="10" t="s">
        <v>152</v>
      </c>
      <c r="B110" s="2" t="s">
        <v>18</v>
      </c>
      <c r="C110" s="4">
        <v>297.319147381714</v>
      </c>
      <c r="D110" s="4">
        <v>273.93227669415398</v>
      </c>
      <c r="E110" s="4">
        <v>283.26887941855398</v>
      </c>
      <c r="F110" s="4">
        <v>319.174860580798</v>
      </c>
      <c r="G110" s="4">
        <v>306.26030896511401</v>
      </c>
      <c r="H110" s="4">
        <v>293.04400194799098</v>
      </c>
      <c r="I110" s="4">
        <v>277.96035633698898</v>
      </c>
      <c r="J110" s="4">
        <v>241.93574333530799</v>
      </c>
      <c r="K110" s="4">
        <v>248.54590417775199</v>
      </c>
      <c r="L110" s="4">
        <v>256.47592329626599</v>
      </c>
    </row>
    <row r="111" spans="1:12" x14ac:dyDescent="0.3">
      <c r="A111" s="10" t="s">
        <v>153</v>
      </c>
      <c r="B111" s="2" t="s">
        <v>18</v>
      </c>
      <c r="C111" s="4">
        <v>47.0990886727703</v>
      </c>
      <c r="D111" s="4">
        <v>36.655736859354903</v>
      </c>
      <c r="E111" s="4">
        <v>34.531858525969199</v>
      </c>
      <c r="F111" s="4">
        <v>30.816624161653198</v>
      </c>
      <c r="G111" s="4">
        <v>26.798120282693102</v>
      </c>
      <c r="H111" s="4">
        <v>26.6598307320867</v>
      </c>
      <c r="I111" s="4">
        <v>27.045926504991002</v>
      </c>
      <c r="J111" s="4">
        <v>24.859940606106399</v>
      </c>
      <c r="K111" s="4">
        <v>18.0698336696708</v>
      </c>
      <c r="L111" s="4">
        <v>11.4867239565729</v>
      </c>
    </row>
    <row r="112" spans="1:12" x14ac:dyDescent="0.3">
      <c r="A112" s="10" t="s">
        <v>154</v>
      </c>
      <c r="B112" s="2" t="s">
        <v>18</v>
      </c>
      <c r="C112" s="4">
        <v>291.01003888291098</v>
      </c>
      <c r="D112" s="4">
        <v>281.88412563044102</v>
      </c>
      <c r="E112" s="4">
        <v>288.84009001737701</v>
      </c>
      <c r="F112" s="4">
        <v>332.08765936055403</v>
      </c>
      <c r="G112" s="4">
        <v>295.68274460773199</v>
      </c>
      <c r="H112" s="4">
        <v>262.93468162266998</v>
      </c>
      <c r="I112" s="4">
        <v>237.43419905879401</v>
      </c>
      <c r="J112" s="4">
        <v>212.62842964877001</v>
      </c>
      <c r="K112" s="4">
        <v>190.31235944841401</v>
      </c>
      <c r="L112" s="4">
        <v>168.879935137183</v>
      </c>
    </row>
    <row r="113" spans="1:12" x14ac:dyDescent="0.3">
      <c r="A113" s="10" t="s">
        <v>155</v>
      </c>
      <c r="B113" s="2" t="s">
        <v>18</v>
      </c>
      <c r="C113" s="4">
        <v>3243.4329691954799</v>
      </c>
      <c r="D113" s="4">
        <v>3006.8869187260598</v>
      </c>
      <c r="E113" s="4">
        <v>2483.4464094679001</v>
      </c>
      <c r="F113" s="4">
        <v>1778.26507881267</v>
      </c>
      <c r="G113" s="4">
        <v>881.49734850288303</v>
      </c>
      <c r="H113" s="4">
        <v>703.06839752888402</v>
      </c>
      <c r="I113" s="4">
        <v>724.351430956537</v>
      </c>
      <c r="J113" s="4">
        <v>904.91687305401103</v>
      </c>
      <c r="K113" s="4">
        <v>939.38859117667801</v>
      </c>
      <c r="L113" s="4">
        <v>777.40413736838696</v>
      </c>
    </row>
    <row r="114" spans="1:12" x14ac:dyDescent="0.3">
      <c r="A114" s="10" t="s">
        <v>156</v>
      </c>
      <c r="B114" s="2" t="s">
        <v>18</v>
      </c>
      <c r="C114" s="4">
        <v>424.95701353567603</v>
      </c>
      <c r="D114" s="4">
        <v>410.752014240763</v>
      </c>
      <c r="E114" s="4">
        <v>309.17050774468601</v>
      </c>
      <c r="F114" s="4">
        <v>253.62299696331101</v>
      </c>
      <c r="G114" s="4">
        <v>241.41463605179999</v>
      </c>
      <c r="H114" s="4">
        <v>246.55943549346699</v>
      </c>
      <c r="I114" s="4">
        <v>248.782619460544</v>
      </c>
      <c r="J114" s="4">
        <v>217.923610048364</v>
      </c>
      <c r="K114" s="4">
        <v>150.38226847586699</v>
      </c>
      <c r="L114" s="4">
        <v>95.305302871233806</v>
      </c>
    </row>
    <row r="115" spans="1:12" x14ac:dyDescent="0.3">
      <c r="A115" s="10" t="s">
        <v>149</v>
      </c>
      <c r="B115" s="2" t="s">
        <v>25</v>
      </c>
      <c r="C115" s="4">
        <v>15.309460339284101</v>
      </c>
      <c r="D115" s="4">
        <v>15.2087268235558</v>
      </c>
      <c r="E115" s="4">
        <v>15.084326051035699</v>
      </c>
      <c r="F115" s="4">
        <v>14.8520589288108</v>
      </c>
      <c r="G115" s="4">
        <v>13.863270850126799</v>
      </c>
      <c r="H115" s="4">
        <v>13.141538846773001</v>
      </c>
      <c r="I115" s="4">
        <v>10.7602546003841</v>
      </c>
      <c r="J115" s="4">
        <v>7.9126249924807102</v>
      </c>
      <c r="K115" s="4">
        <v>6.5816201662500298</v>
      </c>
      <c r="L115" s="4">
        <v>5.3861521122067098</v>
      </c>
    </row>
    <row r="116" spans="1:12" x14ac:dyDescent="0.3">
      <c r="A116" s="10" t="s">
        <v>150</v>
      </c>
      <c r="B116" s="2" t="s">
        <v>25</v>
      </c>
      <c r="C116" s="4">
        <v>175.11627502724701</v>
      </c>
      <c r="D116" s="4">
        <v>269.99555869265703</v>
      </c>
      <c r="E116" s="4">
        <v>192.064991485923</v>
      </c>
      <c r="F116" s="4">
        <v>118.099409845219</v>
      </c>
      <c r="G116" s="4">
        <v>51.786930625654897</v>
      </c>
      <c r="H116" s="4">
        <v>43.061354279500598</v>
      </c>
      <c r="I116" s="4">
        <v>47.0677140111355</v>
      </c>
      <c r="J116" s="4">
        <v>66.062108665484601</v>
      </c>
      <c r="K116" s="4">
        <v>75.122199969226102</v>
      </c>
      <c r="L116" s="4">
        <v>66.802142002352099</v>
      </c>
    </row>
    <row r="117" spans="1:12" x14ac:dyDescent="0.3">
      <c r="A117" s="10" t="s">
        <v>151</v>
      </c>
      <c r="B117" s="2" t="s">
        <v>25</v>
      </c>
      <c r="C117" s="4">
        <v>7.0621674952697902E-2</v>
      </c>
      <c r="D117" s="4">
        <v>5.2668099352317699E-2</v>
      </c>
      <c r="E117" s="4">
        <v>4.5293693356760201E-2</v>
      </c>
      <c r="F117" s="4">
        <v>2.7862860450313501E-2</v>
      </c>
      <c r="G117" s="4">
        <v>1.8487568642304199E-2</v>
      </c>
      <c r="H117" s="4">
        <v>1.9304015803911299E-2</v>
      </c>
      <c r="I117" s="4">
        <v>2.02026023407978E-2</v>
      </c>
      <c r="J117" s="4">
        <v>1.7923582821068901E-2</v>
      </c>
      <c r="K117" s="4">
        <v>6.6488843821687297E-3</v>
      </c>
      <c r="L117" s="5"/>
    </row>
    <row r="118" spans="1:12" x14ac:dyDescent="0.3">
      <c r="A118" s="10" t="s">
        <v>152</v>
      </c>
      <c r="B118" s="2" t="s">
        <v>25</v>
      </c>
      <c r="C118" s="4">
        <v>297.319147381714</v>
      </c>
      <c r="D118" s="4">
        <v>273.93114579285998</v>
      </c>
      <c r="E118" s="4">
        <v>283.14703574192902</v>
      </c>
      <c r="F118" s="4">
        <v>319.20680739866202</v>
      </c>
      <c r="G118" s="4">
        <v>306.25263771932498</v>
      </c>
      <c r="H118" s="4">
        <v>292.183027575719</v>
      </c>
      <c r="I118" s="4">
        <v>280.50082323303502</v>
      </c>
      <c r="J118" s="4">
        <v>241.53782854169799</v>
      </c>
      <c r="K118" s="4">
        <v>248.53790594125601</v>
      </c>
      <c r="L118" s="4">
        <v>256.459476010412</v>
      </c>
    </row>
    <row r="119" spans="1:12" x14ac:dyDescent="0.3">
      <c r="A119" s="10" t="s">
        <v>153</v>
      </c>
      <c r="B119" s="2" t="s">
        <v>25</v>
      </c>
      <c r="C119" s="4">
        <v>47.0990886727703</v>
      </c>
      <c r="D119" s="4">
        <v>36.6557546217728</v>
      </c>
      <c r="E119" s="4">
        <v>34.535376903643602</v>
      </c>
      <c r="F119" s="4">
        <v>30.821053873678</v>
      </c>
      <c r="G119" s="4">
        <v>26.7958207002306</v>
      </c>
      <c r="H119" s="4">
        <v>26.678875333686801</v>
      </c>
      <c r="I119" s="4">
        <v>27.058775398731299</v>
      </c>
      <c r="J119" s="4">
        <v>25.031251151707899</v>
      </c>
      <c r="K119" s="4">
        <v>18.141406402484598</v>
      </c>
      <c r="L119" s="4">
        <v>11.4662404897153</v>
      </c>
    </row>
    <row r="120" spans="1:12" x14ac:dyDescent="0.3">
      <c r="A120" s="10" t="s">
        <v>154</v>
      </c>
      <c r="B120" s="2" t="s">
        <v>25</v>
      </c>
      <c r="C120" s="4">
        <v>291.01003888291098</v>
      </c>
      <c r="D120" s="4">
        <v>281.88412563044102</v>
      </c>
      <c r="E120" s="4">
        <v>288.84014739265803</v>
      </c>
      <c r="F120" s="4">
        <v>332.08771928477398</v>
      </c>
      <c r="G120" s="4">
        <v>295.68278407594102</v>
      </c>
      <c r="H120" s="4">
        <v>262.93469839806801</v>
      </c>
      <c r="I120" s="4">
        <v>237.43417460587099</v>
      </c>
      <c r="J120" s="4">
        <v>212.62835554086899</v>
      </c>
      <c r="K120" s="4">
        <v>190.31230979343701</v>
      </c>
      <c r="L120" s="4">
        <v>168.877949911608</v>
      </c>
    </row>
    <row r="121" spans="1:12" x14ac:dyDescent="0.3">
      <c r="A121" s="10" t="s">
        <v>155</v>
      </c>
      <c r="B121" s="2" t="s">
        <v>25</v>
      </c>
      <c r="C121" s="4">
        <v>3243.4699071170999</v>
      </c>
      <c r="D121" s="4">
        <v>3006.8870542538398</v>
      </c>
      <c r="E121" s="4">
        <v>2483.4037466080499</v>
      </c>
      <c r="F121" s="4">
        <v>1778.14669845652</v>
      </c>
      <c r="G121" s="4">
        <v>882.87364499425996</v>
      </c>
      <c r="H121" s="4">
        <v>701.91915456198205</v>
      </c>
      <c r="I121" s="4">
        <v>727.20216302552797</v>
      </c>
      <c r="J121" s="4">
        <v>909.68518758190498</v>
      </c>
      <c r="K121" s="4">
        <v>941.89155954437604</v>
      </c>
      <c r="L121" s="4">
        <v>814.45606474470105</v>
      </c>
    </row>
    <row r="122" spans="1:12" x14ac:dyDescent="0.3">
      <c r="A122" s="10" t="s">
        <v>156</v>
      </c>
      <c r="B122" s="2" t="s">
        <v>25</v>
      </c>
      <c r="C122" s="4">
        <v>424.95701353567603</v>
      </c>
      <c r="D122" s="4">
        <v>410.752014240763</v>
      </c>
      <c r="E122" s="4">
        <v>309.17050774468601</v>
      </c>
      <c r="F122" s="4">
        <v>253.62569883990599</v>
      </c>
      <c r="G122" s="4">
        <v>241.41463605179999</v>
      </c>
      <c r="H122" s="4">
        <v>246.50735413387201</v>
      </c>
      <c r="I122" s="4">
        <v>248.75495426355599</v>
      </c>
      <c r="J122" s="4">
        <v>219.65139139737201</v>
      </c>
      <c r="K122" s="4">
        <v>151.73210276346899</v>
      </c>
      <c r="L122" s="4">
        <v>95.395126689232001</v>
      </c>
    </row>
    <row r="123" spans="1:12" x14ac:dyDescent="0.3">
      <c r="A123" s="10" t="s">
        <v>149</v>
      </c>
      <c r="B123" s="2" t="s">
        <v>28</v>
      </c>
      <c r="C123" s="4">
        <v>15.309460339284101</v>
      </c>
      <c r="D123" s="4">
        <v>15.208707328874899</v>
      </c>
      <c r="E123" s="4">
        <v>15.0842752176719</v>
      </c>
      <c r="F123" s="4">
        <v>14.8520788649786</v>
      </c>
      <c r="G123" s="4">
        <v>13.863441892146</v>
      </c>
      <c r="H123" s="4">
        <v>13.141538846773001</v>
      </c>
      <c r="I123" s="4">
        <v>10.7602546003841</v>
      </c>
      <c r="J123" s="4">
        <v>7.91460211736534</v>
      </c>
      <c r="K123" s="4">
        <v>6.58420244016596</v>
      </c>
      <c r="L123" s="4">
        <v>5.3845019967488597</v>
      </c>
    </row>
    <row r="124" spans="1:12" x14ac:dyDescent="0.3">
      <c r="A124" s="10" t="s">
        <v>150</v>
      </c>
      <c r="B124" s="2" t="s">
        <v>28</v>
      </c>
      <c r="C124" s="4">
        <v>175.11505363227201</v>
      </c>
      <c r="D124" s="4">
        <v>269.99062151533701</v>
      </c>
      <c r="E124" s="4">
        <v>192.06350763877401</v>
      </c>
      <c r="F124" s="4">
        <v>118.89398201424299</v>
      </c>
      <c r="G124" s="4">
        <v>52.288673691241399</v>
      </c>
      <c r="H124" s="4">
        <v>41.404360438234399</v>
      </c>
      <c r="I124" s="4">
        <v>45.248831345008703</v>
      </c>
      <c r="J124" s="4">
        <v>65.246877662061195</v>
      </c>
      <c r="K124" s="4">
        <v>75.332714185437794</v>
      </c>
      <c r="L124" s="4">
        <v>65.213285513435196</v>
      </c>
    </row>
    <row r="125" spans="1:12" x14ac:dyDescent="0.3">
      <c r="A125" s="10" t="s">
        <v>151</v>
      </c>
      <c r="B125" s="2" t="s">
        <v>28</v>
      </c>
      <c r="C125" s="4">
        <v>7.0621674952697902E-2</v>
      </c>
      <c r="D125" s="4">
        <v>5.2670741197810199E-2</v>
      </c>
      <c r="E125" s="4">
        <v>4.5296000540107899E-2</v>
      </c>
      <c r="F125" s="4">
        <v>2.7855757811335299E-2</v>
      </c>
      <c r="G125" s="4">
        <v>1.84946596387911E-2</v>
      </c>
      <c r="H125" s="4">
        <v>1.92654307349132E-2</v>
      </c>
      <c r="I125" s="4">
        <v>2.0183980398796299E-2</v>
      </c>
      <c r="J125" s="4">
        <v>1.7710867996102699E-2</v>
      </c>
      <c r="K125" s="4">
        <v>6.5381134720809203E-3</v>
      </c>
      <c r="L125" s="5"/>
    </row>
    <row r="126" spans="1:12" x14ac:dyDescent="0.3">
      <c r="A126" s="10" t="s">
        <v>152</v>
      </c>
      <c r="B126" s="2" t="s">
        <v>28</v>
      </c>
      <c r="C126" s="4">
        <v>297.319147381714</v>
      </c>
      <c r="D126" s="4">
        <v>273.93227654925602</v>
      </c>
      <c r="E126" s="4">
        <v>283.26887510483903</v>
      </c>
      <c r="F126" s="4">
        <v>319.20166251776999</v>
      </c>
      <c r="G126" s="4">
        <v>306.20810357369601</v>
      </c>
      <c r="H126" s="4">
        <v>292.99243166769202</v>
      </c>
      <c r="I126" s="4">
        <v>277.90122548883897</v>
      </c>
      <c r="J126" s="4">
        <v>241.93236124641399</v>
      </c>
      <c r="K126" s="4">
        <v>248.54590417775199</v>
      </c>
      <c r="L126" s="4">
        <v>256.47592329626599</v>
      </c>
    </row>
    <row r="127" spans="1:12" x14ac:dyDescent="0.3">
      <c r="A127" s="10" t="s">
        <v>153</v>
      </c>
      <c r="B127" s="2" t="s">
        <v>28</v>
      </c>
      <c r="C127" s="4">
        <v>47.0990886727703</v>
      </c>
      <c r="D127" s="4">
        <v>36.655735762535599</v>
      </c>
      <c r="E127" s="4">
        <v>34.532035201174601</v>
      </c>
      <c r="F127" s="4">
        <v>30.812864198733099</v>
      </c>
      <c r="G127" s="4">
        <v>26.798100608515401</v>
      </c>
      <c r="H127" s="4">
        <v>26.660456399836701</v>
      </c>
      <c r="I127" s="4">
        <v>27.0471591557578</v>
      </c>
      <c r="J127" s="4">
        <v>24.859416831310298</v>
      </c>
      <c r="K127" s="4">
        <v>18.069358123424902</v>
      </c>
      <c r="L127" s="4">
        <v>11.478288492270799</v>
      </c>
    </row>
    <row r="128" spans="1:12" x14ac:dyDescent="0.3">
      <c r="A128" s="10" t="s">
        <v>154</v>
      </c>
      <c r="B128" s="2" t="s">
        <v>28</v>
      </c>
      <c r="C128" s="4">
        <v>291.01003888291098</v>
      </c>
      <c r="D128" s="4">
        <v>281.88412563044102</v>
      </c>
      <c r="E128" s="4">
        <v>288.84009001737701</v>
      </c>
      <c r="F128" s="4">
        <v>332.08765936055403</v>
      </c>
      <c r="G128" s="4">
        <v>295.68272163211401</v>
      </c>
      <c r="H128" s="4">
        <v>262.934657169746</v>
      </c>
      <c r="I128" s="4">
        <v>237.43417460587099</v>
      </c>
      <c r="J128" s="4">
        <v>212.62840519584699</v>
      </c>
      <c r="K128" s="4">
        <v>190.31235944841401</v>
      </c>
      <c r="L128" s="4">
        <v>168.879935137183</v>
      </c>
    </row>
    <row r="129" spans="1:12" x14ac:dyDescent="0.3">
      <c r="A129" s="10" t="s">
        <v>155</v>
      </c>
      <c r="B129" s="2" t="s">
        <v>28</v>
      </c>
      <c r="C129" s="4">
        <v>3243.4329691954899</v>
      </c>
      <c r="D129" s="4">
        <v>3006.8869187512801</v>
      </c>
      <c r="E129" s="4">
        <v>2483.4548067313799</v>
      </c>
      <c r="F129" s="4">
        <v>1778.22396799324</v>
      </c>
      <c r="G129" s="4">
        <v>882.57601173234002</v>
      </c>
      <c r="H129" s="4">
        <v>704.282519652622</v>
      </c>
      <c r="I129" s="4">
        <v>724.88029933095504</v>
      </c>
      <c r="J129" s="4">
        <v>904.33550788235902</v>
      </c>
      <c r="K129" s="4">
        <v>938.81297162966803</v>
      </c>
      <c r="L129" s="4">
        <v>775.90822964846404</v>
      </c>
    </row>
    <row r="130" spans="1:12" x14ac:dyDescent="0.3">
      <c r="A130" s="10" t="s">
        <v>156</v>
      </c>
      <c r="B130" s="2" t="s">
        <v>28</v>
      </c>
      <c r="C130" s="4">
        <v>424.95701353567603</v>
      </c>
      <c r="D130" s="4">
        <v>410.752014240763</v>
      </c>
      <c r="E130" s="4">
        <v>309.17050774468601</v>
      </c>
      <c r="F130" s="4">
        <v>253.60813208891199</v>
      </c>
      <c r="G130" s="4">
        <v>241.41463605179999</v>
      </c>
      <c r="H130" s="4">
        <v>246.56694265808699</v>
      </c>
      <c r="I130" s="4">
        <v>248.79353189100399</v>
      </c>
      <c r="J130" s="4">
        <v>217.91709354818201</v>
      </c>
      <c r="K130" s="4">
        <v>150.375381889311</v>
      </c>
      <c r="L130" s="4">
        <v>95.250225098496998</v>
      </c>
    </row>
    <row r="131" spans="1:12" x14ac:dyDescent="0.3">
      <c r="A131" s="10" t="s">
        <v>149</v>
      </c>
      <c r="B131" s="2" t="s">
        <v>31</v>
      </c>
      <c r="C131" s="4">
        <v>15.309460339284101</v>
      </c>
      <c r="D131" s="4">
        <v>15.2087268235558</v>
      </c>
      <c r="E131" s="4">
        <v>15.084326051035699</v>
      </c>
      <c r="F131" s="4">
        <v>14.8520589288108</v>
      </c>
      <c r="G131" s="4">
        <v>13.863270850126799</v>
      </c>
      <c r="H131" s="4">
        <v>13.141538846773001</v>
      </c>
      <c r="I131" s="4">
        <v>10.7602546003841</v>
      </c>
      <c r="J131" s="4">
        <v>7.9126249924807102</v>
      </c>
      <c r="K131" s="4">
        <v>6.5816201662500298</v>
      </c>
      <c r="L131" s="4">
        <v>5.3861521122067098</v>
      </c>
    </row>
    <row r="132" spans="1:12" x14ac:dyDescent="0.3">
      <c r="A132" s="10" t="s">
        <v>150</v>
      </c>
      <c r="B132" s="2" t="s">
        <v>31</v>
      </c>
      <c r="C132" s="4">
        <v>266.72978938523198</v>
      </c>
      <c r="D132" s="4">
        <v>269.99555583317601</v>
      </c>
      <c r="E132" s="4">
        <v>197.29258445947801</v>
      </c>
      <c r="F132" s="4">
        <v>69.188642211739307</v>
      </c>
      <c r="G132" s="4">
        <v>31.957007388443301</v>
      </c>
      <c r="H132" s="4">
        <v>34.651273249117203</v>
      </c>
      <c r="I132" s="4">
        <v>38.935137415821103</v>
      </c>
      <c r="J132" s="4">
        <v>61.970607593521699</v>
      </c>
      <c r="K132" s="4">
        <v>71.489015030097804</v>
      </c>
      <c r="L132" s="4">
        <v>64.921609473576495</v>
      </c>
    </row>
    <row r="133" spans="1:12" x14ac:dyDescent="0.3">
      <c r="A133" s="10" t="s">
        <v>151</v>
      </c>
      <c r="B133" s="2" t="s">
        <v>31</v>
      </c>
      <c r="C133" s="4">
        <v>7.0621674952697805E-2</v>
      </c>
      <c r="D133" s="4">
        <v>5.2668099352320599E-2</v>
      </c>
      <c r="E133" s="4">
        <v>4.5293693356760201E-2</v>
      </c>
      <c r="F133" s="4">
        <v>2.7862860450313501E-2</v>
      </c>
      <c r="G133" s="4">
        <v>1.8487568642304199E-2</v>
      </c>
      <c r="H133" s="4">
        <v>1.9304015803911299E-2</v>
      </c>
      <c r="I133" s="4">
        <v>2.0202604656190198E-2</v>
      </c>
      <c r="J133" s="4">
        <v>1.7923577142129599E-2</v>
      </c>
      <c r="K133" s="4">
        <v>6.6488979706283199E-3</v>
      </c>
      <c r="L133" s="5"/>
    </row>
    <row r="134" spans="1:12" x14ac:dyDescent="0.3">
      <c r="A134" s="10" t="s">
        <v>152</v>
      </c>
      <c r="B134" s="2" t="s">
        <v>31</v>
      </c>
      <c r="C134" s="4">
        <v>297.317616856006</v>
      </c>
      <c r="D134" s="4">
        <v>273.93035845714701</v>
      </c>
      <c r="E134" s="4">
        <v>283.20029017904699</v>
      </c>
      <c r="F134" s="4">
        <v>319.180758577125</v>
      </c>
      <c r="G134" s="4">
        <v>306.25263771932498</v>
      </c>
      <c r="H134" s="4">
        <v>292.18302757572002</v>
      </c>
      <c r="I134" s="4">
        <v>280.500823233034</v>
      </c>
      <c r="J134" s="4">
        <v>241.53783568588599</v>
      </c>
      <c r="K134" s="4">
        <v>248.53790594125601</v>
      </c>
      <c r="L134" s="4">
        <v>256.459476010412</v>
      </c>
    </row>
    <row r="135" spans="1:12" x14ac:dyDescent="0.3">
      <c r="A135" s="10" t="s">
        <v>153</v>
      </c>
      <c r="B135" s="2" t="s">
        <v>31</v>
      </c>
      <c r="C135" s="4">
        <v>47.099081270314201</v>
      </c>
      <c r="D135" s="4">
        <v>36.900244540891798</v>
      </c>
      <c r="E135" s="4">
        <v>34.812300184330802</v>
      </c>
      <c r="F135" s="4">
        <v>30.820979528949</v>
      </c>
      <c r="G135" s="4">
        <v>26.7958206643263</v>
      </c>
      <c r="H135" s="4">
        <v>26.678875323857</v>
      </c>
      <c r="I135" s="4">
        <v>27.0587753994906</v>
      </c>
      <c r="J135" s="4">
        <v>25.031248535871701</v>
      </c>
      <c r="K135" s="4">
        <v>18.141418180885498</v>
      </c>
      <c r="L135" s="4">
        <v>11.4662388870426</v>
      </c>
    </row>
    <row r="136" spans="1:12" x14ac:dyDescent="0.3">
      <c r="A136" s="10" t="s">
        <v>154</v>
      </c>
      <c r="B136" s="2" t="s">
        <v>31</v>
      </c>
      <c r="C136" s="4">
        <v>291.01003888291098</v>
      </c>
      <c r="D136" s="4">
        <v>281.88412563044102</v>
      </c>
      <c r="E136" s="4">
        <v>288.84014739265803</v>
      </c>
      <c r="F136" s="4">
        <v>332.08771928477398</v>
      </c>
      <c r="G136" s="4">
        <v>295.68278407594102</v>
      </c>
      <c r="H136" s="4">
        <v>262.93469839806801</v>
      </c>
      <c r="I136" s="4">
        <v>237.43417460587099</v>
      </c>
      <c r="J136" s="4">
        <v>212.62835554086899</v>
      </c>
      <c r="K136" s="4">
        <v>190.31230979343701</v>
      </c>
      <c r="L136" s="4">
        <v>168.877949911608</v>
      </c>
    </row>
    <row r="137" spans="1:12" x14ac:dyDescent="0.3">
      <c r="A137" s="10" t="s">
        <v>155</v>
      </c>
      <c r="B137" s="2" t="s">
        <v>31</v>
      </c>
      <c r="C137" s="4">
        <v>3243.4698857236399</v>
      </c>
      <c r="D137" s="4">
        <v>3006.8870542538398</v>
      </c>
      <c r="E137" s="4">
        <v>2483.4022410682201</v>
      </c>
      <c r="F137" s="4">
        <v>1778.1465479900301</v>
      </c>
      <c r="G137" s="4">
        <v>882.87441981840198</v>
      </c>
      <c r="H137" s="4">
        <v>701.91938535296401</v>
      </c>
      <c r="I137" s="4">
        <v>727.20303286539797</v>
      </c>
      <c r="J137" s="4">
        <v>909.68490984534697</v>
      </c>
      <c r="K137" s="4">
        <v>941.89156886216995</v>
      </c>
      <c r="L137" s="4">
        <v>814.45539933914495</v>
      </c>
    </row>
    <row r="138" spans="1:12" x14ac:dyDescent="0.3">
      <c r="A138" s="10" t="s">
        <v>156</v>
      </c>
      <c r="B138" s="2" t="s">
        <v>31</v>
      </c>
      <c r="C138" s="4">
        <v>424.95701353567603</v>
      </c>
      <c r="D138" s="4">
        <v>410.752014240763</v>
      </c>
      <c r="E138" s="4">
        <v>309.17050774468601</v>
      </c>
      <c r="F138" s="4">
        <v>253.62569883990599</v>
      </c>
      <c r="G138" s="4">
        <v>241.41463605179999</v>
      </c>
      <c r="H138" s="4">
        <v>246.50735413387201</v>
      </c>
      <c r="I138" s="4">
        <v>248.75495426355599</v>
      </c>
      <c r="J138" s="4">
        <v>219.651367167079</v>
      </c>
      <c r="K138" s="4">
        <v>151.73212827174299</v>
      </c>
      <c r="L138" s="4">
        <v>95.3951114654908</v>
      </c>
    </row>
    <row r="139" spans="1:12" x14ac:dyDescent="0.3">
      <c r="A139" s="10" t="s">
        <v>149</v>
      </c>
      <c r="B139" s="2" t="s">
        <v>32</v>
      </c>
      <c r="C139" s="4">
        <v>15.309460339284101</v>
      </c>
      <c r="D139" s="4">
        <v>15.2087268235558</v>
      </c>
      <c r="E139" s="4">
        <v>15.084326051035699</v>
      </c>
      <c r="F139" s="4">
        <v>14.8520589288108</v>
      </c>
      <c r="G139" s="4">
        <v>13.863270850126799</v>
      </c>
      <c r="H139" s="4">
        <v>13.1415388467729</v>
      </c>
      <c r="I139" s="4">
        <v>10.7602546003841</v>
      </c>
      <c r="J139" s="4">
        <v>7.9126249924807102</v>
      </c>
      <c r="K139" s="4">
        <v>6.5816201662500298</v>
      </c>
      <c r="L139" s="4">
        <v>5.3861521122067098</v>
      </c>
    </row>
    <row r="140" spans="1:12" x14ac:dyDescent="0.3">
      <c r="A140" s="10" t="s">
        <v>150</v>
      </c>
      <c r="B140" s="2" t="s">
        <v>32</v>
      </c>
      <c r="C140" s="4">
        <v>266.72978938523198</v>
      </c>
      <c r="D140" s="4">
        <v>269.99555583317698</v>
      </c>
      <c r="E140" s="4">
        <v>197.29258445949699</v>
      </c>
      <c r="F140" s="4">
        <v>69.188642211769803</v>
      </c>
      <c r="G140" s="4">
        <v>31.957007411155999</v>
      </c>
      <c r="H140" s="4">
        <v>34.651273249127698</v>
      </c>
      <c r="I140" s="4">
        <v>38.935137415821103</v>
      </c>
      <c r="J140" s="4">
        <v>61.970607593513499</v>
      </c>
      <c r="K140" s="4">
        <v>71.489015030097804</v>
      </c>
      <c r="L140" s="4">
        <v>64.921609473576495</v>
      </c>
    </row>
    <row r="141" spans="1:12" x14ac:dyDescent="0.3">
      <c r="A141" s="10" t="s">
        <v>151</v>
      </c>
      <c r="B141" s="2" t="s">
        <v>32</v>
      </c>
      <c r="C141" s="4">
        <v>7.0621674952697805E-2</v>
      </c>
      <c r="D141" s="4">
        <v>5.2668099352320599E-2</v>
      </c>
      <c r="E141" s="4">
        <v>4.5293693356760298E-2</v>
      </c>
      <c r="F141" s="4">
        <v>2.7862860450313501E-2</v>
      </c>
      <c r="G141" s="4">
        <v>1.8487568642304199E-2</v>
      </c>
      <c r="H141" s="4">
        <v>1.9304015803911299E-2</v>
      </c>
      <c r="I141" s="4">
        <v>2.02026046561899E-2</v>
      </c>
      <c r="J141" s="4">
        <v>1.7923577142130401E-2</v>
      </c>
      <c r="K141" s="4">
        <v>6.6488979714295999E-3</v>
      </c>
      <c r="L141" s="5"/>
    </row>
    <row r="142" spans="1:12" x14ac:dyDescent="0.3">
      <c r="A142" s="10" t="s">
        <v>152</v>
      </c>
      <c r="B142" s="2" t="s">
        <v>32</v>
      </c>
      <c r="C142" s="4">
        <v>297.31761685600497</v>
      </c>
      <c r="D142" s="4">
        <v>273.93035845714701</v>
      </c>
      <c r="E142" s="4">
        <v>283.200290178849</v>
      </c>
      <c r="F142" s="4">
        <v>319.18075857716701</v>
      </c>
      <c r="G142" s="4">
        <v>306.25263771932498</v>
      </c>
      <c r="H142" s="4">
        <v>292.183027575719</v>
      </c>
      <c r="I142" s="4">
        <v>280.500823233034</v>
      </c>
      <c r="J142" s="4">
        <v>241.537835685929</v>
      </c>
      <c r="K142" s="4">
        <v>248.53790594125601</v>
      </c>
      <c r="L142" s="4">
        <v>256.45947601041098</v>
      </c>
    </row>
    <row r="143" spans="1:12" x14ac:dyDescent="0.3">
      <c r="A143" s="10" t="s">
        <v>153</v>
      </c>
      <c r="B143" s="2" t="s">
        <v>32</v>
      </c>
      <c r="C143" s="4">
        <v>47.099081270314201</v>
      </c>
      <c r="D143" s="4">
        <v>36.900244540891698</v>
      </c>
      <c r="E143" s="4">
        <v>34.812300184336003</v>
      </c>
      <c r="F143" s="4">
        <v>30.820979528948701</v>
      </c>
      <c r="G143" s="4">
        <v>26.7958206643256</v>
      </c>
      <c r="H143" s="4">
        <v>26.678875323856701</v>
      </c>
      <c r="I143" s="4">
        <v>27.058775399490202</v>
      </c>
      <c r="J143" s="4">
        <v>25.031248535871701</v>
      </c>
      <c r="K143" s="4">
        <v>18.1414181814154</v>
      </c>
      <c r="L143" s="4">
        <v>11.466238887042399</v>
      </c>
    </row>
    <row r="144" spans="1:12" x14ac:dyDescent="0.3">
      <c r="A144" s="10" t="s">
        <v>154</v>
      </c>
      <c r="B144" s="2" t="s">
        <v>32</v>
      </c>
      <c r="C144" s="4">
        <v>291.01003888291098</v>
      </c>
      <c r="D144" s="4">
        <v>281.88412563044102</v>
      </c>
      <c r="E144" s="4">
        <v>288.84014739265803</v>
      </c>
      <c r="F144" s="4">
        <v>332.08771928477398</v>
      </c>
      <c r="G144" s="4">
        <v>295.68278407594102</v>
      </c>
      <c r="H144" s="4">
        <v>262.93469839806801</v>
      </c>
      <c r="I144" s="4">
        <v>237.43417460587099</v>
      </c>
      <c r="J144" s="4">
        <v>212.62835554086899</v>
      </c>
      <c r="K144" s="4">
        <v>190.31230979343701</v>
      </c>
      <c r="L144" s="4">
        <v>168.877949911608</v>
      </c>
    </row>
    <row r="145" spans="1:12" x14ac:dyDescent="0.3">
      <c r="A145" s="10" t="s">
        <v>155</v>
      </c>
      <c r="B145" s="2" t="s">
        <v>32</v>
      </c>
      <c r="C145" s="4">
        <v>3243.4698857236499</v>
      </c>
      <c r="D145" s="4">
        <v>3006.8870542538398</v>
      </c>
      <c r="E145" s="4">
        <v>2483.4022410682201</v>
      </c>
      <c r="F145" s="4">
        <v>1778.14654799087</v>
      </c>
      <c r="G145" s="4">
        <v>882.87442022073299</v>
      </c>
      <c r="H145" s="4">
        <v>701.91938535320799</v>
      </c>
      <c r="I145" s="4">
        <v>727.20303286539797</v>
      </c>
      <c r="J145" s="4">
        <v>909.68490984538801</v>
      </c>
      <c r="K145" s="4">
        <v>941.89156886227704</v>
      </c>
      <c r="L145" s="4">
        <v>814.45539933913994</v>
      </c>
    </row>
    <row r="146" spans="1:12" x14ac:dyDescent="0.3">
      <c r="A146" s="10" t="s">
        <v>156</v>
      </c>
      <c r="B146" s="2" t="s">
        <v>32</v>
      </c>
      <c r="C146" s="4">
        <v>424.95701353567699</v>
      </c>
      <c r="D146" s="4">
        <v>410.752014240763</v>
      </c>
      <c r="E146" s="4">
        <v>309.17050774468601</v>
      </c>
      <c r="F146" s="4">
        <v>253.62569883990599</v>
      </c>
      <c r="G146" s="4">
        <v>241.41463605179899</v>
      </c>
      <c r="H146" s="4">
        <v>246.50735413387201</v>
      </c>
      <c r="I146" s="4">
        <v>248.75495426355599</v>
      </c>
      <c r="J146" s="4">
        <v>219.65136716708199</v>
      </c>
      <c r="K146" s="4">
        <v>151.73212827358199</v>
      </c>
      <c r="L146" s="4">
        <v>95.395111465492903</v>
      </c>
    </row>
    <row r="147" spans="1:12" x14ac:dyDescent="0.3">
      <c r="A147" s="10" t="s">
        <v>149</v>
      </c>
      <c r="B147" s="2" t="s">
        <v>33</v>
      </c>
      <c r="C147" s="4">
        <v>15.309460339284101</v>
      </c>
      <c r="D147" s="4">
        <v>15.2087268235558</v>
      </c>
      <c r="E147" s="4">
        <v>15.084326051035699</v>
      </c>
      <c r="F147" s="4">
        <v>14.8520589288108</v>
      </c>
      <c r="G147" s="4">
        <v>13.863270850126799</v>
      </c>
      <c r="H147" s="4">
        <v>13.141538846773001</v>
      </c>
      <c r="I147" s="4">
        <v>10.7602546003841</v>
      </c>
      <c r="J147" s="4">
        <v>7.9126249924807102</v>
      </c>
      <c r="K147" s="4">
        <v>6.5816201662500298</v>
      </c>
      <c r="L147" s="4">
        <v>5.3861521122067098</v>
      </c>
    </row>
    <row r="148" spans="1:12" x14ac:dyDescent="0.3">
      <c r="A148" s="10" t="s">
        <v>150</v>
      </c>
      <c r="B148" s="2" t="s">
        <v>33</v>
      </c>
      <c r="C148" s="4">
        <v>266.72978938523198</v>
      </c>
      <c r="D148" s="4">
        <v>269.99555583317601</v>
      </c>
      <c r="E148" s="4">
        <v>197.292584459452</v>
      </c>
      <c r="F148" s="4">
        <v>69.188642211769604</v>
      </c>
      <c r="G148" s="4">
        <v>31.957007411514301</v>
      </c>
      <c r="H148" s="4">
        <v>34.651273249131997</v>
      </c>
      <c r="I148" s="4">
        <v>38.935137415820698</v>
      </c>
      <c r="J148" s="4">
        <v>61.970607593511602</v>
      </c>
      <c r="K148" s="4">
        <v>71.489015030097804</v>
      </c>
      <c r="L148" s="4">
        <v>64.921609473578698</v>
      </c>
    </row>
    <row r="149" spans="1:12" x14ac:dyDescent="0.3">
      <c r="A149" s="10" t="s">
        <v>151</v>
      </c>
      <c r="B149" s="2" t="s">
        <v>33</v>
      </c>
      <c r="C149" s="4">
        <v>7.0621674952697805E-2</v>
      </c>
      <c r="D149" s="4">
        <v>5.2668099352320599E-2</v>
      </c>
      <c r="E149" s="4">
        <v>4.5293693356760201E-2</v>
      </c>
      <c r="F149" s="4">
        <v>2.7862860450313501E-2</v>
      </c>
      <c r="G149" s="4">
        <v>1.8487568642304199E-2</v>
      </c>
      <c r="H149" s="4">
        <v>1.9304015803911299E-2</v>
      </c>
      <c r="I149" s="4">
        <v>2.0202604656190101E-2</v>
      </c>
      <c r="J149" s="4">
        <v>1.7923577142129599E-2</v>
      </c>
      <c r="K149" s="4">
        <v>6.6488979714291498E-3</v>
      </c>
      <c r="L149" s="5"/>
    </row>
    <row r="150" spans="1:12" x14ac:dyDescent="0.3">
      <c r="A150" s="10" t="s">
        <v>152</v>
      </c>
      <c r="B150" s="2" t="s">
        <v>33</v>
      </c>
      <c r="C150" s="4">
        <v>297.317616856006</v>
      </c>
      <c r="D150" s="4">
        <v>273.93035845714701</v>
      </c>
      <c r="E150" s="4">
        <v>283.200290179376</v>
      </c>
      <c r="F150" s="4">
        <v>319.180758577125</v>
      </c>
      <c r="G150" s="4">
        <v>306.25263771932498</v>
      </c>
      <c r="H150" s="4">
        <v>292.18302757572002</v>
      </c>
      <c r="I150" s="4">
        <v>280.50082323303502</v>
      </c>
      <c r="J150" s="4">
        <v>241.53783568592999</v>
      </c>
      <c r="K150" s="4">
        <v>248.53790594125601</v>
      </c>
      <c r="L150" s="4">
        <v>256.459476010412</v>
      </c>
    </row>
    <row r="151" spans="1:12" x14ac:dyDescent="0.3">
      <c r="A151" s="10" t="s">
        <v>153</v>
      </c>
      <c r="B151" s="2" t="s">
        <v>33</v>
      </c>
      <c r="C151" s="4">
        <v>47.099081270314201</v>
      </c>
      <c r="D151" s="4">
        <v>36.900244540891798</v>
      </c>
      <c r="E151" s="4">
        <v>34.812300184330702</v>
      </c>
      <c r="F151" s="4">
        <v>30.8209795289489</v>
      </c>
      <c r="G151" s="4">
        <v>26.795820664325699</v>
      </c>
      <c r="H151" s="4">
        <v>26.6788753238569</v>
      </c>
      <c r="I151" s="4">
        <v>27.058775399490401</v>
      </c>
      <c r="J151" s="4">
        <v>25.031248535871502</v>
      </c>
      <c r="K151" s="4">
        <v>18.141418181415698</v>
      </c>
      <c r="L151" s="4">
        <v>11.4662388870423</v>
      </c>
    </row>
    <row r="152" spans="1:12" x14ac:dyDescent="0.3">
      <c r="A152" s="10" t="s">
        <v>154</v>
      </c>
      <c r="B152" s="2" t="s">
        <v>33</v>
      </c>
      <c r="C152" s="4">
        <v>291.01003888291098</v>
      </c>
      <c r="D152" s="4">
        <v>281.88412563044102</v>
      </c>
      <c r="E152" s="4">
        <v>288.84014739265803</v>
      </c>
      <c r="F152" s="4">
        <v>332.08771928477398</v>
      </c>
      <c r="G152" s="4">
        <v>295.68278407594102</v>
      </c>
      <c r="H152" s="4">
        <v>262.93469839806801</v>
      </c>
      <c r="I152" s="4">
        <v>237.43417460587099</v>
      </c>
      <c r="J152" s="4">
        <v>212.62835554086899</v>
      </c>
      <c r="K152" s="4">
        <v>190.31230979343701</v>
      </c>
      <c r="L152" s="4">
        <v>168.877949911608</v>
      </c>
    </row>
    <row r="153" spans="1:12" x14ac:dyDescent="0.3">
      <c r="A153" s="10" t="s">
        <v>155</v>
      </c>
      <c r="B153" s="2" t="s">
        <v>33</v>
      </c>
      <c r="C153" s="4">
        <v>3243.4698857236499</v>
      </c>
      <c r="D153" s="4">
        <v>3006.8870542538398</v>
      </c>
      <c r="E153" s="4">
        <v>2483.4022410682201</v>
      </c>
      <c r="F153" s="4">
        <v>1778.14654799087</v>
      </c>
      <c r="G153" s="4">
        <v>882.87442022707796</v>
      </c>
      <c r="H153" s="4">
        <v>701.91938535328495</v>
      </c>
      <c r="I153" s="4">
        <v>727.20303286539797</v>
      </c>
      <c r="J153" s="4">
        <v>909.68490984535799</v>
      </c>
      <c r="K153" s="4">
        <v>941.89156886228295</v>
      </c>
      <c r="L153" s="4">
        <v>814.45539933919702</v>
      </c>
    </row>
    <row r="154" spans="1:12" x14ac:dyDescent="0.3">
      <c r="A154" s="10" t="s">
        <v>156</v>
      </c>
      <c r="B154" s="2" t="s">
        <v>33</v>
      </c>
      <c r="C154" s="4">
        <v>424.95701353567603</v>
      </c>
      <c r="D154" s="4">
        <v>410.752014240763</v>
      </c>
      <c r="E154" s="4">
        <v>309.17050774468601</v>
      </c>
      <c r="F154" s="4">
        <v>253.62569883990599</v>
      </c>
      <c r="G154" s="4">
        <v>241.41463605179999</v>
      </c>
      <c r="H154" s="4">
        <v>246.50735413387201</v>
      </c>
      <c r="I154" s="4">
        <v>248.75495426355599</v>
      </c>
      <c r="J154" s="4">
        <v>219.651367167079</v>
      </c>
      <c r="K154" s="4">
        <v>151.73212827358</v>
      </c>
      <c r="L154" s="4">
        <v>95.395111465490601</v>
      </c>
    </row>
    <row r="155" spans="1:12" x14ac:dyDescent="0.3">
      <c r="A155" s="10" t="s">
        <v>149</v>
      </c>
      <c r="B155" s="2" t="s">
        <v>34</v>
      </c>
      <c r="C155" s="4">
        <v>15.309460339284101</v>
      </c>
      <c r="D155" s="4">
        <v>15.208707328874899</v>
      </c>
      <c r="E155" s="4">
        <v>15.0842752176719</v>
      </c>
      <c r="F155" s="4">
        <v>14.8520788649786</v>
      </c>
      <c r="G155" s="4">
        <v>13.863441892146</v>
      </c>
      <c r="H155" s="4">
        <v>13.141538846773001</v>
      </c>
      <c r="I155" s="4">
        <v>10.7602546003841</v>
      </c>
      <c r="J155" s="4">
        <v>7.8955006686041402</v>
      </c>
      <c r="K155" s="4">
        <v>6.5848508216394297</v>
      </c>
      <c r="L155" s="4">
        <v>5.3845019967488597</v>
      </c>
    </row>
    <row r="156" spans="1:12" x14ac:dyDescent="0.3">
      <c r="A156" s="10" t="s">
        <v>150</v>
      </c>
      <c r="B156" s="2" t="s">
        <v>34</v>
      </c>
      <c r="C156" s="4">
        <v>175.11505363227201</v>
      </c>
      <c r="D156" s="4">
        <v>269.99062151533599</v>
      </c>
      <c r="E156" s="4">
        <v>195.10669422715199</v>
      </c>
      <c r="F156" s="4">
        <v>122.606896768029</v>
      </c>
      <c r="G156" s="4">
        <v>51.866993420951601</v>
      </c>
      <c r="H156" s="4">
        <v>42.5662697078047</v>
      </c>
      <c r="I156" s="4">
        <v>43.758559426267098</v>
      </c>
      <c r="J156" s="4">
        <v>64.662672922518496</v>
      </c>
      <c r="K156" s="4">
        <v>74.727262518029903</v>
      </c>
      <c r="L156" s="4">
        <v>64.413730242561201</v>
      </c>
    </row>
    <row r="157" spans="1:12" x14ac:dyDescent="0.3">
      <c r="A157" s="10" t="s">
        <v>151</v>
      </c>
      <c r="B157" s="2" t="s">
        <v>34</v>
      </c>
      <c r="C157" s="4">
        <v>7.0621674952697805E-2</v>
      </c>
      <c r="D157" s="4">
        <v>5.2672294374879698E-2</v>
      </c>
      <c r="E157" s="4">
        <v>4.52973654271209E-2</v>
      </c>
      <c r="F157" s="4">
        <v>2.78514418592626E-2</v>
      </c>
      <c r="G157" s="4">
        <v>1.8487568642304199E-2</v>
      </c>
      <c r="H157" s="4">
        <v>1.92721671744003E-2</v>
      </c>
      <c r="I157" s="4">
        <v>2.0146520704908501E-2</v>
      </c>
      <c r="J157" s="4">
        <v>1.7740337144921899E-2</v>
      </c>
      <c r="K157" s="4">
        <v>6.5885545609266297E-3</v>
      </c>
      <c r="L157" s="5"/>
    </row>
    <row r="158" spans="1:12" x14ac:dyDescent="0.3">
      <c r="A158" s="10" t="s">
        <v>152</v>
      </c>
      <c r="B158" s="2" t="s">
        <v>34</v>
      </c>
      <c r="C158" s="4">
        <v>297.319147381714</v>
      </c>
      <c r="D158" s="4">
        <v>273.93227644791</v>
      </c>
      <c r="E158" s="4">
        <v>283.27970758101901</v>
      </c>
      <c r="F158" s="4">
        <v>319.175328272836</v>
      </c>
      <c r="G158" s="4">
        <v>306.20760583274</v>
      </c>
      <c r="H158" s="4">
        <v>292.990059942507</v>
      </c>
      <c r="I158" s="4">
        <v>279.314360134445</v>
      </c>
      <c r="J158" s="4">
        <v>241.85962516902501</v>
      </c>
      <c r="K158" s="4">
        <v>248.54712096693399</v>
      </c>
      <c r="L158" s="4">
        <v>256.47592329626599</v>
      </c>
    </row>
    <row r="159" spans="1:12" x14ac:dyDescent="0.3">
      <c r="A159" s="10" t="s">
        <v>153</v>
      </c>
      <c r="B159" s="2" t="s">
        <v>34</v>
      </c>
      <c r="C159" s="4">
        <v>47.0990886727703</v>
      </c>
      <c r="D159" s="4">
        <v>36.655734995884004</v>
      </c>
      <c r="E159" s="4">
        <v>34.533713387776402</v>
      </c>
      <c r="F159" s="4">
        <v>30.811049323559502</v>
      </c>
      <c r="G159" s="4">
        <v>26.795896045995299</v>
      </c>
      <c r="H159" s="4">
        <v>26.672553661760599</v>
      </c>
      <c r="I159" s="4">
        <v>27.045692454678601</v>
      </c>
      <c r="J159" s="4">
        <v>24.864817393277701</v>
      </c>
      <c r="K159" s="4">
        <v>18.085628795430399</v>
      </c>
      <c r="L159" s="4">
        <v>11.4486736790777</v>
      </c>
    </row>
    <row r="160" spans="1:12" x14ac:dyDescent="0.3">
      <c r="A160" s="10" t="s">
        <v>154</v>
      </c>
      <c r="B160" s="2" t="s">
        <v>34</v>
      </c>
      <c r="C160" s="4">
        <v>291.01003888291098</v>
      </c>
      <c r="D160" s="4">
        <v>281.88412563044102</v>
      </c>
      <c r="E160" s="4">
        <v>288.83998625052698</v>
      </c>
      <c r="F160" s="4">
        <v>332.08755098378498</v>
      </c>
      <c r="G160" s="4">
        <v>295.68260869847398</v>
      </c>
      <c r="H160" s="4">
        <v>262.933008041785</v>
      </c>
      <c r="I160" s="4">
        <v>237.427591377857</v>
      </c>
      <c r="J160" s="4">
        <v>212.62189640578299</v>
      </c>
      <c r="K160" s="4">
        <v>190.30582881344699</v>
      </c>
      <c r="L160" s="4">
        <v>168.872660291964</v>
      </c>
    </row>
    <row r="161" spans="1:12" x14ac:dyDescent="0.3">
      <c r="A161" s="10" t="s">
        <v>155</v>
      </c>
      <c r="B161" s="2" t="s">
        <v>34</v>
      </c>
      <c r="C161" s="4">
        <v>3243.4329691954899</v>
      </c>
      <c r="D161" s="4">
        <v>3006.8869187688701</v>
      </c>
      <c r="E161" s="4">
        <v>2483.4914579460801</v>
      </c>
      <c r="F161" s="4">
        <v>1776.71157587215</v>
      </c>
      <c r="G161" s="4">
        <v>880.14237580519602</v>
      </c>
      <c r="H161" s="4">
        <v>701.70885672883003</v>
      </c>
      <c r="I161" s="4">
        <v>720.69255595232698</v>
      </c>
      <c r="J161" s="4">
        <v>897.46552212351605</v>
      </c>
      <c r="K161" s="4">
        <v>932.60860931351101</v>
      </c>
      <c r="L161" s="4">
        <v>764.96015101653495</v>
      </c>
    </row>
    <row r="162" spans="1:12" x14ac:dyDescent="0.3">
      <c r="A162" s="10" t="s">
        <v>156</v>
      </c>
      <c r="B162" s="2" t="s">
        <v>34</v>
      </c>
      <c r="C162" s="4">
        <v>424.95701353567603</v>
      </c>
      <c r="D162" s="4">
        <v>410.752014240763</v>
      </c>
      <c r="E162" s="4">
        <v>309.17050774468601</v>
      </c>
      <c r="F162" s="4">
        <v>253.59773317333301</v>
      </c>
      <c r="G162" s="4">
        <v>241.41463605179999</v>
      </c>
      <c r="H162" s="4">
        <v>246.55484426129701</v>
      </c>
      <c r="I162" s="4">
        <v>248.81724483591401</v>
      </c>
      <c r="J162" s="4">
        <v>218.06742737726199</v>
      </c>
      <c r="K162" s="4">
        <v>150.53128596442301</v>
      </c>
      <c r="L162" s="4">
        <v>95.083421857998403</v>
      </c>
    </row>
    <row r="163" spans="1:12" x14ac:dyDescent="0.3">
      <c r="A163" s="10" t="s">
        <v>149</v>
      </c>
      <c r="B163" s="2" t="s">
        <v>35</v>
      </c>
      <c r="C163" s="4">
        <v>15.309460339284101</v>
      </c>
      <c r="D163" s="4">
        <v>15.208707328874899</v>
      </c>
      <c r="E163" s="4">
        <v>15.0842752176719</v>
      </c>
      <c r="F163" s="4">
        <v>14.8520788649786</v>
      </c>
      <c r="G163" s="4">
        <v>13.863441892146</v>
      </c>
      <c r="H163" s="4">
        <v>13.141538846773001</v>
      </c>
      <c r="I163" s="4">
        <v>10.7602546003841</v>
      </c>
      <c r="J163" s="4">
        <v>7.8955006686041402</v>
      </c>
      <c r="K163" s="4">
        <v>6.5848508216394297</v>
      </c>
      <c r="L163" s="4">
        <v>5.3845019967488597</v>
      </c>
    </row>
    <row r="164" spans="1:12" x14ac:dyDescent="0.3">
      <c r="A164" s="10" t="s">
        <v>150</v>
      </c>
      <c r="B164" s="2" t="s">
        <v>35</v>
      </c>
      <c r="C164" s="4">
        <v>175.11505363227201</v>
      </c>
      <c r="D164" s="4">
        <v>269.99062151533701</v>
      </c>
      <c r="E164" s="4">
        <v>195.10669422716799</v>
      </c>
      <c r="F164" s="4">
        <v>122.606896767828</v>
      </c>
      <c r="G164" s="4">
        <v>51.866993421350003</v>
      </c>
      <c r="H164" s="4">
        <v>42.6454687140915</v>
      </c>
      <c r="I164" s="4">
        <v>43.840142450469898</v>
      </c>
      <c r="J164" s="4">
        <v>64.744255946734697</v>
      </c>
      <c r="K164" s="4">
        <v>74.802755646001103</v>
      </c>
      <c r="L164" s="4">
        <v>64.410024364104302</v>
      </c>
    </row>
    <row r="165" spans="1:12" x14ac:dyDescent="0.3">
      <c r="A165" s="10" t="s">
        <v>151</v>
      </c>
      <c r="B165" s="2" t="s">
        <v>35</v>
      </c>
      <c r="C165" s="4">
        <v>7.0621674952697805E-2</v>
      </c>
      <c r="D165" s="4">
        <v>5.2672294374879698E-2</v>
      </c>
      <c r="E165" s="4">
        <v>4.52973654271209E-2</v>
      </c>
      <c r="F165" s="4">
        <v>2.78514418592627E-2</v>
      </c>
      <c r="G165" s="4">
        <v>1.8487568642304199E-2</v>
      </c>
      <c r="H165" s="4">
        <v>1.92721671744003E-2</v>
      </c>
      <c r="I165" s="4">
        <v>2.0146520704908601E-2</v>
      </c>
      <c r="J165" s="4">
        <v>1.7740337144921701E-2</v>
      </c>
      <c r="K165" s="4">
        <v>6.5885545609262802E-3</v>
      </c>
      <c r="L165" s="5"/>
    </row>
    <row r="166" spans="1:12" x14ac:dyDescent="0.3">
      <c r="A166" s="10" t="s">
        <v>152</v>
      </c>
      <c r="B166" s="2" t="s">
        <v>35</v>
      </c>
      <c r="C166" s="4">
        <v>297.319147381714</v>
      </c>
      <c r="D166" s="4">
        <v>273.93227644791</v>
      </c>
      <c r="E166" s="4">
        <v>283.21849209053403</v>
      </c>
      <c r="F166" s="4">
        <v>319.16891825392003</v>
      </c>
      <c r="G166" s="4">
        <v>306.20760583274</v>
      </c>
      <c r="H166" s="4">
        <v>292.990059942507</v>
      </c>
      <c r="I166" s="4">
        <v>279.31436013873002</v>
      </c>
      <c r="J166" s="4">
        <v>241.85962516896899</v>
      </c>
      <c r="K166" s="4">
        <v>248.54712096693399</v>
      </c>
      <c r="L166" s="4">
        <v>256.47592329626599</v>
      </c>
    </row>
    <row r="167" spans="1:12" x14ac:dyDescent="0.3">
      <c r="A167" s="10" t="s">
        <v>153</v>
      </c>
      <c r="B167" s="2" t="s">
        <v>35</v>
      </c>
      <c r="C167" s="4">
        <v>47.0990886727703</v>
      </c>
      <c r="D167" s="4">
        <v>36.655734995884004</v>
      </c>
      <c r="E167" s="4">
        <v>34.5334387777391</v>
      </c>
      <c r="F167" s="4">
        <v>30.811025431479401</v>
      </c>
      <c r="G167" s="4">
        <v>26.7958960459951</v>
      </c>
      <c r="H167" s="4">
        <v>26.672553661758801</v>
      </c>
      <c r="I167" s="4">
        <v>27.045692454676601</v>
      </c>
      <c r="J167" s="4">
        <v>24.864817393275601</v>
      </c>
      <c r="K167" s="4">
        <v>18.085628795428299</v>
      </c>
      <c r="L167" s="4">
        <v>11.448673679304701</v>
      </c>
    </row>
    <row r="168" spans="1:12" x14ac:dyDescent="0.3">
      <c r="A168" s="10" t="s">
        <v>154</v>
      </c>
      <c r="B168" s="2" t="s">
        <v>35</v>
      </c>
      <c r="C168" s="4">
        <v>291.01003888291098</v>
      </c>
      <c r="D168" s="4">
        <v>281.88412563044102</v>
      </c>
      <c r="E168" s="4">
        <v>288.83998625052698</v>
      </c>
      <c r="F168" s="4">
        <v>332.08755098378498</v>
      </c>
      <c r="G168" s="4">
        <v>295.68260869847398</v>
      </c>
      <c r="H168" s="4">
        <v>262.933008041785</v>
      </c>
      <c r="I168" s="4">
        <v>237.427591377857</v>
      </c>
      <c r="J168" s="4">
        <v>212.62189640578299</v>
      </c>
      <c r="K168" s="4">
        <v>190.30582881344699</v>
      </c>
      <c r="L168" s="4">
        <v>168.872660291964</v>
      </c>
    </row>
    <row r="169" spans="1:12" x14ac:dyDescent="0.3">
      <c r="A169" s="10" t="s">
        <v>155</v>
      </c>
      <c r="B169" s="2" t="s">
        <v>35</v>
      </c>
      <c r="C169" s="4">
        <v>3243.4329691954899</v>
      </c>
      <c r="D169" s="4">
        <v>3006.8869187688701</v>
      </c>
      <c r="E169" s="4">
        <v>2483.4914579461602</v>
      </c>
      <c r="F169" s="4">
        <v>1776.71157586975</v>
      </c>
      <c r="G169" s="4">
        <v>880.14237581020302</v>
      </c>
      <c r="H169" s="4">
        <v>701.70885672891995</v>
      </c>
      <c r="I169" s="4">
        <v>720.69255595656205</v>
      </c>
      <c r="J169" s="4">
        <v>897.46552212359904</v>
      </c>
      <c r="K169" s="4">
        <v>932.60860931304001</v>
      </c>
      <c r="L169" s="4">
        <v>764.960151016797</v>
      </c>
    </row>
    <row r="170" spans="1:12" x14ac:dyDescent="0.3">
      <c r="A170" s="10" t="s">
        <v>156</v>
      </c>
      <c r="B170" s="2" t="s">
        <v>35</v>
      </c>
      <c r="C170" s="4">
        <v>424.95701353567603</v>
      </c>
      <c r="D170" s="4">
        <v>410.752014240763</v>
      </c>
      <c r="E170" s="4">
        <v>309.17050774468601</v>
      </c>
      <c r="F170" s="4">
        <v>253.59773317333301</v>
      </c>
      <c r="G170" s="4">
        <v>241.41463605179999</v>
      </c>
      <c r="H170" s="4">
        <v>246.55484426129701</v>
      </c>
      <c r="I170" s="4">
        <v>248.81724483591401</v>
      </c>
      <c r="J170" s="4">
        <v>218.06742737726199</v>
      </c>
      <c r="K170" s="4">
        <v>150.53128596442201</v>
      </c>
      <c r="L170" s="4">
        <v>95.083421859434495</v>
      </c>
    </row>
    <row r="171" spans="1:12" x14ac:dyDescent="0.3">
      <c r="A171" s="10" t="s">
        <v>149</v>
      </c>
      <c r="B171" s="2" t="s">
        <v>36</v>
      </c>
      <c r="C171" s="4">
        <v>15.309460339284101</v>
      </c>
      <c r="D171" s="4">
        <v>15.208707328874899</v>
      </c>
      <c r="E171" s="4">
        <v>15.0842752176719</v>
      </c>
      <c r="F171" s="4">
        <v>14.8520788649786</v>
      </c>
      <c r="G171" s="4">
        <v>13.863441892146</v>
      </c>
      <c r="H171" s="4">
        <v>13.141538846773001</v>
      </c>
      <c r="I171" s="4">
        <v>10.7602546003841</v>
      </c>
      <c r="J171" s="4">
        <v>7.8955006686041402</v>
      </c>
      <c r="K171" s="4">
        <v>6.5848508216394297</v>
      </c>
      <c r="L171" s="4">
        <v>5.3845019967488597</v>
      </c>
    </row>
    <row r="172" spans="1:12" x14ac:dyDescent="0.3">
      <c r="A172" s="10" t="s">
        <v>150</v>
      </c>
      <c r="B172" s="2" t="s">
        <v>36</v>
      </c>
      <c r="C172" s="4">
        <v>175.11505363227201</v>
      </c>
      <c r="D172" s="4">
        <v>269.99062151533701</v>
      </c>
      <c r="E172" s="4">
        <v>192.062652711281</v>
      </c>
      <c r="F172" s="4">
        <v>118.973028406178</v>
      </c>
      <c r="G172" s="4">
        <v>51.110528080650603</v>
      </c>
      <c r="H172" s="4">
        <v>40.182458513143501</v>
      </c>
      <c r="I172" s="4">
        <v>43.837758432471801</v>
      </c>
      <c r="J172" s="4">
        <v>66.216264825422797</v>
      </c>
      <c r="K172" s="4">
        <v>76.280854420946895</v>
      </c>
      <c r="L172" s="4">
        <v>65.888123139273404</v>
      </c>
    </row>
    <row r="173" spans="1:12" x14ac:dyDescent="0.3">
      <c r="A173" s="10" t="s">
        <v>151</v>
      </c>
      <c r="B173" s="2" t="s">
        <v>36</v>
      </c>
      <c r="C173" s="4">
        <v>7.0621674952697902E-2</v>
      </c>
      <c r="D173" s="4">
        <v>5.2672294374879698E-2</v>
      </c>
      <c r="E173" s="4">
        <v>4.52973654271209E-2</v>
      </c>
      <c r="F173" s="4">
        <v>2.78514418592626E-2</v>
      </c>
      <c r="G173" s="4">
        <v>1.8487568642304199E-2</v>
      </c>
      <c r="H173" s="4">
        <v>1.92721671744003E-2</v>
      </c>
      <c r="I173" s="4">
        <v>2.0146520704908601E-2</v>
      </c>
      <c r="J173" s="4">
        <v>1.7740337144921799E-2</v>
      </c>
      <c r="K173" s="4">
        <v>6.5885545609264198E-3</v>
      </c>
      <c r="L173" s="5"/>
    </row>
    <row r="174" spans="1:12" x14ac:dyDescent="0.3">
      <c r="A174" s="10" t="s">
        <v>152</v>
      </c>
      <c r="B174" s="2" t="s">
        <v>36</v>
      </c>
      <c r="C174" s="4">
        <v>297.319147381714</v>
      </c>
      <c r="D174" s="4">
        <v>273.93227644791102</v>
      </c>
      <c r="E174" s="4">
        <v>283.27970758082103</v>
      </c>
      <c r="F174" s="4">
        <v>319.175328272836</v>
      </c>
      <c r="G174" s="4">
        <v>306.20760583274</v>
      </c>
      <c r="H174" s="4">
        <v>292.990059942507</v>
      </c>
      <c r="I174" s="4">
        <v>279.31436013037802</v>
      </c>
      <c r="J174" s="4">
        <v>241.85962516907901</v>
      </c>
      <c r="K174" s="4">
        <v>248.54712096693399</v>
      </c>
      <c r="L174" s="4">
        <v>256.47592329626599</v>
      </c>
    </row>
    <row r="175" spans="1:12" x14ac:dyDescent="0.3">
      <c r="A175" s="10" t="s">
        <v>153</v>
      </c>
      <c r="B175" s="2" t="s">
        <v>36</v>
      </c>
      <c r="C175" s="4">
        <v>47.0990886727703</v>
      </c>
      <c r="D175" s="4">
        <v>36.655734995884004</v>
      </c>
      <c r="E175" s="4">
        <v>34.533713387777802</v>
      </c>
      <c r="F175" s="4">
        <v>30.811049323560699</v>
      </c>
      <c r="G175" s="4">
        <v>26.795896045995502</v>
      </c>
      <c r="H175" s="4">
        <v>26.672553661761999</v>
      </c>
      <c r="I175" s="4">
        <v>27.045692454679902</v>
      </c>
      <c r="J175" s="4">
        <v>24.8648173932791</v>
      </c>
      <c r="K175" s="4">
        <v>18.085628795431798</v>
      </c>
      <c r="L175" s="4">
        <v>11.448673679282701</v>
      </c>
    </row>
    <row r="176" spans="1:12" x14ac:dyDescent="0.3">
      <c r="A176" s="10" t="s">
        <v>154</v>
      </c>
      <c r="B176" s="2" t="s">
        <v>36</v>
      </c>
      <c r="C176" s="4">
        <v>291.01003888291098</v>
      </c>
      <c r="D176" s="4">
        <v>281.88412563044102</v>
      </c>
      <c r="E176" s="4">
        <v>288.83998625052698</v>
      </c>
      <c r="F176" s="4">
        <v>332.08755098378498</v>
      </c>
      <c r="G176" s="4">
        <v>295.68260869847398</v>
      </c>
      <c r="H176" s="4">
        <v>262.933008041785</v>
      </c>
      <c r="I176" s="4">
        <v>237.427591377857</v>
      </c>
      <c r="J176" s="4">
        <v>212.62189640578299</v>
      </c>
      <c r="K176" s="4">
        <v>190.30582881344699</v>
      </c>
      <c r="L176" s="4">
        <v>168.872660291964</v>
      </c>
    </row>
    <row r="177" spans="1:12" x14ac:dyDescent="0.3">
      <c r="A177" s="10" t="s">
        <v>155</v>
      </c>
      <c r="B177" s="2" t="s">
        <v>36</v>
      </c>
      <c r="C177" s="4">
        <v>3243.4329691954899</v>
      </c>
      <c r="D177" s="4">
        <v>3006.8869187688701</v>
      </c>
      <c r="E177" s="4">
        <v>2483.4914579460401</v>
      </c>
      <c r="F177" s="4">
        <v>1776.7115758735499</v>
      </c>
      <c r="G177" s="4">
        <v>880.14237580239296</v>
      </c>
      <c r="H177" s="4">
        <v>701.70885672879399</v>
      </c>
      <c r="I177" s="4">
        <v>720.69255594834601</v>
      </c>
      <c r="J177" s="4">
        <v>897.46552212348195</v>
      </c>
      <c r="K177" s="4">
        <v>932.60860931346497</v>
      </c>
      <c r="L177" s="4">
        <v>764.96015101664204</v>
      </c>
    </row>
    <row r="178" spans="1:12" x14ac:dyDescent="0.3">
      <c r="A178" s="10" t="s">
        <v>156</v>
      </c>
      <c r="B178" s="2" t="s">
        <v>36</v>
      </c>
      <c r="C178" s="4">
        <v>424.95701353567603</v>
      </c>
      <c r="D178" s="4">
        <v>410.752014240763</v>
      </c>
      <c r="E178" s="4">
        <v>309.17050774468601</v>
      </c>
      <c r="F178" s="4">
        <v>253.59773317333301</v>
      </c>
      <c r="G178" s="4">
        <v>241.41463605179999</v>
      </c>
      <c r="H178" s="4">
        <v>246.55484426129701</v>
      </c>
      <c r="I178" s="4">
        <v>248.81724483591401</v>
      </c>
      <c r="J178" s="4">
        <v>218.06742737726199</v>
      </c>
      <c r="K178" s="4">
        <v>150.53128596442301</v>
      </c>
      <c r="L178" s="4">
        <v>95.083421859274594</v>
      </c>
    </row>
    <row r="179" spans="1:12" x14ac:dyDescent="0.3">
      <c r="A179" s="10" t="s">
        <v>149</v>
      </c>
      <c r="B179" s="2" t="s">
        <v>126</v>
      </c>
      <c r="C179" s="4">
        <v>15.309460339284101</v>
      </c>
      <c r="D179" s="4">
        <v>15.2087268235558</v>
      </c>
      <c r="E179" s="4">
        <v>15.084326051035699</v>
      </c>
      <c r="F179" s="4">
        <v>14.8520589288108</v>
      </c>
      <c r="G179" s="4">
        <v>13.863270850126799</v>
      </c>
      <c r="H179" s="4">
        <v>13.141538846773001</v>
      </c>
      <c r="I179" s="4">
        <v>10.7602546003841</v>
      </c>
      <c r="J179" s="4">
        <v>7.9126249924807102</v>
      </c>
      <c r="K179" s="4">
        <v>6.5816201662500298</v>
      </c>
      <c r="L179" s="4">
        <v>5.3861521122067098</v>
      </c>
    </row>
    <row r="180" spans="1:12" x14ac:dyDescent="0.3">
      <c r="A180" s="10" t="s">
        <v>150</v>
      </c>
      <c r="B180" s="2" t="s">
        <v>126</v>
      </c>
      <c r="C180" s="4">
        <v>175.11627502722499</v>
      </c>
      <c r="D180" s="4">
        <v>269.99555869257</v>
      </c>
      <c r="E180" s="4">
        <v>192.064991485901</v>
      </c>
      <c r="F180" s="4">
        <v>118.099409845178</v>
      </c>
      <c r="G180" s="4">
        <v>51.840934276062001</v>
      </c>
      <c r="H180" s="4">
        <v>42.967434887283403</v>
      </c>
      <c r="I180" s="4">
        <v>46.973794619014598</v>
      </c>
      <c r="J180" s="4">
        <v>68.365612801445096</v>
      </c>
      <c r="K180" s="4">
        <v>77.884004027363702</v>
      </c>
      <c r="L180" s="4">
        <v>66.7143125064771</v>
      </c>
    </row>
    <row r="181" spans="1:12" x14ac:dyDescent="0.3">
      <c r="A181" s="10" t="s">
        <v>151</v>
      </c>
      <c r="B181" s="2" t="s">
        <v>126</v>
      </c>
      <c r="C181" s="4">
        <v>7.0621674952697902E-2</v>
      </c>
      <c r="D181" s="4">
        <v>5.2668099352317699E-2</v>
      </c>
      <c r="E181" s="4">
        <v>4.5293693356760201E-2</v>
      </c>
      <c r="F181" s="4">
        <v>2.7862860450313501E-2</v>
      </c>
      <c r="G181" s="4">
        <v>1.8487568642304199E-2</v>
      </c>
      <c r="H181" s="4">
        <v>1.9304015803911299E-2</v>
      </c>
      <c r="I181" s="4">
        <v>2.0202602340867602E-2</v>
      </c>
      <c r="J181" s="4">
        <v>1.7923582820901202E-2</v>
      </c>
      <c r="K181" s="4">
        <v>6.6488843821922803E-3</v>
      </c>
      <c r="L181" s="5"/>
    </row>
    <row r="182" spans="1:12" x14ac:dyDescent="0.3">
      <c r="A182" s="10" t="s">
        <v>152</v>
      </c>
      <c r="B182" s="2" t="s">
        <v>126</v>
      </c>
      <c r="C182" s="4">
        <v>297.319147381714</v>
      </c>
      <c r="D182" s="4">
        <v>273.931145792861</v>
      </c>
      <c r="E182" s="4">
        <v>283.24871206114301</v>
      </c>
      <c r="F182" s="4">
        <v>319.17100396816898</v>
      </c>
      <c r="G182" s="4">
        <v>306.25263771932498</v>
      </c>
      <c r="H182" s="4">
        <v>292.183027575719</v>
      </c>
      <c r="I182" s="4">
        <v>280.50082323303502</v>
      </c>
      <c r="J182" s="4">
        <v>241.53782854193901</v>
      </c>
      <c r="K182" s="4">
        <v>248.53790594125601</v>
      </c>
      <c r="L182" s="4">
        <v>256.459476010412</v>
      </c>
    </row>
    <row r="183" spans="1:12" x14ac:dyDescent="0.3">
      <c r="A183" s="10" t="s">
        <v>153</v>
      </c>
      <c r="B183" s="2" t="s">
        <v>126</v>
      </c>
      <c r="C183" s="4">
        <v>47.0990886727703</v>
      </c>
      <c r="D183" s="4">
        <v>36.6557546217729</v>
      </c>
      <c r="E183" s="4">
        <v>34.5358286390383</v>
      </c>
      <c r="F183" s="4">
        <v>30.820915208582498</v>
      </c>
      <c r="G183" s="4">
        <v>26.795820700230699</v>
      </c>
      <c r="H183" s="4">
        <v>26.678875333686701</v>
      </c>
      <c r="I183" s="4">
        <v>27.058775398731299</v>
      </c>
      <c r="J183" s="4">
        <v>25.031251151638202</v>
      </c>
      <c r="K183" s="4">
        <v>18.141406402589499</v>
      </c>
      <c r="L183" s="4">
        <v>11.466240489671501</v>
      </c>
    </row>
    <row r="184" spans="1:12" x14ac:dyDescent="0.3">
      <c r="A184" s="10" t="s">
        <v>154</v>
      </c>
      <c r="B184" s="2" t="s">
        <v>126</v>
      </c>
      <c r="C184" s="4">
        <v>291.01003888291098</v>
      </c>
      <c r="D184" s="4">
        <v>281.88412563044102</v>
      </c>
      <c r="E184" s="4">
        <v>288.84014739265803</v>
      </c>
      <c r="F184" s="4">
        <v>332.08771928477398</v>
      </c>
      <c r="G184" s="4">
        <v>295.68278407594102</v>
      </c>
      <c r="H184" s="4">
        <v>262.93469839806801</v>
      </c>
      <c r="I184" s="4">
        <v>237.43417460587099</v>
      </c>
      <c r="J184" s="4">
        <v>212.62835554086899</v>
      </c>
      <c r="K184" s="4">
        <v>190.31230979343701</v>
      </c>
      <c r="L184" s="4">
        <v>168.877949911608</v>
      </c>
    </row>
    <row r="185" spans="1:12" x14ac:dyDescent="0.3">
      <c r="A185" s="10" t="s">
        <v>155</v>
      </c>
      <c r="B185" s="2" t="s">
        <v>126</v>
      </c>
      <c r="C185" s="4">
        <v>3243.46990711645</v>
      </c>
      <c r="D185" s="4">
        <v>3006.8870542538398</v>
      </c>
      <c r="E185" s="4">
        <v>2483.4037466078198</v>
      </c>
      <c r="F185" s="4">
        <v>1778.1466984568401</v>
      </c>
      <c r="G185" s="4">
        <v>882.87364499335797</v>
      </c>
      <c r="H185" s="4">
        <v>701.91915456008098</v>
      </c>
      <c r="I185" s="4">
        <v>727.20216302513302</v>
      </c>
      <c r="J185" s="4">
        <v>909.68518757319805</v>
      </c>
      <c r="K185" s="4">
        <v>941.89155954409</v>
      </c>
      <c r="L185" s="4">
        <v>814.45606474448903</v>
      </c>
    </row>
    <row r="186" spans="1:12" x14ac:dyDescent="0.3">
      <c r="A186" s="10" t="s">
        <v>156</v>
      </c>
      <c r="B186" s="2" t="s">
        <v>126</v>
      </c>
      <c r="C186" s="4">
        <v>424.95701353567603</v>
      </c>
      <c r="D186" s="4">
        <v>410.752014240763</v>
      </c>
      <c r="E186" s="4">
        <v>309.17050774468601</v>
      </c>
      <c r="F186" s="4">
        <v>253.62569883990599</v>
      </c>
      <c r="G186" s="4">
        <v>241.41463605179999</v>
      </c>
      <c r="H186" s="4">
        <v>246.50735413387201</v>
      </c>
      <c r="I186" s="4">
        <v>248.75495426355599</v>
      </c>
      <c r="J186" s="4">
        <v>219.65139139672701</v>
      </c>
      <c r="K186" s="4">
        <v>151.732102763429</v>
      </c>
      <c r="L186" s="4">
        <v>95.395126688826196</v>
      </c>
    </row>
    <row r="187" spans="1:12" x14ac:dyDescent="0.3">
      <c r="A187" s="10" t="s">
        <v>149</v>
      </c>
      <c r="B187" s="2" t="s">
        <v>129</v>
      </c>
      <c r="C187" s="4">
        <v>15.309460339284101</v>
      </c>
      <c r="D187" s="4">
        <v>15.208707328874899</v>
      </c>
      <c r="E187" s="4">
        <v>15.0842752176719</v>
      </c>
      <c r="F187" s="4">
        <v>14.8520788649786</v>
      </c>
      <c r="G187" s="4">
        <v>13.863441892146</v>
      </c>
      <c r="H187" s="4">
        <v>13.141538846773001</v>
      </c>
      <c r="I187" s="4">
        <v>10.7602546003841</v>
      </c>
      <c r="J187" s="4">
        <v>7.91460211736534</v>
      </c>
      <c r="K187" s="4">
        <v>6.58420244016596</v>
      </c>
      <c r="L187" s="4">
        <v>5.3845019967488597</v>
      </c>
    </row>
    <row r="188" spans="1:12" x14ac:dyDescent="0.3">
      <c r="A188" s="10" t="s">
        <v>150</v>
      </c>
      <c r="B188" s="2" t="s">
        <v>129</v>
      </c>
      <c r="C188" s="4">
        <v>175.11505363227201</v>
      </c>
      <c r="D188" s="4">
        <v>269.99062151533701</v>
      </c>
      <c r="E188" s="4">
        <v>195.107549154465</v>
      </c>
      <c r="F188" s="4">
        <v>122.754645140842</v>
      </c>
      <c r="G188" s="4">
        <v>52.288673690988297</v>
      </c>
      <c r="H188" s="4">
        <v>41.404360438247402</v>
      </c>
      <c r="I188" s="4">
        <v>45.248831345020903</v>
      </c>
      <c r="J188" s="4">
        <v>65.246877662028893</v>
      </c>
      <c r="K188" s="4">
        <v>75.270447783105794</v>
      </c>
      <c r="L188" s="4">
        <v>65.151019111083798</v>
      </c>
    </row>
    <row r="189" spans="1:12" x14ac:dyDescent="0.3">
      <c r="A189" s="10" t="s">
        <v>151</v>
      </c>
      <c r="B189" s="2" t="s">
        <v>129</v>
      </c>
      <c r="C189" s="4">
        <v>7.0621674952697902E-2</v>
      </c>
      <c r="D189" s="4">
        <v>5.2670741197858799E-2</v>
      </c>
      <c r="E189" s="4">
        <v>4.5296000540150497E-2</v>
      </c>
      <c r="F189" s="4">
        <v>2.7855757811202898E-2</v>
      </c>
      <c r="G189" s="4">
        <v>1.84946596387911E-2</v>
      </c>
      <c r="H189" s="4">
        <v>1.9265430734939502E-2</v>
      </c>
      <c r="I189" s="4">
        <v>2.01839803988586E-2</v>
      </c>
      <c r="J189" s="4">
        <v>1.7710867996102699E-2</v>
      </c>
      <c r="K189" s="4">
        <v>6.5381134720809003E-3</v>
      </c>
      <c r="L189" s="5"/>
    </row>
    <row r="190" spans="1:12" x14ac:dyDescent="0.3">
      <c r="A190" s="10" t="s">
        <v>152</v>
      </c>
      <c r="B190" s="2" t="s">
        <v>129</v>
      </c>
      <c r="C190" s="4">
        <v>297.319147381714</v>
      </c>
      <c r="D190" s="4">
        <v>273.93227654925602</v>
      </c>
      <c r="E190" s="4">
        <v>283.26887510727602</v>
      </c>
      <c r="F190" s="4">
        <v>319.21519752737498</v>
      </c>
      <c r="G190" s="4">
        <v>306.20810357369601</v>
      </c>
      <c r="H190" s="4">
        <v>292.99243166769202</v>
      </c>
      <c r="I190" s="4">
        <v>277.90122548883897</v>
      </c>
      <c r="J190" s="4">
        <v>241.93236124654399</v>
      </c>
      <c r="K190" s="4">
        <v>248.54590417775199</v>
      </c>
      <c r="L190" s="4">
        <v>256.47592329626599</v>
      </c>
    </row>
    <row r="191" spans="1:12" x14ac:dyDescent="0.3">
      <c r="A191" s="10" t="s">
        <v>153</v>
      </c>
      <c r="B191" s="2" t="s">
        <v>129</v>
      </c>
      <c r="C191" s="4">
        <v>47.0990886727703</v>
      </c>
      <c r="D191" s="4">
        <v>36.655735762535599</v>
      </c>
      <c r="E191" s="4">
        <v>34.532035201165598</v>
      </c>
      <c r="F191" s="4">
        <v>30.812909432828299</v>
      </c>
      <c r="G191" s="4">
        <v>26.798100608515199</v>
      </c>
      <c r="H191" s="4">
        <v>26.660456399850698</v>
      </c>
      <c r="I191" s="4">
        <v>27.047159155783799</v>
      </c>
      <c r="J191" s="4">
        <v>24.8594168313066</v>
      </c>
      <c r="K191" s="4">
        <v>18.069358123421399</v>
      </c>
      <c r="L191" s="4">
        <v>11.478288492277001</v>
      </c>
    </row>
    <row r="192" spans="1:12" x14ac:dyDescent="0.3">
      <c r="A192" s="10" t="s">
        <v>154</v>
      </c>
      <c r="B192" s="2" t="s">
        <v>129</v>
      </c>
      <c r="C192" s="4">
        <v>291.01003888291098</v>
      </c>
      <c r="D192" s="4">
        <v>281.88412563044102</v>
      </c>
      <c r="E192" s="4">
        <v>288.84009001737701</v>
      </c>
      <c r="F192" s="4">
        <v>332.08765936055403</v>
      </c>
      <c r="G192" s="4">
        <v>295.68272163211401</v>
      </c>
      <c r="H192" s="4">
        <v>262.934657169746</v>
      </c>
      <c r="I192" s="4">
        <v>237.43417460587099</v>
      </c>
      <c r="J192" s="4">
        <v>212.62840519584699</v>
      </c>
      <c r="K192" s="4">
        <v>190.31235944841401</v>
      </c>
      <c r="L192" s="4">
        <v>168.879935137183</v>
      </c>
    </row>
    <row r="193" spans="1:12" x14ac:dyDescent="0.3">
      <c r="A193" s="10" t="s">
        <v>155</v>
      </c>
      <c r="B193" s="2" t="s">
        <v>129</v>
      </c>
      <c r="C193" s="4">
        <v>3243.4329691954899</v>
      </c>
      <c r="D193" s="4">
        <v>3006.8869187512801</v>
      </c>
      <c r="E193" s="4">
        <v>2483.4548067309602</v>
      </c>
      <c r="F193" s="4">
        <v>1778.2239679930899</v>
      </c>
      <c r="G193" s="4">
        <v>882.57601172773502</v>
      </c>
      <c r="H193" s="4">
        <v>704.28251965243396</v>
      </c>
      <c r="I193" s="4">
        <v>724.88029933068003</v>
      </c>
      <c r="J193" s="4">
        <v>904.33550788186403</v>
      </c>
      <c r="K193" s="4">
        <v>938.81297162940098</v>
      </c>
      <c r="L193" s="4">
        <v>775.90822964804102</v>
      </c>
    </row>
    <row r="194" spans="1:12" x14ac:dyDescent="0.3">
      <c r="A194" s="10" t="s">
        <v>156</v>
      </c>
      <c r="B194" s="2" t="s">
        <v>129</v>
      </c>
      <c r="C194" s="4">
        <v>424.95701353567603</v>
      </c>
      <c r="D194" s="4">
        <v>410.752014240763</v>
      </c>
      <c r="E194" s="4">
        <v>309.17050774468601</v>
      </c>
      <c r="F194" s="4">
        <v>253.60813208858701</v>
      </c>
      <c r="G194" s="4">
        <v>241.41463605179999</v>
      </c>
      <c r="H194" s="4">
        <v>246.566942658203</v>
      </c>
      <c r="I194" s="4">
        <v>248.79353189119601</v>
      </c>
      <c r="J194" s="4">
        <v>217.91709354818201</v>
      </c>
      <c r="K194" s="4">
        <v>150.37538188931001</v>
      </c>
      <c r="L194" s="4">
        <v>95.250225098559596</v>
      </c>
    </row>
    <row r="195" spans="1:12" x14ac:dyDescent="0.3">
      <c r="A195" s="10" t="s">
        <v>149</v>
      </c>
      <c r="B195" s="2" t="s">
        <v>132</v>
      </c>
      <c r="C195" s="4">
        <v>15.309460339284101</v>
      </c>
      <c r="D195" s="4">
        <v>15.2087268235558</v>
      </c>
      <c r="E195" s="4">
        <v>15.084326051035699</v>
      </c>
      <c r="F195" s="4">
        <v>14.8520589288108</v>
      </c>
      <c r="G195" s="4">
        <v>13.863270850126799</v>
      </c>
      <c r="H195" s="4">
        <v>13.141538846773001</v>
      </c>
      <c r="I195" s="4">
        <v>10.7602546003841</v>
      </c>
      <c r="J195" s="4">
        <v>7.9126249924807102</v>
      </c>
      <c r="K195" s="4">
        <v>6.5816201662500298</v>
      </c>
      <c r="L195" s="4">
        <v>5.3861521122067098</v>
      </c>
    </row>
    <row r="196" spans="1:12" x14ac:dyDescent="0.3">
      <c r="A196" s="10" t="s">
        <v>150</v>
      </c>
      <c r="B196" s="2" t="s">
        <v>132</v>
      </c>
      <c r="C196" s="4">
        <v>175.11627431986301</v>
      </c>
      <c r="D196" s="4">
        <v>269.995555833239</v>
      </c>
      <c r="E196" s="4">
        <v>195.109033001787</v>
      </c>
      <c r="F196" s="4">
        <v>118.09941086388601</v>
      </c>
      <c r="G196" s="4">
        <v>51.840997007810799</v>
      </c>
      <c r="H196" s="4">
        <v>42.967444623383898</v>
      </c>
      <c r="I196" s="4">
        <v>46.9738463791642</v>
      </c>
      <c r="J196" s="4">
        <v>65.968197452053204</v>
      </c>
      <c r="K196" s="4">
        <v>75.486604888285797</v>
      </c>
      <c r="L196" s="4">
        <v>66.714277057031495</v>
      </c>
    </row>
    <row r="197" spans="1:12" x14ac:dyDescent="0.3">
      <c r="A197" s="10" t="s">
        <v>151</v>
      </c>
      <c r="B197" s="2" t="s">
        <v>132</v>
      </c>
      <c r="C197" s="4">
        <v>7.0621674952697902E-2</v>
      </c>
      <c r="D197" s="4">
        <v>5.2668099352320599E-2</v>
      </c>
      <c r="E197" s="4">
        <v>4.5293693356760201E-2</v>
      </c>
      <c r="F197" s="4">
        <v>2.7862860450313501E-2</v>
      </c>
      <c r="G197" s="4">
        <v>1.8487568642304199E-2</v>
      </c>
      <c r="H197" s="4">
        <v>1.9304015803911299E-2</v>
      </c>
      <c r="I197" s="4">
        <v>2.0202604656139499E-2</v>
      </c>
      <c r="J197" s="4">
        <v>1.7923577142251401E-2</v>
      </c>
      <c r="K197" s="4">
        <v>6.6488979714397099E-3</v>
      </c>
      <c r="L197" s="5"/>
    </row>
    <row r="198" spans="1:12" x14ac:dyDescent="0.3">
      <c r="A198" s="10" t="s">
        <v>152</v>
      </c>
      <c r="B198" s="2" t="s">
        <v>132</v>
      </c>
      <c r="C198" s="4">
        <v>297.319147381714</v>
      </c>
      <c r="D198" s="4">
        <v>273.931145792861</v>
      </c>
      <c r="E198" s="4">
        <v>283.24871206114102</v>
      </c>
      <c r="F198" s="4">
        <v>319.17100396816898</v>
      </c>
      <c r="G198" s="4">
        <v>306.25263771932498</v>
      </c>
      <c r="H198" s="4">
        <v>292.183027575719</v>
      </c>
      <c r="I198" s="4">
        <v>280.50082323303502</v>
      </c>
      <c r="J198" s="4">
        <v>241.53783568577899</v>
      </c>
      <c r="K198" s="4">
        <v>248.53790594125701</v>
      </c>
      <c r="L198" s="4">
        <v>256.459476010412</v>
      </c>
    </row>
    <row r="199" spans="1:12" x14ac:dyDescent="0.3">
      <c r="A199" s="10" t="s">
        <v>153</v>
      </c>
      <c r="B199" s="2" t="s">
        <v>132</v>
      </c>
      <c r="C199" s="4">
        <v>47.0990886727703</v>
      </c>
      <c r="D199" s="4">
        <v>36.6557546217729</v>
      </c>
      <c r="E199" s="4">
        <v>34.535828635140398</v>
      </c>
      <c r="F199" s="4">
        <v>30.820915205004599</v>
      </c>
      <c r="G199" s="4">
        <v>26.795820664325799</v>
      </c>
      <c r="H199" s="4">
        <v>26.678875323857099</v>
      </c>
      <c r="I199" s="4">
        <v>27.0587753994906</v>
      </c>
      <c r="J199" s="4">
        <v>25.031248535922298</v>
      </c>
      <c r="K199" s="4">
        <v>18.141418181357999</v>
      </c>
      <c r="L199" s="4">
        <v>11.4662388870744</v>
      </c>
    </row>
    <row r="200" spans="1:12" x14ac:dyDescent="0.3">
      <c r="A200" s="10" t="s">
        <v>154</v>
      </c>
      <c r="B200" s="2" t="s">
        <v>132</v>
      </c>
      <c r="C200" s="4">
        <v>291.01003888291098</v>
      </c>
      <c r="D200" s="4">
        <v>281.88412563044102</v>
      </c>
      <c r="E200" s="4">
        <v>288.84014739265803</v>
      </c>
      <c r="F200" s="4">
        <v>332.08771928477398</v>
      </c>
      <c r="G200" s="4">
        <v>295.68278407594102</v>
      </c>
      <c r="H200" s="4">
        <v>262.93469839806801</v>
      </c>
      <c r="I200" s="4">
        <v>237.43417460587099</v>
      </c>
      <c r="J200" s="4">
        <v>212.62835554086899</v>
      </c>
      <c r="K200" s="4">
        <v>190.31230979343701</v>
      </c>
      <c r="L200" s="4">
        <v>168.877949911608</v>
      </c>
    </row>
    <row r="201" spans="1:12" x14ac:dyDescent="0.3">
      <c r="A201" s="10" t="s">
        <v>155</v>
      </c>
      <c r="B201" s="2" t="s">
        <v>132</v>
      </c>
      <c r="C201" s="4">
        <v>3243.4698857241101</v>
      </c>
      <c r="D201" s="4">
        <v>3006.8870542538398</v>
      </c>
      <c r="E201" s="4">
        <v>2483.4037486847201</v>
      </c>
      <c r="F201" s="4">
        <v>1778.1465479907099</v>
      </c>
      <c r="G201" s="4">
        <v>882.87442021570905</v>
      </c>
      <c r="H201" s="4">
        <v>701.91938535300801</v>
      </c>
      <c r="I201" s="4">
        <v>727.20303286537103</v>
      </c>
      <c r="J201" s="4">
        <v>909.68490985146298</v>
      </c>
      <c r="K201" s="4">
        <v>941.89156886226897</v>
      </c>
      <c r="L201" s="4">
        <v>814.45539933918803</v>
      </c>
    </row>
    <row r="202" spans="1:12" x14ac:dyDescent="0.3">
      <c r="A202" s="10" t="s">
        <v>156</v>
      </c>
      <c r="B202" s="2" t="s">
        <v>132</v>
      </c>
      <c r="C202" s="4">
        <v>424.95701353567603</v>
      </c>
      <c r="D202" s="4">
        <v>410.752014240763</v>
      </c>
      <c r="E202" s="4">
        <v>309.17050774468601</v>
      </c>
      <c r="F202" s="4">
        <v>253.62569883990599</v>
      </c>
      <c r="G202" s="4">
        <v>241.41463605179999</v>
      </c>
      <c r="H202" s="4">
        <v>246.50735413387201</v>
      </c>
      <c r="I202" s="4">
        <v>248.75495426355599</v>
      </c>
      <c r="J202" s="4">
        <v>219.65136716754799</v>
      </c>
      <c r="K202" s="4">
        <v>151.732128273673</v>
      </c>
      <c r="L202" s="4">
        <v>95.395111465785405</v>
      </c>
    </row>
    <row r="203" spans="1:12" x14ac:dyDescent="0.3">
      <c r="A203" s="10" t="s">
        <v>149</v>
      </c>
      <c r="B203" s="2" t="s">
        <v>133</v>
      </c>
      <c r="C203" s="4">
        <v>15.309460339284101</v>
      </c>
      <c r="D203" s="4">
        <v>15.2087268235558</v>
      </c>
      <c r="E203" s="4">
        <v>15.084326051035699</v>
      </c>
      <c r="F203" s="4">
        <v>14.8520589288108</v>
      </c>
      <c r="G203" s="4">
        <v>13.863270850126799</v>
      </c>
      <c r="H203" s="4">
        <v>13.141538846773001</v>
      </c>
      <c r="I203" s="4">
        <v>10.7602546003841</v>
      </c>
      <c r="J203" s="4">
        <v>7.9126249924807102</v>
      </c>
      <c r="K203" s="4">
        <v>6.5816201662500298</v>
      </c>
      <c r="L203" s="4">
        <v>5.3861521122067098</v>
      </c>
    </row>
    <row r="204" spans="1:12" x14ac:dyDescent="0.3">
      <c r="A204" s="10" t="s">
        <v>150</v>
      </c>
      <c r="B204" s="2" t="s">
        <v>133</v>
      </c>
      <c r="C204" s="4">
        <v>175.11627431991101</v>
      </c>
      <c r="D204" s="4">
        <v>269.995555833433</v>
      </c>
      <c r="E204" s="4">
        <v>195.109033001787</v>
      </c>
      <c r="F204" s="4">
        <v>118.09941086343601</v>
      </c>
      <c r="G204" s="4">
        <v>51.840997008007903</v>
      </c>
      <c r="H204" s="4">
        <v>40.570045472006697</v>
      </c>
      <c r="I204" s="4">
        <v>44.576447225783298</v>
      </c>
      <c r="J204" s="4">
        <v>65.968197453151703</v>
      </c>
      <c r="K204" s="4">
        <v>75.486604888284702</v>
      </c>
      <c r="L204" s="4">
        <v>66.714277057028895</v>
      </c>
    </row>
    <row r="205" spans="1:12" x14ac:dyDescent="0.3">
      <c r="A205" s="10" t="s">
        <v>151</v>
      </c>
      <c r="B205" s="2" t="s">
        <v>133</v>
      </c>
      <c r="C205" s="4">
        <v>7.0621674952697902E-2</v>
      </c>
      <c r="D205" s="4">
        <v>5.2668099352320599E-2</v>
      </c>
      <c r="E205" s="4">
        <v>4.5293693356760201E-2</v>
      </c>
      <c r="F205" s="4">
        <v>2.7862860450313501E-2</v>
      </c>
      <c r="G205" s="4">
        <v>1.8487568642304199E-2</v>
      </c>
      <c r="H205" s="4">
        <v>1.9304015803911299E-2</v>
      </c>
      <c r="I205" s="4">
        <v>2.02026046559819E-2</v>
      </c>
      <c r="J205" s="4">
        <v>1.7923577142629901E-2</v>
      </c>
      <c r="K205" s="4">
        <v>6.6488979714645902E-3</v>
      </c>
      <c r="L205" s="5"/>
    </row>
    <row r="206" spans="1:12" x14ac:dyDescent="0.3">
      <c r="A206" s="10" t="s">
        <v>152</v>
      </c>
      <c r="B206" s="2" t="s">
        <v>133</v>
      </c>
      <c r="C206" s="4">
        <v>297.319147381714</v>
      </c>
      <c r="D206" s="4">
        <v>273.931145792861</v>
      </c>
      <c r="E206" s="4">
        <v>283.24871206118701</v>
      </c>
      <c r="F206" s="4">
        <v>319.17100396821297</v>
      </c>
      <c r="G206" s="4">
        <v>306.25263771932498</v>
      </c>
      <c r="H206" s="4">
        <v>292.183027575719</v>
      </c>
      <c r="I206" s="4">
        <v>280.50082323303502</v>
      </c>
      <c r="J206" s="4">
        <v>241.53783568530699</v>
      </c>
      <c r="K206" s="4">
        <v>248.53790594125601</v>
      </c>
      <c r="L206" s="4">
        <v>256.459476010412</v>
      </c>
    </row>
    <row r="207" spans="1:12" x14ac:dyDescent="0.3">
      <c r="A207" s="10" t="s">
        <v>153</v>
      </c>
      <c r="B207" s="2" t="s">
        <v>133</v>
      </c>
      <c r="C207" s="4">
        <v>47.0990886727703</v>
      </c>
      <c r="D207" s="4">
        <v>36.6557546217729</v>
      </c>
      <c r="E207" s="4">
        <v>34.535828635144298</v>
      </c>
      <c r="F207" s="4">
        <v>30.8209152050031</v>
      </c>
      <c r="G207" s="4">
        <v>26.7958206643256</v>
      </c>
      <c r="H207" s="4">
        <v>26.678875323856101</v>
      </c>
      <c r="I207" s="4">
        <v>27.058775399489001</v>
      </c>
      <c r="J207" s="4">
        <v>25.031248536078099</v>
      </c>
      <c r="K207" s="4">
        <v>18.141418181171201</v>
      </c>
      <c r="L207" s="4">
        <v>11.4662388871715</v>
      </c>
    </row>
    <row r="208" spans="1:12" x14ac:dyDescent="0.3">
      <c r="A208" s="10" t="s">
        <v>154</v>
      </c>
      <c r="B208" s="2" t="s">
        <v>133</v>
      </c>
      <c r="C208" s="4">
        <v>291.01003888291098</v>
      </c>
      <c r="D208" s="4">
        <v>281.88412563044102</v>
      </c>
      <c r="E208" s="4">
        <v>288.84014739265803</v>
      </c>
      <c r="F208" s="4">
        <v>332.08771928477398</v>
      </c>
      <c r="G208" s="4">
        <v>295.68278407594102</v>
      </c>
      <c r="H208" s="4">
        <v>262.93469839806801</v>
      </c>
      <c r="I208" s="4">
        <v>237.43417460587099</v>
      </c>
      <c r="J208" s="4">
        <v>212.62835554086899</v>
      </c>
      <c r="K208" s="4">
        <v>190.31230979343701</v>
      </c>
      <c r="L208" s="4">
        <v>168.877949911608</v>
      </c>
    </row>
    <row r="209" spans="1:12" x14ac:dyDescent="0.3">
      <c r="A209" s="10" t="s">
        <v>155</v>
      </c>
      <c r="B209" s="2" t="s">
        <v>133</v>
      </c>
      <c r="C209" s="4">
        <v>3243.4698857255698</v>
      </c>
      <c r="D209" s="4">
        <v>3006.8870542538398</v>
      </c>
      <c r="E209" s="4">
        <v>2483.4037486846501</v>
      </c>
      <c r="F209" s="4">
        <v>1778.14654799652</v>
      </c>
      <c r="G209" s="4">
        <v>882.87442021813695</v>
      </c>
      <c r="H209" s="4">
        <v>701.91938545826895</v>
      </c>
      <c r="I209" s="4">
        <v>727.20303291325399</v>
      </c>
      <c r="J209" s="4">
        <v>909.68490987044095</v>
      </c>
      <c r="K209" s="4">
        <v>941.89156886222202</v>
      </c>
      <c r="L209" s="4">
        <v>814.455399339157</v>
      </c>
    </row>
    <row r="210" spans="1:12" x14ac:dyDescent="0.3">
      <c r="A210" s="10" t="s">
        <v>156</v>
      </c>
      <c r="B210" s="2" t="s">
        <v>133</v>
      </c>
      <c r="C210" s="4">
        <v>424.95701353567603</v>
      </c>
      <c r="D210" s="4">
        <v>410.752014240763</v>
      </c>
      <c r="E210" s="4">
        <v>309.17050774468601</v>
      </c>
      <c r="F210" s="4">
        <v>253.62569883990599</v>
      </c>
      <c r="G210" s="4">
        <v>241.41463605179999</v>
      </c>
      <c r="H210" s="4">
        <v>246.50735413387201</v>
      </c>
      <c r="I210" s="4">
        <v>248.75495426355599</v>
      </c>
      <c r="J210" s="4">
        <v>219.65136716900801</v>
      </c>
      <c r="K210" s="4">
        <v>151.73212827394499</v>
      </c>
      <c r="L210" s="4">
        <v>95.395111466702303</v>
      </c>
    </row>
    <row r="211" spans="1:12" x14ac:dyDescent="0.3">
      <c r="A211" s="10" t="s">
        <v>149</v>
      </c>
      <c r="B211" s="2" t="s">
        <v>134</v>
      </c>
      <c r="C211" s="4">
        <v>15.309460339284101</v>
      </c>
      <c r="D211" s="4">
        <v>15.2087268235558</v>
      </c>
      <c r="E211" s="4">
        <v>15.084326051035699</v>
      </c>
      <c r="F211" s="4">
        <v>14.8520589288108</v>
      </c>
      <c r="G211" s="4">
        <v>13.863270850126799</v>
      </c>
      <c r="H211" s="4">
        <v>13.141538846773001</v>
      </c>
      <c r="I211" s="4">
        <v>10.7602546003841</v>
      </c>
      <c r="J211" s="4">
        <v>7.9126249924807102</v>
      </c>
      <c r="K211" s="4">
        <v>6.5816201662500298</v>
      </c>
      <c r="L211" s="4">
        <v>5.3861521122067098</v>
      </c>
    </row>
    <row r="212" spans="1:12" x14ac:dyDescent="0.3">
      <c r="A212" s="10" t="s">
        <v>150</v>
      </c>
      <c r="B212" s="2" t="s">
        <v>134</v>
      </c>
      <c r="C212" s="4">
        <v>175.11627431986301</v>
      </c>
      <c r="D212" s="4">
        <v>269.99555583323701</v>
      </c>
      <c r="E212" s="4">
        <v>195.10903300178401</v>
      </c>
      <c r="F212" s="4">
        <v>118.099410863887</v>
      </c>
      <c r="G212" s="4">
        <v>51.840997007844202</v>
      </c>
      <c r="H212" s="4">
        <v>42.9674446233848</v>
      </c>
      <c r="I212" s="4">
        <v>46.973846379165103</v>
      </c>
      <c r="J212" s="4">
        <v>68.365596608094407</v>
      </c>
      <c r="K212" s="4">
        <v>77.884004044334304</v>
      </c>
      <c r="L212" s="4">
        <v>66.714277057026095</v>
      </c>
    </row>
    <row r="213" spans="1:12" x14ac:dyDescent="0.3">
      <c r="A213" s="10" t="s">
        <v>151</v>
      </c>
      <c r="B213" s="2" t="s">
        <v>134</v>
      </c>
      <c r="C213" s="4">
        <v>7.0621674952697902E-2</v>
      </c>
      <c r="D213" s="4">
        <v>5.2668099352320599E-2</v>
      </c>
      <c r="E213" s="4">
        <v>4.5293693356760201E-2</v>
      </c>
      <c r="F213" s="4">
        <v>2.7862860450313501E-2</v>
      </c>
      <c r="G213" s="4">
        <v>1.8487568642304199E-2</v>
      </c>
      <c r="H213" s="4">
        <v>1.9304015803911299E-2</v>
      </c>
      <c r="I213" s="4">
        <v>2.0202604656140599E-2</v>
      </c>
      <c r="J213" s="4">
        <v>1.7923577142248799E-2</v>
      </c>
      <c r="K213" s="4">
        <v>6.6488979714380203E-3</v>
      </c>
      <c r="L213" s="5"/>
    </row>
    <row r="214" spans="1:12" x14ac:dyDescent="0.3">
      <c r="A214" s="10" t="s">
        <v>152</v>
      </c>
      <c r="B214" s="2" t="s">
        <v>134</v>
      </c>
      <c r="C214" s="4">
        <v>297.319147381714</v>
      </c>
      <c r="D214" s="4">
        <v>273.931145792861</v>
      </c>
      <c r="E214" s="4">
        <v>283.24871206118098</v>
      </c>
      <c r="F214" s="4">
        <v>319.17100396816898</v>
      </c>
      <c r="G214" s="4">
        <v>306.25263771932498</v>
      </c>
      <c r="H214" s="4">
        <v>292.183027575719</v>
      </c>
      <c r="I214" s="4">
        <v>280.50082323303502</v>
      </c>
      <c r="J214" s="4">
        <v>241.537835685781</v>
      </c>
      <c r="K214" s="4">
        <v>248.53790594125601</v>
      </c>
      <c r="L214" s="4">
        <v>256.459476010412</v>
      </c>
    </row>
    <row r="215" spans="1:12" x14ac:dyDescent="0.3">
      <c r="A215" s="10" t="s">
        <v>153</v>
      </c>
      <c r="B215" s="2" t="s">
        <v>134</v>
      </c>
      <c r="C215" s="4">
        <v>47.0990886727703</v>
      </c>
      <c r="D215" s="4">
        <v>36.6557546217729</v>
      </c>
      <c r="E215" s="4">
        <v>34.535828635140398</v>
      </c>
      <c r="F215" s="4">
        <v>30.8209152050045</v>
      </c>
      <c r="G215" s="4">
        <v>26.795820664325799</v>
      </c>
      <c r="H215" s="4">
        <v>26.678875323857099</v>
      </c>
      <c r="I215" s="4">
        <v>27.0587753994906</v>
      </c>
      <c r="J215" s="4">
        <v>25.031248535921399</v>
      </c>
      <c r="K215" s="4">
        <v>18.1414181813584</v>
      </c>
      <c r="L215" s="4">
        <v>11.4662388870738</v>
      </c>
    </row>
    <row r="216" spans="1:12" x14ac:dyDescent="0.3">
      <c r="A216" s="10" t="s">
        <v>154</v>
      </c>
      <c r="B216" s="2" t="s">
        <v>134</v>
      </c>
      <c r="C216" s="4">
        <v>291.01003888291098</v>
      </c>
      <c r="D216" s="4">
        <v>281.88412563044102</v>
      </c>
      <c r="E216" s="4">
        <v>288.84014739265803</v>
      </c>
      <c r="F216" s="4">
        <v>332.08771928477398</v>
      </c>
      <c r="G216" s="4">
        <v>295.68278407594102</v>
      </c>
      <c r="H216" s="4">
        <v>262.93469839806801</v>
      </c>
      <c r="I216" s="4">
        <v>237.43417460587099</v>
      </c>
      <c r="J216" s="4">
        <v>212.62835554086899</v>
      </c>
      <c r="K216" s="4">
        <v>190.31230979343701</v>
      </c>
      <c r="L216" s="4">
        <v>168.877949911608</v>
      </c>
    </row>
    <row r="217" spans="1:12" x14ac:dyDescent="0.3">
      <c r="A217" s="10" t="s">
        <v>155</v>
      </c>
      <c r="B217" s="2" t="s">
        <v>134</v>
      </c>
      <c r="C217" s="4">
        <v>3243.4698857241101</v>
      </c>
      <c r="D217" s="4">
        <v>3006.8870542538398</v>
      </c>
      <c r="E217" s="4">
        <v>2483.4037486847201</v>
      </c>
      <c r="F217" s="4">
        <v>1778.1465479906999</v>
      </c>
      <c r="G217" s="4">
        <v>882.87442021629602</v>
      </c>
      <c r="H217" s="4">
        <v>701.91938535302495</v>
      </c>
      <c r="I217" s="4">
        <v>727.20303286538694</v>
      </c>
      <c r="J217" s="4">
        <v>909.68490985133201</v>
      </c>
      <c r="K217" s="4">
        <v>941.89156886226795</v>
      </c>
      <c r="L217" s="4">
        <v>814.45539933907298</v>
      </c>
    </row>
    <row r="218" spans="1:12" x14ac:dyDescent="0.3">
      <c r="A218" s="10" t="s">
        <v>156</v>
      </c>
      <c r="B218" s="2" t="s">
        <v>134</v>
      </c>
      <c r="C218" s="4">
        <v>424.95701353567603</v>
      </c>
      <c r="D218" s="4">
        <v>410.752014240763</v>
      </c>
      <c r="E218" s="4">
        <v>309.17050774468601</v>
      </c>
      <c r="F218" s="4">
        <v>253.62569883990599</v>
      </c>
      <c r="G218" s="4">
        <v>241.41463605179999</v>
      </c>
      <c r="H218" s="4">
        <v>246.50735413387201</v>
      </c>
      <c r="I218" s="4">
        <v>248.75495426355599</v>
      </c>
      <c r="J218" s="4">
        <v>219.65136716754</v>
      </c>
      <c r="K218" s="4">
        <v>151.73212827366899</v>
      </c>
      <c r="L218" s="4">
        <v>95.395111465780104</v>
      </c>
    </row>
    <row r="219" spans="1:12" x14ac:dyDescent="0.3">
      <c r="A219" s="10" t="s">
        <v>149</v>
      </c>
      <c r="B219" s="2" t="s">
        <v>135</v>
      </c>
      <c r="C219" s="4">
        <v>15.309460339284101</v>
      </c>
      <c r="D219" s="4">
        <v>15.208707328874899</v>
      </c>
      <c r="E219" s="4">
        <v>15.0842752176719</v>
      </c>
      <c r="F219" s="4">
        <v>14.8520788649786</v>
      </c>
      <c r="G219" s="4">
        <v>13.863441892146</v>
      </c>
      <c r="H219" s="4">
        <v>13.141538846773001</v>
      </c>
      <c r="I219" s="4">
        <v>10.7602546003841</v>
      </c>
      <c r="J219" s="4">
        <v>7.8955006686041402</v>
      </c>
      <c r="K219" s="4">
        <v>6.5848508216394297</v>
      </c>
      <c r="L219" s="4">
        <v>5.3845019967488597</v>
      </c>
    </row>
    <row r="220" spans="1:12" x14ac:dyDescent="0.3">
      <c r="A220" s="10" t="s">
        <v>150</v>
      </c>
      <c r="B220" s="2" t="s">
        <v>135</v>
      </c>
      <c r="C220" s="4">
        <v>175.11505363227201</v>
      </c>
      <c r="D220" s="4">
        <v>269.99062151533599</v>
      </c>
      <c r="E220" s="4">
        <v>195.10669422718999</v>
      </c>
      <c r="F220" s="4">
        <v>122.606896767859</v>
      </c>
      <c r="G220" s="4">
        <v>51.866993421213202</v>
      </c>
      <c r="H220" s="4">
        <v>42.645468714091898</v>
      </c>
      <c r="I220" s="4">
        <v>46.3007686334198</v>
      </c>
      <c r="J220" s="4">
        <v>67.204882129680499</v>
      </c>
      <c r="K220" s="4">
        <v>77.269471725182598</v>
      </c>
      <c r="L220" s="4">
        <v>64.413730242561101</v>
      </c>
    </row>
    <row r="221" spans="1:12" x14ac:dyDescent="0.3">
      <c r="A221" s="10" t="s">
        <v>151</v>
      </c>
      <c r="B221" s="2" t="s">
        <v>135</v>
      </c>
      <c r="C221" s="4">
        <v>7.0621674952697805E-2</v>
      </c>
      <c r="D221" s="4">
        <v>5.2672294374879698E-2</v>
      </c>
      <c r="E221" s="4">
        <v>4.52973654271209E-2</v>
      </c>
      <c r="F221" s="4">
        <v>2.78514418592627E-2</v>
      </c>
      <c r="G221" s="4">
        <v>1.8487568642304199E-2</v>
      </c>
      <c r="H221" s="4">
        <v>1.92721671744003E-2</v>
      </c>
      <c r="I221" s="4">
        <v>2.0146520704908501E-2</v>
      </c>
      <c r="J221" s="4">
        <v>1.7740337144921899E-2</v>
      </c>
      <c r="K221" s="4">
        <v>6.5885545609266002E-3</v>
      </c>
      <c r="L221" s="5"/>
    </row>
    <row r="222" spans="1:12" x14ac:dyDescent="0.3">
      <c r="A222" s="10" t="s">
        <v>152</v>
      </c>
      <c r="B222" s="2" t="s">
        <v>135</v>
      </c>
      <c r="C222" s="4">
        <v>297.319147381714</v>
      </c>
      <c r="D222" s="4">
        <v>273.93227644791</v>
      </c>
      <c r="E222" s="4">
        <v>283.27970758054698</v>
      </c>
      <c r="F222" s="4">
        <v>319.17532827283702</v>
      </c>
      <c r="G222" s="4">
        <v>306.20760583274</v>
      </c>
      <c r="H222" s="4">
        <v>292.990059942507</v>
      </c>
      <c r="I222" s="4">
        <v>279.31436013741001</v>
      </c>
      <c r="J222" s="4">
        <v>241.85962516898601</v>
      </c>
      <c r="K222" s="4">
        <v>248.54712096693399</v>
      </c>
      <c r="L222" s="4">
        <v>256.47592329626599</v>
      </c>
    </row>
    <row r="223" spans="1:12" x14ac:dyDescent="0.3">
      <c r="A223" s="10" t="s">
        <v>153</v>
      </c>
      <c r="B223" s="2" t="s">
        <v>135</v>
      </c>
      <c r="C223" s="4">
        <v>47.0990886727703</v>
      </c>
      <c r="D223" s="4">
        <v>36.655734995884004</v>
      </c>
      <c r="E223" s="4">
        <v>34.533713387774903</v>
      </c>
      <c r="F223" s="4">
        <v>30.811049323557999</v>
      </c>
      <c r="G223" s="4">
        <v>26.7958960459952</v>
      </c>
      <c r="H223" s="4">
        <v>26.672553661759199</v>
      </c>
      <c r="I223" s="4">
        <v>27.045692454676999</v>
      </c>
      <c r="J223" s="4">
        <v>24.864817393276201</v>
      </c>
      <c r="K223" s="4">
        <v>18.0856287954288</v>
      </c>
      <c r="L223" s="4">
        <v>11.4486736792207</v>
      </c>
    </row>
    <row r="224" spans="1:12" x14ac:dyDescent="0.3">
      <c r="A224" s="10" t="s">
        <v>154</v>
      </c>
      <c r="B224" s="2" t="s">
        <v>135</v>
      </c>
      <c r="C224" s="4">
        <v>291.01003888291098</v>
      </c>
      <c r="D224" s="4">
        <v>281.88412563044102</v>
      </c>
      <c r="E224" s="4">
        <v>288.83998625052698</v>
      </c>
      <c r="F224" s="4">
        <v>332.08755098378498</v>
      </c>
      <c r="G224" s="4">
        <v>295.68260869847398</v>
      </c>
      <c r="H224" s="4">
        <v>262.933008041785</v>
      </c>
      <c r="I224" s="4">
        <v>237.427591377857</v>
      </c>
      <c r="J224" s="4">
        <v>212.62189640578299</v>
      </c>
      <c r="K224" s="4">
        <v>190.30582881344699</v>
      </c>
      <c r="L224" s="4">
        <v>168.872660291964</v>
      </c>
    </row>
    <row r="225" spans="1:12" x14ac:dyDescent="0.3">
      <c r="A225" s="10" t="s">
        <v>155</v>
      </c>
      <c r="B225" s="2" t="s">
        <v>135</v>
      </c>
      <c r="C225" s="4">
        <v>3243.4329691954899</v>
      </c>
      <c r="D225" s="4">
        <v>3006.8869187688701</v>
      </c>
      <c r="E225" s="4">
        <v>2483.4914579459701</v>
      </c>
      <c r="F225" s="4">
        <v>1776.7115758699399</v>
      </c>
      <c r="G225" s="4">
        <v>880.14237580830002</v>
      </c>
      <c r="H225" s="4">
        <v>701.70885672873806</v>
      </c>
      <c r="I225" s="4">
        <v>720.69255595507002</v>
      </c>
      <c r="J225" s="4">
        <v>897.46552212338304</v>
      </c>
      <c r="K225" s="4">
        <v>932.60860931338095</v>
      </c>
      <c r="L225" s="4">
        <v>764.96015101650698</v>
      </c>
    </row>
    <row r="226" spans="1:12" x14ac:dyDescent="0.3">
      <c r="A226" s="10" t="s">
        <v>156</v>
      </c>
      <c r="B226" s="2" t="s">
        <v>135</v>
      </c>
      <c r="C226" s="4">
        <v>424.95701353567603</v>
      </c>
      <c r="D226" s="4">
        <v>410.752014240763</v>
      </c>
      <c r="E226" s="4">
        <v>309.17050774468601</v>
      </c>
      <c r="F226" s="4">
        <v>253.59773317333301</v>
      </c>
      <c r="G226" s="4">
        <v>241.41463605179999</v>
      </c>
      <c r="H226" s="4">
        <v>246.55484426129701</v>
      </c>
      <c r="I226" s="4">
        <v>248.81724483591401</v>
      </c>
      <c r="J226" s="4">
        <v>218.06742737726199</v>
      </c>
      <c r="K226" s="4">
        <v>150.53128596442301</v>
      </c>
      <c r="L226" s="4">
        <v>95.083421858905695</v>
      </c>
    </row>
    <row r="227" spans="1:12" x14ac:dyDescent="0.3">
      <c r="A227" s="10" t="s">
        <v>149</v>
      </c>
      <c r="B227" s="2" t="s">
        <v>136</v>
      </c>
      <c r="C227" s="4">
        <v>15.309460339284101</v>
      </c>
      <c r="D227" s="4">
        <v>15.208707328874899</v>
      </c>
      <c r="E227" s="4">
        <v>15.0842752176719</v>
      </c>
      <c r="F227" s="4">
        <v>14.8520788649786</v>
      </c>
      <c r="G227" s="4">
        <v>13.8634418921459</v>
      </c>
      <c r="H227" s="4">
        <v>13.141538846773001</v>
      </c>
      <c r="I227" s="4">
        <v>10.7602546003841</v>
      </c>
      <c r="J227" s="4">
        <v>7.8955006686041402</v>
      </c>
      <c r="K227" s="4">
        <v>6.5848508216394404</v>
      </c>
      <c r="L227" s="4">
        <v>5.3845019967488597</v>
      </c>
    </row>
    <row r="228" spans="1:12" x14ac:dyDescent="0.3">
      <c r="A228" s="10" t="s">
        <v>150</v>
      </c>
      <c r="B228" s="2" t="s">
        <v>136</v>
      </c>
      <c r="C228" s="4">
        <v>175.11505363227201</v>
      </c>
      <c r="D228" s="4">
        <v>269.99062151533701</v>
      </c>
      <c r="E228" s="4">
        <v>195.10669422715199</v>
      </c>
      <c r="F228" s="4">
        <v>118.97302840624199</v>
      </c>
      <c r="G228" s="4">
        <v>51.866993420829601</v>
      </c>
      <c r="H228" s="4">
        <v>42.6454687140915</v>
      </c>
      <c r="I228" s="4">
        <v>46.303152651194601</v>
      </c>
      <c r="J228" s="4">
        <v>67.207266147436798</v>
      </c>
      <c r="K228" s="4">
        <v>77.265765846725699</v>
      </c>
      <c r="L228" s="4">
        <v>64.410024364104302</v>
      </c>
    </row>
    <row r="229" spans="1:12" x14ac:dyDescent="0.3">
      <c r="A229" s="10" t="s">
        <v>151</v>
      </c>
      <c r="B229" s="2" t="s">
        <v>136</v>
      </c>
      <c r="C229" s="4">
        <v>7.0621674952697805E-2</v>
      </c>
      <c r="D229" s="4">
        <v>5.2672294374879698E-2</v>
      </c>
      <c r="E229" s="4">
        <v>4.52973654271209E-2</v>
      </c>
      <c r="F229" s="4">
        <v>2.78514418592627E-2</v>
      </c>
      <c r="G229" s="4">
        <v>1.8487568642304199E-2</v>
      </c>
      <c r="H229" s="4">
        <v>1.92721671744003E-2</v>
      </c>
      <c r="I229" s="4">
        <v>2.0146520704908501E-2</v>
      </c>
      <c r="J229" s="4">
        <v>1.7740337144921899E-2</v>
      </c>
      <c r="K229" s="4">
        <v>6.58855456092651E-3</v>
      </c>
      <c r="L229" s="5"/>
    </row>
    <row r="230" spans="1:12" x14ac:dyDescent="0.3">
      <c r="A230" s="10" t="s">
        <v>152</v>
      </c>
      <c r="B230" s="2" t="s">
        <v>136</v>
      </c>
      <c r="C230" s="4">
        <v>297.319147381714</v>
      </c>
      <c r="D230" s="4">
        <v>273.93227644790898</v>
      </c>
      <c r="E230" s="4">
        <v>283.21849209074202</v>
      </c>
      <c r="F230" s="4">
        <v>319.16891825392003</v>
      </c>
      <c r="G230" s="4">
        <v>306.20760583274102</v>
      </c>
      <c r="H230" s="4">
        <v>292.990059942507</v>
      </c>
      <c r="I230" s="4">
        <v>279.31436013152899</v>
      </c>
      <c r="J230" s="4">
        <v>241.85962516906301</v>
      </c>
      <c r="K230" s="4">
        <v>248.54712096693399</v>
      </c>
      <c r="L230" s="4">
        <v>256.47592329626599</v>
      </c>
    </row>
    <row r="231" spans="1:12" x14ac:dyDescent="0.3">
      <c r="A231" s="10" t="s">
        <v>153</v>
      </c>
      <c r="B231" s="2" t="s">
        <v>136</v>
      </c>
      <c r="C231" s="4">
        <v>47.0990886727703</v>
      </c>
      <c r="D231" s="4">
        <v>36.649178853468896</v>
      </c>
      <c r="E231" s="4">
        <v>34.533438777741701</v>
      </c>
      <c r="F231" s="4">
        <v>30.811025431482101</v>
      </c>
      <c r="G231" s="4">
        <v>26.795896045995399</v>
      </c>
      <c r="H231" s="4">
        <v>26.672553661761601</v>
      </c>
      <c r="I231" s="4">
        <v>27.0456924546795</v>
      </c>
      <c r="J231" s="4">
        <v>24.864817393278699</v>
      </c>
      <c r="K231" s="4">
        <v>18.085628795431401</v>
      </c>
      <c r="L231" s="4">
        <v>11.448673679296</v>
      </c>
    </row>
    <row r="232" spans="1:12" x14ac:dyDescent="0.3">
      <c r="A232" s="10" t="s">
        <v>154</v>
      </c>
      <c r="B232" s="2" t="s">
        <v>136</v>
      </c>
      <c r="C232" s="4">
        <v>291.01003888291098</v>
      </c>
      <c r="D232" s="4">
        <v>281.88412563044102</v>
      </c>
      <c r="E232" s="4">
        <v>288.83998625052698</v>
      </c>
      <c r="F232" s="4">
        <v>332.08755098378498</v>
      </c>
      <c r="G232" s="4">
        <v>295.68260869847398</v>
      </c>
      <c r="H232" s="4">
        <v>262.933008041785</v>
      </c>
      <c r="I232" s="4">
        <v>237.427591377857</v>
      </c>
      <c r="J232" s="4">
        <v>212.62189640578299</v>
      </c>
      <c r="K232" s="4">
        <v>190.30582881344699</v>
      </c>
      <c r="L232" s="4">
        <v>168.872660291964</v>
      </c>
    </row>
    <row r="233" spans="1:12" x14ac:dyDescent="0.3">
      <c r="A233" s="10" t="s">
        <v>155</v>
      </c>
      <c r="B233" s="2" t="s">
        <v>136</v>
      </c>
      <c r="C233" s="4">
        <v>3243.4329691954899</v>
      </c>
      <c r="D233" s="4">
        <v>3006.8869187688701</v>
      </c>
      <c r="E233" s="4">
        <v>2483.4914579461602</v>
      </c>
      <c r="F233" s="4">
        <v>1776.71157587326</v>
      </c>
      <c r="G233" s="4">
        <v>880.14237580378199</v>
      </c>
      <c r="H233" s="4">
        <v>701.708856728922</v>
      </c>
      <c r="I233" s="4">
        <v>720.69255594959395</v>
      </c>
      <c r="J233" s="4">
        <v>897.46552212361496</v>
      </c>
      <c r="K233" s="4">
        <v>932.608609313682</v>
      </c>
      <c r="L233" s="4">
        <v>764.96015101679598</v>
      </c>
    </row>
    <row r="234" spans="1:12" x14ac:dyDescent="0.3">
      <c r="A234" s="10" t="s">
        <v>156</v>
      </c>
      <c r="B234" s="2" t="s">
        <v>136</v>
      </c>
      <c r="C234" s="4">
        <v>424.95701353567699</v>
      </c>
      <c r="D234" s="4">
        <v>410.752014240763</v>
      </c>
      <c r="E234" s="4">
        <v>309.17050774468601</v>
      </c>
      <c r="F234" s="4">
        <v>253.59773317333301</v>
      </c>
      <c r="G234" s="4">
        <v>241.41463605179899</v>
      </c>
      <c r="H234" s="4">
        <v>246.55484426129701</v>
      </c>
      <c r="I234" s="4">
        <v>248.81724483591401</v>
      </c>
      <c r="J234" s="4">
        <v>218.06742737726199</v>
      </c>
      <c r="K234" s="4">
        <v>150.53128596442301</v>
      </c>
      <c r="L234" s="4">
        <v>95.083421859361493</v>
      </c>
    </row>
    <row r="235" spans="1:12" x14ac:dyDescent="0.3">
      <c r="A235" s="10" t="s">
        <v>149</v>
      </c>
      <c r="B235" s="2" t="s">
        <v>137</v>
      </c>
      <c r="C235" s="4">
        <v>15.309460339284101</v>
      </c>
      <c r="D235" s="4">
        <v>15.208707328874899</v>
      </c>
      <c r="E235" s="4">
        <v>15.0842752176719</v>
      </c>
      <c r="F235" s="4">
        <v>14.8520788649786</v>
      </c>
      <c r="G235" s="4">
        <v>13.863441892146</v>
      </c>
      <c r="H235" s="4">
        <v>13.141538846773001</v>
      </c>
      <c r="I235" s="4">
        <v>10.7602546003841</v>
      </c>
      <c r="J235" s="4">
        <v>7.8955006686041402</v>
      </c>
      <c r="K235" s="4">
        <v>6.5848508216394297</v>
      </c>
      <c r="L235" s="4">
        <v>5.3845019967488597</v>
      </c>
    </row>
    <row r="236" spans="1:12" x14ac:dyDescent="0.3">
      <c r="A236" s="10" t="s">
        <v>150</v>
      </c>
      <c r="B236" s="2" t="s">
        <v>137</v>
      </c>
      <c r="C236" s="4">
        <v>175.11505363227201</v>
      </c>
      <c r="D236" s="4">
        <v>269.99062151533599</v>
      </c>
      <c r="E236" s="4">
        <v>195.10669422716799</v>
      </c>
      <c r="F236" s="4">
        <v>118.97302840666801</v>
      </c>
      <c r="G236" s="4">
        <v>51.866993434853597</v>
      </c>
      <c r="H236" s="4">
        <v>42.645468714091699</v>
      </c>
      <c r="I236" s="4">
        <v>43.837758432694599</v>
      </c>
      <c r="J236" s="4">
        <v>64.741871928968905</v>
      </c>
      <c r="K236" s="4">
        <v>74.800371628225804</v>
      </c>
      <c r="L236" s="4">
        <v>64.4076403463296</v>
      </c>
    </row>
    <row r="237" spans="1:12" x14ac:dyDescent="0.3">
      <c r="A237" s="10" t="s">
        <v>151</v>
      </c>
      <c r="B237" s="2" t="s">
        <v>137</v>
      </c>
      <c r="C237" s="4">
        <v>7.0621674952697805E-2</v>
      </c>
      <c r="D237" s="4">
        <v>5.2672294374879698E-2</v>
      </c>
      <c r="E237" s="4">
        <v>4.52973654271209E-2</v>
      </c>
      <c r="F237" s="4">
        <v>2.78514418592627E-2</v>
      </c>
      <c r="G237" s="4">
        <v>1.8487568642304199E-2</v>
      </c>
      <c r="H237" s="4">
        <v>1.92721671744003E-2</v>
      </c>
      <c r="I237" s="4">
        <v>2.0146520704908501E-2</v>
      </c>
      <c r="J237" s="4">
        <v>1.7740337144921899E-2</v>
      </c>
      <c r="K237" s="4">
        <v>6.5885545609265499E-3</v>
      </c>
      <c r="L237" s="5"/>
    </row>
    <row r="238" spans="1:12" x14ac:dyDescent="0.3">
      <c r="A238" s="10" t="s">
        <v>152</v>
      </c>
      <c r="B238" s="2" t="s">
        <v>137</v>
      </c>
      <c r="C238" s="4">
        <v>297.319147381714</v>
      </c>
      <c r="D238" s="4">
        <v>273.93227644791</v>
      </c>
      <c r="E238" s="4">
        <v>283.27586102043603</v>
      </c>
      <c r="F238" s="4">
        <v>319.175328272836</v>
      </c>
      <c r="G238" s="4">
        <v>306.20760583274</v>
      </c>
      <c r="H238" s="4">
        <v>292.990059942507</v>
      </c>
      <c r="I238" s="4">
        <v>279.31436014176597</v>
      </c>
      <c r="J238" s="4">
        <v>241.85962516892801</v>
      </c>
      <c r="K238" s="4">
        <v>248.54712096693399</v>
      </c>
      <c r="L238" s="4">
        <v>256.47592329626599</v>
      </c>
    </row>
    <row r="239" spans="1:12" x14ac:dyDescent="0.3">
      <c r="A239" s="10" t="s">
        <v>153</v>
      </c>
      <c r="B239" s="2" t="s">
        <v>137</v>
      </c>
      <c r="C239" s="4">
        <v>47.0990886727703</v>
      </c>
      <c r="D239" s="4">
        <v>36.655734995884004</v>
      </c>
      <c r="E239" s="4">
        <v>34.533713387774</v>
      </c>
      <c r="F239" s="4">
        <v>30.811049323557199</v>
      </c>
      <c r="G239" s="4">
        <v>26.795896045994599</v>
      </c>
      <c r="H239" s="4">
        <v>26.6725536617583</v>
      </c>
      <c r="I239" s="4">
        <v>27.0456924546761</v>
      </c>
      <c r="J239" s="4">
        <v>24.864817393275199</v>
      </c>
      <c r="K239" s="4">
        <v>18.085628795427802</v>
      </c>
      <c r="L239" s="4">
        <v>11.4486736791961</v>
      </c>
    </row>
    <row r="240" spans="1:12" x14ac:dyDescent="0.3">
      <c r="A240" s="10" t="s">
        <v>154</v>
      </c>
      <c r="B240" s="2" t="s">
        <v>137</v>
      </c>
      <c r="C240" s="4">
        <v>291.01003888291098</v>
      </c>
      <c r="D240" s="4">
        <v>281.88412563044102</v>
      </c>
      <c r="E240" s="4">
        <v>288.83998625052698</v>
      </c>
      <c r="F240" s="4">
        <v>332.08755098378498</v>
      </c>
      <c r="G240" s="4">
        <v>295.68260869847398</v>
      </c>
      <c r="H240" s="4">
        <v>262.933008041785</v>
      </c>
      <c r="I240" s="4">
        <v>237.427591377857</v>
      </c>
      <c r="J240" s="4">
        <v>212.62189640578299</v>
      </c>
      <c r="K240" s="4">
        <v>190.30582881344699</v>
      </c>
      <c r="L240" s="4">
        <v>168.872660291964</v>
      </c>
    </row>
    <row r="241" spans="1:12" x14ac:dyDescent="0.3">
      <c r="A241" s="10" t="s">
        <v>155</v>
      </c>
      <c r="B241" s="2" t="s">
        <v>137</v>
      </c>
      <c r="C241" s="4">
        <v>3243.4329691954899</v>
      </c>
      <c r="D241" s="4">
        <v>3006.8869187688701</v>
      </c>
      <c r="E241" s="4">
        <v>2483.4914579459901</v>
      </c>
      <c r="F241" s="4">
        <v>1776.71157586953</v>
      </c>
      <c r="G241" s="4">
        <v>880.14237604946004</v>
      </c>
      <c r="H241" s="4">
        <v>701.70885672876204</v>
      </c>
      <c r="I241" s="4">
        <v>720.692555959331</v>
      </c>
      <c r="J241" s="4">
        <v>897.46552212341101</v>
      </c>
      <c r="K241" s="4">
        <v>932.60860931322804</v>
      </c>
      <c r="L241" s="4">
        <v>764.96015101652597</v>
      </c>
    </row>
    <row r="242" spans="1:12" x14ac:dyDescent="0.3">
      <c r="A242" s="10" t="s">
        <v>156</v>
      </c>
      <c r="B242" s="2" t="s">
        <v>137</v>
      </c>
      <c r="C242" s="4">
        <v>424.95701353567603</v>
      </c>
      <c r="D242" s="4">
        <v>410.752014240763</v>
      </c>
      <c r="E242" s="4">
        <v>309.17050774468601</v>
      </c>
      <c r="F242" s="4">
        <v>253.59773317333301</v>
      </c>
      <c r="G242" s="4">
        <v>241.41463605179999</v>
      </c>
      <c r="H242" s="4">
        <v>246.55484426129701</v>
      </c>
      <c r="I242" s="4">
        <v>248.81724483591401</v>
      </c>
      <c r="J242" s="4">
        <v>218.06742737726199</v>
      </c>
      <c r="K242" s="4">
        <v>150.53128596442301</v>
      </c>
      <c r="L242" s="4">
        <v>95.083421858757603</v>
      </c>
    </row>
    <row r="243" spans="1:12" x14ac:dyDescent="0.3">
      <c r="A243" s="2" t="s">
        <v>149</v>
      </c>
      <c r="B243" s="2" t="s">
        <v>173</v>
      </c>
      <c r="C243" s="4">
        <v>15.309460339284101</v>
      </c>
      <c r="D243" s="4">
        <v>15.3390318770227</v>
      </c>
      <c r="E243" s="4">
        <v>15.210825083356401</v>
      </c>
      <c r="F243" s="4">
        <v>14.864785324994999</v>
      </c>
      <c r="G243" s="4">
        <v>14.689286004804099</v>
      </c>
      <c r="H243" s="4">
        <v>14.4970600682447</v>
      </c>
      <c r="I243" s="4">
        <v>14.0642720589105</v>
      </c>
      <c r="J243" s="4">
        <v>13.812895072520901</v>
      </c>
      <c r="K243" s="4">
        <v>13.9637855353678</v>
      </c>
      <c r="L243" s="4">
        <v>14.151872121332399</v>
      </c>
    </row>
    <row r="244" spans="1:12" x14ac:dyDescent="0.3">
      <c r="A244" s="10" t="s">
        <v>149</v>
      </c>
      <c r="B244" s="2" t="s">
        <v>170</v>
      </c>
      <c r="C244" s="4">
        <v>15.309460339284101</v>
      </c>
      <c r="D244" s="4">
        <v>15.2087268235558</v>
      </c>
      <c r="E244" s="4">
        <v>15.084326051035699</v>
      </c>
      <c r="F244" s="4">
        <v>14.8520589288108</v>
      </c>
      <c r="G244" s="4">
        <v>13.863270850126799</v>
      </c>
      <c r="H244" s="4">
        <v>13.1415388467729</v>
      </c>
      <c r="I244" s="4">
        <v>10.7602546003841</v>
      </c>
      <c r="J244" s="4">
        <v>7.9145938959693201</v>
      </c>
      <c r="K244" s="4">
        <v>6.5823581284168</v>
      </c>
      <c r="L244" s="4">
        <v>5.3856769092962899</v>
      </c>
    </row>
    <row r="245" spans="1:12" x14ac:dyDescent="0.3">
      <c r="A245" s="10" t="s">
        <v>149</v>
      </c>
      <c r="B245" s="2" t="s">
        <v>174</v>
      </c>
      <c r="C245" s="4">
        <v>15.309460339284101</v>
      </c>
      <c r="D245" s="4">
        <v>15.208726823555899</v>
      </c>
      <c r="E245" s="4">
        <v>15.0850288199575</v>
      </c>
      <c r="F245" s="4">
        <v>14.8526599294768</v>
      </c>
      <c r="G245" s="4">
        <v>13.863270850126799</v>
      </c>
      <c r="H245" s="4">
        <v>13.1415388467729</v>
      </c>
      <c r="I245" s="4">
        <v>10.7602546003841</v>
      </c>
      <c r="J245" s="4">
        <v>7.8870027729447001</v>
      </c>
      <c r="K245" s="4">
        <v>6.5811165605906998</v>
      </c>
      <c r="L245" s="4">
        <v>5.39253438173807</v>
      </c>
    </row>
    <row r="246" spans="1:12" x14ac:dyDescent="0.3">
      <c r="A246" s="10" t="s">
        <v>149</v>
      </c>
      <c r="B246" s="2" t="s">
        <v>175</v>
      </c>
      <c r="C246" s="4">
        <v>15.309460339284101</v>
      </c>
      <c r="D246" s="4">
        <v>15.208707328874899</v>
      </c>
      <c r="E246" s="4">
        <v>15.0842752176719</v>
      </c>
      <c r="F246" s="4">
        <v>14.8520788649786</v>
      </c>
      <c r="G246" s="4">
        <v>13.863441892146</v>
      </c>
      <c r="H246" s="4">
        <v>13.141538846773001</v>
      </c>
      <c r="I246" s="4">
        <v>10.7602546003841</v>
      </c>
      <c r="J246" s="4">
        <v>7.91460211736534</v>
      </c>
      <c r="K246" s="4">
        <v>6.5823778700922899</v>
      </c>
      <c r="L246" s="4">
        <v>5.3856769092962997</v>
      </c>
    </row>
    <row r="247" spans="1:12" x14ac:dyDescent="0.3">
      <c r="A247" s="10" t="s">
        <v>149</v>
      </c>
      <c r="B247" s="2" t="s">
        <v>176</v>
      </c>
      <c r="C247" s="4">
        <v>15.309460339284101</v>
      </c>
      <c r="D247" s="4">
        <v>15.2087268235558</v>
      </c>
      <c r="E247" s="4">
        <v>15.085028819957399</v>
      </c>
      <c r="F247" s="4">
        <v>14.8526599294768</v>
      </c>
      <c r="G247" s="4">
        <v>13.863270850126799</v>
      </c>
      <c r="H247" s="4">
        <v>13.141538846773001</v>
      </c>
      <c r="I247" s="4">
        <v>10.7602546003841</v>
      </c>
      <c r="J247" s="4">
        <v>7.9126249924807102</v>
      </c>
      <c r="K247" s="4">
        <v>6.5816201662500298</v>
      </c>
      <c r="L247" s="4">
        <v>5.3861521122067098</v>
      </c>
    </row>
    <row r="248" spans="1:12" x14ac:dyDescent="0.3">
      <c r="A248" s="10" t="s">
        <v>149</v>
      </c>
      <c r="B248" s="2" t="s">
        <v>177</v>
      </c>
      <c r="C248" s="4">
        <v>15.309460339284101</v>
      </c>
      <c r="D248" s="4">
        <v>15.208707328874899</v>
      </c>
      <c r="E248" s="4">
        <v>15.0842752176719</v>
      </c>
      <c r="F248" s="4">
        <v>14.8520788649786</v>
      </c>
      <c r="G248" s="4">
        <v>13.863441892146</v>
      </c>
      <c r="H248" s="4">
        <v>13.141538846773001</v>
      </c>
      <c r="I248" s="4">
        <v>10.7602546003841</v>
      </c>
      <c r="J248" s="4">
        <v>7.91460211736534</v>
      </c>
      <c r="K248" s="4">
        <v>6.5823778700922899</v>
      </c>
      <c r="L248" s="4">
        <v>5.3856769092962997</v>
      </c>
    </row>
    <row r="249" spans="1:12" x14ac:dyDescent="0.3">
      <c r="A249" s="10" t="s">
        <v>149</v>
      </c>
      <c r="B249" s="2" t="s">
        <v>178</v>
      </c>
      <c r="C249" s="4">
        <v>15.309460339284101</v>
      </c>
      <c r="D249" s="4">
        <v>15.208707328874899</v>
      </c>
      <c r="E249" s="4">
        <v>15.0842752176719</v>
      </c>
      <c r="F249" s="4">
        <v>14.8520788649786</v>
      </c>
      <c r="G249" s="4">
        <v>13.863441892146</v>
      </c>
      <c r="H249" s="4">
        <v>13.141538846773001</v>
      </c>
      <c r="I249" s="4">
        <v>10.7602546003841</v>
      </c>
      <c r="J249" s="4">
        <v>7.91460211736534</v>
      </c>
      <c r="K249" s="4">
        <v>6.5823778700922899</v>
      </c>
      <c r="L249" s="4">
        <v>5.3856769092962997</v>
      </c>
    </row>
    <row r="250" spans="1:12" x14ac:dyDescent="0.3">
      <c r="A250" s="10" t="s">
        <v>149</v>
      </c>
      <c r="B250" s="2" t="s">
        <v>179</v>
      </c>
      <c r="C250" s="4">
        <v>15.309460339284101</v>
      </c>
      <c r="D250" s="4">
        <v>15.208707328874899</v>
      </c>
      <c r="E250" s="4">
        <v>15.0842752176719</v>
      </c>
      <c r="F250" s="4">
        <v>14.8520788649786</v>
      </c>
      <c r="G250" s="4">
        <v>13.863441892146</v>
      </c>
      <c r="H250" s="4">
        <v>13.141538846773001</v>
      </c>
      <c r="I250" s="4">
        <v>10.7602546003841</v>
      </c>
      <c r="J250" s="4">
        <v>7.91460211736534</v>
      </c>
      <c r="K250" s="4">
        <v>6.5823778700922899</v>
      </c>
      <c r="L250" s="4">
        <v>5.3856769092962997</v>
      </c>
    </row>
    <row r="251" spans="1:12" x14ac:dyDescent="0.3">
      <c r="A251" s="10" t="s">
        <v>149</v>
      </c>
      <c r="B251" s="2" t="s">
        <v>180</v>
      </c>
      <c r="C251" s="4">
        <v>15.309460339284101</v>
      </c>
      <c r="D251" s="4">
        <v>15.2087268235558</v>
      </c>
      <c r="E251" s="4">
        <v>15.085028819957399</v>
      </c>
      <c r="F251" s="4">
        <v>14.8526599294768</v>
      </c>
      <c r="G251" s="4">
        <v>13.863270850126799</v>
      </c>
      <c r="H251" s="4">
        <v>13.141538846773001</v>
      </c>
      <c r="I251" s="4">
        <v>10.7602546003841</v>
      </c>
      <c r="J251" s="4">
        <v>7.9126249924807102</v>
      </c>
      <c r="K251" s="4">
        <v>6.5816201662500298</v>
      </c>
      <c r="L251" s="4">
        <v>5.3861521122067098</v>
      </c>
    </row>
    <row r="252" spans="1:12" x14ac:dyDescent="0.3">
      <c r="A252" s="10" t="s">
        <v>149</v>
      </c>
      <c r="B252" s="2" t="s">
        <v>181</v>
      </c>
      <c r="C252" s="4">
        <v>15.309460339284101</v>
      </c>
      <c r="D252" s="4">
        <v>15.2087268235558</v>
      </c>
      <c r="E252" s="4">
        <v>15.085028819957399</v>
      </c>
      <c r="F252" s="4">
        <v>14.8526599294768</v>
      </c>
      <c r="G252" s="4">
        <v>13.863270850126799</v>
      </c>
      <c r="H252" s="4">
        <v>13.141538846773001</v>
      </c>
      <c r="I252" s="4">
        <v>10.7602546003841</v>
      </c>
      <c r="J252" s="4">
        <v>7.9126249924807102</v>
      </c>
      <c r="K252" s="4">
        <v>6.5816201662500298</v>
      </c>
      <c r="L252" s="4">
        <v>5.3861521122067098</v>
      </c>
    </row>
    <row r="253" spans="1:12" x14ac:dyDescent="0.3">
      <c r="A253" s="10" t="s">
        <v>149</v>
      </c>
      <c r="B253" s="2" t="s">
        <v>182</v>
      </c>
      <c r="C253" s="4">
        <v>15.309460339284101</v>
      </c>
      <c r="D253" s="4">
        <v>15.2087268235558</v>
      </c>
      <c r="E253" s="4">
        <v>15.085028819957399</v>
      </c>
      <c r="F253" s="4">
        <v>14.8526599294768</v>
      </c>
      <c r="G253" s="4">
        <v>13.863270850126799</v>
      </c>
      <c r="H253" s="4">
        <v>13.141538846773001</v>
      </c>
      <c r="I253" s="4">
        <v>10.7602546003841</v>
      </c>
      <c r="J253" s="4">
        <v>7.9126249924807102</v>
      </c>
      <c r="K253" s="4">
        <v>6.5816201662500298</v>
      </c>
      <c r="L253" s="4">
        <v>5.3861521122067098</v>
      </c>
    </row>
    <row r="254" spans="1:12" x14ac:dyDescent="0.3">
      <c r="A254" s="10" t="s">
        <v>149</v>
      </c>
      <c r="B254" s="2" t="s">
        <v>171</v>
      </c>
      <c r="C254" s="4">
        <v>15.309460339284101</v>
      </c>
      <c r="D254" s="4">
        <v>15.2087268235558</v>
      </c>
      <c r="E254" s="4">
        <v>15.084326051035699</v>
      </c>
      <c r="F254" s="4">
        <v>14.8520589288108</v>
      </c>
      <c r="G254" s="4">
        <v>13.863270850126799</v>
      </c>
      <c r="H254" s="4">
        <v>13.141538846773001</v>
      </c>
      <c r="I254" s="4">
        <v>10.7602546003841</v>
      </c>
      <c r="J254" s="4">
        <v>7.9145938959693201</v>
      </c>
      <c r="K254" s="4">
        <v>6.5823581284167902</v>
      </c>
      <c r="L254" s="4">
        <v>5.3856769092962997</v>
      </c>
    </row>
    <row r="255" spans="1:12" x14ac:dyDescent="0.3">
      <c r="A255" s="10" t="s">
        <v>149</v>
      </c>
      <c r="B255" s="2" t="s">
        <v>183</v>
      </c>
      <c r="C255" s="4">
        <v>15.309460339284101</v>
      </c>
      <c r="D255" s="4">
        <v>15.2087268235558</v>
      </c>
      <c r="E255" s="4">
        <v>15.085028819957399</v>
      </c>
      <c r="F255" s="4">
        <v>14.8526599294768</v>
      </c>
      <c r="G255" s="4">
        <v>13.863270850126799</v>
      </c>
      <c r="H255" s="4">
        <v>13.141538846773001</v>
      </c>
      <c r="I255" s="4">
        <v>10.7602546003841</v>
      </c>
      <c r="J255" s="4">
        <v>7.8870027729447001</v>
      </c>
      <c r="K255" s="4">
        <v>6.5811165605906998</v>
      </c>
      <c r="L255" s="4">
        <v>5.3925343817380798</v>
      </c>
    </row>
    <row r="256" spans="1:12" x14ac:dyDescent="0.3">
      <c r="A256" s="10" t="s">
        <v>149</v>
      </c>
      <c r="B256" s="2" t="s">
        <v>184</v>
      </c>
      <c r="C256" s="4">
        <v>15.309460339284101</v>
      </c>
      <c r="D256" s="4">
        <v>15.208707328874899</v>
      </c>
      <c r="E256" s="4">
        <v>15.0842752176719</v>
      </c>
      <c r="F256" s="4">
        <v>14.8520788649786</v>
      </c>
      <c r="G256" s="4">
        <v>13.863441892146</v>
      </c>
      <c r="H256" s="4">
        <v>13.141538846773001</v>
      </c>
      <c r="I256" s="4">
        <v>10.7602546003841</v>
      </c>
      <c r="J256" s="4">
        <v>7.91460211736534</v>
      </c>
      <c r="K256" s="4">
        <v>6.5823778700922899</v>
      </c>
      <c r="L256" s="4">
        <v>5.3856769092962997</v>
      </c>
    </row>
    <row r="257" spans="1:12" x14ac:dyDescent="0.3">
      <c r="A257" s="10" t="s">
        <v>149</v>
      </c>
      <c r="B257" s="2" t="s">
        <v>185</v>
      </c>
      <c r="C257" s="4">
        <v>15.309460339284101</v>
      </c>
      <c r="D257" s="4">
        <v>15.2087268235558</v>
      </c>
      <c r="E257" s="4">
        <v>15.085028819957399</v>
      </c>
      <c r="F257" s="4">
        <v>14.8526599294768</v>
      </c>
      <c r="G257" s="4">
        <v>13.863270850126799</v>
      </c>
      <c r="H257" s="4">
        <v>13.141538846773001</v>
      </c>
      <c r="I257" s="4">
        <v>10.7602546003841</v>
      </c>
      <c r="J257" s="4">
        <v>7.9126249924807102</v>
      </c>
      <c r="K257" s="4">
        <v>6.5816201662500298</v>
      </c>
      <c r="L257" s="4">
        <v>5.3861521122067098</v>
      </c>
    </row>
    <row r="258" spans="1:12" x14ac:dyDescent="0.3">
      <c r="A258" s="2" t="s">
        <v>150</v>
      </c>
      <c r="B258" s="2" t="s">
        <v>173</v>
      </c>
      <c r="C258" s="4">
        <v>182.55993832828199</v>
      </c>
      <c r="D258" s="4">
        <v>268.27328511322497</v>
      </c>
      <c r="E258" s="4">
        <v>197.29802977202101</v>
      </c>
      <c r="F258" s="4">
        <v>117.638221751774</v>
      </c>
      <c r="G258" s="4">
        <v>71.409790322014501</v>
      </c>
      <c r="H258" s="4">
        <v>63.378808053123898</v>
      </c>
      <c r="I258" s="4">
        <v>54.046760957374502</v>
      </c>
      <c r="J258" s="4">
        <v>40.247050676359301</v>
      </c>
      <c r="K258" s="4">
        <v>35.232491650185104</v>
      </c>
      <c r="L258" s="4">
        <v>29.992865403857</v>
      </c>
    </row>
    <row r="259" spans="1:12" x14ac:dyDescent="0.3">
      <c r="A259" s="10" t="s">
        <v>150</v>
      </c>
      <c r="B259" s="2" t="s">
        <v>170</v>
      </c>
      <c r="C259" s="4">
        <v>175.115054008881</v>
      </c>
      <c r="D259" s="4">
        <v>269.99061572369402</v>
      </c>
      <c r="E259" s="4">
        <v>195.10903298575599</v>
      </c>
      <c r="F259" s="4">
        <v>122.7322541705</v>
      </c>
      <c r="G259" s="4">
        <v>52.431835208532704</v>
      </c>
      <c r="H259" s="4">
        <v>41.913667605049</v>
      </c>
      <c r="I259" s="4">
        <v>45.724737775492201</v>
      </c>
      <c r="J259" s="4">
        <v>64.665677615248896</v>
      </c>
      <c r="K259" s="4">
        <v>74.152360095131101</v>
      </c>
      <c r="L259" s="4">
        <v>66.384073625996706</v>
      </c>
    </row>
    <row r="260" spans="1:12" x14ac:dyDescent="0.3">
      <c r="A260" s="10" t="s">
        <v>150</v>
      </c>
      <c r="B260" s="2" t="s">
        <v>174</v>
      </c>
      <c r="C260" s="4">
        <v>175.11308097357201</v>
      </c>
      <c r="D260" s="4">
        <v>270.05367972050999</v>
      </c>
      <c r="E260" s="4">
        <v>194.302281057523</v>
      </c>
      <c r="F260" s="4">
        <v>121.789634328372</v>
      </c>
      <c r="G260" s="4">
        <v>51.801596144877699</v>
      </c>
      <c r="H260" s="4">
        <v>43.1666694118328</v>
      </c>
      <c r="I260" s="4">
        <v>47.213638464276798</v>
      </c>
      <c r="J260" s="4">
        <v>65.774502361496999</v>
      </c>
      <c r="K260" s="4">
        <v>75.853039046860204</v>
      </c>
      <c r="L260" s="4">
        <v>69.488714057827295</v>
      </c>
    </row>
    <row r="261" spans="1:12" x14ac:dyDescent="0.3">
      <c r="A261" s="10" t="s">
        <v>150</v>
      </c>
      <c r="B261" s="2" t="s">
        <v>175</v>
      </c>
      <c r="C261" s="4">
        <v>175.11505397389899</v>
      </c>
      <c r="D261" s="4">
        <v>269.99061626166201</v>
      </c>
      <c r="E261" s="4">
        <v>195.10664662222601</v>
      </c>
      <c r="F261" s="4">
        <v>118.85137907075899</v>
      </c>
      <c r="G261" s="4">
        <v>52.312632688547801</v>
      </c>
      <c r="H261" s="4">
        <v>39.107783378595897</v>
      </c>
      <c r="I261" s="4">
        <v>43.083741483208698</v>
      </c>
      <c r="J261" s="4">
        <v>63.958049110847703</v>
      </c>
      <c r="K261" s="4">
        <v>74.395212237552798</v>
      </c>
      <c r="L261" s="4">
        <v>65.775389130877301</v>
      </c>
    </row>
    <row r="262" spans="1:12" x14ac:dyDescent="0.3">
      <c r="A262" s="10" t="s">
        <v>150</v>
      </c>
      <c r="B262" s="2" t="s">
        <v>176</v>
      </c>
      <c r="C262" s="4">
        <v>175.11308097357201</v>
      </c>
      <c r="D262" s="4">
        <v>270.01521143004902</v>
      </c>
      <c r="E262" s="4">
        <v>195.12150283202001</v>
      </c>
      <c r="F262" s="4">
        <v>122.64440818377101</v>
      </c>
      <c r="G262" s="4">
        <v>52.579419026820297</v>
      </c>
      <c r="H262" s="4">
        <v>41.560044996607303</v>
      </c>
      <c r="I262" s="4">
        <v>45.352667402033703</v>
      </c>
      <c r="J262" s="4">
        <v>64.2999832473146</v>
      </c>
      <c r="K262" s="4">
        <v>75.312864120110603</v>
      </c>
      <c r="L262" s="4">
        <v>70.099613335961806</v>
      </c>
    </row>
    <row r="263" spans="1:12" x14ac:dyDescent="0.3">
      <c r="A263" s="10" t="s">
        <v>150</v>
      </c>
      <c r="B263" s="2" t="s">
        <v>177</v>
      </c>
      <c r="C263" s="4">
        <v>175.11505397389899</v>
      </c>
      <c r="D263" s="4">
        <v>269.99061626166201</v>
      </c>
      <c r="E263" s="4">
        <v>192.06498912413801</v>
      </c>
      <c r="F263" s="4">
        <v>118.854397200498</v>
      </c>
      <c r="G263" s="4">
        <v>52.305049996413601</v>
      </c>
      <c r="H263" s="4">
        <v>41.986994952040099</v>
      </c>
      <c r="I263" s="4">
        <v>44.036402653017397</v>
      </c>
      <c r="J263" s="4">
        <v>66.397175585263298</v>
      </c>
      <c r="K263" s="4">
        <v>75.168832177385895</v>
      </c>
      <c r="L263" s="4">
        <v>65.547584130946902</v>
      </c>
    </row>
    <row r="264" spans="1:12" x14ac:dyDescent="0.3">
      <c r="A264" s="10" t="s">
        <v>150</v>
      </c>
      <c r="B264" s="2" t="s">
        <v>178</v>
      </c>
      <c r="C264" s="4">
        <v>175.11505397389899</v>
      </c>
      <c r="D264" s="4">
        <v>269.99061626166201</v>
      </c>
      <c r="E264" s="4">
        <v>195.109030640002</v>
      </c>
      <c r="F264" s="4">
        <v>118.854397200479</v>
      </c>
      <c r="G264" s="4">
        <v>52.305050010519601</v>
      </c>
      <c r="H264" s="4">
        <v>41.545252695930998</v>
      </c>
      <c r="I264" s="4">
        <v>45.510795547052702</v>
      </c>
      <c r="J264" s="4">
        <v>66.397175582491599</v>
      </c>
      <c r="K264" s="4">
        <v>76.8343387091859</v>
      </c>
      <c r="L264" s="4">
        <v>65.547584131222905</v>
      </c>
    </row>
    <row r="265" spans="1:12" x14ac:dyDescent="0.3">
      <c r="A265" s="10" t="s">
        <v>150</v>
      </c>
      <c r="B265" s="2" t="s">
        <v>179</v>
      </c>
      <c r="C265" s="4">
        <v>197.86224978934601</v>
      </c>
      <c r="D265" s="4">
        <v>269.99061626166201</v>
      </c>
      <c r="E265" s="4">
        <v>192.06498912412499</v>
      </c>
      <c r="F265" s="4">
        <v>118.873912424951</v>
      </c>
      <c r="G265" s="4">
        <v>52.539685367172098</v>
      </c>
      <c r="H265" s="4">
        <v>42.2021150962983</v>
      </c>
      <c r="I265" s="4">
        <v>45.387634163449199</v>
      </c>
      <c r="J265" s="4">
        <v>66.274014198927006</v>
      </c>
      <c r="K265" s="4">
        <v>76.717267221853007</v>
      </c>
      <c r="L265" s="4">
        <v>65.366105181384896</v>
      </c>
    </row>
    <row r="266" spans="1:12" x14ac:dyDescent="0.3">
      <c r="A266" s="10" t="s">
        <v>150</v>
      </c>
      <c r="B266" s="2" t="s">
        <v>180</v>
      </c>
      <c r="C266" s="4">
        <v>175.11308097357201</v>
      </c>
      <c r="D266" s="4">
        <v>270.015211430048</v>
      </c>
      <c r="E266" s="4">
        <v>187.56597878401999</v>
      </c>
      <c r="F266" s="4">
        <v>122.634853219387</v>
      </c>
      <c r="G266" s="4">
        <v>52.569864062450499</v>
      </c>
      <c r="H266" s="4">
        <v>41.674365401030599</v>
      </c>
      <c r="I266" s="4">
        <v>45.466987806456402</v>
      </c>
      <c r="J266" s="4">
        <v>64.299983247315197</v>
      </c>
      <c r="K266" s="4">
        <v>75.312864120109893</v>
      </c>
      <c r="L266" s="4">
        <v>70.099613335962204</v>
      </c>
    </row>
    <row r="267" spans="1:12" x14ac:dyDescent="0.3">
      <c r="A267" s="10" t="s">
        <v>150</v>
      </c>
      <c r="B267" s="2" t="s">
        <v>181</v>
      </c>
      <c r="C267" s="4">
        <v>175.11308097357201</v>
      </c>
      <c r="D267" s="4">
        <v>270.015211430048</v>
      </c>
      <c r="E267" s="4">
        <v>195.121502832147</v>
      </c>
      <c r="F267" s="4">
        <v>122.634853219387</v>
      </c>
      <c r="G267" s="4">
        <v>52.569864062455302</v>
      </c>
      <c r="H267" s="4">
        <v>41.674365401031103</v>
      </c>
      <c r="I267" s="4">
        <v>45.466987806459798</v>
      </c>
      <c r="J267" s="4">
        <v>64.299983247313406</v>
      </c>
      <c r="K267" s="4">
        <v>75.312864120113602</v>
      </c>
      <c r="L267" s="4">
        <v>70.099613335960896</v>
      </c>
    </row>
    <row r="268" spans="1:12" x14ac:dyDescent="0.3">
      <c r="A268" s="10" t="s">
        <v>150</v>
      </c>
      <c r="B268" s="2" t="s">
        <v>182</v>
      </c>
      <c r="C268" s="4">
        <v>175.11308097357201</v>
      </c>
      <c r="D268" s="4">
        <v>270.015211430048</v>
      </c>
      <c r="E268" s="4">
        <v>195.12150283205901</v>
      </c>
      <c r="F268" s="4">
        <v>122.63485321938801</v>
      </c>
      <c r="G268" s="4">
        <v>52.5698640624543</v>
      </c>
      <c r="H268" s="4">
        <v>41.674365401030698</v>
      </c>
      <c r="I268" s="4">
        <v>45.466987806454398</v>
      </c>
      <c r="J268" s="4">
        <v>64.299983247318806</v>
      </c>
      <c r="K268" s="4">
        <v>75.312864120108003</v>
      </c>
      <c r="L268" s="4">
        <v>70.099613335961706</v>
      </c>
    </row>
    <row r="269" spans="1:12" x14ac:dyDescent="0.3">
      <c r="A269" s="10" t="s">
        <v>150</v>
      </c>
      <c r="B269" s="2" t="s">
        <v>171</v>
      </c>
      <c r="C269" s="4">
        <v>175.115054008881</v>
      </c>
      <c r="D269" s="4">
        <v>269.99061572369402</v>
      </c>
      <c r="E269" s="4">
        <v>195.10903298573299</v>
      </c>
      <c r="F269" s="4">
        <v>122.732254170711</v>
      </c>
      <c r="G269" s="4">
        <v>52.431835208597001</v>
      </c>
      <c r="H269" s="4">
        <v>42.351095606562403</v>
      </c>
      <c r="I269" s="4">
        <v>45.724737775503598</v>
      </c>
      <c r="J269" s="4">
        <v>64.665677615247603</v>
      </c>
      <c r="K269" s="4">
        <v>72.577063283673098</v>
      </c>
      <c r="L269" s="4">
        <v>66.384073626018306</v>
      </c>
    </row>
    <row r="270" spans="1:12" x14ac:dyDescent="0.3">
      <c r="A270" s="10" t="s">
        <v>150</v>
      </c>
      <c r="B270" s="2" t="s">
        <v>183</v>
      </c>
      <c r="C270" s="4">
        <v>175.11308097357201</v>
      </c>
      <c r="D270" s="4">
        <v>270.05367972050999</v>
      </c>
      <c r="E270" s="4">
        <v>194.302281057523</v>
      </c>
      <c r="F270" s="4">
        <v>121.78963432837401</v>
      </c>
      <c r="G270" s="4">
        <v>51.801596144877898</v>
      </c>
      <c r="H270" s="4">
        <v>43.1666694118328</v>
      </c>
      <c r="I270" s="4">
        <v>47.213638464276698</v>
      </c>
      <c r="J270" s="4">
        <v>68.254001543238005</v>
      </c>
      <c r="K270" s="4">
        <v>78.382810147655107</v>
      </c>
      <c r="L270" s="4">
        <v>69.482624161634703</v>
      </c>
    </row>
    <row r="271" spans="1:12" x14ac:dyDescent="0.3">
      <c r="A271" s="10" t="s">
        <v>150</v>
      </c>
      <c r="B271" s="2" t="s">
        <v>184</v>
      </c>
      <c r="C271" s="4">
        <v>175.11505397389899</v>
      </c>
      <c r="D271" s="4">
        <v>269.99061626166201</v>
      </c>
      <c r="E271" s="4">
        <v>195.10903064001101</v>
      </c>
      <c r="F271" s="4">
        <v>122.71534247235201</v>
      </c>
      <c r="G271" s="4">
        <v>52.315016706618501</v>
      </c>
      <c r="H271" s="4">
        <v>39.110167396541797</v>
      </c>
      <c r="I271" s="4">
        <v>43.083741483733696</v>
      </c>
      <c r="J271" s="4">
        <v>63.958049110874803</v>
      </c>
      <c r="K271" s="4">
        <v>74.395212237579898</v>
      </c>
      <c r="L271" s="4">
        <v>65.775389131101207</v>
      </c>
    </row>
    <row r="272" spans="1:12" x14ac:dyDescent="0.3">
      <c r="A272" s="10" t="s">
        <v>150</v>
      </c>
      <c r="B272" s="2" t="s">
        <v>185</v>
      </c>
      <c r="C272" s="4">
        <v>175.11308097357201</v>
      </c>
      <c r="D272" s="4">
        <v>270.015211430048</v>
      </c>
      <c r="E272" s="4">
        <v>192.07746131614201</v>
      </c>
      <c r="F272" s="4">
        <v>122.64440818377101</v>
      </c>
      <c r="G272" s="4">
        <v>52.5140759824247</v>
      </c>
      <c r="H272" s="4">
        <v>41.560044996606798</v>
      </c>
      <c r="I272" s="4">
        <v>45.352667402032601</v>
      </c>
      <c r="J272" s="4">
        <v>64.2999832473146</v>
      </c>
      <c r="K272" s="4">
        <v>75.312864120110405</v>
      </c>
      <c r="L272" s="4">
        <v>70.099613335961706</v>
      </c>
    </row>
    <row r="273" spans="1:12" x14ac:dyDescent="0.3">
      <c r="A273" s="2" t="s">
        <v>151</v>
      </c>
      <c r="B273" s="2" t="s">
        <v>173</v>
      </c>
      <c r="C273" s="4">
        <v>7.0621671823001206E-2</v>
      </c>
      <c r="D273" s="4">
        <v>4.9872712623135702E-2</v>
      </c>
      <c r="E273" s="4">
        <v>4.5535095373078399E-2</v>
      </c>
      <c r="F273" s="4">
        <v>2.79457896152603E-2</v>
      </c>
      <c r="G273" s="4">
        <v>2.0846063064962599E-2</v>
      </c>
      <c r="H273" s="4">
        <v>2.07688816842845E-2</v>
      </c>
      <c r="I273" s="4">
        <v>2.2583710638061399E-2</v>
      </c>
      <c r="J273" s="4">
        <v>2.2611009842583799E-2</v>
      </c>
      <c r="K273" s="4">
        <v>2.49984484603731E-2</v>
      </c>
      <c r="L273" s="4">
        <v>2.2940270352757201E-2</v>
      </c>
    </row>
    <row r="274" spans="1:12" x14ac:dyDescent="0.3">
      <c r="A274" s="10" t="s">
        <v>151</v>
      </c>
      <c r="B274" s="2" t="s">
        <v>170</v>
      </c>
      <c r="C274" s="4">
        <v>7.0621672960761897E-2</v>
      </c>
      <c r="D274" s="4">
        <v>5.2667900614001499E-2</v>
      </c>
      <c r="E274" s="4">
        <v>4.5293490772063801E-2</v>
      </c>
      <c r="F274" s="4">
        <v>3.0093835441424199E-2</v>
      </c>
      <c r="G274" s="4">
        <v>1.85043219324681E-2</v>
      </c>
      <c r="H274" s="4">
        <v>1.94056617487697E-2</v>
      </c>
      <c r="I274" s="4">
        <v>2.0269894425319599E-2</v>
      </c>
      <c r="J274" s="4">
        <v>1.78609077307882E-2</v>
      </c>
      <c r="K274" s="4">
        <v>6.7302286381142702E-3</v>
      </c>
      <c r="L274" s="5"/>
    </row>
    <row r="275" spans="1:12" x14ac:dyDescent="0.3">
      <c r="A275" s="10" t="s">
        <v>151</v>
      </c>
      <c r="B275" s="2" t="s">
        <v>174</v>
      </c>
      <c r="C275" s="4">
        <v>7.0621673145786504E-2</v>
      </c>
      <c r="D275" s="4">
        <v>5.2672952794825798E-2</v>
      </c>
      <c r="E275" s="4">
        <v>4.52978990134641E-2</v>
      </c>
      <c r="F275" s="4">
        <v>3.0080243148136201E-2</v>
      </c>
      <c r="G275" s="4">
        <v>1.8473002896099398E-2</v>
      </c>
      <c r="H275" s="4">
        <v>1.9217972319001801E-2</v>
      </c>
      <c r="I275" s="4">
        <v>2.02890034514344E-2</v>
      </c>
      <c r="J275" s="4">
        <v>1.7759490812292101E-2</v>
      </c>
      <c r="K275" s="4">
        <v>6.3645890570583298E-3</v>
      </c>
      <c r="L275" s="5"/>
    </row>
    <row r="276" spans="1:12" x14ac:dyDescent="0.3">
      <c r="A276" s="10" t="s">
        <v>151</v>
      </c>
      <c r="B276" s="2" t="s">
        <v>175</v>
      </c>
      <c r="C276" s="4">
        <v>7.0621673145786601E-2</v>
      </c>
      <c r="D276" s="4">
        <v>5.26685352129138E-2</v>
      </c>
      <c r="E276" s="4">
        <v>4.5294048563004501E-2</v>
      </c>
      <c r="F276" s="4">
        <v>3.0092188444530502E-2</v>
      </c>
      <c r="G276" s="4">
        <v>1.84946596387911E-2</v>
      </c>
      <c r="H276" s="4">
        <v>1.92510919591985E-2</v>
      </c>
      <c r="I276" s="4">
        <v>2.0155972960709301E-2</v>
      </c>
      <c r="J276" s="4">
        <v>1.7705959588345501E-2</v>
      </c>
      <c r="K276" s="4">
        <v>6.4609232077796003E-3</v>
      </c>
      <c r="L276" s="5"/>
    </row>
    <row r="277" spans="1:12" x14ac:dyDescent="0.3">
      <c r="A277" s="10" t="s">
        <v>151</v>
      </c>
      <c r="B277" s="2" t="s">
        <v>176</v>
      </c>
      <c r="C277" s="4">
        <v>7.0621673145786504E-2</v>
      </c>
      <c r="D277" s="4">
        <v>5.2672953545711602E-2</v>
      </c>
      <c r="E277" s="4">
        <v>4.52978990134641E-2</v>
      </c>
      <c r="F277" s="4">
        <v>3.0080243148136201E-2</v>
      </c>
      <c r="G277" s="4">
        <v>1.8479791039917801E-2</v>
      </c>
      <c r="H277" s="4">
        <v>1.91964173750786E-2</v>
      </c>
      <c r="I277" s="4">
        <v>2.0333640712973101E-2</v>
      </c>
      <c r="J277" s="4">
        <v>1.7711406170352401E-2</v>
      </c>
      <c r="K277" s="4">
        <v>6.3142835186018797E-3</v>
      </c>
      <c r="L277" s="5"/>
    </row>
    <row r="278" spans="1:12" x14ac:dyDescent="0.3">
      <c r="A278" s="10" t="s">
        <v>151</v>
      </c>
      <c r="B278" s="2" t="s">
        <v>177</v>
      </c>
      <c r="C278" s="4">
        <v>7.0621673145786504E-2</v>
      </c>
      <c r="D278" s="4">
        <v>5.2668535212913703E-2</v>
      </c>
      <c r="E278" s="4">
        <v>4.5294048563004501E-2</v>
      </c>
      <c r="F278" s="4">
        <v>3.0092188444530502E-2</v>
      </c>
      <c r="G278" s="4">
        <v>1.84946596387911E-2</v>
      </c>
      <c r="H278" s="4">
        <v>1.92510919591985E-2</v>
      </c>
      <c r="I278" s="4">
        <v>2.01559808142623E-2</v>
      </c>
      <c r="J278" s="4">
        <v>1.7709275845172401E-2</v>
      </c>
      <c r="K278" s="4">
        <v>6.4469257290805902E-3</v>
      </c>
      <c r="L278" s="5"/>
    </row>
    <row r="279" spans="1:12" x14ac:dyDescent="0.3">
      <c r="A279" s="10" t="s">
        <v>151</v>
      </c>
      <c r="B279" s="2" t="s">
        <v>178</v>
      </c>
      <c r="C279" s="4">
        <v>7.0621673145786504E-2</v>
      </c>
      <c r="D279" s="4">
        <v>5.2668535212913599E-2</v>
      </c>
      <c r="E279" s="4">
        <v>4.5294048563004501E-2</v>
      </c>
      <c r="F279" s="4">
        <v>3.0092188444530502E-2</v>
      </c>
      <c r="G279" s="4">
        <v>1.84946596387911E-2</v>
      </c>
      <c r="H279" s="4">
        <v>1.92510919591985E-2</v>
      </c>
      <c r="I279" s="4">
        <v>2.0155980814261999E-2</v>
      </c>
      <c r="J279" s="4">
        <v>1.7709275845166201E-2</v>
      </c>
      <c r="K279" s="4">
        <v>6.44692572905244E-3</v>
      </c>
      <c r="L279" s="5"/>
    </row>
    <row r="280" spans="1:12" x14ac:dyDescent="0.3">
      <c r="A280" s="10" t="s">
        <v>151</v>
      </c>
      <c r="B280" s="2" t="s">
        <v>179</v>
      </c>
      <c r="C280" s="4">
        <v>7.0621673145786504E-2</v>
      </c>
      <c r="D280" s="4">
        <v>5.2668535212913599E-2</v>
      </c>
      <c r="E280" s="4">
        <v>4.5294048563004501E-2</v>
      </c>
      <c r="F280" s="4">
        <v>3.0092188444530502E-2</v>
      </c>
      <c r="G280" s="4">
        <v>1.84946596387911E-2</v>
      </c>
      <c r="H280" s="4">
        <v>1.92510919591985E-2</v>
      </c>
      <c r="I280" s="4">
        <v>2.01559808142622E-2</v>
      </c>
      <c r="J280" s="4">
        <v>1.7709275845182799E-2</v>
      </c>
      <c r="K280" s="4">
        <v>6.4469257290295703E-3</v>
      </c>
      <c r="L280" s="5"/>
    </row>
    <row r="281" spans="1:12" x14ac:dyDescent="0.3">
      <c r="A281" s="10" t="s">
        <v>151</v>
      </c>
      <c r="B281" s="2" t="s">
        <v>180</v>
      </c>
      <c r="C281" s="4">
        <v>7.0621673145786504E-2</v>
      </c>
      <c r="D281" s="4">
        <v>5.2672953545711602E-2</v>
      </c>
      <c r="E281" s="4">
        <v>4.52978990134641E-2</v>
      </c>
      <c r="F281" s="4">
        <v>3.0080243148136201E-2</v>
      </c>
      <c r="G281" s="4">
        <v>1.8479791039917801E-2</v>
      </c>
      <c r="H281" s="4">
        <v>1.91964173750786E-2</v>
      </c>
      <c r="I281" s="4">
        <v>2.03336407129735E-2</v>
      </c>
      <c r="J281" s="4">
        <v>1.7711406170349601E-2</v>
      </c>
      <c r="K281" s="4">
        <v>6.3142835185987199E-3</v>
      </c>
      <c r="L281" s="5"/>
    </row>
    <row r="282" spans="1:12" x14ac:dyDescent="0.3">
      <c r="A282" s="10" t="s">
        <v>151</v>
      </c>
      <c r="B282" s="2" t="s">
        <v>181</v>
      </c>
      <c r="C282" s="4">
        <v>7.0621673145786504E-2</v>
      </c>
      <c r="D282" s="4">
        <v>5.2672953545711602E-2</v>
      </c>
      <c r="E282" s="4">
        <v>4.52978990134641E-2</v>
      </c>
      <c r="F282" s="4">
        <v>3.0080243148136201E-2</v>
      </c>
      <c r="G282" s="4">
        <v>1.8479791039917801E-2</v>
      </c>
      <c r="H282" s="4">
        <v>1.91964173750786E-2</v>
      </c>
      <c r="I282" s="4">
        <v>2.0333640712973299E-2</v>
      </c>
      <c r="J282" s="4">
        <v>1.7711406170351301E-2</v>
      </c>
      <c r="K282" s="4">
        <v>6.3142835186005396E-3</v>
      </c>
      <c r="L282" s="5"/>
    </row>
    <row r="283" spans="1:12" x14ac:dyDescent="0.3">
      <c r="A283" s="10" t="s">
        <v>151</v>
      </c>
      <c r="B283" s="2" t="s">
        <v>182</v>
      </c>
      <c r="C283" s="4">
        <v>7.0621673145786601E-2</v>
      </c>
      <c r="D283" s="4">
        <v>5.2672953545711602E-2</v>
      </c>
      <c r="E283" s="4">
        <v>4.52978990134641E-2</v>
      </c>
      <c r="F283" s="4">
        <v>3.0080243148136201E-2</v>
      </c>
      <c r="G283" s="4">
        <v>1.8479791039917801E-2</v>
      </c>
      <c r="H283" s="4">
        <v>1.91964173750786E-2</v>
      </c>
      <c r="I283" s="4">
        <v>2.0333640712969201E-2</v>
      </c>
      <c r="J283" s="4">
        <v>1.7711406170359299E-2</v>
      </c>
      <c r="K283" s="4">
        <v>6.3142835186117E-3</v>
      </c>
      <c r="L283" s="5"/>
    </row>
    <row r="284" spans="1:12" x14ac:dyDescent="0.3">
      <c r="A284" s="10" t="s">
        <v>151</v>
      </c>
      <c r="B284" s="2" t="s">
        <v>171</v>
      </c>
      <c r="C284" s="4">
        <v>7.0621672960761897E-2</v>
      </c>
      <c r="D284" s="4">
        <v>5.2667900614001499E-2</v>
      </c>
      <c r="E284" s="4">
        <v>4.5293490772063703E-2</v>
      </c>
      <c r="F284" s="4">
        <v>2.7863458624900899E-2</v>
      </c>
      <c r="G284" s="4">
        <v>1.85043219324681E-2</v>
      </c>
      <c r="H284" s="4">
        <v>1.94056617487697E-2</v>
      </c>
      <c r="I284" s="4">
        <v>2.0269894425075801E-2</v>
      </c>
      <c r="J284" s="4">
        <v>1.7860907731546902E-2</v>
      </c>
      <c r="K284" s="4">
        <v>6.7302286388333998E-3</v>
      </c>
      <c r="L284" s="5"/>
    </row>
    <row r="285" spans="1:12" x14ac:dyDescent="0.3">
      <c r="A285" s="10" t="s">
        <v>151</v>
      </c>
      <c r="B285" s="2" t="s">
        <v>183</v>
      </c>
      <c r="C285" s="4">
        <v>7.0621673145786504E-2</v>
      </c>
      <c r="D285" s="4">
        <v>5.2672952794825798E-2</v>
      </c>
      <c r="E285" s="4">
        <v>4.52978990134641E-2</v>
      </c>
      <c r="F285" s="4">
        <v>2.7849866331612998E-2</v>
      </c>
      <c r="G285" s="4">
        <v>1.8473002896099398E-2</v>
      </c>
      <c r="H285" s="4">
        <v>1.9217972319001801E-2</v>
      </c>
      <c r="I285" s="4">
        <v>2.02890034514344E-2</v>
      </c>
      <c r="J285" s="4">
        <v>1.7759490812292299E-2</v>
      </c>
      <c r="K285" s="4">
        <v>6.3645890570584503E-3</v>
      </c>
      <c r="L285" s="5"/>
    </row>
    <row r="286" spans="1:12" x14ac:dyDescent="0.3">
      <c r="A286" s="10" t="s">
        <v>151</v>
      </c>
      <c r="B286" s="2" t="s">
        <v>184</v>
      </c>
      <c r="C286" s="4">
        <v>7.0621673145786504E-2</v>
      </c>
      <c r="D286" s="4">
        <v>5.26685352129138E-2</v>
      </c>
      <c r="E286" s="4">
        <v>4.5294048563004501E-2</v>
      </c>
      <c r="F286" s="4">
        <v>2.7861811628007199E-2</v>
      </c>
      <c r="G286" s="4">
        <v>1.84946596387911E-2</v>
      </c>
      <c r="H286" s="4">
        <v>1.92510919591985E-2</v>
      </c>
      <c r="I286" s="4">
        <v>2.0155972960710401E-2</v>
      </c>
      <c r="J286" s="4">
        <v>1.7705959588406001E-2</v>
      </c>
      <c r="K286" s="4">
        <v>6.4609232077465599E-3</v>
      </c>
      <c r="L286" s="5"/>
    </row>
    <row r="287" spans="1:12" x14ac:dyDescent="0.3">
      <c r="A287" s="10" t="s">
        <v>151</v>
      </c>
      <c r="B287" s="2" t="s">
        <v>185</v>
      </c>
      <c r="C287" s="4">
        <v>7.0621673145786504E-2</v>
      </c>
      <c r="D287" s="4">
        <v>5.2672953545711602E-2</v>
      </c>
      <c r="E287" s="4">
        <v>4.52978990134641E-2</v>
      </c>
      <c r="F287" s="4">
        <v>2.7849866331612998E-2</v>
      </c>
      <c r="G287" s="4">
        <v>1.84797910399177E-2</v>
      </c>
      <c r="H287" s="4">
        <v>1.91964173750786E-2</v>
      </c>
      <c r="I287" s="4">
        <v>2.03336407129701E-2</v>
      </c>
      <c r="J287" s="4">
        <v>1.7711406170357699E-2</v>
      </c>
      <c r="K287" s="4">
        <v>6.3142835186094501E-3</v>
      </c>
      <c r="L287" s="5"/>
    </row>
    <row r="288" spans="1:12" x14ac:dyDescent="0.3">
      <c r="A288" s="2" t="s">
        <v>152</v>
      </c>
      <c r="B288" s="2" t="s">
        <v>173</v>
      </c>
      <c r="C288" s="4">
        <v>297.31740707944698</v>
      </c>
      <c r="D288" s="4">
        <v>272.86355425206801</v>
      </c>
      <c r="E288" s="4">
        <v>281.25474734756801</v>
      </c>
      <c r="F288" s="4">
        <v>320.72383456627301</v>
      </c>
      <c r="G288" s="4">
        <v>320.85428534007298</v>
      </c>
      <c r="H288" s="4">
        <v>317.72315374440802</v>
      </c>
      <c r="I288" s="4">
        <v>319.36456803367798</v>
      </c>
      <c r="J288" s="4">
        <v>320.405386785752</v>
      </c>
      <c r="K288" s="4">
        <v>336.39153460137402</v>
      </c>
      <c r="L288" s="4">
        <v>341.54660150623903</v>
      </c>
    </row>
    <row r="289" spans="1:12" x14ac:dyDescent="0.3">
      <c r="A289" s="10" t="s">
        <v>152</v>
      </c>
      <c r="B289" s="2" t="s">
        <v>170</v>
      </c>
      <c r="C289" s="4">
        <v>297.319147381714</v>
      </c>
      <c r="D289" s="4">
        <v>273.93114581085001</v>
      </c>
      <c r="E289" s="4">
        <v>283.24872496769501</v>
      </c>
      <c r="F289" s="4">
        <v>319.17406158317698</v>
      </c>
      <c r="G289" s="4">
        <v>306.25240827446402</v>
      </c>
      <c r="H289" s="4">
        <v>292.84396829977698</v>
      </c>
      <c r="I289" s="4">
        <v>279.38865946060702</v>
      </c>
      <c r="J289" s="4">
        <v>241.73698133267399</v>
      </c>
      <c r="K289" s="4">
        <v>248.54431331929101</v>
      </c>
      <c r="L289" s="4">
        <v>256.459476010412</v>
      </c>
    </row>
    <row r="290" spans="1:12" x14ac:dyDescent="0.3">
      <c r="A290" s="10" t="s">
        <v>152</v>
      </c>
      <c r="B290" s="2" t="s">
        <v>174</v>
      </c>
      <c r="C290" s="4">
        <v>297.31914738171298</v>
      </c>
      <c r="D290" s="4">
        <v>273.97595075719698</v>
      </c>
      <c r="E290" s="4">
        <v>283.14688336791102</v>
      </c>
      <c r="F290" s="4">
        <v>319.17946505763598</v>
      </c>
      <c r="G290" s="4">
        <v>306.19996997537601</v>
      </c>
      <c r="H290" s="4">
        <v>292.80674169586501</v>
      </c>
      <c r="I290" s="4">
        <v>281.51859144013298</v>
      </c>
      <c r="J290" s="4">
        <v>241.485922453483</v>
      </c>
      <c r="K290" s="4">
        <v>248.53632593504901</v>
      </c>
      <c r="L290" s="4">
        <v>256.47991766023398</v>
      </c>
    </row>
    <row r="291" spans="1:12" x14ac:dyDescent="0.3">
      <c r="A291" s="10" t="s">
        <v>152</v>
      </c>
      <c r="B291" s="2" t="s">
        <v>175</v>
      </c>
      <c r="C291" s="4">
        <v>297.319147381714</v>
      </c>
      <c r="D291" s="4">
        <v>273.93214301978202</v>
      </c>
      <c r="E291" s="4">
        <v>283.15343732087098</v>
      </c>
      <c r="F291" s="4">
        <v>319.17447434839403</v>
      </c>
      <c r="G291" s="4">
        <v>306.20678219137397</v>
      </c>
      <c r="H291" s="4">
        <v>292.99288153126298</v>
      </c>
      <c r="I291" s="4">
        <v>277.90001007917402</v>
      </c>
      <c r="J291" s="4">
        <v>241.89593685065401</v>
      </c>
      <c r="K291" s="4">
        <v>248.54495373988399</v>
      </c>
      <c r="L291" s="4">
        <v>256.47991766023398</v>
      </c>
    </row>
    <row r="292" spans="1:12" x14ac:dyDescent="0.3">
      <c r="A292" s="10" t="s">
        <v>152</v>
      </c>
      <c r="B292" s="2" t="s">
        <v>176</v>
      </c>
      <c r="C292" s="4">
        <v>297.319147381714</v>
      </c>
      <c r="D292" s="4">
        <v>273.93159311628199</v>
      </c>
      <c r="E292" s="4">
        <v>283.15923999594401</v>
      </c>
      <c r="F292" s="4">
        <v>319.19051981086898</v>
      </c>
      <c r="G292" s="4">
        <v>306.19996997537601</v>
      </c>
      <c r="H292" s="4">
        <v>292.13794676396498</v>
      </c>
      <c r="I292" s="4">
        <v>280.709759295487</v>
      </c>
      <c r="J292" s="4">
        <v>241.67528082941601</v>
      </c>
      <c r="K292" s="4">
        <v>248.54431331929101</v>
      </c>
      <c r="L292" s="4">
        <v>256.47991766023398</v>
      </c>
    </row>
    <row r="293" spans="1:12" x14ac:dyDescent="0.3">
      <c r="A293" s="10" t="s">
        <v>152</v>
      </c>
      <c r="B293" s="2" t="s">
        <v>177</v>
      </c>
      <c r="C293" s="4">
        <v>297.319147381714</v>
      </c>
      <c r="D293" s="4">
        <v>273.93214301978202</v>
      </c>
      <c r="E293" s="4">
        <v>283.15343732056101</v>
      </c>
      <c r="F293" s="4">
        <v>319.17447434839403</v>
      </c>
      <c r="G293" s="4">
        <v>306.20678219137397</v>
      </c>
      <c r="H293" s="4">
        <v>292.99288153126298</v>
      </c>
      <c r="I293" s="4">
        <v>277.89678759295299</v>
      </c>
      <c r="J293" s="4">
        <v>241.889238043315</v>
      </c>
      <c r="K293" s="4">
        <v>248.54526647577899</v>
      </c>
      <c r="L293" s="4">
        <v>256.479917660235</v>
      </c>
    </row>
    <row r="294" spans="1:12" x14ac:dyDescent="0.3">
      <c r="A294" s="10" t="s">
        <v>152</v>
      </c>
      <c r="B294" s="2" t="s">
        <v>178</v>
      </c>
      <c r="C294" s="4">
        <v>297.31914738171298</v>
      </c>
      <c r="D294" s="4">
        <v>273.93214301978202</v>
      </c>
      <c r="E294" s="4">
        <v>283.24715258610598</v>
      </c>
      <c r="F294" s="4">
        <v>319.20386775997002</v>
      </c>
      <c r="G294" s="4">
        <v>306.20678219137397</v>
      </c>
      <c r="H294" s="4">
        <v>292.99288153126298</v>
      </c>
      <c r="I294" s="4">
        <v>277.89678759299198</v>
      </c>
      <c r="J294" s="4">
        <v>241.88923804314501</v>
      </c>
      <c r="K294" s="4">
        <v>248.54526647577899</v>
      </c>
      <c r="L294" s="4">
        <v>256.479917660235</v>
      </c>
    </row>
    <row r="295" spans="1:12" x14ac:dyDescent="0.3">
      <c r="A295" s="10" t="s">
        <v>152</v>
      </c>
      <c r="B295" s="2" t="s">
        <v>179</v>
      </c>
      <c r="C295" s="4">
        <v>297.319147381714</v>
      </c>
      <c r="D295" s="4">
        <v>273.93316964797498</v>
      </c>
      <c r="E295" s="4">
        <v>283.19806657874398</v>
      </c>
      <c r="F295" s="4">
        <v>319.17854017244002</v>
      </c>
      <c r="G295" s="4">
        <v>306.20678219137397</v>
      </c>
      <c r="H295" s="4">
        <v>292.99288153126298</v>
      </c>
      <c r="I295" s="4">
        <v>277.89678759299602</v>
      </c>
      <c r="J295" s="4">
        <v>241.88923804314601</v>
      </c>
      <c r="K295" s="4">
        <v>248.54526647577899</v>
      </c>
      <c r="L295" s="4">
        <v>256.47991766018902</v>
      </c>
    </row>
    <row r="296" spans="1:12" x14ac:dyDescent="0.3">
      <c r="A296" s="10" t="s">
        <v>152</v>
      </c>
      <c r="B296" s="2" t="s">
        <v>180</v>
      </c>
      <c r="C296" s="4">
        <v>297.319147381714</v>
      </c>
      <c r="D296" s="4">
        <v>273.93159311628199</v>
      </c>
      <c r="E296" s="4">
        <v>283.15923999583998</v>
      </c>
      <c r="F296" s="4">
        <v>319.17466140894197</v>
      </c>
      <c r="G296" s="4">
        <v>306.19996997537601</v>
      </c>
      <c r="H296" s="4">
        <v>292.13794676396498</v>
      </c>
      <c r="I296" s="4">
        <v>280.70975929476498</v>
      </c>
      <c r="J296" s="4">
        <v>241.67528082942599</v>
      </c>
      <c r="K296" s="4">
        <v>248.54431331929101</v>
      </c>
      <c r="L296" s="4">
        <v>256.47991766023398</v>
      </c>
    </row>
    <row r="297" spans="1:12" x14ac:dyDescent="0.3">
      <c r="A297" s="10" t="s">
        <v>152</v>
      </c>
      <c r="B297" s="2" t="s">
        <v>181</v>
      </c>
      <c r="C297" s="4">
        <v>297.319147381714</v>
      </c>
      <c r="D297" s="4">
        <v>273.93159311628199</v>
      </c>
      <c r="E297" s="4">
        <v>283.15923999432403</v>
      </c>
      <c r="F297" s="4">
        <v>319.23038906540802</v>
      </c>
      <c r="G297" s="4">
        <v>306.19996997537601</v>
      </c>
      <c r="H297" s="4">
        <v>292.13794676396498</v>
      </c>
      <c r="I297" s="4">
        <v>280.70975929526497</v>
      </c>
      <c r="J297" s="4">
        <v>241.67528082941899</v>
      </c>
      <c r="K297" s="4">
        <v>248.54431331929101</v>
      </c>
      <c r="L297" s="4">
        <v>256.47991766023398</v>
      </c>
    </row>
    <row r="298" spans="1:12" x14ac:dyDescent="0.3">
      <c r="A298" s="10" t="s">
        <v>152</v>
      </c>
      <c r="B298" s="2" t="s">
        <v>182</v>
      </c>
      <c r="C298" s="4">
        <v>297.319147381714</v>
      </c>
      <c r="D298" s="4">
        <v>273.93159311628199</v>
      </c>
      <c r="E298" s="4">
        <v>283.15923999544401</v>
      </c>
      <c r="F298" s="4">
        <v>319.20812064456402</v>
      </c>
      <c r="G298" s="4">
        <v>306.19996997537601</v>
      </c>
      <c r="H298" s="4">
        <v>292.13794676396401</v>
      </c>
      <c r="I298" s="4">
        <v>280.70975929445001</v>
      </c>
      <c r="J298" s="4">
        <v>241.67528082939199</v>
      </c>
      <c r="K298" s="4">
        <v>248.54431331929101</v>
      </c>
      <c r="L298" s="4">
        <v>256.47991766023398</v>
      </c>
    </row>
    <row r="299" spans="1:12" x14ac:dyDescent="0.3">
      <c r="A299" s="10" t="s">
        <v>152</v>
      </c>
      <c r="B299" s="2" t="s">
        <v>171</v>
      </c>
      <c r="C299" s="4">
        <v>297.319147381714</v>
      </c>
      <c r="D299" s="4">
        <v>273.931145810852</v>
      </c>
      <c r="E299" s="4">
        <v>283.248724967979</v>
      </c>
      <c r="F299" s="4">
        <v>319.16811925629901</v>
      </c>
      <c r="G299" s="4">
        <v>306.25287596650099</v>
      </c>
      <c r="H299" s="4">
        <v>292.84350060773897</v>
      </c>
      <c r="I299" s="4">
        <v>279.38865946060702</v>
      </c>
      <c r="J299" s="4">
        <v>241.73698133267399</v>
      </c>
      <c r="K299" s="4">
        <v>248.54431331929101</v>
      </c>
      <c r="L299" s="4">
        <v>256.459476010412</v>
      </c>
    </row>
    <row r="300" spans="1:12" x14ac:dyDescent="0.3">
      <c r="A300" s="10" t="s">
        <v>152</v>
      </c>
      <c r="B300" s="2" t="s">
        <v>183</v>
      </c>
      <c r="C300" s="4">
        <v>297.319147381714</v>
      </c>
      <c r="D300" s="4">
        <v>273.97595075719801</v>
      </c>
      <c r="E300" s="4">
        <v>283.04520704898698</v>
      </c>
      <c r="F300" s="4">
        <v>319.17993274967398</v>
      </c>
      <c r="G300" s="4">
        <v>306.20043766741497</v>
      </c>
      <c r="H300" s="4">
        <v>292.80627400382701</v>
      </c>
      <c r="I300" s="4">
        <v>281.51859144013298</v>
      </c>
      <c r="J300" s="4">
        <v>241.485922453483</v>
      </c>
      <c r="K300" s="4">
        <v>248.53632593504901</v>
      </c>
      <c r="L300" s="4">
        <v>256.47991766023398</v>
      </c>
    </row>
    <row r="301" spans="1:12" x14ac:dyDescent="0.3">
      <c r="A301" s="10" t="s">
        <v>152</v>
      </c>
      <c r="B301" s="2" t="s">
        <v>184</v>
      </c>
      <c r="C301" s="4">
        <v>297.319147381714</v>
      </c>
      <c r="D301" s="4">
        <v>273.93214301978202</v>
      </c>
      <c r="E301" s="4">
        <v>283.25126707927501</v>
      </c>
      <c r="F301" s="4">
        <v>319.16853202151498</v>
      </c>
      <c r="G301" s="4">
        <v>306.20724988341198</v>
      </c>
      <c r="H301" s="4">
        <v>292.99241383922498</v>
      </c>
      <c r="I301" s="4">
        <v>277.90001007917402</v>
      </c>
      <c r="J301" s="4">
        <v>241.89593685040001</v>
      </c>
      <c r="K301" s="4">
        <v>248.54495373988399</v>
      </c>
      <c r="L301" s="4">
        <v>256.47991766023301</v>
      </c>
    </row>
    <row r="302" spans="1:12" x14ac:dyDescent="0.3">
      <c r="A302" s="10" t="s">
        <v>152</v>
      </c>
      <c r="B302" s="2" t="s">
        <v>185</v>
      </c>
      <c r="C302" s="4">
        <v>297.319147381714</v>
      </c>
      <c r="D302" s="4">
        <v>273.93159311628199</v>
      </c>
      <c r="E302" s="4">
        <v>283.15923999583498</v>
      </c>
      <c r="F302" s="4">
        <v>319.23085675744602</v>
      </c>
      <c r="G302" s="4">
        <v>306.20043766741497</v>
      </c>
      <c r="H302" s="4">
        <v>292.13747907192601</v>
      </c>
      <c r="I302" s="4">
        <v>280.70975929472797</v>
      </c>
      <c r="J302" s="4">
        <v>241.67528082942701</v>
      </c>
      <c r="K302" s="4">
        <v>248.54431331929101</v>
      </c>
      <c r="L302" s="4">
        <v>256.47991766023398</v>
      </c>
    </row>
    <row r="303" spans="1:12" x14ac:dyDescent="0.3">
      <c r="A303" s="2" t="s">
        <v>153</v>
      </c>
      <c r="B303" s="2" t="s">
        <v>173</v>
      </c>
      <c r="C303" s="4">
        <v>47.099081216877799</v>
      </c>
      <c r="D303" s="4">
        <v>37.224368999835299</v>
      </c>
      <c r="E303" s="4">
        <v>35.4626131022412</v>
      </c>
      <c r="F303" s="4">
        <v>31.557343262864499</v>
      </c>
      <c r="G303" s="4">
        <v>27.647510648557201</v>
      </c>
      <c r="H303" s="4">
        <v>27.4635607335339</v>
      </c>
      <c r="I303" s="4">
        <v>28.207711363512001</v>
      </c>
      <c r="J303" s="4">
        <v>28.9983726206368</v>
      </c>
      <c r="K303" s="4">
        <v>29.822299221886102</v>
      </c>
      <c r="L303" s="4">
        <v>29.128588025424399</v>
      </c>
    </row>
    <row r="304" spans="1:12" x14ac:dyDescent="0.3">
      <c r="A304" s="10" t="s">
        <v>153</v>
      </c>
      <c r="B304" s="2" t="s">
        <v>170</v>
      </c>
      <c r="C304" s="4">
        <v>47.099088681288897</v>
      </c>
      <c r="D304" s="4">
        <v>36.655754721581197</v>
      </c>
      <c r="E304" s="4">
        <v>34.535163204436898</v>
      </c>
      <c r="F304" s="4">
        <v>30.8203713088844</v>
      </c>
      <c r="G304" s="4">
        <v>26.793578333971801</v>
      </c>
      <c r="H304" s="4">
        <v>26.689028954244101</v>
      </c>
      <c r="I304" s="4">
        <v>27.0696308418797</v>
      </c>
      <c r="J304" s="4">
        <v>24.9370989843374</v>
      </c>
      <c r="K304" s="4">
        <v>18.148244223860502</v>
      </c>
      <c r="L304" s="4">
        <v>11.3827345572707</v>
      </c>
    </row>
    <row r="305" spans="1:12" x14ac:dyDescent="0.3">
      <c r="A305" s="10" t="s">
        <v>153</v>
      </c>
      <c r="B305" s="2" t="s">
        <v>174</v>
      </c>
      <c r="C305" s="4">
        <v>47.099088680497701</v>
      </c>
      <c r="D305" s="4">
        <v>36.658177688797203</v>
      </c>
      <c r="E305" s="4">
        <v>34.535664477828199</v>
      </c>
      <c r="F305" s="4">
        <v>30.8121890622885</v>
      </c>
      <c r="G305" s="4">
        <v>26.780906229582801</v>
      </c>
      <c r="H305" s="4">
        <v>26.657095777721199</v>
      </c>
      <c r="I305" s="4">
        <v>27.0825028264248</v>
      </c>
      <c r="J305" s="4">
        <v>25.014648281431199</v>
      </c>
      <c r="K305" s="4">
        <v>18.0140178526709</v>
      </c>
      <c r="L305" s="4">
        <v>11.3930837510981</v>
      </c>
    </row>
    <row r="306" spans="1:12" x14ac:dyDescent="0.3">
      <c r="A306" s="10" t="s">
        <v>153</v>
      </c>
      <c r="B306" s="2" t="s">
        <v>175</v>
      </c>
      <c r="C306" s="4">
        <v>47.099088680497601</v>
      </c>
      <c r="D306" s="4">
        <v>36.655739294955801</v>
      </c>
      <c r="E306" s="4">
        <v>34.531465318154702</v>
      </c>
      <c r="F306" s="4">
        <v>30.816677875042199</v>
      </c>
      <c r="G306" s="4">
        <v>26.797995628512801</v>
      </c>
      <c r="H306" s="4">
        <v>26.6567063363545</v>
      </c>
      <c r="I306" s="4">
        <v>27.044787946505</v>
      </c>
      <c r="J306" s="4">
        <v>24.823940933409101</v>
      </c>
      <c r="K306" s="4">
        <v>17.9840169833566</v>
      </c>
      <c r="L306" s="4">
        <v>11.4902515285945</v>
      </c>
    </row>
    <row r="307" spans="1:12" x14ac:dyDescent="0.3">
      <c r="A307" s="10" t="s">
        <v>153</v>
      </c>
      <c r="B307" s="2" t="s">
        <v>176</v>
      </c>
      <c r="C307" s="4">
        <v>47.099088680497601</v>
      </c>
      <c r="D307" s="4">
        <v>36.661895552309502</v>
      </c>
      <c r="E307" s="4">
        <v>34.535923392729202</v>
      </c>
      <c r="F307" s="4">
        <v>30.812483345269001</v>
      </c>
      <c r="G307" s="4">
        <v>26.784523634691599</v>
      </c>
      <c r="H307" s="4">
        <v>26.644913098238199</v>
      </c>
      <c r="I307" s="4">
        <v>27.094207316285399</v>
      </c>
      <c r="J307" s="4">
        <v>24.918804908359899</v>
      </c>
      <c r="K307" s="4">
        <v>17.905385957344301</v>
      </c>
      <c r="L307" s="4">
        <v>11.3829493464258</v>
      </c>
    </row>
    <row r="308" spans="1:12" x14ac:dyDescent="0.3">
      <c r="A308" s="10" t="s">
        <v>153</v>
      </c>
      <c r="B308" s="2" t="s">
        <v>177</v>
      </c>
      <c r="C308" s="4">
        <v>47.099088680497601</v>
      </c>
      <c r="D308" s="4">
        <v>36.655739294955801</v>
      </c>
      <c r="E308" s="4">
        <v>34.534512345711299</v>
      </c>
      <c r="F308" s="4">
        <v>30.819474795530802</v>
      </c>
      <c r="G308" s="4">
        <v>26.798031297252599</v>
      </c>
      <c r="H308" s="4">
        <v>26.659648228963501</v>
      </c>
      <c r="I308" s="4">
        <v>27.0478219480398</v>
      </c>
      <c r="J308" s="4">
        <v>24.831372784040699</v>
      </c>
      <c r="K308" s="4">
        <v>17.980404956406002</v>
      </c>
      <c r="L308" s="4">
        <v>11.494811812084301</v>
      </c>
    </row>
    <row r="309" spans="1:12" x14ac:dyDescent="0.3">
      <c r="A309" s="10" t="s">
        <v>153</v>
      </c>
      <c r="B309" s="2" t="s">
        <v>178</v>
      </c>
      <c r="C309" s="4">
        <v>47.099088680497601</v>
      </c>
      <c r="D309" s="4">
        <v>36.655739294955801</v>
      </c>
      <c r="E309" s="4">
        <v>34.534929230000401</v>
      </c>
      <c r="F309" s="4">
        <v>30.8195828525411</v>
      </c>
      <c r="G309" s="4">
        <v>26.7980312972498</v>
      </c>
      <c r="H309" s="4">
        <v>26.659648228960702</v>
      </c>
      <c r="I309" s="4">
        <v>27.0478219480372</v>
      </c>
      <c r="J309" s="4">
        <v>24.8313727840453</v>
      </c>
      <c r="K309" s="4">
        <v>17.980404956406701</v>
      </c>
      <c r="L309" s="4">
        <v>11.494811812054101</v>
      </c>
    </row>
    <row r="310" spans="1:12" x14ac:dyDescent="0.3">
      <c r="A310" s="10" t="s">
        <v>153</v>
      </c>
      <c r="B310" s="2" t="s">
        <v>179</v>
      </c>
      <c r="C310" s="4">
        <v>47.099088680497601</v>
      </c>
      <c r="D310" s="4">
        <v>36.655739294955801</v>
      </c>
      <c r="E310" s="4">
        <v>34.534709200426498</v>
      </c>
      <c r="F310" s="4">
        <v>30.8194747955305</v>
      </c>
      <c r="G310" s="4">
        <v>26.798031297252301</v>
      </c>
      <c r="H310" s="4">
        <v>26.659648228963199</v>
      </c>
      <c r="I310" s="4">
        <v>27.047821948040301</v>
      </c>
      <c r="J310" s="4">
        <v>24.831372784080799</v>
      </c>
      <c r="K310" s="4">
        <v>17.980404956426</v>
      </c>
      <c r="L310" s="4">
        <v>11.494811812079201</v>
      </c>
    </row>
    <row r="311" spans="1:12" x14ac:dyDescent="0.3">
      <c r="A311" s="10" t="s">
        <v>153</v>
      </c>
      <c r="B311" s="2" t="s">
        <v>180</v>
      </c>
      <c r="C311" s="4">
        <v>47.099088680497601</v>
      </c>
      <c r="D311" s="4">
        <v>36.661895552310298</v>
      </c>
      <c r="E311" s="4">
        <v>34.535923392729202</v>
      </c>
      <c r="F311" s="4">
        <v>30.812420522442601</v>
      </c>
      <c r="G311" s="4">
        <v>26.784523634691599</v>
      </c>
      <c r="H311" s="4">
        <v>26.644913098238298</v>
      </c>
      <c r="I311" s="4">
        <v>27.094207316285399</v>
      </c>
      <c r="J311" s="4">
        <v>24.918804908355099</v>
      </c>
      <c r="K311" s="4">
        <v>17.905385957339401</v>
      </c>
      <c r="L311" s="4">
        <v>11.3829493464231</v>
      </c>
    </row>
    <row r="312" spans="1:12" x14ac:dyDescent="0.3">
      <c r="A312" s="10" t="s">
        <v>153</v>
      </c>
      <c r="B312" s="2" t="s">
        <v>181</v>
      </c>
      <c r="C312" s="4">
        <v>47.099088680497601</v>
      </c>
      <c r="D312" s="4">
        <v>36.661895552310803</v>
      </c>
      <c r="E312" s="4">
        <v>34.535923392729799</v>
      </c>
      <c r="F312" s="4">
        <v>30.812616795478601</v>
      </c>
      <c r="G312" s="4">
        <v>26.784523634691901</v>
      </c>
      <c r="H312" s="4">
        <v>26.6449130982387</v>
      </c>
      <c r="I312" s="4">
        <v>27.0942073162859</v>
      </c>
      <c r="J312" s="4">
        <v>24.918804908358901</v>
      </c>
      <c r="K312" s="4">
        <v>17.905385957343299</v>
      </c>
      <c r="L312" s="4">
        <v>11.382949346425599</v>
      </c>
    </row>
    <row r="313" spans="1:12" x14ac:dyDescent="0.3">
      <c r="A313" s="10" t="s">
        <v>153</v>
      </c>
      <c r="B313" s="2" t="s">
        <v>182</v>
      </c>
      <c r="C313" s="4">
        <v>47.099088680497601</v>
      </c>
      <c r="D313" s="4">
        <v>36.6618955523113</v>
      </c>
      <c r="E313" s="4">
        <v>34.535923392729401</v>
      </c>
      <c r="F313" s="4">
        <v>30.8125337943418</v>
      </c>
      <c r="G313" s="4">
        <v>26.784523634691698</v>
      </c>
      <c r="H313" s="4">
        <v>26.644913098238401</v>
      </c>
      <c r="I313" s="4">
        <v>27.094207316285502</v>
      </c>
      <c r="J313" s="4">
        <v>24.918804908355199</v>
      </c>
      <c r="K313" s="4">
        <v>17.905385957341402</v>
      </c>
      <c r="L313" s="4">
        <v>11.382949346422301</v>
      </c>
    </row>
    <row r="314" spans="1:12" x14ac:dyDescent="0.3">
      <c r="A314" s="10" t="s">
        <v>153</v>
      </c>
      <c r="B314" s="2" t="s">
        <v>171</v>
      </c>
      <c r="C314" s="4">
        <v>47.099088681288897</v>
      </c>
      <c r="D314" s="4">
        <v>36.655754721581197</v>
      </c>
      <c r="E314" s="4">
        <v>34.535163204436998</v>
      </c>
      <c r="F314" s="4">
        <v>30.8203474168062</v>
      </c>
      <c r="G314" s="4">
        <v>26.793578333971901</v>
      </c>
      <c r="H314" s="4">
        <v>26.689028954244101</v>
      </c>
      <c r="I314" s="4">
        <v>27.069630841880102</v>
      </c>
      <c r="J314" s="4">
        <v>24.937098984340299</v>
      </c>
      <c r="K314" s="4">
        <v>18.148244223863198</v>
      </c>
      <c r="L314" s="4">
        <v>11.382734557271901</v>
      </c>
    </row>
    <row r="315" spans="1:12" x14ac:dyDescent="0.3">
      <c r="A315" s="10" t="s">
        <v>153</v>
      </c>
      <c r="B315" s="2" t="s">
        <v>183</v>
      </c>
      <c r="C315" s="4">
        <v>47.099088680497601</v>
      </c>
      <c r="D315" s="4">
        <v>36.658177688853698</v>
      </c>
      <c r="E315" s="4">
        <v>34.535212742433401</v>
      </c>
      <c r="F315" s="4">
        <v>30.8121890622885</v>
      </c>
      <c r="G315" s="4">
        <v>26.780906229582801</v>
      </c>
      <c r="H315" s="4">
        <v>26.657095777721199</v>
      </c>
      <c r="I315" s="4">
        <v>27.0825028264248</v>
      </c>
      <c r="J315" s="4">
        <v>25.014648281431501</v>
      </c>
      <c r="K315" s="4">
        <v>18.014017852671198</v>
      </c>
      <c r="L315" s="4">
        <v>11.3930837510567</v>
      </c>
    </row>
    <row r="316" spans="1:12" x14ac:dyDescent="0.3">
      <c r="A316" s="10" t="s">
        <v>153</v>
      </c>
      <c r="B316" s="2" t="s">
        <v>184</v>
      </c>
      <c r="C316" s="4">
        <v>47.099088680497601</v>
      </c>
      <c r="D316" s="4">
        <v>36.655739294955801</v>
      </c>
      <c r="E316" s="4">
        <v>34.531917053545598</v>
      </c>
      <c r="F316" s="4">
        <v>30.8166539829604</v>
      </c>
      <c r="G316" s="4">
        <v>26.797995628512499</v>
      </c>
      <c r="H316" s="4">
        <v>26.656706336350801</v>
      </c>
      <c r="I316" s="4">
        <v>27.0447879465043</v>
      </c>
      <c r="J316" s="4">
        <v>24.8239409335606</v>
      </c>
      <c r="K316" s="4">
        <v>17.984016983506901</v>
      </c>
      <c r="L316" s="4">
        <v>11.490251528686301</v>
      </c>
    </row>
    <row r="317" spans="1:12" x14ac:dyDescent="0.3">
      <c r="A317" s="10" t="s">
        <v>153</v>
      </c>
      <c r="B317" s="2" t="s">
        <v>185</v>
      </c>
      <c r="C317" s="4">
        <v>47.099088680497601</v>
      </c>
      <c r="D317" s="4">
        <v>36.661895552311201</v>
      </c>
      <c r="E317" s="4">
        <v>34.535923392729202</v>
      </c>
      <c r="F317" s="4">
        <v>30.8126167954781</v>
      </c>
      <c r="G317" s="4">
        <v>26.784523634691698</v>
      </c>
      <c r="H317" s="4">
        <v>26.644913098238199</v>
      </c>
      <c r="I317" s="4">
        <v>27.094207316285399</v>
      </c>
      <c r="J317" s="4">
        <v>24.918804908356002</v>
      </c>
      <c r="K317" s="4">
        <v>17.905385957341799</v>
      </c>
      <c r="L317" s="4">
        <v>11.382949346422899</v>
      </c>
    </row>
    <row r="318" spans="1:12" x14ac:dyDescent="0.3">
      <c r="A318" s="2" t="s">
        <v>154</v>
      </c>
      <c r="B318" s="2" t="s">
        <v>173</v>
      </c>
      <c r="C318" s="4">
        <v>291.01003888291098</v>
      </c>
      <c r="D318" s="4">
        <v>281.88451425364298</v>
      </c>
      <c r="E318" s="4">
        <v>288.84253172601001</v>
      </c>
      <c r="F318" s="4">
        <v>332.09872807483401</v>
      </c>
      <c r="G318" s="4">
        <v>295.70184044110999</v>
      </c>
      <c r="H318" s="4">
        <v>262.99901035252799</v>
      </c>
      <c r="I318" s="4">
        <v>237.477912512535</v>
      </c>
      <c r="J318" s="4">
        <v>212.73834687561799</v>
      </c>
      <c r="K318" s="4">
        <v>190.42580339466599</v>
      </c>
      <c r="L318" s="4">
        <v>169.045810941844</v>
      </c>
    </row>
    <row r="319" spans="1:12" x14ac:dyDescent="0.3">
      <c r="A319" s="10" t="s">
        <v>154</v>
      </c>
      <c r="B319" s="2" t="s">
        <v>170</v>
      </c>
      <c r="C319" s="4">
        <v>291.01003888291098</v>
      </c>
      <c r="D319" s="4">
        <v>281.88412563044102</v>
      </c>
      <c r="E319" s="4">
        <v>288.84009001737797</v>
      </c>
      <c r="F319" s="4">
        <v>332.08765936055499</v>
      </c>
      <c r="G319" s="4">
        <v>295.68272163211401</v>
      </c>
      <c r="H319" s="4">
        <v>262.934657169746</v>
      </c>
      <c r="I319" s="4">
        <v>237.43417460587099</v>
      </c>
      <c r="J319" s="4">
        <v>212.62835554086899</v>
      </c>
      <c r="K319" s="4">
        <v>190.31230979343701</v>
      </c>
      <c r="L319" s="4">
        <v>168.88062706125999</v>
      </c>
    </row>
    <row r="320" spans="1:12" x14ac:dyDescent="0.3">
      <c r="A320" s="10" t="s">
        <v>154</v>
      </c>
      <c r="B320" s="2" t="s">
        <v>174</v>
      </c>
      <c r="C320" s="4">
        <v>291.01003888291098</v>
      </c>
      <c r="D320" s="4">
        <v>281.88412563044102</v>
      </c>
      <c r="E320" s="4">
        <v>288.84009001737797</v>
      </c>
      <c r="F320" s="4">
        <v>332.08765936055403</v>
      </c>
      <c r="G320" s="4">
        <v>295.68272163211401</v>
      </c>
      <c r="H320" s="4">
        <v>262.934657169746</v>
      </c>
      <c r="I320" s="4">
        <v>237.43153682751</v>
      </c>
      <c r="J320" s="4">
        <v>212.62555761884801</v>
      </c>
      <c r="K320" s="4">
        <v>190.30951187141599</v>
      </c>
      <c r="L320" s="4">
        <v>168.88062706125999</v>
      </c>
    </row>
    <row r="321" spans="1:12" x14ac:dyDescent="0.3">
      <c r="A321" s="10" t="s">
        <v>154</v>
      </c>
      <c r="B321" s="2" t="s">
        <v>175</v>
      </c>
      <c r="C321" s="4">
        <v>291.01003888291098</v>
      </c>
      <c r="D321" s="4">
        <v>281.88412563044102</v>
      </c>
      <c r="E321" s="4">
        <v>288.84009001737701</v>
      </c>
      <c r="F321" s="4">
        <v>332.08765936055403</v>
      </c>
      <c r="G321" s="4">
        <v>295.68275274028002</v>
      </c>
      <c r="H321" s="4">
        <v>262.93469027813097</v>
      </c>
      <c r="I321" s="4">
        <v>237.43420771425599</v>
      </c>
      <c r="J321" s="4">
        <v>212.628438304231</v>
      </c>
      <c r="K321" s="4">
        <v>190.31235944841401</v>
      </c>
      <c r="L321" s="4">
        <v>168.879935137183</v>
      </c>
    </row>
    <row r="322" spans="1:12" x14ac:dyDescent="0.3">
      <c r="A322" s="10" t="s">
        <v>154</v>
      </c>
      <c r="B322" s="2" t="s">
        <v>176</v>
      </c>
      <c r="C322" s="4">
        <v>291.01003888291098</v>
      </c>
      <c r="D322" s="4">
        <v>281.88412563044102</v>
      </c>
      <c r="E322" s="4">
        <v>288.84009001737701</v>
      </c>
      <c r="F322" s="4">
        <v>332.08765936055403</v>
      </c>
      <c r="G322" s="4">
        <v>295.68272163211401</v>
      </c>
      <c r="H322" s="4">
        <v>262.934657169746</v>
      </c>
      <c r="I322" s="4">
        <v>237.43417460587099</v>
      </c>
      <c r="J322" s="4">
        <v>212.62835554086899</v>
      </c>
      <c r="K322" s="4">
        <v>190.31230979343701</v>
      </c>
      <c r="L322" s="4">
        <v>168.88062706125999</v>
      </c>
    </row>
    <row r="323" spans="1:12" x14ac:dyDescent="0.3">
      <c r="A323" s="10" t="s">
        <v>154</v>
      </c>
      <c r="B323" s="2" t="s">
        <v>177</v>
      </c>
      <c r="C323" s="4">
        <v>291.01003888291098</v>
      </c>
      <c r="D323" s="4">
        <v>281.88412563044102</v>
      </c>
      <c r="E323" s="4">
        <v>288.84009001737701</v>
      </c>
      <c r="F323" s="4">
        <v>332.08765936055403</v>
      </c>
      <c r="G323" s="4">
        <v>295.68275274028002</v>
      </c>
      <c r="H323" s="4">
        <v>262.93469027813097</v>
      </c>
      <c r="I323" s="4">
        <v>237.43420771425599</v>
      </c>
      <c r="J323" s="4">
        <v>212.628438304231</v>
      </c>
      <c r="K323" s="4">
        <v>190.31235944841401</v>
      </c>
      <c r="L323" s="4">
        <v>168.879935137183</v>
      </c>
    </row>
    <row r="324" spans="1:12" x14ac:dyDescent="0.3">
      <c r="A324" s="10" t="s">
        <v>154</v>
      </c>
      <c r="B324" s="2" t="s">
        <v>178</v>
      </c>
      <c r="C324" s="4">
        <v>291.01003888291098</v>
      </c>
      <c r="D324" s="4">
        <v>281.88412563044102</v>
      </c>
      <c r="E324" s="4">
        <v>288.84009001737701</v>
      </c>
      <c r="F324" s="4">
        <v>332.08765936055403</v>
      </c>
      <c r="G324" s="4">
        <v>295.68275274028002</v>
      </c>
      <c r="H324" s="4">
        <v>262.93469027813097</v>
      </c>
      <c r="I324" s="4">
        <v>237.43420771425599</v>
      </c>
      <c r="J324" s="4">
        <v>212.628438304231</v>
      </c>
      <c r="K324" s="4">
        <v>190.31235944841401</v>
      </c>
      <c r="L324" s="4">
        <v>168.879935137183</v>
      </c>
    </row>
    <row r="325" spans="1:12" x14ac:dyDescent="0.3">
      <c r="A325" s="10" t="s">
        <v>154</v>
      </c>
      <c r="B325" s="2" t="s">
        <v>179</v>
      </c>
      <c r="C325" s="4">
        <v>291.01003888291098</v>
      </c>
      <c r="D325" s="4">
        <v>281.88412563044102</v>
      </c>
      <c r="E325" s="4">
        <v>288.84009001737701</v>
      </c>
      <c r="F325" s="4">
        <v>332.08765936055403</v>
      </c>
      <c r="G325" s="4">
        <v>295.68275274028002</v>
      </c>
      <c r="H325" s="4">
        <v>262.93469027813097</v>
      </c>
      <c r="I325" s="4">
        <v>237.43420771425599</v>
      </c>
      <c r="J325" s="4">
        <v>212.628438304231</v>
      </c>
      <c r="K325" s="4">
        <v>190.31235944841401</v>
      </c>
      <c r="L325" s="4">
        <v>168.879935137183</v>
      </c>
    </row>
    <row r="326" spans="1:12" x14ac:dyDescent="0.3">
      <c r="A326" s="10" t="s">
        <v>154</v>
      </c>
      <c r="B326" s="2" t="s">
        <v>180</v>
      </c>
      <c r="C326" s="4">
        <v>291.01003888291098</v>
      </c>
      <c r="D326" s="4">
        <v>281.88412563044102</v>
      </c>
      <c r="E326" s="4">
        <v>288.84009001737701</v>
      </c>
      <c r="F326" s="4">
        <v>332.08765936055403</v>
      </c>
      <c r="G326" s="4">
        <v>295.68272163211401</v>
      </c>
      <c r="H326" s="4">
        <v>262.934657169746</v>
      </c>
      <c r="I326" s="4">
        <v>237.43417460587099</v>
      </c>
      <c r="J326" s="4">
        <v>212.62835554086899</v>
      </c>
      <c r="K326" s="4">
        <v>190.31230979343701</v>
      </c>
      <c r="L326" s="4">
        <v>168.88062706125999</v>
      </c>
    </row>
    <row r="327" spans="1:12" x14ac:dyDescent="0.3">
      <c r="A327" s="10" t="s">
        <v>154</v>
      </c>
      <c r="B327" s="2" t="s">
        <v>181</v>
      </c>
      <c r="C327" s="4">
        <v>291.01003888291098</v>
      </c>
      <c r="D327" s="4">
        <v>281.88412563044102</v>
      </c>
      <c r="E327" s="4">
        <v>288.84009001737701</v>
      </c>
      <c r="F327" s="4">
        <v>332.08765936055403</v>
      </c>
      <c r="G327" s="4">
        <v>295.68272163211401</v>
      </c>
      <c r="H327" s="4">
        <v>262.934657169746</v>
      </c>
      <c r="I327" s="4">
        <v>237.43417460587099</v>
      </c>
      <c r="J327" s="4">
        <v>212.62835554086899</v>
      </c>
      <c r="K327" s="4">
        <v>190.31230979343701</v>
      </c>
      <c r="L327" s="4">
        <v>168.88062706125999</v>
      </c>
    </row>
    <row r="328" spans="1:12" x14ac:dyDescent="0.3">
      <c r="A328" s="10" t="s">
        <v>154</v>
      </c>
      <c r="B328" s="2" t="s">
        <v>182</v>
      </c>
      <c r="C328" s="4">
        <v>291.01003888291098</v>
      </c>
      <c r="D328" s="4">
        <v>281.88412563044102</v>
      </c>
      <c r="E328" s="4">
        <v>288.84009001737701</v>
      </c>
      <c r="F328" s="4">
        <v>332.08765936055403</v>
      </c>
      <c r="G328" s="4">
        <v>295.68272163211401</v>
      </c>
      <c r="H328" s="4">
        <v>262.934657169746</v>
      </c>
      <c r="I328" s="4">
        <v>237.43417460587099</v>
      </c>
      <c r="J328" s="4">
        <v>212.62835554086899</v>
      </c>
      <c r="K328" s="4">
        <v>190.31230979343701</v>
      </c>
      <c r="L328" s="4">
        <v>168.88062706125999</v>
      </c>
    </row>
    <row r="329" spans="1:12" x14ac:dyDescent="0.3">
      <c r="A329" s="10" t="s">
        <v>154</v>
      </c>
      <c r="B329" s="2" t="s">
        <v>171</v>
      </c>
      <c r="C329" s="4">
        <v>291.01003888291098</v>
      </c>
      <c r="D329" s="4">
        <v>281.88412563044102</v>
      </c>
      <c r="E329" s="4">
        <v>288.84009001737701</v>
      </c>
      <c r="F329" s="4">
        <v>332.08765936055403</v>
      </c>
      <c r="G329" s="4">
        <v>295.68272163211401</v>
      </c>
      <c r="H329" s="4">
        <v>262.934657169746</v>
      </c>
      <c r="I329" s="4">
        <v>237.43417460587099</v>
      </c>
      <c r="J329" s="4">
        <v>212.62835554086899</v>
      </c>
      <c r="K329" s="4">
        <v>190.31230979343701</v>
      </c>
      <c r="L329" s="4">
        <v>168.88062706125999</v>
      </c>
    </row>
    <row r="330" spans="1:12" x14ac:dyDescent="0.3">
      <c r="A330" s="10" t="s">
        <v>154</v>
      </c>
      <c r="B330" s="2" t="s">
        <v>183</v>
      </c>
      <c r="C330" s="4">
        <v>291.01003888291098</v>
      </c>
      <c r="D330" s="4">
        <v>281.88412563044102</v>
      </c>
      <c r="E330" s="4">
        <v>288.84009001737701</v>
      </c>
      <c r="F330" s="4">
        <v>332.08765936055403</v>
      </c>
      <c r="G330" s="4">
        <v>295.68272163211401</v>
      </c>
      <c r="H330" s="4">
        <v>262.934657169746</v>
      </c>
      <c r="I330" s="4">
        <v>237.43153682751</v>
      </c>
      <c r="J330" s="4">
        <v>212.62555761884801</v>
      </c>
      <c r="K330" s="4">
        <v>190.30951187141599</v>
      </c>
      <c r="L330" s="4">
        <v>168.88062706125999</v>
      </c>
    </row>
    <row r="331" spans="1:12" x14ac:dyDescent="0.3">
      <c r="A331" s="10" t="s">
        <v>154</v>
      </c>
      <c r="B331" s="2" t="s">
        <v>184</v>
      </c>
      <c r="C331" s="4">
        <v>291.01003888291098</v>
      </c>
      <c r="D331" s="4">
        <v>281.88412563044102</v>
      </c>
      <c r="E331" s="4">
        <v>288.84009001737701</v>
      </c>
      <c r="F331" s="4">
        <v>332.08765936055403</v>
      </c>
      <c r="G331" s="4">
        <v>295.68275274028002</v>
      </c>
      <c r="H331" s="4">
        <v>262.93469027813097</v>
      </c>
      <c r="I331" s="4">
        <v>237.43420771425599</v>
      </c>
      <c r="J331" s="4">
        <v>212.628438304231</v>
      </c>
      <c r="K331" s="4">
        <v>190.31235944841401</v>
      </c>
      <c r="L331" s="4">
        <v>168.879935137183</v>
      </c>
    </row>
    <row r="332" spans="1:12" x14ac:dyDescent="0.3">
      <c r="A332" s="10" t="s">
        <v>154</v>
      </c>
      <c r="B332" s="2" t="s">
        <v>185</v>
      </c>
      <c r="C332" s="4">
        <v>291.01003888291098</v>
      </c>
      <c r="D332" s="4">
        <v>281.88412563044102</v>
      </c>
      <c r="E332" s="4">
        <v>288.84009001737701</v>
      </c>
      <c r="F332" s="4">
        <v>332.08765936055403</v>
      </c>
      <c r="G332" s="4">
        <v>295.68272163211401</v>
      </c>
      <c r="H332" s="4">
        <v>262.934657169746</v>
      </c>
      <c r="I332" s="4">
        <v>237.43417460587099</v>
      </c>
      <c r="J332" s="4">
        <v>212.62835554086899</v>
      </c>
      <c r="K332" s="4">
        <v>190.31230979343701</v>
      </c>
      <c r="L332" s="4">
        <v>168.88062706125999</v>
      </c>
    </row>
    <row r="333" spans="1:12" x14ac:dyDescent="0.3">
      <c r="A333" s="2" t="s">
        <v>155</v>
      </c>
      <c r="B333" s="2" t="s">
        <v>173</v>
      </c>
      <c r="C333" s="4">
        <v>3245.6069976398599</v>
      </c>
      <c r="D333" s="4">
        <v>3008.4609952153901</v>
      </c>
      <c r="E333" s="4">
        <v>2485.8922358743098</v>
      </c>
      <c r="F333" s="4">
        <v>1769.4746511036401</v>
      </c>
      <c r="G333" s="4">
        <v>1555.01813393254</v>
      </c>
      <c r="H333" s="4">
        <v>1400.31328878198</v>
      </c>
      <c r="I333" s="4">
        <v>1195.9870041977099</v>
      </c>
      <c r="J333" s="4">
        <v>964.49222316211899</v>
      </c>
      <c r="K333" s="4">
        <v>884.43758970647798</v>
      </c>
      <c r="L333" s="4">
        <v>805.69072627363096</v>
      </c>
    </row>
    <row r="334" spans="1:12" x14ac:dyDescent="0.3">
      <c r="A334" s="10" t="s">
        <v>155</v>
      </c>
      <c r="B334" s="2" t="s">
        <v>170</v>
      </c>
      <c r="C334" s="4">
        <v>3243.4329805911102</v>
      </c>
      <c r="D334" s="4">
        <v>3006.8870668416198</v>
      </c>
      <c r="E334" s="4">
        <v>2483.4942298115302</v>
      </c>
      <c r="F334" s="4">
        <v>1778.29042557503</v>
      </c>
      <c r="G334" s="4">
        <v>881.74262757399197</v>
      </c>
      <c r="H334" s="4">
        <v>702.425562792915</v>
      </c>
      <c r="I334" s="4">
        <v>723.62525413033097</v>
      </c>
      <c r="J334" s="4">
        <v>905.09458992295197</v>
      </c>
      <c r="K334" s="4">
        <v>942.88290912105401</v>
      </c>
      <c r="L334" s="4">
        <v>812.75511582709305</v>
      </c>
    </row>
    <row r="335" spans="1:12" x14ac:dyDescent="0.3">
      <c r="A335" s="10" t="s">
        <v>155</v>
      </c>
      <c r="B335" s="2" t="s">
        <v>174</v>
      </c>
      <c r="C335" s="4">
        <v>3243.37331125745</v>
      </c>
      <c r="D335" s="4">
        <v>3006.8308370017498</v>
      </c>
      <c r="E335" s="4">
        <v>2483.5077790074702</v>
      </c>
      <c r="F335" s="4">
        <v>1776.5049126481399</v>
      </c>
      <c r="G335" s="4">
        <v>882.88413041201397</v>
      </c>
      <c r="H335" s="4">
        <v>706.27866132711995</v>
      </c>
      <c r="I335" s="4">
        <v>728.01134169442901</v>
      </c>
      <c r="J335" s="4">
        <v>914.23165786880202</v>
      </c>
      <c r="K335" s="4">
        <v>947.57439870568703</v>
      </c>
      <c r="L335" s="4">
        <v>836.58677611508199</v>
      </c>
    </row>
    <row r="336" spans="1:12" x14ac:dyDescent="0.3">
      <c r="A336" s="10" t="s">
        <v>155</v>
      </c>
      <c r="B336" s="2" t="s">
        <v>175</v>
      </c>
      <c r="C336" s="4">
        <v>3243.4329795325998</v>
      </c>
      <c r="D336" s="4">
        <v>3006.8869490003099</v>
      </c>
      <c r="E336" s="4">
        <v>2483.48202736659</v>
      </c>
      <c r="F336" s="4">
        <v>1778.0649237408199</v>
      </c>
      <c r="G336" s="4">
        <v>884.35161063360101</v>
      </c>
      <c r="H336" s="4">
        <v>704.89738777090497</v>
      </c>
      <c r="I336" s="4">
        <v>727.19314194664105</v>
      </c>
      <c r="J336" s="4">
        <v>906.38630128334</v>
      </c>
      <c r="K336" s="4">
        <v>946.35891989684103</v>
      </c>
      <c r="L336" s="4">
        <v>811.58849922612001</v>
      </c>
    </row>
    <row r="337" spans="1:12" x14ac:dyDescent="0.3">
      <c r="A337" s="10" t="s">
        <v>155</v>
      </c>
      <c r="B337" s="2" t="s">
        <v>176</v>
      </c>
      <c r="C337" s="4">
        <v>3243.37331125744</v>
      </c>
      <c r="D337" s="4">
        <v>3006.83105985975</v>
      </c>
      <c r="E337" s="4">
        <v>2483.5095923948702</v>
      </c>
      <c r="F337" s="4">
        <v>1776.8279962899901</v>
      </c>
      <c r="G337" s="4">
        <v>882.27378847250804</v>
      </c>
      <c r="H337" s="4">
        <v>705.71157907711597</v>
      </c>
      <c r="I337" s="4">
        <v>727.37964994964796</v>
      </c>
      <c r="J337" s="4">
        <v>912.60937432353001</v>
      </c>
      <c r="K337" s="4">
        <v>973.15530207282995</v>
      </c>
      <c r="L337" s="4">
        <v>878.27690762631801</v>
      </c>
    </row>
    <row r="338" spans="1:12" x14ac:dyDescent="0.3">
      <c r="A338" s="10" t="s">
        <v>155</v>
      </c>
      <c r="B338" s="2" t="s">
        <v>177</v>
      </c>
      <c r="C338" s="4">
        <v>3243.4329795325998</v>
      </c>
      <c r="D338" s="4">
        <v>3006.8869490003099</v>
      </c>
      <c r="E338" s="4">
        <v>2483.4788278481201</v>
      </c>
      <c r="F338" s="4">
        <v>1778.06738432098</v>
      </c>
      <c r="G338" s="4">
        <v>884.22635281200803</v>
      </c>
      <c r="H338" s="4">
        <v>704.87593111586898</v>
      </c>
      <c r="I338" s="4">
        <v>727.05286000985996</v>
      </c>
      <c r="J338" s="4">
        <v>906.45818120211504</v>
      </c>
      <c r="K338" s="4">
        <v>946.42495972122003</v>
      </c>
      <c r="L338" s="4">
        <v>808.71098795892397</v>
      </c>
    </row>
    <row r="339" spans="1:12" x14ac:dyDescent="0.3">
      <c r="A339" s="10" t="s">
        <v>155</v>
      </c>
      <c r="B339" s="2" t="s">
        <v>178</v>
      </c>
      <c r="C339" s="4">
        <v>3243.4329795325998</v>
      </c>
      <c r="D339" s="4">
        <v>3006.8869490003099</v>
      </c>
      <c r="E339" s="4">
        <v>2483.47882784791</v>
      </c>
      <c r="F339" s="4">
        <v>1778.06738432059</v>
      </c>
      <c r="G339" s="4">
        <v>884.22635306123698</v>
      </c>
      <c r="H339" s="4">
        <v>704.87593108143801</v>
      </c>
      <c r="I339" s="4">
        <v>727.05285996580096</v>
      </c>
      <c r="J339" s="4">
        <v>906.45818115181805</v>
      </c>
      <c r="K339" s="4">
        <v>946.42495967092998</v>
      </c>
      <c r="L339" s="4">
        <v>808.71098796369904</v>
      </c>
    </row>
    <row r="340" spans="1:12" x14ac:dyDescent="0.3">
      <c r="A340" s="10" t="s">
        <v>155</v>
      </c>
      <c r="B340" s="2" t="s">
        <v>179</v>
      </c>
      <c r="C340" s="4">
        <v>3243.4329795325998</v>
      </c>
      <c r="D340" s="4">
        <v>3006.8869490003099</v>
      </c>
      <c r="E340" s="4">
        <v>2483.478827848</v>
      </c>
      <c r="F340" s="4">
        <v>1778.06738432062</v>
      </c>
      <c r="G340" s="4">
        <v>884.22635281567898</v>
      </c>
      <c r="H340" s="4">
        <v>704.87593108086196</v>
      </c>
      <c r="I340" s="4">
        <v>727.05285996556302</v>
      </c>
      <c r="J340" s="4">
        <v>906.45818115228201</v>
      </c>
      <c r="K340" s="4">
        <v>946.424959671392</v>
      </c>
      <c r="L340" s="4">
        <v>808.710987962383</v>
      </c>
    </row>
    <row r="341" spans="1:12" x14ac:dyDescent="0.3">
      <c r="A341" s="10" t="s">
        <v>155</v>
      </c>
      <c r="B341" s="2" t="s">
        <v>180</v>
      </c>
      <c r="C341" s="4">
        <v>3243.37331125744</v>
      </c>
      <c r="D341" s="4">
        <v>3006.83105985975</v>
      </c>
      <c r="E341" s="4">
        <v>2483.5095923948702</v>
      </c>
      <c r="F341" s="4">
        <v>1776.8279962899901</v>
      </c>
      <c r="G341" s="4">
        <v>882.27378847275395</v>
      </c>
      <c r="H341" s="4">
        <v>705.711579077088</v>
      </c>
      <c r="I341" s="4">
        <v>727.37964994891502</v>
      </c>
      <c r="J341" s="4">
        <v>912.60937432353796</v>
      </c>
      <c r="K341" s="4">
        <v>973.15530207287497</v>
      </c>
      <c r="L341" s="4">
        <v>878.27690762632699</v>
      </c>
    </row>
    <row r="342" spans="1:12" x14ac:dyDescent="0.3">
      <c r="A342" s="10" t="s">
        <v>155</v>
      </c>
      <c r="B342" s="2" t="s">
        <v>181</v>
      </c>
      <c r="C342" s="4">
        <v>3243.37331125745</v>
      </c>
      <c r="D342" s="4">
        <v>3006.83105985975</v>
      </c>
      <c r="E342" s="4">
        <v>2483.5095923948702</v>
      </c>
      <c r="F342" s="4">
        <v>1776.8279962899901</v>
      </c>
      <c r="G342" s="4">
        <v>882.27378847283705</v>
      </c>
      <c r="H342" s="4">
        <v>705.71157907711699</v>
      </c>
      <c r="I342" s="4">
        <v>727.37964994947004</v>
      </c>
      <c r="J342" s="4">
        <v>912.60937432351398</v>
      </c>
      <c r="K342" s="4">
        <v>973.15530207288703</v>
      </c>
      <c r="L342" s="4">
        <v>878.27690762630903</v>
      </c>
    </row>
    <row r="343" spans="1:12" x14ac:dyDescent="0.3">
      <c r="A343" s="10" t="s">
        <v>155</v>
      </c>
      <c r="B343" s="2" t="s">
        <v>182</v>
      </c>
      <c r="C343" s="4">
        <v>3243.37331125744</v>
      </c>
      <c r="D343" s="4">
        <v>3006.83105985975</v>
      </c>
      <c r="E343" s="4">
        <v>2483.5095923948702</v>
      </c>
      <c r="F343" s="4">
        <v>1776.8279962900001</v>
      </c>
      <c r="G343" s="4">
        <v>882.27378847281898</v>
      </c>
      <c r="H343" s="4">
        <v>705.71157907709403</v>
      </c>
      <c r="I343" s="4">
        <v>727.37964994856804</v>
      </c>
      <c r="J343" s="4">
        <v>912.609374323525</v>
      </c>
      <c r="K343" s="4">
        <v>973.15530207277698</v>
      </c>
      <c r="L343" s="4">
        <v>878.27690762632403</v>
      </c>
    </row>
    <row r="344" spans="1:12" x14ac:dyDescent="0.3">
      <c r="A344" s="10" t="s">
        <v>155</v>
      </c>
      <c r="B344" s="2" t="s">
        <v>171</v>
      </c>
      <c r="C344" s="4">
        <v>3243.4329805911002</v>
      </c>
      <c r="D344" s="4">
        <v>3006.8870668416198</v>
      </c>
      <c r="E344" s="4">
        <v>2483.4942298115002</v>
      </c>
      <c r="F344" s="4">
        <v>1778.2904255769099</v>
      </c>
      <c r="G344" s="4">
        <v>881.74262757475401</v>
      </c>
      <c r="H344" s="4">
        <v>702.42556272849299</v>
      </c>
      <c r="I344" s="4">
        <v>723.625254130504</v>
      </c>
      <c r="J344" s="4">
        <v>905.09458992289899</v>
      </c>
      <c r="K344" s="4">
        <v>942.88290912102104</v>
      </c>
      <c r="L344" s="4">
        <v>812.75511582751096</v>
      </c>
    </row>
    <row r="345" spans="1:12" x14ac:dyDescent="0.3">
      <c r="A345" s="10" t="s">
        <v>155</v>
      </c>
      <c r="B345" s="2" t="s">
        <v>183</v>
      </c>
      <c r="C345" s="4">
        <v>3243.37331125745</v>
      </c>
      <c r="D345" s="4">
        <v>3006.8308370017498</v>
      </c>
      <c r="E345" s="4">
        <v>2483.5077790074702</v>
      </c>
      <c r="F345" s="4">
        <v>1776.5049126481799</v>
      </c>
      <c r="G345" s="4">
        <v>882.88413041201704</v>
      </c>
      <c r="H345" s="4">
        <v>706.27866132711995</v>
      </c>
      <c r="I345" s="4">
        <v>728.01134169442798</v>
      </c>
      <c r="J345" s="4">
        <v>914.23165786975505</v>
      </c>
      <c r="K345" s="4">
        <v>947.57439870663097</v>
      </c>
      <c r="L345" s="4">
        <v>836.58677611610597</v>
      </c>
    </row>
    <row r="346" spans="1:12" x14ac:dyDescent="0.3">
      <c r="A346" s="10" t="s">
        <v>155</v>
      </c>
      <c r="B346" s="2" t="s">
        <v>184</v>
      </c>
      <c r="C346" s="4">
        <v>3243.4329795325998</v>
      </c>
      <c r="D346" s="4">
        <v>3006.8869490003099</v>
      </c>
      <c r="E346" s="4">
        <v>2483.4820273662899</v>
      </c>
      <c r="F346" s="4">
        <v>1778.0649237402699</v>
      </c>
      <c r="G346" s="4">
        <v>884.35161063673104</v>
      </c>
      <c r="H346" s="4">
        <v>704.89738777125501</v>
      </c>
      <c r="I346" s="4">
        <v>727.193141952264</v>
      </c>
      <c r="J346" s="4">
        <v>906.38630128057696</v>
      </c>
      <c r="K346" s="4">
        <v>946.35891989408799</v>
      </c>
      <c r="L346" s="4">
        <v>811.58849922963498</v>
      </c>
    </row>
    <row r="347" spans="1:12" x14ac:dyDescent="0.3">
      <c r="A347" s="10" t="s">
        <v>155</v>
      </c>
      <c r="B347" s="2" t="s">
        <v>185</v>
      </c>
      <c r="C347" s="4">
        <v>3243.37331125744</v>
      </c>
      <c r="D347" s="4">
        <v>3006.83105985975</v>
      </c>
      <c r="E347" s="4">
        <v>2483.5095923948702</v>
      </c>
      <c r="F347" s="4">
        <v>1776.8279962899901</v>
      </c>
      <c r="G347" s="4">
        <v>882.27378847258603</v>
      </c>
      <c r="H347" s="4">
        <v>705.71157907708903</v>
      </c>
      <c r="I347" s="4">
        <v>727.37964994887795</v>
      </c>
      <c r="J347" s="4">
        <v>912.60937432352705</v>
      </c>
      <c r="K347" s="4">
        <v>973.15530207282495</v>
      </c>
      <c r="L347" s="4">
        <v>878.27690762632301</v>
      </c>
    </row>
    <row r="348" spans="1:12" x14ac:dyDescent="0.3">
      <c r="A348" s="2" t="s">
        <v>156</v>
      </c>
      <c r="B348" s="2" t="s">
        <v>173</v>
      </c>
      <c r="C348" s="4">
        <v>424.95701353567699</v>
      </c>
      <c r="D348" s="4">
        <v>410.74730024573302</v>
      </c>
      <c r="E348" s="4">
        <v>309.17050774468601</v>
      </c>
      <c r="F348" s="4">
        <v>253.30147847407801</v>
      </c>
      <c r="G348" s="4">
        <v>241.426817382656</v>
      </c>
      <c r="H348" s="4">
        <v>247.168077134702</v>
      </c>
      <c r="I348" s="4">
        <v>250.427120980745</v>
      </c>
      <c r="J348" s="4">
        <v>249.526234195786</v>
      </c>
      <c r="K348" s="4">
        <v>249.85699738196999</v>
      </c>
      <c r="L348" s="4">
        <v>235.220255379945</v>
      </c>
    </row>
    <row r="349" spans="1:12" x14ac:dyDescent="0.3">
      <c r="A349" s="10" t="s">
        <v>156</v>
      </c>
      <c r="B349" s="2" t="s">
        <v>170</v>
      </c>
      <c r="C349" s="4">
        <v>424.95701353567699</v>
      </c>
      <c r="D349" s="4">
        <v>410.752014240763</v>
      </c>
      <c r="E349" s="4">
        <v>309.17050774468601</v>
      </c>
      <c r="F349" s="4">
        <v>253.62723980056899</v>
      </c>
      <c r="G349" s="4">
        <v>241.42909992220299</v>
      </c>
      <c r="H349" s="4">
        <v>246.438428599281</v>
      </c>
      <c r="I349" s="4">
        <v>248.686694667989</v>
      </c>
      <c r="J349" s="4">
        <v>218.772800842804</v>
      </c>
      <c r="K349" s="4">
        <v>151.10011678156201</v>
      </c>
      <c r="L349" s="4">
        <v>94.705646812060493</v>
      </c>
    </row>
    <row r="350" spans="1:12" x14ac:dyDescent="0.3">
      <c r="A350" s="10" t="s">
        <v>156</v>
      </c>
      <c r="B350" s="2" t="s">
        <v>174</v>
      </c>
      <c r="C350" s="4">
        <v>424.95701353567699</v>
      </c>
      <c r="D350" s="4">
        <v>410.752014240763</v>
      </c>
      <c r="E350" s="4">
        <v>309.17050774468601</v>
      </c>
      <c r="F350" s="4">
        <v>253.59367444836599</v>
      </c>
      <c r="G350" s="4">
        <v>241.522369598952</v>
      </c>
      <c r="H350" s="4">
        <v>246.623627136061</v>
      </c>
      <c r="I350" s="4">
        <v>248.83359087443799</v>
      </c>
      <c r="J350" s="4">
        <v>220.160662790207</v>
      </c>
      <c r="K350" s="4">
        <v>151.615467882026</v>
      </c>
      <c r="L350" s="4">
        <v>94.390797633517806</v>
      </c>
    </row>
    <row r="351" spans="1:12" x14ac:dyDescent="0.3">
      <c r="A351" s="10" t="s">
        <v>156</v>
      </c>
      <c r="B351" s="2" t="s">
        <v>175</v>
      </c>
      <c r="C351" s="4">
        <v>424.95701353567603</v>
      </c>
      <c r="D351" s="4">
        <v>410.752014240763</v>
      </c>
      <c r="E351" s="4">
        <v>309.17050774468601</v>
      </c>
      <c r="F351" s="4">
        <v>253.62299696331101</v>
      </c>
      <c r="G351" s="4">
        <v>241.41463605179999</v>
      </c>
      <c r="H351" s="4">
        <v>246.57602662497899</v>
      </c>
      <c r="I351" s="4">
        <v>248.80048860016501</v>
      </c>
      <c r="J351" s="4">
        <v>217.955774123504</v>
      </c>
      <c r="K351" s="4">
        <v>150.154877300446</v>
      </c>
      <c r="L351" s="4">
        <v>94.874627390347598</v>
      </c>
    </row>
    <row r="352" spans="1:12" x14ac:dyDescent="0.3">
      <c r="A352" s="10" t="s">
        <v>156</v>
      </c>
      <c r="B352" s="2" t="s">
        <v>176</v>
      </c>
      <c r="C352" s="4">
        <v>424.95701353567603</v>
      </c>
      <c r="D352" s="4">
        <v>410.752014240763</v>
      </c>
      <c r="E352" s="4">
        <v>309.17050774468601</v>
      </c>
      <c r="F352" s="4">
        <v>253.59367444836599</v>
      </c>
      <c r="G352" s="4">
        <v>241.51459675246599</v>
      </c>
      <c r="H352" s="4">
        <v>246.656282213851</v>
      </c>
      <c r="I352" s="4">
        <v>248.85558846891999</v>
      </c>
      <c r="J352" s="4">
        <v>219.031324669719</v>
      </c>
      <c r="K352" s="4">
        <v>150.53280616335601</v>
      </c>
      <c r="L352" s="4">
        <v>93.937073011169701</v>
      </c>
    </row>
    <row r="353" spans="1:12" x14ac:dyDescent="0.3">
      <c r="A353" s="10" t="s">
        <v>156</v>
      </c>
      <c r="B353" s="2" t="s">
        <v>177</v>
      </c>
      <c r="C353" s="4">
        <v>424.95701353567603</v>
      </c>
      <c r="D353" s="4">
        <v>410.752014240763</v>
      </c>
      <c r="E353" s="4">
        <v>309.17050774468601</v>
      </c>
      <c r="F353" s="4">
        <v>253.62299696331101</v>
      </c>
      <c r="G353" s="4">
        <v>241.41463605179999</v>
      </c>
      <c r="H353" s="4">
        <v>246.57602662497899</v>
      </c>
      <c r="I353" s="4">
        <v>248.80040331754799</v>
      </c>
      <c r="J353" s="4">
        <v>217.96143843882399</v>
      </c>
      <c r="K353" s="4">
        <v>150.12269745131599</v>
      </c>
      <c r="L353" s="4">
        <v>94.892901031656507</v>
      </c>
    </row>
    <row r="354" spans="1:12" x14ac:dyDescent="0.3">
      <c r="A354" s="10" t="s">
        <v>156</v>
      </c>
      <c r="B354" s="2" t="s">
        <v>178</v>
      </c>
      <c r="C354" s="4">
        <v>424.95701353567603</v>
      </c>
      <c r="D354" s="4">
        <v>410.752014240763</v>
      </c>
      <c r="E354" s="4">
        <v>309.17050774468601</v>
      </c>
      <c r="F354" s="4">
        <v>253.62299696331101</v>
      </c>
      <c r="G354" s="4">
        <v>241.41463605179999</v>
      </c>
      <c r="H354" s="4">
        <v>246.57602662497899</v>
      </c>
      <c r="I354" s="4">
        <v>248.800403317546</v>
      </c>
      <c r="J354" s="4">
        <v>217.96143843910201</v>
      </c>
      <c r="K354" s="4">
        <v>150.122697451579</v>
      </c>
      <c r="L354" s="4">
        <v>94.892901031486005</v>
      </c>
    </row>
    <row r="355" spans="1:12" x14ac:dyDescent="0.3">
      <c r="A355" s="10" t="s">
        <v>156</v>
      </c>
      <c r="B355" s="2" t="s">
        <v>179</v>
      </c>
      <c r="C355" s="4">
        <v>424.95701353567603</v>
      </c>
      <c r="D355" s="4">
        <v>410.752014240763</v>
      </c>
      <c r="E355" s="4">
        <v>309.17050774468601</v>
      </c>
      <c r="F355" s="4">
        <v>253.62299696331101</v>
      </c>
      <c r="G355" s="4">
        <v>241.41463605179999</v>
      </c>
      <c r="H355" s="4">
        <v>246.57602662497899</v>
      </c>
      <c r="I355" s="4">
        <v>248.80040331754401</v>
      </c>
      <c r="J355" s="4">
        <v>217.961438439322</v>
      </c>
      <c r="K355" s="4">
        <v>150.12269745174399</v>
      </c>
      <c r="L355" s="4">
        <v>94.892901031691906</v>
      </c>
    </row>
    <row r="356" spans="1:12" x14ac:dyDescent="0.3">
      <c r="A356" s="10" t="s">
        <v>156</v>
      </c>
      <c r="B356" s="2" t="s">
        <v>180</v>
      </c>
      <c r="C356" s="4">
        <v>424.95701353567603</v>
      </c>
      <c r="D356" s="4">
        <v>410.752014240763</v>
      </c>
      <c r="E356" s="4">
        <v>309.17050774468601</v>
      </c>
      <c r="F356" s="4">
        <v>253.59367444836599</v>
      </c>
      <c r="G356" s="4">
        <v>241.51459675246599</v>
      </c>
      <c r="H356" s="4">
        <v>246.656282213851</v>
      </c>
      <c r="I356" s="4">
        <v>248.85558846891999</v>
      </c>
      <c r="J356" s="4">
        <v>219.03132466967699</v>
      </c>
      <c r="K356" s="4">
        <v>150.53280616331099</v>
      </c>
      <c r="L356" s="4">
        <v>93.937073011142701</v>
      </c>
    </row>
    <row r="357" spans="1:12" x14ac:dyDescent="0.3">
      <c r="A357" s="10" t="s">
        <v>156</v>
      </c>
      <c r="B357" s="2" t="s">
        <v>181</v>
      </c>
      <c r="C357" s="4">
        <v>424.95701353567603</v>
      </c>
      <c r="D357" s="4">
        <v>410.752014240763</v>
      </c>
      <c r="E357" s="4">
        <v>309.17050774468601</v>
      </c>
      <c r="F357" s="4">
        <v>253.59367444836599</v>
      </c>
      <c r="G357" s="4">
        <v>241.51459675246599</v>
      </c>
      <c r="H357" s="4">
        <v>246.656282213851</v>
      </c>
      <c r="I357" s="4">
        <v>248.85558846891999</v>
      </c>
      <c r="J357" s="4">
        <v>219.03132466970601</v>
      </c>
      <c r="K357" s="4">
        <v>150.532806163342</v>
      </c>
      <c r="L357" s="4">
        <v>93.937073011161402</v>
      </c>
    </row>
    <row r="358" spans="1:12" x14ac:dyDescent="0.3">
      <c r="A358" s="10" t="s">
        <v>156</v>
      </c>
      <c r="B358" s="2" t="s">
        <v>182</v>
      </c>
      <c r="C358" s="4">
        <v>424.95701353567603</v>
      </c>
      <c r="D358" s="4">
        <v>410.752014240763</v>
      </c>
      <c r="E358" s="4">
        <v>309.17050774468601</v>
      </c>
      <c r="F358" s="4">
        <v>253.59367444836599</v>
      </c>
      <c r="G358" s="4">
        <v>241.51459675246599</v>
      </c>
      <c r="H358" s="4">
        <v>246.656282213851</v>
      </c>
      <c r="I358" s="4">
        <v>248.85558846891999</v>
      </c>
      <c r="J358" s="4">
        <v>219.031324669653</v>
      </c>
      <c r="K358" s="4">
        <v>150.53280616331699</v>
      </c>
      <c r="L358" s="4">
        <v>93.937073011134302</v>
      </c>
    </row>
    <row r="359" spans="1:12" x14ac:dyDescent="0.3">
      <c r="A359" s="10" t="s">
        <v>156</v>
      </c>
      <c r="B359" s="2" t="s">
        <v>171</v>
      </c>
      <c r="C359" s="4">
        <v>424.95701353567603</v>
      </c>
      <c r="D359" s="4">
        <v>410.752014240763</v>
      </c>
      <c r="E359" s="4">
        <v>309.17050774468601</v>
      </c>
      <c r="F359" s="4">
        <v>253.62723980056899</v>
      </c>
      <c r="G359" s="4">
        <v>241.42909992220399</v>
      </c>
      <c r="H359" s="4">
        <v>246.438428599281</v>
      </c>
      <c r="I359" s="4">
        <v>248.68669466798801</v>
      </c>
      <c r="J359" s="4">
        <v>218.772800842821</v>
      </c>
      <c r="K359" s="4">
        <v>151.10011678158</v>
      </c>
      <c r="L359" s="4">
        <v>94.705646812070299</v>
      </c>
    </row>
    <row r="360" spans="1:12" x14ac:dyDescent="0.3">
      <c r="A360" s="10" t="s">
        <v>156</v>
      </c>
      <c r="B360" s="2" t="s">
        <v>183</v>
      </c>
      <c r="C360" s="4">
        <v>424.95701353567603</v>
      </c>
      <c r="D360" s="4">
        <v>410.752014240763</v>
      </c>
      <c r="E360" s="4">
        <v>309.17050774468601</v>
      </c>
      <c r="F360" s="4">
        <v>253.59367444836599</v>
      </c>
      <c r="G360" s="4">
        <v>241.52236959895299</v>
      </c>
      <c r="H360" s="4">
        <v>246.623627136061</v>
      </c>
      <c r="I360" s="4">
        <v>248.83359087443799</v>
      </c>
      <c r="J360" s="4">
        <v>220.16066279021001</v>
      </c>
      <c r="K360" s="4">
        <v>151.61546788202901</v>
      </c>
      <c r="L360" s="4">
        <v>94.390797633259098</v>
      </c>
    </row>
    <row r="361" spans="1:12" x14ac:dyDescent="0.3">
      <c r="A361" s="10" t="s">
        <v>156</v>
      </c>
      <c r="B361" s="2" t="s">
        <v>184</v>
      </c>
      <c r="C361" s="4">
        <v>424.95701353567603</v>
      </c>
      <c r="D361" s="4">
        <v>410.752014240763</v>
      </c>
      <c r="E361" s="4">
        <v>309.17050774468601</v>
      </c>
      <c r="F361" s="4">
        <v>253.62299696331101</v>
      </c>
      <c r="G361" s="4">
        <v>241.41463605179999</v>
      </c>
      <c r="H361" s="4">
        <v>246.57602662497899</v>
      </c>
      <c r="I361" s="4">
        <v>248.80048860015299</v>
      </c>
      <c r="J361" s="4">
        <v>217.95577412490599</v>
      </c>
      <c r="K361" s="4">
        <v>150.15487730185299</v>
      </c>
      <c r="L361" s="4">
        <v>94.8746273912368</v>
      </c>
    </row>
    <row r="362" spans="1:12" x14ac:dyDescent="0.3">
      <c r="A362" s="10" t="s">
        <v>156</v>
      </c>
      <c r="B362" s="2" t="s">
        <v>185</v>
      </c>
      <c r="C362" s="4">
        <v>424.95701353567603</v>
      </c>
      <c r="D362" s="4">
        <v>410.752014240763</v>
      </c>
      <c r="E362" s="4">
        <v>309.17050774468601</v>
      </c>
      <c r="F362" s="4">
        <v>253.59367444836599</v>
      </c>
      <c r="G362" s="4">
        <v>241.51459675246599</v>
      </c>
      <c r="H362" s="4">
        <v>246.656282213851</v>
      </c>
      <c r="I362" s="4">
        <v>248.85558846891999</v>
      </c>
      <c r="J362" s="4">
        <v>219.03132466966599</v>
      </c>
      <c r="K362" s="4">
        <v>150.53280616332501</v>
      </c>
      <c r="L362" s="4">
        <v>93.937073011141294</v>
      </c>
    </row>
    <row r="363" spans="1:12" x14ac:dyDescent="0.3">
      <c r="A363" s="2" t="s">
        <v>149</v>
      </c>
      <c r="B363" s="2" t="s">
        <v>186</v>
      </c>
      <c r="C363" s="4">
        <v>15.309460339284101</v>
      </c>
      <c r="D363" s="4">
        <v>15.208707328874899</v>
      </c>
      <c r="E363" s="4">
        <v>15.0849779865936</v>
      </c>
      <c r="F363" s="4">
        <v>14.8526798656445</v>
      </c>
      <c r="G363" s="4">
        <v>13.863441892146</v>
      </c>
      <c r="H363" s="4">
        <v>13.141538846773001</v>
      </c>
      <c r="I363" s="4">
        <v>10.7602546003841</v>
      </c>
      <c r="J363" s="4">
        <v>7.8942259078694903</v>
      </c>
      <c r="K363" s="4">
        <v>6.5830262515657596</v>
      </c>
      <c r="L363" s="4">
        <v>5.3856769092962997</v>
      </c>
    </row>
    <row r="364" spans="1:12" x14ac:dyDescent="0.3">
      <c r="A364" s="10" t="s">
        <v>149</v>
      </c>
      <c r="B364" s="2" t="s">
        <v>187</v>
      </c>
      <c r="C364" s="4">
        <v>15.309460339284101</v>
      </c>
      <c r="D364" s="4">
        <v>15.208707328874899</v>
      </c>
      <c r="E364" s="4">
        <v>15.0849779865936</v>
      </c>
      <c r="F364" s="4">
        <v>14.8526798656445</v>
      </c>
      <c r="G364" s="4">
        <v>13.863441892146</v>
      </c>
      <c r="H364" s="4">
        <v>13.141538846773001</v>
      </c>
      <c r="I364" s="4">
        <v>10.7602546003841</v>
      </c>
      <c r="J364" s="4">
        <v>7.8942259078694903</v>
      </c>
      <c r="K364" s="4">
        <v>6.5830262515657596</v>
      </c>
      <c r="L364" s="4">
        <v>5.3856769092962997</v>
      </c>
    </row>
    <row r="365" spans="1:12" x14ac:dyDescent="0.3">
      <c r="A365" s="10" t="s">
        <v>149</v>
      </c>
      <c r="B365" s="2" t="s">
        <v>188</v>
      </c>
      <c r="C365" s="4">
        <v>15.309460339284101</v>
      </c>
      <c r="D365" s="4">
        <v>15.208707328874899</v>
      </c>
      <c r="E365" s="4">
        <v>15.0849779865936</v>
      </c>
      <c r="F365" s="4">
        <v>14.8526798656445</v>
      </c>
      <c r="G365" s="4">
        <v>13.863441892146</v>
      </c>
      <c r="H365" s="4">
        <v>13.141538846773001</v>
      </c>
      <c r="I365" s="4">
        <v>10.7602546003841</v>
      </c>
      <c r="J365" s="4">
        <v>7.8942259078694903</v>
      </c>
      <c r="K365" s="4">
        <v>6.5830262515657596</v>
      </c>
      <c r="L365" s="4">
        <v>5.3856769092962997</v>
      </c>
    </row>
    <row r="366" spans="1:12" x14ac:dyDescent="0.3">
      <c r="A366" s="10" t="s">
        <v>149</v>
      </c>
      <c r="B366" s="2" t="s">
        <v>189</v>
      </c>
      <c r="C366" s="4">
        <v>15.309460339284101</v>
      </c>
      <c r="D366" s="4">
        <v>15.2087268235558</v>
      </c>
      <c r="E366" s="4">
        <v>15.085028819957399</v>
      </c>
      <c r="F366" s="4">
        <v>14.8526599294768</v>
      </c>
      <c r="G366" s="4">
        <v>13.863270850126799</v>
      </c>
      <c r="H366" s="4">
        <v>13.141538846773001</v>
      </c>
      <c r="I366" s="4">
        <v>10.7602546003841</v>
      </c>
      <c r="J366" s="4">
        <v>7.8583176922279296</v>
      </c>
      <c r="K366" s="4">
        <v>6.58128766823204</v>
      </c>
      <c r="L366" s="4">
        <v>5.3926724876237104</v>
      </c>
    </row>
    <row r="367" spans="1:12" x14ac:dyDescent="0.3">
      <c r="A367" s="10" t="s">
        <v>149</v>
      </c>
      <c r="B367" s="2" t="s">
        <v>190</v>
      </c>
      <c r="C367" s="4">
        <v>15.309460339284101</v>
      </c>
      <c r="D367" s="4">
        <v>15.2087268235558</v>
      </c>
      <c r="E367" s="4">
        <v>15.085028819957399</v>
      </c>
      <c r="F367" s="4">
        <v>14.8526599294768</v>
      </c>
      <c r="G367" s="4">
        <v>13.863270850126799</v>
      </c>
      <c r="H367" s="4">
        <v>13.141538846773001</v>
      </c>
      <c r="I367" s="4">
        <v>10.7602546003841</v>
      </c>
      <c r="J367" s="4">
        <v>7.8583176922279296</v>
      </c>
      <c r="K367" s="4">
        <v>6.58128766823204</v>
      </c>
      <c r="L367" s="4">
        <v>5.3926724876237104</v>
      </c>
    </row>
    <row r="368" spans="1:12" x14ac:dyDescent="0.3">
      <c r="A368" s="10" t="s">
        <v>149</v>
      </c>
      <c r="B368" s="2" t="s">
        <v>191</v>
      </c>
      <c r="C368" s="4">
        <v>15.309460339284101</v>
      </c>
      <c r="D368" s="4">
        <v>15.2087268235558</v>
      </c>
      <c r="E368" s="4">
        <v>15.085028819957399</v>
      </c>
      <c r="F368" s="4">
        <v>14.8526599294768</v>
      </c>
      <c r="G368" s="4">
        <v>13.863270850126799</v>
      </c>
      <c r="H368" s="4">
        <v>13.141538846773001</v>
      </c>
      <c r="I368" s="4">
        <v>10.7602546003841</v>
      </c>
      <c r="J368" s="4">
        <v>7.8583176922279296</v>
      </c>
      <c r="K368" s="4">
        <v>6.58128766823204</v>
      </c>
      <c r="L368" s="4">
        <v>5.3926724876237104</v>
      </c>
    </row>
    <row r="369" spans="1:12" x14ac:dyDescent="0.3">
      <c r="A369" s="10" t="s">
        <v>149</v>
      </c>
      <c r="B369" s="2" t="s">
        <v>172</v>
      </c>
      <c r="C369" s="4">
        <v>15.309460339284101</v>
      </c>
      <c r="D369" s="4">
        <v>15.2087268235558</v>
      </c>
      <c r="E369" s="4">
        <v>15.084326051035699</v>
      </c>
      <c r="F369" s="4">
        <v>14.8520589288108</v>
      </c>
      <c r="G369" s="4">
        <v>13.863270850126799</v>
      </c>
      <c r="H369" s="4">
        <v>13.141538846773001</v>
      </c>
      <c r="I369" s="4">
        <v>10.7602546003841</v>
      </c>
      <c r="J369" s="4">
        <v>7.9145938959693201</v>
      </c>
      <c r="K369" s="4">
        <v>6.5823581284167902</v>
      </c>
      <c r="L369" s="4">
        <v>5.3856769092962997</v>
      </c>
    </row>
    <row r="370" spans="1:12" x14ac:dyDescent="0.3">
      <c r="A370" s="10" t="s">
        <v>149</v>
      </c>
      <c r="B370" s="2" t="s">
        <v>192</v>
      </c>
      <c r="C370" s="4">
        <v>15.309460339284101</v>
      </c>
      <c r="D370" s="4">
        <v>15.2087268235558</v>
      </c>
      <c r="E370" s="4">
        <v>15.085028819957399</v>
      </c>
      <c r="F370" s="4">
        <v>14.8526599294768</v>
      </c>
      <c r="G370" s="4">
        <v>13.863270850126799</v>
      </c>
      <c r="H370" s="4">
        <v>13.141538846773001</v>
      </c>
      <c r="I370" s="4">
        <v>10.7602546003841</v>
      </c>
      <c r="J370" s="4">
        <v>7.8870027729447001</v>
      </c>
      <c r="K370" s="4">
        <v>6.5811165605906998</v>
      </c>
      <c r="L370" s="4">
        <v>5.3925343817380798</v>
      </c>
    </row>
    <row r="371" spans="1:12" x14ac:dyDescent="0.3">
      <c r="A371" s="10" t="s">
        <v>149</v>
      </c>
      <c r="B371" s="2" t="s">
        <v>193</v>
      </c>
      <c r="C371" s="4">
        <v>15.309460339284101</v>
      </c>
      <c r="D371" s="4">
        <v>15.208707328874899</v>
      </c>
      <c r="E371" s="4">
        <v>15.0842752176719</v>
      </c>
      <c r="F371" s="4">
        <v>14.8520788649786</v>
      </c>
      <c r="G371" s="4">
        <v>13.863441892146</v>
      </c>
      <c r="H371" s="4">
        <v>13.141538846773001</v>
      </c>
      <c r="I371" s="4">
        <v>10.7602546003841</v>
      </c>
      <c r="J371" s="4">
        <v>7.91460211736534</v>
      </c>
      <c r="K371" s="4">
        <v>6.5823778700922899</v>
      </c>
      <c r="L371" s="4">
        <v>5.3856769092962997</v>
      </c>
    </row>
    <row r="372" spans="1:12" x14ac:dyDescent="0.3">
      <c r="A372" s="10" t="s">
        <v>149</v>
      </c>
      <c r="B372" s="2" t="s">
        <v>194</v>
      </c>
      <c r="C372" s="4">
        <v>15.309460339284101</v>
      </c>
      <c r="D372" s="4">
        <v>15.2087268235558</v>
      </c>
      <c r="E372" s="4">
        <v>15.085028819957399</v>
      </c>
      <c r="F372" s="4">
        <v>14.8526599294768</v>
      </c>
      <c r="G372" s="4">
        <v>13.863270850126799</v>
      </c>
      <c r="H372" s="4">
        <v>13.141538846773001</v>
      </c>
      <c r="I372" s="4">
        <v>10.7602546003841</v>
      </c>
      <c r="J372" s="4">
        <v>7.9126249924807102</v>
      </c>
      <c r="K372" s="4">
        <v>6.5816201662500298</v>
      </c>
      <c r="L372" s="4">
        <v>5.3861521122067098</v>
      </c>
    </row>
    <row r="373" spans="1:12" x14ac:dyDescent="0.3">
      <c r="A373" s="10" t="s">
        <v>149</v>
      </c>
      <c r="B373" s="2" t="s">
        <v>195</v>
      </c>
      <c r="C373" s="4">
        <v>15.309460339284101</v>
      </c>
      <c r="D373" s="4">
        <v>15.208707328874899</v>
      </c>
      <c r="E373" s="4">
        <v>15.0849779865936</v>
      </c>
      <c r="F373" s="4">
        <v>14.8526798656445</v>
      </c>
      <c r="G373" s="4">
        <v>13.863441892146</v>
      </c>
      <c r="H373" s="4">
        <v>13.141538846773001</v>
      </c>
      <c r="I373" s="4">
        <v>10.7602546003841</v>
      </c>
      <c r="J373" s="4">
        <v>7.8942259078694903</v>
      </c>
      <c r="K373" s="4">
        <v>6.5830262515657596</v>
      </c>
      <c r="L373" s="4">
        <v>5.3856769092962997</v>
      </c>
    </row>
    <row r="374" spans="1:12" x14ac:dyDescent="0.3">
      <c r="A374" s="10" t="s">
        <v>149</v>
      </c>
      <c r="B374" s="2" t="s">
        <v>196</v>
      </c>
      <c r="C374" s="4">
        <v>15.309460339284101</v>
      </c>
      <c r="D374" s="4">
        <v>15.208707328874899</v>
      </c>
      <c r="E374" s="4">
        <v>15.0849779865936</v>
      </c>
      <c r="F374" s="4">
        <v>14.8526798656445</v>
      </c>
      <c r="G374" s="4">
        <v>13.863441892146</v>
      </c>
      <c r="H374" s="4">
        <v>13.141538846773001</v>
      </c>
      <c r="I374" s="4">
        <v>10.7602546003841</v>
      </c>
      <c r="J374" s="4">
        <v>7.8942259078694903</v>
      </c>
      <c r="K374" s="4">
        <v>6.5830262515657596</v>
      </c>
      <c r="L374" s="4">
        <v>5.3856769092962997</v>
      </c>
    </row>
    <row r="375" spans="1:12" x14ac:dyDescent="0.3">
      <c r="A375" s="10" t="s">
        <v>149</v>
      </c>
      <c r="B375" s="2" t="s">
        <v>197</v>
      </c>
      <c r="C375" s="4">
        <v>15.309460339284101</v>
      </c>
      <c r="D375" s="4">
        <v>15.208707328874899</v>
      </c>
      <c r="E375" s="4">
        <v>15.0849779865936</v>
      </c>
      <c r="F375" s="4">
        <v>14.8526798656445</v>
      </c>
      <c r="G375" s="4">
        <v>13.863441892146</v>
      </c>
      <c r="H375" s="4">
        <v>13.141538846773001</v>
      </c>
      <c r="I375" s="4">
        <v>10.7602546003841</v>
      </c>
      <c r="J375" s="4">
        <v>7.8942259078694903</v>
      </c>
      <c r="K375" s="4">
        <v>6.5830262515657596</v>
      </c>
      <c r="L375" s="4">
        <v>5.3856769092962997</v>
      </c>
    </row>
    <row r="376" spans="1:12" x14ac:dyDescent="0.3">
      <c r="A376" s="10" t="s">
        <v>149</v>
      </c>
      <c r="B376" s="2" t="s">
        <v>198</v>
      </c>
      <c r="C376" s="4">
        <v>15.309460339284101</v>
      </c>
      <c r="D376" s="4">
        <v>15.2087268235558</v>
      </c>
      <c r="E376" s="4">
        <v>15.085028819957399</v>
      </c>
      <c r="F376" s="4">
        <v>14.8526599294768</v>
      </c>
      <c r="G376" s="4">
        <v>13.863270850126799</v>
      </c>
      <c r="H376" s="4">
        <v>13.141538846773001</v>
      </c>
      <c r="I376" s="4">
        <v>10.7602546003841</v>
      </c>
      <c r="J376" s="4">
        <v>7.8583176922279296</v>
      </c>
      <c r="K376" s="4">
        <v>6.58128766823204</v>
      </c>
      <c r="L376" s="4">
        <v>5.3926724876237104</v>
      </c>
    </row>
    <row r="377" spans="1:12" x14ac:dyDescent="0.3">
      <c r="A377" s="10" t="s">
        <v>149</v>
      </c>
      <c r="B377" s="2" t="s">
        <v>199</v>
      </c>
      <c r="C377" s="4">
        <v>15.309460339284101</v>
      </c>
      <c r="D377" s="4">
        <v>15.2087268235558</v>
      </c>
      <c r="E377" s="4">
        <v>15.085028819957399</v>
      </c>
      <c r="F377" s="4">
        <v>14.8526599294768</v>
      </c>
      <c r="G377" s="4">
        <v>13.863270850126799</v>
      </c>
      <c r="H377" s="4">
        <v>13.141538846773001</v>
      </c>
      <c r="I377" s="4">
        <v>10.7602546003841</v>
      </c>
      <c r="J377" s="4">
        <v>7.8583176922279296</v>
      </c>
      <c r="K377" s="4">
        <v>6.58128766823204</v>
      </c>
      <c r="L377" s="4">
        <v>5.3926724876237104</v>
      </c>
    </row>
    <row r="378" spans="1:12" x14ac:dyDescent="0.3">
      <c r="A378" s="10" t="s">
        <v>149</v>
      </c>
      <c r="B378" s="2" t="s">
        <v>200</v>
      </c>
      <c r="C378" s="4">
        <v>15.309460339284101</v>
      </c>
      <c r="D378" s="4">
        <v>15.2087268235558</v>
      </c>
      <c r="E378" s="4">
        <v>15.085028819957399</v>
      </c>
      <c r="F378" s="4">
        <v>14.8526599294768</v>
      </c>
      <c r="G378" s="4">
        <v>13.863270850126799</v>
      </c>
      <c r="H378" s="4">
        <v>13.141538846773001</v>
      </c>
      <c r="I378" s="4">
        <v>10.7602546003841</v>
      </c>
      <c r="J378" s="4">
        <v>7.8583176922279296</v>
      </c>
      <c r="K378" s="4">
        <v>6.58128766823204</v>
      </c>
      <c r="L378" s="4">
        <v>5.3926724876237104</v>
      </c>
    </row>
    <row r="379" spans="1:12" x14ac:dyDescent="0.3">
      <c r="A379" s="2" t="s">
        <v>150</v>
      </c>
      <c r="B379" s="2" t="s">
        <v>186</v>
      </c>
      <c r="C379" s="4">
        <v>175.11505397389899</v>
      </c>
      <c r="D379" s="4">
        <v>269.99061626166201</v>
      </c>
      <c r="E379" s="4">
        <v>195.11754622115399</v>
      </c>
      <c r="F379" s="4">
        <v>122.638586384875</v>
      </c>
      <c r="G379" s="4">
        <v>52.108670654588998</v>
      </c>
      <c r="H379" s="4">
        <v>42.977060971319403</v>
      </c>
      <c r="I379" s="4">
        <v>46.6026948296238</v>
      </c>
      <c r="J379" s="4">
        <v>68.389316366087897</v>
      </c>
      <c r="K379" s="4">
        <v>77.643898547451499</v>
      </c>
      <c r="L379" s="4">
        <v>65.029983415292605</v>
      </c>
    </row>
    <row r="380" spans="1:12" x14ac:dyDescent="0.3">
      <c r="A380" s="10" t="s">
        <v>150</v>
      </c>
      <c r="B380" s="2" t="s">
        <v>187</v>
      </c>
      <c r="C380" s="4">
        <v>175.11505397389899</v>
      </c>
      <c r="D380" s="4">
        <v>269.99061626166201</v>
      </c>
      <c r="E380" s="4">
        <v>192.07350470527001</v>
      </c>
      <c r="F380" s="4">
        <v>118.903195052727</v>
      </c>
      <c r="G380" s="4">
        <v>52.108670654588302</v>
      </c>
      <c r="H380" s="4">
        <v>42.9770609713201</v>
      </c>
      <c r="I380" s="4">
        <v>46.602694829619601</v>
      </c>
      <c r="J380" s="4">
        <v>68.389316366081502</v>
      </c>
      <c r="K380" s="4">
        <v>77.643898547451499</v>
      </c>
      <c r="L380" s="4">
        <v>65.029983415297195</v>
      </c>
    </row>
    <row r="381" spans="1:12" x14ac:dyDescent="0.3">
      <c r="A381" s="10" t="s">
        <v>150</v>
      </c>
      <c r="B381" s="2" t="s">
        <v>188</v>
      </c>
      <c r="C381" s="4">
        <v>175.11505397389899</v>
      </c>
      <c r="D381" s="4">
        <v>269.99061626166201</v>
      </c>
      <c r="E381" s="4">
        <v>195.11754622116101</v>
      </c>
      <c r="F381" s="4">
        <v>118.922710277205</v>
      </c>
      <c r="G381" s="4">
        <v>52.128185879356501</v>
      </c>
      <c r="H381" s="4">
        <v>42.977060971319403</v>
      </c>
      <c r="I381" s="4">
        <v>46.602694829620397</v>
      </c>
      <c r="J381" s="4">
        <v>68.389316366081999</v>
      </c>
      <c r="K381" s="4">
        <v>77.643898547451499</v>
      </c>
      <c r="L381" s="4">
        <v>65.029983415179501</v>
      </c>
    </row>
    <row r="382" spans="1:12" x14ac:dyDescent="0.3">
      <c r="A382" s="10" t="s">
        <v>150</v>
      </c>
      <c r="B382" s="2" t="s">
        <v>189</v>
      </c>
      <c r="C382" s="4">
        <v>175.11308099478401</v>
      </c>
      <c r="D382" s="4">
        <v>270.01521110385301</v>
      </c>
      <c r="E382" s="4">
        <v>195.12892250490199</v>
      </c>
      <c r="F382" s="4">
        <v>122.63147770449901</v>
      </c>
      <c r="G382" s="4">
        <v>52.5590995987558</v>
      </c>
      <c r="H382" s="4">
        <v>38.961880034779803</v>
      </c>
      <c r="I382" s="4">
        <v>42.758176155318097</v>
      </c>
      <c r="J382" s="4">
        <v>65.371401162431198</v>
      </c>
      <c r="K382" s="4">
        <v>75.3985621027702</v>
      </c>
      <c r="L382" s="4">
        <v>68.329549868454606</v>
      </c>
    </row>
    <row r="383" spans="1:12" x14ac:dyDescent="0.3">
      <c r="A383" s="10" t="s">
        <v>150</v>
      </c>
      <c r="B383" s="2" t="s">
        <v>190</v>
      </c>
      <c r="C383" s="4">
        <v>175.11308099478501</v>
      </c>
      <c r="D383" s="4">
        <v>270.01521110384402</v>
      </c>
      <c r="E383" s="4">
        <v>192.08488098903899</v>
      </c>
      <c r="F383" s="4">
        <v>122.611962479998</v>
      </c>
      <c r="G383" s="4">
        <v>52.539584374290399</v>
      </c>
      <c r="H383" s="4">
        <v>38.961880034784301</v>
      </c>
      <c r="I383" s="4">
        <v>42.758176155317997</v>
      </c>
      <c r="J383" s="4">
        <v>63.897008265727003</v>
      </c>
      <c r="K383" s="4">
        <v>73.921431464777797</v>
      </c>
      <c r="L383" s="4">
        <v>66.852419230462004</v>
      </c>
    </row>
    <row r="384" spans="1:12" x14ac:dyDescent="0.3">
      <c r="A384" s="10" t="s">
        <v>150</v>
      </c>
      <c r="B384" s="2" t="s">
        <v>191</v>
      </c>
      <c r="C384" s="4">
        <v>175.11308099478401</v>
      </c>
      <c r="D384" s="4">
        <v>270.01521110385301</v>
      </c>
      <c r="E384" s="4">
        <v>195.12892250489699</v>
      </c>
      <c r="F384" s="4">
        <v>121.551151900324</v>
      </c>
      <c r="G384" s="4">
        <v>52.485580759495697</v>
      </c>
      <c r="H384" s="4">
        <v>41.509919562978098</v>
      </c>
      <c r="I384" s="4">
        <v>45.306215683511901</v>
      </c>
      <c r="J384" s="4">
        <v>63.990927657831399</v>
      </c>
      <c r="K384" s="4">
        <v>74.015350856890194</v>
      </c>
      <c r="L384" s="4">
        <v>66.9463386225748</v>
      </c>
    </row>
    <row r="385" spans="1:12" x14ac:dyDescent="0.3">
      <c r="A385" s="10" t="s">
        <v>150</v>
      </c>
      <c r="B385" s="2" t="s">
        <v>172</v>
      </c>
      <c r="C385" s="4">
        <v>266.726792550835</v>
      </c>
      <c r="D385" s="4">
        <v>269.99061572369402</v>
      </c>
      <c r="E385" s="4">
        <v>197.29258444342699</v>
      </c>
      <c r="F385" s="4">
        <v>69.165375256794405</v>
      </c>
      <c r="G385" s="4">
        <v>31.888340403183101</v>
      </c>
      <c r="H385" s="4">
        <v>34.632577919727801</v>
      </c>
      <c r="I385" s="4">
        <v>38.7211105040371</v>
      </c>
      <c r="J385" s="4">
        <v>61.6159424222082</v>
      </c>
      <c r="K385" s="4">
        <v>71.617244046838394</v>
      </c>
      <c r="L385" s="4">
        <v>65.876464414414997</v>
      </c>
    </row>
    <row r="386" spans="1:12" x14ac:dyDescent="0.3">
      <c r="A386" s="10" t="s">
        <v>150</v>
      </c>
      <c r="B386" s="2" t="s">
        <v>192</v>
      </c>
      <c r="C386" s="4">
        <v>175.11308097357201</v>
      </c>
      <c r="D386" s="4">
        <v>270.05367972050999</v>
      </c>
      <c r="E386" s="4">
        <v>194.302281057523</v>
      </c>
      <c r="F386" s="4">
        <v>121.789634328375</v>
      </c>
      <c r="G386" s="4">
        <v>51.801596146223297</v>
      </c>
      <c r="H386" s="4">
        <v>43.166669411843898</v>
      </c>
      <c r="I386" s="4">
        <v>47.213638464276698</v>
      </c>
      <c r="J386" s="4">
        <v>65.774502361496701</v>
      </c>
      <c r="K386" s="4">
        <v>75.903310965911601</v>
      </c>
      <c r="L386" s="4">
        <v>69.482624161595396</v>
      </c>
    </row>
    <row r="387" spans="1:12" x14ac:dyDescent="0.3">
      <c r="A387" s="10" t="s">
        <v>150</v>
      </c>
      <c r="B387" s="2" t="s">
        <v>193</v>
      </c>
      <c r="C387" s="4">
        <v>175.11505397389899</v>
      </c>
      <c r="D387" s="4">
        <v>269.99061626166201</v>
      </c>
      <c r="E387" s="4">
        <v>195.10903064001599</v>
      </c>
      <c r="F387" s="4">
        <v>118.87327831301501</v>
      </c>
      <c r="G387" s="4">
        <v>52.280528280205601</v>
      </c>
      <c r="H387" s="4">
        <v>42.078817388218098</v>
      </c>
      <c r="I387" s="4">
        <v>45.610649220396297</v>
      </c>
      <c r="J387" s="4">
        <v>67.959349744860702</v>
      </c>
      <c r="K387" s="4">
        <v>78.402602767797305</v>
      </c>
      <c r="L387" s="4">
        <v>67.349791315805405</v>
      </c>
    </row>
    <row r="388" spans="1:12" x14ac:dyDescent="0.3">
      <c r="A388" s="10" t="s">
        <v>150</v>
      </c>
      <c r="B388" s="2" t="s">
        <v>194</v>
      </c>
      <c r="C388" s="4">
        <v>175.11308097357201</v>
      </c>
      <c r="D388" s="4">
        <v>270.015211430048</v>
      </c>
      <c r="E388" s="4">
        <v>195.12150283201899</v>
      </c>
      <c r="F388" s="4">
        <v>122.64440818377101</v>
      </c>
      <c r="G388" s="4">
        <v>52.579419026839702</v>
      </c>
      <c r="H388" s="4">
        <v>42.358117591831302</v>
      </c>
      <c r="I388" s="4">
        <v>45.352667402032502</v>
      </c>
      <c r="J388" s="4">
        <v>64.2999832473146</v>
      </c>
      <c r="K388" s="4">
        <v>75.306774223878804</v>
      </c>
      <c r="L388" s="4">
        <v>70.093523439730205</v>
      </c>
    </row>
    <row r="389" spans="1:12" x14ac:dyDescent="0.3">
      <c r="A389" s="10" t="s">
        <v>150</v>
      </c>
      <c r="B389" s="2" t="s">
        <v>195</v>
      </c>
      <c r="C389" s="4">
        <v>175.11505397389899</v>
      </c>
      <c r="D389" s="4">
        <v>269.99061626166201</v>
      </c>
      <c r="E389" s="4">
        <v>195.11754622116101</v>
      </c>
      <c r="F389" s="4">
        <v>118.903195052727</v>
      </c>
      <c r="G389" s="4">
        <v>52.108670654589297</v>
      </c>
      <c r="H389" s="4">
        <v>42.97706097132</v>
      </c>
      <c r="I389" s="4">
        <v>46.602694829620397</v>
      </c>
      <c r="J389" s="4">
        <v>68.389316366085595</v>
      </c>
      <c r="K389" s="4">
        <v>77.643898547451499</v>
      </c>
      <c r="L389" s="4">
        <v>65.029983415168999</v>
      </c>
    </row>
    <row r="390" spans="1:12" x14ac:dyDescent="0.3">
      <c r="A390" s="10" t="s">
        <v>150</v>
      </c>
      <c r="B390" s="2" t="s">
        <v>196</v>
      </c>
      <c r="C390" s="4">
        <v>175.11505397389899</v>
      </c>
      <c r="D390" s="4">
        <v>269.99061626166201</v>
      </c>
      <c r="E390" s="4">
        <v>195.11754622116101</v>
      </c>
      <c r="F390" s="4">
        <v>118.903195052727</v>
      </c>
      <c r="G390" s="4">
        <v>52.108670654588899</v>
      </c>
      <c r="H390" s="4">
        <v>42.977060971319901</v>
      </c>
      <c r="I390" s="4">
        <v>46.602694829623701</v>
      </c>
      <c r="J390" s="4">
        <v>68.389316366089304</v>
      </c>
      <c r="K390" s="4">
        <v>77.643898547451499</v>
      </c>
      <c r="L390" s="4">
        <v>65.029983415165901</v>
      </c>
    </row>
    <row r="391" spans="1:12" x14ac:dyDescent="0.3">
      <c r="A391" s="10" t="s">
        <v>150</v>
      </c>
      <c r="B391" s="2" t="s">
        <v>197</v>
      </c>
      <c r="C391" s="4">
        <v>175.11505397389899</v>
      </c>
      <c r="D391" s="4">
        <v>269.99061626166201</v>
      </c>
      <c r="E391" s="4">
        <v>195.11754622114501</v>
      </c>
      <c r="F391" s="4">
        <v>122.63858638487601</v>
      </c>
      <c r="G391" s="4">
        <v>52.108670654590398</v>
      </c>
      <c r="H391" s="4">
        <v>42.977060971321301</v>
      </c>
      <c r="I391" s="4">
        <v>44.123195647927801</v>
      </c>
      <c r="J391" s="4">
        <v>65.909817184389198</v>
      </c>
      <c r="K391" s="4">
        <v>75.164399365758698</v>
      </c>
      <c r="L391" s="4">
        <v>65.029983410202604</v>
      </c>
    </row>
    <row r="392" spans="1:12" x14ac:dyDescent="0.3">
      <c r="A392" s="10" t="s">
        <v>150</v>
      </c>
      <c r="B392" s="2" t="s">
        <v>198</v>
      </c>
      <c r="C392" s="4">
        <v>175.11308099478401</v>
      </c>
      <c r="D392" s="4">
        <v>270.01521110385403</v>
      </c>
      <c r="E392" s="4">
        <v>195.12892250488599</v>
      </c>
      <c r="F392" s="4">
        <v>122.611962480004</v>
      </c>
      <c r="G392" s="4">
        <v>52.539584374303701</v>
      </c>
      <c r="H392" s="4">
        <v>38.961880034784201</v>
      </c>
      <c r="I392" s="4">
        <v>42.758176155317997</v>
      </c>
      <c r="J392" s="4">
        <v>63.897008265718704</v>
      </c>
      <c r="K392" s="4">
        <v>73.915341568545998</v>
      </c>
      <c r="L392" s="4">
        <v>66.846329334230504</v>
      </c>
    </row>
    <row r="393" spans="1:12" x14ac:dyDescent="0.3">
      <c r="A393" s="10" t="s">
        <v>150</v>
      </c>
      <c r="B393" s="2" t="s">
        <v>199</v>
      </c>
      <c r="C393" s="4">
        <v>175.11308099478401</v>
      </c>
      <c r="D393" s="4">
        <v>270.01521110385403</v>
      </c>
      <c r="E393" s="4">
        <v>195.12653848711599</v>
      </c>
      <c r="F393" s="4">
        <v>121.548767882549</v>
      </c>
      <c r="G393" s="4">
        <v>52.537200356543401</v>
      </c>
      <c r="H393" s="4">
        <v>41.4136161530908</v>
      </c>
      <c r="I393" s="4">
        <v>43.737903394687201</v>
      </c>
      <c r="J393" s="4">
        <v>63.897008265719002</v>
      </c>
      <c r="K393" s="4">
        <v>73.915341568546197</v>
      </c>
      <c r="L393" s="4">
        <v>66.846329334230504</v>
      </c>
    </row>
    <row r="394" spans="1:12" x14ac:dyDescent="0.3">
      <c r="A394" s="10" t="s">
        <v>150</v>
      </c>
      <c r="B394" s="2" t="s">
        <v>200</v>
      </c>
      <c r="C394" s="4">
        <v>175.11308099478401</v>
      </c>
      <c r="D394" s="4">
        <v>270.01521110385301</v>
      </c>
      <c r="E394" s="4">
        <v>195.12892250488801</v>
      </c>
      <c r="F394" s="4">
        <v>122.61196248000699</v>
      </c>
      <c r="G394" s="4">
        <v>52.539584374310998</v>
      </c>
      <c r="H394" s="4">
        <v>38.961880034791697</v>
      </c>
      <c r="I394" s="4">
        <v>42.758176155318203</v>
      </c>
      <c r="J394" s="4">
        <v>63.897008265719002</v>
      </c>
      <c r="K394" s="4">
        <v>73.921431464777598</v>
      </c>
      <c r="L394" s="4">
        <v>66.852419230462004</v>
      </c>
    </row>
    <row r="395" spans="1:12" x14ac:dyDescent="0.3">
      <c r="A395" s="2" t="s">
        <v>151</v>
      </c>
      <c r="B395" s="2" t="s">
        <v>186</v>
      </c>
      <c r="C395" s="4">
        <v>7.0621673145786601E-2</v>
      </c>
      <c r="D395" s="4">
        <v>5.26723092077142E-2</v>
      </c>
      <c r="E395" s="4">
        <v>4.52973654271209E-2</v>
      </c>
      <c r="F395" s="4">
        <v>2.78514418592627E-2</v>
      </c>
      <c r="G395" s="4">
        <v>1.8487568642304199E-2</v>
      </c>
      <c r="H395" s="4">
        <v>1.9466154328234501E-2</v>
      </c>
      <c r="I395" s="4">
        <v>2.0272182482189899E-2</v>
      </c>
      <c r="J395" s="4">
        <v>1.78677654095915E-2</v>
      </c>
      <c r="K395" s="4">
        <v>6.4225104978742498E-3</v>
      </c>
      <c r="L395" s="5"/>
    </row>
    <row r="396" spans="1:12" x14ac:dyDescent="0.3">
      <c r="A396" s="10" t="s">
        <v>151</v>
      </c>
      <c r="B396" s="2" t="s">
        <v>187</v>
      </c>
      <c r="C396" s="4">
        <v>7.0621673145786601E-2</v>
      </c>
      <c r="D396" s="4">
        <v>5.26723092077142E-2</v>
      </c>
      <c r="E396" s="4">
        <v>4.52973654271209E-2</v>
      </c>
      <c r="F396" s="4">
        <v>2.78514418592627E-2</v>
      </c>
      <c r="G396" s="4">
        <v>1.8487568642304199E-2</v>
      </c>
      <c r="H396" s="4">
        <v>1.9466154328234501E-2</v>
      </c>
      <c r="I396" s="4">
        <v>2.0272182482189899E-2</v>
      </c>
      <c r="J396" s="4">
        <v>1.7867765409590401E-2</v>
      </c>
      <c r="K396" s="4">
        <v>6.4225104978732298E-3</v>
      </c>
      <c r="L396" s="5"/>
    </row>
    <row r="397" spans="1:12" x14ac:dyDescent="0.3">
      <c r="A397" s="10" t="s">
        <v>151</v>
      </c>
      <c r="B397" s="2" t="s">
        <v>188</v>
      </c>
      <c r="C397" s="4">
        <v>7.0621673145786601E-2</v>
      </c>
      <c r="D397" s="4">
        <v>5.26723092077142E-2</v>
      </c>
      <c r="E397" s="4">
        <v>4.52973654271209E-2</v>
      </c>
      <c r="F397" s="4">
        <v>2.78514418592626E-2</v>
      </c>
      <c r="G397" s="4">
        <v>1.8487568642304199E-2</v>
      </c>
      <c r="H397" s="4">
        <v>1.9466154328234401E-2</v>
      </c>
      <c r="I397" s="4">
        <v>2.0272182482189899E-2</v>
      </c>
      <c r="J397" s="4">
        <v>1.7867765409590598E-2</v>
      </c>
      <c r="K397" s="4">
        <v>6.4225104978734397E-3</v>
      </c>
      <c r="L397" s="5"/>
    </row>
    <row r="398" spans="1:12" x14ac:dyDescent="0.3">
      <c r="A398" s="10" t="s">
        <v>151</v>
      </c>
      <c r="B398" s="2" t="s">
        <v>189</v>
      </c>
      <c r="C398" s="4">
        <v>7.0621673033608501E-2</v>
      </c>
      <c r="D398" s="4">
        <v>5.26645469967379E-2</v>
      </c>
      <c r="E398" s="4">
        <v>4.52905207353533E-2</v>
      </c>
      <c r="F398" s="4">
        <v>2.7871652273697201E-2</v>
      </c>
      <c r="G398" s="4">
        <v>1.8441459622264001E-2</v>
      </c>
      <c r="H398" s="4">
        <v>1.9462538572119301E-2</v>
      </c>
      <c r="I398" s="4">
        <v>2.0046519544369298E-2</v>
      </c>
      <c r="J398" s="4">
        <v>1.7578611588810401E-2</v>
      </c>
      <c r="K398" s="4">
        <v>5.9432128314809802E-3</v>
      </c>
      <c r="L398" s="5"/>
    </row>
    <row r="399" spans="1:12" x14ac:dyDescent="0.3">
      <c r="A399" s="10" t="s">
        <v>151</v>
      </c>
      <c r="B399" s="2" t="s">
        <v>190</v>
      </c>
      <c r="C399" s="4">
        <v>7.0621673033608501E-2</v>
      </c>
      <c r="D399" s="4">
        <v>5.26645469967379E-2</v>
      </c>
      <c r="E399" s="4">
        <v>4.52905207353533E-2</v>
      </c>
      <c r="F399" s="4">
        <v>2.7871652273697201E-2</v>
      </c>
      <c r="G399" s="4">
        <v>1.8441459622264001E-2</v>
      </c>
      <c r="H399" s="4">
        <v>1.9462538572119301E-2</v>
      </c>
      <c r="I399" s="4">
        <v>2.0046519544369399E-2</v>
      </c>
      <c r="J399" s="4">
        <v>1.7578611588810401E-2</v>
      </c>
      <c r="K399" s="4">
        <v>5.9432128314809802E-3</v>
      </c>
      <c r="L399" s="5"/>
    </row>
    <row r="400" spans="1:12" x14ac:dyDescent="0.3">
      <c r="A400" s="10" t="s">
        <v>151</v>
      </c>
      <c r="B400" s="2" t="s">
        <v>191</v>
      </c>
      <c r="C400" s="4">
        <v>7.0621673033608501E-2</v>
      </c>
      <c r="D400" s="4">
        <v>5.26645469967379E-2</v>
      </c>
      <c r="E400" s="4">
        <v>4.52905207353533E-2</v>
      </c>
      <c r="F400" s="4">
        <v>2.7871652273697201E-2</v>
      </c>
      <c r="G400" s="4">
        <v>1.8441459622264001E-2</v>
      </c>
      <c r="H400" s="4">
        <v>1.9462538572119301E-2</v>
      </c>
      <c r="I400" s="4">
        <v>2.0046519544369399E-2</v>
      </c>
      <c r="J400" s="4">
        <v>1.7578611588810401E-2</v>
      </c>
      <c r="K400" s="4">
        <v>5.9432128314809802E-3</v>
      </c>
      <c r="L400" s="5"/>
    </row>
    <row r="401" spans="1:12" x14ac:dyDescent="0.3">
      <c r="A401" s="10" t="s">
        <v>151</v>
      </c>
      <c r="B401" s="2" t="s">
        <v>172</v>
      </c>
      <c r="C401" s="4">
        <v>7.0621672960761994E-2</v>
      </c>
      <c r="D401" s="4">
        <v>5.2667900614001499E-2</v>
      </c>
      <c r="E401" s="4">
        <v>4.5293490772063801E-2</v>
      </c>
      <c r="F401" s="4">
        <v>2.7863458624900899E-2</v>
      </c>
      <c r="G401" s="4">
        <v>1.8504321932467999E-2</v>
      </c>
      <c r="H401" s="4">
        <v>1.94056617487697E-2</v>
      </c>
      <c r="I401" s="4">
        <v>2.02698944271433E-2</v>
      </c>
      <c r="J401" s="4">
        <v>1.78609077251136E-2</v>
      </c>
      <c r="K401" s="4">
        <v>6.7302286327358503E-3</v>
      </c>
      <c r="L401" s="5"/>
    </row>
    <row r="402" spans="1:12" x14ac:dyDescent="0.3">
      <c r="A402" s="10" t="s">
        <v>151</v>
      </c>
      <c r="B402" s="2" t="s">
        <v>192</v>
      </c>
      <c r="C402" s="4">
        <v>7.0621673145786504E-2</v>
      </c>
      <c r="D402" s="4">
        <v>5.2672952794825798E-2</v>
      </c>
      <c r="E402" s="4">
        <v>4.52978990134641E-2</v>
      </c>
      <c r="F402" s="4">
        <v>2.7849866331612998E-2</v>
      </c>
      <c r="G402" s="4">
        <v>1.8473002896099398E-2</v>
      </c>
      <c r="H402" s="4">
        <v>1.9217972319001801E-2</v>
      </c>
      <c r="I402" s="4">
        <v>2.02890034514344E-2</v>
      </c>
      <c r="J402" s="4">
        <v>1.7759490812292202E-2</v>
      </c>
      <c r="K402" s="4">
        <v>6.3645890570583402E-3</v>
      </c>
      <c r="L402" s="5"/>
    </row>
    <row r="403" spans="1:12" x14ac:dyDescent="0.3">
      <c r="A403" s="10" t="s">
        <v>151</v>
      </c>
      <c r="B403" s="2" t="s">
        <v>193</v>
      </c>
      <c r="C403" s="4">
        <v>7.0621673145786504E-2</v>
      </c>
      <c r="D403" s="4">
        <v>5.26685352129138E-2</v>
      </c>
      <c r="E403" s="4">
        <v>4.5294048563004501E-2</v>
      </c>
      <c r="F403" s="4">
        <v>2.7861811628007199E-2</v>
      </c>
      <c r="G403" s="4">
        <v>1.84946596387911E-2</v>
      </c>
      <c r="H403" s="4">
        <v>1.92510919591985E-2</v>
      </c>
      <c r="I403" s="4">
        <v>2.0155972960709902E-2</v>
      </c>
      <c r="J403" s="4">
        <v>1.7705959588383599E-2</v>
      </c>
      <c r="K403" s="4">
        <v>6.4609232077591904E-3</v>
      </c>
      <c r="L403" s="5"/>
    </row>
    <row r="404" spans="1:12" x14ac:dyDescent="0.3">
      <c r="A404" s="10" t="s">
        <v>151</v>
      </c>
      <c r="B404" s="2" t="s">
        <v>194</v>
      </c>
      <c r="C404" s="4">
        <v>7.0621673145786504E-2</v>
      </c>
      <c r="D404" s="4">
        <v>5.2672953545711602E-2</v>
      </c>
      <c r="E404" s="4">
        <v>4.52978990134641E-2</v>
      </c>
      <c r="F404" s="4">
        <v>2.7849866331612998E-2</v>
      </c>
      <c r="G404" s="4">
        <v>1.8479791039917801E-2</v>
      </c>
      <c r="H404" s="4">
        <v>1.91964173750786E-2</v>
      </c>
      <c r="I404" s="4">
        <v>2.03336407129651E-2</v>
      </c>
      <c r="J404" s="4">
        <v>1.77114061703697E-2</v>
      </c>
      <c r="K404" s="4">
        <v>6.3142835186252898E-3</v>
      </c>
      <c r="L404" s="5"/>
    </row>
    <row r="405" spans="1:12" x14ac:dyDescent="0.3">
      <c r="A405" s="10" t="s">
        <v>151</v>
      </c>
      <c r="B405" s="2" t="s">
        <v>195</v>
      </c>
      <c r="C405" s="4">
        <v>7.0621673145786504E-2</v>
      </c>
      <c r="D405" s="4">
        <v>5.26723092077142E-2</v>
      </c>
      <c r="E405" s="4">
        <v>4.52973654271209E-2</v>
      </c>
      <c r="F405" s="4">
        <v>2.78514418592627E-2</v>
      </c>
      <c r="G405" s="4">
        <v>1.8487568642304199E-2</v>
      </c>
      <c r="H405" s="4">
        <v>1.9466154328234501E-2</v>
      </c>
      <c r="I405" s="4">
        <v>2.0272182482189899E-2</v>
      </c>
      <c r="J405" s="4">
        <v>1.7867765409590598E-2</v>
      </c>
      <c r="K405" s="4">
        <v>6.4225104978734198E-3</v>
      </c>
      <c r="L405" s="5"/>
    </row>
    <row r="406" spans="1:12" x14ac:dyDescent="0.3">
      <c r="A406" s="10" t="s">
        <v>151</v>
      </c>
      <c r="B406" s="2" t="s">
        <v>196</v>
      </c>
      <c r="C406" s="4">
        <v>7.0621673145786504E-2</v>
      </c>
      <c r="D406" s="4">
        <v>5.26723092077142E-2</v>
      </c>
      <c r="E406" s="4">
        <v>4.5297365427122101E-2</v>
      </c>
      <c r="F406" s="4">
        <v>2.78514418592627E-2</v>
      </c>
      <c r="G406" s="4">
        <v>1.8487568642304199E-2</v>
      </c>
      <c r="H406" s="4">
        <v>1.9466154328234501E-2</v>
      </c>
      <c r="I406" s="4">
        <v>2.0272182482189899E-2</v>
      </c>
      <c r="J406" s="4">
        <v>1.78677654095915E-2</v>
      </c>
      <c r="K406" s="4">
        <v>6.4225104978742602E-3</v>
      </c>
      <c r="L406" s="5"/>
    </row>
    <row r="407" spans="1:12" x14ac:dyDescent="0.3">
      <c r="A407" s="10" t="s">
        <v>151</v>
      </c>
      <c r="B407" s="2" t="s">
        <v>197</v>
      </c>
      <c r="C407" s="4">
        <v>7.0621673145786601E-2</v>
      </c>
      <c r="D407" s="4">
        <v>5.26723092077142E-2</v>
      </c>
      <c r="E407" s="4">
        <v>4.52973654271209E-2</v>
      </c>
      <c r="F407" s="4">
        <v>2.78514418592627E-2</v>
      </c>
      <c r="G407" s="4">
        <v>1.8487568642304199E-2</v>
      </c>
      <c r="H407" s="4">
        <v>1.9466154328234501E-2</v>
      </c>
      <c r="I407" s="4">
        <v>2.0272182482189899E-2</v>
      </c>
      <c r="J407" s="4">
        <v>1.7867765409590699E-2</v>
      </c>
      <c r="K407" s="4">
        <v>6.4225104978734501E-3</v>
      </c>
      <c r="L407" s="5"/>
    </row>
    <row r="408" spans="1:12" x14ac:dyDescent="0.3">
      <c r="A408" s="10" t="s">
        <v>151</v>
      </c>
      <c r="B408" s="2" t="s">
        <v>198</v>
      </c>
      <c r="C408" s="4">
        <v>7.0621673033608501E-2</v>
      </c>
      <c r="D408" s="4">
        <v>5.26645469967379E-2</v>
      </c>
      <c r="E408" s="4">
        <v>4.52905207353533E-2</v>
      </c>
      <c r="F408" s="4">
        <v>2.7871652273697201E-2</v>
      </c>
      <c r="G408" s="4">
        <v>1.8441459622264001E-2</v>
      </c>
      <c r="H408" s="4">
        <v>1.9462538572119301E-2</v>
      </c>
      <c r="I408" s="4">
        <v>2.0046519544369399E-2</v>
      </c>
      <c r="J408" s="4">
        <v>1.7578611588810401E-2</v>
      </c>
      <c r="K408" s="4">
        <v>5.9432128314809698E-3</v>
      </c>
      <c r="L408" s="5"/>
    </row>
    <row r="409" spans="1:12" x14ac:dyDescent="0.3">
      <c r="A409" s="10" t="s">
        <v>151</v>
      </c>
      <c r="B409" s="2" t="s">
        <v>199</v>
      </c>
      <c r="C409" s="4">
        <v>7.0621673033608501E-2</v>
      </c>
      <c r="D409" s="4">
        <v>5.26645469967379E-2</v>
      </c>
      <c r="E409" s="4">
        <v>4.52905207353533E-2</v>
      </c>
      <c r="F409" s="4">
        <v>2.7871652273697201E-2</v>
      </c>
      <c r="G409" s="4">
        <v>1.8441459622264001E-2</v>
      </c>
      <c r="H409" s="4">
        <v>1.9462538572119301E-2</v>
      </c>
      <c r="I409" s="4">
        <v>2.0046519544369399E-2</v>
      </c>
      <c r="J409" s="4">
        <v>1.7578611588810401E-2</v>
      </c>
      <c r="K409" s="4">
        <v>5.9432128314809802E-3</v>
      </c>
      <c r="L409" s="5"/>
    </row>
    <row r="410" spans="1:12" x14ac:dyDescent="0.3">
      <c r="A410" s="10" t="s">
        <v>151</v>
      </c>
      <c r="B410" s="2" t="s">
        <v>200</v>
      </c>
      <c r="C410" s="4">
        <v>7.0621673033608598E-2</v>
      </c>
      <c r="D410" s="4">
        <v>5.26645469967379E-2</v>
      </c>
      <c r="E410" s="4">
        <v>4.52905207353533E-2</v>
      </c>
      <c r="F410" s="4">
        <v>2.7871652273697201E-2</v>
      </c>
      <c r="G410" s="4">
        <v>1.8441459622264001E-2</v>
      </c>
      <c r="H410" s="4">
        <v>1.9462538572119301E-2</v>
      </c>
      <c r="I410" s="4">
        <v>2.0046519544369399E-2</v>
      </c>
      <c r="J410" s="4">
        <v>1.7578611588810401E-2</v>
      </c>
      <c r="K410" s="4">
        <v>5.9432128314809698E-3</v>
      </c>
      <c r="L410" s="5"/>
    </row>
    <row r="411" spans="1:12" x14ac:dyDescent="0.3">
      <c r="A411" s="2" t="s">
        <v>152</v>
      </c>
      <c r="B411" s="2" t="s">
        <v>186</v>
      </c>
      <c r="C411" s="4">
        <v>297.31914738171298</v>
      </c>
      <c r="D411" s="4">
        <v>273.93159315418899</v>
      </c>
      <c r="E411" s="4">
        <v>283.14013958522702</v>
      </c>
      <c r="F411" s="4">
        <v>319.16773400732501</v>
      </c>
      <c r="G411" s="4">
        <v>306.252675125677</v>
      </c>
      <c r="H411" s="4">
        <v>292.24332326834599</v>
      </c>
      <c r="I411" s="4">
        <v>279.38850984331799</v>
      </c>
      <c r="J411" s="4">
        <v>241.66336557712901</v>
      </c>
      <c r="K411" s="4">
        <v>248.54590417775199</v>
      </c>
      <c r="L411" s="4">
        <v>256.459476010412</v>
      </c>
    </row>
    <row r="412" spans="1:12" x14ac:dyDescent="0.3">
      <c r="A412" s="10" t="s">
        <v>152</v>
      </c>
      <c r="B412" s="2" t="s">
        <v>187</v>
      </c>
      <c r="C412" s="4">
        <v>297.31914738171298</v>
      </c>
      <c r="D412" s="4">
        <v>273.93159315418899</v>
      </c>
      <c r="E412" s="4">
        <v>283.14013958520201</v>
      </c>
      <c r="F412" s="4">
        <v>319.174144026242</v>
      </c>
      <c r="G412" s="4">
        <v>306.252675125677</v>
      </c>
      <c r="H412" s="4">
        <v>292.24332326834599</v>
      </c>
      <c r="I412" s="4">
        <v>279.38850984331799</v>
      </c>
      <c r="J412" s="4">
        <v>241.66336557713399</v>
      </c>
      <c r="K412" s="4">
        <v>248.54590417775199</v>
      </c>
      <c r="L412" s="4">
        <v>256.459476010412</v>
      </c>
    </row>
    <row r="413" spans="1:12" x14ac:dyDescent="0.3">
      <c r="A413" s="10" t="s">
        <v>152</v>
      </c>
      <c r="B413" s="2" t="s">
        <v>188</v>
      </c>
      <c r="C413" s="4">
        <v>297.319147381714</v>
      </c>
      <c r="D413" s="4">
        <v>273.93159315419001</v>
      </c>
      <c r="E413" s="4">
        <v>283.14013958514698</v>
      </c>
      <c r="F413" s="4">
        <v>319.17179983137203</v>
      </c>
      <c r="G413" s="4">
        <v>306.252675125677</v>
      </c>
      <c r="H413" s="4">
        <v>292.24332326834599</v>
      </c>
      <c r="I413" s="4">
        <v>279.38850984331799</v>
      </c>
      <c r="J413" s="4">
        <v>241.663365577132</v>
      </c>
      <c r="K413" s="4">
        <v>248.54590417775199</v>
      </c>
      <c r="L413" s="4">
        <v>256.45947601041098</v>
      </c>
    </row>
    <row r="414" spans="1:12" x14ac:dyDescent="0.3">
      <c r="A414" s="10" t="s">
        <v>152</v>
      </c>
      <c r="B414" s="2" t="s">
        <v>189</v>
      </c>
      <c r="C414" s="4">
        <v>297.319147381714</v>
      </c>
      <c r="D414" s="4">
        <v>273.93159366373601</v>
      </c>
      <c r="E414" s="4">
        <v>283.19756395348099</v>
      </c>
      <c r="F414" s="4">
        <v>319.23726677651302</v>
      </c>
      <c r="G414" s="4">
        <v>306.200236826989</v>
      </c>
      <c r="H414" s="4">
        <v>292.81102700126502</v>
      </c>
      <c r="I414" s="4">
        <v>281.52235558760799</v>
      </c>
      <c r="J414" s="4">
        <v>241.34804657915399</v>
      </c>
      <c r="K414" s="4">
        <v>248.544753895952</v>
      </c>
      <c r="L414" s="4">
        <v>256.47991766023398</v>
      </c>
    </row>
    <row r="415" spans="1:12" x14ac:dyDescent="0.3">
      <c r="A415" s="10" t="s">
        <v>152</v>
      </c>
      <c r="B415" s="2" t="s">
        <v>190</v>
      </c>
      <c r="C415" s="4">
        <v>297.31914738171298</v>
      </c>
      <c r="D415" s="4">
        <v>273.93159366373499</v>
      </c>
      <c r="E415" s="4">
        <v>283.19756395315198</v>
      </c>
      <c r="F415" s="4">
        <v>319.19739752197398</v>
      </c>
      <c r="G415" s="4">
        <v>306.200236826989</v>
      </c>
      <c r="H415" s="4">
        <v>292.81102700126502</v>
      </c>
      <c r="I415" s="4">
        <v>281.52235558760799</v>
      </c>
      <c r="J415" s="4">
        <v>241.34804657915399</v>
      </c>
      <c r="K415" s="4">
        <v>248.54475389595299</v>
      </c>
      <c r="L415" s="4">
        <v>256.47991766023398</v>
      </c>
    </row>
    <row r="416" spans="1:12" x14ac:dyDescent="0.3">
      <c r="A416" s="10" t="s">
        <v>152</v>
      </c>
      <c r="B416" s="2" t="s">
        <v>191</v>
      </c>
      <c r="C416" s="4">
        <v>297.319147381714</v>
      </c>
      <c r="D416" s="4">
        <v>273.93159366373499</v>
      </c>
      <c r="E416" s="4">
        <v>283.19756395354</v>
      </c>
      <c r="F416" s="4">
        <v>319.17512910113101</v>
      </c>
      <c r="G416" s="4">
        <v>306.200236826989</v>
      </c>
      <c r="H416" s="4">
        <v>292.81102700126502</v>
      </c>
      <c r="I416" s="4">
        <v>281.52235558760799</v>
      </c>
      <c r="J416" s="4">
        <v>241.34804657915399</v>
      </c>
      <c r="K416" s="4">
        <v>248.544753895952</v>
      </c>
      <c r="L416" s="4">
        <v>256.47991766023398</v>
      </c>
    </row>
    <row r="417" spans="1:12" x14ac:dyDescent="0.3">
      <c r="A417" s="10" t="s">
        <v>152</v>
      </c>
      <c r="B417" s="2" t="s">
        <v>172</v>
      </c>
      <c r="C417" s="4">
        <v>297.317616856006</v>
      </c>
      <c r="D417" s="4">
        <v>273.93035847513801</v>
      </c>
      <c r="E417" s="4">
        <v>283.20030308583301</v>
      </c>
      <c r="F417" s="4">
        <v>319.18428388417101</v>
      </c>
      <c r="G417" s="4">
        <v>306.25287596650202</v>
      </c>
      <c r="H417" s="4">
        <v>292.84350060773897</v>
      </c>
      <c r="I417" s="4">
        <v>279.38865946060702</v>
      </c>
      <c r="J417" s="4">
        <v>241.73698133267399</v>
      </c>
      <c r="K417" s="4">
        <v>248.54431331929101</v>
      </c>
      <c r="L417" s="4">
        <v>256.459476010412</v>
      </c>
    </row>
    <row r="418" spans="1:12" x14ac:dyDescent="0.3">
      <c r="A418" s="10" t="s">
        <v>152</v>
      </c>
      <c r="B418" s="2" t="s">
        <v>192</v>
      </c>
      <c r="C418" s="4">
        <v>297.319147381714</v>
      </c>
      <c r="D418" s="4">
        <v>273.97595075719801</v>
      </c>
      <c r="E418" s="4">
        <v>283.14688336791198</v>
      </c>
      <c r="F418" s="4">
        <v>319.17993274967398</v>
      </c>
      <c r="G418" s="4">
        <v>306.20043766741497</v>
      </c>
      <c r="H418" s="4">
        <v>292.80627400382701</v>
      </c>
      <c r="I418" s="4">
        <v>281.51859144013298</v>
      </c>
      <c r="J418" s="4">
        <v>241.485922453483</v>
      </c>
      <c r="K418" s="4">
        <v>248.53632593504901</v>
      </c>
      <c r="L418" s="4">
        <v>256.47991766023398</v>
      </c>
    </row>
    <row r="419" spans="1:12" x14ac:dyDescent="0.3">
      <c r="A419" s="10" t="s">
        <v>152</v>
      </c>
      <c r="B419" s="2" t="s">
        <v>193</v>
      </c>
      <c r="C419" s="4">
        <v>297.319147381714</v>
      </c>
      <c r="D419" s="4">
        <v>273.93214301978298</v>
      </c>
      <c r="E419" s="4">
        <v>283.25511363959401</v>
      </c>
      <c r="F419" s="4">
        <v>319.23066969689802</v>
      </c>
      <c r="G419" s="4">
        <v>306.20724988341198</v>
      </c>
      <c r="H419" s="4">
        <v>292.99241383922498</v>
      </c>
      <c r="I419" s="4">
        <v>277.90001007917499</v>
      </c>
      <c r="J419" s="4">
        <v>241.89593685070599</v>
      </c>
      <c r="K419" s="4">
        <v>248.544953739883</v>
      </c>
      <c r="L419" s="4">
        <v>256.47991766023398</v>
      </c>
    </row>
    <row r="420" spans="1:12" x14ac:dyDescent="0.3">
      <c r="A420" s="10" t="s">
        <v>152</v>
      </c>
      <c r="B420" s="2" t="s">
        <v>194</v>
      </c>
      <c r="C420" s="4">
        <v>297.319147381714</v>
      </c>
      <c r="D420" s="4">
        <v>273.93159311628102</v>
      </c>
      <c r="E420" s="4">
        <v>283.15923999594901</v>
      </c>
      <c r="F420" s="4">
        <v>319.17512910097997</v>
      </c>
      <c r="G420" s="4">
        <v>306.20043766741497</v>
      </c>
      <c r="H420" s="4">
        <v>292.13747907192601</v>
      </c>
      <c r="I420" s="4">
        <v>280.70975929479101</v>
      </c>
      <c r="J420" s="4">
        <v>241.67528082942599</v>
      </c>
      <c r="K420" s="4">
        <v>248.54431331929101</v>
      </c>
      <c r="L420" s="4">
        <v>256.47991766023398</v>
      </c>
    </row>
    <row r="421" spans="1:12" x14ac:dyDescent="0.3">
      <c r="A421" s="10" t="s">
        <v>152</v>
      </c>
      <c r="B421" s="2" t="s">
        <v>195</v>
      </c>
      <c r="C421" s="4">
        <v>297.319147381714</v>
      </c>
      <c r="D421" s="4">
        <v>273.93159315419001</v>
      </c>
      <c r="E421" s="4">
        <v>283.14013958514499</v>
      </c>
      <c r="F421" s="4">
        <v>319.174144026242</v>
      </c>
      <c r="G421" s="4">
        <v>306.252675125677</v>
      </c>
      <c r="H421" s="4">
        <v>292.24332326834599</v>
      </c>
      <c r="I421" s="4">
        <v>279.38850984331799</v>
      </c>
      <c r="J421" s="4">
        <v>241.663365577132</v>
      </c>
      <c r="K421" s="4">
        <v>248.54590417775199</v>
      </c>
      <c r="L421" s="4">
        <v>256.45947601041098</v>
      </c>
    </row>
    <row r="422" spans="1:12" x14ac:dyDescent="0.3">
      <c r="A422" s="10" t="s">
        <v>152</v>
      </c>
      <c r="B422" s="2" t="s">
        <v>196</v>
      </c>
      <c r="C422" s="4">
        <v>297.319147381714</v>
      </c>
      <c r="D422" s="4">
        <v>273.93159315419001</v>
      </c>
      <c r="E422" s="4">
        <v>283.14013958514602</v>
      </c>
      <c r="F422" s="4">
        <v>319.174144026242</v>
      </c>
      <c r="G422" s="4">
        <v>306.252675125677</v>
      </c>
      <c r="H422" s="4">
        <v>292.24332326834599</v>
      </c>
      <c r="I422" s="4">
        <v>279.38850984331799</v>
      </c>
      <c r="J422" s="4">
        <v>241.66336557712901</v>
      </c>
      <c r="K422" s="4">
        <v>248.54590417775199</v>
      </c>
      <c r="L422" s="4">
        <v>256.45947601041098</v>
      </c>
    </row>
    <row r="423" spans="1:12" x14ac:dyDescent="0.3">
      <c r="A423" s="10" t="s">
        <v>152</v>
      </c>
      <c r="B423" s="2" t="s">
        <v>197</v>
      </c>
      <c r="C423" s="4">
        <v>297.319147381714</v>
      </c>
      <c r="D423" s="4">
        <v>273.93159315418899</v>
      </c>
      <c r="E423" s="4">
        <v>283.038463266473</v>
      </c>
      <c r="F423" s="4">
        <v>319.16773400732501</v>
      </c>
      <c r="G423" s="4">
        <v>306.252675125677</v>
      </c>
      <c r="H423" s="4">
        <v>292.24332326834599</v>
      </c>
      <c r="I423" s="4">
        <v>279.38850984331799</v>
      </c>
      <c r="J423" s="4">
        <v>241.663365577132</v>
      </c>
      <c r="K423" s="4">
        <v>248.54590417775199</v>
      </c>
      <c r="L423" s="4">
        <v>256.459476010412</v>
      </c>
    </row>
    <row r="424" spans="1:12" x14ac:dyDescent="0.3">
      <c r="A424" s="10" t="s">
        <v>152</v>
      </c>
      <c r="B424" s="2" t="s">
        <v>198</v>
      </c>
      <c r="C424" s="4">
        <v>297.319147381714</v>
      </c>
      <c r="D424" s="4">
        <v>273.93159366373499</v>
      </c>
      <c r="E424" s="4">
        <v>283.19756395368699</v>
      </c>
      <c r="F424" s="4">
        <v>319.19739752197398</v>
      </c>
      <c r="G424" s="4">
        <v>306.200236826989</v>
      </c>
      <c r="H424" s="4">
        <v>292.81102700126399</v>
      </c>
      <c r="I424" s="4">
        <v>281.52235558760799</v>
      </c>
      <c r="J424" s="4">
        <v>241.34804657915399</v>
      </c>
      <c r="K424" s="4">
        <v>248.544753895952</v>
      </c>
      <c r="L424" s="4">
        <v>256.47991766023398</v>
      </c>
    </row>
    <row r="425" spans="1:12" x14ac:dyDescent="0.3">
      <c r="A425" s="10" t="s">
        <v>152</v>
      </c>
      <c r="B425" s="2" t="s">
        <v>199</v>
      </c>
      <c r="C425" s="4">
        <v>297.319147381714</v>
      </c>
      <c r="D425" s="4">
        <v>273.93159366373499</v>
      </c>
      <c r="E425" s="4">
        <v>283.095887634691</v>
      </c>
      <c r="F425" s="4">
        <v>319.17512910113101</v>
      </c>
      <c r="G425" s="4">
        <v>306.200236826989</v>
      </c>
      <c r="H425" s="4">
        <v>292.81102700126399</v>
      </c>
      <c r="I425" s="4">
        <v>281.52235558760799</v>
      </c>
      <c r="J425" s="4">
        <v>241.34804657915399</v>
      </c>
      <c r="K425" s="4">
        <v>248.544753895952</v>
      </c>
      <c r="L425" s="4">
        <v>256.47991766023398</v>
      </c>
    </row>
    <row r="426" spans="1:12" x14ac:dyDescent="0.3">
      <c r="A426" s="10" t="s">
        <v>152</v>
      </c>
      <c r="B426" s="2" t="s">
        <v>200</v>
      </c>
      <c r="C426" s="4">
        <v>297.31914738171298</v>
      </c>
      <c r="D426" s="4">
        <v>273.93159366373499</v>
      </c>
      <c r="E426" s="4">
        <v>283.197563953658</v>
      </c>
      <c r="F426" s="4">
        <v>319.17512910113101</v>
      </c>
      <c r="G426" s="4">
        <v>306.200236826989</v>
      </c>
      <c r="H426" s="4">
        <v>292.81102700126502</v>
      </c>
      <c r="I426" s="4">
        <v>281.52235558760799</v>
      </c>
      <c r="J426" s="4">
        <v>241.34804657915399</v>
      </c>
      <c r="K426" s="4">
        <v>248.544753895952</v>
      </c>
      <c r="L426" s="4">
        <v>256.47991766023398</v>
      </c>
    </row>
    <row r="427" spans="1:12" x14ac:dyDescent="0.3">
      <c r="A427" s="2" t="s">
        <v>153</v>
      </c>
      <c r="B427" s="2" t="s">
        <v>186</v>
      </c>
      <c r="C427" s="4">
        <v>47.099088680497601</v>
      </c>
      <c r="D427" s="4">
        <v>36.677463813127197</v>
      </c>
      <c r="E427" s="4">
        <v>34.535854467770797</v>
      </c>
      <c r="F427" s="4">
        <v>30.812990757401401</v>
      </c>
      <c r="G427" s="4">
        <v>26.796062870194501</v>
      </c>
      <c r="H427" s="4">
        <v>26.700568660487601</v>
      </c>
      <c r="I427" s="4">
        <v>27.084734106728099</v>
      </c>
      <c r="J427" s="4">
        <v>24.961227436178401</v>
      </c>
      <c r="K427" s="4">
        <v>17.957233309498601</v>
      </c>
      <c r="L427" s="4">
        <v>11.324449804612</v>
      </c>
    </row>
    <row r="428" spans="1:12" x14ac:dyDescent="0.3">
      <c r="A428" s="10" t="s">
        <v>153</v>
      </c>
      <c r="B428" s="2" t="s">
        <v>187</v>
      </c>
      <c r="C428" s="4">
        <v>47.099088680497601</v>
      </c>
      <c r="D428" s="4">
        <v>36.677463813127197</v>
      </c>
      <c r="E428" s="4">
        <v>34.535854467770903</v>
      </c>
      <c r="F428" s="4">
        <v>30.813014649479701</v>
      </c>
      <c r="G428" s="4">
        <v>26.796062870194501</v>
      </c>
      <c r="H428" s="4">
        <v>26.700568660487601</v>
      </c>
      <c r="I428" s="4">
        <v>27.084734106728099</v>
      </c>
      <c r="J428" s="4">
        <v>24.9612274361758</v>
      </c>
      <c r="K428" s="4">
        <v>17.957233309495901</v>
      </c>
      <c r="L428" s="4">
        <v>11.3244498046112</v>
      </c>
    </row>
    <row r="429" spans="1:12" x14ac:dyDescent="0.3">
      <c r="A429" s="10" t="s">
        <v>153</v>
      </c>
      <c r="B429" s="2" t="s">
        <v>188</v>
      </c>
      <c r="C429" s="4">
        <v>47.099088680497601</v>
      </c>
      <c r="D429" s="4">
        <v>36.677463813127197</v>
      </c>
      <c r="E429" s="4">
        <v>34.535854467770903</v>
      </c>
      <c r="F429" s="4">
        <v>30.812989256283799</v>
      </c>
      <c r="G429" s="4">
        <v>26.796062870194501</v>
      </c>
      <c r="H429" s="4">
        <v>26.700568660487701</v>
      </c>
      <c r="I429" s="4">
        <v>27.084734106728099</v>
      </c>
      <c r="J429" s="4">
        <v>24.961227436176401</v>
      </c>
      <c r="K429" s="4">
        <v>17.957233309496502</v>
      </c>
      <c r="L429" s="4">
        <v>11.3244498046146</v>
      </c>
    </row>
    <row r="430" spans="1:12" x14ac:dyDescent="0.3">
      <c r="A430" s="10" t="s">
        <v>153</v>
      </c>
      <c r="B430" s="2" t="s">
        <v>189</v>
      </c>
      <c r="C430" s="4">
        <v>47.099088680977303</v>
      </c>
      <c r="D430" s="4">
        <v>36.694555062122603</v>
      </c>
      <c r="E430" s="4">
        <v>34.536106011033603</v>
      </c>
      <c r="F430" s="4">
        <v>30.821843620209901</v>
      </c>
      <c r="G430" s="4">
        <v>26.777501012916801</v>
      </c>
      <c r="H430" s="4">
        <v>26.6997017871488</v>
      </c>
      <c r="I430" s="4">
        <v>27.065318830402202</v>
      </c>
      <c r="J430" s="4">
        <v>25.0609214447048</v>
      </c>
      <c r="K430" s="4">
        <v>17.9515797450562</v>
      </c>
      <c r="L430" s="4">
        <v>11.2377733240499</v>
      </c>
    </row>
    <row r="431" spans="1:12" x14ac:dyDescent="0.3">
      <c r="A431" s="10" t="s">
        <v>153</v>
      </c>
      <c r="B431" s="2" t="s">
        <v>190</v>
      </c>
      <c r="C431" s="4">
        <v>47.099088680977303</v>
      </c>
      <c r="D431" s="4">
        <v>36.694555062112599</v>
      </c>
      <c r="E431" s="4">
        <v>34.536106011032999</v>
      </c>
      <c r="F431" s="4">
        <v>30.821711671118099</v>
      </c>
      <c r="G431" s="4">
        <v>26.7775010129169</v>
      </c>
      <c r="H431" s="4">
        <v>26.6997017871483</v>
      </c>
      <c r="I431" s="4">
        <v>27.065318830401701</v>
      </c>
      <c r="J431" s="4">
        <v>25.060921444704299</v>
      </c>
      <c r="K431" s="4">
        <v>17.951579745056101</v>
      </c>
      <c r="L431" s="4">
        <v>11.237773324076199</v>
      </c>
    </row>
    <row r="432" spans="1:12" x14ac:dyDescent="0.3">
      <c r="A432" s="10" t="s">
        <v>153</v>
      </c>
      <c r="B432" s="2" t="s">
        <v>191</v>
      </c>
      <c r="C432" s="4">
        <v>47.099088680977403</v>
      </c>
      <c r="D432" s="4">
        <v>36.694555062170402</v>
      </c>
      <c r="E432" s="4">
        <v>34.536106011032899</v>
      </c>
      <c r="F432" s="4">
        <v>30.8216234550951</v>
      </c>
      <c r="G432" s="4">
        <v>26.777501012913401</v>
      </c>
      <c r="H432" s="4">
        <v>26.699701787148101</v>
      </c>
      <c r="I432" s="4">
        <v>27.065318830401502</v>
      </c>
      <c r="J432" s="4">
        <v>25.060921444704</v>
      </c>
      <c r="K432" s="4">
        <v>17.951579745055401</v>
      </c>
      <c r="L432" s="4">
        <v>11.237773324044801</v>
      </c>
    </row>
    <row r="433" spans="1:12" x14ac:dyDescent="0.3">
      <c r="A433" s="10" t="s">
        <v>153</v>
      </c>
      <c r="B433" s="2" t="s">
        <v>172</v>
      </c>
      <c r="C433" s="4">
        <v>47.099081278832799</v>
      </c>
      <c r="D433" s="4">
        <v>36.900244640710703</v>
      </c>
      <c r="E433" s="4">
        <v>34.812289936745799</v>
      </c>
      <c r="F433" s="4">
        <v>30.8204356328289</v>
      </c>
      <c r="G433" s="4">
        <v>26.793578333971801</v>
      </c>
      <c r="H433" s="4">
        <v>26.689028954244002</v>
      </c>
      <c r="I433" s="4">
        <v>27.069630841876801</v>
      </c>
      <c r="J433" s="4">
        <v>24.937098984320599</v>
      </c>
      <c r="K433" s="4">
        <v>18.148244223845101</v>
      </c>
      <c r="L433" s="4">
        <v>11.3827345572724</v>
      </c>
    </row>
    <row r="434" spans="1:12" x14ac:dyDescent="0.3">
      <c r="A434" s="10" t="s">
        <v>153</v>
      </c>
      <c r="B434" s="2" t="s">
        <v>192</v>
      </c>
      <c r="C434" s="4">
        <v>47.099088680497601</v>
      </c>
      <c r="D434" s="4">
        <v>36.6581776888044</v>
      </c>
      <c r="E434" s="4">
        <v>34.535664477827297</v>
      </c>
      <c r="F434" s="4">
        <v>30.8121890622877</v>
      </c>
      <c r="G434" s="4">
        <v>26.780906229582701</v>
      </c>
      <c r="H434" s="4">
        <v>26.6570957777204</v>
      </c>
      <c r="I434" s="4">
        <v>27.082502826424001</v>
      </c>
      <c r="J434" s="4">
        <v>25.0146482814304</v>
      </c>
      <c r="K434" s="4">
        <v>18.014017852670101</v>
      </c>
      <c r="L434" s="4">
        <v>11.393083751050501</v>
      </c>
    </row>
    <row r="435" spans="1:12" x14ac:dyDescent="0.3">
      <c r="A435" s="10" t="s">
        <v>153</v>
      </c>
      <c r="B435" s="2" t="s">
        <v>193</v>
      </c>
      <c r="C435" s="4">
        <v>47.099088680497601</v>
      </c>
      <c r="D435" s="4">
        <v>36.655739294955801</v>
      </c>
      <c r="E435" s="4">
        <v>34.531917053550899</v>
      </c>
      <c r="F435" s="4">
        <v>30.8168741480793</v>
      </c>
      <c r="G435" s="4">
        <v>26.797995628512801</v>
      </c>
      <c r="H435" s="4">
        <v>26.656706336355899</v>
      </c>
      <c r="I435" s="4">
        <v>27.044787946508301</v>
      </c>
      <c r="J435" s="4">
        <v>24.823940933508101</v>
      </c>
      <c r="K435" s="4">
        <v>17.9840169834549</v>
      </c>
      <c r="L435" s="4">
        <v>11.4902515286562</v>
      </c>
    </row>
    <row r="436" spans="1:12" x14ac:dyDescent="0.3">
      <c r="A436" s="10" t="s">
        <v>153</v>
      </c>
      <c r="B436" s="2" t="s">
        <v>194</v>
      </c>
      <c r="C436" s="4">
        <v>47.099088680497601</v>
      </c>
      <c r="D436" s="4">
        <v>36.6618955523099</v>
      </c>
      <c r="E436" s="4">
        <v>34.535923392729202</v>
      </c>
      <c r="F436" s="4">
        <v>30.812420522442199</v>
      </c>
      <c r="G436" s="4">
        <v>26.784523634691599</v>
      </c>
      <c r="H436" s="4">
        <v>26.644913098238199</v>
      </c>
      <c r="I436" s="4">
        <v>27.094207316285299</v>
      </c>
      <c r="J436" s="4">
        <v>24.918804908357799</v>
      </c>
      <c r="K436" s="4">
        <v>17.905385957343199</v>
      </c>
      <c r="L436" s="4">
        <v>11.382949346423199</v>
      </c>
    </row>
    <row r="437" spans="1:12" x14ac:dyDescent="0.3">
      <c r="A437" s="10" t="s">
        <v>153</v>
      </c>
      <c r="B437" s="2" t="s">
        <v>195</v>
      </c>
      <c r="C437" s="4">
        <v>47.099088680497601</v>
      </c>
      <c r="D437" s="4">
        <v>36.677463813127197</v>
      </c>
      <c r="E437" s="4">
        <v>34.535854467770903</v>
      </c>
      <c r="F437" s="4">
        <v>30.813014649479801</v>
      </c>
      <c r="G437" s="4">
        <v>26.7960628701946</v>
      </c>
      <c r="H437" s="4">
        <v>26.700568660487701</v>
      </c>
      <c r="I437" s="4">
        <v>27.084734106728099</v>
      </c>
      <c r="J437" s="4">
        <v>24.961227436176301</v>
      </c>
      <c r="K437" s="4">
        <v>17.957233309496701</v>
      </c>
      <c r="L437" s="4">
        <v>11.3244498046143</v>
      </c>
    </row>
    <row r="438" spans="1:12" x14ac:dyDescent="0.3">
      <c r="A438" s="10" t="s">
        <v>153</v>
      </c>
      <c r="B438" s="2" t="s">
        <v>196</v>
      </c>
      <c r="C438" s="4">
        <v>47.099088680497601</v>
      </c>
      <c r="D438" s="4">
        <v>36.677463813127197</v>
      </c>
      <c r="E438" s="4">
        <v>34.535854467770903</v>
      </c>
      <c r="F438" s="4">
        <v>30.813014649479801</v>
      </c>
      <c r="G438" s="4">
        <v>26.796062870194501</v>
      </c>
      <c r="H438" s="4">
        <v>26.700568660487701</v>
      </c>
      <c r="I438" s="4">
        <v>27.084734106728099</v>
      </c>
      <c r="J438" s="4">
        <v>24.9612274361785</v>
      </c>
      <c r="K438" s="4">
        <v>17.957233309498601</v>
      </c>
      <c r="L438" s="4">
        <v>11.324449804615</v>
      </c>
    </row>
    <row r="439" spans="1:12" x14ac:dyDescent="0.3">
      <c r="A439" s="10" t="s">
        <v>153</v>
      </c>
      <c r="B439" s="2" t="s">
        <v>197</v>
      </c>
      <c r="C439" s="4">
        <v>47.099088680497601</v>
      </c>
      <c r="D439" s="4">
        <v>36.677463813127197</v>
      </c>
      <c r="E439" s="4">
        <v>34.535402732375999</v>
      </c>
      <c r="F439" s="4">
        <v>30.812990757401401</v>
      </c>
      <c r="G439" s="4">
        <v>26.796062870194501</v>
      </c>
      <c r="H439" s="4">
        <v>26.700568660487601</v>
      </c>
      <c r="I439" s="4">
        <v>27.084734106728</v>
      </c>
      <c r="J439" s="4">
        <v>24.961227436176301</v>
      </c>
      <c r="K439" s="4">
        <v>17.957233309496502</v>
      </c>
      <c r="L439" s="4">
        <v>11.3244498047288</v>
      </c>
    </row>
    <row r="440" spans="1:12" x14ac:dyDescent="0.3">
      <c r="A440" s="10" t="s">
        <v>153</v>
      </c>
      <c r="B440" s="2" t="s">
        <v>198</v>
      </c>
      <c r="C440" s="4">
        <v>47.099088680977303</v>
      </c>
      <c r="D440" s="4">
        <v>36.694555062122802</v>
      </c>
      <c r="E440" s="4">
        <v>34.536106011032899</v>
      </c>
      <c r="F440" s="4">
        <v>30.8217116711179</v>
      </c>
      <c r="G440" s="4">
        <v>26.777501012916801</v>
      </c>
      <c r="H440" s="4">
        <v>26.699701787148101</v>
      </c>
      <c r="I440" s="4">
        <v>27.065318830401502</v>
      </c>
      <c r="J440" s="4">
        <v>25.0609214447041</v>
      </c>
      <c r="K440" s="4">
        <v>17.951579745055401</v>
      </c>
      <c r="L440" s="4">
        <v>11.237773324049201</v>
      </c>
    </row>
    <row r="441" spans="1:12" x14ac:dyDescent="0.3">
      <c r="A441" s="10" t="s">
        <v>153</v>
      </c>
      <c r="B441" s="2" t="s">
        <v>199</v>
      </c>
      <c r="C441" s="4">
        <v>47.099088680977303</v>
      </c>
      <c r="D441" s="4">
        <v>36.694555062171702</v>
      </c>
      <c r="E441" s="4">
        <v>34.535654275638201</v>
      </c>
      <c r="F441" s="4">
        <v>30.8216234550951</v>
      </c>
      <c r="G441" s="4">
        <v>26.777501012916801</v>
      </c>
      <c r="H441" s="4">
        <v>26.699701787148101</v>
      </c>
      <c r="I441" s="4">
        <v>27.065318830401601</v>
      </c>
      <c r="J441" s="4">
        <v>25.0609214447041</v>
      </c>
      <c r="K441" s="4">
        <v>17.9515797450509</v>
      </c>
      <c r="L441" s="4">
        <v>11.237773324044699</v>
      </c>
    </row>
    <row r="442" spans="1:12" x14ac:dyDescent="0.3">
      <c r="A442" s="10" t="s">
        <v>153</v>
      </c>
      <c r="B442" s="2" t="s">
        <v>200</v>
      </c>
      <c r="C442" s="4">
        <v>47.099088680977403</v>
      </c>
      <c r="D442" s="4">
        <v>36.694555062122703</v>
      </c>
      <c r="E442" s="4">
        <v>34.536106011032899</v>
      </c>
      <c r="F442" s="4">
        <v>30.8216234550951</v>
      </c>
      <c r="G442" s="4">
        <v>26.777501012916801</v>
      </c>
      <c r="H442" s="4">
        <v>26.699701787148101</v>
      </c>
      <c r="I442" s="4">
        <v>27.065318830401502</v>
      </c>
      <c r="J442" s="4">
        <v>25.0609214447041</v>
      </c>
      <c r="K442" s="4">
        <v>17.951579745055501</v>
      </c>
      <c r="L442" s="4">
        <v>11.237773324049201</v>
      </c>
    </row>
    <row r="443" spans="1:12" x14ac:dyDescent="0.3">
      <c r="A443" s="2" t="s">
        <v>154</v>
      </c>
      <c r="B443" s="2" t="s">
        <v>186</v>
      </c>
      <c r="C443" s="4">
        <v>291.01003888291098</v>
      </c>
      <c r="D443" s="4">
        <v>281.88412563044102</v>
      </c>
      <c r="E443" s="4">
        <v>288.83998625052698</v>
      </c>
      <c r="F443" s="4">
        <v>332.08755098378498</v>
      </c>
      <c r="G443" s="4">
        <v>295.68260869847398</v>
      </c>
      <c r="H443" s="4">
        <v>262.93298619688102</v>
      </c>
      <c r="I443" s="4">
        <v>237.42756953295299</v>
      </c>
      <c r="J443" s="4">
        <v>212.62187456087901</v>
      </c>
      <c r="K443" s="4">
        <v>190.30582881344699</v>
      </c>
      <c r="L443" s="4">
        <v>168.872660291964</v>
      </c>
    </row>
    <row r="444" spans="1:12" x14ac:dyDescent="0.3">
      <c r="A444" s="10" t="s">
        <v>154</v>
      </c>
      <c r="B444" s="2" t="s">
        <v>187</v>
      </c>
      <c r="C444" s="4">
        <v>291.01003888291098</v>
      </c>
      <c r="D444" s="4">
        <v>281.88412563044102</v>
      </c>
      <c r="E444" s="4">
        <v>288.83998625052698</v>
      </c>
      <c r="F444" s="4">
        <v>332.08755098378498</v>
      </c>
      <c r="G444" s="4">
        <v>295.68260869847398</v>
      </c>
      <c r="H444" s="4">
        <v>262.93298619688102</v>
      </c>
      <c r="I444" s="4">
        <v>237.42756953295299</v>
      </c>
      <c r="J444" s="4">
        <v>212.62187456087901</v>
      </c>
      <c r="K444" s="4">
        <v>190.30582881344699</v>
      </c>
      <c r="L444" s="4">
        <v>168.872660291964</v>
      </c>
    </row>
    <row r="445" spans="1:12" x14ac:dyDescent="0.3">
      <c r="A445" s="10" t="s">
        <v>154</v>
      </c>
      <c r="B445" s="2" t="s">
        <v>188</v>
      </c>
      <c r="C445" s="4">
        <v>291.01003888291098</v>
      </c>
      <c r="D445" s="4">
        <v>281.88412563044102</v>
      </c>
      <c r="E445" s="4">
        <v>288.83998625052698</v>
      </c>
      <c r="F445" s="4">
        <v>332.08755098378498</v>
      </c>
      <c r="G445" s="4">
        <v>295.68260869847398</v>
      </c>
      <c r="H445" s="4">
        <v>262.93298619688102</v>
      </c>
      <c r="I445" s="4">
        <v>237.42756953295299</v>
      </c>
      <c r="J445" s="4">
        <v>212.62187456087901</v>
      </c>
      <c r="K445" s="4">
        <v>190.30582881344699</v>
      </c>
      <c r="L445" s="4">
        <v>168.872660291964</v>
      </c>
    </row>
    <row r="446" spans="1:12" x14ac:dyDescent="0.3">
      <c r="A446" s="10" t="s">
        <v>154</v>
      </c>
      <c r="B446" s="2" t="s">
        <v>189</v>
      </c>
      <c r="C446" s="4">
        <v>291.01003888291098</v>
      </c>
      <c r="D446" s="4">
        <v>281.88412563044102</v>
      </c>
      <c r="E446" s="4">
        <v>288.84014739265803</v>
      </c>
      <c r="F446" s="4">
        <v>332.08771928477398</v>
      </c>
      <c r="G446" s="4">
        <v>295.68278407594102</v>
      </c>
      <c r="H446" s="4">
        <v>262.93469839806801</v>
      </c>
      <c r="I446" s="4">
        <v>237.43417460587099</v>
      </c>
      <c r="J446" s="4">
        <v>212.62835554086899</v>
      </c>
      <c r="K446" s="4">
        <v>190.31230979343701</v>
      </c>
      <c r="L446" s="4">
        <v>168.87826038105601</v>
      </c>
    </row>
    <row r="447" spans="1:12" x14ac:dyDescent="0.3">
      <c r="A447" s="10" t="s">
        <v>154</v>
      </c>
      <c r="B447" s="2" t="s">
        <v>190</v>
      </c>
      <c r="C447" s="4">
        <v>291.01003888291098</v>
      </c>
      <c r="D447" s="4">
        <v>281.88412563044102</v>
      </c>
      <c r="E447" s="4">
        <v>288.84014739265803</v>
      </c>
      <c r="F447" s="4">
        <v>332.08771928477398</v>
      </c>
      <c r="G447" s="4">
        <v>295.68278407594102</v>
      </c>
      <c r="H447" s="4">
        <v>262.93469839806801</v>
      </c>
      <c r="I447" s="4">
        <v>237.43417460587099</v>
      </c>
      <c r="J447" s="4">
        <v>212.62835554086899</v>
      </c>
      <c r="K447" s="4">
        <v>190.31230979343701</v>
      </c>
      <c r="L447" s="4">
        <v>168.87826038105601</v>
      </c>
    </row>
    <row r="448" spans="1:12" x14ac:dyDescent="0.3">
      <c r="A448" s="10" t="s">
        <v>154</v>
      </c>
      <c r="B448" s="2" t="s">
        <v>191</v>
      </c>
      <c r="C448" s="4">
        <v>291.01003888291098</v>
      </c>
      <c r="D448" s="4">
        <v>281.88412563044102</v>
      </c>
      <c r="E448" s="4">
        <v>288.84014739265803</v>
      </c>
      <c r="F448" s="4">
        <v>332.08771928477398</v>
      </c>
      <c r="G448" s="4">
        <v>295.68278407594102</v>
      </c>
      <c r="H448" s="4">
        <v>262.93469839806801</v>
      </c>
      <c r="I448" s="4">
        <v>237.43417460587099</v>
      </c>
      <c r="J448" s="4">
        <v>212.62835554086899</v>
      </c>
      <c r="K448" s="4">
        <v>190.31230979343701</v>
      </c>
      <c r="L448" s="4">
        <v>168.87826038105601</v>
      </c>
    </row>
    <row r="449" spans="1:12" x14ac:dyDescent="0.3">
      <c r="A449" s="10" t="s">
        <v>154</v>
      </c>
      <c r="B449" s="2" t="s">
        <v>172</v>
      </c>
      <c r="C449" s="4">
        <v>291.01003888291098</v>
      </c>
      <c r="D449" s="4">
        <v>281.88412563044102</v>
      </c>
      <c r="E449" s="4">
        <v>288.84009001737701</v>
      </c>
      <c r="F449" s="4">
        <v>332.08765936055403</v>
      </c>
      <c r="G449" s="4">
        <v>295.68272163211401</v>
      </c>
      <c r="H449" s="4">
        <v>262.934657169746</v>
      </c>
      <c r="I449" s="4">
        <v>237.43417460587099</v>
      </c>
      <c r="J449" s="4">
        <v>212.62835554086899</v>
      </c>
      <c r="K449" s="4">
        <v>190.31230979343701</v>
      </c>
      <c r="L449" s="4">
        <v>168.88062706125999</v>
      </c>
    </row>
    <row r="450" spans="1:12" x14ac:dyDescent="0.3">
      <c r="A450" s="10" t="s">
        <v>154</v>
      </c>
      <c r="B450" s="2" t="s">
        <v>192</v>
      </c>
      <c r="C450" s="4">
        <v>291.01003888291098</v>
      </c>
      <c r="D450" s="4">
        <v>281.88412563044102</v>
      </c>
      <c r="E450" s="4">
        <v>288.84009001737701</v>
      </c>
      <c r="F450" s="4">
        <v>332.08765936055403</v>
      </c>
      <c r="G450" s="4">
        <v>295.68272163211401</v>
      </c>
      <c r="H450" s="4">
        <v>262.934657169746</v>
      </c>
      <c r="I450" s="4">
        <v>237.43153682751</v>
      </c>
      <c r="J450" s="4">
        <v>212.62555761884801</v>
      </c>
      <c r="K450" s="4">
        <v>190.30951187141599</v>
      </c>
      <c r="L450" s="4">
        <v>168.88062706125999</v>
      </c>
    </row>
    <row r="451" spans="1:12" x14ac:dyDescent="0.3">
      <c r="A451" s="10" t="s">
        <v>154</v>
      </c>
      <c r="B451" s="2" t="s">
        <v>193</v>
      </c>
      <c r="C451" s="4">
        <v>291.01003888291098</v>
      </c>
      <c r="D451" s="4">
        <v>281.88412563044102</v>
      </c>
      <c r="E451" s="4">
        <v>288.84009001737701</v>
      </c>
      <c r="F451" s="4">
        <v>332.08765936055403</v>
      </c>
      <c r="G451" s="4">
        <v>295.68275274028002</v>
      </c>
      <c r="H451" s="4">
        <v>262.93469027813097</v>
      </c>
      <c r="I451" s="4">
        <v>237.43420771425599</v>
      </c>
      <c r="J451" s="4">
        <v>212.628438304231</v>
      </c>
      <c r="K451" s="4">
        <v>190.31235944841401</v>
      </c>
      <c r="L451" s="4">
        <v>168.879935137183</v>
      </c>
    </row>
    <row r="452" spans="1:12" x14ac:dyDescent="0.3">
      <c r="A452" s="10" t="s">
        <v>154</v>
      </c>
      <c r="B452" s="2" t="s">
        <v>194</v>
      </c>
      <c r="C452" s="4">
        <v>291.01003888291098</v>
      </c>
      <c r="D452" s="4">
        <v>281.88412563044102</v>
      </c>
      <c r="E452" s="4">
        <v>288.84009001737701</v>
      </c>
      <c r="F452" s="4">
        <v>332.08765936055403</v>
      </c>
      <c r="G452" s="4">
        <v>295.68272163211401</v>
      </c>
      <c r="H452" s="4">
        <v>262.934657169746</v>
      </c>
      <c r="I452" s="4">
        <v>237.43417460587099</v>
      </c>
      <c r="J452" s="4">
        <v>212.62835554086899</v>
      </c>
      <c r="K452" s="4">
        <v>190.31230979343701</v>
      </c>
      <c r="L452" s="4">
        <v>168.88062706125999</v>
      </c>
    </row>
    <row r="453" spans="1:12" x14ac:dyDescent="0.3">
      <c r="A453" s="10" t="s">
        <v>154</v>
      </c>
      <c r="B453" s="2" t="s">
        <v>195</v>
      </c>
      <c r="C453" s="4">
        <v>291.01003888291098</v>
      </c>
      <c r="D453" s="4">
        <v>281.88412563044102</v>
      </c>
      <c r="E453" s="4">
        <v>288.83998625052698</v>
      </c>
      <c r="F453" s="4">
        <v>332.08755098378498</v>
      </c>
      <c r="G453" s="4">
        <v>295.68260869847398</v>
      </c>
      <c r="H453" s="4">
        <v>262.93298619688102</v>
      </c>
      <c r="I453" s="4">
        <v>237.42756953295299</v>
      </c>
      <c r="J453" s="4">
        <v>212.62187456087901</v>
      </c>
      <c r="K453" s="4">
        <v>190.30582881344699</v>
      </c>
      <c r="L453" s="4">
        <v>168.872660291964</v>
      </c>
    </row>
    <row r="454" spans="1:12" x14ac:dyDescent="0.3">
      <c r="A454" s="10" t="s">
        <v>154</v>
      </c>
      <c r="B454" s="2" t="s">
        <v>196</v>
      </c>
      <c r="C454" s="4">
        <v>291.01003888291098</v>
      </c>
      <c r="D454" s="4">
        <v>281.88412563044102</v>
      </c>
      <c r="E454" s="4">
        <v>288.83998625052698</v>
      </c>
      <c r="F454" s="4">
        <v>332.08755098378498</v>
      </c>
      <c r="G454" s="4">
        <v>295.68260869847398</v>
      </c>
      <c r="H454" s="4">
        <v>262.93298619688102</v>
      </c>
      <c r="I454" s="4">
        <v>237.42756953295299</v>
      </c>
      <c r="J454" s="4">
        <v>212.62187456087901</v>
      </c>
      <c r="K454" s="4">
        <v>190.30582881344699</v>
      </c>
      <c r="L454" s="4">
        <v>168.872660291964</v>
      </c>
    </row>
    <row r="455" spans="1:12" x14ac:dyDescent="0.3">
      <c r="A455" s="10" t="s">
        <v>154</v>
      </c>
      <c r="B455" s="2" t="s">
        <v>197</v>
      </c>
      <c r="C455" s="4">
        <v>291.01003888291098</v>
      </c>
      <c r="D455" s="4">
        <v>281.88412563044102</v>
      </c>
      <c r="E455" s="4">
        <v>288.83998625052698</v>
      </c>
      <c r="F455" s="4">
        <v>332.08755098378498</v>
      </c>
      <c r="G455" s="4">
        <v>295.68260869847398</v>
      </c>
      <c r="H455" s="4">
        <v>262.93298619688102</v>
      </c>
      <c r="I455" s="4">
        <v>237.42756953295299</v>
      </c>
      <c r="J455" s="4">
        <v>212.62187456087901</v>
      </c>
      <c r="K455" s="4">
        <v>190.30582881344699</v>
      </c>
      <c r="L455" s="4">
        <v>168.872660291964</v>
      </c>
    </row>
    <row r="456" spans="1:12" x14ac:dyDescent="0.3">
      <c r="A456" s="10" t="s">
        <v>154</v>
      </c>
      <c r="B456" s="2" t="s">
        <v>198</v>
      </c>
      <c r="C456" s="4">
        <v>291.01003888291098</v>
      </c>
      <c r="D456" s="4">
        <v>281.88412563044102</v>
      </c>
      <c r="E456" s="4">
        <v>288.84014739265803</v>
      </c>
      <c r="F456" s="4">
        <v>332.08771928477398</v>
      </c>
      <c r="G456" s="4">
        <v>295.68278407594102</v>
      </c>
      <c r="H456" s="4">
        <v>262.93469839806801</v>
      </c>
      <c r="I456" s="4">
        <v>237.43417460587099</v>
      </c>
      <c r="J456" s="4">
        <v>212.62835554086899</v>
      </c>
      <c r="K456" s="4">
        <v>190.31230979343701</v>
      </c>
      <c r="L456" s="4">
        <v>168.87826038105601</v>
      </c>
    </row>
    <row r="457" spans="1:12" x14ac:dyDescent="0.3">
      <c r="A457" s="10" t="s">
        <v>154</v>
      </c>
      <c r="B457" s="2" t="s">
        <v>199</v>
      </c>
      <c r="C457" s="4">
        <v>291.01003888291098</v>
      </c>
      <c r="D457" s="4">
        <v>281.88412563044102</v>
      </c>
      <c r="E457" s="4">
        <v>288.84014739265803</v>
      </c>
      <c r="F457" s="4">
        <v>332.08771928477398</v>
      </c>
      <c r="G457" s="4">
        <v>295.68278407594102</v>
      </c>
      <c r="H457" s="4">
        <v>262.93469839806801</v>
      </c>
      <c r="I457" s="4">
        <v>237.43417460587099</v>
      </c>
      <c r="J457" s="4">
        <v>212.62835554086899</v>
      </c>
      <c r="K457" s="4">
        <v>190.31230979343701</v>
      </c>
      <c r="L457" s="4">
        <v>168.87826038105601</v>
      </c>
    </row>
    <row r="458" spans="1:12" x14ac:dyDescent="0.3">
      <c r="A458" s="10" t="s">
        <v>154</v>
      </c>
      <c r="B458" s="2" t="s">
        <v>200</v>
      </c>
      <c r="C458" s="4">
        <v>291.01003888291098</v>
      </c>
      <c r="D458" s="4">
        <v>281.88412563044102</v>
      </c>
      <c r="E458" s="4">
        <v>288.84014739265803</v>
      </c>
      <c r="F458" s="4">
        <v>332.08771928477398</v>
      </c>
      <c r="G458" s="4">
        <v>295.68278407594102</v>
      </c>
      <c r="H458" s="4">
        <v>262.93469839806801</v>
      </c>
      <c r="I458" s="4">
        <v>237.43417460587099</v>
      </c>
      <c r="J458" s="4">
        <v>212.62835554086899</v>
      </c>
      <c r="K458" s="4">
        <v>190.31230979343701</v>
      </c>
      <c r="L458" s="4">
        <v>168.87826038105601</v>
      </c>
    </row>
    <row r="459" spans="1:12" x14ac:dyDescent="0.3">
      <c r="A459" s="2" t="s">
        <v>155</v>
      </c>
      <c r="B459" s="2" t="s">
        <v>186</v>
      </c>
      <c r="C459" s="4">
        <v>3243.4329795325998</v>
      </c>
      <c r="D459" s="4">
        <v>3006.8871064755099</v>
      </c>
      <c r="E459" s="4">
        <v>2483.5548710876601</v>
      </c>
      <c r="F459" s="4">
        <v>1777.1818089078899</v>
      </c>
      <c r="G459" s="4">
        <v>878.46210515218695</v>
      </c>
      <c r="H459" s="4">
        <v>698.96676958516798</v>
      </c>
      <c r="I459" s="4">
        <v>718.18278597867197</v>
      </c>
      <c r="J459" s="4">
        <v>902.18551010137401</v>
      </c>
      <c r="K459" s="4">
        <v>935.497029975023</v>
      </c>
      <c r="L459" s="4">
        <v>771.14577032509703</v>
      </c>
    </row>
    <row r="460" spans="1:12" x14ac:dyDescent="0.3">
      <c r="A460" s="10" t="s">
        <v>155</v>
      </c>
      <c r="B460" s="2" t="s">
        <v>187</v>
      </c>
      <c r="C460" s="4">
        <v>3243.4329795325998</v>
      </c>
      <c r="D460" s="4">
        <v>3006.8871064755099</v>
      </c>
      <c r="E460" s="4">
        <v>2483.5548710876601</v>
      </c>
      <c r="F460" s="4">
        <v>1777.1818089078899</v>
      </c>
      <c r="G460" s="4">
        <v>878.46210515217899</v>
      </c>
      <c r="H460" s="4">
        <v>698.96676958520698</v>
      </c>
      <c r="I460" s="4">
        <v>718.18278597862502</v>
      </c>
      <c r="J460" s="4">
        <v>902.18551010125805</v>
      </c>
      <c r="K460" s="4">
        <v>935.49702997502004</v>
      </c>
      <c r="L460" s="4">
        <v>771.145770325169</v>
      </c>
    </row>
    <row r="461" spans="1:12" x14ac:dyDescent="0.3">
      <c r="A461" s="10" t="s">
        <v>155</v>
      </c>
      <c r="B461" s="2" t="s">
        <v>188</v>
      </c>
      <c r="C461" s="4">
        <v>3243.4329795325998</v>
      </c>
      <c r="D461" s="4">
        <v>3006.8871064755099</v>
      </c>
      <c r="E461" s="4">
        <v>2483.5548710876601</v>
      </c>
      <c r="F461" s="4">
        <v>1777.1818089078899</v>
      </c>
      <c r="G461" s="4">
        <v>878.46210515552798</v>
      </c>
      <c r="H461" s="4">
        <v>698.96676958516503</v>
      </c>
      <c r="I461" s="4">
        <v>718.182785978634</v>
      </c>
      <c r="J461" s="4">
        <v>902.18551010126396</v>
      </c>
      <c r="K461" s="4">
        <v>935.49702997502095</v>
      </c>
      <c r="L461" s="4">
        <v>771.14577032394095</v>
      </c>
    </row>
    <row r="462" spans="1:12" x14ac:dyDescent="0.3">
      <c r="A462" s="10" t="s">
        <v>155</v>
      </c>
      <c r="B462" s="2" t="s">
        <v>189</v>
      </c>
      <c r="C462" s="4">
        <v>3243.37331189928</v>
      </c>
      <c r="D462" s="4">
        <v>3006.8310604727299</v>
      </c>
      <c r="E462" s="4">
        <v>2483.50305239723</v>
      </c>
      <c r="F462" s="4">
        <v>1776.66884583302</v>
      </c>
      <c r="G462" s="4">
        <v>882.02802727556696</v>
      </c>
      <c r="H462" s="4">
        <v>704.97189448165295</v>
      </c>
      <c r="I462" s="4">
        <v>727.10714236793797</v>
      </c>
      <c r="J462" s="4">
        <v>906.27757219988803</v>
      </c>
      <c r="K462" s="4">
        <v>943.33881092488002</v>
      </c>
      <c r="L462" s="4">
        <v>822.60559706544302</v>
      </c>
    </row>
    <row r="463" spans="1:12" x14ac:dyDescent="0.3">
      <c r="A463" s="10" t="s">
        <v>155</v>
      </c>
      <c r="B463" s="2" t="s">
        <v>190</v>
      </c>
      <c r="C463" s="4">
        <v>3243.3733118993</v>
      </c>
      <c r="D463" s="4">
        <v>3006.8310604727499</v>
      </c>
      <c r="E463" s="4">
        <v>2483.50305239724</v>
      </c>
      <c r="F463" s="4">
        <v>1776.6688458328299</v>
      </c>
      <c r="G463" s="4">
        <v>882.02802727592598</v>
      </c>
      <c r="H463" s="4">
        <v>704.97189448185395</v>
      </c>
      <c r="I463" s="4">
        <v>727.10714236793797</v>
      </c>
      <c r="J463" s="4">
        <v>906.27757220002604</v>
      </c>
      <c r="K463" s="4">
        <v>943.338810924884</v>
      </c>
      <c r="L463" s="4">
        <v>822.60559706542904</v>
      </c>
    </row>
    <row r="464" spans="1:12" x14ac:dyDescent="0.3">
      <c r="A464" s="10" t="s">
        <v>155</v>
      </c>
      <c r="B464" s="2" t="s">
        <v>191</v>
      </c>
      <c r="C464" s="4">
        <v>3243.37331189928</v>
      </c>
      <c r="D464" s="4">
        <v>3006.8310604727199</v>
      </c>
      <c r="E464" s="4">
        <v>2483.50305239723</v>
      </c>
      <c r="F464" s="4">
        <v>1776.6688458328099</v>
      </c>
      <c r="G464" s="4">
        <v>882.02802790827297</v>
      </c>
      <c r="H464" s="4">
        <v>704.97189448185304</v>
      </c>
      <c r="I464" s="4">
        <v>727.10714236793797</v>
      </c>
      <c r="J464" s="4">
        <v>906.27757219988302</v>
      </c>
      <c r="K464" s="4">
        <v>943.33881092487002</v>
      </c>
      <c r="L464" s="4">
        <v>822.60559706571405</v>
      </c>
    </row>
    <row r="465" spans="1:12" x14ac:dyDescent="0.3">
      <c r="A465" s="10" t="s">
        <v>155</v>
      </c>
      <c r="B465" s="2" t="s">
        <v>172</v>
      </c>
      <c r="C465" s="4">
        <v>3243.4329805911002</v>
      </c>
      <c r="D465" s="4">
        <v>3006.8870668416198</v>
      </c>
      <c r="E465" s="4">
        <v>2483.4927221952098</v>
      </c>
      <c r="F465" s="4">
        <v>1778.29042557713</v>
      </c>
      <c r="G465" s="4">
        <v>881.74262757578094</v>
      </c>
      <c r="H465" s="4">
        <v>702.42556272967295</v>
      </c>
      <c r="I465" s="4">
        <v>723.62525413056403</v>
      </c>
      <c r="J465" s="4">
        <v>905.09458992333703</v>
      </c>
      <c r="K465" s="4">
        <v>942.88290912129798</v>
      </c>
      <c r="L465" s="4">
        <v>812.755115823898</v>
      </c>
    </row>
    <row r="466" spans="1:12" x14ac:dyDescent="0.3">
      <c r="A466" s="10" t="s">
        <v>155</v>
      </c>
      <c r="B466" s="2" t="s">
        <v>192</v>
      </c>
      <c r="C466" s="4">
        <v>3243.37331125745</v>
      </c>
      <c r="D466" s="4">
        <v>3006.8308370017498</v>
      </c>
      <c r="E466" s="4">
        <v>2483.5077790074702</v>
      </c>
      <c r="F466" s="4">
        <v>1776.5049126481899</v>
      </c>
      <c r="G466" s="4">
        <v>882.88413043583205</v>
      </c>
      <c r="H466" s="4">
        <v>706.278661327652</v>
      </c>
      <c r="I466" s="4">
        <v>728.01134169443003</v>
      </c>
      <c r="J466" s="4">
        <v>914.23165786880099</v>
      </c>
      <c r="K466" s="4">
        <v>947.57439870568396</v>
      </c>
      <c r="L466" s="4">
        <v>836.58677611507903</v>
      </c>
    </row>
    <row r="467" spans="1:12" x14ac:dyDescent="0.3">
      <c r="A467" s="10" t="s">
        <v>155</v>
      </c>
      <c r="B467" s="2" t="s">
        <v>193</v>
      </c>
      <c r="C467" s="4">
        <v>3243.4329795325998</v>
      </c>
      <c r="D467" s="4">
        <v>3006.8869490003099</v>
      </c>
      <c r="E467" s="4">
        <v>2483.4820273662799</v>
      </c>
      <c r="F467" s="4">
        <v>1778.06492374052</v>
      </c>
      <c r="G467" s="4">
        <v>884.35161063170699</v>
      </c>
      <c r="H467" s="4">
        <v>704.89738776621596</v>
      </c>
      <c r="I467" s="4">
        <v>727.19314193753496</v>
      </c>
      <c r="J467" s="4">
        <v>906.38630127547003</v>
      </c>
      <c r="K467" s="4">
        <v>946.35891988895605</v>
      </c>
      <c r="L467" s="4">
        <v>811.58849922306501</v>
      </c>
    </row>
    <row r="468" spans="1:12" x14ac:dyDescent="0.3">
      <c r="A468" s="10" t="s">
        <v>155</v>
      </c>
      <c r="B468" s="2" t="s">
        <v>194</v>
      </c>
      <c r="C468" s="4">
        <v>3243.37331125744</v>
      </c>
      <c r="D468" s="4">
        <v>3006.83105985975</v>
      </c>
      <c r="E468" s="4">
        <v>2483.5095923948702</v>
      </c>
      <c r="F468" s="4">
        <v>1776.8279962899901</v>
      </c>
      <c r="G468" s="4">
        <v>882.27378847284103</v>
      </c>
      <c r="H468" s="4">
        <v>705.71157907713496</v>
      </c>
      <c r="I468" s="4">
        <v>727.379649948939</v>
      </c>
      <c r="J468" s="4">
        <v>912.609374323525</v>
      </c>
      <c r="K468" s="4">
        <v>973.155302072822</v>
      </c>
      <c r="L468" s="4">
        <v>878.27690762631096</v>
      </c>
    </row>
    <row r="469" spans="1:12" x14ac:dyDescent="0.3">
      <c r="A469" s="10" t="s">
        <v>155</v>
      </c>
      <c r="B469" s="2" t="s">
        <v>195</v>
      </c>
      <c r="C469" s="4">
        <v>3243.4329795325998</v>
      </c>
      <c r="D469" s="4">
        <v>3006.8871064755099</v>
      </c>
      <c r="E469" s="4">
        <v>2483.5548710876601</v>
      </c>
      <c r="F469" s="4">
        <v>1777.1818089078899</v>
      </c>
      <c r="G469" s="4">
        <v>878.46210515219195</v>
      </c>
      <c r="H469" s="4">
        <v>698.96676958519902</v>
      </c>
      <c r="I469" s="4">
        <v>718.18278597863502</v>
      </c>
      <c r="J469" s="4">
        <v>902.18551010133103</v>
      </c>
      <c r="K469" s="4">
        <v>935.49702997502197</v>
      </c>
      <c r="L469" s="4">
        <v>771.14577032383102</v>
      </c>
    </row>
    <row r="470" spans="1:12" x14ac:dyDescent="0.3">
      <c r="A470" s="10" t="s">
        <v>155</v>
      </c>
      <c r="B470" s="2" t="s">
        <v>196</v>
      </c>
      <c r="C470" s="4">
        <v>3243.4329795325998</v>
      </c>
      <c r="D470" s="4">
        <v>3006.8871064755099</v>
      </c>
      <c r="E470" s="4">
        <v>2483.5548710876601</v>
      </c>
      <c r="F470" s="4">
        <v>1777.1818089078899</v>
      </c>
      <c r="G470" s="4">
        <v>878.46210515218604</v>
      </c>
      <c r="H470" s="4">
        <v>698.96676958519197</v>
      </c>
      <c r="I470" s="4">
        <v>718.18278597867197</v>
      </c>
      <c r="J470" s="4">
        <v>902.185510101403</v>
      </c>
      <c r="K470" s="4">
        <v>935.497029975023</v>
      </c>
      <c r="L470" s="4">
        <v>771.14577032377895</v>
      </c>
    </row>
    <row r="471" spans="1:12" x14ac:dyDescent="0.3">
      <c r="A471" s="10" t="s">
        <v>155</v>
      </c>
      <c r="B471" s="2" t="s">
        <v>197</v>
      </c>
      <c r="C471" s="4">
        <v>3243.4329795325998</v>
      </c>
      <c r="D471" s="4">
        <v>3006.8871064755099</v>
      </c>
      <c r="E471" s="4">
        <v>2483.5548710876601</v>
      </c>
      <c r="F471" s="4">
        <v>1777.1818089078899</v>
      </c>
      <c r="G471" s="4">
        <v>878.46210515220503</v>
      </c>
      <c r="H471" s="4">
        <v>698.96676958526598</v>
      </c>
      <c r="I471" s="4">
        <v>718.18278597863605</v>
      </c>
      <c r="J471" s="4">
        <v>902.185510101266</v>
      </c>
      <c r="K471" s="4">
        <v>935.49702997502095</v>
      </c>
      <c r="L471" s="4">
        <v>771.145770272189</v>
      </c>
    </row>
    <row r="472" spans="1:12" x14ac:dyDescent="0.3">
      <c r="A472" s="10" t="s">
        <v>155</v>
      </c>
      <c r="B472" s="2" t="s">
        <v>198</v>
      </c>
      <c r="C472" s="4">
        <v>3243.37331189928</v>
      </c>
      <c r="D472" s="4">
        <v>3006.8310604727199</v>
      </c>
      <c r="E472" s="4">
        <v>2483.50305239723</v>
      </c>
      <c r="F472" s="4">
        <v>1776.6688458328199</v>
      </c>
      <c r="G472" s="4">
        <v>882.02802727604296</v>
      </c>
      <c r="H472" s="4">
        <v>704.97189448184702</v>
      </c>
      <c r="I472" s="4">
        <v>727.10714236793797</v>
      </c>
      <c r="J472" s="4">
        <v>906.27757219988405</v>
      </c>
      <c r="K472" s="4">
        <v>943.338810924879</v>
      </c>
      <c r="L472" s="4">
        <v>822.60559706544404</v>
      </c>
    </row>
    <row r="473" spans="1:12" x14ac:dyDescent="0.3">
      <c r="A473" s="10" t="s">
        <v>155</v>
      </c>
      <c r="B473" s="2" t="s">
        <v>199</v>
      </c>
      <c r="C473" s="4">
        <v>3243.37331189928</v>
      </c>
      <c r="D473" s="4">
        <v>3006.8310604727199</v>
      </c>
      <c r="E473" s="4">
        <v>2483.50305239722</v>
      </c>
      <c r="F473" s="4">
        <v>1776.6688458328199</v>
      </c>
      <c r="G473" s="4">
        <v>882.02802727625703</v>
      </c>
      <c r="H473" s="4">
        <v>704.97189448185304</v>
      </c>
      <c r="I473" s="4">
        <v>727.10714236794104</v>
      </c>
      <c r="J473" s="4">
        <v>906.277572199887</v>
      </c>
      <c r="K473" s="4">
        <v>943.33881092487604</v>
      </c>
      <c r="L473" s="4">
        <v>822.60559706571303</v>
      </c>
    </row>
    <row r="474" spans="1:12" x14ac:dyDescent="0.3">
      <c r="A474" s="10" t="s">
        <v>155</v>
      </c>
      <c r="B474" s="2" t="s">
        <v>200</v>
      </c>
      <c r="C474" s="4">
        <v>3243.37331189928</v>
      </c>
      <c r="D474" s="4">
        <v>3006.8310604727199</v>
      </c>
      <c r="E474" s="4">
        <v>2483.50305239722</v>
      </c>
      <c r="F474" s="4">
        <v>1776.6688458328599</v>
      </c>
      <c r="G474" s="4">
        <v>882.02802727617495</v>
      </c>
      <c r="H474" s="4">
        <v>704.97189448224299</v>
      </c>
      <c r="I474" s="4">
        <v>727.10714236794001</v>
      </c>
      <c r="J474" s="4">
        <v>906.27757219988598</v>
      </c>
      <c r="K474" s="4">
        <v>943.338810924879</v>
      </c>
      <c r="L474" s="4">
        <v>822.60559706544404</v>
      </c>
    </row>
    <row r="475" spans="1:12" x14ac:dyDescent="0.3">
      <c r="A475" s="2" t="s">
        <v>156</v>
      </c>
      <c r="B475" s="2" t="s">
        <v>186</v>
      </c>
      <c r="C475" s="4">
        <v>424.95701353567603</v>
      </c>
      <c r="D475" s="4">
        <v>410.752014240763</v>
      </c>
      <c r="E475" s="4">
        <v>309.17050774468601</v>
      </c>
      <c r="F475" s="4">
        <v>253.59773317333301</v>
      </c>
      <c r="G475" s="4">
        <v>241.41463605179999</v>
      </c>
      <c r="H475" s="4">
        <v>246.38789422848001</v>
      </c>
      <c r="I475" s="4">
        <v>248.704221288638</v>
      </c>
      <c r="J475" s="4">
        <v>218.87150547976401</v>
      </c>
      <c r="K475" s="4">
        <v>150.61429154901899</v>
      </c>
      <c r="L475" s="4">
        <v>94.128958628805904</v>
      </c>
    </row>
    <row r="476" spans="1:12" x14ac:dyDescent="0.3">
      <c r="A476" s="10" t="s">
        <v>156</v>
      </c>
      <c r="B476" s="2" t="s">
        <v>187</v>
      </c>
      <c r="C476" s="4">
        <v>424.95701353567603</v>
      </c>
      <c r="D476" s="4">
        <v>410.752014240763</v>
      </c>
      <c r="E476" s="4">
        <v>309.17050774468601</v>
      </c>
      <c r="F476" s="4">
        <v>253.59773317333301</v>
      </c>
      <c r="G476" s="4">
        <v>241.41463605179999</v>
      </c>
      <c r="H476" s="4">
        <v>246.38789422848001</v>
      </c>
      <c r="I476" s="4">
        <v>248.704221288638</v>
      </c>
      <c r="J476" s="4">
        <v>218.871505479739</v>
      </c>
      <c r="K476" s="4">
        <v>150.614291548994</v>
      </c>
      <c r="L476" s="4">
        <v>94.128958628802096</v>
      </c>
    </row>
    <row r="477" spans="1:12" x14ac:dyDescent="0.3">
      <c r="A477" s="10" t="s">
        <v>156</v>
      </c>
      <c r="B477" s="2" t="s">
        <v>188</v>
      </c>
      <c r="C477" s="4">
        <v>424.95701353567603</v>
      </c>
      <c r="D477" s="4">
        <v>410.752014240763</v>
      </c>
      <c r="E477" s="4">
        <v>309.17050774468601</v>
      </c>
      <c r="F477" s="4">
        <v>253.59773317333301</v>
      </c>
      <c r="G477" s="4">
        <v>241.41463605179999</v>
      </c>
      <c r="H477" s="4">
        <v>246.38789422848001</v>
      </c>
      <c r="I477" s="4">
        <v>248.704221288638</v>
      </c>
      <c r="J477" s="4">
        <v>218.871505479744</v>
      </c>
      <c r="K477" s="4">
        <v>150.61429154899901</v>
      </c>
      <c r="L477" s="4">
        <v>94.128958628849901</v>
      </c>
    </row>
    <row r="478" spans="1:12" x14ac:dyDescent="0.3">
      <c r="A478" s="10" t="s">
        <v>156</v>
      </c>
      <c r="B478" s="2" t="s">
        <v>189</v>
      </c>
      <c r="C478" s="4">
        <v>424.95701353567603</v>
      </c>
      <c r="D478" s="4">
        <v>410.752014240763</v>
      </c>
      <c r="E478" s="4">
        <v>309.17050774468601</v>
      </c>
      <c r="F478" s="4">
        <v>253.64979732699501</v>
      </c>
      <c r="G478" s="4">
        <v>241.530590063408</v>
      </c>
      <c r="H478" s="4">
        <v>246.36923946234</v>
      </c>
      <c r="I478" s="4">
        <v>248.67992057684799</v>
      </c>
      <c r="J478" s="4">
        <v>220.87378964976</v>
      </c>
      <c r="K478" s="4">
        <v>151.63718642228901</v>
      </c>
      <c r="L478" s="4">
        <v>93.133986598209006</v>
      </c>
    </row>
    <row r="479" spans="1:12" x14ac:dyDescent="0.3">
      <c r="A479" s="10" t="s">
        <v>156</v>
      </c>
      <c r="B479" s="2" t="s">
        <v>190</v>
      </c>
      <c r="C479" s="4">
        <v>424.95701353567603</v>
      </c>
      <c r="D479" s="4">
        <v>410.752014240763</v>
      </c>
      <c r="E479" s="4">
        <v>309.17050774468601</v>
      </c>
      <c r="F479" s="4">
        <v>253.64979732699501</v>
      </c>
      <c r="G479" s="4">
        <v>241.530590063408</v>
      </c>
      <c r="H479" s="4">
        <v>246.36923946234</v>
      </c>
      <c r="I479" s="4">
        <v>248.67992057684799</v>
      </c>
      <c r="J479" s="4">
        <v>220.87378964976</v>
      </c>
      <c r="K479" s="4">
        <v>151.63718642228901</v>
      </c>
      <c r="L479" s="4">
        <v>93.133986598597801</v>
      </c>
    </row>
    <row r="480" spans="1:12" x14ac:dyDescent="0.3">
      <c r="A480" s="10" t="s">
        <v>156</v>
      </c>
      <c r="B480" s="2" t="s">
        <v>191</v>
      </c>
      <c r="C480" s="4">
        <v>424.95701353567603</v>
      </c>
      <c r="D480" s="4">
        <v>410.752014240763</v>
      </c>
      <c r="E480" s="4">
        <v>309.17050774468601</v>
      </c>
      <c r="F480" s="4">
        <v>253.64979732699501</v>
      </c>
      <c r="G480" s="4">
        <v>241.530590063408</v>
      </c>
      <c r="H480" s="4">
        <v>246.36923946234</v>
      </c>
      <c r="I480" s="4">
        <v>248.67992057684799</v>
      </c>
      <c r="J480" s="4">
        <v>220.87378964976</v>
      </c>
      <c r="K480" s="4">
        <v>151.63718642228901</v>
      </c>
      <c r="L480" s="4">
        <v>93.133986598146194</v>
      </c>
    </row>
    <row r="481" spans="1:12" x14ac:dyDescent="0.3">
      <c r="A481" s="10" t="s">
        <v>156</v>
      </c>
      <c r="B481" s="2" t="s">
        <v>172</v>
      </c>
      <c r="C481" s="4">
        <v>424.95701353567603</v>
      </c>
      <c r="D481" s="4">
        <v>410.752014240763</v>
      </c>
      <c r="E481" s="4">
        <v>309.17050774468601</v>
      </c>
      <c r="F481" s="4">
        <v>253.62723980056899</v>
      </c>
      <c r="G481" s="4">
        <v>241.42909992220399</v>
      </c>
      <c r="H481" s="4">
        <v>246.438428599281</v>
      </c>
      <c r="I481" s="4">
        <v>248.68669466800401</v>
      </c>
      <c r="J481" s="4">
        <v>218.77280084271899</v>
      </c>
      <c r="K481" s="4">
        <v>151.10011678147001</v>
      </c>
      <c r="L481" s="4">
        <v>94.7056468121215</v>
      </c>
    </row>
    <row r="482" spans="1:12" x14ac:dyDescent="0.3">
      <c r="A482" s="10" t="s">
        <v>156</v>
      </c>
      <c r="B482" s="2" t="s">
        <v>192</v>
      </c>
      <c r="C482" s="4">
        <v>424.95701353567603</v>
      </c>
      <c r="D482" s="4">
        <v>410.752014240763</v>
      </c>
      <c r="E482" s="4">
        <v>309.17050774468601</v>
      </c>
      <c r="F482" s="4">
        <v>253.59367444836599</v>
      </c>
      <c r="G482" s="4">
        <v>241.52236959895299</v>
      </c>
      <c r="H482" s="4">
        <v>246.623627136061</v>
      </c>
      <c r="I482" s="4">
        <v>248.83359087443799</v>
      </c>
      <c r="J482" s="4">
        <v>220.16066279020799</v>
      </c>
      <c r="K482" s="4">
        <v>151.615467882026</v>
      </c>
      <c r="L482" s="4">
        <v>94.390797633225105</v>
      </c>
    </row>
    <row r="483" spans="1:12" x14ac:dyDescent="0.3">
      <c r="A483" s="10" t="s">
        <v>156</v>
      </c>
      <c r="B483" s="2" t="s">
        <v>193</v>
      </c>
      <c r="C483" s="4">
        <v>424.95701353567603</v>
      </c>
      <c r="D483" s="4">
        <v>410.752014240763</v>
      </c>
      <c r="E483" s="4">
        <v>309.17050774468601</v>
      </c>
      <c r="F483" s="4">
        <v>253.62299696331101</v>
      </c>
      <c r="G483" s="4">
        <v>241.41463605179999</v>
      </c>
      <c r="H483" s="4">
        <v>246.57602662497899</v>
      </c>
      <c r="I483" s="4">
        <v>248.80048860015799</v>
      </c>
      <c r="J483" s="4">
        <v>217.95577412438399</v>
      </c>
      <c r="K483" s="4">
        <v>150.15487730132901</v>
      </c>
      <c r="L483" s="4">
        <v>94.874627390905601</v>
      </c>
    </row>
    <row r="484" spans="1:12" x14ac:dyDescent="0.3">
      <c r="A484" s="10" t="s">
        <v>156</v>
      </c>
      <c r="B484" s="2" t="s">
        <v>194</v>
      </c>
      <c r="C484" s="4">
        <v>424.95701353567603</v>
      </c>
      <c r="D484" s="4">
        <v>410.752014240763</v>
      </c>
      <c r="E484" s="4">
        <v>309.17050774468601</v>
      </c>
      <c r="F484" s="4">
        <v>253.59367444836599</v>
      </c>
      <c r="G484" s="4">
        <v>241.51459675246599</v>
      </c>
      <c r="H484" s="4">
        <v>246.656282213851</v>
      </c>
      <c r="I484" s="4">
        <v>248.85558846891999</v>
      </c>
      <c r="J484" s="4">
        <v>219.03132466965701</v>
      </c>
      <c r="K484" s="4">
        <v>150.53280616335101</v>
      </c>
      <c r="L484" s="4">
        <v>93.937073011143696</v>
      </c>
    </row>
    <row r="485" spans="1:12" x14ac:dyDescent="0.3">
      <c r="A485" s="10" t="s">
        <v>156</v>
      </c>
      <c r="B485" s="2" t="s">
        <v>195</v>
      </c>
      <c r="C485" s="4">
        <v>424.95701353567603</v>
      </c>
      <c r="D485" s="4">
        <v>410.752014240763</v>
      </c>
      <c r="E485" s="4">
        <v>309.17050774468601</v>
      </c>
      <c r="F485" s="4">
        <v>253.59773317333301</v>
      </c>
      <c r="G485" s="4">
        <v>241.41463605179999</v>
      </c>
      <c r="H485" s="4">
        <v>246.38789422848001</v>
      </c>
      <c r="I485" s="4">
        <v>248.704221288638</v>
      </c>
      <c r="J485" s="4">
        <v>218.871505479744</v>
      </c>
      <c r="K485" s="4">
        <v>150.61429154899901</v>
      </c>
      <c r="L485" s="4">
        <v>94.128958628845396</v>
      </c>
    </row>
    <row r="486" spans="1:12" x14ac:dyDescent="0.3">
      <c r="A486" s="10" t="s">
        <v>156</v>
      </c>
      <c r="B486" s="2" t="s">
        <v>196</v>
      </c>
      <c r="C486" s="4">
        <v>424.95701353567603</v>
      </c>
      <c r="D486" s="4">
        <v>410.752014240763</v>
      </c>
      <c r="E486" s="4">
        <v>309.17050774468601</v>
      </c>
      <c r="F486" s="4">
        <v>253.59773317333301</v>
      </c>
      <c r="G486" s="4">
        <v>241.41463605179999</v>
      </c>
      <c r="H486" s="4">
        <v>246.38789422848001</v>
      </c>
      <c r="I486" s="4">
        <v>248.704221288638</v>
      </c>
      <c r="J486" s="4">
        <v>218.87150547976401</v>
      </c>
      <c r="K486" s="4">
        <v>150.61429154901899</v>
      </c>
      <c r="L486" s="4">
        <v>94.128958628848196</v>
      </c>
    </row>
    <row r="487" spans="1:12" x14ac:dyDescent="0.3">
      <c r="A487" s="10" t="s">
        <v>156</v>
      </c>
      <c r="B487" s="2" t="s">
        <v>197</v>
      </c>
      <c r="C487" s="4">
        <v>424.95701353567603</v>
      </c>
      <c r="D487" s="4">
        <v>410.752014240763</v>
      </c>
      <c r="E487" s="4">
        <v>309.17050774468601</v>
      </c>
      <c r="F487" s="4">
        <v>253.59773317333301</v>
      </c>
      <c r="G487" s="4">
        <v>241.41463605179999</v>
      </c>
      <c r="H487" s="4">
        <v>246.38789422848001</v>
      </c>
      <c r="I487" s="4">
        <v>248.704221288638</v>
      </c>
      <c r="J487" s="4">
        <v>218.871505479745</v>
      </c>
      <c r="K487" s="4">
        <v>150.61429154899901</v>
      </c>
      <c r="L487" s="4">
        <v>94.128958630507697</v>
      </c>
    </row>
    <row r="488" spans="1:12" x14ac:dyDescent="0.3">
      <c r="A488" s="10" t="s">
        <v>156</v>
      </c>
      <c r="B488" s="2" t="s">
        <v>198</v>
      </c>
      <c r="C488" s="4">
        <v>424.95701353567603</v>
      </c>
      <c r="D488" s="4">
        <v>410.752014240763</v>
      </c>
      <c r="E488" s="4">
        <v>309.17050774468601</v>
      </c>
      <c r="F488" s="4">
        <v>253.64979732699501</v>
      </c>
      <c r="G488" s="4">
        <v>241.530590063408</v>
      </c>
      <c r="H488" s="4">
        <v>246.36923946234</v>
      </c>
      <c r="I488" s="4">
        <v>248.67992057684799</v>
      </c>
      <c r="J488" s="4">
        <v>220.87378964976</v>
      </c>
      <c r="K488" s="4">
        <v>151.63718642228901</v>
      </c>
      <c r="L488" s="4">
        <v>93.133986598209404</v>
      </c>
    </row>
    <row r="489" spans="1:12" x14ac:dyDescent="0.3">
      <c r="A489" s="10" t="s">
        <v>156</v>
      </c>
      <c r="B489" s="2" t="s">
        <v>199</v>
      </c>
      <c r="C489" s="4">
        <v>424.95701353567603</v>
      </c>
      <c r="D489" s="4">
        <v>410.752014240763</v>
      </c>
      <c r="E489" s="4">
        <v>309.17050774468601</v>
      </c>
      <c r="F489" s="4">
        <v>253.64979732699501</v>
      </c>
      <c r="G489" s="4">
        <v>241.530590063408</v>
      </c>
      <c r="H489" s="4">
        <v>246.36923946234</v>
      </c>
      <c r="I489" s="4">
        <v>248.67992057684799</v>
      </c>
      <c r="J489" s="4">
        <v>220.87378964976</v>
      </c>
      <c r="K489" s="4">
        <v>151.63718642228901</v>
      </c>
      <c r="L489" s="4">
        <v>93.133986598144503</v>
      </c>
    </row>
    <row r="490" spans="1:12" x14ac:dyDescent="0.3">
      <c r="A490" s="10" t="s">
        <v>156</v>
      </c>
      <c r="B490" s="2" t="s">
        <v>200</v>
      </c>
      <c r="C490" s="4">
        <v>424.95701353567603</v>
      </c>
      <c r="D490" s="4">
        <v>410.752014240763</v>
      </c>
      <c r="E490" s="4">
        <v>309.17050774468601</v>
      </c>
      <c r="F490" s="4">
        <v>253.64979732699501</v>
      </c>
      <c r="G490" s="4">
        <v>241.530590063408</v>
      </c>
      <c r="H490" s="4">
        <v>246.36923946234</v>
      </c>
      <c r="I490" s="4">
        <v>248.67992057684799</v>
      </c>
      <c r="J490" s="4">
        <v>220.87378964976</v>
      </c>
      <c r="K490" s="4">
        <v>151.63718642228901</v>
      </c>
      <c r="L490" s="4">
        <v>93.133986598209404</v>
      </c>
    </row>
  </sheetData>
  <sortState xmlns:xlrd2="http://schemas.microsoft.com/office/spreadsheetml/2017/richdata2" ref="A3:L242">
    <sortCondition ref="B3:B242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42154-8F0D-4562-940C-FC873989E50E}">
  <dimension ref="A1:T62"/>
  <sheetViews>
    <sheetView tabSelected="1" workbookViewId="0">
      <selection activeCell="B5" sqref="B5"/>
    </sheetView>
  </sheetViews>
  <sheetFormatPr defaultRowHeight="14.4" x14ac:dyDescent="0.3"/>
  <cols>
    <col min="1" max="1" width="19.88671875" bestFit="1" customWidth="1"/>
  </cols>
  <sheetData>
    <row r="1" spans="1:20" ht="72" x14ac:dyDescent="0.3">
      <c r="B1" s="20">
        <v>2010</v>
      </c>
      <c r="C1" s="20">
        <v>2011</v>
      </c>
      <c r="D1" s="20">
        <v>2015</v>
      </c>
      <c r="E1" s="20">
        <v>2020</v>
      </c>
      <c r="F1" s="20">
        <v>2025</v>
      </c>
      <c r="G1" s="20">
        <v>2030</v>
      </c>
      <c r="H1" s="20">
        <v>2035</v>
      </c>
      <c r="I1" s="20">
        <v>2040</v>
      </c>
      <c r="J1" s="20">
        <v>2045</v>
      </c>
      <c r="K1" s="20">
        <v>2050</v>
      </c>
      <c r="M1" s="13"/>
      <c r="N1" s="12" t="s">
        <v>45</v>
      </c>
      <c r="O1" s="12" t="s">
        <v>46</v>
      </c>
      <c r="P1" s="12" t="s">
        <v>47</v>
      </c>
      <c r="Q1" s="12" t="s">
        <v>48</v>
      </c>
      <c r="R1" s="12" t="s">
        <v>49</v>
      </c>
      <c r="S1" s="12" t="s">
        <v>50</v>
      </c>
      <c r="T1" s="12" t="s">
        <v>51</v>
      </c>
    </row>
    <row r="2" spans="1:20" x14ac:dyDescent="0.3">
      <c r="A2" s="2" t="s">
        <v>124</v>
      </c>
      <c r="B2" s="21">
        <f>SUMIFS('PM10'!C:C,'PM10'!$B:$B,$A2,'PM10'!$A:$A,"BIOEPM10")+SUMIFS('PM10'!C:C,'PM10'!$B:$B,$A2,'PM10'!$A:$A,"COMPM10")+SUMIFS('PM10'!C:C,'PM10'!$B:$B,$A2,'PM10'!$A:$A,"ELCPM10")+SUMIFS('PM10'!C:C,'PM10'!$B:$B,$A2,'PM10'!$A:$A,"ETHPM10")+SUMIFS('PM10'!C:C,'PM10'!$B:$B,$A2,'PM10'!$A:$A,"INDPM10")+SUMIFS('PM10'!C:C,'PM10'!$B:$B,$A2,'PM10'!$A:$A,"REFPM10")+SUMIFS('PM10'!C:C,'PM10'!$B:$B,$A2,'PM10'!$A:$A,"RESPM10")+SUMIFS('PM10'!C:C,'PM10'!$B:$B,$A2,'PM10'!$A:$A,"RSSPM10")+SUMIFS('PM10'!C:C,'PM10'!$B:$B,$A2,'PM10'!$A:$A,"TRNPM10")</f>
        <v>4517.1219733467387</v>
      </c>
      <c r="C2" s="21">
        <f>SUMIFS('PM10'!D:D,'PM10'!$B:$B,$A2,'PM10'!$A:$A,"BIOEPM10")+SUMIFS('PM10'!D:D,'PM10'!$B:$B,$A2,'PM10'!$A:$A,"COMPM10")+SUMIFS('PM10'!D:D,'PM10'!$B:$B,$A2,'PM10'!$A:$A,"ELCPM10")+SUMIFS('PM10'!D:D,'PM10'!$B:$B,$A2,'PM10'!$A:$A,"ETHPM10")+SUMIFS('PM10'!D:D,'PM10'!$B:$B,$A2,'PM10'!$A:$A,"INDPM10")+SUMIFS('PM10'!D:D,'PM10'!$B:$B,$A2,'PM10'!$A:$A,"REFPM10")+SUMIFS('PM10'!D:D,'PM10'!$B:$B,$A2,'PM10'!$A:$A,"RESPM10")+SUMIFS('PM10'!D:D,'PM10'!$B:$B,$A2,'PM10'!$A:$A,"RSSPM10")+SUMIFS('PM10'!D:D,'PM10'!$B:$B,$A2,'PM10'!$A:$A,"TRNPM10")</f>
        <v>4311.0127520498754</v>
      </c>
      <c r="D2" s="21">
        <f>SUMIFS('PM10'!E:E,'PM10'!$B:$B,$A2,'PM10'!$A:$A,"BIOEPM10")+SUMIFS('PM10'!E:E,'PM10'!$B:$B,$A2,'PM10'!$A:$A,"COMPM10")+SUMIFS('PM10'!E:E,'PM10'!$B:$B,$A2,'PM10'!$A:$A,"ELCPM10")+SUMIFS('PM10'!E:E,'PM10'!$B:$B,$A2,'PM10'!$A:$A,"ETHPM10")+SUMIFS('PM10'!E:E,'PM10'!$B:$B,$A2,'PM10'!$A:$A,"INDPM10")+SUMIFS('PM10'!E:E,'PM10'!$B:$B,$A2,'PM10'!$A:$A,"REFPM10")+SUMIFS('PM10'!E:E,'PM10'!$B:$B,$A2,'PM10'!$A:$A,"RESPM10")+SUMIFS('PM10'!E:E,'PM10'!$B:$B,$A2,'PM10'!$A:$A,"RSSPM10")+SUMIFS('PM10'!E:E,'PM10'!$B:$B,$A2,'PM10'!$A:$A,"TRNPM10")</f>
        <v>3569.5460491871354</v>
      </c>
      <c r="E2" s="21">
        <f>SUMIFS('PM10'!F:F,'PM10'!$B:$B,$A2,'PM10'!$A:$A,"BIOEPM10")+SUMIFS('PM10'!F:F,'PM10'!$B:$B,$A2,'PM10'!$A:$A,"COMPM10")+SUMIFS('PM10'!F:F,'PM10'!$B:$B,$A2,'PM10'!$A:$A,"ELCPM10")+SUMIFS('PM10'!F:F,'PM10'!$B:$B,$A2,'PM10'!$A:$A,"ETHPM10")+SUMIFS('PM10'!F:F,'PM10'!$B:$B,$A2,'PM10'!$A:$A,"INDPM10")+SUMIFS('PM10'!F:F,'PM10'!$B:$B,$A2,'PM10'!$A:$A,"REFPM10")+SUMIFS('PM10'!F:F,'PM10'!$B:$B,$A2,'PM10'!$A:$A,"RESPM10")+SUMIFS('PM10'!F:F,'PM10'!$B:$B,$A2,'PM10'!$A:$A,"RSSPM10")+SUMIFS('PM10'!F:F,'PM10'!$B:$B,$A2,'PM10'!$A:$A,"TRNPM10")</f>
        <v>2829.6729622989092</v>
      </c>
      <c r="F2" s="21">
        <f>SUMIFS('PM10'!G:G,'PM10'!$B:$B,$A2,'PM10'!$A:$A,"BIOEPM10")+SUMIFS('PM10'!G:G,'PM10'!$B:$B,$A2,'PM10'!$A:$A,"COMPM10")+SUMIFS('PM10'!G:G,'PM10'!$B:$B,$A2,'PM10'!$A:$A,"ELCPM10")+SUMIFS('PM10'!G:G,'PM10'!$B:$B,$A2,'PM10'!$A:$A,"ETHPM10")+SUMIFS('PM10'!G:G,'PM10'!$B:$B,$A2,'PM10'!$A:$A,"INDPM10")+SUMIFS('PM10'!G:G,'PM10'!$B:$B,$A2,'PM10'!$A:$A,"REFPM10")+SUMIFS('PM10'!G:G,'PM10'!$B:$B,$A2,'PM10'!$A:$A,"RESPM10")+SUMIFS('PM10'!G:G,'PM10'!$B:$B,$A2,'PM10'!$A:$A,"RSSPM10")+SUMIFS('PM10'!G:G,'PM10'!$B:$B,$A2,'PM10'!$A:$A,"TRNPM10")</f>
        <v>2650.3664957348537</v>
      </c>
      <c r="G2" s="21">
        <f>SUMIFS('PM10'!H:H,'PM10'!$B:$B,$A2,'PM10'!$A:$A,"BIOEPM10")+SUMIFS('PM10'!H:H,'PM10'!$B:$B,$A2,'PM10'!$A:$A,"COMPM10")+SUMIFS('PM10'!H:H,'PM10'!$B:$B,$A2,'PM10'!$A:$A,"ELCPM10")+SUMIFS('PM10'!H:H,'PM10'!$B:$B,$A2,'PM10'!$A:$A,"ETHPM10")+SUMIFS('PM10'!H:H,'PM10'!$B:$B,$A2,'PM10'!$A:$A,"INDPM10")+SUMIFS('PM10'!H:H,'PM10'!$B:$B,$A2,'PM10'!$A:$A,"REFPM10")+SUMIFS('PM10'!H:H,'PM10'!$B:$B,$A2,'PM10'!$A:$A,"RESPM10")+SUMIFS('PM10'!H:H,'PM10'!$B:$B,$A2,'PM10'!$A:$A,"RSSPM10")+SUMIFS('PM10'!H:H,'PM10'!$B:$B,$A2,'PM10'!$A:$A,"TRNPM10")</f>
        <v>2382.309454247606</v>
      </c>
      <c r="H2" s="21">
        <f>SUMIFS('PM10'!I:I,'PM10'!$B:$B,$A2,'PM10'!$A:$A,"BIOEPM10")+SUMIFS('PM10'!I:I,'PM10'!$B:$B,$A2,'PM10'!$A:$A,"COMPM10")+SUMIFS('PM10'!I:I,'PM10'!$B:$B,$A2,'PM10'!$A:$A,"ELCPM10")+SUMIFS('PM10'!I:I,'PM10'!$B:$B,$A2,'PM10'!$A:$A,"ETHPM10")+SUMIFS('PM10'!I:I,'PM10'!$B:$B,$A2,'PM10'!$A:$A,"INDPM10")+SUMIFS('PM10'!I:I,'PM10'!$B:$B,$A2,'PM10'!$A:$A,"REFPM10")+SUMIFS('PM10'!I:I,'PM10'!$B:$B,$A2,'PM10'!$A:$A,"RESPM10")+SUMIFS('PM10'!I:I,'PM10'!$B:$B,$A2,'PM10'!$A:$A,"RSSPM10")+SUMIFS('PM10'!I:I,'PM10'!$B:$B,$A2,'PM10'!$A:$A,"TRNPM10")</f>
        <v>2148.1544424566364</v>
      </c>
      <c r="I2" s="21">
        <f>SUMIFS('PM10'!J:J,'PM10'!$B:$B,$A2,'PM10'!$A:$A,"BIOEPM10")+SUMIFS('PM10'!J:J,'PM10'!$B:$B,$A2,'PM10'!$A:$A,"COMPM10")+SUMIFS('PM10'!J:J,'PM10'!$B:$B,$A2,'PM10'!$A:$A,"ELCPM10")+SUMIFS('PM10'!J:J,'PM10'!$B:$B,$A2,'PM10'!$A:$A,"ETHPM10")+SUMIFS('PM10'!J:J,'PM10'!$B:$B,$A2,'PM10'!$A:$A,"INDPM10")+SUMIFS('PM10'!J:J,'PM10'!$B:$B,$A2,'PM10'!$A:$A,"REFPM10")+SUMIFS('PM10'!J:J,'PM10'!$B:$B,$A2,'PM10'!$A:$A,"RESPM10")+SUMIFS('PM10'!J:J,'PM10'!$B:$B,$A2,'PM10'!$A:$A,"RSSPM10")+SUMIFS('PM10'!J:J,'PM10'!$B:$B,$A2,'PM10'!$A:$A,"TRNPM10")</f>
        <v>1898.789974622093</v>
      </c>
      <c r="J2" s="21">
        <f>SUMIFS('PM10'!K:K,'PM10'!$B:$B,$A2,'PM10'!$A:$A,"BIOEPM10")+SUMIFS('PM10'!K:K,'PM10'!$B:$B,$A2,'PM10'!$A:$A,"COMPM10")+SUMIFS('PM10'!K:K,'PM10'!$B:$B,$A2,'PM10'!$A:$A,"ELCPM10")+SUMIFS('PM10'!K:K,'PM10'!$B:$B,$A2,'PM10'!$A:$A,"ETHPM10")+SUMIFS('PM10'!K:K,'PM10'!$B:$B,$A2,'PM10'!$A:$A,"INDPM10")+SUMIFS('PM10'!K:K,'PM10'!$B:$B,$A2,'PM10'!$A:$A,"REFPM10")+SUMIFS('PM10'!K:K,'PM10'!$B:$B,$A2,'PM10'!$A:$A,"RESPM10")+SUMIFS('PM10'!K:K,'PM10'!$B:$B,$A2,'PM10'!$A:$A,"RSSPM10")+SUMIFS('PM10'!K:K,'PM10'!$B:$B,$A2,'PM10'!$A:$A,"TRNPM10")</f>
        <v>1836.5073966001273</v>
      </c>
      <c r="K2" s="21">
        <f>SUMIFS('PM10'!L:L,'PM10'!$B:$B,$A2,'PM10'!$A:$A,"BIOEPM10")+SUMIFS('PM10'!L:L,'PM10'!$B:$B,$A2,'PM10'!$A:$A,"COMPM10")+SUMIFS('PM10'!L:L,'PM10'!$B:$B,$A2,'PM10'!$A:$A,"ELCPM10")+SUMIFS('PM10'!L:L,'PM10'!$B:$B,$A2,'PM10'!$A:$A,"ETHPM10")+SUMIFS('PM10'!L:L,'PM10'!$B:$B,$A2,'PM10'!$A:$A,"INDPM10")+SUMIFS('PM10'!L:L,'PM10'!$B:$B,$A2,'PM10'!$A:$A,"REFPM10")+SUMIFS('PM10'!L:L,'PM10'!$B:$B,$A2,'PM10'!$A:$A,"RESPM10")+SUMIFS('PM10'!L:L,'PM10'!$B:$B,$A2,'PM10'!$A:$A,"RSSPM10")+SUMIFS('PM10'!L:L,'PM10'!$B:$B,$A2,'PM10'!$A:$A,"TRNPM10")</f>
        <v>1735.6238579626572</v>
      </c>
      <c r="M2" s="9" t="str">
        <f>RIGHT(A2,4)</f>
        <v>0316</v>
      </c>
      <c r="N2" s="9">
        <f>VLOOKUP($M2,scenarios!$A$2:$I$61,3)</f>
        <v>2060</v>
      </c>
      <c r="O2" s="9" t="str">
        <f>VLOOKUP($M2,scenarios!$A$2:$I$61,4)</f>
        <v>Ref</v>
      </c>
      <c r="P2" s="9">
        <f>VLOOKUP($M2,scenarios!$A$2:$I$61,5)</f>
        <v>20</v>
      </c>
      <c r="Q2" s="9" t="str">
        <f>VLOOKUP($M2,scenarios!$A$2:$I$61,6)</f>
        <v>Linear-Steady</v>
      </c>
      <c r="R2" s="9" t="str">
        <f>VLOOKUP($M2,scenarios!$A$2:$I$61,7)</f>
        <v>Doe2</v>
      </c>
      <c r="S2" s="9">
        <f>VLOOKUP($M2,scenarios!$A$2:$I$61,8)</f>
        <v>2030</v>
      </c>
      <c r="T2" s="9">
        <f>VLOOKUP($M2,scenarios!$A$2:$I$61,9)</f>
        <v>70</v>
      </c>
    </row>
    <row r="3" spans="1:20" x14ac:dyDescent="0.3">
      <c r="A3" s="2" t="s">
        <v>2</v>
      </c>
      <c r="B3" s="21">
        <f>SUMIFS('PM10'!C:C,'PM10'!$B:$B,$A3,'PM10'!$A:$A,"BIOEPM10")+SUMIFS('PM10'!C:C,'PM10'!$B:$B,$A3,'PM10'!$A:$A,"COMPM10")+SUMIFS('PM10'!C:C,'PM10'!$B:$B,$A3,'PM10'!$A:$A,"ELCPM10")+SUMIFS('PM10'!C:C,'PM10'!$B:$B,$A3,'PM10'!$A:$A,"ETHPM10")+SUMIFS('PM10'!C:C,'PM10'!$B:$B,$A3,'PM10'!$A:$A,"INDPM10")+SUMIFS('PM10'!C:C,'PM10'!$B:$B,$A3,'PM10'!$A:$A,"REFPM10")+SUMIFS('PM10'!C:C,'PM10'!$B:$B,$A3,'PM10'!$A:$A,"RESPM10")+SUMIFS('PM10'!C:C,'PM10'!$B:$B,$A3,'PM10'!$A:$A,"RSSPM10")+SUMIFS('PM10'!C:C,'PM10'!$B:$B,$A3,'PM10'!$A:$A,"TRNPM10")</f>
        <v>4532.7985603043871</v>
      </c>
      <c r="C3" s="21">
        <f>SUMIFS('PM10'!D:D,'PM10'!$B:$B,$A3,'PM10'!$A:$A,"BIOEPM10")+SUMIFS('PM10'!D:D,'PM10'!$B:$B,$A3,'PM10'!$A:$A,"COMPM10")+SUMIFS('PM10'!D:D,'PM10'!$B:$B,$A3,'PM10'!$A:$A,"ELCPM10")+SUMIFS('PM10'!D:D,'PM10'!$B:$B,$A3,'PM10'!$A:$A,"ETHPM10")+SUMIFS('PM10'!D:D,'PM10'!$B:$B,$A3,'PM10'!$A:$A,"INDPM10")+SUMIFS('PM10'!D:D,'PM10'!$B:$B,$A3,'PM10'!$A:$A,"REFPM10")+SUMIFS('PM10'!D:D,'PM10'!$B:$B,$A3,'PM10'!$A:$A,"RESPM10")+SUMIFS('PM10'!D:D,'PM10'!$B:$B,$A3,'PM10'!$A:$A,"RSSPM10")+SUMIFS('PM10'!D:D,'PM10'!$B:$B,$A3,'PM10'!$A:$A,"TRNPM10")</f>
        <v>4293.3023767232526</v>
      </c>
      <c r="D3" s="21">
        <f>SUMIFS('PM10'!E:E,'PM10'!$B:$B,$A3,'PM10'!$A:$A,"BIOEPM10")+SUMIFS('PM10'!E:E,'PM10'!$B:$B,$A3,'PM10'!$A:$A,"COMPM10")+SUMIFS('PM10'!E:E,'PM10'!$B:$B,$A3,'PM10'!$A:$A,"ELCPM10")+SUMIFS('PM10'!E:E,'PM10'!$B:$B,$A3,'PM10'!$A:$A,"ETHPM10")+SUMIFS('PM10'!E:E,'PM10'!$B:$B,$A3,'PM10'!$A:$A,"INDPM10")+SUMIFS('PM10'!E:E,'PM10'!$B:$B,$A3,'PM10'!$A:$A,"REFPM10")+SUMIFS('PM10'!E:E,'PM10'!$B:$B,$A3,'PM10'!$A:$A,"RESPM10")+SUMIFS('PM10'!E:E,'PM10'!$B:$B,$A3,'PM10'!$A:$A,"RSSPM10")+SUMIFS('PM10'!E:E,'PM10'!$B:$B,$A3,'PM10'!$A:$A,"TRNPM10")</f>
        <v>3596.7709941608377</v>
      </c>
      <c r="E3" s="21">
        <f>SUMIFS('PM10'!F:F,'PM10'!$B:$B,$A3,'PM10'!$A:$A,"BIOEPM10")+SUMIFS('PM10'!F:F,'PM10'!$B:$B,$A3,'PM10'!$A:$A,"COMPM10")+SUMIFS('PM10'!F:F,'PM10'!$B:$B,$A3,'PM10'!$A:$A,"ELCPM10")+SUMIFS('PM10'!F:F,'PM10'!$B:$B,$A3,'PM10'!$A:$A,"ETHPM10")+SUMIFS('PM10'!F:F,'PM10'!$B:$B,$A3,'PM10'!$A:$A,"INDPM10")+SUMIFS('PM10'!F:F,'PM10'!$B:$B,$A3,'PM10'!$A:$A,"REFPM10")+SUMIFS('PM10'!F:F,'PM10'!$B:$B,$A3,'PM10'!$A:$A,"RESPM10")+SUMIFS('PM10'!F:F,'PM10'!$B:$B,$A3,'PM10'!$A:$A,"RSSPM10")+SUMIFS('PM10'!F:F,'PM10'!$B:$B,$A3,'PM10'!$A:$A,"TRNPM10")</f>
        <v>2828.161688841361</v>
      </c>
      <c r="F3" s="21">
        <f>SUMIFS('PM10'!G:G,'PM10'!$B:$B,$A3,'PM10'!$A:$A,"BIOEPM10")+SUMIFS('PM10'!G:G,'PM10'!$B:$B,$A3,'PM10'!$A:$A,"COMPM10")+SUMIFS('PM10'!G:G,'PM10'!$B:$B,$A3,'PM10'!$A:$A,"ELCPM10")+SUMIFS('PM10'!G:G,'PM10'!$B:$B,$A3,'PM10'!$A:$A,"ETHPM10")+SUMIFS('PM10'!G:G,'PM10'!$B:$B,$A3,'PM10'!$A:$A,"INDPM10")+SUMIFS('PM10'!G:G,'PM10'!$B:$B,$A3,'PM10'!$A:$A,"REFPM10")+SUMIFS('PM10'!G:G,'PM10'!$B:$B,$A3,'PM10'!$A:$A,"RESPM10")+SUMIFS('PM10'!G:G,'PM10'!$B:$B,$A3,'PM10'!$A:$A,"RSSPM10")+SUMIFS('PM10'!G:G,'PM10'!$B:$B,$A3,'PM10'!$A:$A,"TRNPM10")</f>
        <v>1992.5508708726463</v>
      </c>
      <c r="G3" s="21">
        <f>SUMIFS('PM10'!H:H,'PM10'!$B:$B,$A3,'PM10'!$A:$A,"BIOEPM10")+SUMIFS('PM10'!H:H,'PM10'!$B:$B,$A3,'PM10'!$A:$A,"COMPM10")+SUMIFS('PM10'!H:H,'PM10'!$B:$B,$A3,'PM10'!$A:$A,"ELCPM10")+SUMIFS('PM10'!H:H,'PM10'!$B:$B,$A3,'PM10'!$A:$A,"ETHPM10")+SUMIFS('PM10'!H:H,'PM10'!$B:$B,$A3,'PM10'!$A:$A,"INDPM10")+SUMIFS('PM10'!H:H,'PM10'!$B:$B,$A3,'PM10'!$A:$A,"REFPM10")+SUMIFS('PM10'!H:H,'PM10'!$B:$B,$A3,'PM10'!$A:$A,"RESPM10")+SUMIFS('PM10'!H:H,'PM10'!$B:$B,$A3,'PM10'!$A:$A,"RSSPM10")+SUMIFS('PM10'!H:H,'PM10'!$B:$B,$A3,'PM10'!$A:$A,"TRNPM10")</f>
        <v>1727.5939414414813</v>
      </c>
      <c r="H3" s="21">
        <f>SUMIFS('PM10'!I:I,'PM10'!$B:$B,$A3,'PM10'!$A:$A,"BIOEPM10")+SUMIFS('PM10'!I:I,'PM10'!$B:$B,$A3,'PM10'!$A:$A,"COMPM10")+SUMIFS('PM10'!I:I,'PM10'!$B:$B,$A3,'PM10'!$A:$A,"ELCPM10")+SUMIFS('PM10'!I:I,'PM10'!$B:$B,$A3,'PM10'!$A:$A,"ETHPM10")+SUMIFS('PM10'!I:I,'PM10'!$B:$B,$A3,'PM10'!$A:$A,"INDPM10")+SUMIFS('PM10'!I:I,'PM10'!$B:$B,$A3,'PM10'!$A:$A,"REFPM10")+SUMIFS('PM10'!I:I,'PM10'!$B:$B,$A3,'PM10'!$A:$A,"RESPM10")+SUMIFS('PM10'!I:I,'PM10'!$B:$B,$A3,'PM10'!$A:$A,"RSSPM10")+SUMIFS('PM10'!I:I,'PM10'!$B:$B,$A3,'PM10'!$A:$A,"TRNPM10")</f>
        <v>1903.1839455550175</v>
      </c>
      <c r="I3" s="21">
        <f>SUMIFS('PM10'!J:J,'PM10'!$B:$B,$A3,'PM10'!$A:$A,"BIOEPM10")+SUMIFS('PM10'!J:J,'PM10'!$B:$B,$A3,'PM10'!$A:$A,"COMPM10")+SUMIFS('PM10'!J:J,'PM10'!$B:$B,$A3,'PM10'!$A:$A,"ELCPM10")+SUMIFS('PM10'!J:J,'PM10'!$B:$B,$A3,'PM10'!$A:$A,"ETHPM10")+SUMIFS('PM10'!J:J,'PM10'!$B:$B,$A3,'PM10'!$A:$A,"INDPM10")+SUMIFS('PM10'!J:J,'PM10'!$B:$B,$A3,'PM10'!$A:$A,"REFPM10")+SUMIFS('PM10'!J:J,'PM10'!$B:$B,$A3,'PM10'!$A:$A,"RESPM10")+SUMIFS('PM10'!J:J,'PM10'!$B:$B,$A3,'PM10'!$A:$A,"RSSPM10")+SUMIFS('PM10'!J:J,'PM10'!$B:$B,$A3,'PM10'!$A:$A,"TRNPM10")</f>
        <v>1549.3198674485295</v>
      </c>
      <c r="J3" s="21">
        <f>SUMIFS('PM10'!K:K,'PM10'!$B:$B,$A3,'PM10'!$A:$A,"BIOEPM10")+SUMIFS('PM10'!K:K,'PM10'!$B:$B,$A3,'PM10'!$A:$A,"COMPM10")+SUMIFS('PM10'!K:K,'PM10'!$B:$B,$A3,'PM10'!$A:$A,"ELCPM10")+SUMIFS('PM10'!K:K,'PM10'!$B:$B,$A3,'PM10'!$A:$A,"ETHPM10")+SUMIFS('PM10'!K:K,'PM10'!$B:$B,$A3,'PM10'!$A:$A,"INDPM10")+SUMIFS('PM10'!K:K,'PM10'!$B:$B,$A3,'PM10'!$A:$A,"REFPM10")+SUMIFS('PM10'!K:K,'PM10'!$B:$B,$A3,'PM10'!$A:$A,"RESPM10")+SUMIFS('PM10'!K:K,'PM10'!$B:$B,$A3,'PM10'!$A:$A,"RSSPM10")+SUMIFS('PM10'!K:K,'PM10'!$B:$B,$A3,'PM10'!$A:$A,"TRNPM10")</f>
        <v>726.06073048703388</v>
      </c>
      <c r="K3" s="21">
        <f>SUMIFS('PM10'!L:L,'PM10'!$B:$B,$A3,'PM10'!$A:$A,"BIOEPM10")+SUMIFS('PM10'!L:L,'PM10'!$B:$B,$A3,'PM10'!$A:$A,"COMPM10")+SUMIFS('PM10'!L:L,'PM10'!$B:$B,$A3,'PM10'!$A:$A,"ELCPM10")+SUMIFS('PM10'!L:L,'PM10'!$B:$B,$A3,'PM10'!$A:$A,"ETHPM10")+SUMIFS('PM10'!L:L,'PM10'!$B:$B,$A3,'PM10'!$A:$A,"INDPM10")+SUMIFS('PM10'!L:L,'PM10'!$B:$B,$A3,'PM10'!$A:$A,"REFPM10")+SUMIFS('PM10'!L:L,'PM10'!$B:$B,$A3,'PM10'!$A:$A,"RESPM10")+SUMIFS('PM10'!L:L,'PM10'!$B:$B,$A3,'PM10'!$A:$A,"RSSPM10")+SUMIFS('PM10'!L:L,'PM10'!$B:$B,$A3,'PM10'!$A:$A,"TRNPM10")</f>
        <v>691.80070778872459</v>
      </c>
      <c r="M3" s="9" t="str">
        <f>RIGHT(A3,4)</f>
        <v>0001</v>
      </c>
      <c r="N3" s="9">
        <f>VLOOKUP($M3,scenarios!$A$2:$I$61,3)</f>
        <v>2050</v>
      </c>
      <c r="O3" s="9" t="str">
        <f>VLOOKUP($M3,scenarios!$A$2:$I$61,4)</f>
        <v>Ref</v>
      </c>
      <c r="P3" s="9" t="str">
        <f>VLOOKUP($M3,scenarios!$A$2:$I$61,5)</f>
        <v>Ref</v>
      </c>
      <c r="Q3" s="9" t="str">
        <f>VLOOKUP($M3,scenarios!$A$2:$I$61,6)</f>
        <v>Ref</v>
      </c>
      <c r="R3" s="9" t="str">
        <f>VLOOKUP($M3,scenarios!$A$2:$I$61,7)</f>
        <v>Ref</v>
      </c>
      <c r="S3" s="9" t="str">
        <f>VLOOKUP($M3,scenarios!$A$2:$I$61,8)</f>
        <v>Ref</v>
      </c>
      <c r="T3" s="9" t="str">
        <f>VLOOKUP($M3,scenarios!$A$2:$I$61,9)</f>
        <v>Ref</v>
      </c>
    </row>
    <row r="4" spans="1:20" x14ac:dyDescent="0.3">
      <c r="A4" s="2" t="s">
        <v>3</v>
      </c>
      <c r="B4" s="21">
        <f>SUMIFS('PM10'!C:C,'PM10'!$B:$B,$A4,'PM10'!$A:$A,"BIOEPM10")+SUMIFS('PM10'!C:C,'PM10'!$B:$B,$A4,'PM10'!$A:$A,"COMPM10")+SUMIFS('PM10'!C:C,'PM10'!$B:$B,$A4,'PM10'!$A:$A,"ELCPM10")+SUMIFS('PM10'!C:C,'PM10'!$B:$B,$A4,'PM10'!$A:$A,"ETHPM10")+SUMIFS('PM10'!C:C,'PM10'!$B:$B,$A4,'PM10'!$A:$A,"INDPM10")+SUMIFS('PM10'!C:C,'PM10'!$B:$B,$A4,'PM10'!$A:$A,"REFPM10")+SUMIFS('PM10'!C:C,'PM10'!$B:$B,$A4,'PM10'!$A:$A,"RESPM10")+SUMIFS('PM10'!C:C,'PM10'!$B:$B,$A4,'PM10'!$A:$A,"RSSPM10")+SUMIFS('PM10'!C:C,'PM10'!$B:$B,$A4,'PM10'!$A:$A,"TRNPM10")</f>
        <v>4494.2404099987407</v>
      </c>
      <c r="C4" s="21">
        <f>SUMIFS('PM10'!D:D,'PM10'!$B:$B,$A4,'PM10'!$A:$A,"BIOEPM10")+SUMIFS('PM10'!D:D,'PM10'!$B:$B,$A4,'PM10'!$A:$A,"COMPM10")+SUMIFS('PM10'!D:D,'PM10'!$B:$B,$A4,'PM10'!$A:$A,"ELCPM10")+SUMIFS('PM10'!D:D,'PM10'!$B:$B,$A4,'PM10'!$A:$A,"ETHPM10")+SUMIFS('PM10'!D:D,'PM10'!$B:$B,$A4,'PM10'!$A:$A,"INDPM10")+SUMIFS('PM10'!D:D,'PM10'!$B:$B,$A4,'PM10'!$A:$A,"REFPM10")+SUMIFS('PM10'!D:D,'PM10'!$B:$B,$A4,'PM10'!$A:$A,"RESPM10")+SUMIFS('PM10'!D:D,'PM10'!$B:$B,$A4,'PM10'!$A:$A,"RSSPM10")+SUMIFS('PM10'!D:D,'PM10'!$B:$B,$A4,'PM10'!$A:$A,"TRNPM10")</f>
        <v>4294.9649020174229</v>
      </c>
      <c r="D4" s="21">
        <f>SUMIFS('PM10'!E:E,'PM10'!$B:$B,$A4,'PM10'!$A:$A,"BIOEPM10")+SUMIFS('PM10'!E:E,'PM10'!$B:$B,$A4,'PM10'!$A:$A,"COMPM10")+SUMIFS('PM10'!E:E,'PM10'!$B:$B,$A4,'PM10'!$A:$A,"ELCPM10")+SUMIFS('PM10'!E:E,'PM10'!$B:$B,$A4,'PM10'!$A:$A,"ETHPM10")+SUMIFS('PM10'!E:E,'PM10'!$B:$B,$A4,'PM10'!$A:$A,"INDPM10")+SUMIFS('PM10'!E:E,'PM10'!$B:$B,$A4,'PM10'!$A:$A,"REFPM10")+SUMIFS('PM10'!E:E,'PM10'!$B:$B,$A4,'PM10'!$A:$A,"RESPM10")+SUMIFS('PM10'!E:E,'PM10'!$B:$B,$A4,'PM10'!$A:$A,"RSSPM10")+SUMIFS('PM10'!E:E,'PM10'!$B:$B,$A4,'PM10'!$A:$A,"TRNPM10")</f>
        <v>3601.1180288938049</v>
      </c>
      <c r="E4" s="21">
        <f>SUMIFS('PM10'!F:F,'PM10'!$B:$B,$A4,'PM10'!$A:$A,"BIOEPM10")+SUMIFS('PM10'!F:F,'PM10'!$B:$B,$A4,'PM10'!$A:$A,"COMPM10")+SUMIFS('PM10'!F:F,'PM10'!$B:$B,$A4,'PM10'!$A:$A,"ELCPM10")+SUMIFS('PM10'!F:F,'PM10'!$B:$B,$A4,'PM10'!$A:$A,"ETHPM10")+SUMIFS('PM10'!F:F,'PM10'!$B:$B,$A4,'PM10'!$A:$A,"INDPM10")+SUMIFS('PM10'!F:F,'PM10'!$B:$B,$A4,'PM10'!$A:$A,"REFPM10")+SUMIFS('PM10'!F:F,'PM10'!$B:$B,$A4,'PM10'!$A:$A,"RESPM10")+SUMIFS('PM10'!F:F,'PM10'!$B:$B,$A4,'PM10'!$A:$A,"RSSPM10")+SUMIFS('PM10'!F:F,'PM10'!$B:$B,$A4,'PM10'!$A:$A,"TRNPM10")</f>
        <v>2842.4482962012112</v>
      </c>
      <c r="F4" s="21">
        <f>SUMIFS('PM10'!G:G,'PM10'!$B:$B,$A4,'PM10'!$A:$A,"BIOEPM10")+SUMIFS('PM10'!G:G,'PM10'!$B:$B,$A4,'PM10'!$A:$A,"COMPM10")+SUMIFS('PM10'!G:G,'PM10'!$B:$B,$A4,'PM10'!$A:$A,"ELCPM10")+SUMIFS('PM10'!G:G,'PM10'!$B:$B,$A4,'PM10'!$A:$A,"ETHPM10")+SUMIFS('PM10'!G:G,'PM10'!$B:$B,$A4,'PM10'!$A:$A,"INDPM10")+SUMIFS('PM10'!G:G,'PM10'!$B:$B,$A4,'PM10'!$A:$A,"REFPM10")+SUMIFS('PM10'!G:G,'PM10'!$B:$B,$A4,'PM10'!$A:$A,"RESPM10")+SUMIFS('PM10'!G:G,'PM10'!$B:$B,$A4,'PM10'!$A:$A,"RSSPM10")+SUMIFS('PM10'!G:G,'PM10'!$B:$B,$A4,'PM10'!$A:$A,"TRNPM10")</f>
        <v>1989.5118241620469</v>
      </c>
      <c r="G4" s="21">
        <f>SUMIFS('PM10'!H:H,'PM10'!$B:$B,$A4,'PM10'!$A:$A,"BIOEPM10")+SUMIFS('PM10'!H:H,'PM10'!$B:$B,$A4,'PM10'!$A:$A,"COMPM10")+SUMIFS('PM10'!H:H,'PM10'!$B:$B,$A4,'PM10'!$A:$A,"ELCPM10")+SUMIFS('PM10'!H:H,'PM10'!$B:$B,$A4,'PM10'!$A:$A,"ETHPM10")+SUMIFS('PM10'!H:H,'PM10'!$B:$B,$A4,'PM10'!$A:$A,"INDPM10")+SUMIFS('PM10'!H:H,'PM10'!$B:$B,$A4,'PM10'!$A:$A,"REFPM10")+SUMIFS('PM10'!H:H,'PM10'!$B:$B,$A4,'PM10'!$A:$A,"RESPM10")+SUMIFS('PM10'!H:H,'PM10'!$B:$B,$A4,'PM10'!$A:$A,"RSSPM10")+SUMIFS('PM10'!H:H,'PM10'!$B:$B,$A4,'PM10'!$A:$A,"TRNPM10")</f>
        <v>1553.0141263609123</v>
      </c>
      <c r="H4" s="21">
        <f>SUMIFS('PM10'!I:I,'PM10'!$B:$B,$A4,'PM10'!$A:$A,"BIOEPM10")+SUMIFS('PM10'!I:I,'PM10'!$B:$B,$A4,'PM10'!$A:$A,"COMPM10")+SUMIFS('PM10'!I:I,'PM10'!$B:$B,$A4,'PM10'!$A:$A,"ELCPM10")+SUMIFS('PM10'!I:I,'PM10'!$B:$B,$A4,'PM10'!$A:$A,"ETHPM10")+SUMIFS('PM10'!I:I,'PM10'!$B:$B,$A4,'PM10'!$A:$A,"INDPM10")+SUMIFS('PM10'!I:I,'PM10'!$B:$B,$A4,'PM10'!$A:$A,"REFPM10")+SUMIFS('PM10'!I:I,'PM10'!$B:$B,$A4,'PM10'!$A:$A,"RESPM10")+SUMIFS('PM10'!I:I,'PM10'!$B:$B,$A4,'PM10'!$A:$A,"RSSPM10")+SUMIFS('PM10'!I:I,'PM10'!$B:$B,$A4,'PM10'!$A:$A,"TRNPM10")</f>
        <v>1469.807808758017</v>
      </c>
      <c r="I4" s="21">
        <f>SUMIFS('PM10'!J:J,'PM10'!$B:$B,$A4,'PM10'!$A:$A,"BIOEPM10")+SUMIFS('PM10'!J:J,'PM10'!$B:$B,$A4,'PM10'!$A:$A,"COMPM10")+SUMIFS('PM10'!J:J,'PM10'!$B:$B,$A4,'PM10'!$A:$A,"ELCPM10")+SUMIFS('PM10'!J:J,'PM10'!$B:$B,$A4,'PM10'!$A:$A,"ETHPM10")+SUMIFS('PM10'!J:J,'PM10'!$B:$B,$A4,'PM10'!$A:$A,"INDPM10")+SUMIFS('PM10'!J:J,'PM10'!$B:$B,$A4,'PM10'!$A:$A,"REFPM10")+SUMIFS('PM10'!J:J,'PM10'!$B:$B,$A4,'PM10'!$A:$A,"RESPM10")+SUMIFS('PM10'!J:J,'PM10'!$B:$B,$A4,'PM10'!$A:$A,"RSSPM10")+SUMIFS('PM10'!J:J,'PM10'!$B:$B,$A4,'PM10'!$A:$A,"TRNPM10")</f>
        <v>1482.2040953498299</v>
      </c>
      <c r="J4" s="21">
        <f>SUMIFS('PM10'!K:K,'PM10'!$B:$B,$A4,'PM10'!$A:$A,"BIOEPM10")+SUMIFS('PM10'!K:K,'PM10'!$B:$B,$A4,'PM10'!$A:$A,"COMPM10")+SUMIFS('PM10'!K:K,'PM10'!$B:$B,$A4,'PM10'!$A:$A,"ELCPM10")+SUMIFS('PM10'!K:K,'PM10'!$B:$B,$A4,'PM10'!$A:$A,"ETHPM10")+SUMIFS('PM10'!K:K,'PM10'!$B:$B,$A4,'PM10'!$A:$A,"INDPM10")+SUMIFS('PM10'!K:K,'PM10'!$B:$B,$A4,'PM10'!$A:$A,"REFPM10")+SUMIFS('PM10'!K:K,'PM10'!$B:$B,$A4,'PM10'!$A:$A,"RESPM10")+SUMIFS('PM10'!K:K,'PM10'!$B:$B,$A4,'PM10'!$A:$A,"RSSPM10")+SUMIFS('PM10'!K:K,'PM10'!$B:$B,$A4,'PM10'!$A:$A,"TRNPM10")</f>
        <v>1635.9391123304865</v>
      </c>
      <c r="K4" s="21">
        <f>SUMIFS('PM10'!L:L,'PM10'!$B:$B,$A4,'PM10'!$A:$A,"BIOEPM10")+SUMIFS('PM10'!L:L,'PM10'!$B:$B,$A4,'PM10'!$A:$A,"COMPM10")+SUMIFS('PM10'!L:L,'PM10'!$B:$B,$A4,'PM10'!$A:$A,"ELCPM10")+SUMIFS('PM10'!L:L,'PM10'!$B:$B,$A4,'PM10'!$A:$A,"ETHPM10")+SUMIFS('PM10'!L:L,'PM10'!$B:$B,$A4,'PM10'!$A:$A,"INDPM10")+SUMIFS('PM10'!L:L,'PM10'!$B:$B,$A4,'PM10'!$A:$A,"REFPM10")+SUMIFS('PM10'!L:L,'PM10'!$B:$B,$A4,'PM10'!$A:$A,"RESPM10")+SUMIFS('PM10'!L:L,'PM10'!$B:$B,$A4,'PM10'!$A:$A,"RSSPM10")+SUMIFS('PM10'!L:L,'PM10'!$B:$B,$A4,'PM10'!$A:$A,"TRNPM10")</f>
        <v>1643.1733939359185</v>
      </c>
      <c r="M4" s="9" t="str">
        <f>RIGHT(A4,4)</f>
        <v>0002</v>
      </c>
      <c r="N4" s="9">
        <f>VLOOKUP($M4,scenarios!$A$2:$I$61,3)</f>
        <v>2080</v>
      </c>
      <c r="O4" s="9" t="str">
        <f>VLOOKUP($M4,scenarios!$A$2:$I$61,4)</f>
        <v>Ref</v>
      </c>
      <c r="P4" s="9" t="str">
        <f>VLOOKUP($M4,scenarios!$A$2:$I$61,5)</f>
        <v>Ref</v>
      </c>
      <c r="Q4" s="9" t="str">
        <f>VLOOKUP($M4,scenarios!$A$2:$I$61,6)</f>
        <v>Ref</v>
      </c>
      <c r="R4" s="9" t="str">
        <f>VLOOKUP($M4,scenarios!$A$2:$I$61,7)</f>
        <v>Ref</v>
      </c>
      <c r="S4" s="9" t="str">
        <f>VLOOKUP($M4,scenarios!$A$2:$I$61,8)</f>
        <v>Ref</v>
      </c>
      <c r="T4" s="9" t="str">
        <f>VLOOKUP($M4,scenarios!$A$2:$I$61,9)</f>
        <v>Ref</v>
      </c>
    </row>
    <row r="5" spans="1:20" x14ac:dyDescent="0.3">
      <c r="A5" s="2" t="s">
        <v>4</v>
      </c>
      <c r="B5" s="21">
        <f>SUMIFS('PM10'!C:C,'PM10'!$B:$B,$A5,'PM10'!$A:$A,"BIOEPM10")+SUMIFS('PM10'!C:C,'PM10'!$B:$B,$A5,'PM10'!$A:$A,"COMPM10")+SUMIFS('PM10'!C:C,'PM10'!$B:$B,$A5,'PM10'!$A:$A,"ELCPM10")+SUMIFS('PM10'!C:C,'PM10'!$B:$B,$A5,'PM10'!$A:$A,"ETHPM10")+SUMIFS('PM10'!C:C,'PM10'!$B:$B,$A5,'PM10'!$A:$A,"INDPM10")+SUMIFS('PM10'!C:C,'PM10'!$B:$B,$A5,'PM10'!$A:$A,"REFPM10")+SUMIFS('PM10'!C:C,'PM10'!$B:$B,$A5,'PM10'!$A:$A,"RESPM10")+SUMIFS('PM10'!C:C,'PM10'!$B:$B,$A5,'PM10'!$A:$A,"RSSPM10")+SUMIFS('PM10'!C:C,'PM10'!$B:$B,$A5,'PM10'!$A:$A,"TRNPM10")</f>
        <v>4585.7848514294683</v>
      </c>
      <c r="C5" s="21">
        <f>SUMIFS('PM10'!D:D,'PM10'!$B:$B,$A5,'PM10'!$A:$A,"BIOEPM10")+SUMIFS('PM10'!D:D,'PM10'!$B:$B,$A5,'PM10'!$A:$A,"COMPM10")+SUMIFS('PM10'!D:D,'PM10'!$B:$B,$A5,'PM10'!$A:$A,"ELCPM10")+SUMIFS('PM10'!D:D,'PM10'!$B:$B,$A5,'PM10'!$A:$A,"ETHPM10")+SUMIFS('PM10'!D:D,'PM10'!$B:$B,$A5,'PM10'!$A:$A,"INDPM10")+SUMIFS('PM10'!D:D,'PM10'!$B:$B,$A5,'PM10'!$A:$A,"REFPM10")+SUMIFS('PM10'!D:D,'PM10'!$B:$B,$A5,'PM10'!$A:$A,"RESPM10")+SUMIFS('PM10'!D:D,'PM10'!$B:$B,$A5,'PM10'!$A:$A,"RSSPM10")+SUMIFS('PM10'!D:D,'PM10'!$B:$B,$A5,'PM10'!$A:$A,"TRNPM10")</f>
        <v>4296.5237036772887</v>
      </c>
      <c r="D5" s="21">
        <f>SUMIFS('PM10'!E:E,'PM10'!$B:$B,$A5,'PM10'!$A:$A,"BIOEPM10")+SUMIFS('PM10'!E:E,'PM10'!$B:$B,$A5,'PM10'!$A:$A,"COMPM10")+SUMIFS('PM10'!E:E,'PM10'!$B:$B,$A5,'PM10'!$A:$A,"ELCPM10")+SUMIFS('PM10'!E:E,'PM10'!$B:$B,$A5,'PM10'!$A:$A,"ETHPM10")+SUMIFS('PM10'!E:E,'PM10'!$B:$B,$A5,'PM10'!$A:$A,"INDPM10")+SUMIFS('PM10'!E:E,'PM10'!$B:$B,$A5,'PM10'!$A:$A,"REFPM10")+SUMIFS('PM10'!E:E,'PM10'!$B:$B,$A5,'PM10'!$A:$A,"RESPM10")+SUMIFS('PM10'!E:E,'PM10'!$B:$B,$A5,'PM10'!$A:$A,"RSSPM10")+SUMIFS('PM10'!E:E,'PM10'!$B:$B,$A5,'PM10'!$A:$A,"TRNPM10")</f>
        <v>3596.0125307930225</v>
      </c>
      <c r="E5" s="21">
        <f>SUMIFS('PM10'!F:F,'PM10'!$B:$B,$A5,'PM10'!$A:$A,"BIOEPM10")+SUMIFS('PM10'!F:F,'PM10'!$B:$B,$A5,'PM10'!$A:$A,"COMPM10")+SUMIFS('PM10'!F:F,'PM10'!$B:$B,$A5,'PM10'!$A:$A,"ELCPM10")+SUMIFS('PM10'!F:F,'PM10'!$B:$B,$A5,'PM10'!$A:$A,"ETHPM10")+SUMIFS('PM10'!F:F,'PM10'!$B:$B,$A5,'PM10'!$A:$A,"INDPM10")+SUMIFS('PM10'!F:F,'PM10'!$B:$B,$A5,'PM10'!$A:$A,"REFPM10")+SUMIFS('PM10'!F:F,'PM10'!$B:$B,$A5,'PM10'!$A:$A,"RESPM10")+SUMIFS('PM10'!F:F,'PM10'!$B:$B,$A5,'PM10'!$A:$A,"RSSPM10")+SUMIFS('PM10'!F:F,'PM10'!$B:$B,$A5,'PM10'!$A:$A,"TRNPM10")</f>
        <v>2777.0964583405816</v>
      </c>
      <c r="F5" s="21">
        <f>SUMIFS('PM10'!G:G,'PM10'!$B:$B,$A5,'PM10'!$A:$A,"BIOEPM10")+SUMIFS('PM10'!G:G,'PM10'!$B:$B,$A5,'PM10'!$A:$A,"COMPM10")+SUMIFS('PM10'!G:G,'PM10'!$B:$B,$A5,'PM10'!$A:$A,"ELCPM10")+SUMIFS('PM10'!G:G,'PM10'!$B:$B,$A5,'PM10'!$A:$A,"ETHPM10")+SUMIFS('PM10'!G:G,'PM10'!$B:$B,$A5,'PM10'!$A:$A,"INDPM10")+SUMIFS('PM10'!G:G,'PM10'!$B:$B,$A5,'PM10'!$A:$A,"REFPM10")+SUMIFS('PM10'!G:G,'PM10'!$B:$B,$A5,'PM10'!$A:$A,"RESPM10")+SUMIFS('PM10'!G:G,'PM10'!$B:$B,$A5,'PM10'!$A:$A,"RSSPM10")+SUMIFS('PM10'!G:G,'PM10'!$B:$B,$A5,'PM10'!$A:$A,"TRNPM10")</f>
        <v>1951.5402278864997</v>
      </c>
      <c r="G5" s="21">
        <f>SUMIFS('PM10'!H:H,'PM10'!$B:$B,$A5,'PM10'!$A:$A,"BIOEPM10")+SUMIFS('PM10'!H:H,'PM10'!$B:$B,$A5,'PM10'!$A:$A,"COMPM10")+SUMIFS('PM10'!H:H,'PM10'!$B:$B,$A5,'PM10'!$A:$A,"ELCPM10")+SUMIFS('PM10'!H:H,'PM10'!$B:$B,$A5,'PM10'!$A:$A,"ETHPM10")+SUMIFS('PM10'!H:H,'PM10'!$B:$B,$A5,'PM10'!$A:$A,"INDPM10")+SUMIFS('PM10'!H:H,'PM10'!$B:$B,$A5,'PM10'!$A:$A,"REFPM10")+SUMIFS('PM10'!H:H,'PM10'!$B:$B,$A5,'PM10'!$A:$A,"RESPM10")+SUMIFS('PM10'!H:H,'PM10'!$B:$B,$A5,'PM10'!$A:$A,"RSSPM10")+SUMIFS('PM10'!H:H,'PM10'!$B:$B,$A5,'PM10'!$A:$A,"TRNPM10")</f>
        <v>1700.0682579334675</v>
      </c>
      <c r="H5" s="21">
        <f>SUMIFS('PM10'!I:I,'PM10'!$B:$B,$A5,'PM10'!$A:$A,"BIOEPM10")+SUMIFS('PM10'!I:I,'PM10'!$B:$B,$A5,'PM10'!$A:$A,"COMPM10")+SUMIFS('PM10'!I:I,'PM10'!$B:$B,$A5,'PM10'!$A:$A,"ELCPM10")+SUMIFS('PM10'!I:I,'PM10'!$B:$B,$A5,'PM10'!$A:$A,"ETHPM10")+SUMIFS('PM10'!I:I,'PM10'!$B:$B,$A5,'PM10'!$A:$A,"INDPM10")+SUMIFS('PM10'!I:I,'PM10'!$B:$B,$A5,'PM10'!$A:$A,"REFPM10")+SUMIFS('PM10'!I:I,'PM10'!$B:$B,$A5,'PM10'!$A:$A,"RESPM10")+SUMIFS('PM10'!I:I,'PM10'!$B:$B,$A5,'PM10'!$A:$A,"RSSPM10")+SUMIFS('PM10'!I:I,'PM10'!$B:$B,$A5,'PM10'!$A:$A,"TRNPM10")</f>
        <v>1857.2605716035987</v>
      </c>
      <c r="I5" s="21">
        <f>SUMIFS('PM10'!J:J,'PM10'!$B:$B,$A5,'PM10'!$A:$A,"BIOEPM10")+SUMIFS('PM10'!J:J,'PM10'!$B:$B,$A5,'PM10'!$A:$A,"COMPM10")+SUMIFS('PM10'!J:J,'PM10'!$B:$B,$A5,'PM10'!$A:$A,"ELCPM10")+SUMIFS('PM10'!J:J,'PM10'!$B:$B,$A5,'PM10'!$A:$A,"ETHPM10")+SUMIFS('PM10'!J:J,'PM10'!$B:$B,$A5,'PM10'!$A:$A,"INDPM10")+SUMIFS('PM10'!J:J,'PM10'!$B:$B,$A5,'PM10'!$A:$A,"REFPM10")+SUMIFS('PM10'!J:J,'PM10'!$B:$B,$A5,'PM10'!$A:$A,"RESPM10")+SUMIFS('PM10'!J:J,'PM10'!$B:$B,$A5,'PM10'!$A:$A,"RSSPM10")+SUMIFS('PM10'!J:J,'PM10'!$B:$B,$A5,'PM10'!$A:$A,"TRNPM10")</f>
        <v>1656.5237224019345</v>
      </c>
      <c r="J5" s="21">
        <f>SUMIFS('PM10'!K:K,'PM10'!$B:$B,$A5,'PM10'!$A:$A,"BIOEPM10")+SUMIFS('PM10'!K:K,'PM10'!$B:$B,$A5,'PM10'!$A:$A,"COMPM10")+SUMIFS('PM10'!K:K,'PM10'!$B:$B,$A5,'PM10'!$A:$A,"ELCPM10")+SUMIFS('PM10'!K:K,'PM10'!$B:$B,$A5,'PM10'!$A:$A,"ETHPM10")+SUMIFS('PM10'!K:K,'PM10'!$B:$B,$A5,'PM10'!$A:$A,"INDPM10")+SUMIFS('PM10'!K:K,'PM10'!$B:$B,$A5,'PM10'!$A:$A,"REFPM10")+SUMIFS('PM10'!K:K,'PM10'!$B:$B,$A5,'PM10'!$A:$A,"RESPM10")+SUMIFS('PM10'!K:K,'PM10'!$B:$B,$A5,'PM10'!$A:$A,"RSSPM10")+SUMIFS('PM10'!K:K,'PM10'!$B:$B,$A5,'PM10'!$A:$A,"TRNPM10")</f>
        <v>725.88369490335515</v>
      </c>
      <c r="K5" s="21">
        <f>SUMIFS('PM10'!L:L,'PM10'!$B:$B,$A5,'PM10'!$A:$A,"BIOEPM10")+SUMIFS('PM10'!L:L,'PM10'!$B:$B,$A5,'PM10'!$A:$A,"COMPM10")+SUMIFS('PM10'!L:L,'PM10'!$B:$B,$A5,'PM10'!$A:$A,"ELCPM10")+SUMIFS('PM10'!L:L,'PM10'!$B:$B,$A5,'PM10'!$A:$A,"ETHPM10")+SUMIFS('PM10'!L:L,'PM10'!$B:$B,$A5,'PM10'!$A:$A,"INDPM10")+SUMIFS('PM10'!L:L,'PM10'!$B:$B,$A5,'PM10'!$A:$A,"REFPM10")+SUMIFS('PM10'!L:L,'PM10'!$B:$B,$A5,'PM10'!$A:$A,"RESPM10")+SUMIFS('PM10'!L:L,'PM10'!$B:$B,$A5,'PM10'!$A:$A,"RSSPM10")+SUMIFS('PM10'!L:L,'PM10'!$B:$B,$A5,'PM10'!$A:$A,"TRNPM10")</f>
        <v>691.29038655787735</v>
      </c>
      <c r="M5" s="9" t="str">
        <f>RIGHT(A5,4)</f>
        <v>0004</v>
      </c>
      <c r="N5" s="9">
        <f>VLOOKUP($M5,scenarios!$A$2:$I$61,3)</f>
        <v>2050</v>
      </c>
      <c r="O5" s="9">
        <f>VLOOKUP($M5,scenarios!$A$2:$I$61,4)</f>
        <v>2050</v>
      </c>
      <c r="P5" s="9" t="str">
        <f>VLOOKUP($M5,scenarios!$A$2:$I$61,5)</f>
        <v>Ref</v>
      </c>
      <c r="Q5" s="9" t="str">
        <f>VLOOKUP($M5,scenarios!$A$2:$I$61,6)</f>
        <v>Ref</v>
      </c>
      <c r="R5" s="9" t="str">
        <f>VLOOKUP($M5,scenarios!$A$2:$I$61,7)</f>
        <v>Ref</v>
      </c>
      <c r="S5" s="9" t="str">
        <f>VLOOKUP($M5,scenarios!$A$2:$I$61,8)</f>
        <v>Ref</v>
      </c>
      <c r="T5" s="9" t="str">
        <f>VLOOKUP($M5,scenarios!$A$2:$I$61,9)</f>
        <v>Ref</v>
      </c>
    </row>
    <row r="6" spans="1:20" x14ac:dyDescent="0.3">
      <c r="A6" s="2" t="s">
        <v>5</v>
      </c>
      <c r="B6" s="21">
        <f>SUMIFS('PM10'!C:C,'PM10'!$B:$B,$A6,'PM10'!$A:$A,"BIOEPM10")+SUMIFS('PM10'!C:C,'PM10'!$B:$B,$A6,'PM10'!$A:$A,"COMPM10")+SUMIFS('PM10'!C:C,'PM10'!$B:$B,$A6,'PM10'!$A:$A,"ELCPM10")+SUMIFS('PM10'!C:C,'PM10'!$B:$B,$A6,'PM10'!$A:$A,"ETHPM10")+SUMIFS('PM10'!C:C,'PM10'!$B:$B,$A6,'PM10'!$A:$A,"INDPM10")+SUMIFS('PM10'!C:C,'PM10'!$B:$B,$A6,'PM10'!$A:$A,"REFPM10")+SUMIFS('PM10'!C:C,'PM10'!$B:$B,$A6,'PM10'!$A:$A,"RESPM10")+SUMIFS('PM10'!C:C,'PM10'!$B:$B,$A6,'PM10'!$A:$A,"RSSPM10")+SUMIFS('PM10'!C:C,'PM10'!$B:$B,$A6,'PM10'!$A:$A,"TRNPM10")</f>
        <v>4495.5745916120331</v>
      </c>
      <c r="C6" s="21">
        <f>SUMIFS('PM10'!D:D,'PM10'!$B:$B,$A6,'PM10'!$A:$A,"BIOEPM10")+SUMIFS('PM10'!D:D,'PM10'!$B:$B,$A6,'PM10'!$A:$A,"COMPM10")+SUMIFS('PM10'!D:D,'PM10'!$B:$B,$A6,'PM10'!$A:$A,"ELCPM10")+SUMIFS('PM10'!D:D,'PM10'!$B:$B,$A6,'PM10'!$A:$A,"ETHPM10")+SUMIFS('PM10'!D:D,'PM10'!$B:$B,$A6,'PM10'!$A:$A,"INDPM10")+SUMIFS('PM10'!D:D,'PM10'!$B:$B,$A6,'PM10'!$A:$A,"REFPM10")+SUMIFS('PM10'!D:D,'PM10'!$B:$B,$A6,'PM10'!$A:$A,"RESPM10")+SUMIFS('PM10'!D:D,'PM10'!$B:$B,$A6,'PM10'!$A:$A,"RSSPM10")+SUMIFS('PM10'!D:D,'PM10'!$B:$B,$A6,'PM10'!$A:$A,"TRNPM10")</f>
        <v>4295.4923894942103</v>
      </c>
      <c r="D6" s="21">
        <f>SUMIFS('PM10'!E:E,'PM10'!$B:$B,$A6,'PM10'!$A:$A,"BIOEPM10")+SUMIFS('PM10'!E:E,'PM10'!$B:$B,$A6,'PM10'!$A:$A,"COMPM10")+SUMIFS('PM10'!E:E,'PM10'!$B:$B,$A6,'PM10'!$A:$A,"ELCPM10")+SUMIFS('PM10'!E:E,'PM10'!$B:$B,$A6,'PM10'!$A:$A,"ETHPM10")+SUMIFS('PM10'!E:E,'PM10'!$B:$B,$A6,'PM10'!$A:$A,"INDPM10")+SUMIFS('PM10'!E:E,'PM10'!$B:$B,$A6,'PM10'!$A:$A,"REFPM10")+SUMIFS('PM10'!E:E,'PM10'!$B:$B,$A6,'PM10'!$A:$A,"RESPM10")+SUMIFS('PM10'!E:E,'PM10'!$B:$B,$A6,'PM10'!$A:$A,"RSSPM10")+SUMIFS('PM10'!E:E,'PM10'!$B:$B,$A6,'PM10'!$A:$A,"TRNPM10")</f>
        <v>3609.0679110944448</v>
      </c>
      <c r="E6" s="21">
        <f>SUMIFS('PM10'!F:F,'PM10'!$B:$B,$A6,'PM10'!$A:$A,"BIOEPM10")+SUMIFS('PM10'!F:F,'PM10'!$B:$B,$A6,'PM10'!$A:$A,"COMPM10")+SUMIFS('PM10'!F:F,'PM10'!$B:$B,$A6,'PM10'!$A:$A,"ELCPM10")+SUMIFS('PM10'!F:F,'PM10'!$B:$B,$A6,'PM10'!$A:$A,"ETHPM10")+SUMIFS('PM10'!F:F,'PM10'!$B:$B,$A6,'PM10'!$A:$A,"INDPM10")+SUMIFS('PM10'!F:F,'PM10'!$B:$B,$A6,'PM10'!$A:$A,"REFPM10")+SUMIFS('PM10'!F:F,'PM10'!$B:$B,$A6,'PM10'!$A:$A,"RESPM10")+SUMIFS('PM10'!F:F,'PM10'!$B:$B,$A6,'PM10'!$A:$A,"RSSPM10")+SUMIFS('PM10'!F:F,'PM10'!$B:$B,$A6,'PM10'!$A:$A,"TRNPM10")</f>
        <v>2855.5701957710298</v>
      </c>
      <c r="F6" s="21">
        <f>SUMIFS('PM10'!G:G,'PM10'!$B:$B,$A6,'PM10'!$A:$A,"BIOEPM10")+SUMIFS('PM10'!G:G,'PM10'!$B:$B,$A6,'PM10'!$A:$A,"COMPM10")+SUMIFS('PM10'!G:G,'PM10'!$B:$B,$A6,'PM10'!$A:$A,"ELCPM10")+SUMIFS('PM10'!G:G,'PM10'!$B:$B,$A6,'PM10'!$A:$A,"ETHPM10")+SUMIFS('PM10'!G:G,'PM10'!$B:$B,$A6,'PM10'!$A:$A,"INDPM10")+SUMIFS('PM10'!G:G,'PM10'!$B:$B,$A6,'PM10'!$A:$A,"REFPM10")+SUMIFS('PM10'!G:G,'PM10'!$B:$B,$A6,'PM10'!$A:$A,"RESPM10")+SUMIFS('PM10'!G:G,'PM10'!$B:$B,$A6,'PM10'!$A:$A,"RSSPM10")+SUMIFS('PM10'!G:G,'PM10'!$B:$B,$A6,'PM10'!$A:$A,"TRNPM10")</f>
        <v>1944.8905168259435</v>
      </c>
      <c r="G6" s="21">
        <f>SUMIFS('PM10'!H:H,'PM10'!$B:$B,$A6,'PM10'!$A:$A,"BIOEPM10")+SUMIFS('PM10'!H:H,'PM10'!$B:$B,$A6,'PM10'!$A:$A,"COMPM10")+SUMIFS('PM10'!H:H,'PM10'!$B:$B,$A6,'PM10'!$A:$A,"ELCPM10")+SUMIFS('PM10'!H:H,'PM10'!$B:$B,$A6,'PM10'!$A:$A,"ETHPM10")+SUMIFS('PM10'!H:H,'PM10'!$B:$B,$A6,'PM10'!$A:$A,"INDPM10")+SUMIFS('PM10'!H:H,'PM10'!$B:$B,$A6,'PM10'!$A:$A,"REFPM10")+SUMIFS('PM10'!H:H,'PM10'!$B:$B,$A6,'PM10'!$A:$A,"RESPM10")+SUMIFS('PM10'!H:H,'PM10'!$B:$B,$A6,'PM10'!$A:$A,"RSSPM10")+SUMIFS('PM10'!H:H,'PM10'!$B:$B,$A6,'PM10'!$A:$A,"TRNPM10")</f>
        <v>1376.3379191381712</v>
      </c>
      <c r="H6" s="21">
        <f>SUMIFS('PM10'!I:I,'PM10'!$B:$B,$A6,'PM10'!$A:$A,"BIOEPM10")+SUMIFS('PM10'!I:I,'PM10'!$B:$B,$A6,'PM10'!$A:$A,"COMPM10")+SUMIFS('PM10'!I:I,'PM10'!$B:$B,$A6,'PM10'!$A:$A,"ELCPM10")+SUMIFS('PM10'!I:I,'PM10'!$B:$B,$A6,'PM10'!$A:$A,"ETHPM10")+SUMIFS('PM10'!I:I,'PM10'!$B:$B,$A6,'PM10'!$A:$A,"INDPM10")+SUMIFS('PM10'!I:I,'PM10'!$B:$B,$A6,'PM10'!$A:$A,"REFPM10")+SUMIFS('PM10'!I:I,'PM10'!$B:$B,$A6,'PM10'!$A:$A,"RESPM10")+SUMIFS('PM10'!I:I,'PM10'!$B:$B,$A6,'PM10'!$A:$A,"RSSPM10")+SUMIFS('PM10'!I:I,'PM10'!$B:$B,$A6,'PM10'!$A:$A,"TRNPM10")</f>
        <v>1400.9993390161048</v>
      </c>
      <c r="I6" s="21">
        <f>SUMIFS('PM10'!J:J,'PM10'!$B:$B,$A6,'PM10'!$A:$A,"BIOEPM10")+SUMIFS('PM10'!J:J,'PM10'!$B:$B,$A6,'PM10'!$A:$A,"COMPM10")+SUMIFS('PM10'!J:J,'PM10'!$B:$B,$A6,'PM10'!$A:$A,"ELCPM10")+SUMIFS('PM10'!J:J,'PM10'!$B:$B,$A6,'PM10'!$A:$A,"ETHPM10")+SUMIFS('PM10'!J:J,'PM10'!$B:$B,$A6,'PM10'!$A:$A,"INDPM10")+SUMIFS('PM10'!J:J,'PM10'!$B:$B,$A6,'PM10'!$A:$A,"REFPM10")+SUMIFS('PM10'!J:J,'PM10'!$B:$B,$A6,'PM10'!$A:$A,"RESPM10")+SUMIFS('PM10'!J:J,'PM10'!$B:$B,$A6,'PM10'!$A:$A,"RSSPM10")+SUMIFS('PM10'!J:J,'PM10'!$B:$B,$A6,'PM10'!$A:$A,"TRNPM10")</f>
        <v>1364.8923687638464</v>
      </c>
      <c r="J6" s="21">
        <f>SUMIFS('PM10'!K:K,'PM10'!$B:$B,$A6,'PM10'!$A:$A,"BIOEPM10")+SUMIFS('PM10'!K:K,'PM10'!$B:$B,$A6,'PM10'!$A:$A,"COMPM10")+SUMIFS('PM10'!K:K,'PM10'!$B:$B,$A6,'PM10'!$A:$A,"ELCPM10")+SUMIFS('PM10'!K:K,'PM10'!$B:$B,$A6,'PM10'!$A:$A,"ETHPM10")+SUMIFS('PM10'!K:K,'PM10'!$B:$B,$A6,'PM10'!$A:$A,"INDPM10")+SUMIFS('PM10'!K:K,'PM10'!$B:$B,$A6,'PM10'!$A:$A,"REFPM10")+SUMIFS('PM10'!K:K,'PM10'!$B:$B,$A6,'PM10'!$A:$A,"RESPM10")+SUMIFS('PM10'!K:K,'PM10'!$B:$B,$A6,'PM10'!$A:$A,"RSSPM10")+SUMIFS('PM10'!K:K,'PM10'!$B:$B,$A6,'PM10'!$A:$A,"TRNPM10")</f>
        <v>1350.0217757689636</v>
      </c>
      <c r="K6" s="21">
        <f>SUMIFS('PM10'!L:L,'PM10'!$B:$B,$A6,'PM10'!$A:$A,"BIOEPM10")+SUMIFS('PM10'!L:L,'PM10'!$B:$B,$A6,'PM10'!$A:$A,"COMPM10")+SUMIFS('PM10'!L:L,'PM10'!$B:$B,$A6,'PM10'!$A:$A,"ELCPM10")+SUMIFS('PM10'!L:L,'PM10'!$B:$B,$A6,'PM10'!$A:$A,"ETHPM10")+SUMIFS('PM10'!L:L,'PM10'!$B:$B,$A6,'PM10'!$A:$A,"INDPM10")+SUMIFS('PM10'!L:L,'PM10'!$B:$B,$A6,'PM10'!$A:$A,"REFPM10")+SUMIFS('PM10'!L:L,'PM10'!$B:$B,$A6,'PM10'!$A:$A,"RESPM10")+SUMIFS('PM10'!L:L,'PM10'!$B:$B,$A6,'PM10'!$A:$A,"RSSPM10")+SUMIFS('PM10'!L:L,'PM10'!$B:$B,$A6,'PM10'!$A:$A,"TRNPM10")</f>
        <v>1405.9325080286983</v>
      </c>
      <c r="M6" s="9" t="str">
        <f>RIGHT(A6,4)</f>
        <v>0005</v>
      </c>
      <c r="N6" s="9">
        <f>VLOOKUP($M6,scenarios!$A$2:$I$61,3)</f>
        <v>2080</v>
      </c>
      <c r="O6" s="9">
        <f>VLOOKUP($M6,scenarios!$A$2:$I$61,4)</f>
        <v>2050</v>
      </c>
      <c r="P6" s="9" t="str">
        <f>VLOOKUP($M6,scenarios!$A$2:$I$61,5)</f>
        <v>Ref</v>
      </c>
      <c r="Q6" s="9" t="str">
        <f>VLOOKUP($M6,scenarios!$A$2:$I$61,6)</f>
        <v>Ref</v>
      </c>
      <c r="R6" s="9" t="str">
        <f>VLOOKUP($M6,scenarios!$A$2:$I$61,7)</f>
        <v>Ref</v>
      </c>
      <c r="S6" s="9" t="str">
        <f>VLOOKUP($M6,scenarios!$A$2:$I$61,8)</f>
        <v>Ref</v>
      </c>
      <c r="T6" s="9" t="str">
        <f>VLOOKUP($M6,scenarios!$A$2:$I$61,9)</f>
        <v>Ref</v>
      </c>
    </row>
    <row r="7" spans="1:20" x14ac:dyDescent="0.3">
      <c r="A7" s="2" t="s">
        <v>6</v>
      </c>
      <c r="B7" s="21">
        <f>SUMIFS('PM10'!C:C,'PM10'!$B:$B,$A7,'PM10'!$A:$A,"BIOEPM10")+SUMIFS('PM10'!C:C,'PM10'!$B:$B,$A7,'PM10'!$A:$A,"COMPM10")+SUMIFS('PM10'!C:C,'PM10'!$B:$B,$A7,'PM10'!$A:$A,"ELCPM10")+SUMIFS('PM10'!C:C,'PM10'!$B:$B,$A7,'PM10'!$A:$A,"ETHPM10")+SUMIFS('PM10'!C:C,'PM10'!$B:$B,$A7,'PM10'!$A:$A,"INDPM10")+SUMIFS('PM10'!C:C,'PM10'!$B:$B,$A7,'PM10'!$A:$A,"REFPM10")+SUMIFS('PM10'!C:C,'PM10'!$B:$B,$A7,'PM10'!$A:$A,"RESPM10")+SUMIFS('PM10'!C:C,'PM10'!$B:$B,$A7,'PM10'!$A:$A,"RSSPM10")+SUMIFS('PM10'!C:C,'PM10'!$B:$B,$A7,'PM10'!$A:$A,"TRNPM10")</f>
        <v>4494.3515526307465</v>
      </c>
      <c r="C7" s="21">
        <f>SUMIFS('PM10'!D:D,'PM10'!$B:$B,$A7,'PM10'!$A:$A,"BIOEPM10")+SUMIFS('PM10'!D:D,'PM10'!$B:$B,$A7,'PM10'!$A:$A,"COMPM10")+SUMIFS('PM10'!D:D,'PM10'!$B:$B,$A7,'PM10'!$A:$A,"ELCPM10")+SUMIFS('PM10'!D:D,'PM10'!$B:$B,$A7,'PM10'!$A:$A,"ETHPM10")+SUMIFS('PM10'!D:D,'PM10'!$B:$B,$A7,'PM10'!$A:$A,"INDPM10")+SUMIFS('PM10'!D:D,'PM10'!$B:$B,$A7,'PM10'!$A:$A,"REFPM10")+SUMIFS('PM10'!D:D,'PM10'!$B:$B,$A7,'PM10'!$A:$A,"RESPM10")+SUMIFS('PM10'!D:D,'PM10'!$B:$B,$A7,'PM10'!$A:$A,"RSSPM10")+SUMIFS('PM10'!D:D,'PM10'!$B:$B,$A7,'PM10'!$A:$A,"TRNPM10")</f>
        <v>4295.3670481551244</v>
      </c>
      <c r="D7" s="21">
        <f>SUMIFS('PM10'!E:E,'PM10'!$B:$B,$A7,'PM10'!$A:$A,"BIOEPM10")+SUMIFS('PM10'!E:E,'PM10'!$B:$B,$A7,'PM10'!$A:$A,"COMPM10")+SUMIFS('PM10'!E:E,'PM10'!$B:$B,$A7,'PM10'!$A:$A,"ELCPM10")+SUMIFS('PM10'!E:E,'PM10'!$B:$B,$A7,'PM10'!$A:$A,"ETHPM10")+SUMIFS('PM10'!E:E,'PM10'!$B:$B,$A7,'PM10'!$A:$A,"INDPM10")+SUMIFS('PM10'!E:E,'PM10'!$B:$B,$A7,'PM10'!$A:$A,"REFPM10")+SUMIFS('PM10'!E:E,'PM10'!$B:$B,$A7,'PM10'!$A:$A,"RESPM10")+SUMIFS('PM10'!E:E,'PM10'!$B:$B,$A7,'PM10'!$A:$A,"RSSPM10")+SUMIFS('PM10'!E:E,'PM10'!$B:$B,$A7,'PM10'!$A:$A,"TRNPM10")</f>
        <v>3606.3935536757836</v>
      </c>
      <c r="E7" s="21">
        <f>SUMIFS('PM10'!F:F,'PM10'!$B:$B,$A7,'PM10'!$A:$A,"BIOEPM10")+SUMIFS('PM10'!F:F,'PM10'!$B:$B,$A7,'PM10'!$A:$A,"COMPM10")+SUMIFS('PM10'!F:F,'PM10'!$B:$B,$A7,'PM10'!$A:$A,"ELCPM10")+SUMIFS('PM10'!F:F,'PM10'!$B:$B,$A7,'PM10'!$A:$A,"ETHPM10")+SUMIFS('PM10'!F:F,'PM10'!$B:$B,$A7,'PM10'!$A:$A,"INDPM10")+SUMIFS('PM10'!F:F,'PM10'!$B:$B,$A7,'PM10'!$A:$A,"REFPM10")+SUMIFS('PM10'!F:F,'PM10'!$B:$B,$A7,'PM10'!$A:$A,"RESPM10")+SUMIFS('PM10'!F:F,'PM10'!$B:$B,$A7,'PM10'!$A:$A,"RSSPM10")+SUMIFS('PM10'!F:F,'PM10'!$B:$B,$A7,'PM10'!$A:$A,"TRNPM10")</f>
        <v>2846.8567111261523</v>
      </c>
      <c r="F7" s="21">
        <f>SUMIFS('PM10'!G:G,'PM10'!$B:$B,$A7,'PM10'!$A:$A,"BIOEPM10")+SUMIFS('PM10'!G:G,'PM10'!$B:$B,$A7,'PM10'!$A:$A,"COMPM10")+SUMIFS('PM10'!G:G,'PM10'!$B:$B,$A7,'PM10'!$A:$A,"ELCPM10")+SUMIFS('PM10'!G:G,'PM10'!$B:$B,$A7,'PM10'!$A:$A,"ETHPM10")+SUMIFS('PM10'!G:G,'PM10'!$B:$B,$A7,'PM10'!$A:$A,"INDPM10")+SUMIFS('PM10'!G:G,'PM10'!$B:$B,$A7,'PM10'!$A:$A,"REFPM10")+SUMIFS('PM10'!G:G,'PM10'!$B:$B,$A7,'PM10'!$A:$A,"RESPM10")+SUMIFS('PM10'!G:G,'PM10'!$B:$B,$A7,'PM10'!$A:$A,"RSSPM10")+SUMIFS('PM10'!G:G,'PM10'!$B:$B,$A7,'PM10'!$A:$A,"TRNPM10")</f>
        <v>1818.7072601167988</v>
      </c>
      <c r="G7" s="21">
        <f>SUMIFS('PM10'!H:H,'PM10'!$B:$B,$A7,'PM10'!$A:$A,"BIOEPM10")+SUMIFS('PM10'!H:H,'PM10'!$B:$B,$A7,'PM10'!$A:$A,"COMPM10")+SUMIFS('PM10'!H:H,'PM10'!$B:$B,$A7,'PM10'!$A:$A,"ELCPM10")+SUMIFS('PM10'!H:H,'PM10'!$B:$B,$A7,'PM10'!$A:$A,"ETHPM10")+SUMIFS('PM10'!H:H,'PM10'!$B:$B,$A7,'PM10'!$A:$A,"INDPM10")+SUMIFS('PM10'!H:H,'PM10'!$B:$B,$A7,'PM10'!$A:$A,"REFPM10")+SUMIFS('PM10'!H:H,'PM10'!$B:$B,$A7,'PM10'!$A:$A,"RESPM10")+SUMIFS('PM10'!H:H,'PM10'!$B:$B,$A7,'PM10'!$A:$A,"RSSPM10")+SUMIFS('PM10'!H:H,'PM10'!$B:$B,$A7,'PM10'!$A:$A,"TRNPM10")</f>
        <v>1586.4457748347654</v>
      </c>
      <c r="H7" s="21">
        <f>SUMIFS('PM10'!I:I,'PM10'!$B:$B,$A7,'PM10'!$A:$A,"BIOEPM10")+SUMIFS('PM10'!I:I,'PM10'!$B:$B,$A7,'PM10'!$A:$A,"COMPM10")+SUMIFS('PM10'!I:I,'PM10'!$B:$B,$A7,'PM10'!$A:$A,"ELCPM10")+SUMIFS('PM10'!I:I,'PM10'!$B:$B,$A7,'PM10'!$A:$A,"ETHPM10")+SUMIFS('PM10'!I:I,'PM10'!$B:$B,$A7,'PM10'!$A:$A,"INDPM10")+SUMIFS('PM10'!I:I,'PM10'!$B:$B,$A7,'PM10'!$A:$A,"REFPM10")+SUMIFS('PM10'!I:I,'PM10'!$B:$B,$A7,'PM10'!$A:$A,"RESPM10")+SUMIFS('PM10'!I:I,'PM10'!$B:$B,$A7,'PM10'!$A:$A,"RSSPM10")+SUMIFS('PM10'!I:I,'PM10'!$B:$B,$A7,'PM10'!$A:$A,"TRNPM10")</f>
        <v>1578.7990617403439</v>
      </c>
      <c r="I7" s="21">
        <f>SUMIFS('PM10'!J:J,'PM10'!$B:$B,$A7,'PM10'!$A:$A,"BIOEPM10")+SUMIFS('PM10'!J:J,'PM10'!$B:$B,$A7,'PM10'!$A:$A,"COMPM10")+SUMIFS('PM10'!J:J,'PM10'!$B:$B,$A7,'PM10'!$A:$A,"ELCPM10")+SUMIFS('PM10'!J:J,'PM10'!$B:$B,$A7,'PM10'!$A:$A,"ETHPM10")+SUMIFS('PM10'!J:J,'PM10'!$B:$B,$A7,'PM10'!$A:$A,"INDPM10")+SUMIFS('PM10'!J:J,'PM10'!$B:$B,$A7,'PM10'!$A:$A,"REFPM10")+SUMIFS('PM10'!J:J,'PM10'!$B:$B,$A7,'PM10'!$A:$A,"RESPM10")+SUMIFS('PM10'!J:J,'PM10'!$B:$B,$A7,'PM10'!$A:$A,"RSSPM10")+SUMIFS('PM10'!J:J,'PM10'!$B:$B,$A7,'PM10'!$A:$A,"TRNPM10")</f>
        <v>1684.0010643379294</v>
      </c>
      <c r="J7" s="21">
        <f>SUMIFS('PM10'!K:K,'PM10'!$B:$B,$A7,'PM10'!$A:$A,"BIOEPM10")+SUMIFS('PM10'!K:K,'PM10'!$B:$B,$A7,'PM10'!$A:$A,"COMPM10")+SUMIFS('PM10'!K:K,'PM10'!$B:$B,$A7,'PM10'!$A:$A,"ELCPM10")+SUMIFS('PM10'!K:K,'PM10'!$B:$B,$A7,'PM10'!$A:$A,"ETHPM10")+SUMIFS('PM10'!K:K,'PM10'!$B:$B,$A7,'PM10'!$A:$A,"INDPM10")+SUMIFS('PM10'!K:K,'PM10'!$B:$B,$A7,'PM10'!$A:$A,"REFPM10")+SUMIFS('PM10'!K:K,'PM10'!$B:$B,$A7,'PM10'!$A:$A,"RESPM10")+SUMIFS('PM10'!K:K,'PM10'!$B:$B,$A7,'PM10'!$A:$A,"RSSPM10")+SUMIFS('PM10'!K:K,'PM10'!$B:$B,$A7,'PM10'!$A:$A,"TRNPM10")</f>
        <v>1634.196179879116</v>
      </c>
      <c r="K7" s="21">
        <f>SUMIFS('PM10'!L:L,'PM10'!$B:$B,$A7,'PM10'!$A:$A,"BIOEPM10")+SUMIFS('PM10'!L:L,'PM10'!$B:$B,$A7,'PM10'!$A:$A,"COMPM10")+SUMIFS('PM10'!L:L,'PM10'!$B:$B,$A7,'PM10'!$A:$A,"ELCPM10")+SUMIFS('PM10'!L:L,'PM10'!$B:$B,$A7,'PM10'!$A:$A,"ETHPM10")+SUMIFS('PM10'!L:L,'PM10'!$B:$B,$A7,'PM10'!$A:$A,"INDPM10")+SUMIFS('PM10'!L:L,'PM10'!$B:$B,$A7,'PM10'!$A:$A,"REFPM10")+SUMIFS('PM10'!L:L,'PM10'!$B:$B,$A7,'PM10'!$A:$A,"RESPM10")+SUMIFS('PM10'!L:L,'PM10'!$B:$B,$A7,'PM10'!$A:$A,"RSSPM10")+SUMIFS('PM10'!L:L,'PM10'!$B:$B,$A7,'PM10'!$A:$A,"TRNPM10")</f>
        <v>1420.3236347522329</v>
      </c>
      <c r="M7" s="9" t="str">
        <f>RIGHT(A7,4)</f>
        <v>0006</v>
      </c>
      <c r="N7" s="9">
        <f>VLOOKUP($M7,scenarios!$A$2:$I$61,3)</f>
        <v>2060</v>
      </c>
      <c r="O7" s="9" t="str">
        <f>VLOOKUP($M7,scenarios!$A$2:$I$61,4)</f>
        <v>Ref</v>
      </c>
      <c r="P7" s="9" t="str">
        <f>VLOOKUP($M7,scenarios!$A$2:$I$61,5)</f>
        <v>Ref</v>
      </c>
      <c r="Q7" s="9" t="str">
        <f>VLOOKUP($M7,scenarios!$A$2:$I$61,6)</f>
        <v>Ref</v>
      </c>
      <c r="R7" s="9" t="str">
        <f>VLOOKUP($M7,scenarios!$A$2:$I$61,7)</f>
        <v>Ref</v>
      </c>
      <c r="S7" s="9" t="str">
        <f>VLOOKUP($M7,scenarios!$A$2:$I$61,8)</f>
        <v>Ref</v>
      </c>
      <c r="T7" s="9" t="str">
        <f>VLOOKUP($M7,scenarios!$A$2:$I$61,9)</f>
        <v>Ref</v>
      </c>
    </row>
    <row r="8" spans="1:20" x14ac:dyDescent="0.3">
      <c r="A8" s="2" t="s">
        <v>7</v>
      </c>
      <c r="B8" s="21">
        <f>SUMIFS('PM10'!C:C,'PM10'!$B:$B,$A8,'PM10'!$A:$A,"BIOEPM10")+SUMIFS('PM10'!C:C,'PM10'!$B:$B,$A8,'PM10'!$A:$A,"COMPM10")+SUMIFS('PM10'!C:C,'PM10'!$B:$B,$A8,'PM10'!$A:$A,"ELCPM10")+SUMIFS('PM10'!C:C,'PM10'!$B:$B,$A8,'PM10'!$A:$A,"ETHPM10")+SUMIFS('PM10'!C:C,'PM10'!$B:$B,$A8,'PM10'!$A:$A,"INDPM10")+SUMIFS('PM10'!C:C,'PM10'!$B:$B,$A8,'PM10'!$A:$A,"REFPM10")+SUMIFS('PM10'!C:C,'PM10'!$B:$B,$A8,'PM10'!$A:$A,"RESPM10")+SUMIFS('PM10'!C:C,'PM10'!$B:$B,$A8,'PM10'!$A:$A,"RSSPM10")+SUMIFS('PM10'!C:C,'PM10'!$B:$B,$A8,'PM10'!$A:$A,"TRNPM10")</f>
        <v>4494.1643435353071</v>
      </c>
      <c r="C8" s="21">
        <f>SUMIFS('PM10'!D:D,'PM10'!$B:$B,$A8,'PM10'!$A:$A,"BIOEPM10")+SUMIFS('PM10'!D:D,'PM10'!$B:$B,$A8,'PM10'!$A:$A,"COMPM10")+SUMIFS('PM10'!D:D,'PM10'!$B:$B,$A8,'PM10'!$A:$A,"ELCPM10")+SUMIFS('PM10'!D:D,'PM10'!$B:$B,$A8,'PM10'!$A:$A,"ETHPM10")+SUMIFS('PM10'!D:D,'PM10'!$B:$B,$A8,'PM10'!$A:$A,"INDPM10")+SUMIFS('PM10'!D:D,'PM10'!$B:$B,$A8,'PM10'!$A:$A,"REFPM10")+SUMIFS('PM10'!D:D,'PM10'!$B:$B,$A8,'PM10'!$A:$A,"RESPM10")+SUMIFS('PM10'!D:D,'PM10'!$B:$B,$A8,'PM10'!$A:$A,"RSSPM10")+SUMIFS('PM10'!D:D,'PM10'!$B:$B,$A8,'PM10'!$A:$A,"TRNPM10")</f>
        <v>4296.0019565237872</v>
      </c>
      <c r="D8" s="21">
        <f>SUMIFS('PM10'!E:E,'PM10'!$B:$B,$A8,'PM10'!$A:$A,"BIOEPM10")+SUMIFS('PM10'!E:E,'PM10'!$B:$B,$A8,'PM10'!$A:$A,"COMPM10")+SUMIFS('PM10'!E:E,'PM10'!$B:$B,$A8,'PM10'!$A:$A,"ELCPM10")+SUMIFS('PM10'!E:E,'PM10'!$B:$B,$A8,'PM10'!$A:$A,"ETHPM10")+SUMIFS('PM10'!E:E,'PM10'!$B:$B,$A8,'PM10'!$A:$A,"INDPM10")+SUMIFS('PM10'!E:E,'PM10'!$B:$B,$A8,'PM10'!$A:$A,"REFPM10")+SUMIFS('PM10'!E:E,'PM10'!$B:$B,$A8,'PM10'!$A:$A,"RESPM10")+SUMIFS('PM10'!E:E,'PM10'!$B:$B,$A8,'PM10'!$A:$A,"RSSPM10")+SUMIFS('PM10'!E:E,'PM10'!$B:$B,$A8,'PM10'!$A:$A,"TRNPM10")</f>
        <v>3604.9234000855895</v>
      </c>
      <c r="E8" s="21">
        <f>SUMIFS('PM10'!F:F,'PM10'!$B:$B,$A8,'PM10'!$A:$A,"BIOEPM10")+SUMIFS('PM10'!F:F,'PM10'!$B:$B,$A8,'PM10'!$A:$A,"COMPM10")+SUMIFS('PM10'!F:F,'PM10'!$B:$B,$A8,'PM10'!$A:$A,"ELCPM10")+SUMIFS('PM10'!F:F,'PM10'!$B:$B,$A8,'PM10'!$A:$A,"ETHPM10")+SUMIFS('PM10'!F:F,'PM10'!$B:$B,$A8,'PM10'!$A:$A,"INDPM10")+SUMIFS('PM10'!F:F,'PM10'!$B:$B,$A8,'PM10'!$A:$A,"REFPM10")+SUMIFS('PM10'!F:F,'PM10'!$B:$B,$A8,'PM10'!$A:$A,"RESPM10")+SUMIFS('PM10'!F:F,'PM10'!$B:$B,$A8,'PM10'!$A:$A,"RSSPM10")+SUMIFS('PM10'!F:F,'PM10'!$B:$B,$A8,'PM10'!$A:$A,"TRNPM10")</f>
        <v>2862.7885925183105</v>
      </c>
      <c r="F8" s="21">
        <f>SUMIFS('PM10'!G:G,'PM10'!$B:$B,$A8,'PM10'!$A:$A,"BIOEPM10")+SUMIFS('PM10'!G:G,'PM10'!$B:$B,$A8,'PM10'!$A:$A,"COMPM10")+SUMIFS('PM10'!G:G,'PM10'!$B:$B,$A8,'PM10'!$A:$A,"ELCPM10")+SUMIFS('PM10'!G:G,'PM10'!$B:$B,$A8,'PM10'!$A:$A,"ETHPM10")+SUMIFS('PM10'!G:G,'PM10'!$B:$B,$A8,'PM10'!$A:$A,"INDPM10")+SUMIFS('PM10'!G:G,'PM10'!$B:$B,$A8,'PM10'!$A:$A,"REFPM10")+SUMIFS('PM10'!G:G,'PM10'!$B:$B,$A8,'PM10'!$A:$A,"RESPM10")+SUMIFS('PM10'!G:G,'PM10'!$B:$B,$A8,'PM10'!$A:$A,"RSSPM10")+SUMIFS('PM10'!G:G,'PM10'!$B:$B,$A8,'PM10'!$A:$A,"TRNPM10")</f>
        <v>1778.7677535821101</v>
      </c>
      <c r="G8" s="21">
        <f>SUMIFS('PM10'!H:H,'PM10'!$B:$B,$A8,'PM10'!$A:$A,"BIOEPM10")+SUMIFS('PM10'!H:H,'PM10'!$B:$B,$A8,'PM10'!$A:$A,"COMPM10")+SUMIFS('PM10'!H:H,'PM10'!$B:$B,$A8,'PM10'!$A:$A,"ELCPM10")+SUMIFS('PM10'!H:H,'PM10'!$B:$B,$A8,'PM10'!$A:$A,"ETHPM10")+SUMIFS('PM10'!H:H,'PM10'!$B:$B,$A8,'PM10'!$A:$A,"INDPM10")+SUMIFS('PM10'!H:H,'PM10'!$B:$B,$A8,'PM10'!$A:$A,"REFPM10")+SUMIFS('PM10'!H:H,'PM10'!$B:$B,$A8,'PM10'!$A:$A,"RESPM10")+SUMIFS('PM10'!H:H,'PM10'!$B:$B,$A8,'PM10'!$A:$A,"RSSPM10")+SUMIFS('PM10'!H:H,'PM10'!$B:$B,$A8,'PM10'!$A:$A,"TRNPM10")</f>
        <v>1548.558521647707</v>
      </c>
      <c r="H8" s="21">
        <f>SUMIFS('PM10'!I:I,'PM10'!$B:$B,$A8,'PM10'!$A:$A,"BIOEPM10")+SUMIFS('PM10'!I:I,'PM10'!$B:$B,$A8,'PM10'!$A:$A,"COMPM10")+SUMIFS('PM10'!I:I,'PM10'!$B:$B,$A8,'PM10'!$A:$A,"ELCPM10")+SUMIFS('PM10'!I:I,'PM10'!$B:$B,$A8,'PM10'!$A:$A,"ETHPM10")+SUMIFS('PM10'!I:I,'PM10'!$B:$B,$A8,'PM10'!$A:$A,"INDPM10")+SUMIFS('PM10'!I:I,'PM10'!$B:$B,$A8,'PM10'!$A:$A,"REFPM10")+SUMIFS('PM10'!I:I,'PM10'!$B:$B,$A8,'PM10'!$A:$A,"RESPM10")+SUMIFS('PM10'!I:I,'PM10'!$B:$B,$A8,'PM10'!$A:$A,"RSSPM10")+SUMIFS('PM10'!I:I,'PM10'!$B:$B,$A8,'PM10'!$A:$A,"TRNPM10")</f>
        <v>1489.6918602273033</v>
      </c>
      <c r="I8" s="21">
        <f>SUMIFS('PM10'!J:J,'PM10'!$B:$B,$A8,'PM10'!$A:$A,"BIOEPM10")+SUMIFS('PM10'!J:J,'PM10'!$B:$B,$A8,'PM10'!$A:$A,"COMPM10")+SUMIFS('PM10'!J:J,'PM10'!$B:$B,$A8,'PM10'!$A:$A,"ELCPM10")+SUMIFS('PM10'!J:J,'PM10'!$B:$B,$A8,'PM10'!$A:$A,"ETHPM10")+SUMIFS('PM10'!J:J,'PM10'!$B:$B,$A8,'PM10'!$A:$A,"INDPM10")+SUMIFS('PM10'!J:J,'PM10'!$B:$B,$A8,'PM10'!$A:$A,"REFPM10")+SUMIFS('PM10'!J:J,'PM10'!$B:$B,$A8,'PM10'!$A:$A,"RESPM10")+SUMIFS('PM10'!J:J,'PM10'!$B:$B,$A8,'PM10'!$A:$A,"RSSPM10")+SUMIFS('PM10'!J:J,'PM10'!$B:$B,$A8,'PM10'!$A:$A,"TRNPM10")</f>
        <v>1531.2090627031221</v>
      </c>
      <c r="J8" s="21">
        <f>SUMIFS('PM10'!K:K,'PM10'!$B:$B,$A8,'PM10'!$A:$A,"BIOEPM10")+SUMIFS('PM10'!K:K,'PM10'!$B:$B,$A8,'PM10'!$A:$A,"COMPM10")+SUMIFS('PM10'!K:K,'PM10'!$B:$B,$A8,'PM10'!$A:$A,"ELCPM10")+SUMIFS('PM10'!K:K,'PM10'!$B:$B,$A8,'PM10'!$A:$A,"ETHPM10")+SUMIFS('PM10'!K:K,'PM10'!$B:$B,$A8,'PM10'!$A:$A,"INDPM10")+SUMIFS('PM10'!K:K,'PM10'!$B:$B,$A8,'PM10'!$A:$A,"REFPM10")+SUMIFS('PM10'!K:K,'PM10'!$B:$B,$A8,'PM10'!$A:$A,"RESPM10")+SUMIFS('PM10'!K:K,'PM10'!$B:$B,$A8,'PM10'!$A:$A,"RSSPM10")+SUMIFS('PM10'!K:K,'PM10'!$B:$B,$A8,'PM10'!$A:$A,"TRNPM10")</f>
        <v>1638.3429995889792</v>
      </c>
      <c r="K8" s="21">
        <f>SUMIFS('PM10'!L:L,'PM10'!$B:$B,$A8,'PM10'!$A:$A,"BIOEPM10")+SUMIFS('PM10'!L:L,'PM10'!$B:$B,$A8,'PM10'!$A:$A,"COMPM10")+SUMIFS('PM10'!L:L,'PM10'!$B:$B,$A8,'PM10'!$A:$A,"ELCPM10")+SUMIFS('PM10'!L:L,'PM10'!$B:$B,$A8,'PM10'!$A:$A,"ETHPM10")+SUMIFS('PM10'!L:L,'PM10'!$B:$B,$A8,'PM10'!$A:$A,"INDPM10")+SUMIFS('PM10'!L:L,'PM10'!$B:$B,$A8,'PM10'!$A:$A,"REFPM10")+SUMIFS('PM10'!L:L,'PM10'!$B:$B,$A8,'PM10'!$A:$A,"RESPM10")+SUMIFS('PM10'!L:L,'PM10'!$B:$B,$A8,'PM10'!$A:$A,"RSSPM10")+SUMIFS('PM10'!L:L,'PM10'!$B:$B,$A8,'PM10'!$A:$A,"TRNPM10")</f>
        <v>1541.3181230157259</v>
      </c>
      <c r="M8" s="9" t="str">
        <f>RIGHT(A8,4)</f>
        <v>0007</v>
      </c>
      <c r="N8" s="9">
        <f>VLOOKUP($M8,scenarios!$A$2:$I$61,3)</f>
        <v>2060</v>
      </c>
      <c r="O8" s="9">
        <f>VLOOKUP($M8,scenarios!$A$2:$I$61,4)</f>
        <v>2050</v>
      </c>
      <c r="P8" s="9" t="str">
        <f>VLOOKUP($M8,scenarios!$A$2:$I$61,5)</f>
        <v>Ref</v>
      </c>
      <c r="Q8" s="9" t="str">
        <f>VLOOKUP($M8,scenarios!$A$2:$I$61,6)</f>
        <v>Ref</v>
      </c>
      <c r="R8" s="9" t="str">
        <f>VLOOKUP($M8,scenarios!$A$2:$I$61,7)</f>
        <v>Ref</v>
      </c>
      <c r="S8" s="9" t="str">
        <f>VLOOKUP($M8,scenarios!$A$2:$I$61,8)</f>
        <v>Ref</v>
      </c>
      <c r="T8" s="9" t="str">
        <f>VLOOKUP($M8,scenarios!$A$2:$I$61,9)</f>
        <v>Ref</v>
      </c>
    </row>
    <row r="9" spans="1:20" x14ac:dyDescent="0.3">
      <c r="A9" s="2" t="s">
        <v>170</v>
      </c>
      <c r="B9" s="21">
        <f>SUMIFS('PM10'!C:C,'PM10'!$B:$B,$A9,'PM10'!$A:$A,"BIOEPM10")+SUMIFS('PM10'!C:C,'PM10'!$B:$B,$A9,'PM10'!$A:$A,"COMPM10")+SUMIFS('PM10'!C:C,'PM10'!$B:$B,$A9,'PM10'!$A:$A,"ELCPM10")+SUMIFS('PM10'!C:C,'PM10'!$B:$B,$A9,'PM10'!$A:$A,"ETHPM10")+SUMIFS('PM10'!C:C,'PM10'!$B:$B,$A9,'PM10'!$A:$A,"INDPM10")+SUMIFS('PM10'!C:C,'PM10'!$B:$B,$A9,'PM10'!$A:$A,"REFPM10")+SUMIFS('PM10'!C:C,'PM10'!$B:$B,$A9,'PM10'!$A:$A,"RESPM10")+SUMIFS('PM10'!C:C,'PM10'!$B:$B,$A9,'PM10'!$A:$A,"RSSPM10")+SUMIFS('PM10'!C:C,'PM10'!$B:$B,$A9,'PM10'!$A:$A,"TRNPM10")</f>
        <v>4494.313405093827</v>
      </c>
      <c r="C9" s="21">
        <f>SUMIFS('PM10'!D:D,'PM10'!$B:$B,$A9,'PM10'!$A:$A,"BIOEPM10")+SUMIFS('PM10'!D:D,'PM10'!$B:$B,$A9,'PM10'!$A:$A,"COMPM10")+SUMIFS('PM10'!D:D,'PM10'!$B:$B,$A9,'PM10'!$A:$A,"ELCPM10")+SUMIFS('PM10'!D:D,'PM10'!$B:$B,$A9,'PM10'!$A:$A,"ETHPM10")+SUMIFS('PM10'!D:D,'PM10'!$B:$B,$A9,'PM10'!$A:$A,"INDPM10")+SUMIFS('PM10'!D:D,'PM10'!$B:$B,$A9,'PM10'!$A:$A,"REFPM10")+SUMIFS('PM10'!D:D,'PM10'!$B:$B,$A9,'PM10'!$A:$A,"RESPM10")+SUMIFS('PM10'!D:D,'PM10'!$B:$B,$A9,'PM10'!$A:$A,"RSSPM10")+SUMIFS('PM10'!D:D,'PM10'!$B:$B,$A9,'PM10'!$A:$A,"TRNPM10")</f>
        <v>4295.3621176931192</v>
      </c>
      <c r="D9" s="21">
        <f>SUMIFS('PM10'!E:E,'PM10'!$B:$B,$A9,'PM10'!$A:$A,"BIOEPM10")+SUMIFS('PM10'!E:E,'PM10'!$B:$B,$A9,'PM10'!$A:$A,"COMPM10")+SUMIFS('PM10'!E:E,'PM10'!$B:$B,$A9,'PM10'!$A:$A,"ELCPM10")+SUMIFS('PM10'!E:E,'PM10'!$B:$B,$A9,'PM10'!$A:$A,"ETHPM10")+SUMIFS('PM10'!E:E,'PM10'!$B:$B,$A9,'PM10'!$A:$A,"INDPM10")+SUMIFS('PM10'!E:E,'PM10'!$B:$B,$A9,'PM10'!$A:$A,"REFPM10")+SUMIFS('PM10'!E:E,'PM10'!$B:$B,$A9,'PM10'!$A:$A,"RESPM10")+SUMIFS('PM10'!E:E,'PM10'!$B:$B,$A9,'PM10'!$A:$A,"RSSPM10")+SUMIFS('PM10'!E:E,'PM10'!$B:$B,$A9,'PM10'!$A:$A,"TRNPM10")</f>
        <v>3609.5273682732895</v>
      </c>
      <c r="E9" s="21">
        <f>SUMIFS('PM10'!F:F,'PM10'!$B:$B,$A9,'PM10'!$A:$A,"BIOEPM10")+SUMIFS('PM10'!F:F,'PM10'!$B:$B,$A9,'PM10'!$A:$A,"COMPM10")+SUMIFS('PM10'!F:F,'PM10'!$B:$B,$A9,'PM10'!$A:$A,"ELCPM10")+SUMIFS('PM10'!F:F,'PM10'!$B:$B,$A9,'PM10'!$A:$A,"ETHPM10")+SUMIFS('PM10'!F:F,'PM10'!$B:$B,$A9,'PM10'!$A:$A,"INDPM10")+SUMIFS('PM10'!F:F,'PM10'!$B:$B,$A9,'PM10'!$A:$A,"REFPM10")+SUMIFS('PM10'!F:F,'PM10'!$B:$B,$A9,'PM10'!$A:$A,"RESPM10")+SUMIFS('PM10'!F:F,'PM10'!$B:$B,$A9,'PM10'!$A:$A,"RSSPM10")+SUMIFS('PM10'!F:F,'PM10'!$B:$B,$A9,'PM10'!$A:$A,"TRNPM10")</f>
        <v>2851.6141645629673</v>
      </c>
      <c r="F9" s="21">
        <f>SUMIFS('PM10'!G:G,'PM10'!$B:$B,$A9,'PM10'!$A:$A,"BIOEPM10")+SUMIFS('PM10'!G:G,'PM10'!$B:$B,$A9,'PM10'!$A:$A,"COMPM10")+SUMIFS('PM10'!G:G,'PM10'!$B:$B,$A9,'PM10'!$A:$A,"ELCPM10")+SUMIFS('PM10'!G:G,'PM10'!$B:$B,$A9,'PM10'!$A:$A,"ETHPM10")+SUMIFS('PM10'!G:G,'PM10'!$B:$B,$A9,'PM10'!$A:$A,"INDPM10")+SUMIFS('PM10'!G:G,'PM10'!$B:$B,$A9,'PM10'!$A:$A,"REFPM10")+SUMIFS('PM10'!G:G,'PM10'!$B:$B,$A9,'PM10'!$A:$A,"RESPM10")+SUMIFS('PM10'!G:G,'PM10'!$B:$B,$A9,'PM10'!$A:$A,"RSSPM10")+SUMIFS('PM10'!G:G,'PM10'!$B:$B,$A9,'PM10'!$A:$A,"TRNPM10")</f>
        <v>1818.2140461173367</v>
      </c>
      <c r="G9" s="21">
        <f>SUMIFS('PM10'!H:H,'PM10'!$B:$B,$A9,'PM10'!$A:$A,"BIOEPM10")+SUMIFS('PM10'!H:H,'PM10'!$B:$B,$A9,'PM10'!$A:$A,"COMPM10")+SUMIFS('PM10'!H:H,'PM10'!$B:$B,$A9,'PM10'!$A:$A,"ELCPM10")+SUMIFS('PM10'!H:H,'PM10'!$B:$B,$A9,'PM10'!$A:$A,"ETHPM10")+SUMIFS('PM10'!H:H,'PM10'!$B:$B,$A9,'PM10'!$A:$A,"INDPM10")+SUMIFS('PM10'!H:H,'PM10'!$B:$B,$A9,'PM10'!$A:$A,"REFPM10")+SUMIFS('PM10'!H:H,'PM10'!$B:$B,$A9,'PM10'!$A:$A,"RESPM10")+SUMIFS('PM10'!H:H,'PM10'!$B:$B,$A9,'PM10'!$A:$A,"RSSPM10")+SUMIFS('PM10'!H:H,'PM10'!$B:$B,$A9,'PM10'!$A:$A,"TRNPM10")</f>
        <v>1586.4062579295337</v>
      </c>
      <c r="H9" s="21">
        <f>SUMIFS('PM10'!I:I,'PM10'!$B:$B,$A9,'PM10'!$A:$A,"BIOEPM10")+SUMIFS('PM10'!I:I,'PM10'!$B:$B,$A9,'PM10'!$A:$A,"COMPM10")+SUMIFS('PM10'!I:I,'PM10'!$B:$B,$A9,'PM10'!$A:$A,"ELCPM10")+SUMIFS('PM10'!I:I,'PM10'!$B:$B,$A9,'PM10'!$A:$A,"ETHPM10")+SUMIFS('PM10'!I:I,'PM10'!$B:$B,$A9,'PM10'!$A:$A,"INDPM10")+SUMIFS('PM10'!I:I,'PM10'!$B:$B,$A9,'PM10'!$A:$A,"REFPM10")+SUMIFS('PM10'!I:I,'PM10'!$B:$B,$A9,'PM10'!$A:$A,"RESPM10")+SUMIFS('PM10'!I:I,'PM10'!$B:$B,$A9,'PM10'!$A:$A,"RSSPM10")+SUMIFS('PM10'!I:I,'PM10'!$B:$B,$A9,'PM10'!$A:$A,"TRNPM10")</f>
        <v>1572.7096759769795</v>
      </c>
      <c r="I9" s="21">
        <f>SUMIFS('PM10'!J:J,'PM10'!$B:$B,$A9,'PM10'!$A:$A,"BIOEPM10")+SUMIFS('PM10'!J:J,'PM10'!$B:$B,$A9,'PM10'!$A:$A,"COMPM10")+SUMIFS('PM10'!J:J,'PM10'!$B:$B,$A9,'PM10'!$A:$A,"ELCPM10")+SUMIFS('PM10'!J:J,'PM10'!$B:$B,$A9,'PM10'!$A:$A,"ETHPM10")+SUMIFS('PM10'!J:J,'PM10'!$B:$B,$A9,'PM10'!$A:$A,"INDPM10")+SUMIFS('PM10'!J:J,'PM10'!$B:$B,$A9,'PM10'!$A:$A,"REFPM10")+SUMIFS('PM10'!J:J,'PM10'!$B:$B,$A9,'PM10'!$A:$A,"RESPM10")+SUMIFS('PM10'!J:J,'PM10'!$B:$B,$A9,'PM10'!$A:$A,"RSSPM10")+SUMIFS('PM10'!J:J,'PM10'!$B:$B,$A9,'PM10'!$A:$A,"TRNPM10")</f>
        <v>1675.7679590425853</v>
      </c>
      <c r="J9" s="21">
        <f>SUMIFS('PM10'!K:K,'PM10'!$B:$B,$A9,'PM10'!$A:$A,"BIOEPM10")+SUMIFS('PM10'!K:K,'PM10'!$B:$B,$A9,'PM10'!$A:$A,"COMPM10")+SUMIFS('PM10'!K:K,'PM10'!$B:$B,$A9,'PM10'!$A:$A,"ELCPM10")+SUMIFS('PM10'!K:K,'PM10'!$B:$B,$A9,'PM10'!$A:$A,"ETHPM10")+SUMIFS('PM10'!K:K,'PM10'!$B:$B,$A9,'PM10'!$A:$A,"INDPM10")+SUMIFS('PM10'!K:K,'PM10'!$B:$B,$A9,'PM10'!$A:$A,"REFPM10")+SUMIFS('PM10'!K:K,'PM10'!$B:$B,$A9,'PM10'!$A:$A,"RESPM10")+SUMIFS('PM10'!K:K,'PM10'!$B:$B,$A9,'PM10'!$A:$A,"RSSPM10")+SUMIFS('PM10'!K:K,'PM10'!$B:$B,$A9,'PM10'!$A:$A,"TRNPM10")</f>
        <v>1631.7293416913908</v>
      </c>
      <c r="K9" s="21">
        <f>SUMIFS('PM10'!L:L,'PM10'!$B:$B,$A9,'PM10'!$A:$A,"BIOEPM10")+SUMIFS('PM10'!L:L,'PM10'!$B:$B,$A9,'PM10'!$A:$A,"COMPM10")+SUMIFS('PM10'!L:L,'PM10'!$B:$B,$A9,'PM10'!$A:$A,"ELCPM10")+SUMIFS('PM10'!L:L,'PM10'!$B:$B,$A9,'PM10'!$A:$A,"ETHPM10")+SUMIFS('PM10'!L:L,'PM10'!$B:$B,$A9,'PM10'!$A:$A,"INDPM10")+SUMIFS('PM10'!L:L,'PM10'!$B:$B,$A9,'PM10'!$A:$A,"REFPM10")+SUMIFS('PM10'!L:L,'PM10'!$B:$B,$A9,'PM10'!$A:$A,"RESPM10")+SUMIFS('PM10'!L:L,'PM10'!$B:$B,$A9,'PM10'!$A:$A,"RSSPM10")+SUMIFS('PM10'!L:L,'PM10'!$B:$B,$A9,'PM10'!$A:$A,"TRNPM10")</f>
        <v>1415.9533508033892</v>
      </c>
      <c r="M9" s="9" t="str">
        <f>RIGHT(A9,4)</f>
        <v>0008</v>
      </c>
      <c r="N9" s="9">
        <f>VLOOKUP($M9,scenarios!$A$2:$I$61,3)</f>
        <v>2060</v>
      </c>
      <c r="O9" s="9" t="str">
        <f>VLOOKUP($M9,scenarios!$A$2:$I$61,4)</f>
        <v>Ref</v>
      </c>
      <c r="P9" s="9">
        <f>VLOOKUP($M9,scenarios!$A$2:$I$61,5)</f>
        <v>10</v>
      </c>
      <c r="Q9" s="9" t="str">
        <f>VLOOKUP($M9,scenarios!$A$2:$I$61,6)</f>
        <v>Ref</v>
      </c>
      <c r="R9" s="9" t="str">
        <f>VLOOKUP($M9,scenarios!$A$2:$I$61,7)</f>
        <v>Ref</v>
      </c>
      <c r="S9" s="9" t="str">
        <f>VLOOKUP($M9,scenarios!$A$2:$I$61,8)</f>
        <v>Ref</v>
      </c>
      <c r="T9" s="9" t="str">
        <f>VLOOKUP($M9,scenarios!$A$2:$I$61,9)</f>
        <v>Ref</v>
      </c>
    </row>
    <row r="10" spans="1:20" x14ac:dyDescent="0.3">
      <c r="A10" s="2" t="s">
        <v>174</v>
      </c>
      <c r="B10" s="21">
        <f>SUMIFS('PM10'!C:C,'PM10'!$B:$B,$A10,'PM10'!$A:$A,"BIOEPM10")+SUMIFS('PM10'!C:C,'PM10'!$B:$B,$A10,'PM10'!$A:$A,"COMPM10")+SUMIFS('PM10'!C:C,'PM10'!$B:$B,$A10,'PM10'!$A:$A,"ELCPM10")+SUMIFS('PM10'!C:C,'PM10'!$B:$B,$A10,'PM10'!$A:$A,"ETHPM10")+SUMIFS('PM10'!C:C,'PM10'!$B:$B,$A10,'PM10'!$A:$A,"INDPM10")+SUMIFS('PM10'!C:C,'PM10'!$B:$B,$A10,'PM10'!$A:$A,"REFPM10")+SUMIFS('PM10'!C:C,'PM10'!$B:$B,$A10,'PM10'!$A:$A,"RESPM10")+SUMIFS('PM10'!C:C,'PM10'!$B:$B,$A10,'PM10'!$A:$A,"RSSPM10")+SUMIFS('PM10'!C:C,'PM10'!$B:$B,$A10,'PM10'!$A:$A,"TRNPM10")</f>
        <v>4494.2517627242505</v>
      </c>
      <c r="C10" s="21">
        <f>SUMIFS('PM10'!D:D,'PM10'!$B:$B,$A10,'PM10'!$A:$A,"BIOEPM10")+SUMIFS('PM10'!D:D,'PM10'!$B:$B,$A10,'PM10'!$A:$A,"COMPM10")+SUMIFS('PM10'!D:D,'PM10'!$B:$B,$A10,'PM10'!$A:$A,"ELCPM10")+SUMIFS('PM10'!D:D,'PM10'!$B:$B,$A10,'PM10'!$A:$A,"ETHPM10")+SUMIFS('PM10'!D:D,'PM10'!$B:$B,$A10,'PM10'!$A:$A,"INDPM10")+SUMIFS('PM10'!D:D,'PM10'!$B:$B,$A10,'PM10'!$A:$A,"REFPM10")+SUMIFS('PM10'!D:D,'PM10'!$B:$B,$A10,'PM10'!$A:$A,"RESPM10")+SUMIFS('PM10'!D:D,'PM10'!$B:$B,$A10,'PM10'!$A:$A,"RSSPM10")+SUMIFS('PM10'!D:D,'PM10'!$B:$B,$A10,'PM10'!$A:$A,"TRNPM10")</f>
        <v>4295.4161848158092</v>
      </c>
      <c r="D10" s="21">
        <f>SUMIFS('PM10'!E:E,'PM10'!$B:$B,$A10,'PM10'!$A:$A,"BIOEPM10")+SUMIFS('PM10'!E:E,'PM10'!$B:$B,$A10,'PM10'!$A:$A,"COMPM10")+SUMIFS('PM10'!E:E,'PM10'!$B:$B,$A10,'PM10'!$A:$A,"ELCPM10")+SUMIFS('PM10'!E:E,'PM10'!$B:$B,$A10,'PM10'!$A:$A,"ETHPM10")+SUMIFS('PM10'!E:E,'PM10'!$B:$B,$A10,'PM10'!$A:$A,"INDPM10")+SUMIFS('PM10'!E:E,'PM10'!$B:$B,$A10,'PM10'!$A:$A,"REFPM10")+SUMIFS('PM10'!E:E,'PM10'!$B:$B,$A10,'PM10'!$A:$A,"RESPM10")+SUMIFS('PM10'!E:E,'PM10'!$B:$B,$A10,'PM10'!$A:$A,"RSSPM10")+SUMIFS('PM10'!E:E,'PM10'!$B:$B,$A10,'PM10'!$A:$A,"TRNPM10")</f>
        <v>3608.6335323917674</v>
      </c>
      <c r="E10" s="21">
        <f>SUMIFS('PM10'!F:F,'PM10'!$B:$B,$A10,'PM10'!$A:$A,"BIOEPM10")+SUMIFS('PM10'!F:F,'PM10'!$B:$B,$A10,'PM10'!$A:$A,"COMPM10")+SUMIFS('PM10'!F:F,'PM10'!$B:$B,$A10,'PM10'!$A:$A,"ELCPM10")+SUMIFS('PM10'!F:F,'PM10'!$B:$B,$A10,'PM10'!$A:$A,"ETHPM10")+SUMIFS('PM10'!F:F,'PM10'!$B:$B,$A10,'PM10'!$A:$A,"INDPM10")+SUMIFS('PM10'!F:F,'PM10'!$B:$B,$A10,'PM10'!$A:$A,"REFPM10")+SUMIFS('PM10'!F:F,'PM10'!$B:$B,$A10,'PM10'!$A:$A,"RESPM10")+SUMIFS('PM10'!F:F,'PM10'!$B:$B,$A10,'PM10'!$A:$A,"RSSPM10")+SUMIFS('PM10'!F:F,'PM10'!$B:$B,$A10,'PM10'!$A:$A,"TRNPM10")</f>
        <v>2848.8502750779817</v>
      </c>
      <c r="F10" s="21">
        <f>SUMIFS('PM10'!G:G,'PM10'!$B:$B,$A10,'PM10'!$A:$A,"BIOEPM10")+SUMIFS('PM10'!G:G,'PM10'!$B:$B,$A10,'PM10'!$A:$A,"COMPM10")+SUMIFS('PM10'!G:G,'PM10'!$B:$B,$A10,'PM10'!$A:$A,"ELCPM10")+SUMIFS('PM10'!G:G,'PM10'!$B:$B,$A10,'PM10'!$A:$A,"ETHPM10")+SUMIFS('PM10'!G:G,'PM10'!$B:$B,$A10,'PM10'!$A:$A,"INDPM10")+SUMIFS('PM10'!G:G,'PM10'!$B:$B,$A10,'PM10'!$A:$A,"REFPM10")+SUMIFS('PM10'!G:G,'PM10'!$B:$B,$A10,'PM10'!$A:$A,"RESPM10")+SUMIFS('PM10'!G:G,'PM10'!$B:$B,$A10,'PM10'!$A:$A,"RSSPM10")+SUMIFS('PM10'!G:G,'PM10'!$B:$B,$A10,'PM10'!$A:$A,"TRNPM10")</f>
        <v>1818.7534378459395</v>
      </c>
      <c r="G10" s="21">
        <f>SUMIFS('PM10'!H:H,'PM10'!$B:$B,$A10,'PM10'!$A:$A,"BIOEPM10")+SUMIFS('PM10'!H:H,'PM10'!$B:$B,$A10,'PM10'!$A:$A,"COMPM10")+SUMIFS('PM10'!H:H,'PM10'!$B:$B,$A10,'PM10'!$A:$A,"ELCPM10")+SUMIFS('PM10'!H:H,'PM10'!$B:$B,$A10,'PM10'!$A:$A,"ETHPM10")+SUMIFS('PM10'!H:H,'PM10'!$B:$B,$A10,'PM10'!$A:$A,"INDPM10")+SUMIFS('PM10'!H:H,'PM10'!$B:$B,$A10,'PM10'!$A:$A,"REFPM10")+SUMIFS('PM10'!H:H,'PM10'!$B:$B,$A10,'PM10'!$A:$A,"RESPM10")+SUMIFS('PM10'!H:H,'PM10'!$B:$B,$A10,'PM10'!$A:$A,"RSSPM10")+SUMIFS('PM10'!H:H,'PM10'!$B:$B,$A10,'PM10'!$A:$A,"TRNPM10")</f>
        <v>1591.6282093374377</v>
      </c>
      <c r="H10" s="21">
        <f>SUMIFS('PM10'!I:I,'PM10'!$B:$B,$A10,'PM10'!$A:$A,"BIOEPM10")+SUMIFS('PM10'!I:I,'PM10'!$B:$B,$A10,'PM10'!$A:$A,"COMPM10")+SUMIFS('PM10'!I:I,'PM10'!$B:$B,$A10,'PM10'!$A:$A,"ELCPM10")+SUMIFS('PM10'!I:I,'PM10'!$B:$B,$A10,'PM10'!$A:$A,"ETHPM10")+SUMIFS('PM10'!I:I,'PM10'!$B:$B,$A10,'PM10'!$A:$A,"INDPM10")+SUMIFS('PM10'!I:I,'PM10'!$B:$B,$A10,'PM10'!$A:$A,"REFPM10")+SUMIFS('PM10'!I:I,'PM10'!$B:$B,$A10,'PM10'!$A:$A,"RESPM10")+SUMIFS('PM10'!I:I,'PM10'!$B:$B,$A10,'PM10'!$A:$A,"RSSPM10")+SUMIFS('PM10'!I:I,'PM10'!$B:$B,$A10,'PM10'!$A:$A,"TRNPM10")</f>
        <v>1580.8717457310472</v>
      </c>
      <c r="I10" s="21">
        <f>SUMIFS('PM10'!J:J,'PM10'!$B:$B,$A10,'PM10'!$A:$A,"BIOEPM10")+SUMIFS('PM10'!J:J,'PM10'!$B:$B,$A10,'PM10'!$A:$A,"COMPM10")+SUMIFS('PM10'!J:J,'PM10'!$B:$B,$A10,'PM10'!$A:$A,"ELCPM10")+SUMIFS('PM10'!J:J,'PM10'!$B:$B,$A10,'PM10'!$A:$A,"ETHPM10")+SUMIFS('PM10'!J:J,'PM10'!$B:$B,$A10,'PM10'!$A:$A,"INDPM10")+SUMIFS('PM10'!J:J,'PM10'!$B:$B,$A10,'PM10'!$A:$A,"REFPM10")+SUMIFS('PM10'!J:J,'PM10'!$B:$B,$A10,'PM10'!$A:$A,"RESPM10")+SUMIFS('PM10'!J:J,'PM10'!$B:$B,$A10,'PM10'!$A:$A,"RSSPM10")+SUMIFS('PM10'!J:J,'PM10'!$B:$B,$A10,'PM10'!$A:$A,"TRNPM10")</f>
        <v>1687.1977136380251</v>
      </c>
      <c r="J10" s="21">
        <f>SUMIFS('PM10'!K:K,'PM10'!$B:$B,$A10,'PM10'!$A:$A,"BIOEPM10")+SUMIFS('PM10'!K:K,'PM10'!$B:$B,$A10,'PM10'!$A:$A,"COMPM10")+SUMIFS('PM10'!K:K,'PM10'!$B:$B,$A10,'PM10'!$A:$A,"ELCPM10")+SUMIFS('PM10'!K:K,'PM10'!$B:$B,$A10,'PM10'!$A:$A,"ETHPM10")+SUMIFS('PM10'!K:K,'PM10'!$B:$B,$A10,'PM10'!$A:$A,"INDPM10")+SUMIFS('PM10'!K:K,'PM10'!$B:$B,$A10,'PM10'!$A:$A,"REFPM10")+SUMIFS('PM10'!K:K,'PM10'!$B:$B,$A10,'PM10'!$A:$A,"RESPM10")+SUMIFS('PM10'!K:K,'PM10'!$B:$B,$A10,'PM10'!$A:$A,"RSSPM10")+SUMIFS('PM10'!K:K,'PM10'!$B:$B,$A10,'PM10'!$A:$A,"TRNPM10")</f>
        <v>1638.4902424433569</v>
      </c>
      <c r="K10" s="21">
        <f>SUMIFS('PM10'!L:L,'PM10'!$B:$B,$A10,'PM10'!$A:$A,"BIOEPM10")+SUMIFS('PM10'!L:L,'PM10'!$B:$B,$A10,'PM10'!$A:$A,"COMPM10")+SUMIFS('PM10'!L:L,'PM10'!$B:$B,$A10,'PM10'!$A:$A,"ELCPM10")+SUMIFS('PM10'!L:L,'PM10'!$B:$B,$A10,'PM10'!$A:$A,"ETHPM10")+SUMIFS('PM10'!L:L,'PM10'!$B:$B,$A10,'PM10'!$A:$A,"INDPM10")+SUMIFS('PM10'!L:L,'PM10'!$B:$B,$A10,'PM10'!$A:$A,"REFPM10")+SUMIFS('PM10'!L:L,'PM10'!$B:$B,$A10,'PM10'!$A:$A,"RESPM10")+SUMIFS('PM10'!L:L,'PM10'!$B:$B,$A10,'PM10'!$A:$A,"RSSPM10")+SUMIFS('PM10'!L:L,'PM10'!$B:$B,$A10,'PM10'!$A:$A,"TRNPM10")</f>
        <v>1442.6124506607573</v>
      </c>
      <c r="M10" s="9" t="str">
        <f>RIGHT(A10,4)</f>
        <v>0009</v>
      </c>
      <c r="N10" s="9">
        <f>VLOOKUP($M10,scenarios!$A$2:$I$61,3)</f>
        <v>2060</v>
      </c>
      <c r="O10" s="9" t="str">
        <f>VLOOKUP($M10,scenarios!$A$2:$I$61,4)</f>
        <v>Ref</v>
      </c>
      <c r="P10" s="9">
        <f>VLOOKUP($M10,scenarios!$A$2:$I$61,5)</f>
        <v>20</v>
      </c>
      <c r="Q10" s="9" t="str">
        <f>VLOOKUP($M10,scenarios!$A$2:$I$61,6)</f>
        <v>Ref</v>
      </c>
      <c r="R10" s="9" t="str">
        <f>VLOOKUP($M10,scenarios!$A$2:$I$61,7)</f>
        <v>Ref</v>
      </c>
      <c r="S10" s="9" t="str">
        <f>VLOOKUP($M10,scenarios!$A$2:$I$61,8)</f>
        <v>Ref</v>
      </c>
      <c r="T10" s="9" t="str">
        <f>VLOOKUP($M10,scenarios!$A$2:$I$61,9)</f>
        <v>Ref</v>
      </c>
    </row>
    <row r="11" spans="1:20" x14ac:dyDescent="0.3">
      <c r="A11" s="2" t="s">
        <v>10</v>
      </c>
      <c r="B11" s="21">
        <f>SUMIFS('PM10'!C:C,'PM10'!$B:$B,$A11,'PM10'!$A:$A,"BIOEPM10")+SUMIFS('PM10'!C:C,'PM10'!$B:$B,$A11,'PM10'!$A:$A,"COMPM10")+SUMIFS('PM10'!C:C,'PM10'!$B:$B,$A11,'PM10'!$A:$A,"ELCPM10")+SUMIFS('PM10'!C:C,'PM10'!$B:$B,$A11,'PM10'!$A:$A,"ETHPM10")+SUMIFS('PM10'!C:C,'PM10'!$B:$B,$A11,'PM10'!$A:$A,"INDPM10")+SUMIFS('PM10'!C:C,'PM10'!$B:$B,$A11,'PM10'!$A:$A,"REFPM10")+SUMIFS('PM10'!C:C,'PM10'!$B:$B,$A11,'PM10'!$A:$A,"RESPM10")+SUMIFS('PM10'!C:C,'PM10'!$B:$B,$A11,'PM10'!$A:$A,"RSSPM10")+SUMIFS('PM10'!C:C,'PM10'!$B:$B,$A11,'PM10'!$A:$A,"TRNPM10")</f>
        <v>4494.3133933150702</v>
      </c>
      <c r="C11" s="21">
        <f>SUMIFS('PM10'!D:D,'PM10'!$B:$B,$A11,'PM10'!$A:$A,"BIOEPM10")+SUMIFS('PM10'!D:D,'PM10'!$B:$B,$A11,'PM10'!$A:$A,"COMPM10")+SUMIFS('PM10'!D:D,'PM10'!$B:$B,$A11,'PM10'!$A:$A,"ELCPM10")+SUMIFS('PM10'!D:D,'PM10'!$B:$B,$A11,'PM10'!$A:$A,"ETHPM10")+SUMIFS('PM10'!D:D,'PM10'!$B:$B,$A11,'PM10'!$A:$A,"INDPM10")+SUMIFS('PM10'!D:D,'PM10'!$B:$B,$A11,'PM10'!$A:$A,"REFPM10")+SUMIFS('PM10'!D:D,'PM10'!$B:$B,$A11,'PM10'!$A:$A,"RESPM10")+SUMIFS('PM10'!D:D,'PM10'!$B:$B,$A11,'PM10'!$A:$A,"RSSPM10")+SUMIFS('PM10'!D:D,'PM10'!$B:$B,$A11,'PM10'!$A:$A,"TRNPM10")</f>
        <v>4295.3630705196847</v>
      </c>
      <c r="D11" s="21">
        <f>SUMIFS('PM10'!E:E,'PM10'!$B:$B,$A11,'PM10'!$A:$A,"BIOEPM10")+SUMIFS('PM10'!E:E,'PM10'!$B:$B,$A11,'PM10'!$A:$A,"COMPM10")+SUMIFS('PM10'!E:E,'PM10'!$B:$B,$A11,'PM10'!$A:$A,"ELCPM10")+SUMIFS('PM10'!E:E,'PM10'!$B:$B,$A11,'PM10'!$A:$A,"ETHPM10")+SUMIFS('PM10'!E:E,'PM10'!$B:$B,$A11,'PM10'!$A:$A,"INDPM10")+SUMIFS('PM10'!E:E,'PM10'!$B:$B,$A11,'PM10'!$A:$A,"REFPM10")+SUMIFS('PM10'!E:E,'PM10'!$B:$B,$A11,'PM10'!$A:$A,"RESPM10")+SUMIFS('PM10'!E:E,'PM10'!$B:$B,$A11,'PM10'!$A:$A,"RSSPM10")+SUMIFS('PM10'!E:E,'PM10'!$B:$B,$A11,'PM10'!$A:$A,"TRNPM10")</f>
        <v>3609.5034351743361</v>
      </c>
      <c r="E11" s="21">
        <f>SUMIFS('PM10'!F:F,'PM10'!$B:$B,$A11,'PM10'!$A:$A,"BIOEPM10")+SUMIFS('PM10'!F:F,'PM10'!$B:$B,$A11,'PM10'!$A:$A,"COMPM10")+SUMIFS('PM10'!F:F,'PM10'!$B:$B,$A11,'PM10'!$A:$A,"ELCPM10")+SUMIFS('PM10'!F:F,'PM10'!$B:$B,$A11,'PM10'!$A:$A,"ETHPM10")+SUMIFS('PM10'!F:F,'PM10'!$B:$B,$A11,'PM10'!$A:$A,"INDPM10")+SUMIFS('PM10'!F:F,'PM10'!$B:$B,$A11,'PM10'!$A:$A,"REFPM10")+SUMIFS('PM10'!F:F,'PM10'!$B:$B,$A11,'PM10'!$A:$A,"RESPM10")+SUMIFS('PM10'!F:F,'PM10'!$B:$B,$A11,'PM10'!$A:$A,"RSSPM10")+SUMIFS('PM10'!F:F,'PM10'!$B:$B,$A11,'PM10'!$A:$A,"TRNPM10")</f>
        <v>2847.6863844310869</v>
      </c>
      <c r="F11" s="21">
        <f>SUMIFS('PM10'!G:G,'PM10'!$B:$B,$A11,'PM10'!$A:$A,"BIOEPM10")+SUMIFS('PM10'!G:G,'PM10'!$B:$B,$A11,'PM10'!$A:$A,"COMPM10")+SUMIFS('PM10'!G:G,'PM10'!$B:$B,$A11,'PM10'!$A:$A,"ELCPM10")+SUMIFS('PM10'!G:G,'PM10'!$B:$B,$A11,'PM10'!$A:$A,"ETHPM10")+SUMIFS('PM10'!G:G,'PM10'!$B:$B,$A11,'PM10'!$A:$A,"INDPM10")+SUMIFS('PM10'!G:G,'PM10'!$B:$B,$A11,'PM10'!$A:$A,"REFPM10")+SUMIFS('PM10'!G:G,'PM10'!$B:$B,$A11,'PM10'!$A:$A,"RESPM10")+SUMIFS('PM10'!G:G,'PM10'!$B:$B,$A11,'PM10'!$A:$A,"RSSPM10")+SUMIFS('PM10'!G:G,'PM10'!$B:$B,$A11,'PM10'!$A:$A,"TRNPM10")</f>
        <v>1818.8302009287879</v>
      </c>
      <c r="G11" s="21">
        <f>SUMIFS('PM10'!H:H,'PM10'!$B:$B,$A11,'PM10'!$A:$A,"BIOEPM10")+SUMIFS('PM10'!H:H,'PM10'!$B:$B,$A11,'PM10'!$A:$A,"COMPM10")+SUMIFS('PM10'!H:H,'PM10'!$B:$B,$A11,'PM10'!$A:$A,"ELCPM10")+SUMIFS('PM10'!H:H,'PM10'!$B:$B,$A11,'PM10'!$A:$A,"ETHPM10")+SUMIFS('PM10'!H:H,'PM10'!$B:$B,$A11,'PM10'!$A:$A,"INDPM10")+SUMIFS('PM10'!H:H,'PM10'!$B:$B,$A11,'PM10'!$A:$A,"REFPM10")+SUMIFS('PM10'!H:H,'PM10'!$B:$B,$A11,'PM10'!$A:$A,"RESPM10")+SUMIFS('PM10'!H:H,'PM10'!$B:$B,$A11,'PM10'!$A:$A,"RSSPM10")+SUMIFS('PM10'!H:H,'PM10'!$B:$B,$A11,'PM10'!$A:$A,"TRNPM10")</f>
        <v>1588.0026399610415</v>
      </c>
      <c r="H11" s="21">
        <f>SUMIFS('PM10'!I:I,'PM10'!$B:$B,$A11,'PM10'!$A:$A,"BIOEPM10")+SUMIFS('PM10'!I:I,'PM10'!$B:$B,$A11,'PM10'!$A:$A,"COMPM10")+SUMIFS('PM10'!I:I,'PM10'!$B:$B,$A11,'PM10'!$A:$A,"ELCPM10")+SUMIFS('PM10'!I:I,'PM10'!$B:$B,$A11,'PM10'!$A:$A,"ETHPM10")+SUMIFS('PM10'!I:I,'PM10'!$B:$B,$A11,'PM10'!$A:$A,"INDPM10")+SUMIFS('PM10'!I:I,'PM10'!$B:$B,$A11,'PM10'!$A:$A,"REFPM10")+SUMIFS('PM10'!I:I,'PM10'!$B:$B,$A11,'PM10'!$A:$A,"RESPM10")+SUMIFS('PM10'!I:I,'PM10'!$B:$B,$A11,'PM10'!$A:$A,"RSSPM10")+SUMIFS('PM10'!I:I,'PM10'!$B:$B,$A11,'PM10'!$A:$A,"TRNPM10")</f>
        <v>1572.0856604029318</v>
      </c>
      <c r="I11" s="21">
        <f>SUMIFS('PM10'!J:J,'PM10'!$B:$B,$A11,'PM10'!$A:$A,"BIOEPM10")+SUMIFS('PM10'!J:J,'PM10'!$B:$B,$A11,'PM10'!$A:$A,"COMPM10")+SUMIFS('PM10'!J:J,'PM10'!$B:$B,$A11,'PM10'!$A:$A,"ELCPM10")+SUMIFS('PM10'!J:J,'PM10'!$B:$B,$A11,'PM10'!$A:$A,"ETHPM10")+SUMIFS('PM10'!J:J,'PM10'!$B:$B,$A11,'PM10'!$A:$A,"INDPM10")+SUMIFS('PM10'!J:J,'PM10'!$B:$B,$A11,'PM10'!$A:$A,"REFPM10")+SUMIFS('PM10'!J:J,'PM10'!$B:$B,$A11,'PM10'!$A:$A,"RESPM10")+SUMIFS('PM10'!J:J,'PM10'!$B:$B,$A11,'PM10'!$A:$A,"RSSPM10")+SUMIFS('PM10'!J:J,'PM10'!$B:$B,$A11,'PM10'!$A:$A,"TRNPM10")</f>
        <v>1673.3775824543727</v>
      </c>
      <c r="J11" s="21">
        <f>SUMIFS('PM10'!K:K,'PM10'!$B:$B,$A11,'PM10'!$A:$A,"BIOEPM10")+SUMIFS('PM10'!K:K,'PM10'!$B:$B,$A11,'PM10'!$A:$A,"COMPM10")+SUMIFS('PM10'!K:K,'PM10'!$B:$B,$A11,'PM10'!$A:$A,"ELCPM10")+SUMIFS('PM10'!K:K,'PM10'!$B:$B,$A11,'PM10'!$A:$A,"ETHPM10")+SUMIFS('PM10'!K:K,'PM10'!$B:$B,$A11,'PM10'!$A:$A,"INDPM10")+SUMIFS('PM10'!K:K,'PM10'!$B:$B,$A11,'PM10'!$A:$A,"REFPM10")+SUMIFS('PM10'!K:K,'PM10'!$B:$B,$A11,'PM10'!$A:$A,"RESPM10")+SUMIFS('PM10'!K:K,'PM10'!$B:$B,$A11,'PM10'!$A:$A,"RSSPM10")+SUMIFS('PM10'!K:K,'PM10'!$B:$B,$A11,'PM10'!$A:$A,"TRNPM10")</f>
        <v>1626.5650371154261</v>
      </c>
      <c r="K11" s="21">
        <f>SUMIFS('PM10'!L:L,'PM10'!$B:$B,$A11,'PM10'!$A:$A,"BIOEPM10")+SUMIFS('PM10'!L:L,'PM10'!$B:$B,$A11,'PM10'!$A:$A,"COMPM10")+SUMIFS('PM10'!L:L,'PM10'!$B:$B,$A11,'PM10'!$A:$A,"ELCPM10")+SUMIFS('PM10'!L:L,'PM10'!$B:$B,$A11,'PM10'!$A:$A,"ETHPM10")+SUMIFS('PM10'!L:L,'PM10'!$B:$B,$A11,'PM10'!$A:$A,"INDPM10")+SUMIFS('PM10'!L:L,'PM10'!$B:$B,$A11,'PM10'!$A:$A,"REFPM10")+SUMIFS('PM10'!L:L,'PM10'!$B:$B,$A11,'PM10'!$A:$A,"RESPM10")+SUMIFS('PM10'!L:L,'PM10'!$B:$B,$A11,'PM10'!$A:$A,"RSSPM10")+SUMIFS('PM10'!L:L,'PM10'!$B:$B,$A11,'PM10'!$A:$A,"TRNPM10")</f>
        <v>1377.1159962853471</v>
      </c>
      <c r="M11" s="9" t="str">
        <f>RIGHT(A11,4)</f>
        <v>0010</v>
      </c>
      <c r="N11" s="9">
        <f>VLOOKUP($M11,scenarios!$A$2:$I$61,3)</f>
        <v>2060</v>
      </c>
      <c r="O11" s="9" t="str">
        <f>VLOOKUP($M11,scenarios!$A$2:$I$61,4)</f>
        <v>Ref</v>
      </c>
      <c r="P11" s="9" t="str">
        <f>VLOOKUP($M11,scenarios!$A$2:$I$61,5)</f>
        <v>Ref</v>
      </c>
      <c r="Q11" s="9" t="str">
        <f>VLOOKUP($M11,scenarios!$A$2:$I$61,6)</f>
        <v>Linear-Steady</v>
      </c>
      <c r="R11" s="9" t="str">
        <f>VLOOKUP($M11,scenarios!$A$2:$I$61,7)</f>
        <v>Ref</v>
      </c>
      <c r="S11" s="9" t="str">
        <f>VLOOKUP($M11,scenarios!$A$2:$I$61,8)</f>
        <v>Ref</v>
      </c>
      <c r="T11" s="9" t="str">
        <f>VLOOKUP($M11,scenarios!$A$2:$I$61,9)</f>
        <v>Ref</v>
      </c>
    </row>
    <row r="12" spans="1:20" x14ac:dyDescent="0.3">
      <c r="A12" s="2" t="s">
        <v>175</v>
      </c>
      <c r="B12" s="21">
        <f>SUMIFS('PM10'!C:C,'PM10'!$B:$B,$A12,'PM10'!$A:$A,"BIOEPM10")+SUMIFS('PM10'!C:C,'PM10'!$B:$B,$A12,'PM10'!$A:$A,"COMPM10")+SUMIFS('PM10'!C:C,'PM10'!$B:$B,$A12,'PM10'!$A:$A,"ELCPM10")+SUMIFS('PM10'!C:C,'PM10'!$B:$B,$A12,'PM10'!$A:$A,"ETHPM10")+SUMIFS('PM10'!C:C,'PM10'!$B:$B,$A12,'PM10'!$A:$A,"INDPM10")+SUMIFS('PM10'!C:C,'PM10'!$B:$B,$A12,'PM10'!$A:$A,"REFPM10")+SUMIFS('PM10'!C:C,'PM10'!$B:$B,$A12,'PM10'!$A:$A,"RESPM10")+SUMIFS('PM10'!C:C,'PM10'!$B:$B,$A12,'PM10'!$A:$A,"RSSPM10")+SUMIFS('PM10'!C:C,'PM10'!$B:$B,$A12,'PM10'!$A:$A,"TRNPM10")</f>
        <v>4494.3134039997276</v>
      </c>
      <c r="C12" s="21">
        <f>SUMIFS('PM10'!D:D,'PM10'!$B:$B,$A12,'PM10'!$A:$A,"BIOEPM10")+SUMIFS('PM10'!D:D,'PM10'!$B:$B,$A12,'PM10'!$A:$A,"COMPM10")+SUMIFS('PM10'!D:D,'PM10'!$B:$B,$A12,'PM10'!$A:$A,"ELCPM10")+SUMIFS('PM10'!D:D,'PM10'!$B:$B,$A12,'PM10'!$A:$A,"ETHPM10")+SUMIFS('PM10'!D:D,'PM10'!$B:$B,$A12,'PM10'!$A:$A,"INDPM10")+SUMIFS('PM10'!D:D,'PM10'!$B:$B,$A12,'PM10'!$A:$A,"REFPM10")+SUMIFS('PM10'!D:D,'PM10'!$B:$B,$A12,'PM10'!$A:$A,"RESPM10")+SUMIFS('PM10'!D:D,'PM10'!$B:$B,$A12,'PM10'!$A:$A,"RSSPM10")+SUMIFS('PM10'!D:D,'PM10'!$B:$B,$A12,'PM10'!$A:$A,"TRNPM10")</f>
        <v>4295.3629633120017</v>
      </c>
      <c r="D12" s="21">
        <f>SUMIFS('PM10'!E:E,'PM10'!$B:$B,$A12,'PM10'!$A:$A,"BIOEPM10")+SUMIFS('PM10'!E:E,'PM10'!$B:$B,$A12,'PM10'!$A:$A,"COMPM10")+SUMIFS('PM10'!E:E,'PM10'!$B:$B,$A12,'PM10'!$A:$A,"ELCPM10")+SUMIFS('PM10'!E:E,'PM10'!$B:$B,$A12,'PM10'!$A:$A,"ETHPM10")+SUMIFS('PM10'!E:E,'PM10'!$B:$B,$A12,'PM10'!$A:$A,"INDPM10")+SUMIFS('PM10'!E:E,'PM10'!$B:$B,$A12,'PM10'!$A:$A,"REFPM10")+SUMIFS('PM10'!E:E,'PM10'!$B:$B,$A12,'PM10'!$A:$A,"RESPM10")+SUMIFS('PM10'!E:E,'PM10'!$B:$B,$A12,'PM10'!$A:$A,"RSSPM10")+SUMIFS('PM10'!E:E,'PM10'!$B:$B,$A12,'PM10'!$A:$A,"TRNPM10")</f>
        <v>3609.4137436561396</v>
      </c>
      <c r="E12" s="21">
        <f>SUMIFS('PM10'!F:F,'PM10'!$B:$B,$A12,'PM10'!$A:$A,"BIOEPM10")+SUMIFS('PM10'!F:F,'PM10'!$B:$B,$A12,'PM10'!$A:$A,"COMPM10")+SUMIFS('PM10'!F:F,'PM10'!$B:$B,$A12,'PM10'!$A:$A,"ELCPM10")+SUMIFS('PM10'!F:F,'PM10'!$B:$B,$A12,'PM10'!$A:$A,"ETHPM10")+SUMIFS('PM10'!F:F,'PM10'!$B:$B,$A12,'PM10'!$A:$A,"INDPM10")+SUMIFS('PM10'!F:F,'PM10'!$B:$B,$A12,'PM10'!$A:$A,"REFPM10")+SUMIFS('PM10'!F:F,'PM10'!$B:$B,$A12,'PM10'!$A:$A,"RESPM10")+SUMIFS('PM10'!F:F,'PM10'!$B:$B,$A12,'PM10'!$A:$A,"RSSPM10")+SUMIFS('PM10'!F:F,'PM10'!$B:$B,$A12,'PM10'!$A:$A,"TRNPM10")</f>
        <v>2847.5002824123035</v>
      </c>
      <c r="F12" s="21">
        <f>SUMIFS('PM10'!G:G,'PM10'!$B:$B,$A12,'PM10'!$A:$A,"BIOEPM10")+SUMIFS('PM10'!G:G,'PM10'!$B:$B,$A12,'PM10'!$A:$A,"COMPM10")+SUMIFS('PM10'!G:G,'PM10'!$B:$B,$A12,'PM10'!$A:$A,"ELCPM10")+SUMIFS('PM10'!G:G,'PM10'!$B:$B,$A12,'PM10'!$A:$A,"ETHPM10")+SUMIFS('PM10'!G:G,'PM10'!$B:$B,$A12,'PM10'!$A:$A,"INDPM10")+SUMIFS('PM10'!G:G,'PM10'!$B:$B,$A12,'PM10'!$A:$A,"REFPM10")+SUMIFS('PM10'!G:G,'PM10'!$B:$B,$A12,'PM10'!$A:$A,"RESPM10")+SUMIFS('PM10'!G:G,'PM10'!$B:$B,$A12,'PM10'!$A:$A,"RSSPM10")+SUMIFS('PM10'!G:G,'PM10'!$B:$B,$A12,'PM10'!$A:$A,"TRNPM10")</f>
        <v>1820.6483464859004</v>
      </c>
      <c r="G12" s="21">
        <f>SUMIFS('PM10'!H:H,'PM10'!$B:$B,$A12,'PM10'!$A:$A,"BIOEPM10")+SUMIFS('PM10'!H:H,'PM10'!$B:$B,$A12,'PM10'!$A:$A,"COMPM10")+SUMIFS('PM10'!H:H,'PM10'!$B:$B,$A12,'PM10'!$A:$A,"ELCPM10")+SUMIFS('PM10'!H:H,'PM10'!$B:$B,$A12,'PM10'!$A:$A,"ETHPM10")+SUMIFS('PM10'!H:H,'PM10'!$B:$B,$A12,'PM10'!$A:$A,"INDPM10")+SUMIFS('PM10'!H:H,'PM10'!$B:$B,$A12,'PM10'!$A:$A,"REFPM10")+SUMIFS('PM10'!H:H,'PM10'!$B:$B,$A12,'PM10'!$A:$A,"RESPM10")+SUMIFS('PM10'!H:H,'PM10'!$B:$B,$A12,'PM10'!$A:$A,"RSSPM10")+SUMIFS('PM10'!H:H,'PM10'!$B:$B,$A12,'PM10'!$A:$A,"TRNPM10")</f>
        <v>1586.3262658589606</v>
      </c>
      <c r="H12" s="21">
        <f>SUMIFS('PM10'!I:I,'PM10'!$B:$B,$A12,'PM10'!$A:$A,"BIOEPM10")+SUMIFS('PM10'!I:I,'PM10'!$B:$B,$A12,'PM10'!$A:$A,"COMPM10")+SUMIFS('PM10'!I:I,'PM10'!$B:$B,$A12,'PM10'!$A:$A,"ELCPM10")+SUMIFS('PM10'!I:I,'PM10'!$B:$B,$A12,'PM10'!$A:$A,"ETHPM10")+SUMIFS('PM10'!I:I,'PM10'!$B:$B,$A12,'PM10'!$A:$A,"INDPM10")+SUMIFS('PM10'!I:I,'PM10'!$B:$B,$A12,'PM10'!$A:$A,"REFPM10")+SUMIFS('PM10'!I:I,'PM10'!$B:$B,$A12,'PM10'!$A:$A,"RESPM10")+SUMIFS('PM10'!I:I,'PM10'!$B:$B,$A12,'PM10'!$A:$A,"RSSPM10")+SUMIFS('PM10'!I:I,'PM10'!$B:$B,$A12,'PM10'!$A:$A,"TRNPM10")</f>
        <v>1572.2367883432944</v>
      </c>
      <c r="I12" s="21">
        <f>SUMIFS('PM10'!J:J,'PM10'!$B:$B,$A12,'PM10'!$A:$A,"BIOEPM10")+SUMIFS('PM10'!J:J,'PM10'!$B:$B,$A12,'PM10'!$A:$A,"COMPM10")+SUMIFS('PM10'!J:J,'PM10'!$B:$B,$A12,'PM10'!$A:$A,"ELCPM10")+SUMIFS('PM10'!J:J,'PM10'!$B:$B,$A12,'PM10'!$A:$A,"ETHPM10")+SUMIFS('PM10'!J:J,'PM10'!$B:$B,$A12,'PM10'!$A:$A,"INDPM10")+SUMIFS('PM10'!J:J,'PM10'!$B:$B,$A12,'PM10'!$A:$A,"REFPM10")+SUMIFS('PM10'!J:J,'PM10'!$B:$B,$A12,'PM10'!$A:$A,"RESPM10")+SUMIFS('PM10'!J:J,'PM10'!$B:$B,$A12,'PM10'!$A:$A,"RSSPM10")+SUMIFS('PM10'!J:J,'PM10'!$B:$B,$A12,'PM10'!$A:$A,"TRNPM10")</f>
        <v>1675.5807486829394</v>
      </c>
      <c r="J12" s="21">
        <f>SUMIFS('PM10'!K:K,'PM10'!$B:$B,$A12,'PM10'!$A:$A,"BIOEPM10")+SUMIFS('PM10'!K:K,'PM10'!$B:$B,$A12,'PM10'!$A:$A,"COMPM10")+SUMIFS('PM10'!K:K,'PM10'!$B:$B,$A12,'PM10'!$A:$A,"ELCPM10")+SUMIFS('PM10'!K:K,'PM10'!$B:$B,$A12,'PM10'!$A:$A,"ETHPM10")+SUMIFS('PM10'!K:K,'PM10'!$B:$B,$A12,'PM10'!$A:$A,"INDPM10")+SUMIFS('PM10'!K:K,'PM10'!$B:$B,$A12,'PM10'!$A:$A,"REFPM10")+SUMIFS('PM10'!K:K,'PM10'!$B:$B,$A12,'PM10'!$A:$A,"RESPM10")+SUMIFS('PM10'!K:K,'PM10'!$B:$B,$A12,'PM10'!$A:$A,"RSSPM10")+SUMIFS('PM10'!K:K,'PM10'!$B:$B,$A12,'PM10'!$A:$A,"TRNPM10")</f>
        <v>1634.3391783997945</v>
      </c>
      <c r="K12" s="21">
        <f>SUMIFS('PM10'!L:L,'PM10'!$B:$B,$A12,'PM10'!$A:$A,"BIOEPM10")+SUMIFS('PM10'!L:L,'PM10'!$B:$B,$A12,'PM10'!$A:$A,"COMPM10")+SUMIFS('PM10'!L:L,'PM10'!$B:$B,$A12,'PM10'!$A:$A,"ELCPM10")+SUMIFS('PM10'!L:L,'PM10'!$B:$B,$A12,'PM10'!$A:$A,"ETHPM10")+SUMIFS('PM10'!L:L,'PM10'!$B:$B,$A12,'PM10'!$A:$A,"INDPM10")+SUMIFS('PM10'!L:L,'PM10'!$B:$B,$A12,'PM10'!$A:$A,"REFPM10")+SUMIFS('PM10'!L:L,'PM10'!$B:$B,$A12,'PM10'!$A:$A,"RESPM10")+SUMIFS('PM10'!L:L,'PM10'!$B:$B,$A12,'PM10'!$A:$A,"RSSPM10")+SUMIFS('PM10'!L:L,'PM10'!$B:$B,$A12,'PM10'!$A:$A,"TRNPM10")</f>
        <v>1414.4742969826525</v>
      </c>
      <c r="M12" s="9" t="str">
        <f>RIGHT(A12,4)</f>
        <v>0011</v>
      </c>
      <c r="N12" s="9">
        <f>VLOOKUP($M12,scenarios!$A$2:$I$61,3)</f>
        <v>2060</v>
      </c>
      <c r="O12" s="9" t="str">
        <f>VLOOKUP($M12,scenarios!$A$2:$I$61,4)</f>
        <v>Ref</v>
      </c>
      <c r="P12" s="9">
        <f>VLOOKUP($M12,scenarios!$A$2:$I$61,5)</f>
        <v>10</v>
      </c>
      <c r="Q12" s="9" t="str">
        <f>VLOOKUP($M12,scenarios!$A$2:$I$61,6)</f>
        <v>Linear-Steady</v>
      </c>
      <c r="R12" s="9" t="str">
        <f>VLOOKUP($M12,scenarios!$A$2:$I$61,7)</f>
        <v>Ref</v>
      </c>
      <c r="S12" s="9" t="str">
        <f>VLOOKUP($M12,scenarios!$A$2:$I$61,8)</f>
        <v>Ref</v>
      </c>
      <c r="T12" s="9" t="str">
        <f>VLOOKUP($M12,scenarios!$A$2:$I$61,9)</f>
        <v>Ref</v>
      </c>
    </row>
    <row r="13" spans="1:20" x14ac:dyDescent="0.3">
      <c r="A13" s="2" t="s">
        <v>176</v>
      </c>
      <c r="B13" s="21">
        <f>SUMIFS('PM10'!C:C,'PM10'!$B:$B,$A13,'PM10'!$A:$A,"BIOEPM10")+SUMIFS('PM10'!C:C,'PM10'!$B:$B,$A13,'PM10'!$A:$A,"COMPM10")+SUMIFS('PM10'!C:C,'PM10'!$B:$B,$A13,'PM10'!$A:$A,"ELCPM10")+SUMIFS('PM10'!C:C,'PM10'!$B:$B,$A13,'PM10'!$A:$A,"ETHPM10")+SUMIFS('PM10'!C:C,'PM10'!$B:$B,$A13,'PM10'!$A:$A,"INDPM10")+SUMIFS('PM10'!C:C,'PM10'!$B:$B,$A13,'PM10'!$A:$A,"REFPM10")+SUMIFS('PM10'!C:C,'PM10'!$B:$B,$A13,'PM10'!$A:$A,"RESPM10")+SUMIFS('PM10'!C:C,'PM10'!$B:$B,$A13,'PM10'!$A:$A,"RSSPM10")+SUMIFS('PM10'!C:C,'PM10'!$B:$B,$A13,'PM10'!$A:$A,"TRNPM10")</f>
        <v>4494.2517627242405</v>
      </c>
      <c r="C13" s="21">
        <f>SUMIFS('PM10'!D:D,'PM10'!$B:$B,$A13,'PM10'!$A:$A,"BIOEPM10")+SUMIFS('PM10'!D:D,'PM10'!$B:$B,$A13,'PM10'!$A:$A,"COMPM10")+SUMIFS('PM10'!D:D,'PM10'!$B:$B,$A13,'PM10'!$A:$A,"ELCPM10")+SUMIFS('PM10'!D:D,'PM10'!$B:$B,$A13,'PM10'!$A:$A,"ETHPM10")+SUMIFS('PM10'!D:D,'PM10'!$B:$B,$A13,'PM10'!$A:$A,"INDPM10")+SUMIFS('PM10'!D:D,'PM10'!$B:$B,$A13,'PM10'!$A:$A,"REFPM10")+SUMIFS('PM10'!D:D,'PM10'!$B:$B,$A13,'PM10'!$A:$A,"RESPM10")+SUMIFS('PM10'!D:D,'PM10'!$B:$B,$A13,'PM10'!$A:$A,"RSSPM10")+SUMIFS('PM10'!D:D,'PM10'!$B:$B,$A13,'PM10'!$A:$A,"TRNPM10")</f>
        <v>4295.3372996066964</v>
      </c>
      <c r="D13" s="21">
        <f>SUMIFS('PM10'!E:E,'PM10'!$B:$B,$A13,'PM10'!$A:$A,"BIOEPM10")+SUMIFS('PM10'!E:E,'PM10'!$B:$B,$A13,'PM10'!$A:$A,"COMPM10")+SUMIFS('PM10'!E:E,'PM10'!$B:$B,$A13,'PM10'!$A:$A,"ELCPM10")+SUMIFS('PM10'!E:E,'PM10'!$B:$B,$A13,'PM10'!$A:$A,"ETHPM10")+SUMIFS('PM10'!E:E,'PM10'!$B:$B,$A13,'PM10'!$A:$A,"INDPM10")+SUMIFS('PM10'!E:E,'PM10'!$B:$B,$A13,'PM10'!$A:$A,"REFPM10")+SUMIFS('PM10'!E:E,'PM10'!$B:$B,$A13,'PM10'!$A:$A,"RESPM10")+SUMIFS('PM10'!E:E,'PM10'!$B:$B,$A13,'PM10'!$A:$A,"RSSPM10")+SUMIFS('PM10'!E:E,'PM10'!$B:$B,$A13,'PM10'!$A:$A,"TRNPM10")</f>
        <v>3609.4671830965972</v>
      </c>
      <c r="E13" s="21">
        <f>SUMIFS('PM10'!F:F,'PM10'!$B:$B,$A13,'PM10'!$A:$A,"BIOEPM10")+SUMIFS('PM10'!F:F,'PM10'!$B:$B,$A13,'PM10'!$A:$A,"COMPM10")+SUMIFS('PM10'!F:F,'PM10'!$B:$B,$A13,'PM10'!$A:$A,"ELCPM10")+SUMIFS('PM10'!F:F,'PM10'!$B:$B,$A13,'PM10'!$A:$A,"ETHPM10")+SUMIFS('PM10'!F:F,'PM10'!$B:$B,$A13,'PM10'!$A:$A,"INDPM10")+SUMIFS('PM10'!F:F,'PM10'!$B:$B,$A13,'PM10'!$A:$A,"REFPM10")+SUMIFS('PM10'!F:F,'PM10'!$B:$B,$A13,'PM10'!$A:$A,"RESPM10")+SUMIFS('PM10'!F:F,'PM10'!$B:$B,$A13,'PM10'!$A:$A,"RSSPM10")+SUMIFS('PM10'!F:F,'PM10'!$B:$B,$A13,'PM10'!$A:$A,"TRNPM10")</f>
        <v>2850.039481611444</v>
      </c>
      <c r="F13" s="21">
        <f>SUMIFS('PM10'!G:G,'PM10'!$B:$B,$A13,'PM10'!$A:$A,"BIOEPM10")+SUMIFS('PM10'!G:G,'PM10'!$B:$B,$A13,'PM10'!$A:$A,"COMPM10")+SUMIFS('PM10'!G:G,'PM10'!$B:$B,$A13,'PM10'!$A:$A,"ELCPM10")+SUMIFS('PM10'!G:G,'PM10'!$B:$B,$A13,'PM10'!$A:$A,"ETHPM10")+SUMIFS('PM10'!G:G,'PM10'!$B:$B,$A13,'PM10'!$A:$A,"INDPM10")+SUMIFS('PM10'!G:G,'PM10'!$B:$B,$A13,'PM10'!$A:$A,"REFPM10")+SUMIFS('PM10'!G:G,'PM10'!$B:$B,$A13,'PM10'!$A:$A,"RESPM10")+SUMIFS('PM10'!G:G,'PM10'!$B:$B,$A13,'PM10'!$A:$A,"RSSPM10")+SUMIFS('PM10'!G:G,'PM10'!$B:$B,$A13,'PM10'!$A:$A,"TRNPM10")</f>
        <v>1818.9167701351425</v>
      </c>
      <c r="G13" s="21">
        <f>SUMIFS('PM10'!H:H,'PM10'!$B:$B,$A13,'PM10'!$A:$A,"BIOEPM10")+SUMIFS('PM10'!H:H,'PM10'!$B:$B,$A13,'PM10'!$A:$A,"COMPM10")+SUMIFS('PM10'!H:H,'PM10'!$B:$B,$A13,'PM10'!$A:$A,"ELCPM10")+SUMIFS('PM10'!H:H,'PM10'!$B:$B,$A13,'PM10'!$A:$A,"ETHPM10")+SUMIFS('PM10'!H:H,'PM10'!$B:$B,$A13,'PM10'!$A:$A,"INDPM10")+SUMIFS('PM10'!H:H,'PM10'!$B:$B,$A13,'PM10'!$A:$A,"REFPM10")+SUMIFS('PM10'!H:H,'PM10'!$B:$B,$A13,'PM10'!$A:$A,"RESPM10")+SUMIFS('PM10'!H:H,'PM10'!$B:$B,$A13,'PM10'!$A:$A,"RSSPM10")+SUMIFS('PM10'!H:H,'PM10'!$B:$B,$A13,'PM10'!$A:$A,"TRNPM10")</f>
        <v>1588.8061585836715</v>
      </c>
      <c r="H13" s="21">
        <f>SUMIFS('PM10'!I:I,'PM10'!$B:$B,$A13,'PM10'!$A:$A,"BIOEPM10")+SUMIFS('PM10'!I:I,'PM10'!$B:$B,$A13,'PM10'!$A:$A,"COMPM10")+SUMIFS('PM10'!I:I,'PM10'!$B:$B,$A13,'PM10'!$A:$A,"ELCPM10")+SUMIFS('PM10'!I:I,'PM10'!$B:$B,$A13,'PM10'!$A:$A,"ETHPM10")+SUMIFS('PM10'!I:I,'PM10'!$B:$B,$A13,'PM10'!$A:$A,"INDPM10")+SUMIFS('PM10'!I:I,'PM10'!$B:$B,$A13,'PM10'!$A:$A,"REFPM10")+SUMIFS('PM10'!I:I,'PM10'!$B:$B,$A13,'PM10'!$A:$A,"RESPM10")+SUMIFS('PM10'!I:I,'PM10'!$B:$B,$A13,'PM10'!$A:$A,"RSSPM10")+SUMIFS('PM10'!I:I,'PM10'!$B:$B,$A13,'PM10'!$A:$A,"TRNPM10")</f>
        <v>1577.6066352793421</v>
      </c>
      <c r="I13" s="21">
        <f>SUMIFS('PM10'!J:J,'PM10'!$B:$B,$A13,'PM10'!$A:$A,"BIOEPM10")+SUMIFS('PM10'!J:J,'PM10'!$B:$B,$A13,'PM10'!$A:$A,"COMPM10")+SUMIFS('PM10'!J:J,'PM10'!$B:$B,$A13,'PM10'!$A:$A,"ELCPM10")+SUMIFS('PM10'!J:J,'PM10'!$B:$B,$A13,'PM10'!$A:$A,"ETHPM10")+SUMIFS('PM10'!J:J,'PM10'!$B:$B,$A13,'PM10'!$A:$A,"INDPM10")+SUMIFS('PM10'!J:J,'PM10'!$B:$B,$A13,'PM10'!$A:$A,"REFPM10")+SUMIFS('PM10'!J:J,'PM10'!$B:$B,$A13,'PM10'!$A:$A,"RESPM10")+SUMIFS('PM10'!J:J,'PM10'!$B:$B,$A13,'PM10'!$A:$A,"RSSPM10")+SUMIFS('PM10'!J:J,'PM10'!$B:$B,$A13,'PM10'!$A:$A,"TRNPM10")</f>
        <v>1683.0934599178597</v>
      </c>
      <c r="J13" s="21">
        <f>SUMIFS('PM10'!K:K,'PM10'!$B:$B,$A13,'PM10'!$A:$A,"BIOEPM10")+SUMIFS('PM10'!K:K,'PM10'!$B:$B,$A13,'PM10'!$A:$A,"COMPM10")+SUMIFS('PM10'!K:K,'PM10'!$B:$B,$A13,'PM10'!$A:$A,"ELCPM10")+SUMIFS('PM10'!K:K,'PM10'!$B:$B,$A13,'PM10'!$A:$A,"ETHPM10")+SUMIFS('PM10'!K:K,'PM10'!$B:$B,$A13,'PM10'!$A:$A,"INDPM10")+SUMIFS('PM10'!K:K,'PM10'!$B:$B,$A13,'PM10'!$A:$A,"REFPM10")+SUMIFS('PM10'!K:K,'PM10'!$B:$B,$A13,'PM10'!$A:$A,"RESPM10")+SUMIFS('PM10'!K:K,'PM10'!$B:$B,$A13,'PM10'!$A:$A,"RSSPM10")+SUMIFS('PM10'!K:K,'PM10'!$B:$B,$A13,'PM10'!$A:$A,"TRNPM10")</f>
        <v>1662.3509158761376</v>
      </c>
      <c r="K13" s="21">
        <f>SUMIFS('PM10'!L:L,'PM10'!$B:$B,$A13,'PM10'!$A:$A,"BIOEPM10")+SUMIFS('PM10'!L:L,'PM10'!$B:$B,$A13,'PM10'!$A:$A,"COMPM10")+SUMIFS('PM10'!L:L,'PM10'!$B:$B,$A13,'PM10'!$A:$A,"ELCPM10")+SUMIFS('PM10'!L:L,'PM10'!$B:$B,$A13,'PM10'!$A:$A,"ETHPM10")+SUMIFS('PM10'!L:L,'PM10'!$B:$B,$A13,'PM10'!$A:$A,"INDPM10")+SUMIFS('PM10'!L:L,'PM10'!$B:$B,$A13,'PM10'!$A:$A,"REFPM10")+SUMIFS('PM10'!L:L,'PM10'!$B:$B,$A13,'PM10'!$A:$A,"RESPM10")+SUMIFS('PM10'!L:L,'PM10'!$B:$B,$A13,'PM10'!$A:$A,"RSSPM10")+SUMIFS('PM10'!L:L,'PM10'!$B:$B,$A13,'PM10'!$A:$A,"TRNPM10")</f>
        <v>1484.4432401535762</v>
      </c>
      <c r="M13" s="9" t="str">
        <f>RIGHT(A13,4)</f>
        <v>0012</v>
      </c>
      <c r="N13" s="9">
        <f>VLOOKUP($M13,scenarios!$A$2:$I$61,3)</f>
        <v>2060</v>
      </c>
      <c r="O13" s="9" t="str">
        <f>VLOOKUP($M13,scenarios!$A$2:$I$61,4)</f>
        <v>Ref</v>
      </c>
      <c r="P13" s="9">
        <f>VLOOKUP($M13,scenarios!$A$2:$I$61,5)</f>
        <v>20</v>
      </c>
      <c r="Q13" s="9" t="str">
        <f>VLOOKUP($M13,scenarios!$A$2:$I$61,6)</f>
        <v>Linear-Steady</v>
      </c>
      <c r="R13" s="9" t="str">
        <f>VLOOKUP($M13,scenarios!$A$2:$I$61,7)</f>
        <v>Ref</v>
      </c>
      <c r="S13" s="9" t="str">
        <f>VLOOKUP($M13,scenarios!$A$2:$I$61,8)</f>
        <v>Ref</v>
      </c>
      <c r="T13" s="9" t="str">
        <f>VLOOKUP($M13,scenarios!$A$2:$I$61,9)</f>
        <v>Ref</v>
      </c>
    </row>
    <row r="14" spans="1:20" x14ac:dyDescent="0.3">
      <c r="A14" s="2" t="s">
        <v>13</v>
      </c>
      <c r="B14" s="21">
        <f>SUMIFS('PM10'!C:C,'PM10'!$B:$B,$A14,'PM10'!$A:$A,"BIOEPM10")+SUMIFS('PM10'!C:C,'PM10'!$B:$B,$A14,'PM10'!$A:$A,"COMPM10")+SUMIFS('PM10'!C:C,'PM10'!$B:$B,$A14,'PM10'!$A:$A,"ELCPM10")+SUMIFS('PM10'!C:C,'PM10'!$B:$B,$A14,'PM10'!$A:$A,"ETHPM10")+SUMIFS('PM10'!C:C,'PM10'!$B:$B,$A14,'PM10'!$A:$A,"INDPM10")+SUMIFS('PM10'!C:C,'PM10'!$B:$B,$A14,'PM10'!$A:$A,"REFPM10")+SUMIFS('PM10'!C:C,'PM10'!$B:$B,$A14,'PM10'!$A:$A,"RESPM10")+SUMIFS('PM10'!C:C,'PM10'!$B:$B,$A14,'PM10'!$A:$A,"RSSPM10")+SUMIFS('PM10'!C:C,'PM10'!$B:$B,$A14,'PM10'!$A:$A,"TRNPM10")</f>
        <v>4585.9635308047591</v>
      </c>
      <c r="C14" s="21">
        <f>SUMIFS('PM10'!D:D,'PM10'!$B:$B,$A14,'PM10'!$A:$A,"BIOEPM10")+SUMIFS('PM10'!D:D,'PM10'!$B:$B,$A14,'PM10'!$A:$A,"COMPM10")+SUMIFS('PM10'!D:D,'PM10'!$B:$B,$A14,'PM10'!$A:$A,"ELCPM10")+SUMIFS('PM10'!D:D,'PM10'!$B:$B,$A14,'PM10'!$A:$A,"ETHPM10")+SUMIFS('PM10'!D:D,'PM10'!$B:$B,$A14,'PM10'!$A:$A,"INDPM10")+SUMIFS('PM10'!D:D,'PM10'!$B:$B,$A14,'PM10'!$A:$A,"REFPM10")+SUMIFS('PM10'!D:D,'PM10'!$B:$B,$A14,'PM10'!$A:$A,"RESPM10")+SUMIFS('PM10'!D:D,'PM10'!$B:$B,$A14,'PM10'!$A:$A,"RSSPM10")+SUMIFS('PM10'!D:D,'PM10'!$B:$B,$A14,'PM10'!$A:$A,"TRNPM10")</f>
        <v>4295.6107507393954</v>
      </c>
      <c r="D14" s="21">
        <f>SUMIFS('PM10'!E:E,'PM10'!$B:$B,$A14,'PM10'!$A:$A,"BIOEPM10")+SUMIFS('PM10'!E:E,'PM10'!$B:$B,$A14,'PM10'!$A:$A,"COMPM10")+SUMIFS('PM10'!E:E,'PM10'!$B:$B,$A14,'PM10'!$A:$A,"ELCPM10")+SUMIFS('PM10'!E:E,'PM10'!$B:$B,$A14,'PM10'!$A:$A,"ETHPM10")+SUMIFS('PM10'!E:E,'PM10'!$B:$B,$A14,'PM10'!$A:$A,"INDPM10")+SUMIFS('PM10'!E:E,'PM10'!$B:$B,$A14,'PM10'!$A:$A,"REFPM10")+SUMIFS('PM10'!E:E,'PM10'!$B:$B,$A14,'PM10'!$A:$A,"RESPM10")+SUMIFS('PM10'!E:E,'PM10'!$B:$B,$A14,'PM10'!$A:$A,"RSSPM10")+SUMIFS('PM10'!E:E,'PM10'!$B:$B,$A14,'PM10'!$A:$A,"TRNPM10")</f>
        <v>3611.8476886953572</v>
      </c>
      <c r="E14" s="21">
        <f>SUMIFS('PM10'!F:F,'PM10'!$B:$B,$A14,'PM10'!$A:$A,"BIOEPM10")+SUMIFS('PM10'!F:F,'PM10'!$B:$B,$A14,'PM10'!$A:$A,"COMPM10")+SUMIFS('PM10'!F:F,'PM10'!$B:$B,$A14,'PM10'!$A:$A,"ELCPM10")+SUMIFS('PM10'!F:F,'PM10'!$B:$B,$A14,'PM10'!$A:$A,"ETHPM10")+SUMIFS('PM10'!F:F,'PM10'!$B:$B,$A14,'PM10'!$A:$A,"INDPM10")+SUMIFS('PM10'!F:F,'PM10'!$B:$B,$A14,'PM10'!$A:$A,"REFPM10")+SUMIFS('PM10'!F:F,'PM10'!$B:$B,$A14,'PM10'!$A:$A,"RESPM10")+SUMIFS('PM10'!F:F,'PM10'!$B:$B,$A14,'PM10'!$A:$A,"RSSPM10")+SUMIFS('PM10'!F:F,'PM10'!$B:$B,$A14,'PM10'!$A:$A,"TRNPM10")</f>
        <v>2797.9321869831933</v>
      </c>
      <c r="F14" s="21">
        <f>SUMIFS('PM10'!G:G,'PM10'!$B:$B,$A14,'PM10'!$A:$A,"BIOEPM10")+SUMIFS('PM10'!G:G,'PM10'!$B:$B,$A14,'PM10'!$A:$A,"COMPM10")+SUMIFS('PM10'!G:G,'PM10'!$B:$B,$A14,'PM10'!$A:$A,"ELCPM10")+SUMIFS('PM10'!G:G,'PM10'!$B:$B,$A14,'PM10'!$A:$A,"ETHPM10")+SUMIFS('PM10'!G:G,'PM10'!$B:$B,$A14,'PM10'!$A:$A,"INDPM10")+SUMIFS('PM10'!G:G,'PM10'!$B:$B,$A14,'PM10'!$A:$A,"REFPM10")+SUMIFS('PM10'!G:G,'PM10'!$B:$B,$A14,'PM10'!$A:$A,"RESPM10")+SUMIFS('PM10'!G:G,'PM10'!$B:$B,$A14,'PM10'!$A:$A,"RSSPM10")+SUMIFS('PM10'!G:G,'PM10'!$B:$B,$A14,'PM10'!$A:$A,"TRNPM10")</f>
        <v>1798.8577833173888</v>
      </c>
      <c r="G14" s="21">
        <f>SUMIFS('PM10'!H:H,'PM10'!$B:$B,$A14,'PM10'!$A:$A,"BIOEPM10")+SUMIFS('PM10'!H:H,'PM10'!$B:$B,$A14,'PM10'!$A:$A,"COMPM10")+SUMIFS('PM10'!H:H,'PM10'!$B:$B,$A14,'PM10'!$A:$A,"ELCPM10")+SUMIFS('PM10'!H:H,'PM10'!$B:$B,$A14,'PM10'!$A:$A,"ETHPM10")+SUMIFS('PM10'!H:H,'PM10'!$B:$B,$A14,'PM10'!$A:$A,"INDPM10")+SUMIFS('PM10'!H:H,'PM10'!$B:$B,$A14,'PM10'!$A:$A,"REFPM10")+SUMIFS('PM10'!H:H,'PM10'!$B:$B,$A14,'PM10'!$A:$A,"RESPM10")+SUMIFS('PM10'!H:H,'PM10'!$B:$B,$A14,'PM10'!$A:$A,"RSSPM10")+SUMIFS('PM10'!H:H,'PM10'!$B:$B,$A14,'PM10'!$A:$A,"TRNPM10")</f>
        <v>1578.0356840667814</v>
      </c>
      <c r="H14" s="21">
        <f>SUMIFS('PM10'!I:I,'PM10'!$B:$B,$A14,'PM10'!$A:$A,"BIOEPM10")+SUMIFS('PM10'!I:I,'PM10'!$B:$B,$A14,'PM10'!$A:$A,"COMPM10")+SUMIFS('PM10'!I:I,'PM10'!$B:$B,$A14,'PM10'!$A:$A,"ELCPM10")+SUMIFS('PM10'!I:I,'PM10'!$B:$B,$A14,'PM10'!$A:$A,"ETHPM10")+SUMIFS('PM10'!I:I,'PM10'!$B:$B,$A14,'PM10'!$A:$A,"INDPM10")+SUMIFS('PM10'!I:I,'PM10'!$B:$B,$A14,'PM10'!$A:$A,"REFPM10")+SUMIFS('PM10'!I:I,'PM10'!$B:$B,$A14,'PM10'!$A:$A,"RESPM10")+SUMIFS('PM10'!I:I,'PM10'!$B:$B,$A14,'PM10'!$A:$A,"RSSPM10")+SUMIFS('PM10'!I:I,'PM10'!$B:$B,$A14,'PM10'!$A:$A,"TRNPM10")</f>
        <v>1570.6664333844992</v>
      </c>
      <c r="I14" s="21">
        <f>SUMIFS('PM10'!J:J,'PM10'!$B:$B,$A14,'PM10'!$A:$A,"BIOEPM10")+SUMIFS('PM10'!J:J,'PM10'!$B:$B,$A14,'PM10'!$A:$A,"COMPM10")+SUMIFS('PM10'!J:J,'PM10'!$B:$B,$A14,'PM10'!$A:$A,"ELCPM10")+SUMIFS('PM10'!J:J,'PM10'!$B:$B,$A14,'PM10'!$A:$A,"ETHPM10")+SUMIFS('PM10'!J:J,'PM10'!$B:$B,$A14,'PM10'!$A:$A,"INDPM10")+SUMIFS('PM10'!J:J,'PM10'!$B:$B,$A14,'PM10'!$A:$A,"REFPM10")+SUMIFS('PM10'!J:J,'PM10'!$B:$B,$A14,'PM10'!$A:$A,"RESPM10")+SUMIFS('PM10'!J:J,'PM10'!$B:$B,$A14,'PM10'!$A:$A,"RSSPM10")+SUMIFS('PM10'!J:J,'PM10'!$B:$B,$A14,'PM10'!$A:$A,"TRNPM10")</f>
        <v>1678.435186657729</v>
      </c>
      <c r="J14" s="21">
        <f>SUMIFS('PM10'!K:K,'PM10'!$B:$B,$A14,'PM10'!$A:$A,"BIOEPM10")+SUMIFS('PM10'!K:K,'PM10'!$B:$B,$A14,'PM10'!$A:$A,"COMPM10")+SUMIFS('PM10'!K:K,'PM10'!$B:$B,$A14,'PM10'!$A:$A,"ELCPM10")+SUMIFS('PM10'!K:K,'PM10'!$B:$B,$A14,'PM10'!$A:$A,"ETHPM10")+SUMIFS('PM10'!K:K,'PM10'!$B:$B,$A14,'PM10'!$A:$A,"INDPM10")+SUMIFS('PM10'!K:K,'PM10'!$B:$B,$A14,'PM10'!$A:$A,"REFPM10")+SUMIFS('PM10'!K:K,'PM10'!$B:$B,$A14,'PM10'!$A:$A,"RESPM10")+SUMIFS('PM10'!K:K,'PM10'!$B:$B,$A14,'PM10'!$A:$A,"RSSPM10")+SUMIFS('PM10'!K:K,'PM10'!$B:$B,$A14,'PM10'!$A:$A,"TRNPM10")</f>
        <v>1628.6925685096808</v>
      </c>
      <c r="K14" s="21">
        <f>SUMIFS('PM10'!L:L,'PM10'!$B:$B,$A14,'PM10'!$A:$A,"BIOEPM10")+SUMIFS('PM10'!L:L,'PM10'!$B:$B,$A14,'PM10'!$A:$A,"COMPM10")+SUMIFS('PM10'!L:L,'PM10'!$B:$B,$A14,'PM10'!$A:$A,"ELCPM10")+SUMIFS('PM10'!L:L,'PM10'!$B:$B,$A14,'PM10'!$A:$A,"ETHPM10")+SUMIFS('PM10'!L:L,'PM10'!$B:$B,$A14,'PM10'!$A:$A,"INDPM10")+SUMIFS('PM10'!L:L,'PM10'!$B:$B,$A14,'PM10'!$A:$A,"REFPM10")+SUMIFS('PM10'!L:L,'PM10'!$B:$B,$A14,'PM10'!$A:$A,"RESPM10")+SUMIFS('PM10'!L:L,'PM10'!$B:$B,$A14,'PM10'!$A:$A,"RSSPM10")+SUMIFS('PM10'!L:L,'PM10'!$B:$B,$A14,'PM10'!$A:$A,"TRNPM10")</f>
        <v>1416.9626548845072</v>
      </c>
      <c r="M14" s="9" t="str">
        <f>RIGHT(A14,4)</f>
        <v>0013</v>
      </c>
      <c r="N14" s="9">
        <f>VLOOKUP($M14,scenarios!$A$2:$I$61,3)</f>
        <v>2060</v>
      </c>
      <c r="O14" s="9" t="str">
        <f>VLOOKUP($M14,scenarios!$A$2:$I$61,4)</f>
        <v>Ref</v>
      </c>
      <c r="P14" s="9" t="str">
        <f>VLOOKUP($M14,scenarios!$A$2:$I$61,5)</f>
        <v>Ref</v>
      </c>
      <c r="Q14" s="9" t="str">
        <f>VLOOKUP($M14,scenarios!$A$2:$I$61,6)</f>
        <v>Ref</v>
      </c>
      <c r="R14" s="9" t="str">
        <f>VLOOKUP($M14,scenarios!$A$2:$I$61,7)</f>
        <v>Low</v>
      </c>
      <c r="S14" s="9" t="str">
        <f>VLOOKUP($M14,scenarios!$A$2:$I$61,8)</f>
        <v>Ref</v>
      </c>
      <c r="T14" s="9" t="str">
        <f>VLOOKUP($M14,scenarios!$A$2:$I$61,9)</f>
        <v>Ref</v>
      </c>
    </row>
    <row r="15" spans="1:20" x14ac:dyDescent="0.3">
      <c r="A15" s="2" t="s">
        <v>14</v>
      </c>
      <c r="B15" s="21">
        <f>SUMIFS('PM10'!C:C,'PM10'!$B:$B,$A15,'PM10'!$A:$A,"BIOEPM10")+SUMIFS('PM10'!C:C,'PM10'!$B:$B,$A15,'PM10'!$A:$A,"COMPM10")+SUMIFS('PM10'!C:C,'PM10'!$B:$B,$A15,'PM10'!$A:$A,"ELCPM10")+SUMIFS('PM10'!C:C,'PM10'!$B:$B,$A15,'PM10'!$A:$A,"ETHPM10")+SUMIFS('PM10'!C:C,'PM10'!$B:$B,$A15,'PM10'!$A:$A,"INDPM10")+SUMIFS('PM10'!C:C,'PM10'!$B:$B,$A15,'PM10'!$A:$A,"REFPM10")+SUMIFS('PM10'!C:C,'PM10'!$B:$B,$A15,'PM10'!$A:$A,"RESPM10")+SUMIFS('PM10'!C:C,'PM10'!$B:$B,$A15,'PM10'!$A:$A,"RSSPM10")+SUMIFS('PM10'!C:C,'PM10'!$B:$B,$A15,'PM10'!$A:$A,"TRNPM10")</f>
        <v>4494.351552630611</v>
      </c>
      <c r="C15" s="21">
        <f>SUMIFS('PM10'!D:D,'PM10'!$B:$B,$A15,'PM10'!$A:$A,"BIOEPM10")+SUMIFS('PM10'!D:D,'PM10'!$B:$B,$A15,'PM10'!$A:$A,"COMPM10")+SUMIFS('PM10'!D:D,'PM10'!$B:$B,$A15,'PM10'!$A:$A,"ELCPM10")+SUMIFS('PM10'!D:D,'PM10'!$B:$B,$A15,'PM10'!$A:$A,"ETHPM10")+SUMIFS('PM10'!D:D,'PM10'!$B:$B,$A15,'PM10'!$A:$A,"INDPM10")+SUMIFS('PM10'!D:D,'PM10'!$B:$B,$A15,'PM10'!$A:$A,"REFPM10")+SUMIFS('PM10'!D:D,'PM10'!$B:$B,$A15,'PM10'!$A:$A,"RESPM10")+SUMIFS('PM10'!D:D,'PM10'!$B:$B,$A15,'PM10'!$A:$A,"RSSPM10")+SUMIFS('PM10'!D:D,'PM10'!$B:$B,$A15,'PM10'!$A:$A,"TRNPM10")</f>
        <v>4295.3670481551071</v>
      </c>
      <c r="D15" s="21">
        <f>SUMIFS('PM10'!E:E,'PM10'!$B:$B,$A15,'PM10'!$A:$A,"BIOEPM10")+SUMIFS('PM10'!E:E,'PM10'!$B:$B,$A15,'PM10'!$A:$A,"COMPM10")+SUMIFS('PM10'!E:E,'PM10'!$B:$B,$A15,'PM10'!$A:$A,"ELCPM10")+SUMIFS('PM10'!E:E,'PM10'!$B:$B,$A15,'PM10'!$A:$A,"ETHPM10")+SUMIFS('PM10'!E:E,'PM10'!$B:$B,$A15,'PM10'!$A:$A,"INDPM10")+SUMIFS('PM10'!E:E,'PM10'!$B:$B,$A15,'PM10'!$A:$A,"REFPM10")+SUMIFS('PM10'!E:E,'PM10'!$B:$B,$A15,'PM10'!$A:$A,"RESPM10")+SUMIFS('PM10'!E:E,'PM10'!$B:$B,$A15,'PM10'!$A:$A,"RSSPM10")+SUMIFS('PM10'!E:E,'PM10'!$B:$B,$A15,'PM10'!$A:$A,"TRNPM10")</f>
        <v>3609.4375951918764</v>
      </c>
      <c r="E15" s="21">
        <f>SUMIFS('PM10'!F:F,'PM10'!$B:$B,$A15,'PM10'!$A:$A,"BIOEPM10")+SUMIFS('PM10'!F:F,'PM10'!$B:$B,$A15,'PM10'!$A:$A,"COMPM10")+SUMIFS('PM10'!F:F,'PM10'!$B:$B,$A15,'PM10'!$A:$A,"ELCPM10")+SUMIFS('PM10'!F:F,'PM10'!$B:$B,$A15,'PM10'!$A:$A,"ETHPM10")+SUMIFS('PM10'!F:F,'PM10'!$B:$B,$A15,'PM10'!$A:$A,"INDPM10")+SUMIFS('PM10'!F:F,'PM10'!$B:$B,$A15,'PM10'!$A:$A,"REFPM10")+SUMIFS('PM10'!F:F,'PM10'!$B:$B,$A15,'PM10'!$A:$A,"RESPM10")+SUMIFS('PM10'!F:F,'PM10'!$B:$B,$A15,'PM10'!$A:$A,"RSSPM10")+SUMIFS('PM10'!F:F,'PM10'!$B:$B,$A15,'PM10'!$A:$A,"TRNPM10")</f>
        <v>2846.8331300779687</v>
      </c>
      <c r="F15" s="21">
        <f>SUMIFS('PM10'!G:G,'PM10'!$B:$B,$A15,'PM10'!$A:$A,"BIOEPM10")+SUMIFS('PM10'!G:G,'PM10'!$B:$B,$A15,'PM10'!$A:$A,"COMPM10")+SUMIFS('PM10'!G:G,'PM10'!$B:$B,$A15,'PM10'!$A:$A,"ELCPM10")+SUMIFS('PM10'!G:G,'PM10'!$B:$B,$A15,'PM10'!$A:$A,"ETHPM10")+SUMIFS('PM10'!G:G,'PM10'!$B:$B,$A15,'PM10'!$A:$A,"INDPM10")+SUMIFS('PM10'!G:G,'PM10'!$B:$B,$A15,'PM10'!$A:$A,"REFPM10")+SUMIFS('PM10'!G:G,'PM10'!$B:$B,$A15,'PM10'!$A:$A,"RESPM10")+SUMIFS('PM10'!G:G,'PM10'!$B:$B,$A15,'PM10'!$A:$A,"RSSPM10")+SUMIFS('PM10'!G:G,'PM10'!$B:$B,$A15,'PM10'!$A:$A,"TRNPM10")</f>
        <v>1818.7417485449153</v>
      </c>
      <c r="G15" s="21">
        <f>SUMIFS('PM10'!H:H,'PM10'!$B:$B,$A15,'PM10'!$A:$A,"BIOEPM10")+SUMIFS('PM10'!H:H,'PM10'!$B:$B,$A15,'PM10'!$A:$A,"COMPM10")+SUMIFS('PM10'!H:H,'PM10'!$B:$B,$A15,'PM10'!$A:$A,"ELCPM10")+SUMIFS('PM10'!H:H,'PM10'!$B:$B,$A15,'PM10'!$A:$A,"ETHPM10")+SUMIFS('PM10'!H:H,'PM10'!$B:$B,$A15,'PM10'!$A:$A,"INDPM10")+SUMIFS('PM10'!H:H,'PM10'!$B:$B,$A15,'PM10'!$A:$A,"REFPM10")+SUMIFS('PM10'!H:H,'PM10'!$B:$B,$A15,'PM10'!$A:$A,"RESPM10")+SUMIFS('PM10'!H:H,'PM10'!$B:$B,$A15,'PM10'!$A:$A,"RSSPM10")+SUMIFS('PM10'!H:H,'PM10'!$B:$B,$A15,'PM10'!$A:$A,"TRNPM10")</f>
        <v>1583.9544319175161</v>
      </c>
      <c r="H15" s="21">
        <f>SUMIFS('PM10'!I:I,'PM10'!$B:$B,$A15,'PM10'!$A:$A,"BIOEPM10")+SUMIFS('PM10'!I:I,'PM10'!$B:$B,$A15,'PM10'!$A:$A,"COMPM10")+SUMIFS('PM10'!I:I,'PM10'!$B:$B,$A15,'PM10'!$A:$A,"ELCPM10")+SUMIFS('PM10'!I:I,'PM10'!$B:$B,$A15,'PM10'!$A:$A,"ETHPM10")+SUMIFS('PM10'!I:I,'PM10'!$B:$B,$A15,'PM10'!$A:$A,"INDPM10")+SUMIFS('PM10'!I:I,'PM10'!$B:$B,$A15,'PM10'!$A:$A,"REFPM10")+SUMIFS('PM10'!I:I,'PM10'!$B:$B,$A15,'PM10'!$A:$A,"RESPM10")+SUMIFS('PM10'!I:I,'PM10'!$B:$B,$A15,'PM10'!$A:$A,"RSSPM10")+SUMIFS('PM10'!I:I,'PM10'!$B:$B,$A15,'PM10'!$A:$A,"TRNPM10")</f>
        <v>1576.30771881993</v>
      </c>
      <c r="I15" s="21">
        <f>SUMIFS('PM10'!J:J,'PM10'!$B:$B,$A15,'PM10'!$A:$A,"BIOEPM10")+SUMIFS('PM10'!J:J,'PM10'!$B:$B,$A15,'PM10'!$A:$A,"COMPM10")+SUMIFS('PM10'!J:J,'PM10'!$B:$B,$A15,'PM10'!$A:$A,"ELCPM10")+SUMIFS('PM10'!J:J,'PM10'!$B:$B,$A15,'PM10'!$A:$A,"ETHPM10")+SUMIFS('PM10'!J:J,'PM10'!$B:$B,$A15,'PM10'!$A:$A,"INDPM10")+SUMIFS('PM10'!J:J,'PM10'!$B:$B,$A15,'PM10'!$A:$A,"REFPM10")+SUMIFS('PM10'!J:J,'PM10'!$B:$B,$A15,'PM10'!$A:$A,"RESPM10")+SUMIFS('PM10'!J:J,'PM10'!$B:$B,$A15,'PM10'!$A:$A,"RSSPM10")+SUMIFS('PM10'!J:J,'PM10'!$B:$B,$A15,'PM10'!$A:$A,"TRNPM10")</f>
        <v>1682.4327520473203</v>
      </c>
      <c r="J15" s="21">
        <f>SUMIFS('PM10'!K:K,'PM10'!$B:$B,$A15,'PM10'!$A:$A,"BIOEPM10")+SUMIFS('PM10'!K:K,'PM10'!$B:$B,$A15,'PM10'!$A:$A,"COMPM10")+SUMIFS('PM10'!K:K,'PM10'!$B:$B,$A15,'PM10'!$A:$A,"ELCPM10")+SUMIFS('PM10'!K:K,'PM10'!$B:$B,$A15,'PM10'!$A:$A,"ETHPM10")+SUMIFS('PM10'!K:K,'PM10'!$B:$B,$A15,'PM10'!$A:$A,"INDPM10")+SUMIFS('PM10'!K:K,'PM10'!$B:$B,$A15,'PM10'!$A:$A,"REFPM10")+SUMIFS('PM10'!K:K,'PM10'!$B:$B,$A15,'PM10'!$A:$A,"RESPM10")+SUMIFS('PM10'!K:K,'PM10'!$B:$B,$A15,'PM10'!$A:$A,"RSSPM10")+SUMIFS('PM10'!K:K,'PM10'!$B:$B,$A15,'PM10'!$A:$A,"TRNPM10")</f>
        <v>1632.6901339943838</v>
      </c>
      <c r="K15" s="21">
        <f>SUMIFS('PM10'!L:L,'PM10'!$B:$B,$A15,'PM10'!$A:$A,"BIOEPM10")+SUMIFS('PM10'!L:L,'PM10'!$B:$B,$A15,'PM10'!$A:$A,"COMPM10")+SUMIFS('PM10'!L:L,'PM10'!$B:$B,$A15,'PM10'!$A:$A,"ELCPM10")+SUMIFS('PM10'!L:L,'PM10'!$B:$B,$A15,'PM10'!$A:$A,"ETHPM10")+SUMIFS('PM10'!L:L,'PM10'!$B:$B,$A15,'PM10'!$A:$A,"INDPM10")+SUMIFS('PM10'!L:L,'PM10'!$B:$B,$A15,'PM10'!$A:$A,"REFPM10")+SUMIFS('PM10'!L:L,'PM10'!$B:$B,$A15,'PM10'!$A:$A,"RESPM10")+SUMIFS('PM10'!L:L,'PM10'!$B:$B,$A15,'PM10'!$A:$A,"RSSPM10")+SUMIFS('PM10'!L:L,'PM10'!$B:$B,$A15,'PM10'!$A:$A,"TRNPM10")</f>
        <v>1418.7553224635935</v>
      </c>
      <c r="M15" s="9" t="str">
        <f>RIGHT(A15,4)</f>
        <v>0014</v>
      </c>
      <c r="N15" s="9">
        <f>VLOOKUP($M15,scenarios!$A$2:$I$61,3)</f>
        <v>2060</v>
      </c>
      <c r="O15" s="9" t="str">
        <f>VLOOKUP($M15,scenarios!$A$2:$I$61,4)</f>
        <v>Ref</v>
      </c>
      <c r="P15" s="9" t="str">
        <f>VLOOKUP($M15,scenarios!$A$2:$I$61,5)</f>
        <v>Ref</v>
      </c>
      <c r="Q15" s="9" t="str">
        <f>VLOOKUP($M15,scenarios!$A$2:$I$61,6)</f>
        <v>Ref</v>
      </c>
      <c r="R15" s="9" t="str">
        <f>VLOOKUP($M15,scenarios!$A$2:$I$61,7)</f>
        <v>Doe4</v>
      </c>
      <c r="S15" s="9" t="str">
        <f>VLOOKUP($M15,scenarios!$A$2:$I$61,8)</f>
        <v>Ref</v>
      </c>
      <c r="T15" s="9" t="str">
        <f>VLOOKUP($M15,scenarios!$A$2:$I$61,9)</f>
        <v>Ref</v>
      </c>
    </row>
    <row r="16" spans="1:20" x14ac:dyDescent="0.3">
      <c r="A16" s="2" t="s">
        <v>15</v>
      </c>
      <c r="B16" s="21">
        <f>SUMIFS('PM10'!C:C,'PM10'!$B:$B,$A16,'PM10'!$A:$A,"BIOEPM10")+SUMIFS('PM10'!C:C,'PM10'!$B:$B,$A16,'PM10'!$A:$A,"COMPM10")+SUMIFS('PM10'!C:C,'PM10'!$B:$B,$A16,'PM10'!$A:$A,"ELCPM10")+SUMIFS('PM10'!C:C,'PM10'!$B:$B,$A16,'PM10'!$A:$A,"ETHPM10")+SUMIFS('PM10'!C:C,'PM10'!$B:$B,$A16,'PM10'!$A:$A,"INDPM10")+SUMIFS('PM10'!C:C,'PM10'!$B:$B,$A16,'PM10'!$A:$A,"REFPM10")+SUMIFS('PM10'!C:C,'PM10'!$B:$B,$A16,'PM10'!$A:$A,"RESPM10")+SUMIFS('PM10'!C:C,'PM10'!$B:$B,$A16,'PM10'!$A:$A,"RSSPM10")+SUMIFS('PM10'!C:C,'PM10'!$B:$B,$A16,'PM10'!$A:$A,"TRNPM10")</f>
        <v>4585.9635307976023</v>
      </c>
      <c r="C16" s="21">
        <f>SUMIFS('PM10'!D:D,'PM10'!$B:$B,$A16,'PM10'!$A:$A,"BIOEPM10")+SUMIFS('PM10'!D:D,'PM10'!$B:$B,$A16,'PM10'!$A:$A,"COMPM10")+SUMIFS('PM10'!D:D,'PM10'!$B:$B,$A16,'PM10'!$A:$A,"ELCPM10")+SUMIFS('PM10'!D:D,'PM10'!$B:$B,$A16,'PM10'!$A:$A,"ETHPM10")+SUMIFS('PM10'!D:D,'PM10'!$B:$B,$A16,'PM10'!$A:$A,"INDPM10")+SUMIFS('PM10'!D:D,'PM10'!$B:$B,$A16,'PM10'!$A:$A,"REFPM10")+SUMIFS('PM10'!D:D,'PM10'!$B:$B,$A16,'PM10'!$A:$A,"RESPM10")+SUMIFS('PM10'!D:D,'PM10'!$B:$B,$A16,'PM10'!$A:$A,"RSSPM10")+SUMIFS('PM10'!D:D,'PM10'!$B:$B,$A16,'PM10'!$A:$A,"TRNPM10")</f>
        <v>4295.6107507385132</v>
      </c>
      <c r="D16" s="21">
        <f>SUMIFS('PM10'!E:E,'PM10'!$B:$B,$A16,'PM10'!$A:$A,"BIOEPM10")+SUMIFS('PM10'!E:E,'PM10'!$B:$B,$A16,'PM10'!$A:$A,"COMPM10")+SUMIFS('PM10'!E:E,'PM10'!$B:$B,$A16,'PM10'!$A:$A,"ELCPM10")+SUMIFS('PM10'!E:E,'PM10'!$B:$B,$A16,'PM10'!$A:$A,"ETHPM10")+SUMIFS('PM10'!E:E,'PM10'!$B:$B,$A16,'PM10'!$A:$A,"INDPM10")+SUMIFS('PM10'!E:E,'PM10'!$B:$B,$A16,'PM10'!$A:$A,"REFPM10")+SUMIFS('PM10'!E:E,'PM10'!$B:$B,$A16,'PM10'!$A:$A,"RESPM10")+SUMIFS('PM10'!E:E,'PM10'!$B:$B,$A16,'PM10'!$A:$A,"RSSPM10")+SUMIFS('PM10'!E:E,'PM10'!$B:$B,$A16,'PM10'!$A:$A,"TRNPM10")</f>
        <v>3611.8476886959334</v>
      </c>
      <c r="E16" s="21">
        <f>SUMIFS('PM10'!F:F,'PM10'!$B:$B,$A16,'PM10'!$A:$A,"BIOEPM10")+SUMIFS('PM10'!F:F,'PM10'!$B:$B,$A16,'PM10'!$A:$A,"COMPM10")+SUMIFS('PM10'!F:F,'PM10'!$B:$B,$A16,'PM10'!$A:$A,"ELCPM10")+SUMIFS('PM10'!F:F,'PM10'!$B:$B,$A16,'PM10'!$A:$A,"ETHPM10")+SUMIFS('PM10'!F:F,'PM10'!$B:$B,$A16,'PM10'!$A:$A,"INDPM10")+SUMIFS('PM10'!F:F,'PM10'!$B:$B,$A16,'PM10'!$A:$A,"REFPM10")+SUMIFS('PM10'!F:F,'PM10'!$B:$B,$A16,'PM10'!$A:$A,"RESPM10")+SUMIFS('PM10'!F:F,'PM10'!$B:$B,$A16,'PM10'!$A:$A,"RSSPM10")+SUMIFS('PM10'!F:F,'PM10'!$B:$B,$A16,'PM10'!$A:$A,"TRNPM10")</f>
        <v>2797.9321869866003</v>
      </c>
      <c r="F16" s="21">
        <f>SUMIFS('PM10'!G:G,'PM10'!$B:$B,$A16,'PM10'!$A:$A,"BIOEPM10")+SUMIFS('PM10'!G:G,'PM10'!$B:$B,$A16,'PM10'!$A:$A,"COMPM10")+SUMIFS('PM10'!G:G,'PM10'!$B:$B,$A16,'PM10'!$A:$A,"ELCPM10")+SUMIFS('PM10'!G:G,'PM10'!$B:$B,$A16,'PM10'!$A:$A,"ETHPM10")+SUMIFS('PM10'!G:G,'PM10'!$B:$B,$A16,'PM10'!$A:$A,"INDPM10")+SUMIFS('PM10'!G:G,'PM10'!$B:$B,$A16,'PM10'!$A:$A,"REFPM10")+SUMIFS('PM10'!G:G,'PM10'!$B:$B,$A16,'PM10'!$A:$A,"RESPM10")+SUMIFS('PM10'!G:G,'PM10'!$B:$B,$A16,'PM10'!$A:$A,"RSSPM10")+SUMIFS('PM10'!G:G,'PM10'!$B:$B,$A16,'PM10'!$A:$A,"TRNPM10")</f>
        <v>1798.8577833251627</v>
      </c>
      <c r="G16" s="21">
        <f>SUMIFS('PM10'!H:H,'PM10'!$B:$B,$A16,'PM10'!$A:$A,"BIOEPM10")+SUMIFS('PM10'!H:H,'PM10'!$B:$B,$A16,'PM10'!$A:$A,"COMPM10")+SUMIFS('PM10'!H:H,'PM10'!$B:$B,$A16,'PM10'!$A:$A,"ELCPM10")+SUMIFS('PM10'!H:H,'PM10'!$B:$B,$A16,'PM10'!$A:$A,"ETHPM10")+SUMIFS('PM10'!H:H,'PM10'!$B:$B,$A16,'PM10'!$A:$A,"INDPM10")+SUMIFS('PM10'!H:H,'PM10'!$B:$B,$A16,'PM10'!$A:$A,"REFPM10")+SUMIFS('PM10'!H:H,'PM10'!$B:$B,$A16,'PM10'!$A:$A,"RESPM10")+SUMIFS('PM10'!H:H,'PM10'!$B:$B,$A16,'PM10'!$A:$A,"RSSPM10")+SUMIFS('PM10'!H:H,'PM10'!$B:$B,$A16,'PM10'!$A:$A,"TRNPM10")</f>
        <v>1578.0356840718923</v>
      </c>
      <c r="H16" s="21">
        <f>SUMIFS('PM10'!I:I,'PM10'!$B:$B,$A16,'PM10'!$A:$A,"BIOEPM10")+SUMIFS('PM10'!I:I,'PM10'!$B:$B,$A16,'PM10'!$A:$A,"COMPM10")+SUMIFS('PM10'!I:I,'PM10'!$B:$B,$A16,'PM10'!$A:$A,"ELCPM10")+SUMIFS('PM10'!I:I,'PM10'!$B:$B,$A16,'PM10'!$A:$A,"ETHPM10")+SUMIFS('PM10'!I:I,'PM10'!$B:$B,$A16,'PM10'!$A:$A,"INDPM10")+SUMIFS('PM10'!I:I,'PM10'!$B:$B,$A16,'PM10'!$A:$A,"REFPM10")+SUMIFS('PM10'!I:I,'PM10'!$B:$B,$A16,'PM10'!$A:$A,"RESPM10")+SUMIFS('PM10'!I:I,'PM10'!$B:$B,$A16,'PM10'!$A:$A,"RSSPM10")+SUMIFS('PM10'!I:I,'PM10'!$B:$B,$A16,'PM10'!$A:$A,"TRNPM10")</f>
        <v>1570.6664333851686</v>
      </c>
      <c r="I16" s="21">
        <f>SUMIFS('PM10'!J:J,'PM10'!$B:$B,$A16,'PM10'!$A:$A,"BIOEPM10")+SUMIFS('PM10'!J:J,'PM10'!$B:$B,$A16,'PM10'!$A:$A,"COMPM10")+SUMIFS('PM10'!J:J,'PM10'!$B:$B,$A16,'PM10'!$A:$A,"ELCPM10")+SUMIFS('PM10'!J:J,'PM10'!$B:$B,$A16,'PM10'!$A:$A,"ETHPM10")+SUMIFS('PM10'!J:J,'PM10'!$B:$B,$A16,'PM10'!$A:$A,"INDPM10")+SUMIFS('PM10'!J:J,'PM10'!$B:$B,$A16,'PM10'!$A:$A,"REFPM10")+SUMIFS('PM10'!J:J,'PM10'!$B:$B,$A16,'PM10'!$A:$A,"RESPM10")+SUMIFS('PM10'!J:J,'PM10'!$B:$B,$A16,'PM10'!$A:$A,"RSSPM10")+SUMIFS('PM10'!J:J,'PM10'!$B:$B,$A16,'PM10'!$A:$A,"TRNPM10")</f>
        <v>1678.4351865617778</v>
      </c>
      <c r="J16" s="21">
        <f>SUMIFS('PM10'!K:K,'PM10'!$B:$B,$A16,'PM10'!$A:$A,"BIOEPM10")+SUMIFS('PM10'!K:K,'PM10'!$B:$B,$A16,'PM10'!$A:$A,"COMPM10")+SUMIFS('PM10'!K:K,'PM10'!$B:$B,$A16,'PM10'!$A:$A,"ELCPM10")+SUMIFS('PM10'!K:K,'PM10'!$B:$B,$A16,'PM10'!$A:$A,"ETHPM10")+SUMIFS('PM10'!K:K,'PM10'!$B:$B,$A16,'PM10'!$A:$A,"INDPM10")+SUMIFS('PM10'!K:K,'PM10'!$B:$B,$A16,'PM10'!$A:$A,"REFPM10")+SUMIFS('PM10'!K:K,'PM10'!$B:$B,$A16,'PM10'!$A:$A,"RESPM10")+SUMIFS('PM10'!K:K,'PM10'!$B:$B,$A16,'PM10'!$A:$A,"RSSPM10")+SUMIFS('PM10'!K:K,'PM10'!$B:$B,$A16,'PM10'!$A:$A,"TRNPM10")</f>
        <v>1628.6925685087615</v>
      </c>
      <c r="K16" s="21">
        <f>SUMIFS('PM10'!L:L,'PM10'!$B:$B,$A16,'PM10'!$A:$A,"BIOEPM10")+SUMIFS('PM10'!L:L,'PM10'!$B:$B,$A16,'PM10'!$A:$A,"COMPM10")+SUMIFS('PM10'!L:L,'PM10'!$B:$B,$A16,'PM10'!$A:$A,"ELCPM10")+SUMIFS('PM10'!L:L,'PM10'!$B:$B,$A16,'PM10'!$A:$A,"ETHPM10")+SUMIFS('PM10'!L:L,'PM10'!$B:$B,$A16,'PM10'!$A:$A,"INDPM10")+SUMIFS('PM10'!L:L,'PM10'!$B:$B,$A16,'PM10'!$A:$A,"REFPM10")+SUMIFS('PM10'!L:L,'PM10'!$B:$B,$A16,'PM10'!$A:$A,"RESPM10")+SUMIFS('PM10'!L:L,'PM10'!$B:$B,$A16,'PM10'!$A:$A,"RSSPM10")+SUMIFS('PM10'!L:L,'PM10'!$B:$B,$A16,'PM10'!$A:$A,"TRNPM10")</f>
        <v>1416.9626548800375</v>
      </c>
      <c r="M16" s="9" t="str">
        <f>RIGHT(A16,4)</f>
        <v>0015</v>
      </c>
      <c r="N16" s="9">
        <f>VLOOKUP($M16,scenarios!$A$2:$I$61,3)</f>
        <v>2060</v>
      </c>
      <c r="O16" s="9" t="str">
        <f>VLOOKUP($M16,scenarios!$A$2:$I$61,4)</f>
        <v>Ref</v>
      </c>
      <c r="P16" s="9" t="str">
        <f>VLOOKUP($M16,scenarios!$A$2:$I$61,5)</f>
        <v>Ref</v>
      </c>
      <c r="Q16" s="9" t="str">
        <f>VLOOKUP($M16,scenarios!$A$2:$I$61,6)</f>
        <v>Ref</v>
      </c>
      <c r="R16" s="9" t="str">
        <f>VLOOKUP($M16,scenarios!$A$2:$I$61,7)</f>
        <v>Doe2</v>
      </c>
      <c r="S16" s="9" t="str">
        <f>VLOOKUP($M16,scenarios!$A$2:$I$61,8)</f>
        <v>Ref</v>
      </c>
      <c r="T16" s="9" t="str">
        <f>VLOOKUP($M16,scenarios!$A$2:$I$61,9)</f>
        <v>Ref</v>
      </c>
    </row>
    <row r="17" spans="1:20" x14ac:dyDescent="0.3">
      <c r="A17" s="2" t="s">
        <v>16</v>
      </c>
      <c r="B17" s="21">
        <f>SUMIFS('PM10'!C:C,'PM10'!$B:$B,$A17,'PM10'!$A:$A,"BIOEPM10")+SUMIFS('PM10'!C:C,'PM10'!$B:$B,$A17,'PM10'!$A:$A,"COMPM10")+SUMIFS('PM10'!C:C,'PM10'!$B:$B,$A17,'PM10'!$A:$A,"ELCPM10")+SUMIFS('PM10'!C:C,'PM10'!$B:$B,$A17,'PM10'!$A:$A,"ETHPM10")+SUMIFS('PM10'!C:C,'PM10'!$B:$B,$A17,'PM10'!$A:$A,"INDPM10")+SUMIFS('PM10'!C:C,'PM10'!$B:$B,$A17,'PM10'!$A:$A,"REFPM10")+SUMIFS('PM10'!C:C,'PM10'!$B:$B,$A17,'PM10'!$A:$A,"RESPM10")+SUMIFS('PM10'!C:C,'PM10'!$B:$B,$A17,'PM10'!$A:$A,"RSSPM10")+SUMIFS('PM10'!C:C,'PM10'!$B:$B,$A17,'PM10'!$A:$A,"TRNPM10")</f>
        <v>4494.3133933150693</v>
      </c>
      <c r="C17" s="21">
        <f>SUMIFS('PM10'!D:D,'PM10'!$B:$B,$A17,'PM10'!$A:$A,"BIOEPM10")+SUMIFS('PM10'!D:D,'PM10'!$B:$B,$A17,'PM10'!$A:$A,"COMPM10")+SUMIFS('PM10'!D:D,'PM10'!$B:$B,$A17,'PM10'!$A:$A,"ELCPM10")+SUMIFS('PM10'!D:D,'PM10'!$B:$B,$A17,'PM10'!$A:$A,"ETHPM10")+SUMIFS('PM10'!D:D,'PM10'!$B:$B,$A17,'PM10'!$A:$A,"INDPM10")+SUMIFS('PM10'!D:D,'PM10'!$B:$B,$A17,'PM10'!$A:$A,"REFPM10")+SUMIFS('PM10'!D:D,'PM10'!$B:$B,$A17,'PM10'!$A:$A,"RESPM10")+SUMIFS('PM10'!D:D,'PM10'!$B:$B,$A17,'PM10'!$A:$A,"RSSPM10")+SUMIFS('PM10'!D:D,'PM10'!$B:$B,$A17,'PM10'!$A:$A,"TRNPM10")</f>
        <v>4295.356513371672</v>
      </c>
      <c r="D17" s="21">
        <f>SUMIFS('PM10'!E:E,'PM10'!$B:$B,$A17,'PM10'!$A:$A,"BIOEPM10")+SUMIFS('PM10'!E:E,'PM10'!$B:$B,$A17,'PM10'!$A:$A,"COMPM10")+SUMIFS('PM10'!E:E,'PM10'!$B:$B,$A17,'PM10'!$A:$A,"ELCPM10")+SUMIFS('PM10'!E:E,'PM10'!$B:$B,$A17,'PM10'!$A:$A,"ETHPM10")+SUMIFS('PM10'!E:E,'PM10'!$B:$B,$A17,'PM10'!$A:$A,"INDPM10")+SUMIFS('PM10'!E:E,'PM10'!$B:$B,$A17,'PM10'!$A:$A,"REFPM10")+SUMIFS('PM10'!E:E,'PM10'!$B:$B,$A17,'PM10'!$A:$A,"RESPM10")+SUMIFS('PM10'!E:E,'PM10'!$B:$B,$A17,'PM10'!$A:$A,"RSSPM10")+SUMIFS('PM10'!E:E,'PM10'!$B:$B,$A17,'PM10'!$A:$A,"TRNPM10")</f>
        <v>3606.4484380035592</v>
      </c>
      <c r="E17" s="21">
        <f>SUMIFS('PM10'!F:F,'PM10'!$B:$B,$A17,'PM10'!$A:$A,"BIOEPM10")+SUMIFS('PM10'!F:F,'PM10'!$B:$B,$A17,'PM10'!$A:$A,"COMPM10")+SUMIFS('PM10'!F:F,'PM10'!$B:$B,$A17,'PM10'!$A:$A,"ELCPM10")+SUMIFS('PM10'!F:F,'PM10'!$B:$B,$A17,'PM10'!$A:$A,"ETHPM10")+SUMIFS('PM10'!F:F,'PM10'!$B:$B,$A17,'PM10'!$A:$A,"INDPM10")+SUMIFS('PM10'!F:F,'PM10'!$B:$B,$A17,'PM10'!$A:$A,"REFPM10")+SUMIFS('PM10'!F:F,'PM10'!$B:$B,$A17,'PM10'!$A:$A,"RESPM10")+SUMIFS('PM10'!F:F,'PM10'!$B:$B,$A17,'PM10'!$A:$A,"RSSPM10")+SUMIFS('PM10'!F:F,'PM10'!$B:$B,$A17,'PM10'!$A:$A,"TRNPM10")</f>
        <v>2847.7662206974387</v>
      </c>
      <c r="F17" s="21">
        <f>SUMIFS('PM10'!G:G,'PM10'!$B:$B,$A17,'PM10'!$A:$A,"BIOEPM10")+SUMIFS('PM10'!G:G,'PM10'!$B:$B,$A17,'PM10'!$A:$A,"COMPM10")+SUMIFS('PM10'!G:G,'PM10'!$B:$B,$A17,'PM10'!$A:$A,"ELCPM10")+SUMIFS('PM10'!G:G,'PM10'!$B:$B,$A17,'PM10'!$A:$A,"ETHPM10")+SUMIFS('PM10'!G:G,'PM10'!$B:$B,$A17,'PM10'!$A:$A,"INDPM10")+SUMIFS('PM10'!G:G,'PM10'!$B:$B,$A17,'PM10'!$A:$A,"REFPM10")+SUMIFS('PM10'!G:G,'PM10'!$B:$B,$A17,'PM10'!$A:$A,"RESPM10")+SUMIFS('PM10'!G:G,'PM10'!$B:$B,$A17,'PM10'!$A:$A,"RSSPM10")+SUMIFS('PM10'!G:G,'PM10'!$B:$B,$A17,'PM10'!$A:$A,"TRNPM10")</f>
        <v>1816.9743727479124</v>
      </c>
      <c r="G17" s="21">
        <f>SUMIFS('PM10'!H:H,'PM10'!$B:$B,$A17,'PM10'!$A:$A,"BIOEPM10")+SUMIFS('PM10'!H:H,'PM10'!$B:$B,$A17,'PM10'!$A:$A,"COMPM10")+SUMIFS('PM10'!H:H,'PM10'!$B:$B,$A17,'PM10'!$A:$A,"ELCPM10")+SUMIFS('PM10'!H:H,'PM10'!$B:$B,$A17,'PM10'!$A:$A,"ETHPM10")+SUMIFS('PM10'!H:H,'PM10'!$B:$B,$A17,'PM10'!$A:$A,"INDPM10")+SUMIFS('PM10'!H:H,'PM10'!$B:$B,$A17,'PM10'!$A:$A,"REFPM10")+SUMIFS('PM10'!H:H,'PM10'!$B:$B,$A17,'PM10'!$A:$A,"RESPM10")+SUMIFS('PM10'!H:H,'PM10'!$B:$B,$A17,'PM10'!$A:$A,"RSSPM10")+SUMIFS('PM10'!H:H,'PM10'!$B:$B,$A17,'PM10'!$A:$A,"TRNPM10")</f>
        <v>1584.2856975320942</v>
      </c>
      <c r="H17" s="21">
        <f>SUMIFS('PM10'!I:I,'PM10'!$B:$B,$A17,'PM10'!$A:$A,"BIOEPM10")+SUMIFS('PM10'!I:I,'PM10'!$B:$B,$A17,'PM10'!$A:$A,"COMPM10")+SUMIFS('PM10'!I:I,'PM10'!$B:$B,$A17,'PM10'!$A:$A,"ELCPM10")+SUMIFS('PM10'!I:I,'PM10'!$B:$B,$A17,'PM10'!$A:$A,"ETHPM10")+SUMIFS('PM10'!I:I,'PM10'!$B:$B,$A17,'PM10'!$A:$A,"INDPM10")+SUMIFS('PM10'!I:I,'PM10'!$B:$B,$A17,'PM10'!$A:$A,"REFPM10")+SUMIFS('PM10'!I:I,'PM10'!$B:$B,$A17,'PM10'!$A:$A,"RESPM10")+SUMIFS('PM10'!I:I,'PM10'!$B:$B,$A17,'PM10'!$A:$A,"RSSPM10")+SUMIFS('PM10'!I:I,'PM10'!$B:$B,$A17,'PM10'!$A:$A,"TRNPM10")</f>
        <v>1569.1078631013536</v>
      </c>
      <c r="I17" s="21">
        <f>SUMIFS('PM10'!J:J,'PM10'!$B:$B,$A17,'PM10'!$A:$A,"BIOEPM10")+SUMIFS('PM10'!J:J,'PM10'!$B:$B,$A17,'PM10'!$A:$A,"COMPM10")+SUMIFS('PM10'!J:J,'PM10'!$B:$B,$A17,'PM10'!$A:$A,"ELCPM10")+SUMIFS('PM10'!J:J,'PM10'!$B:$B,$A17,'PM10'!$A:$A,"ETHPM10")+SUMIFS('PM10'!J:J,'PM10'!$B:$B,$A17,'PM10'!$A:$A,"INDPM10")+SUMIFS('PM10'!J:J,'PM10'!$B:$B,$A17,'PM10'!$A:$A,"REFPM10")+SUMIFS('PM10'!J:J,'PM10'!$B:$B,$A17,'PM10'!$A:$A,"RESPM10")+SUMIFS('PM10'!J:J,'PM10'!$B:$B,$A17,'PM10'!$A:$A,"RSSPM10")+SUMIFS('PM10'!J:J,'PM10'!$B:$B,$A17,'PM10'!$A:$A,"TRNPM10")</f>
        <v>1675.4594087495093</v>
      </c>
      <c r="J17" s="21">
        <f>SUMIFS('PM10'!K:K,'PM10'!$B:$B,$A17,'PM10'!$A:$A,"BIOEPM10")+SUMIFS('PM10'!K:K,'PM10'!$B:$B,$A17,'PM10'!$A:$A,"COMPM10")+SUMIFS('PM10'!K:K,'PM10'!$B:$B,$A17,'PM10'!$A:$A,"ELCPM10")+SUMIFS('PM10'!K:K,'PM10'!$B:$B,$A17,'PM10'!$A:$A,"ETHPM10")+SUMIFS('PM10'!K:K,'PM10'!$B:$B,$A17,'PM10'!$A:$A,"INDPM10")+SUMIFS('PM10'!K:K,'PM10'!$B:$B,$A17,'PM10'!$A:$A,"REFPM10")+SUMIFS('PM10'!K:K,'PM10'!$B:$B,$A17,'PM10'!$A:$A,"RESPM10")+SUMIFS('PM10'!K:K,'PM10'!$B:$B,$A17,'PM10'!$A:$A,"RSSPM10")+SUMIFS('PM10'!K:K,'PM10'!$B:$B,$A17,'PM10'!$A:$A,"TRNPM10")</f>
        <v>1628.5623570736761</v>
      </c>
      <c r="K17" s="21">
        <f>SUMIFS('PM10'!L:L,'PM10'!$B:$B,$A17,'PM10'!$A:$A,"BIOEPM10")+SUMIFS('PM10'!L:L,'PM10'!$B:$B,$A17,'PM10'!$A:$A,"COMPM10")+SUMIFS('PM10'!L:L,'PM10'!$B:$B,$A17,'PM10'!$A:$A,"ELCPM10")+SUMIFS('PM10'!L:L,'PM10'!$B:$B,$A17,'PM10'!$A:$A,"ETHPM10")+SUMIFS('PM10'!L:L,'PM10'!$B:$B,$A17,'PM10'!$A:$A,"INDPM10")+SUMIFS('PM10'!L:L,'PM10'!$B:$B,$A17,'PM10'!$A:$A,"REFPM10")+SUMIFS('PM10'!L:L,'PM10'!$B:$B,$A17,'PM10'!$A:$A,"RESPM10")+SUMIFS('PM10'!L:L,'PM10'!$B:$B,$A17,'PM10'!$A:$A,"RSSPM10")+SUMIFS('PM10'!L:L,'PM10'!$B:$B,$A17,'PM10'!$A:$A,"TRNPM10")</f>
        <v>1380.1647152438452</v>
      </c>
      <c r="M17" s="9" t="str">
        <f>RIGHT(A17,4)</f>
        <v>0016</v>
      </c>
      <c r="N17" s="9">
        <f>VLOOKUP($M17,scenarios!$A$2:$I$61,3)</f>
        <v>2060</v>
      </c>
      <c r="O17" s="9" t="str">
        <f>VLOOKUP($M17,scenarios!$A$2:$I$61,4)</f>
        <v>Ref</v>
      </c>
      <c r="P17" s="9" t="str">
        <f>VLOOKUP($M17,scenarios!$A$2:$I$61,5)</f>
        <v>Ref</v>
      </c>
      <c r="Q17" s="9" t="str">
        <f>VLOOKUP($M17,scenarios!$A$2:$I$61,6)</f>
        <v>Linear-Steady</v>
      </c>
      <c r="R17" s="9" t="str">
        <f>VLOOKUP($M17,scenarios!$A$2:$I$61,7)</f>
        <v>Low</v>
      </c>
      <c r="S17" s="9" t="str">
        <f>VLOOKUP($M17,scenarios!$A$2:$I$61,8)</f>
        <v>Ref</v>
      </c>
      <c r="T17" s="9" t="str">
        <f>VLOOKUP($M17,scenarios!$A$2:$I$61,9)</f>
        <v>Ref</v>
      </c>
    </row>
    <row r="18" spans="1:20" x14ac:dyDescent="0.3">
      <c r="A18" s="2" t="s">
        <v>17</v>
      </c>
      <c r="B18" s="21">
        <f>SUMIFS('PM10'!C:C,'PM10'!$B:$B,$A18,'PM10'!$A:$A,"BIOEPM10")+SUMIFS('PM10'!C:C,'PM10'!$B:$B,$A18,'PM10'!$A:$A,"COMPM10")+SUMIFS('PM10'!C:C,'PM10'!$B:$B,$A18,'PM10'!$A:$A,"ELCPM10")+SUMIFS('PM10'!C:C,'PM10'!$B:$B,$A18,'PM10'!$A:$A,"ETHPM10")+SUMIFS('PM10'!C:C,'PM10'!$B:$B,$A18,'PM10'!$A:$A,"INDPM10")+SUMIFS('PM10'!C:C,'PM10'!$B:$B,$A18,'PM10'!$A:$A,"REFPM10")+SUMIFS('PM10'!C:C,'PM10'!$B:$B,$A18,'PM10'!$A:$A,"RESPM10")+SUMIFS('PM10'!C:C,'PM10'!$B:$B,$A18,'PM10'!$A:$A,"RSSPM10")+SUMIFS('PM10'!C:C,'PM10'!$B:$B,$A18,'PM10'!$A:$A,"TRNPM10")</f>
        <v>4494.332258249713</v>
      </c>
      <c r="C18" s="21">
        <f>SUMIFS('PM10'!D:D,'PM10'!$B:$B,$A18,'PM10'!$A:$A,"BIOEPM10")+SUMIFS('PM10'!D:D,'PM10'!$B:$B,$A18,'PM10'!$A:$A,"COMPM10")+SUMIFS('PM10'!D:D,'PM10'!$B:$B,$A18,'PM10'!$A:$A,"ELCPM10")+SUMIFS('PM10'!D:D,'PM10'!$B:$B,$A18,'PM10'!$A:$A,"ETHPM10")+SUMIFS('PM10'!D:D,'PM10'!$B:$B,$A18,'PM10'!$A:$A,"INDPM10")+SUMIFS('PM10'!D:D,'PM10'!$B:$B,$A18,'PM10'!$A:$A,"REFPM10")+SUMIFS('PM10'!D:D,'PM10'!$B:$B,$A18,'PM10'!$A:$A,"RESPM10")+SUMIFS('PM10'!D:D,'PM10'!$B:$B,$A18,'PM10'!$A:$A,"RSSPM10")+SUMIFS('PM10'!D:D,'PM10'!$B:$B,$A18,'PM10'!$A:$A,"TRNPM10")</f>
        <v>4295.3630695140873</v>
      </c>
      <c r="D18" s="21">
        <f>SUMIFS('PM10'!E:E,'PM10'!$B:$B,$A18,'PM10'!$A:$A,"BIOEPM10")+SUMIFS('PM10'!E:E,'PM10'!$B:$B,$A18,'PM10'!$A:$A,"COMPM10")+SUMIFS('PM10'!E:E,'PM10'!$B:$B,$A18,'PM10'!$A:$A,"ELCPM10")+SUMIFS('PM10'!E:E,'PM10'!$B:$B,$A18,'PM10'!$A:$A,"ETHPM10")+SUMIFS('PM10'!E:E,'PM10'!$B:$B,$A18,'PM10'!$A:$A,"INDPM10")+SUMIFS('PM10'!E:E,'PM10'!$B:$B,$A18,'PM10'!$A:$A,"REFPM10")+SUMIFS('PM10'!E:E,'PM10'!$B:$B,$A18,'PM10'!$A:$A,"RESPM10")+SUMIFS('PM10'!E:E,'PM10'!$B:$B,$A18,'PM10'!$A:$A,"RSSPM10")+SUMIFS('PM10'!E:E,'PM10'!$B:$B,$A18,'PM10'!$A:$A,"TRNPM10")</f>
        <v>3609.4948635371948</v>
      </c>
      <c r="E18" s="21">
        <f>SUMIFS('PM10'!F:F,'PM10'!$B:$B,$A18,'PM10'!$A:$A,"BIOEPM10")+SUMIFS('PM10'!F:F,'PM10'!$B:$B,$A18,'PM10'!$A:$A,"COMPM10")+SUMIFS('PM10'!F:F,'PM10'!$B:$B,$A18,'PM10'!$A:$A,"ELCPM10")+SUMIFS('PM10'!F:F,'PM10'!$B:$B,$A18,'PM10'!$A:$A,"ETHPM10")+SUMIFS('PM10'!F:F,'PM10'!$B:$B,$A18,'PM10'!$A:$A,"INDPM10")+SUMIFS('PM10'!F:F,'PM10'!$B:$B,$A18,'PM10'!$A:$A,"REFPM10")+SUMIFS('PM10'!F:F,'PM10'!$B:$B,$A18,'PM10'!$A:$A,"RESPM10")+SUMIFS('PM10'!F:F,'PM10'!$B:$B,$A18,'PM10'!$A:$A,"RSSPM10")+SUMIFS('PM10'!F:F,'PM10'!$B:$B,$A18,'PM10'!$A:$A,"TRNPM10")</f>
        <v>2847.7526834931064</v>
      </c>
      <c r="F18" s="21">
        <f>SUMIFS('PM10'!G:G,'PM10'!$B:$B,$A18,'PM10'!$A:$A,"BIOEPM10")+SUMIFS('PM10'!G:G,'PM10'!$B:$B,$A18,'PM10'!$A:$A,"COMPM10")+SUMIFS('PM10'!G:G,'PM10'!$B:$B,$A18,'PM10'!$A:$A,"ELCPM10")+SUMIFS('PM10'!G:G,'PM10'!$B:$B,$A18,'PM10'!$A:$A,"ETHPM10")+SUMIFS('PM10'!G:G,'PM10'!$B:$B,$A18,'PM10'!$A:$A,"INDPM10")+SUMIFS('PM10'!G:G,'PM10'!$B:$B,$A18,'PM10'!$A:$A,"REFPM10")+SUMIFS('PM10'!G:G,'PM10'!$B:$B,$A18,'PM10'!$A:$A,"RESPM10")+SUMIFS('PM10'!G:G,'PM10'!$B:$B,$A18,'PM10'!$A:$A,"RSSPM10")+SUMIFS('PM10'!G:G,'PM10'!$B:$B,$A18,'PM10'!$A:$A,"TRNPM10")</f>
        <v>1817.7332221086522</v>
      </c>
      <c r="G18" s="21">
        <f>SUMIFS('PM10'!H:H,'PM10'!$B:$B,$A18,'PM10'!$A:$A,"BIOEPM10")+SUMIFS('PM10'!H:H,'PM10'!$B:$B,$A18,'PM10'!$A:$A,"COMPM10")+SUMIFS('PM10'!H:H,'PM10'!$B:$B,$A18,'PM10'!$A:$A,"ELCPM10")+SUMIFS('PM10'!H:H,'PM10'!$B:$B,$A18,'PM10'!$A:$A,"ETHPM10")+SUMIFS('PM10'!H:H,'PM10'!$B:$B,$A18,'PM10'!$A:$A,"INDPM10")+SUMIFS('PM10'!H:H,'PM10'!$B:$B,$A18,'PM10'!$A:$A,"REFPM10")+SUMIFS('PM10'!H:H,'PM10'!$B:$B,$A18,'PM10'!$A:$A,"RESPM10")+SUMIFS('PM10'!H:H,'PM10'!$B:$B,$A18,'PM10'!$A:$A,"RSSPM10")+SUMIFS('PM10'!H:H,'PM10'!$B:$B,$A18,'PM10'!$A:$A,"TRNPM10")</f>
        <v>1587.5192072492025</v>
      </c>
      <c r="H18" s="21">
        <f>SUMIFS('PM10'!I:I,'PM10'!$B:$B,$A18,'PM10'!$A:$A,"BIOEPM10")+SUMIFS('PM10'!I:I,'PM10'!$B:$B,$A18,'PM10'!$A:$A,"COMPM10")+SUMIFS('PM10'!I:I,'PM10'!$B:$B,$A18,'PM10'!$A:$A,"ELCPM10")+SUMIFS('PM10'!I:I,'PM10'!$B:$B,$A18,'PM10'!$A:$A,"ETHPM10")+SUMIFS('PM10'!I:I,'PM10'!$B:$B,$A18,'PM10'!$A:$A,"INDPM10")+SUMIFS('PM10'!I:I,'PM10'!$B:$B,$A18,'PM10'!$A:$A,"REFPM10")+SUMIFS('PM10'!I:I,'PM10'!$B:$B,$A18,'PM10'!$A:$A,"RESPM10")+SUMIFS('PM10'!I:I,'PM10'!$B:$B,$A18,'PM10'!$A:$A,"RSSPM10")+SUMIFS('PM10'!I:I,'PM10'!$B:$B,$A18,'PM10'!$A:$A,"TRNPM10")</f>
        <v>1571.5825234802833</v>
      </c>
      <c r="I18" s="21">
        <f>SUMIFS('PM10'!J:J,'PM10'!$B:$B,$A18,'PM10'!$A:$A,"BIOEPM10")+SUMIFS('PM10'!J:J,'PM10'!$B:$B,$A18,'PM10'!$A:$A,"COMPM10")+SUMIFS('PM10'!J:J,'PM10'!$B:$B,$A18,'PM10'!$A:$A,"ELCPM10")+SUMIFS('PM10'!J:J,'PM10'!$B:$B,$A18,'PM10'!$A:$A,"ETHPM10")+SUMIFS('PM10'!J:J,'PM10'!$B:$B,$A18,'PM10'!$A:$A,"INDPM10")+SUMIFS('PM10'!J:J,'PM10'!$B:$B,$A18,'PM10'!$A:$A,"REFPM10")+SUMIFS('PM10'!J:J,'PM10'!$B:$B,$A18,'PM10'!$A:$A,"RESPM10")+SUMIFS('PM10'!J:J,'PM10'!$B:$B,$A18,'PM10'!$A:$A,"RSSPM10")+SUMIFS('PM10'!J:J,'PM10'!$B:$B,$A18,'PM10'!$A:$A,"TRNPM10")</f>
        <v>1675.4594087495498</v>
      </c>
      <c r="J18" s="21">
        <f>SUMIFS('PM10'!K:K,'PM10'!$B:$B,$A18,'PM10'!$A:$A,"BIOEPM10")+SUMIFS('PM10'!K:K,'PM10'!$B:$B,$A18,'PM10'!$A:$A,"COMPM10")+SUMIFS('PM10'!K:K,'PM10'!$B:$B,$A18,'PM10'!$A:$A,"ELCPM10")+SUMIFS('PM10'!K:K,'PM10'!$B:$B,$A18,'PM10'!$A:$A,"ETHPM10")+SUMIFS('PM10'!K:K,'PM10'!$B:$B,$A18,'PM10'!$A:$A,"INDPM10")+SUMIFS('PM10'!K:K,'PM10'!$B:$B,$A18,'PM10'!$A:$A,"REFPM10")+SUMIFS('PM10'!K:K,'PM10'!$B:$B,$A18,'PM10'!$A:$A,"RESPM10")+SUMIFS('PM10'!K:K,'PM10'!$B:$B,$A18,'PM10'!$A:$A,"RSSPM10")+SUMIFS('PM10'!K:K,'PM10'!$B:$B,$A18,'PM10'!$A:$A,"TRNPM10")</f>
        <v>1628.5623570640137</v>
      </c>
      <c r="K18" s="21">
        <f>SUMIFS('PM10'!L:L,'PM10'!$B:$B,$A18,'PM10'!$A:$A,"BIOEPM10")+SUMIFS('PM10'!L:L,'PM10'!$B:$B,$A18,'PM10'!$A:$A,"COMPM10")+SUMIFS('PM10'!L:L,'PM10'!$B:$B,$A18,'PM10'!$A:$A,"ELCPM10")+SUMIFS('PM10'!L:L,'PM10'!$B:$B,$A18,'PM10'!$A:$A,"ETHPM10")+SUMIFS('PM10'!L:L,'PM10'!$B:$B,$A18,'PM10'!$A:$A,"INDPM10")+SUMIFS('PM10'!L:L,'PM10'!$B:$B,$A18,'PM10'!$A:$A,"REFPM10")+SUMIFS('PM10'!L:L,'PM10'!$B:$B,$A18,'PM10'!$A:$A,"RESPM10")+SUMIFS('PM10'!L:L,'PM10'!$B:$B,$A18,'PM10'!$A:$A,"RSSPM10")+SUMIFS('PM10'!L:L,'PM10'!$B:$B,$A18,'PM10'!$A:$A,"TRNPM10")</f>
        <v>1380.1647152443575</v>
      </c>
      <c r="M18" s="9" t="str">
        <f>RIGHT(A18,4)</f>
        <v>0017</v>
      </c>
      <c r="N18" s="9">
        <f>VLOOKUP($M18,scenarios!$A$2:$I$61,3)</f>
        <v>2060</v>
      </c>
      <c r="O18" s="9" t="str">
        <f>VLOOKUP($M18,scenarios!$A$2:$I$61,4)</f>
        <v>Ref</v>
      </c>
      <c r="P18" s="9" t="str">
        <f>VLOOKUP($M18,scenarios!$A$2:$I$61,5)</f>
        <v>Ref</v>
      </c>
      <c r="Q18" s="9" t="str">
        <f>VLOOKUP($M18,scenarios!$A$2:$I$61,6)</f>
        <v>Linear-Steady</v>
      </c>
      <c r="R18" s="9" t="str">
        <f>VLOOKUP($M18,scenarios!$A$2:$I$61,7)</f>
        <v>Doe4</v>
      </c>
      <c r="S18" s="9" t="str">
        <f>VLOOKUP($M18,scenarios!$A$2:$I$61,8)</f>
        <v>Ref</v>
      </c>
      <c r="T18" s="9" t="str">
        <f>VLOOKUP($M18,scenarios!$A$2:$I$61,9)</f>
        <v>Ref</v>
      </c>
    </row>
    <row r="19" spans="1:20" x14ac:dyDescent="0.3">
      <c r="A19" s="2" t="s">
        <v>18</v>
      </c>
      <c r="B19" s="21">
        <f>SUMIFS('PM10'!C:C,'PM10'!$B:$B,$A19,'PM10'!$A:$A,"BIOEPM10")+SUMIFS('PM10'!C:C,'PM10'!$B:$B,$A19,'PM10'!$A:$A,"COMPM10")+SUMIFS('PM10'!C:C,'PM10'!$B:$B,$A19,'PM10'!$A:$A,"ELCPM10")+SUMIFS('PM10'!C:C,'PM10'!$B:$B,$A19,'PM10'!$A:$A,"ETHPM10")+SUMIFS('PM10'!C:C,'PM10'!$B:$B,$A19,'PM10'!$A:$A,"INDPM10")+SUMIFS('PM10'!C:C,'PM10'!$B:$B,$A19,'PM10'!$A:$A,"REFPM10")+SUMIFS('PM10'!C:C,'PM10'!$B:$B,$A19,'PM10'!$A:$A,"RESPM10")+SUMIFS('PM10'!C:C,'PM10'!$B:$B,$A19,'PM10'!$A:$A,"RSSPM10")+SUMIFS('PM10'!C:C,'PM10'!$B:$B,$A19,'PM10'!$A:$A,"TRNPM10")</f>
        <v>4494.3133933150602</v>
      </c>
      <c r="C19" s="21">
        <f>SUMIFS('PM10'!D:D,'PM10'!$B:$B,$A19,'PM10'!$A:$A,"BIOEPM10")+SUMIFS('PM10'!D:D,'PM10'!$B:$B,$A19,'PM10'!$A:$A,"COMPM10")+SUMIFS('PM10'!D:D,'PM10'!$B:$B,$A19,'PM10'!$A:$A,"ELCPM10")+SUMIFS('PM10'!D:D,'PM10'!$B:$B,$A19,'PM10'!$A:$A,"ETHPM10")+SUMIFS('PM10'!D:D,'PM10'!$B:$B,$A19,'PM10'!$A:$A,"INDPM10")+SUMIFS('PM10'!D:D,'PM10'!$B:$B,$A19,'PM10'!$A:$A,"REFPM10")+SUMIFS('PM10'!D:D,'PM10'!$B:$B,$A19,'PM10'!$A:$A,"RESPM10")+SUMIFS('PM10'!D:D,'PM10'!$B:$B,$A19,'PM10'!$A:$A,"RSSPM10")+SUMIFS('PM10'!D:D,'PM10'!$B:$B,$A19,'PM10'!$A:$A,"TRNPM10")</f>
        <v>4295.3630695140864</v>
      </c>
      <c r="D19" s="21">
        <f>SUMIFS('PM10'!E:E,'PM10'!$B:$B,$A19,'PM10'!$A:$A,"BIOEPM10")+SUMIFS('PM10'!E:E,'PM10'!$B:$B,$A19,'PM10'!$A:$A,"COMPM10")+SUMIFS('PM10'!E:E,'PM10'!$B:$B,$A19,'PM10'!$A:$A,"ELCPM10")+SUMIFS('PM10'!E:E,'PM10'!$B:$B,$A19,'PM10'!$A:$A,"ETHPM10")+SUMIFS('PM10'!E:E,'PM10'!$B:$B,$A19,'PM10'!$A:$A,"INDPM10")+SUMIFS('PM10'!E:E,'PM10'!$B:$B,$A19,'PM10'!$A:$A,"REFPM10")+SUMIFS('PM10'!E:E,'PM10'!$B:$B,$A19,'PM10'!$A:$A,"RESPM10")+SUMIFS('PM10'!E:E,'PM10'!$B:$B,$A19,'PM10'!$A:$A,"RSSPM10")+SUMIFS('PM10'!E:E,'PM10'!$B:$B,$A19,'PM10'!$A:$A,"TRNPM10")</f>
        <v>3609.494863537439</v>
      </c>
      <c r="E19" s="21">
        <f>SUMIFS('PM10'!F:F,'PM10'!$B:$B,$A19,'PM10'!$A:$A,"BIOEPM10")+SUMIFS('PM10'!F:F,'PM10'!$B:$B,$A19,'PM10'!$A:$A,"COMPM10")+SUMIFS('PM10'!F:F,'PM10'!$B:$B,$A19,'PM10'!$A:$A,"ELCPM10")+SUMIFS('PM10'!F:F,'PM10'!$B:$B,$A19,'PM10'!$A:$A,"ETHPM10")+SUMIFS('PM10'!F:F,'PM10'!$B:$B,$A19,'PM10'!$A:$A,"INDPM10")+SUMIFS('PM10'!F:F,'PM10'!$B:$B,$A19,'PM10'!$A:$A,"REFPM10")+SUMIFS('PM10'!F:F,'PM10'!$B:$B,$A19,'PM10'!$A:$A,"RESPM10")+SUMIFS('PM10'!F:F,'PM10'!$B:$B,$A19,'PM10'!$A:$A,"RSSPM10")+SUMIFS('PM10'!F:F,'PM10'!$B:$B,$A19,'PM10'!$A:$A,"TRNPM10")</f>
        <v>2847.7291024431343</v>
      </c>
      <c r="F19" s="21">
        <f>SUMIFS('PM10'!G:G,'PM10'!$B:$B,$A19,'PM10'!$A:$A,"BIOEPM10")+SUMIFS('PM10'!G:G,'PM10'!$B:$B,$A19,'PM10'!$A:$A,"COMPM10")+SUMIFS('PM10'!G:G,'PM10'!$B:$B,$A19,'PM10'!$A:$A,"ELCPM10")+SUMIFS('PM10'!G:G,'PM10'!$B:$B,$A19,'PM10'!$A:$A,"ETHPM10")+SUMIFS('PM10'!G:G,'PM10'!$B:$B,$A19,'PM10'!$A:$A,"INDPM10")+SUMIFS('PM10'!G:G,'PM10'!$B:$B,$A19,'PM10'!$A:$A,"REFPM10")+SUMIFS('PM10'!G:G,'PM10'!$B:$B,$A19,'PM10'!$A:$A,"RESPM10")+SUMIFS('PM10'!G:G,'PM10'!$B:$B,$A19,'PM10'!$A:$A,"RSSPM10")+SUMIFS('PM10'!G:G,'PM10'!$B:$B,$A19,'PM10'!$A:$A,"TRNPM10")</f>
        <v>1817.7137068700642</v>
      </c>
      <c r="G19" s="21">
        <f>SUMIFS('PM10'!H:H,'PM10'!$B:$B,$A19,'PM10'!$A:$A,"BIOEPM10")+SUMIFS('PM10'!H:H,'PM10'!$B:$B,$A19,'PM10'!$A:$A,"COMPM10")+SUMIFS('PM10'!H:H,'PM10'!$B:$B,$A19,'PM10'!$A:$A,"ELCPM10")+SUMIFS('PM10'!H:H,'PM10'!$B:$B,$A19,'PM10'!$A:$A,"ETHPM10")+SUMIFS('PM10'!H:H,'PM10'!$B:$B,$A19,'PM10'!$A:$A,"INDPM10")+SUMIFS('PM10'!H:H,'PM10'!$B:$B,$A19,'PM10'!$A:$A,"REFPM10")+SUMIFS('PM10'!H:H,'PM10'!$B:$B,$A19,'PM10'!$A:$A,"RESPM10")+SUMIFS('PM10'!H:H,'PM10'!$B:$B,$A19,'PM10'!$A:$A,"RSSPM10")+SUMIFS('PM10'!H:H,'PM10'!$B:$B,$A19,'PM10'!$A:$A,"TRNPM10")</f>
        <v>1587.5192072623158</v>
      </c>
      <c r="H19" s="21">
        <f>SUMIFS('PM10'!I:I,'PM10'!$B:$B,$A19,'PM10'!$A:$A,"BIOEPM10")+SUMIFS('PM10'!I:I,'PM10'!$B:$B,$A19,'PM10'!$A:$A,"COMPM10")+SUMIFS('PM10'!I:I,'PM10'!$B:$B,$A19,'PM10'!$A:$A,"ELCPM10")+SUMIFS('PM10'!I:I,'PM10'!$B:$B,$A19,'PM10'!$A:$A,"ETHPM10")+SUMIFS('PM10'!I:I,'PM10'!$B:$B,$A19,'PM10'!$A:$A,"INDPM10")+SUMIFS('PM10'!I:I,'PM10'!$B:$B,$A19,'PM10'!$A:$A,"REFPM10")+SUMIFS('PM10'!I:I,'PM10'!$B:$B,$A19,'PM10'!$A:$A,"RESPM10")+SUMIFS('PM10'!I:I,'PM10'!$B:$B,$A19,'PM10'!$A:$A,"RSSPM10")+SUMIFS('PM10'!I:I,'PM10'!$B:$B,$A19,'PM10'!$A:$A,"TRNPM10")</f>
        <v>1571.5825234813005</v>
      </c>
      <c r="I19" s="21">
        <f>SUMIFS('PM10'!J:J,'PM10'!$B:$B,$A19,'PM10'!$A:$A,"BIOEPM10")+SUMIFS('PM10'!J:J,'PM10'!$B:$B,$A19,'PM10'!$A:$A,"COMPM10")+SUMIFS('PM10'!J:J,'PM10'!$B:$B,$A19,'PM10'!$A:$A,"ELCPM10")+SUMIFS('PM10'!J:J,'PM10'!$B:$B,$A19,'PM10'!$A:$A,"ETHPM10")+SUMIFS('PM10'!J:J,'PM10'!$B:$B,$A19,'PM10'!$A:$A,"INDPM10")+SUMIFS('PM10'!J:J,'PM10'!$B:$B,$A19,'PM10'!$A:$A,"REFPM10")+SUMIFS('PM10'!J:J,'PM10'!$B:$B,$A19,'PM10'!$A:$A,"RESPM10")+SUMIFS('PM10'!J:J,'PM10'!$B:$B,$A19,'PM10'!$A:$A,"RSSPM10")+SUMIFS('PM10'!J:J,'PM10'!$B:$B,$A19,'PM10'!$A:$A,"TRNPM10")</f>
        <v>1673.9850158518384</v>
      </c>
      <c r="J19" s="21">
        <f>SUMIFS('PM10'!K:K,'PM10'!$B:$B,$A19,'PM10'!$A:$A,"BIOEPM10")+SUMIFS('PM10'!K:K,'PM10'!$B:$B,$A19,'PM10'!$A:$A,"COMPM10")+SUMIFS('PM10'!K:K,'PM10'!$B:$B,$A19,'PM10'!$A:$A,"ELCPM10")+SUMIFS('PM10'!K:K,'PM10'!$B:$B,$A19,'PM10'!$A:$A,"ETHPM10")+SUMIFS('PM10'!K:K,'PM10'!$B:$B,$A19,'PM10'!$A:$A,"INDPM10")+SUMIFS('PM10'!K:K,'PM10'!$B:$B,$A19,'PM10'!$A:$A,"REFPM10")+SUMIFS('PM10'!K:K,'PM10'!$B:$B,$A19,'PM10'!$A:$A,"RESPM10")+SUMIFS('PM10'!K:K,'PM10'!$B:$B,$A19,'PM10'!$A:$A,"RSSPM10")+SUMIFS('PM10'!K:K,'PM10'!$B:$B,$A19,'PM10'!$A:$A,"TRNPM10")</f>
        <v>1627.1441406738468</v>
      </c>
      <c r="K19" s="21">
        <f>SUMIFS('PM10'!L:L,'PM10'!$B:$B,$A19,'PM10'!$A:$A,"BIOEPM10")+SUMIFS('PM10'!L:L,'PM10'!$B:$B,$A19,'PM10'!$A:$A,"COMPM10")+SUMIFS('PM10'!L:L,'PM10'!$B:$B,$A19,'PM10'!$A:$A,"ELCPM10")+SUMIFS('PM10'!L:L,'PM10'!$B:$B,$A19,'PM10'!$A:$A,"ETHPM10")+SUMIFS('PM10'!L:L,'PM10'!$B:$B,$A19,'PM10'!$A:$A,"INDPM10")+SUMIFS('PM10'!L:L,'PM10'!$B:$B,$A19,'PM10'!$A:$A,"REFPM10")+SUMIFS('PM10'!L:L,'PM10'!$B:$B,$A19,'PM10'!$A:$A,"RESPM10")+SUMIFS('PM10'!L:L,'PM10'!$B:$B,$A19,'PM10'!$A:$A,"RSSPM10")+SUMIFS('PM10'!L:L,'PM10'!$B:$B,$A19,'PM10'!$A:$A,"TRNPM10")</f>
        <v>1378.7464988398601</v>
      </c>
      <c r="M19" s="9" t="str">
        <f>RIGHT(A19,4)</f>
        <v>0018</v>
      </c>
      <c r="N19" s="9">
        <f>VLOOKUP($M19,scenarios!$A$2:$I$61,3)</f>
        <v>2060</v>
      </c>
      <c r="O19" s="9" t="str">
        <f>VLOOKUP($M19,scenarios!$A$2:$I$61,4)</f>
        <v>Ref</v>
      </c>
      <c r="P19" s="9" t="str">
        <f>VLOOKUP($M19,scenarios!$A$2:$I$61,5)</f>
        <v>Ref</v>
      </c>
      <c r="Q19" s="9" t="str">
        <f>VLOOKUP($M19,scenarios!$A$2:$I$61,6)</f>
        <v>Linear-Steady</v>
      </c>
      <c r="R19" s="9" t="str">
        <f>VLOOKUP($M19,scenarios!$A$2:$I$61,7)</f>
        <v>Doe2</v>
      </c>
      <c r="S19" s="9" t="str">
        <f>VLOOKUP($M19,scenarios!$A$2:$I$61,8)</f>
        <v>Ref</v>
      </c>
      <c r="T19" s="9" t="str">
        <f>VLOOKUP($M19,scenarios!$A$2:$I$61,9)</f>
        <v>Ref</v>
      </c>
    </row>
    <row r="20" spans="1:20" x14ac:dyDescent="0.3">
      <c r="A20" s="2" t="s">
        <v>177</v>
      </c>
      <c r="B20" s="21">
        <f>SUMIFS('PM10'!C:C,'PM10'!$B:$B,$A20,'PM10'!$A:$A,"BIOEPM10")+SUMIFS('PM10'!C:C,'PM10'!$B:$B,$A20,'PM10'!$A:$A,"COMPM10")+SUMIFS('PM10'!C:C,'PM10'!$B:$B,$A20,'PM10'!$A:$A,"ELCPM10")+SUMIFS('PM10'!C:C,'PM10'!$B:$B,$A20,'PM10'!$A:$A,"ETHPM10")+SUMIFS('PM10'!C:C,'PM10'!$B:$B,$A20,'PM10'!$A:$A,"INDPM10")+SUMIFS('PM10'!C:C,'PM10'!$B:$B,$A20,'PM10'!$A:$A,"REFPM10")+SUMIFS('PM10'!C:C,'PM10'!$B:$B,$A20,'PM10'!$A:$A,"RESPM10")+SUMIFS('PM10'!C:C,'PM10'!$B:$B,$A20,'PM10'!$A:$A,"RSSPM10")+SUMIFS('PM10'!C:C,'PM10'!$B:$B,$A20,'PM10'!$A:$A,"TRNPM10")</f>
        <v>4494.3134039997276</v>
      </c>
      <c r="C20" s="21">
        <f>SUMIFS('PM10'!D:D,'PM10'!$B:$B,$A20,'PM10'!$A:$A,"BIOEPM10")+SUMIFS('PM10'!D:D,'PM10'!$B:$B,$A20,'PM10'!$A:$A,"COMPM10")+SUMIFS('PM10'!D:D,'PM10'!$B:$B,$A20,'PM10'!$A:$A,"ELCPM10")+SUMIFS('PM10'!D:D,'PM10'!$B:$B,$A20,'PM10'!$A:$A,"ETHPM10")+SUMIFS('PM10'!D:D,'PM10'!$B:$B,$A20,'PM10'!$A:$A,"INDPM10")+SUMIFS('PM10'!D:D,'PM10'!$B:$B,$A20,'PM10'!$A:$A,"REFPM10")+SUMIFS('PM10'!D:D,'PM10'!$B:$B,$A20,'PM10'!$A:$A,"RESPM10")+SUMIFS('PM10'!D:D,'PM10'!$B:$B,$A20,'PM10'!$A:$A,"RSSPM10")+SUMIFS('PM10'!D:D,'PM10'!$B:$B,$A20,'PM10'!$A:$A,"TRNPM10")</f>
        <v>4295.3629633120017</v>
      </c>
      <c r="D20" s="21">
        <f>SUMIFS('PM10'!E:E,'PM10'!$B:$B,$A20,'PM10'!$A:$A,"BIOEPM10")+SUMIFS('PM10'!E:E,'PM10'!$B:$B,$A20,'PM10'!$A:$A,"COMPM10")+SUMIFS('PM10'!E:E,'PM10'!$B:$B,$A20,'PM10'!$A:$A,"ELCPM10")+SUMIFS('PM10'!E:E,'PM10'!$B:$B,$A20,'PM10'!$A:$A,"ETHPM10")+SUMIFS('PM10'!E:E,'PM10'!$B:$B,$A20,'PM10'!$A:$A,"INDPM10")+SUMIFS('PM10'!E:E,'PM10'!$B:$B,$A20,'PM10'!$A:$A,"REFPM10")+SUMIFS('PM10'!E:E,'PM10'!$B:$B,$A20,'PM10'!$A:$A,"RESPM10")+SUMIFS('PM10'!E:E,'PM10'!$B:$B,$A20,'PM10'!$A:$A,"RSSPM10")+SUMIFS('PM10'!E:E,'PM10'!$B:$B,$A20,'PM10'!$A:$A,"TRNPM10")</f>
        <v>3606.3719336668282</v>
      </c>
      <c r="E20" s="21">
        <f>SUMIFS('PM10'!F:F,'PM10'!$B:$B,$A20,'PM10'!$A:$A,"BIOEPM10")+SUMIFS('PM10'!F:F,'PM10'!$B:$B,$A20,'PM10'!$A:$A,"COMPM10")+SUMIFS('PM10'!F:F,'PM10'!$B:$B,$A20,'PM10'!$A:$A,"ELCPM10")+SUMIFS('PM10'!F:F,'PM10'!$B:$B,$A20,'PM10'!$A:$A,"ETHPM10")+SUMIFS('PM10'!F:F,'PM10'!$B:$B,$A20,'PM10'!$A:$A,"INDPM10")+SUMIFS('PM10'!F:F,'PM10'!$B:$B,$A20,'PM10'!$A:$A,"REFPM10")+SUMIFS('PM10'!F:F,'PM10'!$B:$B,$A20,'PM10'!$A:$A,"RESPM10")+SUMIFS('PM10'!F:F,'PM10'!$B:$B,$A20,'PM10'!$A:$A,"RSSPM10")+SUMIFS('PM10'!F:F,'PM10'!$B:$B,$A20,'PM10'!$A:$A,"TRNPM10")</f>
        <v>2847.5085580426908</v>
      </c>
      <c r="F20" s="21">
        <f>SUMIFS('PM10'!G:G,'PM10'!$B:$B,$A20,'PM10'!$A:$A,"BIOEPM10")+SUMIFS('PM10'!G:G,'PM10'!$B:$B,$A20,'PM10'!$A:$A,"COMPM10")+SUMIFS('PM10'!G:G,'PM10'!$B:$B,$A20,'PM10'!$A:$A,"ELCPM10")+SUMIFS('PM10'!G:G,'PM10'!$B:$B,$A20,'PM10'!$A:$A,"ETHPM10")+SUMIFS('PM10'!G:G,'PM10'!$B:$B,$A20,'PM10'!$A:$A,"INDPM10")+SUMIFS('PM10'!G:G,'PM10'!$B:$B,$A20,'PM10'!$A:$A,"REFPM10")+SUMIFS('PM10'!G:G,'PM10'!$B:$B,$A20,'PM10'!$A:$A,"RESPM10")+SUMIFS('PM10'!G:G,'PM10'!$B:$B,$A20,'PM10'!$A:$A,"RSSPM10")+SUMIFS('PM10'!G:G,'PM10'!$B:$B,$A20,'PM10'!$A:$A,"TRNPM10")</f>
        <v>1820.5155416409132</v>
      </c>
      <c r="G20" s="21">
        <f>SUMIFS('PM10'!H:H,'PM10'!$B:$B,$A20,'PM10'!$A:$A,"BIOEPM10")+SUMIFS('PM10'!H:H,'PM10'!$B:$B,$A20,'PM10'!$A:$A,"COMPM10")+SUMIFS('PM10'!H:H,'PM10'!$B:$B,$A20,'PM10'!$A:$A,"ELCPM10")+SUMIFS('PM10'!H:H,'PM10'!$B:$B,$A20,'PM10'!$A:$A,"ETHPM10")+SUMIFS('PM10'!H:H,'PM10'!$B:$B,$A20,'PM10'!$A:$A,"INDPM10")+SUMIFS('PM10'!H:H,'PM10'!$B:$B,$A20,'PM10'!$A:$A,"REFPM10")+SUMIFS('PM10'!H:H,'PM10'!$B:$B,$A20,'PM10'!$A:$A,"RESPM10")+SUMIFS('PM10'!H:H,'PM10'!$B:$B,$A20,'PM10'!$A:$A,"RSSPM10")+SUMIFS('PM10'!H:H,'PM10'!$B:$B,$A20,'PM10'!$A:$A,"TRNPM10")</f>
        <v>1589.1869626699777</v>
      </c>
      <c r="H20" s="21">
        <f>SUMIFS('PM10'!I:I,'PM10'!$B:$B,$A20,'PM10'!$A:$A,"BIOEPM10")+SUMIFS('PM10'!I:I,'PM10'!$B:$B,$A20,'PM10'!$A:$A,"COMPM10")+SUMIFS('PM10'!I:I,'PM10'!$B:$B,$A20,'PM10'!$A:$A,"ELCPM10")+SUMIFS('PM10'!I:I,'PM10'!$B:$B,$A20,'PM10'!$A:$A,"ETHPM10")+SUMIFS('PM10'!I:I,'PM10'!$B:$B,$A20,'PM10'!$A:$A,"INDPM10")+SUMIFS('PM10'!I:I,'PM10'!$B:$B,$A20,'PM10'!$A:$A,"REFPM10")+SUMIFS('PM10'!I:I,'PM10'!$B:$B,$A20,'PM10'!$A:$A,"RESPM10")+SUMIFS('PM10'!I:I,'PM10'!$B:$B,$A20,'PM10'!$A:$A,"RSSPM10")+SUMIFS('PM10'!I:I,'PM10'!$B:$B,$A20,'PM10'!$A:$A,"TRNPM10")</f>
        <v>1573.0488938168724</v>
      </c>
      <c r="I20" s="21">
        <f>SUMIFS('PM10'!J:J,'PM10'!$B:$B,$A20,'PM10'!$A:$A,"BIOEPM10")+SUMIFS('PM10'!J:J,'PM10'!$B:$B,$A20,'PM10'!$A:$A,"COMPM10")+SUMIFS('PM10'!J:J,'PM10'!$B:$B,$A20,'PM10'!$A:$A,"ELCPM10")+SUMIFS('PM10'!J:J,'PM10'!$B:$B,$A20,'PM10'!$A:$A,"ETHPM10")+SUMIFS('PM10'!J:J,'PM10'!$B:$B,$A20,'PM10'!$A:$A,"INDPM10")+SUMIFS('PM10'!J:J,'PM10'!$B:$B,$A20,'PM10'!$A:$A,"REFPM10")+SUMIFS('PM10'!J:J,'PM10'!$B:$B,$A20,'PM10'!$A:$A,"RESPM10")+SUMIFS('PM10'!J:J,'PM10'!$B:$B,$A20,'PM10'!$A:$A,"RSSPM10")+SUMIFS('PM10'!J:J,'PM10'!$B:$B,$A20,'PM10'!$A:$A,"TRNPM10")</f>
        <v>1678.0981557509997</v>
      </c>
      <c r="J20" s="21">
        <f>SUMIFS('PM10'!K:K,'PM10'!$B:$B,$A20,'PM10'!$A:$A,"BIOEPM10")+SUMIFS('PM10'!K:K,'PM10'!$B:$B,$A20,'PM10'!$A:$A,"COMPM10")+SUMIFS('PM10'!K:K,'PM10'!$B:$B,$A20,'PM10'!$A:$A,"ELCPM10")+SUMIFS('PM10'!K:K,'PM10'!$B:$B,$A20,'PM10'!$A:$A,"ETHPM10")+SUMIFS('PM10'!K:K,'PM10'!$B:$B,$A20,'PM10'!$A:$A,"INDPM10")+SUMIFS('PM10'!K:K,'PM10'!$B:$B,$A20,'PM10'!$A:$A,"REFPM10")+SUMIFS('PM10'!K:K,'PM10'!$B:$B,$A20,'PM10'!$A:$A,"RESPM10")+SUMIFS('PM10'!K:K,'PM10'!$B:$B,$A20,'PM10'!$A:$A,"RSSPM10")+SUMIFS('PM10'!K:K,'PM10'!$B:$B,$A20,'PM10'!$A:$A,"TRNPM10")</f>
        <v>1635.1433450263423</v>
      </c>
      <c r="K20" s="21">
        <f>SUMIFS('PM10'!L:L,'PM10'!$B:$B,$A20,'PM10'!$A:$A,"BIOEPM10")+SUMIFS('PM10'!L:L,'PM10'!$B:$B,$A20,'PM10'!$A:$A,"COMPM10")+SUMIFS('PM10'!L:L,'PM10'!$B:$B,$A20,'PM10'!$A:$A,"ELCPM10")+SUMIFS('PM10'!L:L,'PM10'!$B:$B,$A20,'PM10'!$A:$A,"ETHPM10")+SUMIFS('PM10'!L:L,'PM10'!$B:$B,$A20,'PM10'!$A:$A,"INDPM10")+SUMIFS('PM10'!L:L,'PM10'!$B:$B,$A20,'PM10'!$A:$A,"REFPM10")+SUMIFS('PM10'!L:L,'PM10'!$B:$B,$A20,'PM10'!$A:$A,"RESPM10")+SUMIFS('PM10'!L:L,'PM10'!$B:$B,$A20,'PM10'!$A:$A,"RSSPM10")+SUMIFS('PM10'!L:L,'PM10'!$B:$B,$A20,'PM10'!$A:$A,"TRNPM10")</f>
        <v>1411.3918146403259</v>
      </c>
      <c r="M20" s="9" t="str">
        <f>RIGHT(A20,4)</f>
        <v>0019</v>
      </c>
      <c r="N20" s="9">
        <f>VLOOKUP($M20,scenarios!$A$2:$I$61,3)</f>
        <v>2060</v>
      </c>
      <c r="O20" s="9" t="str">
        <f>VLOOKUP($M20,scenarios!$A$2:$I$61,4)</f>
        <v>Ref</v>
      </c>
      <c r="P20" s="9">
        <f>VLOOKUP($M20,scenarios!$A$2:$I$61,5)</f>
        <v>10</v>
      </c>
      <c r="Q20" s="9" t="str">
        <f>VLOOKUP($M20,scenarios!$A$2:$I$61,6)</f>
        <v>Linear-Steady</v>
      </c>
      <c r="R20" s="9" t="str">
        <f>VLOOKUP($M20,scenarios!$A$2:$I$61,7)</f>
        <v>Low</v>
      </c>
      <c r="S20" s="9" t="str">
        <f>VLOOKUP($M20,scenarios!$A$2:$I$61,8)</f>
        <v>Ref</v>
      </c>
      <c r="T20" s="9" t="str">
        <f>VLOOKUP($M20,scenarios!$A$2:$I$61,9)</f>
        <v>Ref</v>
      </c>
    </row>
    <row r="21" spans="1:20" x14ac:dyDescent="0.3">
      <c r="A21" s="2" t="s">
        <v>178</v>
      </c>
      <c r="B21" s="21">
        <f>SUMIFS('PM10'!C:C,'PM10'!$B:$B,$A21,'PM10'!$A:$A,"BIOEPM10")+SUMIFS('PM10'!C:C,'PM10'!$B:$B,$A21,'PM10'!$A:$A,"COMPM10")+SUMIFS('PM10'!C:C,'PM10'!$B:$B,$A21,'PM10'!$A:$A,"ELCPM10")+SUMIFS('PM10'!C:C,'PM10'!$B:$B,$A21,'PM10'!$A:$A,"ETHPM10")+SUMIFS('PM10'!C:C,'PM10'!$B:$B,$A21,'PM10'!$A:$A,"INDPM10")+SUMIFS('PM10'!C:C,'PM10'!$B:$B,$A21,'PM10'!$A:$A,"REFPM10")+SUMIFS('PM10'!C:C,'PM10'!$B:$B,$A21,'PM10'!$A:$A,"RESPM10")+SUMIFS('PM10'!C:C,'PM10'!$B:$B,$A21,'PM10'!$A:$A,"RSSPM10")+SUMIFS('PM10'!C:C,'PM10'!$B:$B,$A21,'PM10'!$A:$A,"TRNPM10")</f>
        <v>4494.3134039997267</v>
      </c>
      <c r="C21" s="21">
        <f>SUMIFS('PM10'!D:D,'PM10'!$B:$B,$A21,'PM10'!$A:$A,"BIOEPM10")+SUMIFS('PM10'!D:D,'PM10'!$B:$B,$A21,'PM10'!$A:$A,"COMPM10")+SUMIFS('PM10'!D:D,'PM10'!$B:$B,$A21,'PM10'!$A:$A,"ELCPM10")+SUMIFS('PM10'!D:D,'PM10'!$B:$B,$A21,'PM10'!$A:$A,"ETHPM10")+SUMIFS('PM10'!D:D,'PM10'!$B:$B,$A21,'PM10'!$A:$A,"INDPM10")+SUMIFS('PM10'!D:D,'PM10'!$B:$B,$A21,'PM10'!$A:$A,"REFPM10")+SUMIFS('PM10'!D:D,'PM10'!$B:$B,$A21,'PM10'!$A:$A,"RESPM10")+SUMIFS('PM10'!D:D,'PM10'!$B:$B,$A21,'PM10'!$A:$A,"RSSPM10")+SUMIFS('PM10'!D:D,'PM10'!$B:$B,$A21,'PM10'!$A:$A,"TRNPM10")</f>
        <v>4295.3629633120017</v>
      </c>
      <c r="D21" s="21">
        <f>SUMIFS('PM10'!E:E,'PM10'!$B:$B,$A21,'PM10'!$A:$A,"BIOEPM10")+SUMIFS('PM10'!E:E,'PM10'!$B:$B,$A21,'PM10'!$A:$A,"COMPM10")+SUMIFS('PM10'!E:E,'PM10'!$B:$B,$A21,'PM10'!$A:$A,"ELCPM10")+SUMIFS('PM10'!E:E,'PM10'!$B:$B,$A21,'PM10'!$A:$A,"ETHPM10")+SUMIFS('PM10'!E:E,'PM10'!$B:$B,$A21,'PM10'!$A:$A,"INDPM10")+SUMIFS('PM10'!E:E,'PM10'!$B:$B,$A21,'PM10'!$A:$A,"REFPM10")+SUMIFS('PM10'!E:E,'PM10'!$B:$B,$A21,'PM10'!$A:$A,"RESPM10")+SUMIFS('PM10'!E:E,'PM10'!$B:$B,$A21,'PM10'!$A:$A,"RSSPM10")+SUMIFS('PM10'!E:E,'PM10'!$B:$B,$A21,'PM10'!$A:$A,"TRNPM10")</f>
        <v>3609.5101073323162</v>
      </c>
      <c r="E21" s="21">
        <f>SUMIFS('PM10'!F:F,'PM10'!$B:$B,$A21,'PM10'!$A:$A,"BIOEPM10")+SUMIFS('PM10'!F:F,'PM10'!$B:$B,$A21,'PM10'!$A:$A,"COMPM10")+SUMIFS('PM10'!F:F,'PM10'!$B:$B,$A21,'PM10'!$A:$A,"ELCPM10")+SUMIFS('PM10'!F:F,'PM10'!$B:$B,$A21,'PM10'!$A:$A,"ETHPM10")+SUMIFS('PM10'!F:F,'PM10'!$B:$B,$A21,'PM10'!$A:$A,"INDPM10")+SUMIFS('PM10'!F:F,'PM10'!$B:$B,$A21,'PM10'!$A:$A,"REFPM10")+SUMIFS('PM10'!F:F,'PM10'!$B:$B,$A21,'PM10'!$A:$A,"RESPM10")+SUMIFS('PM10'!F:F,'PM10'!$B:$B,$A21,'PM10'!$A:$A,"RSSPM10")+SUMIFS('PM10'!F:F,'PM10'!$B:$B,$A21,'PM10'!$A:$A,"TRNPM10")</f>
        <v>2847.5380595108682</v>
      </c>
      <c r="F21" s="21">
        <f>SUMIFS('PM10'!G:G,'PM10'!$B:$B,$A21,'PM10'!$A:$A,"BIOEPM10")+SUMIFS('PM10'!G:G,'PM10'!$B:$B,$A21,'PM10'!$A:$A,"COMPM10")+SUMIFS('PM10'!G:G,'PM10'!$B:$B,$A21,'PM10'!$A:$A,"ELCPM10")+SUMIFS('PM10'!G:G,'PM10'!$B:$B,$A21,'PM10'!$A:$A,"ETHPM10")+SUMIFS('PM10'!G:G,'PM10'!$B:$B,$A21,'PM10'!$A:$A,"INDPM10")+SUMIFS('PM10'!G:G,'PM10'!$B:$B,$A21,'PM10'!$A:$A,"REFPM10")+SUMIFS('PM10'!G:G,'PM10'!$B:$B,$A21,'PM10'!$A:$A,"RESPM10")+SUMIFS('PM10'!G:G,'PM10'!$B:$B,$A21,'PM10'!$A:$A,"RSSPM10")+SUMIFS('PM10'!G:G,'PM10'!$B:$B,$A21,'PM10'!$A:$A,"TRNPM10")</f>
        <v>1820.5155419042451</v>
      </c>
      <c r="G21" s="21">
        <f>SUMIFS('PM10'!H:H,'PM10'!$B:$B,$A21,'PM10'!$A:$A,"BIOEPM10")+SUMIFS('PM10'!H:H,'PM10'!$B:$B,$A21,'PM10'!$A:$A,"COMPM10")+SUMIFS('PM10'!H:H,'PM10'!$B:$B,$A21,'PM10'!$A:$A,"ELCPM10")+SUMIFS('PM10'!H:H,'PM10'!$B:$B,$A21,'PM10'!$A:$A,"ETHPM10")+SUMIFS('PM10'!H:H,'PM10'!$B:$B,$A21,'PM10'!$A:$A,"INDPM10")+SUMIFS('PM10'!H:H,'PM10'!$B:$B,$A21,'PM10'!$A:$A,"REFPM10")+SUMIFS('PM10'!H:H,'PM10'!$B:$B,$A21,'PM10'!$A:$A,"RESPM10")+SUMIFS('PM10'!H:H,'PM10'!$B:$B,$A21,'PM10'!$A:$A,"RSSPM10")+SUMIFS('PM10'!H:H,'PM10'!$B:$B,$A21,'PM10'!$A:$A,"TRNPM10")</f>
        <v>1588.7452203794348</v>
      </c>
      <c r="H21" s="21">
        <f>SUMIFS('PM10'!I:I,'PM10'!$B:$B,$A21,'PM10'!$A:$A,"BIOEPM10")+SUMIFS('PM10'!I:I,'PM10'!$B:$B,$A21,'PM10'!$A:$A,"COMPM10")+SUMIFS('PM10'!I:I,'PM10'!$B:$B,$A21,'PM10'!$A:$A,"ELCPM10")+SUMIFS('PM10'!I:I,'PM10'!$B:$B,$A21,'PM10'!$A:$A,"ETHPM10")+SUMIFS('PM10'!I:I,'PM10'!$B:$B,$A21,'PM10'!$A:$A,"INDPM10")+SUMIFS('PM10'!I:I,'PM10'!$B:$B,$A21,'PM10'!$A:$A,"REFPM10")+SUMIFS('PM10'!I:I,'PM10'!$B:$B,$A21,'PM10'!$A:$A,"RESPM10")+SUMIFS('PM10'!I:I,'PM10'!$B:$B,$A21,'PM10'!$A:$A,"RSSPM10")+SUMIFS('PM10'!I:I,'PM10'!$B:$B,$A21,'PM10'!$A:$A,"TRNPM10")</f>
        <v>1574.5232866668832</v>
      </c>
      <c r="I21" s="21">
        <f>SUMIFS('PM10'!J:J,'PM10'!$B:$B,$A21,'PM10'!$A:$A,"BIOEPM10")+SUMIFS('PM10'!J:J,'PM10'!$B:$B,$A21,'PM10'!$A:$A,"COMPM10")+SUMIFS('PM10'!J:J,'PM10'!$B:$B,$A21,'PM10'!$A:$A,"ELCPM10")+SUMIFS('PM10'!J:J,'PM10'!$B:$B,$A21,'PM10'!$A:$A,"ETHPM10")+SUMIFS('PM10'!J:J,'PM10'!$B:$B,$A21,'PM10'!$A:$A,"INDPM10")+SUMIFS('PM10'!J:J,'PM10'!$B:$B,$A21,'PM10'!$A:$A,"REFPM10")+SUMIFS('PM10'!J:J,'PM10'!$B:$B,$A21,'PM10'!$A:$A,"RESPM10")+SUMIFS('PM10'!J:J,'PM10'!$B:$B,$A21,'PM10'!$A:$A,"RSSPM10")+SUMIFS('PM10'!J:J,'PM10'!$B:$B,$A21,'PM10'!$A:$A,"TRNPM10")</f>
        <v>1678.0981556980435</v>
      </c>
      <c r="J21" s="21">
        <f>SUMIFS('PM10'!K:K,'PM10'!$B:$B,$A21,'PM10'!$A:$A,"BIOEPM10")+SUMIFS('PM10'!K:K,'PM10'!$B:$B,$A21,'PM10'!$A:$A,"COMPM10")+SUMIFS('PM10'!K:K,'PM10'!$B:$B,$A21,'PM10'!$A:$A,"ELCPM10")+SUMIFS('PM10'!K:K,'PM10'!$B:$B,$A21,'PM10'!$A:$A,"ETHPM10")+SUMIFS('PM10'!K:K,'PM10'!$B:$B,$A21,'PM10'!$A:$A,"INDPM10")+SUMIFS('PM10'!K:K,'PM10'!$B:$B,$A21,'PM10'!$A:$A,"REFPM10")+SUMIFS('PM10'!K:K,'PM10'!$B:$B,$A21,'PM10'!$A:$A,"RESPM10")+SUMIFS('PM10'!K:K,'PM10'!$B:$B,$A21,'PM10'!$A:$A,"RSSPM10")+SUMIFS('PM10'!K:K,'PM10'!$B:$B,$A21,'PM10'!$A:$A,"TRNPM10")</f>
        <v>1636.8088515081158</v>
      </c>
      <c r="K21" s="21">
        <f>SUMIFS('PM10'!L:L,'PM10'!$B:$B,$A21,'PM10'!$A:$A,"BIOEPM10")+SUMIFS('PM10'!L:L,'PM10'!$B:$B,$A21,'PM10'!$A:$A,"COMPM10")+SUMIFS('PM10'!L:L,'PM10'!$B:$B,$A21,'PM10'!$A:$A,"ELCPM10")+SUMIFS('PM10'!L:L,'PM10'!$B:$B,$A21,'PM10'!$A:$A,"ETHPM10")+SUMIFS('PM10'!L:L,'PM10'!$B:$B,$A21,'PM10'!$A:$A,"INDPM10")+SUMIFS('PM10'!L:L,'PM10'!$B:$B,$A21,'PM10'!$A:$A,"REFPM10")+SUMIFS('PM10'!L:L,'PM10'!$B:$B,$A21,'PM10'!$A:$A,"RESPM10")+SUMIFS('PM10'!L:L,'PM10'!$B:$B,$A21,'PM10'!$A:$A,"RSSPM10")+SUMIFS('PM10'!L:L,'PM10'!$B:$B,$A21,'PM10'!$A:$A,"TRNPM10")</f>
        <v>1411.3918146451763</v>
      </c>
      <c r="M21" s="9" t="str">
        <f>RIGHT(A21,4)</f>
        <v>0020</v>
      </c>
      <c r="N21" s="9">
        <f>VLOOKUP($M21,scenarios!$A$2:$I$61,3)</f>
        <v>2060</v>
      </c>
      <c r="O21" s="9" t="str">
        <f>VLOOKUP($M21,scenarios!$A$2:$I$61,4)</f>
        <v>Ref</v>
      </c>
      <c r="P21" s="9">
        <f>VLOOKUP($M21,scenarios!$A$2:$I$61,5)</f>
        <v>10</v>
      </c>
      <c r="Q21" s="9" t="str">
        <f>VLOOKUP($M21,scenarios!$A$2:$I$61,6)</f>
        <v>Linear-Steady</v>
      </c>
      <c r="R21" s="9" t="str">
        <f>VLOOKUP($M21,scenarios!$A$2:$I$61,7)</f>
        <v>Doe4</v>
      </c>
      <c r="S21" s="9" t="str">
        <f>VLOOKUP($M21,scenarios!$A$2:$I$61,8)</f>
        <v>Ref</v>
      </c>
      <c r="T21" s="9" t="str">
        <f>VLOOKUP($M21,scenarios!$A$2:$I$61,9)</f>
        <v>Ref</v>
      </c>
    </row>
    <row r="22" spans="1:20" x14ac:dyDescent="0.3">
      <c r="A22" s="2" t="s">
        <v>179</v>
      </c>
      <c r="B22" s="21">
        <f>SUMIFS('PM10'!C:C,'PM10'!$B:$B,$A22,'PM10'!$A:$A,"BIOEPM10")+SUMIFS('PM10'!C:C,'PM10'!$B:$B,$A22,'PM10'!$A:$A,"COMPM10")+SUMIFS('PM10'!C:C,'PM10'!$B:$B,$A22,'PM10'!$A:$A,"ELCPM10")+SUMIFS('PM10'!C:C,'PM10'!$B:$B,$A22,'PM10'!$A:$A,"ETHPM10")+SUMIFS('PM10'!C:C,'PM10'!$B:$B,$A22,'PM10'!$A:$A,"INDPM10")+SUMIFS('PM10'!C:C,'PM10'!$B:$B,$A22,'PM10'!$A:$A,"REFPM10")+SUMIFS('PM10'!C:C,'PM10'!$B:$B,$A22,'PM10'!$A:$A,"RESPM10")+SUMIFS('PM10'!C:C,'PM10'!$B:$B,$A22,'PM10'!$A:$A,"RSSPM10")+SUMIFS('PM10'!C:C,'PM10'!$B:$B,$A22,'PM10'!$A:$A,"TRNPM10")</f>
        <v>4517.0605998151741</v>
      </c>
      <c r="C22" s="21">
        <f>SUMIFS('PM10'!D:D,'PM10'!$B:$B,$A22,'PM10'!$A:$A,"BIOEPM10")+SUMIFS('PM10'!D:D,'PM10'!$B:$B,$A22,'PM10'!$A:$A,"COMPM10")+SUMIFS('PM10'!D:D,'PM10'!$B:$B,$A22,'PM10'!$A:$A,"ELCPM10")+SUMIFS('PM10'!D:D,'PM10'!$B:$B,$A22,'PM10'!$A:$A,"ETHPM10")+SUMIFS('PM10'!D:D,'PM10'!$B:$B,$A22,'PM10'!$A:$A,"INDPM10")+SUMIFS('PM10'!D:D,'PM10'!$B:$B,$A22,'PM10'!$A:$A,"REFPM10")+SUMIFS('PM10'!D:D,'PM10'!$B:$B,$A22,'PM10'!$A:$A,"RESPM10")+SUMIFS('PM10'!D:D,'PM10'!$B:$B,$A22,'PM10'!$A:$A,"RSSPM10")+SUMIFS('PM10'!D:D,'PM10'!$B:$B,$A22,'PM10'!$A:$A,"TRNPM10")</f>
        <v>4295.3639899401942</v>
      </c>
      <c r="D22" s="21">
        <f>SUMIFS('PM10'!E:E,'PM10'!$B:$B,$A22,'PM10'!$A:$A,"BIOEPM10")+SUMIFS('PM10'!E:E,'PM10'!$B:$B,$A22,'PM10'!$A:$A,"COMPM10")+SUMIFS('PM10'!E:E,'PM10'!$B:$B,$A22,'PM10'!$A:$A,"ELCPM10")+SUMIFS('PM10'!E:E,'PM10'!$B:$B,$A22,'PM10'!$A:$A,"ETHPM10")+SUMIFS('PM10'!E:E,'PM10'!$B:$B,$A22,'PM10'!$A:$A,"INDPM10")+SUMIFS('PM10'!E:E,'PM10'!$B:$B,$A22,'PM10'!$A:$A,"REFPM10")+SUMIFS('PM10'!E:E,'PM10'!$B:$B,$A22,'PM10'!$A:$A,"RESPM10")+SUMIFS('PM10'!E:E,'PM10'!$B:$B,$A22,'PM10'!$A:$A,"RSSPM10")+SUMIFS('PM10'!E:E,'PM10'!$B:$B,$A22,'PM10'!$A:$A,"TRNPM10")</f>
        <v>3606.4167597795931</v>
      </c>
      <c r="E22" s="21">
        <f>SUMIFS('PM10'!F:F,'PM10'!$B:$B,$A22,'PM10'!$A:$A,"BIOEPM10")+SUMIFS('PM10'!F:F,'PM10'!$B:$B,$A22,'PM10'!$A:$A,"COMPM10")+SUMIFS('PM10'!F:F,'PM10'!$B:$B,$A22,'PM10'!$A:$A,"ELCPM10")+SUMIFS('PM10'!F:F,'PM10'!$B:$B,$A22,'PM10'!$A:$A,"ETHPM10")+SUMIFS('PM10'!F:F,'PM10'!$B:$B,$A22,'PM10'!$A:$A,"INDPM10")+SUMIFS('PM10'!F:F,'PM10'!$B:$B,$A22,'PM10'!$A:$A,"REFPM10")+SUMIFS('PM10'!F:F,'PM10'!$B:$B,$A22,'PM10'!$A:$A,"RESPM10")+SUMIFS('PM10'!F:F,'PM10'!$B:$B,$A22,'PM10'!$A:$A,"RSSPM10")+SUMIFS('PM10'!F:F,'PM10'!$B:$B,$A22,'PM10'!$A:$A,"TRNPM10")</f>
        <v>2847.5321390908298</v>
      </c>
      <c r="F22" s="21">
        <f>SUMIFS('PM10'!G:G,'PM10'!$B:$B,$A22,'PM10'!$A:$A,"BIOEPM10")+SUMIFS('PM10'!G:G,'PM10'!$B:$B,$A22,'PM10'!$A:$A,"COMPM10")+SUMIFS('PM10'!G:G,'PM10'!$B:$B,$A22,'PM10'!$A:$A,"ELCPM10")+SUMIFS('PM10'!G:G,'PM10'!$B:$B,$A22,'PM10'!$A:$A,"ETHPM10")+SUMIFS('PM10'!G:G,'PM10'!$B:$B,$A22,'PM10'!$A:$A,"INDPM10")+SUMIFS('PM10'!G:G,'PM10'!$B:$B,$A22,'PM10'!$A:$A,"REFPM10")+SUMIFS('PM10'!G:G,'PM10'!$B:$B,$A22,'PM10'!$A:$A,"RESPM10")+SUMIFS('PM10'!G:G,'PM10'!$B:$B,$A22,'PM10'!$A:$A,"RSSPM10")+SUMIFS('PM10'!G:G,'PM10'!$B:$B,$A22,'PM10'!$A:$A,"TRNPM10")</f>
        <v>1820.7501770153422</v>
      </c>
      <c r="G22" s="21">
        <f>SUMIFS('PM10'!H:H,'PM10'!$B:$B,$A22,'PM10'!$A:$A,"BIOEPM10")+SUMIFS('PM10'!H:H,'PM10'!$B:$B,$A22,'PM10'!$A:$A,"COMPM10")+SUMIFS('PM10'!H:H,'PM10'!$B:$B,$A22,'PM10'!$A:$A,"ELCPM10")+SUMIFS('PM10'!H:H,'PM10'!$B:$B,$A22,'PM10'!$A:$A,"ETHPM10")+SUMIFS('PM10'!H:H,'PM10'!$B:$B,$A22,'PM10'!$A:$A,"INDPM10")+SUMIFS('PM10'!H:H,'PM10'!$B:$B,$A22,'PM10'!$A:$A,"REFPM10")+SUMIFS('PM10'!H:H,'PM10'!$B:$B,$A22,'PM10'!$A:$A,"RESPM10")+SUMIFS('PM10'!H:H,'PM10'!$B:$B,$A22,'PM10'!$A:$A,"RSSPM10")+SUMIFS('PM10'!H:H,'PM10'!$B:$B,$A22,'PM10'!$A:$A,"TRNPM10")</f>
        <v>1589.4020827792287</v>
      </c>
      <c r="H22" s="21">
        <f>SUMIFS('PM10'!I:I,'PM10'!$B:$B,$A22,'PM10'!$A:$A,"BIOEPM10")+SUMIFS('PM10'!I:I,'PM10'!$B:$B,$A22,'PM10'!$A:$A,"COMPM10")+SUMIFS('PM10'!I:I,'PM10'!$B:$B,$A22,'PM10'!$A:$A,"ELCPM10")+SUMIFS('PM10'!I:I,'PM10'!$B:$B,$A22,'PM10'!$A:$A,"ETHPM10")+SUMIFS('PM10'!I:I,'PM10'!$B:$B,$A22,'PM10'!$A:$A,"INDPM10")+SUMIFS('PM10'!I:I,'PM10'!$B:$B,$A22,'PM10'!$A:$A,"REFPM10")+SUMIFS('PM10'!I:I,'PM10'!$B:$B,$A22,'PM10'!$A:$A,"RESPM10")+SUMIFS('PM10'!I:I,'PM10'!$B:$B,$A22,'PM10'!$A:$A,"RSSPM10")+SUMIFS('PM10'!I:I,'PM10'!$B:$B,$A22,'PM10'!$A:$A,"TRNPM10")</f>
        <v>1574.4001252830467</v>
      </c>
      <c r="I22" s="21">
        <f>SUMIFS('PM10'!J:J,'PM10'!$B:$B,$A22,'PM10'!$A:$A,"BIOEPM10")+SUMIFS('PM10'!J:J,'PM10'!$B:$B,$A22,'PM10'!$A:$A,"COMPM10")+SUMIFS('PM10'!J:J,'PM10'!$B:$B,$A22,'PM10'!$A:$A,"ELCPM10")+SUMIFS('PM10'!J:J,'PM10'!$B:$B,$A22,'PM10'!$A:$A,"ETHPM10")+SUMIFS('PM10'!J:J,'PM10'!$B:$B,$A22,'PM10'!$A:$A,"INDPM10")+SUMIFS('PM10'!J:J,'PM10'!$B:$B,$A22,'PM10'!$A:$A,"REFPM10")+SUMIFS('PM10'!J:J,'PM10'!$B:$B,$A22,'PM10'!$A:$A,"RESPM10")+SUMIFS('PM10'!J:J,'PM10'!$B:$B,$A22,'PM10'!$A:$A,"RSSPM10")+SUMIFS('PM10'!J:J,'PM10'!$B:$B,$A22,'PM10'!$A:$A,"TRNPM10")</f>
        <v>1677.9749943151994</v>
      </c>
      <c r="J22" s="21">
        <f>SUMIFS('PM10'!K:K,'PM10'!$B:$B,$A22,'PM10'!$A:$A,"BIOEPM10")+SUMIFS('PM10'!K:K,'PM10'!$B:$B,$A22,'PM10'!$A:$A,"COMPM10")+SUMIFS('PM10'!K:K,'PM10'!$B:$B,$A22,'PM10'!$A:$A,"ELCPM10")+SUMIFS('PM10'!K:K,'PM10'!$B:$B,$A22,'PM10'!$A:$A,"ETHPM10")+SUMIFS('PM10'!K:K,'PM10'!$B:$B,$A22,'PM10'!$A:$A,"INDPM10")+SUMIFS('PM10'!K:K,'PM10'!$B:$B,$A22,'PM10'!$A:$A,"REFPM10")+SUMIFS('PM10'!K:K,'PM10'!$B:$B,$A22,'PM10'!$A:$A,"RESPM10")+SUMIFS('PM10'!K:K,'PM10'!$B:$B,$A22,'PM10'!$A:$A,"RSSPM10")+SUMIFS('PM10'!K:K,'PM10'!$B:$B,$A22,'PM10'!$A:$A,"TRNPM10")</f>
        <v>1636.6917800214292</v>
      </c>
      <c r="K22" s="21">
        <f>SUMIFS('PM10'!L:L,'PM10'!$B:$B,$A22,'PM10'!$A:$A,"BIOEPM10")+SUMIFS('PM10'!L:L,'PM10'!$B:$B,$A22,'PM10'!$A:$A,"COMPM10")+SUMIFS('PM10'!L:L,'PM10'!$B:$B,$A22,'PM10'!$A:$A,"ELCPM10")+SUMIFS('PM10'!L:L,'PM10'!$B:$B,$A22,'PM10'!$A:$A,"ETHPM10")+SUMIFS('PM10'!L:L,'PM10'!$B:$B,$A22,'PM10'!$A:$A,"INDPM10")+SUMIFS('PM10'!L:L,'PM10'!$B:$B,$A22,'PM10'!$A:$A,"REFPM10")+SUMIFS('PM10'!L:L,'PM10'!$B:$B,$A22,'PM10'!$A:$A,"RESPM10")+SUMIFS('PM10'!L:L,'PM10'!$B:$B,$A22,'PM10'!$A:$A,"RSSPM10")+SUMIFS('PM10'!L:L,'PM10'!$B:$B,$A22,'PM10'!$A:$A,"TRNPM10")</f>
        <v>1411.2103356942075</v>
      </c>
      <c r="M22" s="9" t="str">
        <f>RIGHT(A22,4)</f>
        <v>0021</v>
      </c>
      <c r="N22" s="9">
        <f>VLOOKUP($M22,scenarios!$A$2:$I$61,3)</f>
        <v>2060</v>
      </c>
      <c r="O22" s="9" t="str">
        <f>VLOOKUP($M22,scenarios!$A$2:$I$61,4)</f>
        <v>Ref</v>
      </c>
      <c r="P22" s="9">
        <f>VLOOKUP($M22,scenarios!$A$2:$I$61,5)</f>
        <v>10</v>
      </c>
      <c r="Q22" s="9" t="str">
        <f>VLOOKUP($M22,scenarios!$A$2:$I$61,6)</f>
        <v>Linear-Steady</v>
      </c>
      <c r="R22" s="9" t="str">
        <f>VLOOKUP($M22,scenarios!$A$2:$I$61,7)</f>
        <v>Doe2</v>
      </c>
      <c r="S22" s="9" t="str">
        <f>VLOOKUP($M22,scenarios!$A$2:$I$61,8)</f>
        <v>Ref</v>
      </c>
      <c r="T22" s="9" t="str">
        <f>VLOOKUP($M22,scenarios!$A$2:$I$61,9)</f>
        <v>Ref</v>
      </c>
    </row>
    <row r="23" spans="1:20" x14ac:dyDescent="0.3">
      <c r="A23" s="2" t="s">
        <v>180</v>
      </c>
      <c r="B23" s="21">
        <f>SUMIFS('PM10'!C:C,'PM10'!$B:$B,$A23,'PM10'!$A:$A,"BIOEPM10")+SUMIFS('PM10'!C:C,'PM10'!$B:$B,$A23,'PM10'!$A:$A,"COMPM10")+SUMIFS('PM10'!C:C,'PM10'!$B:$B,$A23,'PM10'!$A:$A,"ELCPM10")+SUMIFS('PM10'!C:C,'PM10'!$B:$B,$A23,'PM10'!$A:$A,"ETHPM10")+SUMIFS('PM10'!C:C,'PM10'!$B:$B,$A23,'PM10'!$A:$A,"INDPM10")+SUMIFS('PM10'!C:C,'PM10'!$B:$B,$A23,'PM10'!$A:$A,"REFPM10")+SUMIFS('PM10'!C:C,'PM10'!$B:$B,$A23,'PM10'!$A:$A,"RESPM10")+SUMIFS('PM10'!C:C,'PM10'!$B:$B,$A23,'PM10'!$A:$A,"RSSPM10")+SUMIFS('PM10'!C:C,'PM10'!$B:$B,$A23,'PM10'!$A:$A,"TRNPM10")</f>
        <v>4494.2517627242405</v>
      </c>
      <c r="C23" s="21">
        <f>SUMIFS('PM10'!D:D,'PM10'!$B:$B,$A23,'PM10'!$A:$A,"BIOEPM10")+SUMIFS('PM10'!D:D,'PM10'!$B:$B,$A23,'PM10'!$A:$A,"COMPM10")+SUMIFS('PM10'!D:D,'PM10'!$B:$B,$A23,'PM10'!$A:$A,"ELCPM10")+SUMIFS('PM10'!D:D,'PM10'!$B:$B,$A23,'PM10'!$A:$A,"ETHPM10")+SUMIFS('PM10'!D:D,'PM10'!$B:$B,$A23,'PM10'!$A:$A,"INDPM10")+SUMIFS('PM10'!D:D,'PM10'!$B:$B,$A23,'PM10'!$A:$A,"REFPM10")+SUMIFS('PM10'!D:D,'PM10'!$B:$B,$A23,'PM10'!$A:$A,"RESPM10")+SUMIFS('PM10'!D:D,'PM10'!$B:$B,$A23,'PM10'!$A:$A,"RSSPM10")+SUMIFS('PM10'!D:D,'PM10'!$B:$B,$A23,'PM10'!$A:$A,"TRNPM10")</f>
        <v>4295.3372996066955</v>
      </c>
      <c r="D23" s="21">
        <f>SUMIFS('PM10'!E:E,'PM10'!$B:$B,$A23,'PM10'!$A:$A,"BIOEPM10")+SUMIFS('PM10'!E:E,'PM10'!$B:$B,$A23,'PM10'!$A:$A,"COMPM10")+SUMIFS('PM10'!E:E,'PM10'!$B:$B,$A23,'PM10'!$A:$A,"ELCPM10")+SUMIFS('PM10'!E:E,'PM10'!$B:$B,$A23,'PM10'!$A:$A,"ETHPM10")+SUMIFS('PM10'!E:E,'PM10'!$B:$B,$A23,'PM10'!$A:$A,"INDPM10")+SUMIFS('PM10'!E:E,'PM10'!$B:$B,$A23,'PM10'!$A:$A,"REFPM10")+SUMIFS('PM10'!E:E,'PM10'!$B:$B,$A23,'PM10'!$A:$A,"RESPM10")+SUMIFS('PM10'!E:E,'PM10'!$B:$B,$A23,'PM10'!$A:$A,"RSSPM10")+SUMIFS('PM10'!E:E,'PM10'!$B:$B,$A23,'PM10'!$A:$A,"TRNPM10")</f>
        <v>3601.9116590484928</v>
      </c>
      <c r="E23" s="21">
        <f>SUMIFS('PM10'!F:F,'PM10'!$B:$B,$A23,'PM10'!$A:$A,"BIOEPM10")+SUMIFS('PM10'!F:F,'PM10'!$B:$B,$A23,'PM10'!$A:$A,"COMPM10")+SUMIFS('PM10'!F:F,'PM10'!$B:$B,$A23,'PM10'!$A:$A,"ELCPM10")+SUMIFS('PM10'!F:F,'PM10'!$B:$B,$A23,'PM10'!$A:$A,"ETHPM10")+SUMIFS('PM10'!F:F,'PM10'!$B:$B,$A23,'PM10'!$A:$A,"INDPM10")+SUMIFS('PM10'!F:F,'PM10'!$B:$B,$A23,'PM10'!$A:$A,"REFPM10")+SUMIFS('PM10'!F:F,'PM10'!$B:$B,$A23,'PM10'!$A:$A,"RESPM10")+SUMIFS('PM10'!F:F,'PM10'!$B:$B,$A23,'PM10'!$A:$A,"RSSPM10")+SUMIFS('PM10'!F:F,'PM10'!$B:$B,$A23,'PM10'!$A:$A,"TRNPM10")</f>
        <v>2850.0140054223066</v>
      </c>
      <c r="F23" s="21">
        <f>SUMIFS('PM10'!G:G,'PM10'!$B:$B,$A23,'PM10'!$A:$A,"BIOEPM10")+SUMIFS('PM10'!G:G,'PM10'!$B:$B,$A23,'PM10'!$A:$A,"COMPM10")+SUMIFS('PM10'!G:G,'PM10'!$B:$B,$A23,'PM10'!$A:$A,"ELCPM10")+SUMIFS('PM10'!G:G,'PM10'!$B:$B,$A23,'PM10'!$A:$A,"ETHPM10")+SUMIFS('PM10'!G:G,'PM10'!$B:$B,$A23,'PM10'!$A:$A,"INDPM10")+SUMIFS('PM10'!G:G,'PM10'!$B:$B,$A23,'PM10'!$A:$A,"REFPM10")+SUMIFS('PM10'!G:G,'PM10'!$B:$B,$A23,'PM10'!$A:$A,"RESPM10")+SUMIFS('PM10'!G:G,'PM10'!$B:$B,$A23,'PM10'!$A:$A,"RSSPM10")+SUMIFS('PM10'!G:G,'PM10'!$B:$B,$A23,'PM10'!$A:$A,"TRNPM10")</f>
        <v>1818.9072151710188</v>
      </c>
      <c r="G23" s="21">
        <f>SUMIFS('PM10'!H:H,'PM10'!$B:$B,$A23,'PM10'!$A:$A,"BIOEPM10")+SUMIFS('PM10'!H:H,'PM10'!$B:$B,$A23,'PM10'!$A:$A,"COMPM10")+SUMIFS('PM10'!H:H,'PM10'!$B:$B,$A23,'PM10'!$A:$A,"ELCPM10")+SUMIFS('PM10'!H:H,'PM10'!$B:$B,$A23,'PM10'!$A:$A,"ETHPM10")+SUMIFS('PM10'!H:H,'PM10'!$B:$B,$A23,'PM10'!$A:$A,"INDPM10")+SUMIFS('PM10'!H:H,'PM10'!$B:$B,$A23,'PM10'!$A:$A,"REFPM10")+SUMIFS('PM10'!H:H,'PM10'!$B:$B,$A23,'PM10'!$A:$A,"RESPM10")+SUMIFS('PM10'!H:H,'PM10'!$B:$B,$A23,'PM10'!$A:$A,"RSSPM10")+SUMIFS('PM10'!H:H,'PM10'!$B:$B,$A23,'PM10'!$A:$A,"TRNPM10")</f>
        <v>1588.9204789880671</v>
      </c>
      <c r="H23" s="21">
        <f>SUMIFS('PM10'!I:I,'PM10'!$B:$B,$A23,'PM10'!$A:$A,"BIOEPM10")+SUMIFS('PM10'!I:I,'PM10'!$B:$B,$A23,'PM10'!$A:$A,"COMPM10")+SUMIFS('PM10'!I:I,'PM10'!$B:$B,$A23,'PM10'!$A:$A,"ELCPM10")+SUMIFS('PM10'!I:I,'PM10'!$B:$B,$A23,'PM10'!$A:$A,"ETHPM10")+SUMIFS('PM10'!I:I,'PM10'!$B:$B,$A23,'PM10'!$A:$A,"INDPM10")+SUMIFS('PM10'!I:I,'PM10'!$B:$B,$A23,'PM10'!$A:$A,"REFPM10")+SUMIFS('PM10'!I:I,'PM10'!$B:$B,$A23,'PM10'!$A:$A,"RESPM10")+SUMIFS('PM10'!I:I,'PM10'!$B:$B,$A23,'PM10'!$A:$A,"RSSPM10")+SUMIFS('PM10'!I:I,'PM10'!$B:$B,$A23,'PM10'!$A:$A,"TRNPM10")</f>
        <v>1577.7209556823098</v>
      </c>
      <c r="I23" s="21">
        <f>SUMIFS('PM10'!J:J,'PM10'!$B:$B,$A23,'PM10'!$A:$A,"BIOEPM10")+SUMIFS('PM10'!J:J,'PM10'!$B:$B,$A23,'PM10'!$A:$A,"COMPM10")+SUMIFS('PM10'!J:J,'PM10'!$B:$B,$A23,'PM10'!$A:$A,"ELCPM10")+SUMIFS('PM10'!J:J,'PM10'!$B:$B,$A23,'PM10'!$A:$A,"ETHPM10")+SUMIFS('PM10'!J:J,'PM10'!$B:$B,$A23,'PM10'!$A:$A,"INDPM10")+SUMIFS('PM10'!J:J,'PM10'!$B:$B,$A23,'PM10'!$A:$A,"REFPM10")+SUMIFS('PM10'!J:J,'PM10'!$B:$B,$A23,'PM10'!$A:$A,"RESPM10")+SUMIFS('PM10'!J:J,'PM10'!$B:$B,$A23,'PM10'!$A:$A,"RSSPM10")+SUMIFS('PM10'!J:J,'PM10'!$B:$B,$A23,'PM10'!$A:$A,"TRNPM10")</f>
        <v>1683.0934599178313</v>
      </c>
      <c r="J23" s="21">
        <f>SUMIFS('PM10'!K:K,'PM10'!$B:$B,$A23,'PM10'!$A:$A,"BIOEPM10")+SUMIFS('PM10'!K:K,'PM10'!$B:$B,$A23,'PM10'!$A:$A,"COMPM10")+SUMIFS('PM10'!K:K,'PM10'!$B:$B,$A23,'PM10'!$A:$A,"ELCPM10")+SUMIFS('PM10'!K:K,'PM10'!$B:$B,$A23,'PM10'!$A:$A,"ETHPM10")+SUMIFS('PM10'!K:K,'PM10'!$B:$B,$A23,'PM10'!$A:$A,"INDPM10")+SUMIFS('PM10'!K:K,'PM10'!$B:$B,$A23,'PM10'!$A:$A,"REFPM10")+SUMIFS('PM10'!K:K,'PM10'!$B:$B,$A23,'PM10'!$A:$A,"RESPM10")+SUMIFS('PM10'!K:K,'PM10'!$B:$B,$A23,'PM10'!$A:$A,"RSSPM10")+SUMIFS('PM10'!K:K,'PM10'!$B:$B,$A23,'PM10'!$A:$A,"TRNPM10")</f>
        <v>1662.3509158761319</v>
      </c>
      <c r="K23" s="21">
        <f>SUMIFS('PM10'!L:L,'PM10'!$B:$B,$A23,'PM10'!$A:$A,"BIOEPM10")+SUMIFS('PM10'!L:L,'PM10'!$B:$B,$A23,'PM10'!$A:$A,"COMPM10")+SUMIFS('PM10'!L:L,'PM10'!$B:$B,$A23,'PM10'!$A:$A,"ELCPM10")+SUMIFS('PM10'!L:L,'PM10'!$B:$B,$A23,'PM10'!$A:$A,"ETHPM10")+SUMIFS('PM10'!L:L,'PM10'!$B:$B,$A23,'PM10'!$A:$A,"INDPM10")+SUMIFS('PM10'!L:L,'PM10'!$B:$B,$A23,'PM10'!$A:$A,"REFPM10")+SUMIFS('PM10'!L:L,'PM10'!$B:$B,$A23,'PM10'!$A:$A,"RESPM10")+SUMIFS('PM10'!L:L,'PM10'!$B:$B,$A23,'PM10'!$A:$A,"RSSPM10")+SUMIFS('PM10'!L:L,'PM10'!$B:$B,$A23,'PM10'!$A:$A,"TRNPM10")</f>
        <v>1484.4432401535557</v>
      </c>
      <c r="M23" s="9" t="str">
        <f>RIGHT(A23,4)</f>
        <v>0022</v>
      </c>
      <c r="N23" s="9">
        <f>VLOOKUP($M23,scenarios!$A$2:$I$61,3)</f>
        <v>2060</v>
      </c>
      <c r="O23" s="9" t="str">
        <f>VLOOKUP($M23,scenarios!$A$2:$I$61,4)</f>
        <v>Ref</v>
      </c>
      <c r="P23" s="9">
        <f>VLOOKUP($M23,scenarios!$A$2:$I$61,5)</f>
        <v>20</v>
      </c>
      <c r="Q23" s="9" t="str">
        <f>VLOOKUP($M23,scenarios!$A$2:$I$61,6)</f>
        <v>Linear-Steady</v>
      </c>
      <c r="R23" s="9" t="str">
        <f>VLOOKUP($M23,scenarios!$A$2:$I$61,7)</f>
        <v>Low</v>
      </c>
      <c r="S23" s="9" t="str">
        <f>VLOOKUP($M23,scenarios!$A$2:$I$61,8)</f>
        <v>Ref</v>
      </c>
      <c r="T23" s="9" t="str">
        <f>VLOOKUP($M23,scenarios!$A$2:$I$61,9)</f>
        <v>Ref</v>
      </c>
    </row>
    <row r="24" spans="1:20" x14ac:dyDescent="0.3">
      <c r="A24" s="2" t="s">
        <v>181</v>
      </c>
      <c r="B24" s="21">
        <f>SUMIFS('PM10'!C:C,'PM10'!$B:$B,$A24,'PM10'!$A:$A,"BIOEPM10")+SUMIFS('PM10'!C:C,'PM10'!$B:$B,$A24,'PM10'!$A:$A,"COMPM10")+SUMIFS('PM10'!C:C,'PM10'!$B:$B,$A24,'PM10'!$A:$A,"ELCPM10")+SUMIFS('PM10'!C:C,'PM10'!$B:$B,$A24,'PM10'!$A:$A,"ETHPM10")+SUMIFS('PM10'!C:C,'PM10'!$B:$B,$A24,'PM10'!$A:$A,"INDPM10")+SUMIFS('PM10'!C:C,'PM10'!$B:$B,$A24,'PM10'!$A:$A,"REFPM10")+SUMIFS('PM10'!C:C,'PM10'!$B:$B,$A24,'PM10'!$A:$A,"RESPM10")+SUMIFS('PM10'!C:C,'PM10'!$B:$B,$A24,'PM10'!$A:$A,"RSSPM10")+SUMIFS('PM10'!C:C,'PM10'!$B:$B,$A24,'PM10'!$A:$A,"TRNPM10")</f>
        <v>4494.2517627242505</v>
      </c>
      <c r="C24" s="21">
        <f>SUMIFS('PM10'!D:D,'PM10'!$B:$B,$A24,'PM10'!$A:$A,"BIOEPM10")+SUMIFS('PM10'!D:D,'PM10'!$B:$B,$A24,'PM10'!$A:$A,"COMPM10")+SUMIFS('PM10'!D:D,'PM10'!$B:$B,$A24,'PM10'!$A:$A,"ELCPM10")+SUMIFS('PM10'!D:D,'PM10'!$B:$B,$A24,'PM10'!$A:$A,"ETHPM10")+SUMIFS('PM10'!D:D,'PM10'!$B:$B,$A24,'PM10'!$A:$A,"INDPM10")+SUMIFS('PM10'!D:D,'PM10'!$B:$B,$A24,'PM10'!$A:$A,"REFPM10")+SUMIFS('PM10'!D:D,'PM10'!$B:$B,$A24,'PM10'!$A:$A,"RESPM10")+SUMIFS('PM10'!D:D,'PM10'!$B:$B,$A24,'PM10'!$A:$A,"RSSPM10")+SUMIFS('PM10'!D:D,'PM10'!$B:$B,$A24,'PM10'!$A:$A,"TRNPM10")</f>
        <v>4295.3372996066964</v>
      </c>
      <c r="D24" s="21">
        <f>SUMIFS('PM10'!E:E,'PM10'!$B:$B,$A24,'PM10'!$A:$A,"BIOEPM10")+SUMIFS('PM10'!E:E,'PM10'!$B:$B,$A24,'PM10'!$A:$A,"COMPM10")+SUMIFS('PM10'!E:E,'PM10'!$B:$B,$A24,'PM10'!$A:$A,"ELCPM10")+SUMIFS('PM10'!E:E,'PM10'!$B:$B,$A24,'PM10'!$A:$A,"ETHPM10")+SUMIFS('PM10'!E:E,'PM10'!$B:$B,$A24,'PM10'!$A:$A,"INDPM10")+SUMIFS('PM10'!E:E,'PM10'!$B:$B,$A24,'PM10'!$A:$A,"REFPM10")+SUMIFS('PM10'!E:E,'PM10'!$B:$B,$A24,'PM10'!$A:$A,"RESPM10")+SUMIFS('PM10'!E:E,'PM10'!$B:$B,$A24,'PM10'!$A:$A,"RSSPM10")+SUMIFS('PM10'!E:E,'PM10'!$B:$B,$A24,'PM10'!$A:$A,"TRNPM10")</f>
        <v>3609.4671830951047</v>
      </c>
      <c r="E24" s="21">
        <f>SUMIFS('PM10'!F:F,'PM10'!$B:$B,$A24,'PM10'!$A:$A,"BIOEPM10")+SUMIFS('PM10'!F:F,'PM10'!$B:$B,$A24,'PM10'!$A:$A,"COMPM10")+SUMIFS('PM10'!F:F,'PM10'!$B:$B,$A24,'PM10'!$A:$A,"ELCPM10")+SUMIFS('PM10'!F:F,'PM10'!$B:$B,$A24,'PM10'!$A:$A,"ETHPM10")+SUMIFS('PM10'!F:F,'PM10'!$B:$B,$A24,'PM10'!$A:$A,"INDPM10")+SUMIFS('PM10'!F:F,'PM10'!$B:$B,$A24,'PM10'!$A:$A,"REFPM10")+SUMIFS('PM10'!F:F,'PM10'!$B:$B,$A24,'PM10'!$A:$A,"RESPM10")+SUMIFS('PM10'!F:F,'PM10'!$B:$B,$A24,'PM10'!$A:$A,"RSSPM10")+SUMIFS('PM10'!F:F,'PM10'!$B:$B,$A24,'PM10'!$A:$A,"TRNPM10")</f>
        <v>2850.0699293518087</v>
      </c>
      <c r="F24" s="21">
        <f>SUMIFS('PM10'!G:G,'PM10'!$B:$B,$A24,'PM10'!$A:$A,"BIOEPM10")+SUMIFS('PM10'!G:G,'PM10'!$B:$B,$A24,'PM10'!$A:$A,"COMPM10")+SUMIFS('PM10'!G:G,'PM10'!$B:$B,$A24,'PM10'!$A:$A,"ELCPM10")+SUMIFS('PM10'!G:G,'PM10'!$B:$B,$A24,'PM10'!$A:$A,"ETHPM10")+SUMIFS('PM10'!G:G,'PM10'!$B:$B,$A24,'PM10'!$A:$A,"INDPM10")+SUMIFS('PM10'!G:G,'PM10'!$B:$B,$A24,'PM10'!$A:$A,"REFPM10")+SUMIFS('PM10'!G:G,'PM10'!$B:$B,$A24,'PM10'!$A:$A,"RESPM10")+SUMIFS('PM10'!G:G,'PM10'!$B:$B,$A24,'PM10'!$A:$A,"RSSPM10")+SUMIFS('PM10'!G:G,'PM10'!$B:$B,$A24,'PM10'!$A:$A,"TRNPM10")</f>
        <v>1818.9072151711071</v>
      </c>
      <c r="G24" s="21">
        <f>SUMIFS('PM10'!H:H,'PM10'!$B:$B,$A24,'PM10'!$A:$A,"BIOEPM10")+SUMIFS('PM10'!H:H,'PM10'!$B:$B,$A24,'PM10'!$A:$A,"COMPM10")+SUMIFS('PM10'!H:H,'PM10'!$B:$B,$A24,'PM10'!$A:$A,"ELCPM10")+SUMIFS('PM10'!H:H,'PM10'!$B:$B,$A24,'PM10'!$A:$A,"ETHPM10")+SUMIFS('PM10'!H:H,'PM10'!$B:$B,$A24,'PM10'!$A:$A,"INDPM10")+SUMIFS('PM10'!H:H,'PM10'!$B:$B,$A24,'PM10'!$A:$A,"REFPM10")+SUMIFS('PM10'!H:H,'PM10'!$B:$B,$A24,'PM10'!$A:$A,"RESPM10")+SUMIFS('PM10'!H:H,'PM10'!$B:$B,$A24,'PM10'!$A:$A,"RSSPM10")+SUMIFS('PM10'!H:H,'PM10'!$B:$B,$A24,'PM10'!$A:$A,"TRNPM10")</f>
        <v>1588.9204789880969</v>
      </c>
      <c r="H24" s="21">
        <f>SUMIFS('PM10'!I:I,'PM10'!$B:$B,$A24,'PM10'!$A:$A,"BIOEPM10")+SUMIFS('PM10'!I:I,'PM10'!$B:$B,$A24,'PM10'!$A:$A,"COMPM10")+SUMIFS('PM10'!I:I,'PM10'!$B:$B,$A24,'PM10'!$A:$A,"ELCPM10")+SUMIFS('PM10'!I:I,'PM10'!$B:$B,$A24,'PM10'!$A:$A,"ETHPM10")+SUMIFS('PM10'!I:I,'PM10'!$B:$B,$A24,'PM10'!$A:$A,"INDPM10")+SUMIFS('PM10'!I:I,'PM10'!$B:$B,$A24,'PM10'!$A:$A,"REFPM10")+SUMIFS('PM10'!I:I,'PM10'!$B:$B,$A24,'PM10'!$A:$A,"RESPM10")+SUMIFS('PM10'!I:I,'PM10'!$B:$B,$A24,'PM10'!$A:$A,"RSSPM10")+SUMIFS('PM10'!I:I,'PM10'!$B:$B,$A24,'PM10'!$A:$A,"TRNPM10")</f>
        <v>1577.7209556833686</v>
      </c>
      <c r="I24" s="21">
        <f>SUMIFS('PM10'!J:J,'PM10'!$B:$B,$A24,'PM10'!$A:$A,"BIOEPM10")+SUMIFS('PM10'!J:J,'PM10'!$B:$B,$A24,'PM10'!$A:$A,"COMPM10")+SUMIFS('PM10'!J:J,'PM10'!$B:$B,$A24,'PM10'!$A:$A,"ELCPM10")+SUMIFS('PM10'!J:J,'PM10'!$B:$B,$A24,'PM10'!$A:$A,"ETHPM10")+SUMIFS('PM10'!J:J,'PM10'!$B:$B,$A24,'PM10'!$A:$A,"INDPM10")+SUMIFS('PM10'!J:J,'PM10'!$B:$B,$A24,'PM10'!$A:$A,"REFPM10")+SUMIFS('PM10'!J:J,'PM10'!$B:$B,$A24,'PM10'!$A:$A,"RESPM10")+SUMIFS('PM10'!J:J,'PM10'!$B:$B,$A24,'PM10'!$A:$A,"RSSPM10")+SUMIFS('PM10'!J:J,'PM10'!$B:$B,$A24,'PM10'!$A:$A,"TRNPM10")</f>
        <v>1683.0934599178313</v>
      </c>
      <c r="J24" s="21">
        <f>SUMIFS('PM10'!K:K,'PM10'!$B:$B,$A24,'PM10'!$A:$A,"BIOEPM10")+SUMIFS('PM10'!K:K,'PM10'!$B:$B,$A24,'PM10'!$A:$A,"COMPM10")+SUMIFS('PM10'!K:K,'PM10'!$B:$B,$A24,'PM10'!$A:$A,"ELCPM10")+SUMIFS('PM10'!K:K,'PM10'!$B:$B,$A24,'PM10'!$A:$A,"ETHPM10")+SUMIFS('PM10'!K:K,'PM10'!$B:$B,$A24,'PM10'!$A:$A,"INDPM10")+SUMIFS('PM10'!K:K,'PM10'!$B:$B,$A24,'PM10'!$A:$A,"REFPM10")+SUMIFS('PM10'!K:K,'PM10'!$B:$B,$A24,'PM10'!$A:$A,"RESPM10")+SUMIFS('PM10'!K:K,'PM10'!$B:$B,$A24,'PM10'!$A:$A,"RSSPM10")+SUMIFS('PM10'!K:K,'PM10'!$B:$B,$A24,'PM10'!$A:$A,"TRNPM10")</f>
        <v>1662.3509158761826</v>
      </c>
      <c r="K24" s="21">
        <f>SUMIFS('PM10'!L:L,'PM10'!$B:$B,$A24,'PM10'!$A:$A,"BIOEPM10")+SUMIFS('PM10'!L:L,'PM10'!$B:$B,$A24,'PM10'!$A:$A,"COMPM10")+SUMIFS('PM10'!L:L,'PM10'!$B:$B,$A24,'PM10'!$A:$A,"ELCPM10")+SUMIFS('PM10'!L:L,'PM10'!$B:$B,$A24,'PM10'!$A:$A,"ETHPM10")+SUMIFS('PM10'!L:L,'PM10'!$B:$B,$A24,'PM10'!$A:$A,"INDPM10")+SUMIFS('PM10'!L:L,'PM10'!$B:$B,$A24,'PM10'!$A:$A,"REFPM10")+SUMIFS('PM10'!L:L,'PM10'!$B:$B,$A24,'PM10'!$A:$A,"RESPM10")+SUMIFS('PM10'!L:L,'PM10'!$B:$B,$A24,'PM10'!$A:$A,"RSSPM10")+SUMIFS('PM10'!L:L,'PM10'!$B:$B,$A24,'PM10'!$A:$A,"TRNPM10")</f>
        <v>1484.4432401535578</v>
      </c>
      <c r="M24" s="9" t="str">
        <f>RIGHT(A24,4)</f>
        <v>0023</v>
      </c>
      <c r="N24" s="9">
        <f>VLOOKUP($M24,scenarios!$A$2:$I$61,3)</f>
        <v>2060</v>
      </c>
      <c r="O24" s="9" t="str">
        <f>VLOOKUP($M24,scenarios!$A$2:$I$61,4)</f>
        <v>Ref</v>
      </c>
      <c r="P24" s="9">
        <f>VLOOKUP($M24,scenarios!$A$2:$I$61,5)</f>
        <v>20</v>
      </c>
      <c r="Q24" s="9" t="str">
        <f>VLOOKUP($M24,scenarios!$A$2:$I$61,6)</f>
        <v>Linear-Steady</v>
      </c>
      <c r="R24" s="9" t="str">
        <f>VLOOKUP($M24,scenarios!$A$2:$I$61,7)</f>
        <v>Doe4</v>
      </c>
      <c r="S24" s="9" t="str">
        <f>VLOOKUP($M24,scenarios!$A$2:$I$61,8)</f>
        <v>Ref</v>
      </c>
      <c r="T24" s="9" t="str">
        <f>VLOOKUP($M24,scenarios!$A$2:$I$61,9)</f>
        <v>Ref</v>
      </c>
    </row>
    <row r="25" spans="1:20" x14ac:dyDescent="0.3">
      <c r="A25" s="2" t="s">
        <v>182</v>
      </c>
      <c r="B25" s="21">
        <f>SUMIFS('PM10'!C:C,'PM10'!$B:$B,$A25,'PM10'!$A:$A,"BIOEPM10")+SUMIFS('PM10'!C:C,'PM10'!$B:$B,$A25,'PM10'!$A:$A,"COMPM10")+SUMIFS('PM10'!C:C,'PM10'!$B:$B,$A25,'PM10'!$A:$A,"ELCPM10")+SUMIFS('PM10'!C:C,'PM10'!$B:$B,$A25,'PM10'!$A:$A,"ETHPM10")+SUMIFS('PM10'!C:C,'PM10'!$B:$B,$A25,'PM10'!$A:$A,"INDPM10")+SUMIFS('PM10'!C:C,'PM10'!$B:$B,$A25,'PM10'!$A:$A,"REFPM10")+SUMIFS('PM10'!C:C,'PM10'!$B:$B,$A25,'PM10'!$A:$A,"RESPM10")+SUMIFS('PM10'!C:C,'PM10'!$B:$B,$A25,'PM10'!$A:$A,"RSSPM10")+SUMIFS('PM10'!C:C,'PM10'!$B:$B,$A25,'PM10'!$A:$A,"TRNPM10")</f>
        <v>4494.2517627242405</v>
      </c>
      <c r="C25" s="21">
        <f>SUMIFS('PM10'!D:D,'PM10'!$B:$B,$A25,'PM10'!$A:$A,"BIOEPM10")+SUMIFS('PM10'!D:D,'PM10'!$B:$B,$A25,'PM10'!$A:$A,"COMPM10")+SUMIFS('PM10'!D:D,'PM10'!$B:$B,$A25,'PM10'!$A:$A,"ELCPM10")+SUMIFS('PM10'!D:D,'PM10'!$B:$B,$A25,'PM10'!$A:$A,"ETHPM10")+SUMIFS('PM10'!D:D,'PM10'!$B:$B,$A25,'PM10'!$A:$A,"INDPM10")+SUMIFS('PM10'!D:D,'PM10'!$B:$B,$A25,'PM10'!$A:$A,"REFPM10")+SUMIFS('PM10'!D:D,'PM10'!$B:$B,$A25,'PM10'!$A:$A,"RESPM10")+SUMIFS('PM10'!D:D,'PM10'!$B:$B,$A25,'PM10'!$A:$A,"RSSPM10")+SUMIFS('PM10'!D:D,'PM10'!$B:$B,$A25,'PM10'!$A:$A,"TRNPM10")</f>
        <v>4295.3372996066973</v>
      </c>
      <c r="D25" s="21">
        <f>SUMIFS('PM10'!E:E,'PM10'!$B:$B,$A25,'PM10'!$A:$A,"BIOEPM10")+SUMIFS('PM10'!E:E,'PM10'!$B:$B,$A25,'PM10'!$A:$A,"COMPM10")+SUMIFS('PM10'!E:E,'PM10'!$B:$B,$A25,'PM10'!$A:$A,"ELCPM10")+SUMIFS('PM10'!E:E,'PM10'!$B:$B,$A25,'PM10'!$A:$A,"ETHPM10")+SUMIFS('PM10'!E:E,'PM10'!$B:$B,$A25,'PM10'!$A:$A,"INDPM10")+SUMIFS('PM10'!E:E,'PM10'!$B:$B,$A25,'PM10'!$A:$A,"REFPM10")+SUMIFS('PM10'!E:E,'PM10'!$B:$B,$A25,'PM10'!$A:$A,"RESPM10")+SUMIFS('PM10'!E:E,'PM10'!$B:$B,$A25,'PM10'!$A:$A,"RSSPM10")+SUMIFS('PM10'!E:E,'PM10'!$B:$B,$A25,'PM10'!$A:$A,"TRNPM10")</f>
        <v>3609.4671830961361</v>
      </c>
      <c r="E25" s="21">
        <f>SUMIFS('PM10'!F:F,'PM10'!$B:$B,$A25,'PM10'!$A:$A,"BIOEPM10")+SUMIFS('PM10'!F:F,'PM10'!$B:$B,$A25,'PM10'!$A:$A,"COMPM10")+SUMIFS('PM10'!F:F,'PM10'!$B:$B,$A25,'PM10'!$A:$A,"ELCPM10")+SUMIFS('PM10'!F:F,'PM10'!$B:$B,$A25,'PM10'!$A:$A,"ETHPM10")+SUMIFS('PM10'!F:F,'PM10'!$B:$B,$A25,'PM10'!$A:$A,"INDPM10")+SUMIFS('PM10'!F:F,'PM10'!$B:$B,$A25,'PM10'!$A:$A,"REFPM10")+SUMIFS('PM10'!F:F,'PM10'!$B:$B,$A25,'PM10'!$A:$A,"RESPM10")+SUMIFS('PM10'!F:F,'PM10'!$B:$B,$A25,'PM10'!$A:$A,"RSSPM10")+SUMIFS('PM10'!F:F,'PM10'!$B:$B,$A25,'PM10'!$A:$A,"TRNPM10")</f>
        <v>2850.047577929839</v>
      </c>
      <c r="F25" s="21">
        <f>SUMIFS('PM10'!G:G,'PM10'!$B:$B,$A25,'PM10'!$A:$A,"BIOEPM10")+SUMIFS('PM10'!G:G,'PM10'!$B:$B,$A25,'PM10'!$A:$A,"COMPM10")+SUMIFS('PM10'!G:G,'PM10'!$B:$B,$A25,'PM10'!$A:$A,"ELCPM10")+SUMIFS('PM10'!G:G,'PM10'!$B:$B,$A25,'PM10'!$A:$A,"ETHPM10")+SUMIFS('PM10'!G:G,'PM10'!$B:$B,$A25,'PM10'!$A:$A,"INDPM10")+SUMIFS('PM10'!G:G,'PM10'!$B:$B,$A25,'PM10'!$A:$A,"REFPM10")+SUMIFS('PM10'!G:G,'PM10'!$B:$B,$A25,'PM10'!$A:$A,"RESPM10")+SUMIFS('PM10'!G:G,'PM10'!$B:$B,$A25,'PM10'!$A:$A,"RSSPM10")+SUMIFS('PM10'!G:G,'PM10'!$B:$B,$A25,'PM10'!$A:$A,"TRNPM10")</f>
        <v>1818.9072151710875</v>
      </c>
      <c r="G25" s="21">
        <f>SUMIFS('PM10'!H:H,'PM10'!$B:$B,$A25,'PM10'!$A:$A,"BIOEPM10")+SUMIFS('PM10'!H:H,'PM10'!$B:$B,$A25,'PM10'!$A:$A,"COMPM10")+SUMIFS('PM10'!H:H,'PM10'!$B:$B,$A25,'PM10'!$A:$A,"ELCPM10")+SUMIFS('PM10'!H:H,'PM10'!$B:$B,$A25,'PM10'!$A:$A,"ETHPM10")+SUMIFS('PM10'!H:H,'PM10'!$B:$B,$A25,'PM10'!$A:$A,"INDPM10")+SUMIFS('PM10'!H:H,'PM10'!$B:$B,$A25,'PM10'!$A:$A,"REFPM10")+SUMIFS('PM10'!H:H,'PM10'!$B:$B,$A25,'PM10'!$A:$A,"RESPM10")+SUMIFS('PM10'!H:H,'PM10'!$B:$B,$A25,'PM10'!$A:$A,"RSSPM10")+SUMIFS('PM10'!H:H,'PM10'!$B:$B,$A25,'PM10'!$A:$A,"TRNPM10")</f>
        <v>1588.9204789880723</v>
      </c>
      <c r="H25" s="21">
        <f>SUMIFS('PM10'!I:I,'PM10'!$B:$B,$A25,'PM10'!$A:$A,"BIOEPM10")+SUMIFS('PM10'!I:I,'PM10'!$B:$B,$A25,'PM10'!$A:$A,"COMPM10")+SUMIFS('PM10'!I:I,'PM10'!$B:$B,$A25,'PM10'!$A:$A,"ELCPM10")+SUMIFS('PM10'!I:I,'PM10'!$B:$B,$A25,'PM10'!$A:$A,"ETHPM10")+SUMIFS('PM10'!I:I,'PM10'!$B:$B,$A25,'PM10'!$A:$A,"INDPM10")+SUMIFS('PM10'!I:I,'PM10'!$B:$B,$A25,'PM10'!$A:$A,"REFPM10")+SUMIFS('PM10'!I:I,'PM10'!$B:$B,$A25,'PM10'!$A:$A,"RESPM10")+SUMIFS('PM10'!I:I,'PM10'!$B:$B,$A25,'PM10'!$A:$A,"RSSPM10")+SUMIFS('PM10'!I:I,'PM10'!$B:$B,$A25,'PM10'!$A:$A,"TRNPM10")</f>
        <v>1577.720955681646</v>
      </c>
      <c r="I25" s="21">
        <f>SUMIFS('PM10'!J:J,'PM10'!$B:$B,$A25,'PM10'!$A:$A,"BIOEPM10")+SUMIFS('PM10'!J:J,'PM10'!$B:$B,$A25,'PM10'!$A:$A,"COMPM10")+SUMIFS('PM10'!J:J,'PM10'!$B:$B,$A25,'PM10'!$A:$A,"ELCPM10")+SUMIFS('PM10'!J:J,'PM10'!$B:$B,$A25,'PM10'!$A:$A,"ETHPM10")+SUMIFS('PM10'!J:J,'PM10'!$B:$B,$A25,'PM10'!$A:$A,"INDPM10")+SUMIFS('PM10'!J:J,'PM10'!$B:$B,$A25,'PM10'!$A:$A,"REFPM10")+SUMIFS('PM10'!J:J,'PM10'!$B:$B,$A25,'PM10'!$A:$A,"RESPM10")+SUMIFS('PM10'!J:J,'PM10'!$B:$B,$A25,'PM10'!$A:$A,"RSSPM10")+SUMIFS('PM10'!J:J,'PM10'!$B:$B,$A25,'PM10'!$A:$A,"TRNPM10")</f>
        <v>1683.0934599177642</v>
      </c>
      <c r="J25" s="21">
        <f>SUMIFS('PM10'!K:K,'PM10'!$B:$B,$A25,'PM10'!$A:$A,"BIOEPM10")+SUMIFS('PM10'!K:K,'PM10'!$B:$B,$A25,'PM10'!$A:$A,"COMPM10")+SUMIFS('PM10'!K:K,'PM10'!$B:$B,$A25,'PM10'!$A:$A,"ELCPM10")+SUMIFS('PM10'!K:K,'PM10'!$B:$B,$A25,'PM10'!$A:$A,"ETHPM10")+SUMIFS('PM10'!K:K,'PM10'!$B:$B,$A25,'PM10'!$A:$A,"INDPM10")+SUMIFS('PM10'!K:K,'PM10'!$B:$B,$A25,'PM10'!$A:$A,"REFPM10")+SUMIFS('PM10'!K:K,'PM10'!$B:$B,$A25,'PM10'!$A:$A,"RESPM10")+SUMIFS('PM10'!K:K,'PM10'!$B:$B,$A25,'PM10'!$A:$A,"RSSPM10")+SUMIFS('PM10'!K:K,'PM10'!$B:$B,$A25,'PM10'!$A:$A,"TRNPM10")</f>
        <v>1662.3509158760401</v>
      </c>
      <c r="K25" s="21">
        <f>SUMIFS('PM10'!L:L,'PM10'!$B:$B,$A25,'PM10'!$A:$A,"BIOEPM10")+SUMIFS('PM10'!L:L,'PM10'!$B:$B,$A25,'PM10'!$A:$A,"COMPM10")+SUMIFS('PM10'!L:L,'PM10'!$B:$B,$A25,'PM10'!$A:$A,"ELCPM10")+SUMIFS('PM10'!L:L,'PM10'!$B:$B,$A25,'PM10'!$A:$A,"ETHPM10")+SUMIFS('PM10'!L:L,'PM10'!$B:$B,$A25,'PM10'!$A:$A,"INDPM10")+SUMIFS('PM10'!L:L,'PM10'!$B:$B,$A25,'PM10'!$A:$A,"REFPM10")+SUMIFS('PM10'!L:L,'PM10'!$B:$B,$A25,'PM10'!$A:$A,"RESPM10")+SUMIFS('PM10'!L:L,'PM10'!$B:$B,$A25,'PM10'!$A:$A,"RSSPM10")+SUMIFS('PM10'!L:L,'PM10'!$B:$B,$A25,'PM10'!$A:$A,"TRNPM10")</f>
        <v>1484.443240153543</v>
      </c>
      <c r="M25" s="9" t="str">
        <f>RIGHT(A25,4)</f>
        <v>0024</v>
      </c>
      <c r="N25" s="9">
        <f>VLOOKUP($M25,scenarios!$A$2:$I$61,3)</f>
        <v>2060</v>
      </c>
      <c r="O25" s="9" t="str">
        <f>VLOOKUP($M25,scenarios!$A$2:$I$61,4)</f>
        <v>Ref</v>
      </c>
      <c r="P25" s="9">
        <f>VLOOKUP($M25,scenarios!$A$2:$I$61,5)</f>
        <v>20</v>
      </c>
      <c r="Q25" s="9" t="str">
        <f>VLOOKUP($M25,scenarios!$A$2:$I$61,6)</f>
        <v>Linear-Steady</v>
      </c>
      <c r="R25" s="9" t="str">
        <f>VLOOKUP($M25,scenarios!$A$2:$I$61,7)</f>
        <v>Doe2</v>
      </c>
      <c r="S25" s="9" t="str">
        <f>VLOOKUP($M25,scenarios!$A$2:$I$61,8)</f>
        <v>Ref</v>
      </c>
      <c r="T25" s="9" t="str">
        <f>VLOOKUP($M25,scenarios!$A$2:$I$61,9)</f>
        <v>Ref</v>
      </c>
    </row>
    <row r="26" spans="1:20" x14ac:dyDescent="0.3">
      <c r="A26" s="2" t="s">
        <v>25</v>
      </c>
      <c r="B26" s="21">
        <f>SUMIFS('PM10'!C:C,'PM10'!$B:$B,$A26,'PM10'!$A:$A,"BIOEPM10")+SUMIFS('PM10'!C:C,'PM10'!$B:$B,$A26,'PM10'!$A:$A,"COMPM10")+SUMIFS('PM10'!C:C,'PM10'!$B:$B,$A26,'PM10'!$A:$A,"ELCPM10")+SUMIFS('PM10'!C:C,'PM10'!$B:$B,$A26,'PM10'!$A:$A,"ETHPM10")+SUMIFS('PM10'!C:C,'PM10'!$B:$B,$A26,'PM10'!$A:$A,"INDPM10")+SUMIFS('PM10'!C:C,'PM10'!$B:$B,$A26,'PM10'!$A:$A,"REFPM10")+SUMIFS('PM10'!C:C,'PM10'!$B:$B,$A26,'PM10'!$A:$A,"RESPM10")+SUMIFS('PM10'!C:C,'PM10'!$B:$B,$A26,'PM10'!$A:$A,"RSSPM10")+SUMIFS('PM10'!C:C,'PM10'!$B:$B,$A26,'PM10'!$A:$A,"TRNPM10")</f>
        <v>4494.3515526316551</v>
      </c>
      <c r="C26" s="21">
        <f>SUMIFS('PM10'!D:D,'PM10'!$B:$B,$A26,'PM10'!$A:$A,"BIOEPM10")+SUMIFS('PM10'!D:D,'PM10'!$B:$B,$A26,'PM10'!$A:$A,"COMPM10")+SUMIFS('PM10'!D:D,'PM10'!$B:$B,$A26,'PM10'!$A:$A,"ELCPM10")+SUMIFS('PM10'!D:D,'PM10'!$B:$B,$A26,'PM10'!$A:$A,"ETHPM10")+SUMIFS('PM10'!D:D,'PM10'!$B:$B,$A26,'PM10'!$A:$A,"INDPM10")+SUMIFS('PM10'!D:D,'PM10'!$B:$B,$A26,'PM10'!$A:$A,"REFPM10")+SUMIFS('PM10'!D:D,'PM10'!$B:$B,$A26,'PM10'!$A:$A,"RESPM10")+SUMIFS('PM10'!D:D,'PM10'!$B:$B,$A26,'PM10'!$A:$A,"RSSPM10")+SUMIFS('PM10'!D:D,'PM10'!$B:$B,$A26,'PM10'!$A:$A,"TRNPM10")</f>
        <v>4295.3670481552417</v>
      </c>
      <c r="D26" s="21">
        <f>SUMIFS('PM10'!E:E,'PM10'!$B:$B,$A26,'PM10'!$A:$A,"BIOEPM10")+SUMIFS('PM10'!E:E,'PM10'!$B:$B,$A26,'PM10'!$A:$A,"COMPM10")+SUMIFS('PM10'!E:E,'PM10'!$B:$B,$A26,'PM10'!$A:$A,"ELCPM10")+SUMIFS('PM10'!E:E,'PM10'!$B:$B,$A26,'PM10'!$A:$A,"ETHPM10")+SUMIFS('PM10'!E:E,'PM10'!$B:$B,$A26,'PM10'!$A:$A,"INDPM10")+SUMIFS('PM10'!E:E,'PM10'!$B:$B,$A26,'PM10'!$A:$A,"REFPM10")+SUMIFS('PM10'!E:E,'PM10'!$B:$B,$A26,'PM10'!$A:$A,"RESPM10")+SUMIFS('PM10'!E:E,'PM10'!$B:$B,$A26,'PM10'!$A:$A,"RSSPM10")+SUMIFS('PM10'!E:E,'PM10'!$B:$B,$A26,'PM10'!$A:$A,"TRNPM10")</f>
        <v>3606.2914256212816</v>
      </c>
      <c r="E26" s="21">
        <f>SUMIFS('PM10'!F:F,'PM10'!$B:$B,$A26,'PM10'!$A:$A,"BIOEPM10")+SUMIFS('PM10'!F:F,'PM10'!$B:$B,$A26,'PM10'!$A:$A,"COMPM10")+SUMIFS('PM10'!F:F,'PM10'!$B:$B,$A26,'PM10'!$A:$A,"ELCPM10")+SUMIFS('PM10'!F:F,'PM10'!$B:$B,$A26,'PM10'!$A:$A,"ETHPM10")+SUMIFS('PM10'!F:F,'PM10'!$B:$B,$A26,'PM10'!$A:$A,"INDPM10")+SUMIFS('PM10'!F:F,'PM10'!$B:$B,$A26,'PM10'!$A:$A,"REFPM10")+SUMIFS('PM10'!F:F,'PM10'!$B:$B,$A26,'PM10'!$A:$A,"RESPM10")+SUMIFS('PM10'!F:F,'PM10'!$B:$B,$A26,'PM10'!$A:$A,"RSSPM10")+SUMIFS('PM10'!F:F,'PM10'!$B:$B,$A26,'PM10'!$A:$A,"TRNPM10")</f>
        <v>2846.8673094880201</v>
      </c>
      <c r="F26" s="21">
        <f>SUMIFS('PM10'!G:G,'PM10'!$B:$B,$A26,'PM10'!$A:$A,"BIOEPM10")+SUMIFS('PM10'!G:G,'PM10'!$B:$B,$A26,'PM10'!$A:$A,"COMPM10")+SUMIFS('PM10'!G:G,'PM10'!$B:$B,$A26,'PM10'!$A:$A,"ELCPM10")+SUMIFS('PM10'!G:G,'PM10'!$B:$B,$A26,'PM10'!$A:$A,"ETHPM10")+SUMIFS('PM10'!G:G,'PM10'!$B:$B,$A26,'PM10'!$A:$A,"INDPM10")+SUMIFS('PM10'!G:G,'PM10'!$B:$B,$A26,'PM10'!$A:$A,"REFPM10")+SUMIFS('PM10'!G:G,'PM10'!$B:$B,$A26,'PM10'!$A:$A,"RESPM10")+SUMIFS('PM10'!G:G,'PM10'!$B:$B,$A26,'PM10'!$A:$A,"RSSPM10")+SUMIFS('PM10'!G:G,'PM10'!$B:$B,$A26,'PM10'!$A:$A,"TRNPM10")</f>
        <v>1818.6882125859804</v>
      </c>
      <c r="G26" s="21">
        <f>SUMIFS('PM10'!H:H,'PM10'!$B:$B,$A26,'PM10'!$A:$A,"BIOEPM10")+SUMIFS('PM10'!H:H,'PM10'!$B:$B,$A26,'PM10'!$A:$A,"COMPM10")+SUMIFS('PM10'!H:H,'PM10'!$B:$B,$A26,'PM10'!$A:$A,"ELCPM10")+SUMIFS('PM10'!H:H,'PM10'!$B:$B,$A26,'PM10'!$A:$A,"ETHPM10")+SUMIFS('PM10'!H:H,'PM10'!$B:$B,$A26,'PM10'!$A:$A,"INDPM10")+SUMIFS('PM10'!H:H,'PM10'!$B:$B,$A26,'PM10'!$A:$A,"REFPM10")+SUMIFS('PM10'!H:H,'PM10'!$B:$B,$A26,'PM10'!$A:$A,"RESPM10")+SUMIFS('PM10'!H:H,'PM10'!$B:$B,$A26,'PM10'!$A:$A,"RSSPM10")+SUMIFS('PM10'!H:H,'PM10'!$B:$B,$A26,'PM10'!$A:$A,"TRNPM10")</f>
        <v>1586.4453071454054</v>
      </c>
      <c r="H26" s="21">
        <f>SUMIFS('PM10'!I:I,'PM10'!$B:$B,$A26,'PM10'!$A:$A,"BIOEPM10")+SUMIFS('PM10'!I:I,'PM10'!$B:$B,$A26,'PM10'!$A:$A,"COMPM10")+SUMIFS('PM10'!I:I,'PM10'!$B:$B,$A26,'PM10'!$A:$A,"ELCPM10")+SUMIFS('PM10'!I:I,'PM10'!$B:$B,$A26,'PM10'!$A:$A,"ETHPM10")+SUMIFS('PM10'!I:I,'PM10'!$B:$B,$A26,'PM10'!$A:$A,"INDPM10")+SUMIFS('PM10'!I:I,'PM10'!$B:$B,$A26,'PM10'!$A:$A,"REFPM10")+SUMIFS('PM10'!I:I,'PM10'!$B:$B,$A26,'PM10'!$A:$A,"RESPM10")+SUMIFS('PM10'!I:I,'PM10'!$B:$B,$A26,'PM10'!$A:$A,"RSSPM10")+SUMIFS('PM10'!I:I,'PM10'!$B:$B,$A26,'PM10'!$A:$A,"TRNPM10")</f>
        <v>1578.7990617405817</v>
      </c>
      <c r="I26" s="21">
        <f>SUMIFS('PM10'!J:J,'PM10'!$B:$B,$A26,'PM10'!$A:$A,"BIOEPM10")+SUMIFS('PM10'!J:J,'PM10'!$B:$B,$A26,'PM10'!$A:$A,"COMPM10")+SUMIFS('PM10'!J:J,'PM10'!$B:$B,$A26,'PM10'!$A:$A,"ELCPM10")+SUMIFS('PM10'!J:J,'PM10'!$B:$B,$A26,'PM10'!$A:$A,"ETHPM10")+SUMIFS('PM10'!J:J,'PM10'!$B:$B,$A26,'PM10'!$A:$A,"INDPM10")+SUMIFS('PM10'!J:J,'PM10'!$B:$B,$A26,'PM10'!$A:$A,"REFPM10")+SUMIFS('PM10'!J:J,'PM10'!$B:$B,$A26,'PM10'!$A:$A,"RESPM10")+SUMIFS('PM10'!J:J,'PM10'!$B:$B,$A26,'PM10'!$A:$A,"RSSPM10")+SUMIFS('PM10'!J:J,'PM10'!$B:$B,$A26,'PM10'!$A:$A,"TRNPM10")</f>
        <v>1682.5266714543384</v>
      </c>
      <c r="J26" s="21">
        <f>SUMIFS('PM10'!K:K,'PM10'!$B:$B,$A26,'PM10'!$A:$A,"BIOEPM10")+SUMIFS('PM10'!K:K,'PM10'!$B:$B,$A26,'PM10'!$A:$A,"COMPM10")+SUMIFS('PM10'!K:K,'PM10'!$B:$B,$A26,'PM10'!$A:$A,"ELCPM10")+SUMIFS('PM10'!K:K,'PM10'!$B:$B,$A26,'PM10'!$A:$A,"ETHPM10")+SUMIFS('PM10'!K:K,'PM10'!$B:$B,$A26,'PM10'!$A:$A,"INDPM10")+SUMIFS('PM10'!K:K,'PM10'!$B:$B,$A26,'PM10'!$A:$A,"REFPM10")+SUMIFS('PM10'!K:K,'PM10'!$B:$B,$A26,'PM10'!$A:$A,"RESPM10")+SUMIFS('PM10'!K:K,'PM10'!$B:$B,$A26,'PM10'!$A:$A,"RSSPM10")+SUMIFS('PM10'!K:K,'PM10'!$B:$B,$A26,'PM10'!$A:$A,"TRNPM10")</f>
        <v>1632.325753464881</v>
      </c>
      <c r="K26" s="21">
        <f>SUMIFS('PM10'!L:L,'PM10'!$B:$B,$A26,'PM10'!$A:$A,"BIOEPM10")+SUMIFS('PM10'!L:L,'PM10'!$B:$B,$A26,'PM10'!$A:$A,"COMPM10")+SUMIFS('PM10'!L:L,'PM10'!$B:$B,$A26,'PM10'!$A:$A,"ELCPM10")+SUMIFS('PM10'!L:L,'PM10'!$B:$B,$A26,'PM10'!$A:$A,"ETHPM10")+SUMIFS('PM10'!L:L,'PM10'!$B:$B,$A26,'PM10'!$A:$A,"INDPM10")+SUMIFS('PM10'!L:L,'PM10'!$B:$B,$A26,'PM10'!$A:$A,"REFPM10")+SUMIFS('PM10'!L:L,'PM10'!$B:$B,$A26,'PM10'!$A:$A,"RESPM10")+SUMIFS('PM10'!L:L,'PM10'!$B:$B,$A26,'PM10'!$A:$A,"RSSPM10")+SUMIFS('PM10'!L:L,'PM10'!$B:$B,$A26,'PM10'!$A:$A,"TRNPM10")</f>
        <v>1418.843151960227</v>
      </c>
      <c r="M26" s="9" t="str">
        <f>RIGHT(A26,4)</f>
        <v>0025</v>
      </c>
      <c r="N26" s="9">
        <f>VLOOKUP($M26,scenarios!$A$2:$I$61,3)</f>
        <v>2060</v>
      </c>
      <c r="O26" s="9" t="str">
        <f>VLOOKUP($M26,scenarios!$A$2:$I$61,4)</f>
        <v>Ref</v>
      </c>
      <c r="P26" s="9" t="str">
        <f>VLOOKUP($M26,scenarios!$A$2:$I$61,5)</f>
        <v>Ref</v>
      </c>
      <c r="Q26" s="9" t="str">
        <f>VLOOKUP($M26,scenarios!$A$2:$I$61,6)</f>
        <v>Ref</v>
      </c>
      <c r="R26" s="9" t="str">
        <f>VLOOKUP($M26,scenarios!$A$2:$I$61,7)</f>
        <v>Ref</v>
      </c>
      <c r="S26" s="9">
        <f>VLOOKUP($M26,scenarios!$A$2:$I$61,8)</f>
        <v>2030</v>
      </c>
      <c r="T26" s="9" t="str">
        <f>VLOOKUP($M26,scenarios!$A$2:$I$61,9)</f>
        <v>Ref</v>
      </c>
    </row>
    <row r="27" spans="1:20" x14ac:dyDescent="0.3">
      <c r="A27" s="2" t="s">
        <v>171</v>
      </c>
      <c r="B27" s="21">
        <f>SUMIFS('PM10'!C:C,'PM10'!$B:$B,$A27,'PM10'!$A:$A,"BIOEPM10")+SUMIFS('PM10'!C:C,'PM10'!$B:$B,$A27,'PM10'!$A:$A,"COMPM10")+SUMIFS('PM10'!C:C,'PM10'!$B:$B,$A27,'PM10'!$A:$A,"ELCPM10")+SUMIFS('PM10'!C:C,'PM10'!$B:$B,$A27,'PM10'!$A:$A,"ETHPM10")+SUMIFS('PM10'!C:C,'PM10'!$B:$B,$A27,'PM10'!$A:$A,"INDPM10")+SUMIFS('PM10'!C:C,'PM10'!$B:$B,$A27,'PM10'!$A:$A,"REFPM10")+SUMIFS('PM10'!C:C,'PM10'!$B:$B,$A27,'PM10'!$A:$A,"RESPM10")+SUMIFS('PM10'!C:C,'PM10'!$B:$B,$A27,'PM10'!$A:$A,"RSSPM10")+SUMIFS('PM10'!C:C,'PM10'!$B:$B,$A27,'PM10'!$A:$A,"TRNPM10")</f>
        <v>4494.3134050938161</v>
      </c>
      <c r="C27" s="21">
        <f>SUMIFS('PM10'!D:D,'PM10'!$B:$B,$A27,'PM10'!$A:$A,"BIOEPM10")+SUMIFS('PM10'!D:D,'PM10'!$B:$B,$A27,'PM10'!$A:$A,"COMPM10")+SUMIFS('PM10'!D:D,'PM10'!$B:$B,$A27,'PM10'!$A:$A,"ELCPM10")+SUMIFS('PM10'!D:D,'PM10'!$B:$B,$A27,'PM10'!$A:$A,"ETHPM10")+SUMIFS('PM10'!D:D,'PM10'!$B:$B,$A27,'PM10'!$A:$A,"INDPM10")+SUMIFS('PM10'!D:D,'PM10'!$B:$B,$A27,'PM10'!$A:$A,"REFPM10")+SUMIFS('PM10'!D:D,'PM10'!$B:$B,$A27,'PM10'!$A:$A,"RESPM10")+SUMIFS('PM10'!D:D,'PM10'!$B:$B,$A27,'PM10'!$A:$A,"RSSPM10")+SUMIFS('PM10'!D:D,'PM10'!$B:$B,$A27,'PM10'!$A:$A,"TRNPM10")</f>
        <v>4295.362117693121</v>
      </c>
      <c r="D27" s="21">
        <f>SUMIFS('PM10'!E:E,'PM10'!$B:$B,$A27,'PM10'!$A:$A,"BIOEPM10")+SUMIFS('PM10'!E:E,'PM10'!$B:$B,$A27,'PM10'!$A:$A,"COMPM10")+SUMIFS('PM10'!E:E,'PM10'!$B:$B,$A27,'PM10'!$A:$A,"ELCPM10")+SUMIFS('PM10'!E:E,'PM10'!$B:$B,$A27,'PM10'!$A:$A,"ETHPM10")+SUMIFS('PM10'!E:E,'PM10'!$B:$B,$A27,'PM10'!$A:$A,"INDPM10")+SUMIFS('PM10'!E:E,'PM10'!$B:$B,$A27,'PM10'!$A:$A,"REFPM10")+SUMIFS('PM10'!E:E,'PM10'!$B:$B,$A27,'PM10'!$A:$A,"RESPM10")+SUMIFS('PM10'!E:E,'PM10'!$B:$B,$A27,'PM10'!$A:$A,"RSSPM10")+SUMIFS('PM10'!E:E,'PM10'!$B:$B,$A27,'PM10'!$A:$A,"TRNPM10")</f>
        <v>3609.5273682735196</v>
      </c>
      <c r="E27" s="21">
        <f>SUMIFS('PM10'!F:F,'PM10'!$B:$B,$A27,'PM10'!$A:$A,"BIOEPM10")+SUMIFS('PM10'!F:F,'PM10'!$B:$B,$A27,'PM10'!$A:$A,"COMPM10")+SUMIFS('PM10'!F:F,'PM10'!$B:$B,$A27,'PM10'!$A:$A,"ELCPM10")+SUMIFS('PM10'!F:F,'PM10'!$B:$B,$A27,'PM10'!$A:$A,"ETHPM10")+SUMIFS('PM10'!F:F,'PM10'!$B:$B,$A27,'PM10'!$A:$A,"INDPM10")+SUMIFS('PM10'!F:F,'PM10'!$B:$B,$A27,'PM10'!$A:$A,"REFPM10")+SUMIFS('PM10'!F:F,'PM10'!$B:$B,$A27,'PM10'!$A:$A,"RESPM10")+SUMIFS('PM10'!F:F,'PM10'!$B:$B,$A27,'PM10'!$A:$A,"RSSPM10")+SUMIFS('PM10'!F:F,'PM10'!$B:$B,$A27,'PM10'!$A:$A,"TRNPM10")</f>
        <v>2851.6059679692848</v>
      </c>
      <c r="F27" s="21">
        <f>SUMIFS('PM10'!G:G,'PM10'!$B:$B,$A27,'PM10'!$A:$A,"BIOEPM10")+SUMIFS('PM10'!G:G,'PM10'!$B:$B,$A27,'PM10'!$A:$A,"COMPM10")+SUMIFS('PM10'!G:G,'PM10'!$B:$B,$A27,'PM10'!$A:$A,"ELCPM10")+SUMIFS('PM10'!G:G,'PM10'!$B:$B,$A27,'PM10'!$A:$A,"ETHPM10")+SUMIFS('PM10'!G:G,'PM10'!$B:$B,$A27,'PM10'!$A:$A,"INDPM10")+SUMIFS('PM10'!G:G,'PM10'!$B:$B,$A27,'PM10'!$A:$A,"REFPM10")+SUMIFS('PM10'!G:G,'PM10'!$B:$B,$A27,'PM10'!$A:$A,"RESPM10")+SUMIFS('PM10'!G:G,'PM10'!$B:$B,$A27,'PM10'!$A:$A,"RSSPM10")+SUMIFS('PM10'!G:G,'PM10'!$B:$B,$A27,'PM10'!$A:$A,"TRNPM10")</f>
        <v>1818.214513810201</v>
      </c>
      <c r="G27" s="21">
        <f>SUMIFS('PM10'!H:H,'PM10'!$B:$B,$A27,'PM10'!$A:$A,"BIOEPM10")+SUMIFS('PM10'!H:H,'PM10'!$B:$B,$A27,'PM10'!$A:$A,"COMPM10")+SUMIFS('PM10'!H:H,'PM10'!$B:$B,$A27,'PM10'!$A:$A,"ELCPM10")+SUMIFS('PM10'!H:H,'PM10'!$B:$B,$A27,'PM10'!$A:$A,"ETHPM10")+SUMIFS('PM10'!H:H,'PM10'!$B:$B,$A27,'PM10'!$A:$A,"INDPM10")+SUMIFS('PM10'!H:H,'PM10'!$B:$B,$A27,'PM10'!$A:$A,"REFPM10")+SUMIFS('PM10'!H:H,'PM10'!$B:$B,$A27,'PM10'!$A:$A,"RESPM10")+SUMIFS('PM10'!H:H,'PM10'!$B:$B,$A27,'PM10'!$A:$A,"RSSPM10")+SUMIFS('PM10'!H:H,'PM10'!$B:$B,$A27,'PM10'!$A:$A,"TRNPM10")</f>
        <v>1586.8432181745873</v>
      </c>
      <c r="H27" s="21">
        <f>SUMIFS('PM10'!I:I,'PM10'!$B:$B,$A27,'PM10'!$A:$A,"BIOEPM10")+SUMIFS('PM10'!I:I,'PM10'!$B:$B,$A27,'PM10'!$A:$A,"COMPM10")+SUMIFS('PM10'!I:I,'PM10'!$B:$B,$A27,'PM10'!$A:$A,"ELCPM10")+SUMIFS('PM10'!I:I,'PM10'!$B:$B,$A27,'PM10'!$A:$A,"ETHPM10")+SUMIFS('PM10'!I:I,'PM10'!$B:$B,$A27,'PM10'!$A:$A,"INDPM10")+SUMIFS('PM10'!I:I,'PM10'!$B:$B,$A27,'PM10'!$A:$A,"REFPM10")+SUMIFS('PM10'!I:I,'PM10'!$B:$B,$A27,'PM10'!$A:$A,"RESPM10")+SUMIFS('PM10'!I:I,'PM10'!$B:$B,$A27,'PM10'!$A:$A,"RSSPM10")+SUMIFS('PM10'!I:I,'PM10'!$B:$B,$A27,'PM10'!$A:$A,"TRNPM10")</f>
        <v>1572.7096759771628</v>
      </c>
      <c r="I27" s="21">
        <f>SUMIFS('PM10'!J:J,'PM10'!$B:$B,$A27,'PM10'!$A:$A,"BIOEPM10")+SUMIFS('PM10'!J:J,'PM10'!$B:$B,$A27,'PM10'!$A:$A,"COMPM10")+SUMIFS('PM10'!J:J,'PM10'!$B:$B,$A27,'PM10'!$A:$A,"ELCPM10")+SUMIFS('PM10'!J:J,'PM10'!$B:$B,$A27,'PM10'!$A:$A,"ETHPM10")+SUMIFS('PM10'!J:J,'PM10'!$B:$B,$A27,'PM10'!$A:$A,"INDPM10")+SUMIFS('PM10'!J:J,'PM10'!$B:$B,$A27,'PM10'!$A:$A,"REFPM10")+SUMIFS('PM10'!J:J,'PM10'!$B:$B,$A27,'PM10'!$A:$A,"RESPM10")+SUMIFS('PM10'!J:J,'PM10'!$B:$B,$A27,'PM10'!$A:$A,"RSSPM10")+SUMIFS('PM10'!J:J,'PM10'!$B:$B,$A27,'PM10'!$A:$A,"TRNPM10")</f>
        <v>1675.7679590425516</v>
      </c>
      <c r="J27" s="21">
        <f>SUMIFS('PM10'!K:K,'PM10'!$B:$B,$A27,'PM10'!$A:$A,"BIOEPM10")+SUMIFS('PM10'!K:K,'PM10'!$B:$B,$A27,'PM10'!$A:$A,"COMPM10")+SUMIFS('PM10'!K:K,'PM10'!$B:$B,$A27,'PM10'!$A:$A,"ELCPM10")+SUMIFS('PM10'!K:K,'PM10'!$B:$B,$A27,'PM10'!$A:$A,"ETHPM10")+SUMIFS('PM10'!K:K,'PM10'!$B:$B,$A27,'PM10'!$A:$A,"INDPM10")+SUMIFS('PM10'!K:K,'PM10'!$B:$B,$A27,'PM10'!$A:$A,"REFPM10")+SUMIFS('PM10'!K:K,'PM10'!$B:$B,$A27,'PM10'!$A:$A,"RESPM10")+SUMIFS('PM10'!K:K,'PM10'!$B:$B,$A27,'PM10'!$A:$A,"RSSPM10")+SUMIFS('PM10'!K:K,'PM10'!$B:$B,$A27,'PM10'!$A:$A,"TRNPM10")</f>
        <v>1630.154044879921</v>
      </c>
      <c r="K27" s="21">
        <f>SUMIFS('PM10'!L:L,'PM10'!$B:$B,$A27,'PM10'!$A:$A,"BIOEPM10")+SUMIFS('PM10'!L:L,'PM10'!$B:$B,$A27,'PM10'!$A:$A,"COMPM10")+SUMIFS('PM10'!L:L,'PM10'!$B:$B,$A27,'PM10'!$A:$A,"ELCPM10")+SUMIFS('PM10'!L:L,'PM10'!$B:$B,$A27,'PM10'!$A:$A,"ETHPM10")+SUMIFS('PM10'!L:L,'PM10'!$B:$B,$A27,'PM10'!$A:$A,"INDPM10")+SUMIFS('PM10'!L:L,'PM10'!$B:$B,$A27,'PM10'!$A:$A,"REFPM10")+SUMIFS('PM10'!L:L,'PM10'!$B:$B,$A27,'PM10'!$A:$A,"RESPM10")+SUMIFS('PM10'!L:L,'PM10'!$B:$B,$A27,'PM10'!$A:$A,"RSSPM10")+SUMIFS('PM10'!L:L,'PM10'!$B:$B,$A27,'PM10'!$A:$A,"TRNPM10")</f>
        <v>1415.9533508038396</v>
      </c>
      <c r="M27" s="9" t="str">
        <f>RIGHT(A27,4)</f>
        <v>0026</v>
      </c>
      <c r="N27" s="9">
        <f>VLOOKUP($M27,scenarios!$A$2:$I$61,3)</f>
        <v>2060</v>
      </c>
      <c r="O27" s="9" t="str">
        <f>VLOOKUP($M27,scenarios!$A$2:$I$61,4)</f>
        <v>Ref</v>
      </c>
      <c r="P27" s="9">
        <f>VLOOKUP($M27,scenarios!$A$2:$I$61,5)</f>
        <v>10</v>
      </c>
      <c r="Q27" s="9" t="str">
        <f>VLOOKUP($M27,scenarios!$A$2:$I$61,6)</f>
        <v>Ref</v>
      </c>
      <c r="R27" s="9" t="str">
        <f>VLOOKUP($M27,scenarios!$A$2:$I$61,7)</f>
        <v>Ref</v>
      </c>
      <c r="S27" s="9">
        <f>VLOOKUP($M27,scenarios!$A$2:$I$61,8)</f>
        <v>2030</v>
      </c>
      <c r="T27" s="9" t="str">
        <f>VLOOKUP($M27,scenarios!$A$2:$I$61,9)</f>
        <v>Ref</v>
      </c>
    </row>
    <row r="28" spans="1:20" x14ac:dyDescent="0.3">
      <c r="A28" s="2" t="s">
        <v>183</v>
      </c>
      <c r="B28" s="21">
        <f>SUMIFS('PM10'!C:C,'PM10'!$B:$B,$A28,'PM10'!$A:$A,"BIOEPM10")+SUMIFS('PM10'!C:C,'PM10'!$B:$B,$A28,'PM10'!$A:$A,"COMPM10")+SUMIFS('PM10'!C:C,'PM10'!$B:$B,$A28,'PM10'!$A:$A,"ELCPM10")+SUMIFS('PM10'!C:C,'PM10'!$B:$B,$A28,'PM10'!$A:$A,"ETHPM10")+SUMIFS('PM10'!C:C,'PM10'!$B:$B,$A28,'PM10'!$A:$A,"INDPM10")+SUMIFS('PM10'!C:C,'PM10'!$B:$B,$A28,'PM10'!$A:$A,"REFPM10")+SUMIFS('PM10'!C:C,'PM10'!$B:$B,$A28,'PM10'!$A:$A,"RESPM10")+SUMIFS('PM10'!C:C,'PM10'!$B:$B,$A28,'PM10'!$A:$A,"RSSPM10")+SUMIFS('PM10'!C:C,'PM10'!$B:$B,$A28,'PM10'!$A:$A,"TRNPM10")</f>
        <v>4494.2517627242505</v>
      </c>
      <c r="C28" s="21">
        <f>SUMIFS('PM10'!D:D,'PM10'!$B:$B,$A28,'PM10'!$A:$A,"BIOEPM10")+SUMIFS('PM10'!D:D,'PM10'!$B:$B,$A28,'PM10'!$A:$A,"COMPM10")+SUMIFS('PM10'!D:D,'PM10'!$B:$B,$A28,'PM10'!$A:$A,"ELCPM10")+SUMIFS('PM10'!D:D,'PM10'!$B:$B,$A28,'PM10'!$A:$A,"ETHPM10")+SUMIFS('PM10'!D:D,'PM10'!$B:$B,$A28,'PM10'!$A:$A,"INDPM10")+SUMIFS('PM10'!D:D,'PM10'!$B:$B,$A28,'PM10'!$A:$A,"REFPM10")+SUMIFS('PM10'!D:D,'PM10'!$B:$B,$A28,'PM10'!$A:$A,"RESPM10")+SUMIFS('PM10'!D:D,'PM10'!$B:$B,$A28,'PM10'!$A:$A,"RSSPM10")+SUMIFS('PM10'!D:D,'PM10'!$B:$B,$A28,'PM10'!$A:$A,"TRNPM10")</f>
        <v>4295.4161848158665</v>
      </c>
      <c r="D28" s="21">
        <f>SUMIFS('PM10'!E:E,'PM10'!$B:$B,$A28,'PM10'!$A:$A,"BIOEPM10")+SUMIFS('PM10'!E:E,'PM10'!$B:$B,$A28,'PM10'!$A:$A,"COMPM10")+SUMIFS('PM10'!E:E,'PM10'!$B:$B,$A28,'PM10'!$A:$A,"ELCPM10")+SUMIFS('PM10'!E:E,'PM10'!$B:$B,$A28,'PM10'!$A:$A,"ETHPM10")+SUMIFS('PM10'!E:E,'PM10'!$B:$B,$A28,'PM10'!$A:$A,"INDPM10")+SUMIFS('PM10'!E:E,'PM10'!$B:$B,$A28,'PM10'!$A:$A,"REFPM10")+SUMIFS('PM10'!E:E,'PM10'!$B:$B,$A28,'PM10'!$A:$A,"RESPM10")+SUMIFS('PM10'!E:E,'PM10'!$B:$B,$A28,'PM10'!$A:$A,"RSSPM10")+SUMIFS('PM10'!E:E,'PM10'!$B:$B,$A28,'PM10'!$A:$A,"TRNPM10")</f>
        <v>3608.5314043374474</v>
      </c>
      <c r="E28" s="21">
        <f>SUMIFS('PM10'!F:F,'PM10'!$B:$B,$A28,'PM10'!$A:$A,"BIOEPM10")+SUMIFS('PM10'!F:F,'PM10'!$B:$B,$A28,'PM10'!$A:$A,"COMPM10")+SUMIFS('PM10'!F:F,'PM10'!$B:$B,$A28,'PM10'!$A:$A,"ELCPM10")+SUMIFS('PM10'!F:F,'PM10'!$B:$B,$A28,'PM10'!$A:$A,"ETHPM10")+SUMIFS('PM10'!F:F,'PM10'!$B:$B,$A28,'PM10'!$A:$A,"INDPM10")+SUMIFS('PM10'!F:F,'PM10'!$B:$B,$A28,'PM10'!$A:$A,"REFPM10")+SUMIFS('PM10'!F:F,'PM10'!$B:$B,$A28,'PM10'!$A:$A,"RESPM10")+SUMIFS('PM10'!F:F,'PM10'!$B:$B,$A28,'PM10'!$A:$A,"RSSPM10")+SUMIFS('PM10'!F:F,'PM10'!$B:$B,$A28,'PM10'!$A:$A,"TRNPM10")</f>
        <v>2848.8485123932451</v>
      </c>
      <c r="F28" s="21">
        <f>SUMIFS('PM10'!G:G,'PM10'!$B:$B,$A28,'PM10'!$A:$A,"BIOEPM10")+SUMIFS('PM10'!G:G,'PM10'!$B:$B,$A28,'PM10'!$A:$A,"COMPM10")+SUMIFS('PM10'!G:G,'PM10'!$B:$B,$A28,'PM10'!$A:$A,"ELCPM10")+SUMIFS('PM10'!G:G,'PM10'!$B:$B,$A28,'PM10'!$A:$A,"ETHPM10")+SUMIFS('PM10'!G:G,'PM10'!$B:$B,$A28,'PM10'!$A:$A,"INDPM10")+SUMIFS('PM10'!G:G,'PM10'!$B:$B,$A28,'PM10'!$A:$A,"REFPM10")+SUMIFS('PM10'!G:G,'PM10'!$B:$B,$A28,'PM10'!$A:$A,"RESPM10")+SUMIFS('PM10'!G:G,'PM10'!$B:$B,$A28,'PM10'!$A:$A,"RSSPM10")+SUMIFS('PM10'!G:G,'PM10'!$B:$B,$A28,'PM10'!$A:$A,"TRNPM10")</f>
        <v>1818.7539055379825</v>
      </c>
      <c r="G28" s="21">
        <f>SUMIFS('PM10'!H:H,'PM10'!$B:$B,$A28,'PM10'!$A:$A,"BIOEPM10")+SUMIFS('PM10'!H:H,'PM10'!$B:$B,$A28,'PM10'!$A:$A,"COMPM10")+SUMIFS('PM10'!H:H,'PM10'!$B:$B,$A28,'PM10'!$A:$A,"ELCPM10")+SUMIFS('PM10'!H:H,'PM10'!$B:$B,$A28,'PM10'!$A:$A,"ETHPM10")+SUMIFS('PM10'!H:H,'PM10'!$B:$B,$A28,'PM10'!$A:$A,"INDPM10")+SUMIFS('PM10'!H:H,'PM10'!$B:$B,$A28,'PM10'!$A:$A,"REFPM10")+SUMIFS('PM10'!H:H,'PM10'!$B:$B,$A28,'PM10'!$A:$A,"RESPM10")+SUMIFS('PM10'!H:H,'PM10'!$B:$B,$A28,'PM10'!$A:$A,"RSSPM10")+SUMIFS('PM10'!H:H,'PM10'!$B:$B,$A28,'PM10'!$A:$A,"TRNPM10")</f>
        <v>1591.6277416454002</v>
      </c>
      <c r="H28" s="21">
        <f>SUMIFS('PM10'!I:I,'PM10'!$B:$B,$A28,'PM10'!$A:$A,"BIOEPM10")+SUMIFS('PM10'!I:I,'PM10'!$B:$B,$A28,'PM10'!$A:$A,"COMPM10")+SUMIFS('PM10'!I:I,'PM10'!$B:$B,$A28,'PM10'!$A:$A,"ELCPM10")+SUMIFS('PM10'!I:I,'PM10'!$B:$B,$A28,'PM10'!$A:$A,"ETHPM10")+SUMIFS('PM10'!I:I,'PM10'!$B:$B,$A28,'PM10'!$A:$A,"INDPM10")+SUMIFS('PM10'!I:I,'PM10'!$B:$B,$A28,'PM10'!$A:$A,"REFPM10")+SUMIFS('PM10'!I:I,'PM10'!$B:$B,$A28,'PM10'!$A:$A,"RESPM10")+SUMIFS('PM10'!I:I,'PM10'!$B:$B,$A28,'PM10'!$A:$A,"RSSPM10")+SUMIFS('PM10'!I:I,'PM10'!$B:$B,$A28,'PM10'!$A:$A,"TRNPM10")</f>
        <v>1580.8717457310458</v>
      </c>
      <c r="I28" s="21">
        <f>SUMIFS('PM10'!J:J,'PM10'!$B:$B,$A28,'PM10'!$A:$A,"BIOEPM10")+SUMIFS('PM10'!J:J,'PM10'!$B:$B,$A28,'PM10'!$A:$A,"COMPM10")+SUMIFS('PM10'!J:J,'PM10'!$B:$B,$A28,'PM10'!$A:$A,"ELCPM10")+SUMIFS('PM10'!J:J,'PM10'!$B:$B,$A28,'PM10'!$A:$A,"ETHPM10")+SUMIFS('PM10'!J:J,'PM10'!$B:$B,$A28,'PM10'!$A:$A,"INDPM10")+SUMIFS('PM10'!J:J,'PM10'!$B:$B,$A28,'PM10'!$A:$A,"REFPM10")+SUMIFS('PM10'!J:J,'PM10'!$B:$B,$A28,'PM10'!$A:$A,"RESPM10")+SUMIFS('PM10'!J:J,'PM10'!$B:$B,$A28,'PM10'!$A:$A,"RSSPM10")+SUMIFS('PM10'!J:J,'PM10'!$B:$B,$A28,'PM10'!$A:$A,"TRNPM10")</f>
        <v>1689.6772128207224</v>
      </c>
      <c r="J28" s="21">
        <f>SUMIFS('PM10'!K:K,'PM10'!$B:$B,$A28,'PM10'!$A:$A,"BIOEPM10")+SUMIFS('PM10'!K:K,'PM10'!$B:$B,$A28,'PM10'!$A:$A,"COMPM10")+SUMIFS('PM10'!K:K,'PM10'!$B:$B,$A28,'PM10'!$A:$A,"ELCPM10")+SUMIFS('PM10'!K:K,'PM10'!$B:$B,$A28,'PM10'!$A:$A,"ETHPM10")+SUMIFS('PM10'!K:K,'PM10'!$B:$B,$A28,'PM10'!$A:$A,"INDPM10")+SUMIFS('PM10'!K:K,'PM10'!$B:$B,$A28,'PM10'!$A:$A,"REFPM10")+SUMIFS('PM10'!K:K,'PM10'!$B:$B,$A28,'PM10'!$A:$A,"RESPM10")+SUMIFS('PM10'!K:K,'PM10'!$B:$B,$A28,'PM10'!$A:$A,"RSSPM10")+SUMIFS('PM10'!K:K,'PM10'!$B:$B,$A28,'PM10'!$A:$A,"TRNPM10")</f>
        <v>1641.0200135450991</v>
      </c>
      <c r="K28" s="21">
        <f>SUMIFS('PM10'!L:L,'PM10'!$B:$B,$A28,'PM10'!$A:$A,"BIOEPM10")+SUMIFS('PM10'!L:L,'PM10'!$B:$B,$A28,'PM10'!$A:$A,"COMPM10")+SUMIFS('PM10'!L:L,'PM10'!$B:$B,$A28,'PM10'!$A:$A,"ELCPM10")+SUMIFS('PM10'!L:L,'PM10'!$B:$B,$A28,'PM10'!$A:$A,"ETHPM10")+SUMIFS('PM10'!L:L,'PM10'!$B:$B,$A28,'PM10'!$A:$A,"INDPM10")+SUMIFS('PM10'!L:L,'PM10'!$B:$B,$A28,'PM10'!$A:$A,"REFPM10")+SUMIFS('PM10'!L:L,'PM10'!$B:$B,$A28,'PM10'!$A:$A,"RESPM10")+SUMIFS('PM10'!L:L,'PM10'!$B:$B,$A28,'PM10'!$A:$A,"RSSPM10")+SUMIFS('PM10'!L:L,'PM10'!$B:$B,$A28,'PM10'!$A:$A,"TRNPM10")</f>
        <v>1442.6063607652884</v>
      </c>
      <c r="M28" s="9" t="str">
        <f>RIGHT(A28,4)</f>
        <v>0027</v>
      </c>
      <c r="N28" s="9">
        <f>VLOOKUP($M28,scenarios!$A$2:$I$61,3)</f>
        <v>2060</v>
      </c>
      <c r="O28" s="9" t="str">
        <f>VLOOKUP($M28,scenarios!$A$2:$I$61,4)</f>
        <v>Ref</v>
      </c>
      <c r="P28" s="9">
        <f>VLOOKUP($M28,scenarios!$A$2:$I$61,5)</f>
        <v>20</v>
      </c>
      <c r="Q28" s="9" t="str">
        <f>VLOOKUP($M28,scenarios!$A$2:$I$61,6)</f>
        <v>Ref</v>
      </c>
      <c r="R28" s="9" t="str">
        <f>VLOOKUP($M28,scenarios!$A$2:$I$61,7)</f>
        <v>Ref</v>
      </c>
      <c r="S28" s="9">
        <f>VLOOKUP($M28,scenarios!$A$2:$I$61,8)</f>
        <v>2030</v>
      </c>
      <c r="T28" s="9" t="str">
        <f>VLOOKUP($M28,scenarios!$A$2:$I$61,9)</f>
        <v>Ref</v>
      </c>
    </row>
    <row r="29" spans="1:20" x14ac:dyDescent="0.3">
      <c r="A29" s="2" t="s">
        <v>28</v>
      </c>
      <c r="B29" s="21">
        <f>SUMIFS('PM10'!C:C,'PM10'!$B:$B,$A29,'PM10'!$A:$A,"BIOEPM10")+SUMIFS('PM10'!C:C,'PM10'!$B:$B,$A29,'PM10'!$A:$A,"COMPM10")+SUMIFS('PM10'!C:C,'PM10'!$B:$B,$A29,'PM10'!$A:$A,"ELCPM10")+SUMIFS('PM10'!C:C,'PM10'!$B:$B,$A29,'PM10'!$A:$A,"ETHPM10")+SUMIFS('PM10'!C:C,'PM10'!$B:$B,$A29,'PM10'!$A:$A,"INDPM10")+SUMIFS('PM10'!C:C,'PM10'!$B:$B,$A29,'PM10'!$A:$A,"REFPM10")+SUMIFS('PM10'!C:C,'PM10'!$B:$B,$A29,'PM10'!$A:$A,"RESPM10")+SUMIFS('PM10'!C:C,'PM10'!$B:$B,$A29,'PM10'!$A:$A,"RSSPM10")+SUMIFS('PM10'!C:C,'PM10'!$B:$B,$A29,'PM10'!$A:$A,"TRNPM10")</f>
        <v>4494.3133933150702</v>
      </c>
      <c r="C29" s="21">
        <f>SUMIFS('PM10'!D:D,'PM10'!$B:$B,$A29,'PM10'!$A:$A,"BIOEPM10")+SUMIFS('PM10'!D:D,'PM10'!$B:$B,$A29,'PM10'!$A:$A,"COMPM10")+SUMIFS('PM10'!D:D,'PM10'!$B:$B,$A29,'PM10'!$A:$A,"ELCPM10")+SUMIFS('PM10'!D:D,'PM10'!$B:$B,$A29,'PM10'!$A:$A,"ETHPM10")+SUMIFS('PM10'!D:D,'PM10'!$B:$B,$A29,'PM10'!$A:$A,"INDPM10")+SUMIFS('PM10'!D:D,'PM10'!$B:$B,$A29,'PM10'!$A:$A,"REFPM10")+SUMIFS('PM10'!D:D,'PM10'!$B:$B,$A29,'PM10'!$A:$A,"RESPM10")+SUMIFS('PM10'!D:D,'PM10'!$B:$B,$A29,'PM10'!$A:$A,"RSSPM10")+SUMIFS('PM10'!D:D,'PM10'!$B:$B,$A29,'PM10'!$A:$A,"TRNPM10")</f>
        <v>4295.3630705196856</v>
      </c>
      <c r="D29" s="21">
        <f>SUMIFS('PM10'!E:E,'PM10'!$B:$B,$A29,'PM10'!$A:$A,"BIOEPM10")+SUMIFS('PM10'!E:E,'PM10'!$B:$B,$A29,'PM10'!$A:$A,"COMPM10")+SUMIFS('PM10'!E:E,'PM10'!$B:$B,$A29,'PM10'!$A:$A,"ELCPM10")+SUMIFS('PM10'!E:E,'PM10'!$B:$B,$A29,'PM10'!$A:$A,"ETHPM10")+SUMIFS('PM10'!E:E,'PM10'!$B:$B,$A29,'PM10'!$A:$A,"INDPM10")+SUMIFS('PM10'!E:E,'PM10'!$B:$B,$A29,'PM10'!$A:$A,"REFPM10")+SUMIFS('PM10'!E:E,'PM10'!$B:$B,$A29,'PM10'!$A:$A,"RESPM10")+SUMIFS('PM10'!E:E,'PM10'!$B:$B,$A29,'PM10'!$A:$A,"RSSPM10")+SUMIFS('PM10'!E:E,'PM10'!$B:$B,$A29,'PM10'!$A:$A,"TRNPM10")</f>
        <v>3606.4593936564424</v>
      </c>
      <c r="E29" s="21">
        <f>SUMIFS('PM10'!F:F,'PM10'!$B:$B,$A29,'PM10'!$A:$A,"BIOEPM10")+SUMIFS('PM10'!F:F,'PM10'!$B:$B,$A29,'PM10'!$A:$A,"COMPM10")+SUMIFS('PM10'!F:F,'PM10'!$B:$B,$A29,'PM10'!$A:$A,"ELCPM10")+SUMIFS('PM10'!F:F,'PM10'!$B:$B,$A29,'PM10'!$A:$A,"ETHPM10")+SUMIFS('PM10'!F:F,'PM10'!$B:$B,$A29,'PM10'!$A:$A,"INDPM10")+SUMIFS('PM10'!F:F,'PM10'!$B:$B,$A29,'PM10'!$A:$A,"REFPM10")+SUMIFS('PM10'!F:F,'PM10'!$B:$B,$A29,'PM10'!$A:$A,"RESPM10")+SUMIFS('PM10'!F:F,'PM10'!$B:$B,$A29,'PM10'!$A:$A,"RSSPM10")+SUMIFS('PM10'!F:F,'PM10'!$B:$B,$A29,'PM10'!$A:$A,"TRNPM10")</f>
        <v>2847.7082027962419</v>
      </c>
      <c r="F29" s="21">
        <f>SUMIFS('PM10'!G:G,'PM10'!$B:$B,$A29,'PM10'!$A:$A,"BIOEPM10")+SUMIFS('PM10'!G:G,'PM10'!$B:$B,$A29,'PM10'!$A:$A,"COMPM10")+SUMIFS('PM10'!G:G,'PM10'!$B:$B,$A29,'PM10'!$A:$A,"ELCPM10")+SUMIFS('PM10'!G:G,'PM10'!$B:$B,$A29,'PM10'!$A:$A,"ETHPM10")+SUMIFS('PM10'!G:G,'PM10'!$B:$B,$A29,'PM10'!$A:$A,"INDPM10")+SUMIFS('PM10'!G:G,'PM10'!$B:$B,$A29,'PM10'!$A:$A,"REFPM10")+SUMIFS('PM10'!G:G,'PM10'!$B:$B,$A29,'PM10'!$A:$A,"RESPM10")+SUMIFS('PM10'!G:G,'PM10'!$B:$B,$A29,'PM10'!$A:$A,"RSSPM10")+SUMIFS('PM10'!G:G,'PM10'!$B:$B,$A29,'PM10'!$A:$A,"TRNPM10")</f>
        <v>1818.8501838414916</v>
      </c>
      <c r="G29" s="21">
        <f>SUMIFS('PM10'!H:H,'PM10'!$B:$B,$A29,'PM10'!$A:$A,"BIOEPM10")+SUMIFS('PM10'!H:H,'PM10'!$B:$B,$A29,'PM10'!$A:$A,"COMPM10")+SUMIFS('PM10'!H:H,'PM10'!$B:$B,$A29,'PM10'!$A:$A,"ELCPM10")+SUMIFS('PM10'!H:H,'PM10'!$B:$B,$A29,'PM10'!$A:$A,"ETHPM10")+SUMIFS('PM10'!H:H,'PM10'!$B:$B,$A29,'PM10'!$A:$A,"INDPM10")+SUMIFS('PM10'!H:H,'PM10'!$B:$B,$A29,'PM10'!$A:$A,"REFPM10")+SUMIFS('PM10'!H:H,'PM10'!$B:$B,$A29,'PM10'!$A:$A,"RESPM10")+SUMIFS('PM10'!H:H,'PM10'!$B:$B,$A29,'PM10'!$A:$A,"RSSPM10")+SUMIFS('PM10'!H:H,'PM10'!$B:$B,$A29,'PM10'!$A:$A,"TRNPM10")</f>
        <v>1588.0021722637262</v>
      </c>
      <c r="H29" s="21">
        <f>SUMIFS('PM10'!I:I,'PM10'!$B:$B,$A29,'PM10'!$A:$A,"BIOEPM10")+SUMIFS('PM10'!I:I,'PM10'!$B:$B,$A29,'PM10'!$A:$A,"COMPM10")+SUMIFS('PM10'!I:I,'PM10'!$B:$B,$A29,'PM10'!$A:$A,"ELCPM10")+SUMIFS('PM10'!I:I,'PM10'!$B:$B,$A29,'PM10'!$A:$A,"ETHPM10")+SUMIFS('PM10'!I:I,'PM10'!$B:$B,$A29,'PM10'!$A:$A,"INDPM10")+SUMIFS('PM10'!I:I,'PM10'!$B:$B,$A29,'PM10'!$A:$A,"REFPM10")+SUMIFS('PM10'!I:I,'PM10'!$B:$B,$A29,'PM10'!$A:$A,"RESPM10")+SUMIFS('PM10'!I:I,'PM10'!$B:$B,$A29,'PM10'!$A:$A,"RSSPM10")+SUMIFS('PM10'!I:I,'PM10'!$B:$B,$A29,'PM10'!$A:$A,"TRNPM10")</f>
        <v>1572.0856603982184</v>
      </c>
      <c r="I29" s="21">
        <f>SUMIFS('PM10'!J:J,'PM10'!$B:$B,$A29,'PM10'!$A:$A,"BIOEPM10")+SUMIFS('PM10'!J:J,'PM10'!$B:$B,$A29,'PM10'!$A:$A,"COMPM10")+SUMIFS('PM10'!J:J,'PM10'!$B:$B,$A29,'PM10'!$A:$A,"ELCPM10")+SUMIFS('PM10'!J:J,'PM10'!$B:$B,$A29,'PM10'!$A:$A,"ETHPM10")+SUMIFS('PM10'!J:J,'PM10'!$B:$B,$A29,'PM10'!$A:$A,"INDPM10")+SUMIFS('PM10'!J:J,'PM10'!$B:$B,$A29,'PM10'!$A:$A,"REFPM10")+SUMIFS('PM10'!J:J,'PM10'!$B:$B,$A29,'PM10'!$A:$A,"RESPM10")+SUMIFS('PM10'!J:J,'PM10'!$B:$B,$A29,'PM10'!$A:$A,"RSSPM10")+SUMIFS('PM10'!J:J,'PM10'!$B:$B,$A29,'PM10'!$A:$A,"TRNPM10")</f>
        <v>1674.851975351535</v>
      </c>
      <c r="J29" s="21">
        <f>SUMIFS('PM10'!K:K,'PM10'!$B:$B,$A29,'PM10'!$A:$A,"BIOEPM10")+SUMIFS('PM10'!K:K,'PM10'!$B:$B,$A29,'PM10'!$A:$A,"COMPM10")+SUMIFS('PM10'!K:K,'PM10'!$B:$B,$A29,'PM10'!$A:$A,"ELCPM10")+SUMIFS('PM10'!K:K,'PM10'!$B:$B,$A29,'PM10'!$A:$A,"ETHPM10")+SUMIFS('PM10'!K:K,'PM10'!$B:$B,$A29,'PM10'!$A:$A,"INDPM10")+SUMIFS('PM10'!K:K,'PM10'!$B:$B,$A29,'PM10'!$A:$A,"REFPM10")+SUMIFS('PM10'!K:K,'PM10'!$B:$B,$A29,'PM10'!$A:$A,"RESPM10")+SUMIFS('PM10'!K:K,'PM10'!$B:$B,$A29,'PM10'!$A:$A,"RSSPM10")+SUMIFS('PM10'!K:K,'PM10'!$B:$B,$A29,'PM10'!$A:$A,"TRNPM10")</f>
        <v>1628.0394300076459</v>
      </c>
      <c r="K29" s="21">
        <f>SUMIFS('PM10'!L:L,'PM10'!$B:$B,$A29,'PM10'!$A:$A,"BIOEPM10")+SUMIFS('PM10'!L:L,'PM10'!$B:$B,$A29,'PM10'!$A:$A,"COMPM10")+SUMIFS('PM10'!L:L,'PM10'!$B:$B,$A29,'PM10'!$A:$A,"ELCPM10")+SUMIFS('PM10'!L:L,'PM10'!$B:$B,$A29,'PM10'!$A:$A,"ETHPM10")+SUMIFS('PM10'!L:L,'PM10'!$B:$B,$A29,'PM10'!$A:$A,"INDPM10")+SUMIFS('PM10'!L:L,'PM10'!$B:$B,$A29,'PM10'!$A:$A,"REFPM10")+SUMIFS('PM10'!L:L,'PM10'!$B:$B,$A29,'PM10'!$A:$A,"RESPM10")+SUMIFS('PM10'!L:L,'PM10'!$B:$B,$A29,'PM10'!$A:$A,"RSSPM10")+SUMIFS('PM10'!L:L,'PM10'!$B:$B,$A29,'PM10'!$A:$A,"TRNPM10")</f>
        <v>1378.5903891828648</v>
      </c>
      <c r="M29" s="9" t="str">
        <f>RIGHT(A29,4)</f>
        <v>0028</v>
      </c>
      <c r="N29" s="9">
        <f>VLOOKUP($M29,scenarios!$A$2:$I$61,3)</f>
        <v>2060</v>
      </c>
      <c r="O29" s="9" t="str">
        <f>VLOOKUP($M29,scenarios!$A$2:$I$61,4)</f>
        <v>Ref</v>
      </c>
      <c r="P29" s="9" t="str">
        <f>VLOOKUP($M29,scenarios!$A$2:$I$61,5)</f>
        <v>Ref</v>
      </c>
      <c r="Q29" s="9" t="str">
        <f>VLOOKUP($M29,scenarios!$A$2:$I$61,6)</f>
        <v>Linear-Steady</v>
      </c>
      <c r="R29" s="9" t="str">
        <f>VLOOKUP($M29,scenarios!$A$2:$I$61,7)</f>
        <v>Ref</v>
      </c>
      <c r="S29" s="9">
        <f>VLOOKUP($M29,scenarios!$A$2:$I$61,8)</f>
        <v>2030</v>
      </c>
      <c r="T29" s="9" t="str">
        <f>VLOOKUP($M29,scenarios!$A$2:$I$61,9)</f>
        <v>Ref</v>
      </c>
    </row>
    <row r="30" spans="1:20" x14ac:dyDescent="0.3">
      <c r="A30" s="2" t="s">
        <v>184</v>
      </c>
      <c r="B30" s="21">
        <f>SUMIFS('PM10'!C:C,'PM10'!$B:$B,$A30,'PM10'!$A:$A,"BIOEPM10")+SUMIFS('PM10'!C:C,'PM10'!$B:$B,$A30,'PM10'!$A:$A,"COMPM10")+SUMIFS('PM10'!C:C,'PM10'!$B:$B,$A30,'PM10'!$A:$A,"ELCPM10")+SUMIFS('PM10'!C:C,'PM10'!$B:$B,$A30,'PM10'!$A:$A,"ETHPM10")+SUMIFS('PM10'!C:C,'PM10'!$B:$B,$A30,'PM10'!$A:$A,"INDPM10")+SUMIFS('PM10'!C:C,'PM10'!$B:$B,$A30,'PM10'!$A:$A,"REFPM10")+SUMIFS('PM10'!C:C,'PM10'!$B:$B,$A30,'PM10'!$A:$A,"RESPM10")+SUMIFS('PM10'!C:C,'PM10'!$B:$B,$A30,'PM10'!$A:$A,"RSSPM10")+SUMIFS('PM10'!C:C,'PM10'!$B:$B,$A30,'PM10'!$A:$A,"TRNPM10")</f>
        <v>4494.3134039997276</v>
      </c>
      <c r="C30" s="21">
        <f>SUMIFS('PM10'!D:D,'PM10'!$B:$B,$A30,'PM10'!$A:$A,"BIOEPM10")+SUMIFS('PM10'!D:D,'PM10'!$B:$B,$A30,'PM10'!$A:$A,"COMPM10")+SUMIFS('PM10'!D:D,'PM10'!$B:$B,$A30,'PM10'!$A:$A,"ELCPM10")+SUMIFS('PM10'!D:D,'PM10'!$B:$B,$A30,'PM10'!$A:$A,"ETHPM10")+SUMIFS('PM10'!D:D,'PM10'!$B:$B,$A30,'PM10'!$A:$A,"INDPM10")+SUMIFS('PM10'!D:D,'PM10'!$B:$B,$A30,'PM10'!$A:$A,"REFPM10")+SUMIFS('PM10'!D:D,'PM10'!$B:$B,$A30,'PM10'!$A:$A,"RESPM10")+SUMIFS('PM10'!D:D,'PM10'!$B:$B,$A30,'PM10'!$A:$A,"RSSPM10")+SUMIFS('PM10'!D:D,'PM10'!$B:$B,$A30,'PM10'!$A:$A,"TRNPM10")</f>
        <v>4295.3629633120017</v>
      </c>
      <c r="D30" s="21">
        <f>SUMIFS('PM10'!E:E,'PM10'!$B:$B,$A30,'PM10'!$A:$A,"BIOEPM10")+SUMIFS('PM10'!E:E,'PM10'!$B:$B,$A30,'PM10'!$A:$A,"COMPM10")+SUMIFS('PM10'!E:E,'PM10'!$B:$B,$A30,'PM10'!$A:$A,"ELCPM10")+SUMIFS('PM10'!E:E,'PM10'!$B:$B,$A30,'PM10'!$A:$A,"ETHPM10")+SUMIFS('PM10'!E:E,'PM10'!$B:$B,$A30,'PM10'!$A:$A,"INDPM10")+SUMIFS('PM10'!E:E,'PM10'!$B:$B,$A30,'PM10'!$A:$A,"REFPM10")+SUMIFS('PM10'!E:E,'PM10'!$B:$B,$A30,'PM10'!$A:$A,"RESPM10")+SUMIFS('PM10'!E:E,'PM10'!$B:$B,$A30,'PM10'!$A:$A,"RSSPM10")+SUMIFS('PM10'!E:E,'PM10'!$B:$B,$A30,'PM10'!$A:$A,"TRNPM10")</f>
        <v>3609.5144091674192</v>
      </c>
      <c r="E30" s="21">
        <f>SUMIFS('PM10'!F:F,'PM10'!$B:$B,$A30,'PM10'!$A:$A,"BIOEPM10")+SUMIFS('PM10'!F:F,'PM10'!$B:$B,$A30,'PM10'!$A:$A,"COMPM10")+SUMIFS('PM10'!F:F,'PM10'!$B:$B,$A30,'PM10'!$A:$A,"ELCPM10")+SUMIFS('PM10'!F:F,'PM10'!$B:$B,$A30,'PM10'!$A:$A,"ETHPM10")+SUMIFS('PM10'!F:F,'PM10'!$B:$B,$A30,'PM10'!$A:$A,"INDPM10")+SUMIFS('PM10'!F:F,'PM10'!$B:$B,$A30,'PM10'!$A:$A,"REFPM10")+SUMIFS('PM10'!F:F,'PM10'!$B:$B,$A30,'PM10'!$A:$A,"RESPM10")+SUMIFS('PM10'!F:F,'PM10'!$B:$B,$A30,'PM10'!$A:$A,"RSSPM10")+SUMIFS('PM10'!F:F,'PM10'!$B:$B,$A30,'PM10'!$A:$A,"TRNPM10")</f>
        <v>2851.3560492175689</v>
      </c>
      <c r="F30" s="21">
        <f>SUMIFS('PM10'!G:G,'PM10'!$B:$B,$A30,'PM10'!$A:$A,"BIOEPM10")+SUMIFS('PM10'!G:G,'PM10'!$B:$B,$A30,'PM10'!$A:$A,"COMPM10")+SUMIFS('PM10'!G:G,'PM10'!$B:$B,$A30,'PM10'!$A:$A,"ELCPM10")+SUMIFS('PM10'!G:G,'PM10'!$B:$B,$A30,'PM10'!$A:$A,"ETHPM10")+SUMIFS('PM10'!G:G,'PM10'!$B:$B,$A30,'PM10'!$A:$A,"INDPM10")+SUMIFS('PM10'!G:G,'PM10'!$B:$B,$A30,'PM10'!$A:$A,"REFPM10")+SUMIFS('PM10'!G:G,'PM10'!$B:$B,$A30,'PM10'!$A:$A,"RESPM10")+SUMIFS('PM10'!G:G,'PM10'!$B:$B,$A30,'PM10'!$A:$A,"RSSPM10")+SUMIFS('PM10'!G:G,'PM10'!$B:$B,$A30,'PM10'!$A:$A,"TRNPM10")</f>
        <v>1820.6511981991389</v>
      </c>
      <c r="G30" s="21">
        <f>SUMIFS('PM10'!H:H,'PM10'!$B:$B,$A30,'PM10'!$A:$A,"BIOEPM10")+SUMIFS('PM10'!H:H,'PM10'!$B:$B,$A30,'PM10'!$A:$A,"COMPM10")+SUMIFS('PM10'!H:H,'PM10'!$B:$B,$A30,'PM10'!$A:$A,"ELCPM10")+SUMIFS('PM10'!H:H,'PM10'!$B:$B,$A30,'PM10'!$A:$A,"ETHPM10")+SUMIFS('PM10'!H:H,'PM10'!$B:$B,$A30,'PM10'!$A:$A,"INDPM10")+SUMIFS('PM10'!H:H,'PM10'!$B:$B,$A30,'PM10'!$A:$A,"REFPM10")+SUMIFS('PM10'!H:H,'PM10'!$B:$B,$A30,'PM10'!$A:$A,"RESPM10")+SUMIFS('PM10'!H:H,'PM10'!$B:$B,$A30,'PM10'!$A:$A,"RSSPM10")+SUMIFS('PM10'!H:H,'PM10'!$B:$B,$A30,'PM10'!$A:$A,"TRNPM10")</f>
        <v>1586.3281821852147</v>
      </c>
      <c r="H30" s="21">
        <f>SUMIFS('PM10'!I:I,'PM10'!$B:$B,$A30,'PM10'!$A:$A,"BIOEPM10")+SUMIFS('PM10'!I:I,'PM10'!$B:$B,$A30,'PM10'!$A:$A,"COMPM10")+SUMIFS('PM10'!I:I,'PM10'!$B:$B,$A30,'PM10'!$A:$A,"ELCPM10")+SUMIFS('PM10'!I:I,'PM10'!$B:$B,$A30,'PM10'!$A:$A,"ETHPM10")+SUMIFS('PM10'!I:I,'PM10'!$B:$B,$A30,'PM10'!$A:$A,"INDPM10")+SUMIFS('PM10'!I:I,'PM10'!$B:$B,$A30,'PM10'!$A:$A,"REFPM10")+SUMIFS('PM10'!I:I,'PM10'!$B:$B,$A30,'PM10'!$A:$A,"RESPM10")+SUMIFS('PM10'!I:I,'PM10'!$B:$B,$A30,'PM10'!$A:$A,"RSSPM10")+SUMIFS('PM10'!I:I,'PM10'!$B:$B,$A30,'PM10'!$A:$A,"TRNPM10")</f>
        <v>1572.2367883494296</v>
      </c>
      <c r="I30" s="21">
        <f>SUMIFS('PM10'!J:J,'PM10'!$B:$B,$A30,'PM10'!$A:$A,"BIOEPM10")+SUMIFS('PM10'!J:J,'PM10'!$B:$B,$A30,'PM10'!$A:$A,"COMPM10")+SUMIFS('PM10'!J:J,'PM10'!$B:$B,$A30,'PM10'!$A:$A,"ELCPM10")+SUMIFS('PM10'!J:J,'PM10'!$B:$B,$A30,'PM10'!$A:$A,"ETHPM10")+SUMIFS('PM10'!J:J,'PM10'!$B:$B,$A30,'PM10'!$A:$A,"INDPM10")+SUMIFS('PM10'!J:J,'PM10'!$B:$B,$A30,'PM10'!$A:$A,"REFPM10")+SUMIFS('PM10'!J:J,'PM10'!$B:$B,$A30,'PM10'!$A:$A,"RESPM10")+SUMIFS('PM10'!J:J,'PM10'!$B:$B,$A30,'PM10'!$A:$A,"RSSPM10")+SUMIFS('PM10'!J:J,'PM10'!$B:$B,$A30,'PM10'!$A:$A,"TRNPM10")</f>
        <v>1675.5807486815029</v>
      </c>
      <c r="J30" s="21">
        <f>SUMIFS('PM10'!K:K,'PM10'!$B:$B,$A30,'PM10'!$A:$A,"BIOEPM10")+SUMIFS('PM10'!K:K,'PM10'!$B:$B,$A30,'PM10'!$A:$A,"COMPM10")+SUMIFS('PM10'!K:K,'PM10'!$B:$B,$A30,'PM10'!$A:$A,"ELCPM10")+SUMIFS('PM10'!K:K,'PM10'!$B:$B,$A30,'PM10'!$A:$A,"ETHPM10")+SUMIFS('PM10'!K:K,'PM10'!$B:$B,$A30,'PM10'!$A:$A,"INDPM10")+SUMIFS('PM10'!K:K,'PM10'!$B:$B,$A30,'PM10'!$A:$A,"REFPM10")+SUMIFS('PM10'!K:K,'PM10'!$B:$B,$A30,'PM10'!$A:$A,"RESPM10")+SUMIFS('PM10'!K:K,'PM10'!$B:$B,$A30,'PM10'!$A:$A,"RSSPM10")+SUMIFS('PM10'!K:K,'PM10'!$B:$B,$A30,'PM10'!$A:$A,"TRNPM10")</f>
        <v>1634.3391783986258</v>
      </c>
      <c r="K30" s="21">
        <f>SUMIFS('PM10'!L:L,'PM10'!$B:$B,$A30,'PM10'!$A:$A,"BIOEPM10")+SUMIFS('PM10'!L:L,'PM10'!$B:$B,$A30,'PM10'!$A:$A,"COMPM10")+SUMIFS('PM10'!L:L,'PM10'!$B:$B,$A30,'PM10'!$A:$A,"ELCPM10")+SUMIFS('PM10'!L:L,'PM10'!$B:$B,$A30,'PM10'!$A:$A,"ETHPM10")+SUMIFS('PM10'!L:L,'PM10'!$B:$B,$A30,'PM10'!$A:$A,"INDPM10")+SUMIFS('PM10'!L:L,'PM10'!$B:$B,$A30,'PM10'!$A:$A,"REFPM10")+SUMIFS('PM10'!L:L,'PM10'!$B:$B,$A30,'PM10'!$A:$A,"RESPM10")+SUMIFS('PM10'!L:L,'PM10'!$B:$B,$A30,'PM10'!$A:$A,"RSSPM10")+SUMIFS('PM10'!L:L,'PM10'!$B:$B,$A30,'PM10'!$A:$A,"TRNPM10")</f>
        <v>1414.4742969873716</v>
      </c>
      <c r="M30" s="9" t="str">
        <f>RIGHT(A30,4)</f>
        <v>0029</v>
      </c>
      <c r="N30" s="9">
        <f>VLOOKUP($M30,scenarios!$A$2:$I$61,3)</f>
        <v>2060</v>
      </c>
      <c r="O30" s="9" t="str">
        <f>VLOOKUP($M30,scenarios!$A$2:$I$61,4)</f>
        <v>Ref</v>
      </c>
      <c r="P30" s="9">
        <f>VLOOKUP($M30,scenarios!$A$2:$I$61,5)</f>
        <v>10</v>
      </c>
      <c r="Q30" s="9" t="str">
        <f>VLOOKUP($M30,scenarios!$A$2:$I$61,6)</f>
        <v>Linear-Steady</v>
      </c>
      <c r="R30" s="9" t="str">
        <f>VLOOKUP($M30,scenarios!$A$2:$I$61,7)</f>
        <v>Ref</v>
      </c>
      <c r="S30" s="9">
        <f>VLOOKUP($M30,scenarios!$A$2:$I$61,8)</f>
        <v>2030</v>
      </c>
      <c r="T30" s="9" t="str">
        <f>VLOOKUP($M30,scenarios!$A$2:$I$61,9)</f>
        <v>Ref</v>
      </c>
    </row>
    <row r="31" spans="1:20" x14ac:dyDescent="0.3">
      <c r="A31" s="2" t="s">
        <v>185</v>
      </c>
      <c r="B31" s="21">
        <f>SUMIFS('PM10'!C:C,'PM10'!$B:$B,$A31,'PM10'!$A:$A,"BIOEPM10")+SUMIFS('PM10'!C:C,'PM10'!$B:$B,$A31,'PM10'!$A:$A,"COMPM10")+SUMIFS('PM10'!C:C,'PM10'!$B:$B,$A31,'PM10'!$A:$A,"ELCPM10")+SUMIFS('PM10'!C:C,'PM10'!$B:$B,$A31,'PM10'!$A:$A,"ETHPM10")+SUMIFS('PM10'!C:C,'PM10'!$B:$B,$A31,'PM10'!$A:$A,"INDPM10")+SUMIFS('PM10'!C:C,'PM10'!$B:$B,$A31,'PM10'!$A:$A,"REFPM10")+SUMIFS('PM10'!C:C,'PM10'!$B:$B,$A31,'PM10'!$A:$A,"RESPM10")+SUMIFS('PM10'!C:C,'PM10'!$B:$B,$A31,'PM10'!$A:$A,"RSSPM10")+SUMIFS('PM10'!C:C,'PM10'!$B:$B,$A31,'PM10'!$A:$A,"TRNPM10")</f>
        <v>4494.2517627242405</v>
      </c>
      <c r="C31" s="21">
        <f>SUMIFS('PM10'!D:D,'PM10'!$B:$B,$A31,'PM10'!$A:$A,"BIOEPM10")+SUMIFS('PM10'!D:D,'PM10'!$B:$B,$A31,'PM10'!$A:$A,"COMPM10")+SUMIFS('PM10'!D:D,'PM10'!$B:$B,$A31,'PM10'!$A:$A,"ELCPM10")+SUMIFS('PM10'!D:D,'PM10'!$B:$B,$A31,'PM10'!$A:$A,"ETHPM10")+SUMIFS('PM10'!D:D,'PM10'!$B:$B,$A31,'PM10'!$A:$A,"INDPM10")+SUMIFS('PM10'!D:D,'PM10'!$B:$B,$A31,'PM10'!$A:$A,"REFPM10")+SUMIFS('PM10'!D:D,'PM10'!$B:$B,$A31,'PM10'!$A:$A,"RESPM10")+SUMIFS('PM10'!D:D,'PM10'!$B:$B,$A31,'PM10'!$A:$A,"RSSPM10")+SUMIFS('PM10'!D:D,'PM10'!$B:$B,$A31,'PM10'!$A:$A,"TRNPM10")</f>
        <v>4295.3372996066964</v>
      </c>
      <c r="D31" s="21">
        <f>SUMIFS('PM10'!E:E,'PM10'!$B:$B,$A31,'PM10'!$A:$A,"BIOEPM10")+SUMIFS('PM10'!E:E,'PM10'!$B:$B,$A31,'PM10'!$A:$A,"COMPM10")+SUMIFS('PM10'!E:E,'PM10'!$B:$B,$A31,'PM10'!$A:$A,"ELCPM10")+SUMIFS('PM10'!E:E,'PM10'!$B:$B,$A31,'PM10'!$A:$A,"ETHPM10")+SUMIFS('PM10'!E:E,'PM10'!$B:$B,$A31,'PM10'!$A:$A,"INDPM10")+SUMIFS('PM10'!E:E,'PM10'!$B:$B,$A31,'PM10'!$A:$A,"REFPM10")+SUMIFS('PM10'!E:E,'PM10'!$B:$B,$A31,'PM10'!$A:$A,"RESPM10")+SUMIFS('PM10'!E:E,'PM10'!$B:$B,$A31,'PM10'!$A:$A,"RSSPM10")+SUMIFS('PM10'!E:E,'PM10'!$B:$B,$A31,'PM10'!$A:$A,"TRNPM10")</f>
        <v>3606.4231415806098</v>
      </c>
      <c r="E31" s="21">
        <f>SUMIFS('PM10'!F:F,'PM10'!$B:$B,$A31,'PM10'!$A:$A,"BIOEPM10")+SUMIFS('PM10'!F:F,'PM10'!$B:$B,$A31,'PM10'!$A:$A,"COMPM10")+SUMIFS('PM10'!F:F,'PM10'!$B:$B,$A31,'PM10'!$A:$A,"ELCPM10")+SUMIFS('PM10'!F:F,'PM10'!$B:$B,$A31,'PM10'!$A:$A,"ETHPM10")+SUMIFS('PM10'!F:F,'PM10'!$B:$B,$A31,'PM10'!$A:$A,"INDPM10")+SUMIFS('PM10'!F:F,'PM10'!$B:$B,$A31,'PM10'!$A:$A,"REFPM10")+SUMIFS('PM10'!F:F,'PM10'!$B:$B,$A31,'PM10'!$A:$A,"RESPM10")+SUMIFS('PM10'!F:F,'PM10'!$B:$B,$A31,'PM10'!$A:$A,"RSSPM10")+SUMIFS('PM10'!F:F,'PM10'!$B:$B,$A31,'PM10'!$A:$A,"TRNPM10")</f>
        <v>2850.0777216314136</v>
      </c>
      <c r="F31" s="21">
        <f>SUMIFS('PM10'!G:G,'PM10'!$B:$B,$A31,'PM10'!$A:$A,"BIOEPM10")+SUMIFS('PM10'!G:G,'PM10'!$B:$B,$A31,'PM10'!$A:$A,"COMPM10")+SUMIFS('PM10'!G:G,'PM10'!$B:$B,$A31,'PM10'!$A:$A,"ELCPM10")+SUMIFS('PM10'!G:G,'PM10'!$B:$B,$A31,'PM10'!$A:$A,"ETHPM10")+SUMIFS('PM10'!G:G,'PM10'!$B:$B,$A31,'PM10'!$A:$A,"INDPM10")+SUMIFS('PM10'!G:G,'PM10'!$B:$B,$A31,'PM10'!$A:$A,"REFPM10")+SUMIFS('PM10'!G:G,'PM10'!$B:$B,$A31,'PM10'!$A:$A,"RESPM10")+SUMIFS('PM10'!G:G,'PM10'!$B:$B,$A31,'PM10'!$A:$A,"RSSPM10")+SUMIFS('PM10'!G:G,'PM10'!$B:$B,$A31,'PM10'!$A:$A,"TRNPM10")</f>
        <v>1818.8518947828638</v>
      </c>
      <c r="G31" s="21">
        <f>SUMIFS('PM10'!H:H,'PM10'!$B:$B,$A31,'PM10'!$A:$A,"BIOEPM10")+SUMIFS('PM10'!H:H,'PM10'!$B:$B,$A31,'PM10'!$A:$A,"COMPM10")+SUMIFS('PM10'!H:H,'PM10'!$B:$B,$A31,'PM10'!$A:$A,"ELCPM10")+SUMIFS('PM10'!H:H,'PM10'!$B:$B,$A31,'PM10'!$A:$A,"ETHPM10")+SUMIFS('PM10'!H:H,'PM10'!$B:$B,$A31,'PM10'!$A:$A,"INDPM10")+SUMIFS('PM10'!H:H,'PM10'!$B:$B,$A31,'PM10'!$A:$A,"REFPM10")+SUMIFS('PM10'!H:H,'PM10'!$B:$B,$A31,'PM10'!$A:$A,"RESPM10")+SUMIFS('PM10'!H:H,'PM10'!$B:$B,$A31,'PM10'!$A:$A,"RSSPM10")+SUMIFS('PM10'!H:H,'PM10'!$B:$B,$A31,'PM10'!$A:$A,"TRNPM10")</f>
        <v>1588.8056908916051</v>
      </c>
      <c r="H31" s="21">
        <f>SUMIFS('PM10'!I:I,'PM10'!$B:$B,$A31,'PM10'!$A:$A,"BIOEPM10")+SUMIFS('PM10'!I:I,'PM10'!$B:$B,$A31,'PM10'!$A:$A,"COMPM10")+SUMIFS('PM10'!I:I,'PM10'!$B:$B,$A31,'PM10'!$A:$A,"ELCPM10")+SUMIFS('PM10'!I:I,'PM10'!$B:$B,$A31,'PM10'!$A:$A,"ETHPM10")+SUMIFS('PM10'!I:I,'PM10'!$B:$B,$A31,'PM10'!$A:$A,"INDPM10")+SUMIFS('PM10'!I:I,'PM10'!$B:$B,$A31,'PM10'!$A:$A,"REFPM10")+SUMIFS('PM10'!I:I,'PM10'!$B:$B,$A31,'PM10'!$A:$A,"RESPM10")+SUMIFS('PM10'!I:I,'PM10'!$B:$B,$A31,'PM10'!$A:$A,"RSSPM10")+SUMIFS('PM10'!I:I,'PM10'!$B:$B,$A31,'PM10'!$A:$A,"TRNPM10")</f>
        <v>1577.6066352778121</v>
      </c>
      <c r="I31" s="21">
        <f>SUMIFS('PM10'!J:J,'PM10'!$B:$B,$A31,'PM10'!$A:$A,"BIOEPM10")+SUMIFS('PM10'!J:J,'PM10'!$B:$B,$A31,'PM10'!$A:$A,"COMPM10")+SUMIFS('PM10'!J:J,'PM10'!$B:$B,$A31,'PM10'!$A:$A,"ELCPM10")+SUMIFS('PM10'!J:J,'PM10'!$B:$B,$A31,'PM10'!$A:$A,"ETHPM10")+SUMIFS('PM10'!J:J,'PM10'!$B:$B,$A31,'PM10'!$A:$A,"INDPM10")+SUMIFS('PM10'!J:J,'PM10'!$B:$B,$A31,'PM10'!$A:$A,"REFPM10")+SUMIFS('PM10'!J:J,'PM10'!$B:$B,$A31,'PM10'!$A:$A,"RESPM10")+SUMIFS('PM10'!J:J,'PM10'!$B:$B,$A31,'PM10'!$A:$A,"RSSPM10")+SUMIFS('PM10'!J:J,'PM10'!$B:$B,$A31,'PM10'!$A:$A,"TRNPM10")</f>
        <v>1683.0934599178108</v>
      </c>
      <c r="J31" s="21">
        <f>SUMIFS('PM10'!K:K,'PM10'!$B:$B,$A31,'PM10'!$A:$A,"BIOEPM10")+SUMIFS('PM10'!K:K,'PM10'!$B:$B,$A31,'PM10'!$A:$A,"COMPM10")+SUMIFS('PM10'!K:K,'PM10'!$B:$B,$A31,'PM10'!$A:$A,"ELCPM10")+SUMIFS('PM10'!K:K,'PM10'!$B:$B,$A31,'PM10'!$A:$A,"ETHPM10")+SUMIFS('PM10'!K:K,'PM10'!$B:$B,$A31,'PM10'!$A:$A,"INDPM10")+SUMIFS('PM10'!K:K,'PM10'!$B:$B,$A31,'PM10'!$A:$A,"REFPM10")+SUMIFS('PM10'!K:K,'PM10'!$B:$B,$A31,'PM10'!$A:$A,"RESPM10")+SUMIFS('PM10'!K:K,'PM10'!$B:$B,$A31,'PM10'!$A:$A,"RSSPM10")+SUMIFS('PM10'!K:K,'PM10'!$B:$B,$A31,'PM10'!$A:$A,"TRNPM10")</f>
        <v>1662.3509158760987</v>
      </c>
      <c r="K31" s="21">
        <f>SUMIFS('PM10'!L:L,'PM10'!$B:$B,$A31,'PM10'!$A:$A,"BIOEPM10")+SUMIFS('PM10'!L:L,'PM10'!$B:$B,$A31,'PM10'!$A:$A,"COMPM10")+SUMIFS('PM10'!L:L,'PM10'!$B:$B,$A31,'PM10'!$A:$A,"ELCPM10")+SUMIFS('PM10'!L:L,'PM10'!$B:$B,$A31,'PM10'!$A:$A,"ETHPM10")+SUMIFS('PM10'!L:L,'PM10'!$B:$B,$A31,'PM10'!$A:$A,"INDPM10")+SUMIFS('PM10'!L:L,'PM10'!$B:$B,$A31,'PM10'!$A:$A,"REFPM10")+SUMIFS('PM10'!L:L,'PM10'!$B:$B,$A31,'PM10'!$A:$A,"RESPM10")+SUMIFS('PM10'!L:L,'PM10'!$B:$B,$A31,'PM10'!$A:$A,"RSSPM10")+SUMIFS('PM10'!L:L,'PM10'!$B:$B,$A31,'PM10'!$A:$A,"TRNPM10")</f>
        <v>1484.4432401535496</v>
      </c>
      <c r="M31" s="9" t="str">
        <f>RIGHT(A31,4)</f>
        <v>0030</v>
      </c>
      <c r="N31" s="9">
        <f>VLOOKUP($M31,scenarios!$A$2:$I$61,3)</f>
        <v>2060</v>
      </c>
      <c r="O31" s="9" t="str">
        <f>VLOOKUP($M31,scenarios!$A$2:$I$61,4)</f>
        <v>Ref</v>
      </c>
      <c r="P31" s="9">
        <f>VLOOKUP($M31,scenarios!$A$2:$I$61,5)</f>
        <v>20</v>
      </c>
      <c r="Q31" s="9" t="str">
        <f>VLOOKUP($M31,scenarios!$A$2:$I$61,6)</f>
        <v>Linear-Steady</v>
      </c>
      <c r="R31" s="9" t="str">
        <f>VLOOKUP($M31,scenarios!$A$2:$I$61,7)</f>
        <v>Ref</v>
      </c>
      <c r="S31" s="9">
        <f>VLOOKUP($M31,scenarios!$A$2:$I$61,8)</f>
        <v>2030</v>
      </c>
      <c r="T31" s="9" t="str">
        <f>VLOOKUP($M31,scenarios!$A$2:$I$61,9)</f>
        <v>Ref</v>
      </c>
    </row>
    <row r="32" spans="1:20" x14ac:dyDescent="0.3">
      <c r="A32" s="2" t="s">
        <v>31</v>
      </c>
      <c r="B32" s="21">
        <f>SUMIFS('PM10'!C:C,'PM10'!$B:$B,$A32,'PM10'!$A:$A,"BIOEPM10")+SUMIFS('PM10'!C:C,'PM10'!$B:$B,$A32,'PM10'!$A:$A,"COMPM10")+SUMIFS('PM10'!C:C,'PM10'!$B:$B,$A32,'PM10'!$A:$A,"ELCPM10")+SUMIFS('PM10'!C:C,'PM10'!$B:$B,$A32,'PM10'!$A:$A,"ETHPM10")+SUMIFS('PM10'!C:C,'PM10'!$B:$B,$A32,'PM10'!$A:$A,"INDPM10")+SUMIFS('PM10'!C:C,'PM10'!$B:$B,$A32,'PM10'!$A:$A,"REFPM10")+SUMIFS('PM10'!C:C,'PM10'!$B:$B,$A32,'PM10'!$A:$A,"RESPM10")+SUMIFS('PM10'!C:C,'PM10'!$B:$B,$A32,'PM10'!$A:$A,"RSSPM10")+SUMIFS('PM10'!C:C,'PM10'!$B:$B,$A32,'PM10'!$A:$A,"TRNPM10")</f>
        <v>4585.9635076680161</v>
      </c>
      <c r="C32" s="21">
        <f>SUMIFS('PM10'!D:D,'PM10'!$B:$B,$A32,'PM10'!$A:$A,"BIOEPM10")+SUMIFS('PM10'!D:D,'PM10'!$B:$B,$A32,'PM10'!$A:$A,"COMPM10")+SUMIFS('PM10'!D:D,'PM10'!$B:$B,$A32,'PM10'!$A:$A,"ELCPM10")+SUMIFS('PM10'!D:D,'PM10'!$B:$B,$A32,'PM10'!$A:$A,"ETHPM10")+SUMIFS('PM10'!D:D,'PM10'!$B:$B,$A32,'PM10'!$A:$A,"INDPM10")+SUMIFS('PM10'!D:D,'PM10'!$B:$B,$A32,'PM10'!$A:$A,"REFPM10")+SUMIFS('PM10'!D:D,'PM10'!$B:$B,$A32,'PM10'!$A:$A,"RESPM10")+SUMIFS('PM10'!D:D,'PM10'!$B:$B,$A32,'PM10'!$A:$A,"RSSPM10")+SUMIFS('PM10'!D:D,'PM10'!$B:$B,$A32,'PM10'!$A:$A,"TRNPM10")</f>
        <v>4295.6107478791664</v>
      </c>
      <c r="D32" s="21">
        <f>SUMIFS('PM10'!E:E,'PM10'!$B:$B,$A32,'PM10'!$A:$A,"BIOEPM10")+SUMIFS('PM10'!E:E,'PM10'!$B:$B,$A32,'PM10'!$A:$A,"COMPM10")+SUMIFS('PM10'!E:E,'PM10'!$B:$B,$A32,'PM10'!$A:$A,"ELCPM10")+SUMIFS('PM10'!E:E,'PM10'!$B:$B,$A32,'PM10'!$A:$A,"ETHPM10")+SUMIFS('PM10'!E:E,'PM10'!$B:$B,$A32,'PM10'!$A:$A,"INDPM10")+SUMIFS('PM10'!E:E,'PM10'!$B:$B,$A32,'PM10'!$A:$A,"REFPM10")+SUMIFS('PM10'!E:E,'PM10'!$B:$B,$A32,'PM10'!$A:$A,"RESPM10")+SUMIFS('PM10'!E:E,'PM10'!$B:$B,$A32,'PM10'!$A:$A,"RSSPM10")+SUMIFS('PM10'!E:E,'PM10'!$B:$B,$A32,'PM10'!$A:$A,"TRNPM10")</f>
        <v>3611.8476907728123</v>
      </c>
      <c r="E32" s="21">
        <f>SUMIFS('PM10'!F:F,'PM10'!$B:$B,$A32,'PM10'!$A:$A,"BIOEPM10")+SUMIFS('PM10'!F:F,'PM10'!$B:$B,$A32,'PM10'!$A:$A,"COMPM10")+SUMIFS('PM10'!F:F,'PM10'!$B:$B,$A32,'PM10'!$A:$A,"ELCPM10")+SUMIFS('PM10'!F:F,'PM10'!$B:$B,$A32,'PM10'!$A:$A,"ETHPM10")+SUMIFS('PM10'!F:F,'PM10'!$B:$B,$A32,'PM10'!$A:$A,"INDPM10")+SUMIFS('PM10'!F:F,'PM10'!$B:$B,$A32,'PM10'!$A:$A,"REFPM10")+SUMIFS('PM10'!F:F,'PM10'!$B:$B,$A32,'PM10'!$A:$A,"RESPM10")+SUMIFS('PM10'!F:F,'PM10'!$B:$B,$A32,'PM10'!$A:$A,"RSSPM10")+SUMIFS('PM10'!F:F,'PM10'!$B:$B,$A32,'PM10'!$A:$A,"TRNPM10")</f>
        <v>2797.9302682217844</v>
      </c>
      <c r="F32" s="21">
        <f>SUMIFS('PM10'!G:G,'PM10'!$B:$B,$A32,'PM10'!$A:$A,"BIOEPM10")+SUMIFS('PM10'!G:G,'PM10'!$B:$B,$A32,'PM10'!$A:$A,"COMPM10")+SUMIFS('PM10'!G:G,'PM10'!$B:$B,$A32,'PM10'!$A:$A,"ELCPM10")+SUMIFS('PM10'!G:G,'PM10'!$B:$B,$A32,'PM10'!$A:$A,"ETHPM10")+SUMIFS('PM10'!G:G,'PM10'!$B:$B,$A32,'PM10'!$A:$A,"INDPM10")+SUMIFS('PM10'!G:G,'PM10'!$B:$B,$A32,'PM10'!$A:$A,"REFPM10")+SUMIFS('PM10'!G:G,'PM10'!$B:$B,$A32,'PM10'!$A:$A,"RESPM10")+SUMIFS('PM10'!G:G,'PM10'!$B:$B,$A32,'PM10'!$A:$A,"RSSPM10")+SUMIFS('PM10'!G:G,'PM10'!$B:$B,$A32,'PM10'!$A:$A,"TRNPM10")</f>
        <v>1798.8590641370067</v>
      </c>
      <c r="G32" s="21">
        <f>SUMIFS('PM10'!H:H,'PM10'!$B:$B,$A32,'PM10'!$A:$A,"BIOEPM10")+SUMIFS('PM10'!H:H,'PM10'!$B:$B,$A32,'PM10'!$A:$A,"COMPM10")+SUMIFS('PM10'!H:H,'PM10'!$B:$B,$A32,'PM10'!$A:$A,"ELCPM10")+SUMIFS('PM10'!H:H,'PM10'!$B:$B,$A32,'PM10'!$A:$A,"ETHPM10")+SUMIFS('PM10'!H:H,'PM10'!$B:$B,$A32,'PM10'!$A:$A,"INDPM10")+SUMIFS('PM10'!H:H,'PM10'!$B:$B,$A32,'PM10'!$A:$A,"REFPM10")+SUMIFS('PM10'!H:H,'PM10'!$B:$B,$A32,'PM10'!$A:$A,"RESPM10")+SUMIFS('PM10'!H:H,'PM10'!$B:$B,$A32,'PM10'!$A:$A,"RSSPM10")+SUMIFS('PM10'!H:H,'PM10'!$B:$B,$A32,'PM10'!$A:$A,"TRNPM10")</f>
        <v>1578.0354568961752</v>
      </c>
      <c r="H32" s="21">
        <f>SUMIFS('PM10'!I:I,'PM10'!$B:$B,$A32,'PM10'!$A:$A,"BIOEPM10")+SUMIFS('PM10'!I:I,'PM10'!$B:$B,$A32,'PM10'!$A:$A,"COMPM10")+SUMIFS('PM10'!I:I,'PM10'!$B:$B,$A32,'PM10'!$A:$A,"ELCPM10")+SUMIFS('PM10'!I:I,'PM10'!$B:$B,$A32,'PM10'!$A:$A,"ETHPM10")+SUMIFS('PM10'!I:I,'PM10'!$B:$B,$A32,'PM10'!$A:$A,"INDPM10")+SUMIFS('PM10'!I:I,'PM10'!$B:$B,$A32,'PM10'!$A:$A,"REFPM10")+SUMIFS('PM10'!I:I,'PM10'!$B:$B,$A32,'PM10'!$A:$A,"RESPM10")+SUMIFS('PM10'!I:I,'PM10'!$B:$B,$A32,'PM10'!$A:$A,"RSSPM10")+SUMIFS('PM10'!I:I,'PM10'!$B:$B,$A32,'PM10'!$A:$A,"TRNPM10")</f>
        <v>1570.6673549882112</v>
      </c>
      <c r="I32" s="21">
        <f>SUMIFS('PM10'!J:J,'PM10'!$B:$B,$A32,'PM10'!$A:$A,"BIOEPM10")+SUMIFS('PM10'!J:J,'PM10'!$B:$B,$A32,'PM10'!$A:$A,"COMPM10")+SUMIFS('PM10'!J:J,'PM10'!$B:$B,$A32,'PM10'!$A:$A,"ELCPM10")+SUMIFS('PM10'!J:J,'PM10'!$B:$B,$A32,'PM10'!$A:$A,"ETHPM10")+SUMIFS('PM10'!J:J,'PM10'!$B:$B,$A32,'PM10'!$A:$A,"INDPM10")+SUMIFS('PM10'!J:J,'PM10'!$B:$B,$A32,'PM10'!$A:$A,"REFPM10")+SUMIFS('PM10'!J:J,'PM10'!$B:$B,$A32,'PM10'!$A:$A,"RESPM10")+SUMIFS('PM10'!J:J,'PM10'!$B:$B,$A32,'PM10'!$A:$A,"RSSPM10")+SUMIFS('PM10'!J:J,'PM10'!$B:$B,$A32,'PM10'!$A:$A,"TRNPM10")</f>
        <v>1678.4348729381973</v>
      </c>
      <c r="J32" s="21">
        <f>SUMIFS('PM10'!K:K,'PM10'!$B:$B,$A32,'PM10'!$A:$A,"BIOEPM10")+SUMIFS('PM10'!K:K,'PM10'!$B:$B,$A32,'PM10'!$A:$A,"COMPM10")+SUMIFS('PM10'!K:K,'PM10'!$B:$B,$A32,'PM10'!$A:$A,"ELCPM10")+SUMIFS('PM10'!K:K,'PM10'!$B:$B,$A32,'PM10'!$A:$A,"ETHPM10")+SUMIFS('PM10'!K:K,'PM10'!$B:$B,$A32,'PM10'!$A:$A,"INDPM10")+SUMIFS('PM10'!K:K,'PM10'!$B:$B,$A32,'PM10'!$A:$A,"REFPM10")+SUMIFS('PM10'!K:K,'PM10'!$B:$B,$A32,'PM10'!$A:$A,"RESPM10")+SUMIFS('PM10'!K:K,'PM10'!$B:$B,$A32,'PM10'!$A:$A,"RSSPM10")+SUMIFS('PM10'!K:K,'PM10'!$B:$B,$A32,'PM10'!$A:$A,"TRNPM10")</f>
        <v>1628.6926151438101</v>
      </c>
      <c r="K32" s="21">
        <f>SUMIFS('PM10'!L:L,'PM10'!$B:$B,$A32,'PM10'!$A:$A,"BIOEPM10")+SUMIFS('PM10'!L:L,'PM10'!$B:$B,$A32,'PM10'!$A:$A,"COMPM10")+SUMIFS('PM10'!L:L,'PM10'!$B:$B,$A32,'PM10'!$A:$A,"ELCPM10")+SUMIFS('PM10'!L:L,'PM10'!$B:$B,$A32,'PM10'!$A:$A,"ETHPM10")+SUMIFS('PM10'!L:L,'PM10'!$B:$B,$A32,'PM10'!$A:$A,"INDPM10")+SUMIFS('PM10'!L:L,'PM10'!$B:$B,$A32,'PM10'!$A:$A,"REFPM10")+SUMIFS('PM10'!L:L,'PM10'!$B:$B,$A32,'PM10'!$A:$A,"RESPM10")+SUMIFS('PM10'!L:L,'PM10'!$B:$B,$A32,'PM10'!$A:$A,"RSSPM10")+SUMIFS('PM10'!L:L,'PM10'!$B:$B,$A32,'PM10'!$A:$A,"TRNPM10")</f>
        <v>1416.9619371994816</v>
      </c>
      <c r="M32" s="9" t="str">
        <f>RIGHT(A32,4)</f>
        <v>0031</v>
      </c>
      <c r="N32" s="9">
        <f>VLOOKUP($M32,scenarios!$A$2:$I$61,3)</f>
        <v>2060</v>
      </c>
      <c r="O32" s="9" t="str">
        <f>VLOOKUP($M32,scenarios!$A$2:$I$61,4)</f>
        <v>Ref</v>
      </c>
      <c r="P32" s="9" t="str">
        <f>VLOOKUP($M32,scenarios!$A$2:$I$61,5)</f>
        <v>Ref</v>
      </c>
      <c r="Q32" s="9" t="str">
        <f>VLOOKUP($M32,scenarios!$A$2:$I$61,6)</f>
        <v>Ref</v>
      </c>
      <c r="R32" s="9" t="str">
        <f>VLOOKUP($M32,scenarios!$A$2:$I$61,7)</f>
        <v>Low</v>
      </c>
      <c r="S32" s="9">
        <f>VLOOKUP($M32,scenarios!$A$2:$I$61,8)</f>
        <v>2030</v>
      </c>
      <c r="T32" s="9" t="str">
        <f>VLOOKUP($M32,scenarios!$A$2:$I$61,9)</f>
        <v>Ref</v>
      </c>
    </row>
    <row r="33" spans="1:20" x14ac:dyDescent="0.3">
      <c r="A33" s="2" t="s">
        <v>32</v>
      </c>
      <c r="B33" s="21">
        <f>SUMIFS('PM10'!C:C,'PM10'!$B:$B,$A33,'PM10'!$A:$A,"BIOEPM10")+SUMIFS('PM10'!C:C,'PM10'!$B:$B,$A33,'PM10'!$A:$A,"COMPM10")+SUMIFS('PM10'!C:C,'PM10'!$B:$B,$A33,'PM10'!$A:$A,"ELCPM10")+SUMIFS('PM10'!C:C,'PM10'!$B:$B,$A33,'PM10'!$A:$A,"ETHPM10")+SUMIFS('PM10'!C:C,'PM10'!$B:$B,$A33,'PM10'!$A:$A,"INDPM10")+SUMIFS('PM10'!C:C,'PM10'!$B:$B,$A33,'PM10'!$A:$A,"REFPM10")+SUMIFS('PM10'!C:C,'PM10'!$B:$B,$A33,'PM10'!$A:$A,"RESPM10")+SUMIFS('PM10'!C:C,'PM10'!$B:$B,$A33,'PM10'!$A:$A,"RSSPM10")+SUMIFS('PM10'!C:C,'PM10'!$B:$B,$A33,'PM10'!$A:$A,"TRNPM10")</f>
        <v>4585.9635076680261</v>
      </c>
      <c r="C33" s="21">
        <f>SUMIFS('PM10'!D:D,'PM10'!$B:$B,$A33,'PM10'!$A:$A,"BIOEPM10")+SUMIFS('PM10'!D:D,'PM10'!$B:$B,$A33,'PM10'!$A:$A,"COMPM10")+SUMIFS('PM10'!D:D,'PM10'!$B:$B,$A33,'PM10'!$A:$A,"ELCPM10")+SUMIFS('PM10'!D:D,'PM10'!$B:$B,$A33,'PM10'!$A:$A,"ETHPM10")+SUMIFS('PM10'!D:D,'PM10'!$B:$B,$A33,'PM10'!$A:$A,"INDPM10")+SUMIFS('PM10'!D:D,'PM10'!$B:$B,$A33,'PM10'!$A:$A,"REFPM10")+SUMIFS('PM10'!D:D,'PM10'!$B:$B,$A33,'PM10'!$A:$A,"RESPM10")+SUMIFS('PM10'!D:D,'PM10'!$B:$B,$A33,'PM10'!$A:$A,"RSSPM10")+SUMIFS('PM10'!D:D,'PM10'!$B:$B,$A33,'PM10'!$A:$A,"TRNPM10")</f>
        <v>4295.6107478791673</v>
      </c>
      <c r="D33" s="21">
        <f>SUMIFS('PM10'!E:E,'PM10'!$B:$B,$A33,'PM10'!$A:$A,"BIOEPM10")+SUMIFS('PM10'!E:E,'PM10'!$B:$B,$A33,'PM10'!$A:$A,"COMPM10")+SUMIFS('PM10'!E:E,'PM10'!$B:$B,$A33,'PM10'!$A:$A,"ELCPM10")+SUMIFS('PM10'!E:E,'PM10'!$B:$B,$A33,'PM10'!$A:$A,"ETHPM10")+SUMIFS('PM10'!E:E,'PM10'!$B:$B,$A33,'PM10'!$A:$A,"INDPM10")+SUMIFS('PM10'!E:E,'PM10'!$B:$B,$A33,'PM10'!$A:$A,"REFPM10")+SUMIFS('PM10'!E:E,'PM10'!$B:$B,$A33,'PM10'!$A:$A,"RESPM10")+SUMIFS('PM10'!E:E,'PM10'!$B:$B,$A33,'PM10'!$A:$A,"RSSPM10")+SUMIFS('PM10'!E:E,'PM10'!$B:$B,$A33,'PM10'!$A:$A,"TRNPM10")</f>
        <v>3611.8476907726385</v>
      </c>
      <c r="E33" s="21">
        <f>SUMIFS('PM10'!F:F,'PM10'!$B:$B,$A33,'PM10'!$A:$A,"BIOEPM10")+SUMIFS('PM10'!F:F,'PM10'!$B:$B,$A33,'PM10'!$A:$A,"COMPM10")+SUMIFS('PM10'!F:F,'PM10'!$B:$B,$A33,'PM10'!$A:$A,"ELCPM10")+SUMIFS('PM10'!F:F,'PM10'!$B:$B,$A33,'PM10'!$A:$A,"ETHPM10")+SUMIFS('PM10'!F:F,'PM10'!$B:$B,$A33,'PM10'!$A:$A,"INDPM10")+SUMIFS('PM10'!F:F,'PM10'!$B:$B,$A33,'PM10'!$A:$A,"REFPM10")+SUMIFS('PM10'!F:F,'PM10'!$B:$B,$A33,'PM10'!$A:$A,"RESPM10")+SUMIFS('PM10'!F:F,'PM10'!$B:$B,$A33,'PM10'!$A:$A,"RSSPM10")+SUMIFS('PM10'!F:F,'PM10'!$B:$B,$A33,'PM10'!$A:$A,"TRNPM10")</f>
        <v>2797.9302682226967</v>
      </c>
      <c r="F33" s="21">
        <f>SUMIFS('PM10'!G:G,'PM10'!$B:$B,$A33,'PM10'!$A:$A,"BIOEPM10")+SUMIFS('PM10'!G:G,'PM10'!$B:$B,$A33,'PM10'!$A:$A,"COMPM10")+SUMIFS('PM10'!G:G,'PM10'!$B:$B,$A33,'PM10'!$A:$A,"ELCPM10")+SUMIFS('PM10'!G:G,'PM10'!$B:$B,$A33,'PM10'!$A:$A,"ETHPM10")+SUMIFS('PM10'!G:G,'PM10'!$B:$B,$A33,'PM10'!$A:$A,"INDPM10")+SUMIFS('PM10'!G:G,'PM10'!$B:$B,$A33,'PM10'!$A:$A,"REFPM10")+SUMIFS('PM10'!G:G,'PM10'!$B:$B,$A33,'PM10'!$A:$A,"RESPM10")+SUMIFS('PM10'!G:G,'PM10'!$B:$B,$A33,'PM10'!$A:$A,"RSSPM10")+SUMIFS('PM10'!G:G,'PM10'!$B:$B,$A33,'PM10'!$A:$A,"TRNPM10")</f>
        <v>1798.8590645620484</v>
      </c>
      <c r="G33" s="21">
        <f>SUMIFS('PM10'!H:H,'PM10'!$B:$B,$A33,'PM10'!$A:$A,"BIOEPM10")+SUMIFS('PM10'!H:H,'PM10'!$B:$B,$A33,'PM10'!$A:$A,"COMPM10")+SUMIFS('PM10'!H:H,'PM10'!$B:$B,$A33,'PM10'!$A:$A,"ELCPM10")+SUMIFS('PM10'!H:H,'PM10'!$B:$B,$A33,'PM10'!$A:$A,"ETHPM10")+SUMIFS('PM10'!H:H,'PM10'!$B:$B,$A33,'PM10'!$A:$A,"INDPM10")+SUMIFS('PM10'!H:H,'PM10'!$B:$B,$A33,'PM10'!$A:$A,"REFPM10")+SUMIFS('PM10'!H:H,'PM10'!$B:$B,$A33,'PM10'!$A:$A,"RESPM10")+SUMIFS('PM10'!H:H,'PM10'!$B:$B,$A33,'PM10'!$A:$A,"RSSPM10")+SUMIFS('PM10'!H:H,'PM10'!$B:$B,$A33,'PM10'!$A:$A,"TRNPM10")</f>
        <v>1578.0354568964281</v>
      </c>
      <c r="H33" s="21">
        <f>SUMIFS('PM10'!I:I,'PM10'!$B:$B,$A33,'PM10'!$A:$A,"BIOEPM10")+SUMIFS('PM10'!I:I,'PM10'!$B:$B,$A33,'PM10'!$A:$A,"COMPM10")+SUMIFS('PM10'!I:I,'PM10'!$B:$B,$A33,'PM10'!$A:$A,"ELCPM10")+SUMIFS('PM10'!I:I,'PM10'!$B:$B,$A33,'PM10'!$A:$A,"ETHPM10")+SUMIFS('PM10'!I:I,'PM10'!$B:$B,$A33,'PM10'!$A:$A,"INDPM10")+SUMIFS('PM10'!I:I,'PM10'!$B:$B,$A33,'PM10'!$A:$A,"REFPM10")+SUMIFS('PM10'!I:I,'PM10'!$B:$B,$A33,'PM10'!$A:$A,"RESPM10")+SUMIFS('PM10'!I:I,'PM10'!$B:$B,$A33,'PM10'!$A:$A,"RSSPM10")+SUMIFS('PM10'!I:I,'PM10'!$B:$B,$A33,'PM10'!$A:$A,"TRNPM10")</f>
        <v>1570.6673549882107</v>
      </c>
      <c r="I33" s="21">
        <f>SUMIFS('PM10'!J:J,'PM10'!$B:$B,$A33,'PM10'!$A:$A,"BIOEPM10")+SUMIFS('PM10'!J:J,'PM10'!$B:$B,$A33,'PM10'!$A:$A,"COMPM10")+SUMIFS('PM10'!J:J,'PM10'!$B:$B,$A33,'PM10'!$A:$A,"ELCPM10")+SUMIFS('PM10'!J:J,'PM10'!$B:$B,$A33,'PM10'!$A:$A,"ETHPM10")+SUMIFS('PM10'!J:J,'PM10'!$B:$B,$A33,'PM10'!$A:$A,"INDPM10")+SUMIFS('PM10'!J:J,'PM10'!$B:$B,$A33,'PM10'!$A:$A,"REFPM10")+SUMIFS('PM10'!J:J,'PM10'!$B:$B,$A33,'PM10'!$A:$A,"RESPM10")+SUMIFS('PM10'!J:J,'PM10'!$B:$B,$A33,'PM10'!$A:$A,"RSSPM10")+SUMIFS('PM10'!J:J,'PM10'!$B:$B,$A33,'PM10'!$A:$A,"TRNPM10")</f>
        <v>1678.4348729382762</v>
      </c>
      <c r="J33" s="21">
        <f>SUMIFS('PM10'!K:K,'PM10'!$B:$B,$A33,'PM10'!$A:$A,"BIOEPM10")+SUMIFS('PM10'!K:K,'PM10'!$B:$B,$A33,'PM10'!$A:$A,"COMPM10")+SUMIFS('PM10'!K:K,'PM10'!$B:$B,$A33,'PM10'!$A:$A,"ELCPM10")+SUMIFS('PM10'!K:K,'PM10'!$B:$B,$A33,'PM10'!$A:$A,"ETHPM10")+SUMIFS('PM10'!K:K,'PM10'!$B:$B,$A33,'PM10'!$A:$A,"INDPM10")+SUMIFS('PM10'!K:K,'PM10'!$B:$B,$A33,'PM10'!$A:$A,"REFPM10")+SUMIFS('PM10'!K:K,'PM10'!$B:$B,$A33,'PM10'!$A:$A,"RESPM10")+SUMIFS('PM10'!K:K,'PM10'!$B:$B,$A33,'PM10'!$A:$A,"RSSPM10")+SUMIFS('PM10'!K:K,'PM10'!$B:$B,$A33,'PM10'!$A:$A,"TRNPM10")</f>
        <v>1628.6926151462867</v>
      </c>
      <c r="K33" s="21">
        <f>SUMIFS('PM10'!L:L,'PM10'!$B:$B,$A33,'PM10'!$A:$A,"BIOEPM10")+SUMIFS('PM10'!L:L,'PM10'!$B:$B,$A33,'PM10'!$A:$A,"COMPM10")+SUMIFS('PM10'!L:L,'PM10'!$B:$B,$A33,'PM10'!$A:$A,"ELCPM10")+SUMIFS('PM10'!L:L,'PM10'!$B:$B,$A33,'PM10'!$A:$A,"ETHPM10")+SUMIFS('PM10'!L:L,'PM10'!$B:$B,$A33,'PM10'!$A:$A,"INDPM10")+SUMIFS('PM10'!L:L,'PM10'!$B:$B,$A33,'PM10'!$A:$A,"REFPM10")+SUMIFS('PM10'!L:L,'PM10'!$B:$B,$A33,'PM10'!$A:$A,"RESPM10")+SUMIFS('PM10'!L:L,'PM10'!$B:$B,$A33,'PM10'!$A:$A,"RSSPM10")+SUMIFS('PM10'!L:L,'PM10'!$B:$B,$A33,'PM10'!$A:$A,"TRNPM10")</f>
        <v>1416.9619371994772</v>
      </c>
      <c r="M33" s="9" t="str">
        <f>RIGHT(A33,4)</f>
        <v>0032</v>
      </c>
      <c r="N33" s="9">
        <f>VLOOKUP($M33,scenarios!$A$2:$I$61,3)</f>
        <v>2060</v>
      </c>
      <c r="O33" s="9" t="str">
        <f>VLOOKUP($M33,scenarios!$A$2:$I$61,4)</f>
        <v>Ref</v>
      </c>
      <c r="P33" s="9" t="str">
        <f>VLOOKUP($M33,scenarios!$A$2:$I$61,5)</f>
        <v>Ref</v>
      </c>
      <c r="Q33" s="9" t="str">
        <f>VLOOKUP($M33,scenarios!$A$2:$I$61,6)</f>
        <v>Ref</v>
      </c>
      <c r="R33" s="9" t="str">
        <f>VLOOKUP($M33,scenarios!$A$2:$I$61,7)</f>
        <v>Doe4</v>
      </c>
      <c r="S33" s="9">
        <f>VLOOKUP($M33,scenarios!$A$2:$I$61,8)</f>
        <v>2030</v>
      </c>
      <c r="T33" s="9" t="str">
        <f>VLOOKUP($M33,scenarios!$A$2:$I$61,9)</f>
        <v>Ref</v>
      </c>
    </row>
    <row r="34" spans="1:20" x14ac:dyDescent="0.3">
      <c r="A34" s="2" t="s">
        <v>33</v>
      </c>
      <c r="B34" s="21">
        <f>SUMIFS('PM10'!C:C,'PM10'!$B:$B,$A34,'PM10'!$A:$A,"BIOEPM10")+SUMIFS('PM10'!C:C,'PM10'!$B:$B,$A34,'PM10'!$A:$A,"COMPM10")+SUMIFS('PM10'!C:C,'PM10'!$B:$B,$A34,'PM10'!$A:$A,"ELCPM10")+SUMIFS('PM10'!C:C,'PM10'!$B:$B,$A34,'PM10'!$A:$A,"ETHPM10")+SUMIFS('PM10'!C:C,'PM10'!$B:$B,$A34,'PM10'!$A:$A,"INDPM10")+SUMIFS('PM10'!C:C,'PM10'!$B:$B,$A34,'PM10'!$A:$A,"REFPM10")+SUMIFS('PM10'!C:C,'PM10'!$B:$B,$A34,'PM10'!$A:$A,"RESPM10")+SUMIFS('PM10'!C:C,'PM10'!$B:$B,$A34,'PM10'!$A:$A,"RSSPM10")+SUMIFS('PM10'!C:C,'PM10'!$B:$B,$A34,'PM10'!$A:$A,"TRNPM10")</f>
        <v>4585.9635076680261</v>
      </c>
      <c r="C34" s="21">
        <f>SUMIFS('PM10'!D:D,'PM10'!$B:$B,$A34,'PM10'!$A:$A,"BIOEPM10")+SUMIFS('PM10'!D:D,'PM10'!$B:$B,$A34,'PM10'!$A:$A,"COMPM10")+SUMIFS('PM10'!D:D,'PM10'!$B:$B,$A34,'PM10'!$A:$A,"ELCPM10")+SUMIFS('PM10'!D:D,'PM10'!$B:$B,$A34,'PM10'!$A:$A,"ETHPM10")+SUMIFS('PM10'!D:D,'PM10'!$B:$B,$A34,'PM10'!$A:$A,"INDPM10")+SUMIFS('PM10'!D:D,'PM10'!$B:$B,$A34,'PM10'!$A:$A,"REFPM10")+SUMIFS('PM10'!D:D,'PM10'!$B:$B,$A34,'PM10'!$A:$A,"RESPM10")+SUMIFS('PM10'!D:D,'PM10'!$B:$B,$A34,'PM10'!$A:$A,"RSSPM10")+SUMIFS('PM10'!D:D,'PM10'!$B:$B,$A34,'PM10'!$A:$A,"TRNPM10")</f>
        <v>4295.6107478791664</v>
      </c>
      <c r="D34" s="21">
        <f>SUMIFS('PM10'!E:E,'PM10'!$B:$B,$A34,'PM10'!$A:$A,"BIOEPM10")+SUMIFS('PM10'!E:E,'PM10'!$B:$B,$A34,'PM10'!$A:$A,"COMPM10")+SUMIFS('PM10'!E:E,'PM10'!$B:$B,$A34,'PM10'!$A:$A,"ELCPM10")+SUMIFS('PM10'!E:E,'PM10'!$B:$B,$A34,'PM10'!$A:$A,"ETHPM10")+SUMIFS('PM10'!E:E,'PM10'!$B:$B,$A34,'PM10'!$A:$A,"INDPM10")+SUMIFS('PM10'!E:E,'PM10'!$B:$B,$A34,'PM10'!$A:$A,"REFPM10")+SUMIFS('PM10'!E:E,'PM10'!$B:$B,$A34,'PM10'!$A:$A,"RESPM10")+SUMIFS('PM10'!E:E,'PM10'!$B:$B,$A34,'PM10'!$A:$A,"RSSPM10")+SUMIFS('PM10'!E:E,'PM10'!$B:$B,$A34,'PM10'!$A:$A,"TRNPM10")</f>
        <v>3611.8476907731151</v>
      </c>
      <c r="E34" s="21">
        <f>SUMIFS('PM10'!F:F,'PM10'!$B:$B,$A34,'PM10'!$A:$A,"BIOEPM10")+SUMIFS('PM10'!F:F,'PM10'!$B:$B,$A34,'PM10'!$A:$A,"COMPM10")+SUMIFS('PM10'!F:F,'PM10'!$B:$B,$A34,'PM10'!$A:$A,"ELCPM10")+SUMIFS('PM10'!F:F,'PM10'!$B:$B,$A34,'PM10'!$A:$A,"ETHPM10")+SUMIFS('PM10'!F:F,'PM10'!$B:$B,$A34,'PM10'!$A:$A,"INDPM10")+SUMIFS('PM10'!F:F,'PM10'!$B:$B,$A34,'PM10'!$A:$A,"REFPM10")+SUMIFS('PM10'!F:F,'PM10'!$B:$B,$A34,'PM10'!$A:$A,"RESPM10")+SUMIFS('PM10'!F:F,'PM10'!$B:$B,$A34,'PM10'!$A:$A,"RSSPM10")+SUMIFS('PM10'!F:F,'PM10'!$B:$B,$A34,'PM10'!$A:$A,"TRNPM10")</f>
        <v>2797.9302682226544</v>
      </c>
      <c r="F34" s="21">
        <f>SUMIFS('PM10'!G:G,'PM10'!$B:$B,$A34,'PM10'!$A:$A,"BIOEPM10")+SUMIFS('PM10'!G:G,'PM10'!$B:$B,$A34,'PM10'!$A:$A,"COMPM10")+SUMIFS('PM10'!G:G,'PM10'!$B:$B,$A34,'PM10'!$A:$A,"ELCPM10")+SUMIFS('PM10'!G:G,'PM10'!$B:$B,$A34,'PM10'!$A:$A,"ETHPM10")+SUMIFS('PM10'!G:G,'PM10'!$B:$B,$A34,'PM10'!$A:$A,"INDPM10")+SUMIFS('PM10'!G:G,'PM10'!$B:$B,$A34,'PM10'!$A:$A,"REFPM10")+SUMIFS('PM10'!G:G,'PM10'!$B:$B,$A34,'PM10'!$A:$A,"RESPM10")+SUMIFS('PM10'!G:G,'PM10'!$B:$B,$A34,'PM10'!$A:$A,"RSSPM10")+SUMIFS('PM10'!G:G,'PM10'!$B:$B,$A34,'PM10'!$A:$A,"TRNPM10")</f>
        <v>1798.859064568753</v>
      </c>
      <c r="G34" s="21">
        <f>SUMIFS('PM10'!H:H,'PM10'!$B:$B,$A34,'PM10'!$A:$A,"BIOEPM10")+SUMIFS('PM10'!H:H,'PM10'!$B:$B,$A34,'PM10'!$A:$A,"COMPM10")+SUMIFS('PM10'!H:H,'PM10'!$B:$B,$A34,'PM10'!$A:$A,"ELCPM10")+SUMIFS('PM10'!H:H,'PM10'!$B:$B,$A34,'PM10'!$A:$A,"ETHPM10")+SUMIFS('PM10'!H:H,'PM10'!$B:$B,$A34,'PM10'!$A:$A,"INDPM10")+SUMIFS('PM10'!H:H,'PM10'!$B:$B,$A34,'PM10'!$A:$A,"REFPM10")+SUMIFS('PM10'!H:H,'PM10'!$B:$B,$A34,'PM10'!$A:$A,"RESPM10")+SUMIFS('PM10'!H:H,'PM10'!$B:$B,$A34,'PM10'!$A:$A,"RSSPM10")+SUMIFS('PM10'!H:H,'PM10'!$B:$B,$A34,'PM10'!$A:$A,"TRNPM10")</f>
        <v>1578.0354568965108</v>
      </c>
      <c r="H34" s="21">
        <f>SUMIFS('PM10'!I:I,'PM10'!$B:$B,$A34,'PM10'!$A:$A,"BIOEPM10")+SUMIFS('PM10'!I:I,'PM10'!$B:$B,$A34,'PM10'!$A:$A,"COMPM10")+SUMIFS('PM10'!I:I,'PM10'!$B:$B,$A34,'PM10'!$A:$A,"ELCPM10")+SUMIFS('PM10'!I:I,'PM10'!$B:$B,$A34,'PM10'!$A:$A,"ETHPM10")+SUMIFS('PM10'!I:I,'PM10'!$B:$B,$A34,'PM10'!$A:$A,"INDPM10")+SUMIFS('PM10'!I:I,'PM10'!$B:$B,$A34,'PM10'!$A:$A,"REFPM10")+SUMIFS('PM10'!I:I,'PM10'!$B:$B,$A34,'PM10'!$A:$A,"RESPM10")+SUMIFS('PM10'!I:I,'PM10'!$B:$B,$A34,'PM10'!$A:$A,"RSSPM10")+SUMIFS('PM10'!I:I,'PM10'!$B:$B,$A34,'PM10'!$A:$A,"TRNPM10")</f>
        <v>1570.6673549882116</v>
      </c>
      <c r="I34" s="21">
        <f>SUMIFS('PM10'!J:J,'PM10'!$B:$B,$A34,'PM10'!$A:$A,"BIOEPM10")+SUMIFS('PM10'!J:J,'PM10'!$B:$B,$A34,'PM10'!$A:$A,"COMPM10")+SUMIFS('PM10'!J:J,'PM10'!$B:$B,$A34,'PM10'!$A:$A,"ELCPM10")+SUMIFS('PM10'!J:J,'PM10'!$B:$B,$A34,'PM10'!$A:$A,"ETHPM10")+SUMIFS('PM10'!J:J,'PM10'!$B:$B,$A34,'PM10'!$A:$A,"INDPM10")+SUMIFS('PM10'!J:J,'PM10'!$B:$B,$A34,'PM10'!$A:$A,"REFPM10")+SUMIFS('PM10'!J:J,'PM10'!$B:$B,$A34,'PM10'!$A:$A,"RESPM10")+SUMIFS('PM10'!J:J,'PM10'!$B:$B,$A34,'PM10'!$A:$A,"RSSPM10")+SUMIFS('PM10'!J:J,'PM10'!$B:$B,$A34,'PM10'!$A:$A,"TRNPM10")</f>
        <v>1678.4348729382418</v>
      </c>
      <c r="J34" s="21">
        <f>SUMIFS('PM10'!K:K,'PM10'!$B:$B,$A34,'PM10'!$A:$A,"BIOEPM10")+SUMIFS('PM10'!K:K,'PM10'!$B:$B,$A34,'PM10'!$A:$A,"COMPM10")+SUMIFS('PM10'!K:K,'PM10'!$B:$B,$A34,'PM10'!$A:$A,"ELCPM10")+SUMIFS('PM10'!K:K,'PM10'!$B:$B,$A34,'PM10'!$A:$A,"ETHPM10")+SUMIFS('PM10'!K:K,'PM10'!$B:$B,$A34,'PM10'!$A:$A,"INDPM10")+SUMIFS('PM10'!K:K,'PM10'!$B:$B,$A34,'PM10'!$A:$A,"REFPM10")+SUMIFS('PM10'!K:K,'PM10'!$B:$B,$A34,'PM10'!$A:$A,"RESPM10")+SUMIFS('PM10'!K:K,'PM10'!$B:$B,$A34,'PM10'!$A:$A,"RSSPM10")+SUMIFS('PM10'!K:K,'PM10'!$B:$B,$A34,'PM10'!$A:$A,"TRNPM10")</f>
        <v>1628.692615146291</v>
      </c>
      <c r="K34" s="21">
        <f>SUMIFS('PM10'!L:L,'PM10'!$B:$B,$A34,'PM10'!$A:$A,"BIOEPM10")+SUMIFS('PM10'!L:L,'PM10'!$B:$B,$A34,'PM10'!$A:$A,"COMPM10")+SUMIFS('PM10'!L:L,'PM10'!$B:$B,$A34,'PM10'!$A:$A,"ELCPM10")+SUMIFS('PM10'!L:L,'PM10'!$B:$B,$A34,'PM10'!$A:$A,"ETHPM10")+SUMIFS('PM10'!L:L,'PM10'!$B:$B,$A34,'PM10'!$A:$A,"INDPM10")+SUMIFS('PM10'!L:L,'PM10'!$B:$B,$A34,'PM10'!$A:$A,"REFPM10")+SUMIFS('PM10'!L:L,'PM10'!$B:$B,$A34,'PM10'!$A:$A,"RESPM10")+SUMIFS('PM10'!L:L,'PM10'!$B:$B,$A34,'PM10'!$A:$A,"RSSPM10")+SUMIFS('PM10'!L:L,'PM10'!$B:$B,$A34,'PM10'!$A:$A,"TRNPM10")</f>
        <v>1416.9619371995354</v>
      </c>
      <c r="M34" s="9" t="str">
        <f>RIGHT(A34,4)</f>
        <v>0033</v>
      </c>
      <c r="N34" s="9">
        <f>VLOOKUP($M34,scenarios!$A$2:$I$61,3)</f>
        <v>2060</v>
      </c>
      <c r="O34" s="9" t="str">
        <f>VLOOKUP($M34,scenarios!$A$2:$I$61,4)</f>
        <v>Ref</v>
      </c>
      <c r="P34" s="9" t="str">
        <f>VLOOKUP($M34,scenarios!$A$2:$I$61,5)</f>
        <v>Ref</v>
      </c>
      <c r="Q34" s="9" t="str">
        <f>VLOOKUP($M34,scenarios!$A$2:$I$61,6)</f>
        <v>Ref</v>
      </c>
      <c r="R34" s="9" t="str">
        <f>VLOOKUP($M34,scenarios!$A$2:$I$61,7)</f>
        <v>Doe2</v>
      </c>
      <c r="S34" s="9">
        <f>VLOOKUP($M34,scenarios!$A$2:$I$61,8)</f>
        <v>2030</v>
      </c>
      <c r="T34" s="9" t="str">
        <f>VLOOKUP($M34,scenarios!$A$2:$I$61,9)</f>
        <v>Ref</v>
      </c>
    </row>
    <row r="35" spans="1:20" x14ac:dyDescent="0.3">
      <c r="A35" s="2" t="s">
        <v>34</v>
      </c>
      <c r="B35" s="21">
        <f>SUMIFS('PM10'!C:C,'PM10'!$B:$B,$A35,'PM10'!$A:$A,"BIOEPM10")+SUMIFS('PM10'!C:C,'PM10'!$B:$B,$A35,'PM10'!$A:$A,"COMPM10")+SUMIFS('PM10'!C:C,'PM10'!$B:$B,$A35,'PM10'!$A:$A,"ELCPM10")+SUMIFS('PM10'!C:C,'PM10'!$B:$B,$A35,'PM10'!$A:$A,"ETHPM10")+SUMIFS('PM10'!C:C,'PM10'!$B:$B,$A35,'PM10'!$A:$A,"INDPM10")+SUMIFS('PM10'!C:C,'PM10'!$B:$B,$A35,'PM10'!$A:$A,"REFPM10")+SUMIFS('PM10'!C:C,'PM10'!$B:$B,$A35,'PM10'!$A:$A,"RESPM10")+SUMIFS('PM10'!C:C,'PM10'!$B:$B,$A35,'PM10'!$A:$A,"RSSPM10")+SUMIFS('PM10'!C:C,'PM10'!$B:$B,$A35,'PM10'!$A:$A,"TRNPM10")</f>
        <v>4494.3133933150702</v>
      </c>
      <c r="C35" s="21">
        <f>SUMIFS('PM10'!D:D,'PM10'!$B:$B,$A35,'PM10'!$A:$A,"BIOEPM10")+SUMIFS('PM10'!D:D,'PM10'!$B:$B,$A35,'PM10'!$A:$A,"COMPM10")+SUMIFS('PM10'!D:D,'PM10'!$B:$B,$A35,'PM10'!$A:$A,"ELCPM10")+SUMIFS('PM10'!D:D,'PM10'!$B:$B,$A35,'PM10'!$A:$A,"ETHPM10")+SUMIFS('PM10'!D:D,'PM10'!$B:$B,$A35,'PM10'!$A:$A,"INDPM10")+SUMIFS('PM10'!D:D,'PM10'!$B:$B,$A35,'PM10'!$A:$A,"REFPM10")+SUMIFS('PM10'!D:D,'PM10'!$B:$B,$A35,'PM10'!$A:$A,"RESPM10")+SUMIFS('PM10'!D:D,'PM10'!$B:$B,$A35,'PM10'!$A:$A,"RSSPM10")+SUMIFS('PM10'!D:D,'PM10'!$B:$B,$A35,'PM10'!$A:$A,"TRNPM10")</f>
        <v>4295.363071222454</v>
      </c>
      <c r="D35" s="21">
        <f>SUMIFS('PM10'!E:E,'PM10'!$B:$B,$A35,'PM10'!$A:$A,"BIOEPM10")+SUMIFS('PM10'!E:E,'PM10'!$B:$B,$A35,'PM10'!$A:$A,"COMPM10")+SUMIFS('PM10'!E:E,'PM10'!$B:$B,$A35,'PM10'!$A:$A,"ELCPM10")+SUMIFS('PM10'!E:E,'PM10'!$B:$B,$A35,'PM10'!$A:$A,"ETHPM10")+SUMIFS('PM10'!E:E,'PM10'!$B:$B,$A35,'PM10'!$A:$A,"INDPM10")+SUMIFS('PM10'!E:E,'PM10'!$B:$B,$A35,'PM10'!$A:$A,"REFPM10")+SUMIFS('PM10'!E:E,'PM10'!$B:$B,$A35,'PM10'!$A:$A,"RESPM10")+SUMIFS('PM10'!E:E,'PM10'!$B:$B,$A35,'PM10'!$A:$A,"RSSPM10")+SUMIFS('PM10'!E:E,'PM10'!$B:$B,$A35,'PM10'!$A:$A,"TRNPM10")</f>
        <v>3609.5516397203392</v>
      </c>
      <c r="E35" s="21">
        <f>SUMIFS('PM10'!F:F,'PM10'!$B:$B,$A35,'PM10'!$A:$A,"BIOEPM10")+SUMIFS('PM10'!F:F,'PM10'!$B:$B,$A35,'PM10'!$A:$A,"COMPM10")+SUMIFS('PM10'!F:F,'PM10'!$B:$B,$A35,'PM10'!$A:$A,"ELCPM10")+SUMIFS('PM10'!F:F,'PM10'!$B:$B,$A35,'PM10'!$A:$A,"ETHPM10")+SUMIFS('PM10'!F:F,'PM10'!$B:$B,$A35,'PM10'!$A:$A,"INDPM10")+SUMIFS('PM10'!F:F,'PM10'!$B:$B,$A35,'PM10'!$A:$A,"REFPM10")+SUMIFS('PM10'!F:F,'PM10'!$B:$B,$A35,'PM10'!$A:$A,"RESPM10")+SUMIFS('PM10'!F:F,'PM10'!$B:$B,$A35,'PM10'!$A:$A,"RSSPM10")+SUMIFS('PM10'!F:F,'PM10'!$B:$B,$A35,'PM10'!$A:$A,"TRNPM10")</f>
        <v>2849.8700647005303</v>
      </c>
      <c r="F35" s="21">
        <f>SUMIFS('PM10'!G:G,'PM10'!$B:$B,$A35,'PM10'!$A:$A,"BIOEPM10")+SUMIFS('PM10'!G:G,'PM10'!$B:$B,$A35,'PM10'!$A:$A,"COMPM10")+SUMIFS('PM10'!G:G,'PM10'!$B:$B,$A35,'PM10'!$A:$A,"ELCPM10")+SUMIFS('PM10'!G:G,'PM10'!$B:$B,$A35,'PM10'!$A:$A,"ETHPM10")+SUMIFS('PM10'!G:G,'PM10'!$B:$B,$A35,'PM10'!$A:$A,"INDPM10")+SUMIFS('PM10'!G:G,'PM10'!$B:$B,$A35,'PM10'!$A:$A,"REFPM10")+SUMIFS('PM10'!G:G,'PM10'!$B:$B,$A35,'PM10'!$A:$A,"RESPM10")+SUMIFS('PM10'!G:G,'PM10'!$B:$B,$A35,'PM10'!$A:$A,"RSSPM10")+SUMIFS('PM10'!G:G,'PM10'!$B:$B,$A35,'PM10'!$A:$A,"TRNPM10")</f>
        <v>1815.9920453159452</v>
      </c>
      <c r="G35" s="21">
        <f>SUMIFS('PM10'!H:H,'PM10'!$B:$B,$A35,'PM10'!$A:$A,"BIOEPM10")+SUMIFS('PM10'!H:H,'PM10'!$B:$B,$A35,'PM10'!$A:$A,"COMPM10")+SUMIFS('PM10'!H:H,'PM10'!$B:$B,$A35,'PM10'!$A:$A,"ELCPM10")+SUMIFS('PM10'!H:H,'PM10'!$B:$B,$A35,'PM10'!$A:$A,"ETHPM10")+SUMIFS('PM10'!H:H,'PM10'!$B:$B,$A35,'PM10'!$A:$A,"INDPM10")+SUMIFS('PM10'!H:H,'PM10'!$B:$B,$A35,'PM10'!$A:$A,"REFPM10")+SUMIFS('PM10'!H:H,'PM10'!$B:$B,$A35,'PM10'!$A:$A,"RESPM10")+SUMIFS('PM10'!H:H,'PM10'!$B:$B,$A35,'PM10'!$A:$A,"RSSPM10")+SUMIFS('PM10'!H:H,'PM10'!$B:$B,$A35,'PM10'!$A:$A,"TRNPM10")</f>
        <v>1586.5864033579317</v>
      </c>
      <c r="H35" s="21">
        <f>SUMIFS('PM10'!I:I,'PM10'!$B:$B,$A35,'PM10'!$A:$A,"BIOEPM10")+SUMIFS('PM10'!I:I,'PM10'!$B:$B,$A35,'PM10'!$A:$A,"COMPM10")+SUMIFS('PM10'!I:I,'PM10'!$B:$B,$A35,'PM10'!$A:$A,"ELCPM10")+SUMIFS('PM10'!I:I,'PM10'!$B:$B,$A35,'PM10'!$A:$A,"ETHPM10")+SUMIFS('PM10'!I:I,'PM10'!$B:$B,$A35,'PM10'!$A:$A,"INDPM10")+SUMIFS('PM10'!I:I,'PM10'!$B:$B,$A35,'PM10'!$A:$A,"REFPM10")+SUMIFS('PM10'!I:I,'PM10'!$B:$B,$A35,'PM10'!$A:$A,"RESPM10")+SUMIFS('PM10'!I:I,'PM10'!$B:$B,$A35,'PM10'!$A:$A,"RSSPM10")+SUMIFS('PM10'!I:I,'PM10'!$B:$B,$A35,'PM10'!$A:$A,"TRNPM10")</f>
        <v>1567.8364053025778</v>
      </c>
      <c r="I35" s="21">
        <f>SUMIFS('PM10'!J:J,'PM10'!$B:$B,$A35,'PM10'!$A:$A,"BIOEPM10")+SUMIFS('PM10'!J:J,'PM10'!$B:$B,$A35,'PM10'!$A:$A,"COMPM10")+SUMIFS('PM10'!J:J,'PM10'!$B:$B,$A35,'PM10'!$A:$A,"ELCPM10")+SUMIFS('PM10'!J:J,'PM10'!$B:$B,$A35,'PM10'!$A:$A,"ETHPM10")+SUMIFS('PM10'!J:J,'PM10'!$B:$B,$A35,'PM10'!$A:$A,"INDPM10")+SUMIFS('PM10'!J:J,'PM10'!$B:$B,$A35,'PM10'!$A:$A,"REFPM10")+SUMIFS('PM10'!J:J,'PM10'!$B:$B,$A35,'PM10'!$A:$A,"RESPM10")+SUMIFS('PM10'!J:J,'PM10'!$B:$B,$A35,'PM10'!$A:$A,"RSSPM10")+SUMIFS('PM10'!J:J,'PM10'!$B:$B,$A35,'PM10'!$A:$A,"TRNPM10")</f>
        <v>1667.4552023971314</v>
      </c>
      <c r="J35" s="21">
        <f>SUMIFS('PM10'!K:K,'PM10'!$B:$B,$A35,'PM10'!$A:$A,"BIOEPM10")+SUMIFS('PM10'!K:K,'PM10'!$B:$B,$A35,'PM10'!$A:$A,"COMPM10")+SUMIFS('PM10'!K:K,'PM10'!$B:$B,$A35,'PM10'!$A:$A,"ELCPM10")+SUMIFS('PM10'!K:K,'PM10'!$B:$B,$A35,'PM10'!$A:$A,"ETHPM10")+SUMIFS('PM10'!K:K,'PM10'!$B:$B,$A35,'PM10'!$A:$A,"INDPM10")+SUMIFS('PM10'!K:K,'PM10'!$B:$B,$A35,'PM10'!$A:$A,"REFPM10")+SUMIFS('PM10'!K:K,'PM10'!$B:$B,$A35,'PM10'!$A:$A,"RESPM10")+SUMIFS('PM10'!K:K,'PM10'!$B:$B,$A35,'PM10'!$A:$A,"RSSPM10")+SUMIFS('PM10'!K:K,'PM10'!$B:$B,$A35,'PM10'!$A:$A,"TRNPM10")</f>
        <v>1621.3971757479756</v>
      </c>
      <c r="K35" s="21">
        <f>SUMIFS('PM10'!L:L,'PM10'!$B:$B,$A35,'PM10'!$A:$A,"BIOEPM10")+SUMIFS('PM10'!L:L,'PM10'!$B:$B,$A35,'PM10'!$A:$A,"COMPM10")+SUMIFS('PM10'!L:L,'PM10'!$B:$B,$A35,'PM10'!$A:$A,"ELCPM10")+SUMIFS('PM10'!L:L,'PM10'!$B:$B,$A35,'PM10'!$A:$A,"ETHPM10")+SUMIFS('PM10'!L:L,'PM10'!$B:$B,$A35,'PM10'!$A:$A,"INDPM10")+SUMIFS('PM10'!L:L,'PM10'!$B:$B,$A35,'PM10'!$A:$A,"REFPM10")+SUMIFS('PM10'!L:L,'PM10'!$B:$B,$A35,'PM10'!$A:$A,"RESPM10")+SUMIFS('PM10'!L:L,'PM10'!$B:$B,$A35,'PM10'!$A:$A,"RSSPM10")+SUMIFS('PM10'!L:L,'PM10'!$B:$B,$A35,'PM10'!$A:$A,"TRNPM10")</f>
        <v>1366.6390623811512</v>
      </c>
      <c r="M35" s="9" t="str">
        <f>RIGHT(A35,4)</f>
        <v>0034</v>
      </c>
      <c r="N35" s="9">
        <f>VLOOKUP($M35,scenarios!$A$2:$I$61,3)</f>
        <v>2060</v>
      </c>
      <c r="O35" s="9" t="str">
        <f>VLOOKUP($M35,scenarios!$A$2:$I$61,4)</f>
        <v>Ref</v>
      </c>
      <c r="P35" s="9" t="str">
        <f>VLOOKUP($M35,scenarios!$A$2:$I$61,5)</f>
        <v>Ref</v>
      </c>
      <c r="Q35" s="9" t="str">
        <f>VLOOKUP($M35,scenarios!$A$2:$I$61,6)</f>
        <v>Linear-Steady</v>
      </c>
      <c r="R35" s="9" t="str">
        <f>VLOOKUP($M35,scenarios!$A$2:$I$61,7)</f>
        <v>Low</v>
      </c>
      <c r="S35" s="9">
        <f>VLOOKUP($M35,scenarios!$A$2:$I$61,8)</f>
        <v>2030</v>
      </c>
      <c r="T35" s="9" t="str">
        <f>VLOOKUP($M35,scenarios!$A$2:$I$61,9)</f>
        <v>Ref</v>
      </c>
    </row>
    <row r="36" spans="1:20" x14ac:dyDescent="0.3">
      <c r="A36" s="2" t="s">
        <v>35</v>
      </c>
      <c r="B36" s="21">
        <f>SUMIFS('PM10'!C:C,'PM10'!$B:$B,$A36,'PM10'!$A:$A,"BIOEPM10")+SUMIFS('PM10'!C:C,'PM10'!$B:$B,$A36,'PM10'!$A:$A,"COMPM10")+SUMIFS('PM10'!C:C,'PM10'!$B:$B,$A36,'PM10'!$A:$A,"ELCPM10")+SUMIFS('PM10'!C:C,'PM10'!$B:$B,$A36,'PM10'!$A:$A,"ETHPM10")+SUMIFS('PM10'!C:C,'PM10'!$B:$B,$A36,'PM10'!$A:$A,"INDPM10")+SUMIFS('PM10'!C:C,'PM10'!$B:$B,$A36,'PM10'!$A:$A,"REFPM10")+SUMIFS('PM10'!C:C,'PM10'!$B:$B,$A36,'PM10'!$A:$A,"RESPM10")+SUMIFS('PM10'!C:C,'PM10'!$B:$B,$A36,'PM10'!$A:$A,"RSSPM10")+SUMIFS('PM10'!C:C,'PM10'!$B:$B,$A36,'PM10'!$A:$A,"TRNPM10")</f>
        <v>4494.3133933150702</v>
      </c>
      <c r="C36" s="21">
        <f>SUMIFS('PM10'!D:D,'PM10'!$B:$B,$A36,'PM10'!$A:$A,"BIOEPM10")+SUMIFS('PM10'!D:D,'PM10'!$B:$B,$A36,'PM10'!$A:$A,"COMPM10")+SUMIFS('PM10'!D:D,'PM10'!$B:$B,$A36,'PM10'!$A:$A,"ELCPM10")+SUMIFS('PM10'!D:D,'PM10'!$B:$B,$A36,'PM10'!$A:$A,"ETHPM10")+SUMIFS('PM10'!D:D,'PM10'!$B:$B,$A36,'PM10'!$A:$A,"INDPM10")+SUMIFS('PM10'!D:D,'PM10'!$B:$B,$A36,'PM10'!$A:$A,"REFPM10")+SUMIFS('PM10'!D:D,'PM10'!$B:$B,$A36,'PM10'!$A:$A,"RESPM10")+SUMIFS('PM10'!D:D,'PM10'!$B:$B,$A36,'PM10'!$A:$A,"RSSPM10")+SUMIFS('PM10'!D:D,'PM10'!$B:$B,$A36,'PM10'!$A:$A,"TRNPM10")</f>
        <v>4295.3630712224549</v>
      </c>
      <c r="D36" s="21">
        <f>SUMIFS('PM10'!E:E,'PM10'!$B:$B,$A36,'PM10'!$A:$A,"BIOEPM10")+SUMIFS('PM10'!E:E,'PM10'!$B:$B,$A36,'PM10'!$A:$A,"COMPM10")+SUMIFS('PM10'!E:E,'PM10'!$B:$B,$A36,'PM10'!$A:$A,"ELCPM10")+SUMIFS('PM10'!E:E,'PM10'!$B:$B,$A36,'PM10'!$A:$A,"ETHPM10")+SUMIFS('PM10'!E:E,'PM10'!$B:$B,$A36,'PM10'!$A:$A,"INDPM10")+SUMIFS('PM10'!E:E,'PM10'!$B:$B,$A36,'PM10'!$A:$A,"REFPM10")+SUMIFS('PM10'!E:E,'PM10'!$B:$B,$A36,'PM10'!$A:$A,"RESPM10")+SUMIFS('PM10'!E:E,'PM10'!$B:$B,$A36,'PM10'!$A:$A,"RSSPM10")+SUMIFS('PM10'!E:E,'PM10'!$B:$B,$A36,'PM10'!$A:$A,"TRNPM10")</f>
        <v>3609.4901496199132</v>
      </c>
      <c r="E36" s="21">
        <f>SUMIFS('PM10'!F:F,'PM10'!$B:$B,$A36,'PM10'!$A:$A,"BIOEPM10")+SUMIFS('PM10'!F:F,'PM10'!$B:$B,$A36,'PM10'!$A:$A,"COMPM10")+SUMIFS('PM10'!F:F,'PM10'!$B:$B,$A36,'PM10'!$A:$A,"ELCPM10")+SUMIFS('PM10'!F:F,'PM10'!$B:$B,$A36,'PM10'!$A:$A,"ETHPM10")+SUMIFS('PM10'!F:F,'PM10'!$B:$B,$A36,'PM10'!$A:$A,"INDPM10")+SUMIFS('PM10'!F:F,'PM10'!$B:$B,$A36,'PM10'!$A:$A,"REFPM10")+SUMIFS('PM10'!F:F,'PM10'!$B:$B,$A36,'PM10'!$A:$A,"RESPM10")+SUMIFS('PM10'!F:F,'PM10'!$B:$B,$A36,'PM10'!$A:$A,"RSSPM10")+SUMIFS('PM10'!F:F,'PM10'!$B:$B,$A36,'PM10'!$A:$A,"TRNPM10")</f>
        <v>2849.8636307869333</v>
      </c>
      <c r="F36" s="21">
        <f>SUMIFS('PM10'!G:G,'PM10'!$B:$B,$A36,'PM10'!$A:$A,"BIOEPM10")+SUMIFS('PM10'!G:G,'PM10'!$B:$B,$A36,'PM10'!$A:$A,"COMPM10")+SUMIFS('PM10'!G:G,'PM10'!$B:$B,$A36,'PM10'!$A:$A,"ELCPM10")+SUMIFS('PM10'!G:G,'PM10'!$B:$B,$A36,'PM10'!$A:$A,"ETHPM10")+SUMIFS('PM10'!G:G,'PM10'!$B:$B,$A36,'PM10'!$A:$A,"INDPM10")+SUMIFS('PM10'!G:G,'PM10'!$B:$B,$A36,'PM10'!$A:$A,"REFPM10")+SUMIFS('PM10'!G:G,'PM10'!$B:$B,$A36,'PM10'!$A:$A,"RESPM10")+SUMIFS('PM10'!G:G,'PM10'!$B:$B,$A36,'PM10'!$A:$A,"RSSPM10")+SUMIFS('PM10'!G:G,'PM10'!$B:$B,$A36,'PM10'!$A:$A,"TRNPM10")</f>
        <v>1815.9920453213504</v>
      </c>
      <c r="G36" s="21">
        <f>SUMIFS('PM10'!H:H,'PM10'!$B:$B,$A36,'PM10'!$A:$A,"BIOEPM10")+SUMIFS('PM10'!H:H,'PM10'!$B:$B,$A36,'PM10'!$A:$A,"COMPM10")+SUMIFS('PM10'!H:H,'PM10'!$B:$B,$A36,'PM10'!$A:$A,"ELCPM10")+SUMIFS('PM10'!H:H,'PM10'!$B:$B,$A36,'PM10'!$A:$A,"ETHPM10")+SUMIFS('PM10'!H:H,'PM10'!$B:$B,$A36,'PM10'!$A:$A,"INDPM10")+SUMIFS('PM10'!H:H,'PM10'!$B:$B,$A36,'PM10'!$A:$A,"REFPM10")+SUMIFS('PM10'!H:H,'PM10'!$B:$B,$A36,'PM10'!$A:$A,"RESPM10")+SUMIFS('PM10'!H:H,'PM10'!$B:$B,$A36,'PM10'!$A:$A,"RSSPM10")+SUMIFS('PM10'!H:H,'PM10'!$B:$B,$A36,'PM10'!$A:$A,"TRNPM10")</f>
        <v>1586.6656023643066</v>
      </c>
      <c r="H36" s="21">
        <f>SUMIFS('PM10'!I:I,'PM10'!$B:$B,$A36,'PM10'!$A:$A,"BIOEPM10")+SUMIFS('PM10'!I:I,'PM10'!$B:$B,$A36,'PM10'!$A:$A,"COMPM10")+SUMIFS('PM10'!I:I,'PM10'!$B:$B,$A36,'PM10'!$A:$A,"ELCPM10")+SUMIFS('PM10'!I:I,'PM10'!$B:$B,$A36,'PM10'!$A:$A,"ETHPM10")+SUMIFS('PM10'!I:I,'PM10'!$B:$B,$A36,'PM10'!$A:$A,"INDPM10")+SUMIFS('PM10'!I:I,'PM10'!$B:$B,$A36,'PM10'!$A:$A,"REFPM10")+SUMIFS('PM10'!I:I,'PM10'!$B:$B,$A36,'PM10'!$A:$A,"RESPM10")+SUMIFS('PM10'!I:I,'PM10'!$B:$B,$A36,'PM10'!$A:$A,"RSSPM10")+SUMIFS('PM10'!I:I,'PM10'!$B:$B,$A36,'PM10'!$A:$A,"TRNPM10")</f>
        <v>1567.9179883352986</v>
      </c>
      <c r="I36" s="21">
        <f>SUMIFS('PM10'!J:J,'PM10'!$B:$B,$A36,'PM10'!$A:$A,"BIOEPM10")+SUMIFS('PM10'!J:J,'PM10'!$B:$B,$A36,'PM10'!$A:$A,"COMPM10")+SUMIFS('PM10'!J:J,'PM10'!$B:$B,$A36,'PM10'!$A:$A,"ELCPM10")+SUMIFS('PM10'!J:J,'PM10'!$B:$B,$A36,'PM10'!$A:$A,"ETHPM10")+SUMIFS('PM10'!J:J,'PM10'!$B:$B,$A36,'PM10'!$A:$A,"INDPM10")+SUMIFS('PM10'!J:J,'PM10'!$B:$B,$A36,'PM10'!$A:$A,"REFPM10")+SUMIFS('PM10'!J:J,'PM10'!$B:$B,$A36,'PM10'!$A:$A,"RESPM10")+SUMIFS('PM10'!J:J,'PM10'!$B:$B,$A36,'PM10'!$A:$A,"RSSPM10")+SUMIFS('PM10'!J:J,'PM10'!$B:$B,$A36,'PM10'!$A:$A,"TRNPM10")</f>
        <v>1667.5367854213723</v>
      </c>
      <c r="J36" s="21">
        <f>SUMIFS('PM10'!K:K,'PM10'!$B:$B,$A36,'PM10'!$A:$A,"BIOEPM10")+SUMIFS('PM10'!K:K,'PM10'!$B:$B,$A36,'PM10'!$A:$A,"COMPM10")+SUMIFS('PM10'!K:K,'PM10'!$B:$B,$A36,'PM10'!$A:$A,"ELCPM10")+SUMIFS('PM10'!K:K,'PM10'!$B:$B,$A36,'PM10'!$A:$A,"ETHPM10")+SUMIFS('PM10'!K:K,'PM10'!$B:$B,$A36,'PM10'!$A:$A,"INDPM10")+SUMIFS('PM10'!K:K,'PM10'!$B:$B,$A36,'PM10'!$A:$A,"REFPM10")+SUMIFS('PM10'!K:K,'PM10'!$B:$B,$A36,'PM10'!$A:$A,"RESPM10")+SUMIFS('PM10'!K:K,'PM10'!$B:$B,$A36,'PM10'!$A:$A,"RSSPM10")+SUMIFS('PM10'!K:K,'PM10'!$B:$B,$A36,'PM10'!$A:$A,"TRNPM10")</f>
        <v>1621.4726688754729</v>
      </c>
      <c r="K36" s="21">
        <f>SUMIFS('PM10'!L:L,'PM10'!$B:$B,$A36,'PM10'!$A:$A,"BIOEPM10")+SUMIFS('PM10'!L:L,'PM10'!$B:$B,$A36,'PM10'!$A:$A,"COMPM10")+SUMIFS('PM10'!L:L,'PM10'!$B:$B,$A36,'PM10'!$A:$A,"ELCPM10")+SUMIFS('PM10'!L:L,'PM10'!$B:$B,$A36,'PM10'!$A:$A,"ETHPM10")+SUMIFS('PM10'!L:L,'PM10'!$B:$B,$A36,'PM10'!$A:$A,"INDPM10")+SUMIFS('PM10'!L:L,'PM10'!$B:$B,$A36,'PM10'!$A:$A,"REFPM10")+SUMIFS('PM10'!L:L,'PM10'!$B:$B,$A36,'PM10'!$A:$A,"RESPM10")+SUMIFS('PM10'!L:L,'PM10'!$B:$B,$A36,'PM10'!$A:$A,"RSSPM10")+SUMIFS('PM10'!L:L,'PM10'!$B:$B,$A36,'PM10'!$A:$A,"TRNPM10")</f>
        <v>1366.6353565046193</v>
      </c>
      <c r="M36" s="9" t="str">
        <f>RIGHT(A36,4)</f>
        <v>0035</v>
      </c>
      <c r="N36" s="9">
        <f>VLOOKUP($M36,scenarios!$A$2:$I$61,3)</f>
        <v>2060</v>
      </c>
      <c r="O36" s="9" t="str">
        <f>VLOOKUP($M36,scenarios!$A$2:$I$61,4)</f>
        <v>Ref</v>
      </c>
      <c r="P36" s="9" t="str">
        <f>VLOOKUP($M36,scenarios!$A$2:$I$61,5)</f>
        <v>Ref</v>
      </c>
      <c r="Q36" s="9" t="str">
        <f>VLOOKUP($M36,scenarios!$A$2:$I$61,6)</f>
        <v>Linear-Steady</v>
      </c>
      <c r="R36" s="9" t="str">
        <f>VLOOKUP($M36,scenarios!$A$2:$I$61,7)</f>
        <v>Doe4</v>
      </c>
      <c r="S36" s="9">
        <f>VLOOKUP($M36,scenarios!$A$2:$I$61,8)</f>
        <v>2030</v>
      </c>
      <c r="T36" s="9" t="str">
        <f>VLOOKUP($M36,scenarios!$A$2:$I$61,9)</f>
        <v>Ref</v>
      </c>
    </row>
    <row r="37" spans="1:20" x14ac:dyDescent="0.3">
      <c r="A37" s="2" t="s">
        <v>36</v>
      </c>
      <c r="B37" s="21">
        <f>SUMIFS('PM10'!C:C,'PM10'!$B:$B,$A37,'PM10'!$A:$A,"BIOEPM10")+SUMIFS('PM10'!C:C,'PM10'!$B:$B,$A37,'PM10'!$A:$A,"COMPM10")+SUMIFS('PM10'!C:C,'PM10'!$B:$B,$A37,'PM10'!$A:$A,"ELCPM10")+SUMIFS('PM10'!C:C,'PM10'!$B:$B,$A37,'PM10'!$A:$A,"ETHPM10")+SUMIFS('PM10'!C:C,'PM10'!$B:$B,$A37,'PM10'!$A:$A,"INDPM10")+SUMIFS('PM10'!C:C,'PM10'!$B:$B,$A37,'PM10'!$A:$A,"REFPM10")+SUMIFS('PM10'!C:C,'PM10'!$B:$B,$A37,'PM10'!$A:$A,"RESPM10")+SUMIFS('PM10'!C:C,'PM10'!$B:$B,$A37,'PM10'!$A:$A,"RSSPM10")+SUMIFS('PM10'!C:C,'PM10'!$B:$B,$A37,'PM10'!$A:$A,"TRNPM10")</f>
        <v>4494.3133933150702</v>
      </c>
      <c r="C37" s="21">
        <f>SUMIFS('PM10'!D:D,'PM10'!$B:$B,$A37,'PM10'!$A:$A,"BIOEPM10")+SUMIFS('PM10'!D:D,'PM10'!$B:$B,$A37,'PM10'!$A:$A,"COMPM10")+SUMIFS('PM10'!D:D,'PM10'!$B:$B,$A37,'PM10'!$A:$A,"ELCPM10")+SUMIFS('PM10'!D:D,'PM10'!$B:$B,$A37,'PM10'!$A:$A,"ETHPM10")+SUMIFS('PM10'!D:D,'PM10'!$B:$B,$A37,'PM10'!$A:$A,"INDPM10")+SUMIFS('PM10'!D:D,'PM10'!$B:$B,$A37,'PM10'!$A:$A,"REFPM10")+SUMIFS('PM10'!D:D,'PM10'!$B:$B,$A37,'PM10'!$A:$A,"RESPM10")+SUMIFS('PM10'!D:D,'PM10'!$B:$B,$A37,'PM10'!$A:$A,"RSSPM10")+SUMIFS('PM10'!D:D,'PM10'!$B:$B,$A37,'PM10'!$A:$A,"TRNPM10")</f>
        <v>4295.3630712224558</v>
      </c>
      <c r="D37" s="21">
        <f>SUMIFS('PM10'!E:E,'PM10'!$B:$B,$A37,'PM10'!$A:$A,"BIOEPM10")+SUMIFS('PM10'!E:E,'PM10'!$B:$B,$A37,'PM10'!$A:$A,"COMPM10")+SUMIFS('PM10'!E:E,'PM10'!$B:$B,$A37,'PM10'!$A:$A,"ELCPM10")+SUMIFS('PM10'!E:E,'PM10'!$B:$B,$A37,'PM10'!$A:$A,"ETHPM10")+SUMIFS('PM10'!E:E,'PM10'!$B:$B,$A37,'PM10'!$A:$A,"INDPM10")+SUMIFS('PM10'!E:E,'PM10'!$B:$B,$A37,'PM10'!$A:$A,"REFPM10")+SUMIFS('PM10'!E:E,'PM10'!$B:$B,$A37,'PM10'!$A:$A,"RESPM10")+SUMIFS('PM10'!E:E,'PM10'!$B:$B,$A37,'PM10'!$A:$A,"RSSPM10")+SUMIFS('PM10'!E:E,'PM10'!$B:$B,$A37,'PM10'!$A:$A,"TRNPM10")</f>
        <v>3606.5075982042317</v>
      </c>
      <c r="E37" s="21">
        <f>SUMIFS('PM10'!F:F,'PM10'!$B:$B,$A37,'PM10'!$A:$A,"BIOEPM10")+SUMIFS('PM10'!F:F,'PM10'!$B:$B,$A37,'PM10'!$A:$A,"COMPM10")+SUMIFS('PM10'!F:F,'PM10'!$B:$B,$A37,'PM10'!$A:$A,"ELCPM10")+SUMIFS('PM10'!F:F,'PM10'!$B:$B,$A37,'PM10'!$A:$A,"ETHPM10")+SUMIFS('PM10'!F:F,'PM10'!$B:$B,$A37,'PM10'!$A:$A,"INDPM10")+SUMIFS('PM10'!F:F,'PM10'!$B:$B,$A37,'PM10'!$A:$A,"REFPM10")+SUMIFS('PM10'!F:F,'PM10'!$B:$B,$A37,'PM10'!$A:$A,"RESPM10")+SUMIFS('PM10'!F:F,'PM10'!$B:$B,$A37,'PM10'!$A:$A,"RSSPM10")+SUMIFS('PM10'!F:F,'PM10'!$B:$B,$A37,'PM10'!$A:$A,"TRNPM10")</f>
        <v>2846.2361963400804</v>
      </c>
      <c r="F37" s="21">
        <f>SUMIFS('PM10'!G:G,'PM10'!$B:$B,$A37,'PM10'!$A:$A,"BIOEPM10")+SUMIFS('PM10'!G:G,'PM10'!$B:$B,$A37,'PM10'!$A:$A,"COMPM10")+SUMIFS('PM10'!G:G,'PM10'!$B:$B,$A37,'PM10'!$A:$A,"ELCPM10")+SUMIFS('PM10'!G:G,'PM10'!$B:$B,$A37,'PM10'!$A:$A,"ETHPM10")+SUMIFS('PM10'!G:G,'PM10'!$B:$B,$A37,'PM10'!$A:$A,"INDPM10")+SUMIFS('PM10'!G:G,'PM10'!$B:$B,$A37,'PM10'!$A:$A,"REFPM10")+SUMIFS('PM10'!G:G,'PM10'!$B:$B,$A37,'PM10'!$A:$A,"RESPM10")+SUMIFS('PM10'!G:G,'PM10'!$B:$B,$A37,'PM10'!$A:$A,"RSSPM10")+SUMIFS('PM10'!G:G,'PM10'!$B:$B,$A37,'PM10'!$A:$A,"TRNPM10")</f>
        <v>1815.2355799728414</v>
      </c>
      <c r="G37" s="21">
        <f>SUMIFS('PM10'!H:H,'PM10'!$B:$B,$A37,'PM10'!$A:$A,"BIOEPM10")+SUMIFS('PM10'!H:H,'PM10'!$B:$B,$A37,'PM10'!$A:$A,"COMPM10")+SUMIFS('PM10'!H:H,'PM10'!$B:$B,$A37,'PM10'!$A:$A,"ELCPM10")+SUMIFS('PM10'!H:H,'PM10'!$B:$B,$A37,'PM10'!$A:$A,"ETHPM10")+SUMIFS('PM10'!H:H,'PM10'!$B:$B,$A37,'PM10'!$A:$A,"INDPM10")+SUMIFS('PM10'!H:H,'PM10'!$B:$B,$A37,'PM10'!$A:$A,"REFPM10")+SUMIFS('PM10'!H:H,'PM10'!$B:$B,$A37,'PM10'!$A:$A,"RESPM10")+SUMIFS('PM10'!H:H,'PM10'!$B:$B,$A37,'PM10'!$A:$A,"RSSPM10")+SUMIFS('PM10'!H:H,'PM10'!$B:$B,$A37,'PM10'!$A:$A,"TRNPM10")</f>
        <v>1584.2025921632357</v>
      </c>
      <c r="H37" s="21">
        <f>SUMIFS('PM10'!I:I,'PM10'!$B:$B,$A37,'PM10'!$A:$A,"BIOEPM10")+SUMIFS('PM10'!I:I,'PM10'!$B:$B,$A37,'PM10'!$A:$A,"COMPM10")+SUMIFS('PM10'!I:I,'PM10'!$B:$B,$A37,'PM10'!$A:$A,"ELCPM10")+SUMIFS('PM10'!I:I,'PM10'!$B:$B,$A37,'PM10'!$A:$A,"ETHPM10")+SUMIFS('PM10'!I:I,'PM10'!$B:$B,$A37,'PM10'!$A:$A,"INDPM10")+SUMIFS('PM10'!I:I,'PM10'!$B:$B,$A37,'PM10'!$A:$A,"REFPM10")+SUMIFS('PM10'!I:I,'PM10'!$B:$B,$A37,'PM10'!$A:$A,"RESPM10")+SUMIFS('PM10'!I:I,'PM10'!$B:$B,$A37,'PM10'!$A:$A,"RSSPM10")+SUMIFS('PM10'!I:I,'PM10'!$B:$B,$A37,'PM10'!$A:$A,"TRNPM10")</f>
        <v>1567.9156043007358</v>
      </c>
      <c r="I37" s="21">
        <f>SUMIFS('PM10'!J:J,'PM10'!$B:$B,$A37,'PM10'!$A:$A,"BIOEPM10")+SUMIFS('PM10'!J:J,'PM10'!$B:$B,$A37,'PM10'!$A:$A,"COMPM10")+SUMIFS('PM10'!J:J,'PM10'!$B:$B,$A37,'PM10'!$A:$A,"ELCPM10")+SUMIFS('PM10'!J:J,'PM10'!$B:$B,$A37,'PM10'!$A:$A,"ETHPM10")+SUMIFS('PM10'!J:J,'PM10'!$B:$B,$A37,'PM10'!$A:$A,"INDPM10")+SUMIFS('PM10'!J:J,'PM10'!$B:$B,$A37,'PM10'!$A:$A,"REFPM10")+SUMIFS('PM10'!J:J,'PM10'!$B:$B,$A37,'PM10'!$A:$A,"RESPM10")+SUMIFS('PM10'!J:J,'PM10'!$B:$B,$A37,'PM10'!$A:$A,"RSSPM10")+SUMIFS('PM10'!J:J,'PM10'!$B:$B,$A37,'PM10'!$A:$A,"TRNPM10")</f>
        <v>1669.0087943000569</v>
      </c>
      <c r="J37" s="21">
        <f>SUMIFS('PM10'!K:K,'PM10'!$B:$B,$A37,'PM10'!$A:$A,"BIOEPM10")+SUMIFS('PM10'!K:K,'PM10'!$B:$B,$A37,'PM10'!$A:$A,"COMPM10")+SUMIFS('PM10'!K:K,'PM10'!$B:$B,$A37,'PM10'!$A:$A,"ELCPM10")+SUMIFS('PM10'!K:K,'PM10'!$B:$B,$A37,'PM10'!$A:$A,"ETHPM10")+SUMIFS('PM10'!K:K,'PM10'!$B:$B,$A37,'PM10'!$A:$A,"INDPM10")+SUMIFS('PM10'!K:K,'PM10'!$B:$B,$A37,'PM10'!$A:$A,"REFPM10")+SUMIFS('PM10'!K:K,'PM10'!$B:$B,$A37,'PM10'!$A:$A,"RESPM10")+SUMIFS('PM10'!K:K,'PM10'!$B:$B,$A37,'PM10'!$A:$A,"RSSPM10")+SUMIFS('PM10'!K:K,'PM10'!$B:$B,$A37,'PM10'!$A:$A,"TRNPM10")</f>
        <v>1622.9507676508481</v>
      </c>
      <c r="K37" s="21">
        <f>SUMIFS('PM10'!L:L,'PM10'!$B:$B,$A37,'PM10'!$A:$A,"BIOEPM10")+SUMIFS('PM10'!L:L,'PM10'!$B:$B,$A37,'PM10'!$A:$A,"COMPM10")+SUMIFS('PM10'!L:L,'PM10'!$B:$B,$A37,'PM10'!$A:$A,"ELCPM10")+SUMIFS('PM10'!L:L,'PM10'!$B:$B,$A37,'PM10'!$A:$A,"ETHPM10")+SUMIFS('PM10'!L:L,'PM10'!$B:$B,$A37,'PM10'!$A:$A,"INDPM10")+SUMIFS('PM10'!L:L,'PM10'!$B:$B,$A37,'PM10'!$A:$A,"REFPM10")+SUMIFS('PM10'!L:L,'PM10'!$B:$B,$A37,'PM10'!$A:$A,"RESPM10")+SUMIFS('PM10'!L:L,'PM10'!$B:$B,$A37,'PM10'!$A:$A,"RSSPM10")+SUMIFS('PM10'!L:L,'PM10'!$B:$B,$A37,'PM10'!$A:$A,"TRNPM10")</f>
        <v>1368.1134552794515</v>
      </c>
      <c r="M37" s="9" t="str">
        <f>RIGHT(A37,4)</f>
        <v>0036</v>
      </c>
      <c r="N37" s="9">
        <f>VLOOKUP($M37,scenarios!$A$2:$I$61,3)</f>
        <v>2060</v>
      </c>
      <c r="O37" s="9" t="str">
        <f>VLOOKUP($M37,scenarios!$A$2:$I$61,4)</f>
        <v>Ref</v>
      </c>
      <c r="P37" s="9" t="str">
        <f>VLOOKUP($M37,scenarios!$A$2:$I$61,5)</f>
        <v>Ref</v>
      </c>
      <c r="Q37" s="9" t="str">
        <f>VLOOKUP($M37,scenarios!$A$2:$I$61,6)</f>
        <v>Linear-Steady</v>
      </c>
      <c r="R37" s="9" t="str">
        <f>VLOOKUP($M37,scenarios!$A$2:$I$61,7)</f>
        <v>Doe2</v>
      </c>
      <c r="S37" s="9">
        <f>VLOOKUP($M37,scenarios!$A$2:$I$61,8)</f>
        <v>2030</v>
      </c>
      <c r="T37" s="9" t="str">
        <f>VLOOKUP($M37,scenarios!$A$2:$I$61,9)</f>
        <v>Ref</v>
      </c>
    </row>
    <row r="38" spans="1:20" x14ac:dyDescent="0.3">
      <c r="A38" s="2" t="s">
        <v>186</v>
      </c>
      <c r="B38" s="21">
        <f>SUMIFS('PM10'!C:C,'PM10'!$B:$B,$A38,'PM10'!$A:$A,"BIOEPM10")+SUMIFS('PM10'!C:C,'PM10'!$B:$B,$A38,'PM10'!$A:$A,"COMPM10")+SUMIFS('PM10'!C:C,'PM10'!$B:$B,$A38,'PM10'!$A:$A,"ELCPM10")+SUMIFS('PM10'!C:C,'PM10'!$B:$B,$A38,'PM10'!$A:$A,"ETHPM10")+SUMIFS('PM10'!C:C,'PM10'!$B:$B,$A38,'PM10'!$A:$A,"INDPM10")+SUMIFS('PM10'!C:C,'PM10'!$B:$B,$A38,'PM10'!$A:$A,"REFPM10")+SUMIFS('PM10'!C:C,'PM10'!$B:$B,$A38,'PM10'!$A:$A,"RESPM10")+SUMIFS('PM10'!C:C,'PM10'!$B:$B,$A38,'PM10'!$A:$A,"RSSPM10")+SUMIFS('PM10'!C:C,'PM10'!$B:$B,$A38,'PM10'!$A:$A,"TRNPM10")</f>
        <v>4494.3134039997267</v>
      </c>
      <c r="C38" s="21">
        <f>SUMIFS('PM10'!D:D,'PM10'!$B:$B,$A38,'PM10'!$A:$A,"BIOEPM10")+SUMIFS('PM10'!D:D,'PM10'!$B:$B,$A38,'PM10'!$A:$A,"COMPM10")+SUMIFS('PM10'!D:D,'PM10'!$B:$B,$A38,'PM10'!$A:$A,"ELCPM10")+SUMIFS('PM10'!D:D,'PM10'!$B:$B,$A38,'PM10'!$A:$A,"ETHPM10")+SUMIFS('PM10'!D:D,'PM10'!$B:$B,$A38,'PM10'!$A:$A,"INDPM10")+SUMIFS('PM10'!D:D,'PM10'!$B:$B,$A38,'PM10'!$A:$A,"REFPM10")+SUMIFS('PM10'!D:D,'PM10'!$B:$B,$A38,'PM10'!$A:$A,"RESPM10")+SUMIFS('PM10'!D:D,'PM10'!$B:$B,$A38,'PM10'!$A:$A,"RSSPM10")+SUMIFS('PM10'!D:D,'PM10'!$B:$B,$A38,'PM10'!$A:$A,"TRNPM10")</f>
        <v>4295.3842992137752</v>
      </c>
      <c r="D38" s="21">
        <f>SUMIFS('PM10'!E:E,'PM10'!$B:$B,$A38,'PM10'!$A:$A,"BIOEPM10")+SUMIFS('PM10'!E:E,'PM10'!$B:$B,$A38,'PM10'!$A:$A,"COMPM10")+SUMIFS('PM10'!E:E,'PM10'!$B:$B,$A38,'PM10'!$A:$A,"ELCPM10")+SUMIFS('PM10'!E:E,'PM10'!$B:$B,$A38,'PM10'!$A:$A,"ETHPM10")+SUMIFS('PM10'!E:E,'PM10'!$B:$B,$A38,'PM10'!$A:$A,"INDPM10")+SUMIFS('PM10'!E:E,'PM10'!$B:$B,$A38,'PM10'!$A:$A,"REFPM10")+SUMIFS('PM10'!E:E,'PM10'!$B:$B,$A38,'PM10'!$A:$A,"RESPM10")+SUMIFS('PM10'!E:E,'PM10'!$B:$B,$A38,'PM10'!$A:$A,"RSSPM10")+SUMIFS('PM10'!E:E,'PM10'!$B:$B,$A38,'PM10'!$A:$A,"TRNPM10")</f>
        <v>3609.4891807090453</v>
      </c>
      <c r="E38" s="21">
        <f>SUMIFS('PM10'!F:F,'PM10'!$B:$B,$A38,'PM10'!$A:$A,"BIOEPM10")+SUMIFS('PM10'!F:F,'PM10'!$B:$B,$A38,'PM10'!$A:$A,"COMPM10")+SUMIFS('PM10'!F:F,'PM10'!$B:$B,$A38,'PM10'!$A:$A,"ELCPM10")+SUMIFS('PM10'!F:F,'PM10'!$B:$B,$A38,'PM10'!$A:$A,"ETHPM10")+SUMIFS('PM10'!F:F,'PM10'!$B:$B,$A38,'PM10'!$A:$A,"INDPM10")+SUMIFS('PM10'!F:F,'PM10'!$B:$B,$A38,'PM10'!$A:$A,"REFPM10")+SUMIFS('PM10'!F:F,'PM10'!$B:$B,$A38,'PM10'!$A:$A,"RESPM10")+SUMIFS('PM10'!F:F,'PM10'!$B:$B,$A38,'PM10'!$A:$A,"RSSPM10")+SUMIFS('PM10'!F:F,'PM10'!$B:$B,$A38,'PM10'!$A:$A,"TRNPM10")</f>
        <v>2850.3669355221127</v>
      </c>
      <c r="F38" s="21">
        <f>SUMIFS('PM10'!G:G,'PM10'!$B:$B,$A38,'PM10'!$A:$A,"BIOEPM10")+SUMIFS('PM10'!G:G,'PM10'!$B:$B,$A38,'PM10'!$A:$A,"COMPM10")+SUMIFS('PM10'!G:G,'PM10'!$B:$B,$A38,'PM10'!$A:$A,"ELCPM10")+SUMIFS('PM10'!G:G,'PM10'!$B:$B,$A38,'PM10'!$A:$A,"ETHPM10")+SUMIFS('PM10'!G:G,'PM10'!$B:$B,$A38,'PM10'!$A:$A,"INDPM10")+SUMIFS('PM10'!G:G,'PM10'!$B:$B,$A38,'PM10'!$A:$A,"REFPM10")+SUMIFS('PM10'!G:G,'PM10'!$B:$B,$A38,'PM10'!$A:$A,"RESPM10")+SUMIFS('PM10'!G:G,'PM10'!$B:$B,$A38,'PM10'!$A:$A,"RSSPM10")+SUMIFS('PM10'!G:G,'PM10'!$B:$B,$A38,'PM10'!$A:$A,"TRNPM10")</f>
        <v>1814.5986880137098</v>
      </c>
      <c r="G38" s="21">
        <f>SUMIFS('PM10'!H:H,'PM10'!$B:$B,$A38,'PM10'!$A:$A,"BIOEPM10")+SUMIFS('PM10'!H:H,'PM10'!$B:$B,$A38,'PM10'!$A:$A,"COMPM10")+SUMIFS('PM10'!H:H,'PM10'!$B:$B,$A38,'PM10'!$A:$A,"ELCPM10")+SUMIFS('PM10'!H:H,'PM10'!$B:$B,$A38,'PM10'!$A:$A,"ETHPM10")+SUMIFS('PM10'!H:H,'PM10'!$B:$B,$A38,'PM10'!$A:$A,"INDPM10")+SUMIFS('PM10'!H:H,'PM10'!$B:$B,$A38,'PM10'!$A:$A,"REFPM10")+SUMIFS('PM10'!H:H,'PM10'!$B:$B,$A38,'PM10'!$A:$A,"RESPM10")+SUMIFS('PM10'!H:H,'PM10'!$B:$B,$A38,'PM10'!$A:$A,"RSSPM10")+SUMIFS('PM10'!H:H,'PM10'!$B:$B,$A38,'PM10'!$A:$A,"TRNPM10")</f>
        <v>1583.3696079117831</v>
      </c>
      <c r="H38" s="21">
        <f>SUMIFS('PM10'!I:I,'PM10'!$B:$B,$A38,'PM10'!$A:$A,"BIOEPM10")+SUMIFS('PM10'!I:I,'PM10'!$B:$B,$A38,'PM10'!$A:$A,"COMPM10")+SUMIFS('PM10'!I:I,'PM10'!$B:$B,$A38,'PM10'!$A:$A,"ELCPM10")+SUMIFS('PM10'!I:I,'PM10'!$B:$B,$A38,'PM10'!$A:$A,"ETHPM10")+SUMIFS('PM10'!I:I,'PM10'!$B:$B,$A38,'PM10'!$A:$A,"INDPM10")+SUMIFS('PM10'!I:I,'PM10'!$B:$B,$A38,'PM10'!$A:$A,"REFPM10")+SUMIFS('PM10'!I:I,'PM10'!$B:$B,$A38,'PM10'!$A:$A,"RESPM10")+SUMIFS('PM10'!I:I,'PM10'!$B:$B,$A38,'PM10'!$A:$A,"RSSPM10")+SUMIFS('PM10'!I:I,'PM10'!$B:$B,$A38,'PM10'!$A:$A,"TRNPM10")</f>
        <v>1568.1710423627992</v>
      </c>
      <c r="I38" s="21">
        <f>SUMIFS('PM10'!J:J,'PM10'!$B:$B,$A38,'PM10'!$A:$A,"BIOEPM10")+SUMIFS('PM10'!J:J,'PM10'!$B:$B,$A38,'PM10'!$A:$A,"COMPM10")+SUMIFS('PM10'!J:J,'PM10'!$B:$B,$A38,'PM10'!$A:$A,"ELCPM10")+SUMIFS('PM10'!J:J,'PM10'!$B:$B,$A38,'PM10'!$A:$A,"ETHPM10")+SUMIFS('PM10'!J:J,'PM10'!$B:$B,$A38,'PM10'!$A:$A,"INDPM10")+SUMIFS('PM10'!J:J,'PM10'!$B:$B,$A38,'PM10'!$A:$A,"REFPM10")+SUMIFS('PM10'!J:J,'PM10'!$B:$B,$A38,'PM10'!$A:$A,"RESPM10")+SUMIFS('PM10'!J:J,'PM10'!$B:$B,$A38,'PM10'!$A:$A,"RSSPM10")+SUMIFS('PM10'!J:J,'PM10'!$B:$B,$A38,'PM10'!$A:$A,"TRNPM10")</f>
        <v>1676.6048931946914</v>
      </c>
      <c r="J38" s="21">
        <f>SUMIFS('PM10'!K:K,'PM10'!$B:$B,$A38,'PM10'!$A:$A,"BIOEPM10")+SUMIFS('PM10'!K:K,'PM10'!$B:$B,$A38,'PM10'!$A:$A,"COMPM10")+SUMIFS('PM10'!K:K,'PM10'!$B:$B,$A38,'PM10'!$A:$A,"ELCPM10")+SUMIFS('PM10'!K:K,'PM10'!$B:$B,$A38,'PM10'!$A:$A,"ETHPM10")+SUMIFS('PM10'!K:K,'PM10'!$B:$B,$A38,'PM10'!$A:$A,"INDPM10")+SUMIFS('PM10'!K:K,'PM10'!$B:$B,$A38,'PM10'!$A:$A,"REFPM10")+SUMIFS('PM10'!K:K,'PM10'!$B:$B,$A38,'PM10'!$A:$A,"RESPM10")+SUMIFS('PM10'!K:K,'PM10'!$B:$B,$A38,'PM10'!$A:$A,"RSSPM10")+SUMIFS('PM10'!K:K,'PM10'!$B:$B,$A38,'PM10'!$A:$A,"TRNPM10")</f>
        <v>1627.1536351342547</v>
      </c>
      <c r="K38" s="21">
        <f>SUMIFS('PM10'!L:L,'PM10'!$B:$B,$A38,'PM10'!$A:$A,"BIOEPM10")+SUMIFS('PM10'!L:L,'PM10'!$B:$B,$A38,'PM10'!$A:$A,"COMPM10")+SUMIFS('PM10'!L:L,'PM10'!$B:$B,$A38,'PM10'!$A:$A,"ELCPM10")+SUMIFS('PM10'!L:L,'PM10'!$B:$B,$A38,'PM10'!$A:$A,"ETHPM10")+SUMIFS('PM10'!L:L,'PM10'!$B:$B,$A38,'PM10'!$A:$A,"INDPM10")+SUMIFS('PM10'!L:L,'PM10'!$B:$B,$A38,'PM10'!$A:$A,"REFPM10")+SUMIFS('PM10'!L:L,'PM10'!$B:$B,$A38,'PM10'!$A:$A,"RESPM10")+SUMIFS('PM10'!L:L,'PM10'!$B:$B,$A38,'PM10'!$A:$A,"RSSPM10")+SUMIFS('PM10'!L:L,'PM10'!$B:$B,$A38,'PM10'!$A:$A,"TRNPM10")</f>
        <v>1372.3469753854799</v>
      </c>
      <c r="M38" s="9" t="str">
        <f>RIGHT(A38,4)</f>
        <v>0037</v>
      </c>
      <c r="N38" s="9">
        <f>VLOOKUP($M38,scenarios!$A$2:$I$61,3)</f>
        <v>2060</v>
      </c>
      <c r="O38" s="9" t="str">
        <f>VLOOKUP($M38,scenarios!$A$2:$I$61,4)</f>
        <v>Ref</v>
      </c>
      <c r="P38" s="9">
        <f>VLOOKUP($M38,scenarios!$A$2:$I$61,5)</f>
        <v>10</v>
      </c>
      <c r="Q38" s="9" t="str">
        <f>VLOOKUP($M38,scenarios!$A$2:$I$61,6)</f>
        <v>Linear-Steady</v>
      </c>
      <c r="R38" s="9" t="str">
        <f>VLOOKUP($M38,scenarios!$A$2:$I$61,7)</f>
        <v>Low</v>
      </c>
      <c r="S38" s="9">
        <f>VLOOKUP($M38,scenarios!$A$2:$I$61,8)</f>
        <v>2030</v>
      </c>
      <c r="T38" s="9" t="str">
        <f>VLOOKUP($M38,scenarios!$A$2:$I$61,9)</f>
        <v>Ref</v>
      </c>
    </row>
    <row r="39" spans="1:20" x14ac:dyDescent="0.3">
      <c r="A39" s="2" t="s">
        <v>187</v>
      </c>
      <c r="B39" s="21">
        <f>SUMIFS('PM10'!C:C,'PM10'!$B:$B,$A39,'PM10'!$A:$A,"BIOEPM10")+SUMIFS('PM10'!C:C,'PM10'!$B:$B,$A39,'PM10'!$A:$A,"COMPM10")+SUMIFS('PM10'!C:C,'PM10'!$B:$B,$A39,'PM10'!$A:$A,"ELCPM10")+SUMIFS('PM10'!C:C,'PM10'!$B:$B,$A39,'PM10'!$A:$A,"ETHPM10")+SUMIFS('PM10'!C:C,'PM10'!$B:$B,$A39,'PM10'!$A:$A,"INDPM10")+SUMIFS('PM10'!C:C,'PM10'!$B:$B,$A39,'PM10'!$A:$A,"REFPM10")+SUMIFS('PM10'!C:C,'PM10'!$B:$B,$A39,'PM10'!$A:$A,"RESPM10")+SUMIFS('PM10'!C:C,'PM10'!$B:$B,$A39,'PM10'!$A:$A,"RSSPM10")+SUMIFS('PM10'!C:C,'PM10'!$B:$B,$A39,'PM10'!$A:$A,"TRNPM10")</f>
        <v>4494.3134039997267</v>
      </c>
      <c r="C39" s="21">
        <f>SUMIFS('PM10'!D:D,'PM10'!$B:$B,$A39,'PM10'!$A:$A,"BIOEPM10")+SUMIFS('PM10'!D:D,'PM10'!$B:$B,$A39,'PM10'!$A:$A,"COMPM10")+SUMIFS('PM10'!D:D,'PM10'!$B:$B,$A39,'PM10'!$A:$A,"ELCPM10")+SUMIFS('PM10'!D:D,'PM10'!$B:$B,$A39,'PM10'!$A:$A,"ETHPM10")+SUMIFS('PM10'!D:D,'PM10'!$B:$B,$A39,'PM10'!$A:$A,"INDPM10")+SUMIFS('PM10'!D:D,'PM10'!$B:$B,$A39,'PM10'!$A:$A,"REFPM10")+SUMIFS('PM10'!D:D,'PM10'!$B:$B,$A39,'PM10'!$A:$A,"RESPM10")+SUMIFS('PM10'!D:D,'PM10'!$B:$B,$A39,'PM10'!$A:$A,"RSSPM10")+SUMIFS('PM10'!D:D,'PM10'!$B:$B,$A39,'PM10'!$A:$A,"TRNPM10")</f>
        <v>4295.3842992137752</v>
      </c>
      <c r="D39" s="21">
        <f>SUMIFS('PM10'!E:E,'PM10'!$B:$B,$A39,'PM10'!$A:$A,"BIOEPM10")+SUMIFS('PM10'!E:E,'PM10'!$B:$B,$A39,'PM10'!$A:$A,"COMPM10")+SUMIFS('PM10'!E:E,'PM10'!$B:$B,$A39,'PM10'!$A:$A,"ELCPM10")+SUMIFS('PM10'!E:E,'PM10'!$B:$B,$A39,'PM10'!$A:$A,"ETHPM10")+SUMIFS('PM10'!E:E,'PM10'!$B:$B,$A39,'PM10'!$A:$A,"INDPM10")+SUMIFS('PM10'!E:E,'PM10'!$B:$B,$A39,'PM10'!$A:$A,"REFPM10")+SUMIFS('PM10'!E:E,'PM10'!$B:$B,$A39,'PM10'!$A:$A,"RESPM10")+SUMIFS('PM10'!E:E,'PM10'!$B:$B,$A39,'PM10'!$A:$A,"RSSPM10")+SUMIFS('PM10'!E:E,'PM10'!$B:$B,$A39,'PM10'!$A:$A,"TRNPM10")</f>
        <v>3606.4451391931366</v>
      </c>
      <c r="E39" s="21">
        <f>SUMIFS('PM10'!F:F,'PM10'!$B:$B,$A39,'PM10'!$A:$A,"BIOEPM10")+SUMIFS('PM10'!F:F,'PM10'!$B:$B,$A39,'PM10'!$A:$A,"COMPM10")+SUMIFS('PM10'!F:F,'PM10'!$B:$B,$A39,'PM10'!$A:$A,"ELCPM10")+SUMIFS('PM10'!F:F,'PM10'!$B:$B,$A39,'PM10'!$A:$A,"ETHPM10")+SUMIFS('PM10'!F:F,'PM10'!$B:$B,$A39,'PM10'!$A:$A,"INDPM10")+SUMIFS('PM10'!F:F,'PM10'!$B:$B,$A39,'PM10'!$A:$A,"REFPM10")+SUMIFS('PM10'!F:F,'PM10'!$B:$B,$A39,'PM10'!$A:$A,"RESPM10")+SUMIFS('PM10'!F:F,'PM10'!$B:$B,$A39,'PM10'!$A:$A,"RSSPM10")+SUMIFS('PM10'!F:F,'PM10'!$B:$B,$A39,'PM10'!$A:$A,"TRNPM10")</f>
        <v>2846.6379781009605</v>
      </c>
      <c r="F39" s="21">
        <f>SUMIFS('PM10'!G:G,'PM10'!$B:$B,$A39,'PM10'!$A:$A,"BIOEPM10")+SUMIFS('PM10'!G:G,'PM10'!$B:$B,$A39,'PM10'!$A:$A,"COMPM10")+SUMIFS('PM10'!G:G,'PM10'!$B:$B,$A39,'PM10'!$A:$A,"ELCPM10")+SUMIFS('PM10'!G:G,'PM10'!$B:$B,$A39,'PM10'!$A:$A,"ETHPM10")+SUMIFS('PM10'!G:G,'PM10'!$B:$B,$A39,'PM10'!$A:$A,"INDPM10")+SUMIFS('PM10'!G:G,'PM10'!$B:$B,$A39,'PM10'!$A:$A,"REFPM10")+SUMIFS('PM10'!G:G,'PM10'!$B:$B,$A39,'PM10'!$A:$A,"RESPM10")+SUMIFS('PM10'!G:G,'PM10'!$B:$B,$A39,'PM10'!$A:$A,"RSSPM10")+SUMIFS('PM10'!G:G,'PM10'!$B:$B,$A39,'PM10'!$A:$A,"TRNPM10")</f>
        <v>1814.5986880137011</v>
      </c>
      <c r="G39" s="21">
        <f>SUMIFS('PM10'!H:H,'PM10'!$B:$B,$A39,'PM10'!$A:$A,"BIOEPM10")+SUMIFS('PM10'!H:H,'PM10'!$B:$B,$A39,'PM10'!$A:$A,"COMPM10")+SUMIFS('PM10'!H:H,'PM10'!$B:$B,$A39,'PM10'!$A:$A,"ELCPM10")+SUMIFS('PM10'!H:H,'PM10'!$B:$B,$A39,'PM10'!$A:$A,"ETHPM10")+SUMIFS('PM10'!H:H,'PM10'!$B:$B,$A39,'PM10'!$A:$A,"INDPM10")+SUMIFS('PM10'!H:H,'PM10'!$B:$B,$A39,'PM10'!$A:$A,"REFPM10")+SUMIFS('PM10'!H:H,'PM10'!$B:$B,$A39,'PM10'!$A:$A,"RESPM10")+SUMIFS('PM10'!H:H,'PM10'!$B:$B,$A39,'PM10'!$A:$A,"RSSPM10")+SUMIFS('PM10'!H:H,'PM10'!$B:$B,$A39,'PM10'!$A:$A,"TRNPM10")</f>
        <v>1583.3696079118229</v>
      </c>
      <c r="H39" s="21">
        <f>SUMIFS('PM10'!I:I,'PM10'!$B:$B,$A39,'PM10'!$A:$A,"BIOEPM10")+SUMIFS('PM10'!I:I,'PM10'!$B:$B,$A39,'PM10'!$A:$A,"COMPM10")+SUMIFS('PM10'!I:I,'PM10'!$B:$B,$A39,'PM10'!$A:$A,"ELCPM10")+SUMIFS('PM10'!I:I,'PM10'!$B:$B,$A39,'PM10'!$A:$A,"ETHPM10")+SUMIFS('PM10'!I:I,'PM10'!$B:$B,$A39,'PM10'!$A:$A,"INDPM10")+SUMIFS('PM10'!I:I,'PM10'!$B:$B,$A39,'PM10'!$A:$A,"REFPM10")+SUMIFS('PM10'!I:I,'PM10'!$B:$B,$A39,'PM10'!$A:$A,"RESPM10")+SUMIFS('PM10'!I:I,'PM10'!$B:$B,$A39,'PM10'!$A:$A,"RSSPM10")+SUMIFS('PM10'!I:I,'PM10'!$B:$B,$A39,'PM10'!$A:$A,"TRNPM10")</f>
        <v>1568.1710423627483</v>
      </c>
      <c r="I39" s="21">
        <f>SUMIFS('PM10'!J:J,'PM10'!$B:$B,$A39,'PM10'!$A:$A,"BIOEPM10")+SUMIFS('PM10'!J:J,'PM10'!$B:$B,$A39,'PM10'!$A:$A,"COMPM10")+SUMIFS('PM10'!J:J,'PM10'!$B:$B,$A39,'PM10'!$A:$A,"ELCPM10")+SUMIFS('PM10'!J:J,'PM10'!$B:$B,$A39,'PM10'!$A:$A,"ETHPM10")+SUMIFS('PM10'!J:J,'PM10'!$B:$B,$A39,'PM10'!$A:$A,"INDPM10")+SUMIFS('PM10'!J:J,'PM10'!$B:$B,$A39,'PM10'!$A:$A,"REFPM10")+SUMIFS('PM10'!J:J,'PM10'!$B:$B,$A39,'PM10'!$A:$A,"RESPM10")+SUMIFS('PM10'!J:J,'PM10'!$B:$B,$A39,'PM10'!$A:$A,"RSSPM10")+SUMIFS('PM10'!J:J,'PM10'!$B:$B,$A39,'PM10'!$A:$A,"TRNPM10")</f>
        <v>1676.6048931945465</v>
      </c>
      <c r="J39" s="21">
        <f>SUMIFS('PM10'!K:K,'PM10'!$B:$B,$A39,'PM10'!$A:$A,"BIOEPM10")+SUMIFS('PM10'!K:K,'PM10'!$B:$B,$A39,'PM10'!$A:$A,"COMPM10")+SUMIFS('PM10'!K:K,'PM10'!$B:$B,$A39,'PM10'!$A:$A,"ELCPM10")+SUMIFS('PM10'!K:K,'PM10'!$B:$B,$A39,'PM10'!$A:$A,"ETHPM10")+SUMIFS('PM10'!K:K,'PM10'!$B:$B,$A39,'PM10'!$A:$A,"INDPM10")+SUMIFS('PM10'!K:K,'PM10'!$B:$B,$A39,'PM10'!$A:$A,"REFPM10")+SUMIFS('PM10'!K:K,'PM10'!$B:$B,$A39,'PM10'!$A:$A,"RESPM10")+SUMIFS('PM10'!K:K,'PM10'!$B:$B,$A39,'PM10'!$A:$A,"RSSPM10")+SUMIFS('PM10'!K:K,'PM10'!$B:$B,$A39,'PM10'!$A:$A,"TRNPM10")</f>
        <v>1627.1536351342243</v>
      </c>
      <c r="K39" s="21">
        <f>SUMIFS('PM10'!L:L,'PM10'!$B:$B,$A39,'PM10'!$A:$A,"BIOEPM10")+SUMIFS('PM10'!L:L,'PM10'!$B:$B,$A39,'PM10'!$A:$A,"COMPM10")+SUMIFS('PM10'!L:L,'PM10'!$B:$B,$A39,'PM10'!$A:$A,"ELCPM10")+SUMIFS('PM10'!L:L,'PM10'!$B:$B,$A39,'PM10'!$A:$A,"ETHPM10")+SUMIFS('PM10'!L:L,'PM10'!$B:$B,$A39,'PM10'!$A:$A,"INDPM10")+SUMIFS('PM10'!L:L,'PM10'!$B:$B,$A39,'PM10'!$A:$A,"REFPM10")+SUMIFS('PM10'!L:L,'PM10'!$B:$B,$A39,'PM10'!$A:$A,"RESPM10")+SUMIFS('PM10'!L:L,'PM10'!$B:$B,$A39,'PM10'!$A:$A,"RSSPM10")+SUMIFS('PM10'!L:L,'PM10'!$B:$B,$A39,'PM10'!$A:$A,"TRNPM10")</f>
        <v>1372.3469753855518</v>
      </c>
      <c r="M39" s="9" t="str">
        <f>RIGHT(A39,4)</f>
        <v>0038</v>
      </c>
      <c r="N39" s="9">
        <f>VLOOKUP($M39,scenarios!$A$2:$I$61,3)</f>
        <v>2060</v>
      </c>
      <c r="O39" s="9" t="str">
        <f>VLOOKUP($M39,scenarios!$A$2:$I$61,4)</f>
        <v>Ref</v>
      </c>
      <c r="P39" s="9">
        <f>VLOOKUP($M39,scenarios!$A$2:$I$61,5)</f>
        <v>10</v>
      </c>
      <c r="Q39" s="9" t="str">
        <f>VLOOKUP($M39,scenarios!$A$2:$I$61,6)</f>
        <v>Linear-Steady</v>
      </c>
      <c r="R39" s="9" t="str">
        <f>VLOOKUP($M39,scenarios!$A$2:$I$61,7)</f>
        <v>Doe4</v>
      </c>
      <c r="S39" s="9">
        <f>VLOOKUP($M39,scenarios!$A$2:$I$61,8)</f>
        <v>2030</v>
      </c>
      <c r="T39" s="9" t="str">
        <f>VLOOKUP($M39,scenarios!$A$2:$I$61,9)</f>
        <v>Ref</v>
      </c>
    </row>
    <row r="40" spans="1:20" x14ac:dyDescent="0.3">
      <c r="A40" s="2" t="s">
        <v>188</v>
      </c>
      <c r="B40" s="21">
        <f>SUMIFS('PM10'!C:C,'PM10'!$B:$B,$A40,'PM10'!$A:$A,"BIOEPM10")+SUMIFS('PM10'!C:C,'PM10'!$B:$B,$A40,'PM10'!$A:$A,"COMPM10")+SUMIFS('PM10'!C:C,'PM10'!$B:$B,$A40,'PM10'!$A:$A,"ELCPM10")+SUMIFS('PM10'!C:C,'PM10'!$B:$B,$A40,'PM10'!$A:$A,"ETHPM10")+SUMIFS('PM10'!C:C,'PM10'!$B:$B,$A40,'PM10'!$A:$A,"INDPM10")+SUMIFS('PM10'!C:C,'PM10'!$B:$B,$A40,'PM10'!$A:$A,"REFPM10")+SUMIFS('PM10'!C:C,'PM10'!$B:$B,$A40,'PM10'!$A:$A,"RESPM10")+SUMIFS('PM10'!C:C,'PM10'!$B:$B,$A40,'PM10'!$A:$A,"RSSPM10")+SUMIFS('PM10'!C:C,'PM10'!$B:$B,$A40,'PM10'!$A:$A,"TRNPM10")</f>
        <v>4494.3134039997276</v>
      </c>
      <c r="C40" s="21">
        <f>SUMIFS('PM10'!D:D,'PM10'!$B:$B,$A40,'PM10'!$A:$A,"BIOEPM10")+SUMIFS('PM10'!D:D,'PM10'!$B:$B,$A40,'PM10'!$A:$A,"COMPM10")+SUMIFS('PM10'!D:D,'PM10'!$B:$B,$A40,'PM10'!$A:$A,"ELCPM10")+SUMIFS('PM10'!D:D,'PM10'!$B:$B,$A40,'PM10'!$A:$A,"ETHPM10")+SUMIFS('PM10'!D:D,'PM10'!$B:$B,$A40,'PM10'!$A:$A,"INDPM10")+SUMIFS('PM10'!D:D,'PM10'!$B:$B,$A40,'PM10'!$A:$A,"REFPM10")+SUMIFS('PM10'!D:D,'PM10'!$B:$B,$A40,'PM10'!$A:$A,"RESPM10")+SUMIFS('PM10'!D:D,'PM10'!$B:$B,$A40,'PM10'!$A:$A,"RSSPM10")+SUMIFS('PM10'!D:D,'PM10'!$B:$B,$A40,'PM10'!$A:$A,"TRNPM10")</f>
        <v>4295.3842992137761</v>
      </c>
      <c r="D40" s="21">
        <f>SUMIFS('PM10'!E:E,'PM10'!$B:$B,$A40,'PM10'!$A:$A,"BIOEPM10")+SUMIFS('PM10'!E:E,'PM10'!$B:$B,$A40,'PM10'!$A:$A,"COMPM10")+SUMIFS('PM10'!E:E,'PM10'!$B:$B,$A40,'PM10'!$A:$A,"ELCPM10")+SUMIFS('PM10'!E:E,'PM10'!$B:$B,$A40,'PM10'!$A:$A,"ETHPM10")+SUMIFS('PM10'!E:E,'PM10'!$B:$B,$A40,'PM10'!$A:$A,"INDPM10")+SUMIFS('PM10'!E:E,'PM10'!$B:$B,$A40,'PM10'!$A:$A,"REFPM10")+SUMIFS('PM10'!E:E,'PM10'!$B:$B,$A40,'PM10'!$A:$A,"RESPM10")+SUMIFS('PM10'!E:E,'PM10'!$B:$B,$A40,'PM10'!$A:$A,"RSSPM10")+SUMIFS('PM10'!E:E,'PM10'!$B:$B,$A40,'PM10'!$A:$A,"TRNPM10")</f>
        <v>3609.4891807089725</v>
      </c>
      <c r="E40" s="21">
        <f>SUMIFS('PM10'!F:F,'PM10'!$B:$B,$A40,'PM10'!$A:$A,"BIOEPM10")+SUMIFS('PM10'!F:F,'PM10'!$B:$B,$A40,'PM10'!$A:$A,"COMPM10")+SUMIFS('PM10'!F:F,'PM10'!$B:$B,$A40,'PM10'!$A:$A,"ELCPM10")+SUMIFS('PM10'!F:F,'PM10'!$B:$B,$A40,'PM10'!$A:$A,"ETHPM10")+SUMIFS('PM10'!F:F,'PM10'!$B:$B,$A40,'PM10'!$A:$A,"INDPM10")+SUMIFS('PM10'!F:F,'PM10'!$B:$B,$A40,'PM10'!$A:$A,"REFPM10")+SUMIFS('PM10'!F:F,'PM10'!$B:$B,$A40,'PM10'!$A:$A,"RESPM10")+SUMIFS('PM10'!F:F,'PM10'!$B:$B,$A40,'PM10'!$A:$A,"RSSPM10")+SUMIFS('PM10'!F:F,'PM10'!$B:$B,$A40,'PM10'!$A:$A,"TRNPM10")</f>
        <v>2846.6551237373724</v>
      </c>
      <c r="F40" s="21">
        <f>SUMIFS('PM10'!G:G,'PM10'!$B:$B,$A40,'PM10'!$A:$A,"BIOEPM10")+SUMIFS('PM10'!G:G,'PM10'!$B:$B,$A40,'PM10'!$A:$A,"COMPM10")+SUMIFS('PM10'!G:G,'PM10'!$B:$B,$A40,'PM10'!$A:$A,"ELCPM10")+SUMIFS('PM10'!G:G,'PM10'!$B:$B,$A40,'PM10'!$A:$A,"ETHPM10")+SUMIFS('PM10'!G:G,'PM10'!$B:$B,$A40,'PM10'!$A:$A,"INDPM10")+SUMIFS('PM10'!G:G,'PM10'!$B:$B,$A40,'PM10'!$A:$A,"REFPM10")+SUMIFS('PM10'!G:G,'PM10'!$B:$B,$A40,'PM10'!$A:$A,"RESPM10")+SUMIFS('PM10'!G:G,'PM10'!$B:$B,$A40,'PM10'!$A:$A,"RSSPM10")+SUMIFS('PM10'!G:G,'PM10'!$B:$B,$A40,'PM10'!$A:$A,"TRNPM10")</f>
        <v>1814.6182032418183</v>
      </c>
      <c r="G40" s="21">
        <f>SUMIFS('PM10'!H:H,'PM10'!$B:$B,$A40,'PM10'!$A:$A,"BIOEPM10")+SUMIFS('PM10'!H:H,'PM10'!$B:$B,$A40,'PM10'!$A:$A,"COMPM10")+SUMIFS('PM10'!H:H,'PM10'!$B:$B,$A40,'PM10'!$A:$A,"ELCPM10")+SUMIFS('PM10'!H:H,'PM10'!$B:$B,$A40,'PM10'!$A:$A,"ETHPM10")+SUMIFS('PM10'!H:H,'PM10'!$B:$B,$A40,'PM10'!$A:$A,"INDPM10")+SUMIFS('PM10'!H:H,'PM10'!$B:$B,$A40,'PM10'!$A:$A,"REFPM10")+SUMIFS('PM10'!H:H,'PM10'!$B:$B,$A40,'PM10'!$A:$A,"RESPM10")+SUMIFS('PM10'!H:H,'PM10'!$B:$B,$A40,'PM10'!$A:$A,"RSSPM10")+SUMIFS('PM10'!H:H,'PM10'!$B:$B,$A40,'PM10'!$A:$A,"TRNPM10")</f>
        <v>1583.3696079117803</v>
      </c>
      <c r="H40" s="21">
        <f>SUMIFS('PM10'!I:I,'PM10'!$B:$B,$A40,'PM10'!$A:$A,"BIOEPM10")+SUMIFS('PM10'!I:I,'PM10'!$B:$B,$A40,'PM10'!$A:$A,"COMPM10")+SUMIFS('PM10'!I:I,'PM10'!$B:$B,$A40,'PM10'!$A:$A,"ELCPM10")+SUMIFS('PM10'!I:I,'PM10'!$B:$B,$A40,'PM10'!$A:$A,"ETHPM10")+SUMIFS('PM10'!I:I,'PM10'!$B:$B,$A40,'PM10'!$A:$A,"INDPM10")+SUMIFS('PM10'!I:I,'PM10'!$B:$B,$A40,'PM10'!$A:$A,"REFPM10")+SUMIFS('PM10'!I:I,'PM10'!$B:$B,$A40,'PM10'!$A:$A,"RESPM10")+SUMIFS('PM10'!I:I,'PM10'!$B:$B,$A40,'PM10'!$A:$A,"RSSPM10")+SUMIFS('PM10'!I:I,'PM10'!$B:$B,$A40,'PM10'!$A:$A,"TRNPM10")</f>
        <v>1568.1710423627578</v>
      </c>
      <c r="I40" s="21">
        <f>SUMIFS('PM10'!J:J,'PM10'!$B:$B,$A40,'PM10'!$A:$A,"BIOEPM10")+SUMIFS('PM10'!J:J,'PM10'!$B:$B,$A40,'PM10'!$A:$A,"COMPM10")+SUMIFS('PM10'!J:J,'PM10'!$B:$B,$A40,'PM10'!$A:$A,"ELCPM10")+SUMIFS('PM10'!J:J,'PM10'!$B:$B,$A40,'PM10'!$A:$A,"ETHPM10")+SUMIFS('PM10'!J:J,'PM10'!$B:$B,$A40,'PM10'!$A:$A,"INDPM10")+SUMIFS('PM10'!J:J,'PM10'!$B:$B,$A40,'PM10'!$A:$A,"REFPM10")+SUMIFS('PM10'!J:J,'PM10'!$B:$B,$A40,'PM10'!$A:$A,"RESPM10")+SUMIFS('PM10'!J:J,'PM10'!$B:$B,$A40,'PM10'!$A:$A,"RSSPM10")+SUMIFS('PM10'!J:J,'PM10'!$B:$B,$A40,'PM10'!$A:$A,"TRNPM10")</f>
        <v>1676.6048931945566</v>
      </c>
      <c r="J40" s="21">
        <f>SUMIFS('PM10'!K:K,'PM10'!$B:$B,$A40,'PM10'!$A:$A,"BIOEPM10")+SUMIFS('PM10'!K:K,'PM10'!$B:$B,$A40,'PM10'!$A:$A,"COMPM10")+SUMIFS('PM10'!K:K,'PM10'!$B:$B,$A40,'PM10'!$A:$A,"ELCPM10")+SUMIFS('PM10'!K:K,'PM10'!$B:$B,$A40,'PM10'!$A:$A,"ETHPM10")+SUMIFS('PM10'!K:K,'PM10'!$B:$B,$A40,'PM10'!$A:$A,"INDPM10")+SUMIFS('PM10'!K:K,'PM10'!$B:$B,$A40,'PM10'!$A:$A,"REFPM10")+SUMIFS('PM10'!K:K,'PM10'!$B:$B,$A40,'PM10'!$A:$A,"RESPM10")+SUMIFS('PM10'!K:K,'PM10'!$B:$B,$A40,'PM10'!$A:$A,"RSSPM10")+SUMIFS('PM10'!K:K,'PM10'!$B:$B,$A40,'PM10'!$A:$A,"TRNPM10")</f>
        <v>1627.1536351342306</v>
      </c>
      <c r="K40" s="21">
        <f>SUMIFS('PM10'!L:L,'PM10'!$B:$B,$A40,'PM10'!$A:$A,"BIOEPM10")+SUMIFS('PM10'!L:L,'PM10'!$B:$B,$A40,'PM10'!$A:$A,"COMPM10")+SUMIFS('PM10'!L:L,'PM10'!$B:$B,$A40,'PM10'!$A:$A,"ELCPM10")+SUMIFS('PM10'!L:L,'PM10'!$B:$B,$A40,'PM10'!$A:$A,"ETHPM10")+SUMIFS('PM10'!L:L,'PM10'!$B:$B,$A40,'PM10'!$A:$A,"INDPM10")+SUMIFS('PM10'!L:L,'PM10'!$B:$B,$A40,'PM10'!$A:$A,"REFPM10")+SUMIFS('PM10'!L:L,'PM10'!$B:$B,$A40,'PM10'!$A:$A,"RESPM10")+SUMIFS('PM10'!L:L,'PM10'!$B:$B,$A40,'PM10'!$A:$A,"RSSPM10")+SUMIFS('PM10'!L:L,'PM10'!$B:$B,$A40,'PM10'!$A:$A,"TRNPM10")</f>
        <v>1372.3469753842562</v>
      </c>
      <c r="M40" s="9" t="str">
        <f>RIGHT(A40,4)</f>
        <v>0039</v>
      </c>
      <c r="N40" s="9">
        <f>VLOOKUP($M40,scenarios!$A$2:$I$61,3)</f>
        <v>2060</v>
      </c>
      <c r="O40" s="9" t="str">
        <f>VLOOKUP($M40,scenarios!$A$2:$I$61,4)</f>
        <v>Ref</v>
      </c>
      <c r="P40" s="9">
        <f>VLOOKUP($M40,scenarios!$A$2:$I$61,5)</f>
        <v>10</v>
      </c>
      <c r="Q40" s="9" t="str">
        <f>VLOOKUP($M40,scenarios!$A$2:$I$61,6)</f>
        <v>Linear-Steady</v>
      </c>
      <c r="R40" s="9" t="str">
        <f>VLOOKUP($M40,scenarios!$A$2:$I$61,7)</f>
        <v>Doe2</v>
      </c>
      <c r="S40" s="9">
        <f>VLOOKUP($M40,scenarios!$A$2:$I$61,8)</f>
        <v>2030</v>
      </c>
      <c r="T40" s="9" t="str">
        <f>VLOOKUP($M40,scenarios!$A$2:$I$61,9)</f>
        <v>Ref</v>
      </c>
    </row>
    <row r="41" spans="1:20" x14ac:dyDescent="0.3">
      <c r="A41" s="2" t="s">
        <v>189</v>
      </c>
      <c r="B41" s="21">
        <f>SUMIFS('PM10'!C:C,'PM10'!$B:$B,$A41,'PM10'!$A:$A,"BIOEPM10")+SUMIFS('PM10'!C:C,'PM10'!$B:$B,$A41,'PM10'!$A:$A,"COMPM10")+SUMIFS('PM10'!C:C,'PM10'!$B:$B,$A41,'PM10'!$A:$A,"ELCPM10")+SUMIFS('PM10'!C:C,'PM10'!$B:$B,$A41,'PM10'!$A:$A,"ETHPM10")+SUMIFS('PM10'!C:C,'PM10'!$B:$B,$A41,'PM10'!$A:$A,"INDPM10")+SUMIFS('PM10'!C:C,'PM10'!$B:$B,$A41,'PM10'!$A:$A,"REFPM10")+SUMIFS('PM10'!C:C,'PM10'!$B:$B,$A41,'PM10'!$A:$A,"RESPM10")+SUMIFS('PM10'!C:C,'PM10'!$B:$B,$A41,'PM10'!$A:$A,"RSSPM10")+SUMIFS('PM10'!C:C,'PM10'!$B:$B,$A41,'PM10'!$A:$A,"TRNPM10")</f>
        <v>4494.2517633876596</v>
      </c>
      <c r="C41" s="21">
        <f>SUMIFS('PM10'!D:D,'PM10'!$B:$B,$A41,'PM10'!$A:$A,"BIOEPM10")+SUMIFS('PM10'!D:D,'PM10'!$B:$B,$A41,'PM10'!$A:$A,"COMPM10")+SUMIFS('PM10'!D:D,'PM10'!$B:$B,$A41,'PM10'!$A:$A,"ELCPM10")+SUMIFS('PM10'!D:D,'PM10'!$B:$B,$A41,'PM10'!$A:$A,"ETHPM10")+SUMIFS('PM10'!D:D,'PM10'!$B:$B,$A41,'PM10'!$A:$A,"INDPM10")+SUMIFS('PM10'!D:D,'PM10'!$B:$B,$A41,'PM10'!$A:$A,"REFPM10")+SUMIFS('PM10'!D:D,'PM10'!$B:$B,$A41,'PM10'!$A:$A,"RESPM10")+SUMIFS('PM10'!D:D,'PM10'!$B:$B,$A41,'PM10'!$A:$A,"RSSPM10")+SUMIFS('PM10'!D:D,'PM10'!$B:$B,$A41,'PM10'!$A:$A,"TRNPM10")</f>
        <v>4295.3699515441986</v>
      </c>
      <c r="D41" s="21">
        <f>SUMIFS('PM10'!E:E,'PM10'!$B:$B,$A41,'PM10'!$A:$A,"BIOEPM10")+SUMIFS('PM10'!E:E,'PM10'!$B:$B,$A41,'PM10'!$A:$A,"COMPM10")+SUMIFS('PM10'!E:E,'PM10'!$B:$B,$A41,'PM10'!$A:$A,"ELCPM10")+SUMIFS('PM10'!E:E,'PM10'!$B:$B,$A41,'PM10'!$A:$A,"ETHPM10")+SUMIFS('PM10'!E:E,'PM10'!$B:$B,$A41,'PM10'!$A:$A,"INDPM10")+SUMIFS('PM10'!E:E,'PM10'!$B:$B,$A41,'PM10'!$A:$A,"REFPM10")+SUMIFS('PM10'!E:E,'PM10'!$B:$B,$A41,'PM10'!$A:$A,"RESPM10")+SUMIFS('PM10'!E:E,'PM10'!$B:$B,$A41,'PM10'!$A:$A,"RSSPM10")+SUMIFS('PM10'!E:E,'PM10'!$B:$B,$A41,'PM10'!$A:$A,"TRNPM10")</f>
        <v>3609.5066193446833</v>
      </c>
      <c r="E41" s="21">
        <f>SUMIFS('PM10'!F:F,'PM10'!$B:$B,$A41,'PM10'!$A:$A,"BIOEPM10")+SUMIFS('PM10'!F:F,'PM10'!$B:$B,$A41,'PM10'!$A:$A,"COMPM10")+SUMIFS('PM10'!F:F,'PM10'!$B:$B,$A41,'PM10'!$A:$A,"ELCPM10")+SUMIFS('PM10'!F:F,'PM10'!$B:$B,$A41,'PM10'!$A:$A,"ETHPM10")+SUMIFS('PM10'!F:F,'PM10'!$B:$B,$A41,'PM10'!$A:$A,"INDPM10")+SUMIFS('PM10'!F:F,'PM10'!$B:$B,$A41,'PM10'!$A:$A,"REFPM10")+SUMIFS('PM10'!F:F,'PM10'!$B:$B,$A41,'PM10'!$A:$A,"RESPM10")+SUMIFS('PM10'!F:F,'PM10'!$B:$B,$A41,'PM10'!$A:$A,"RSSPM10")+SUMIFS('PM10'!F:F,'PM10'!$B:$B,$A41,'PM10'!$A:$A,"TRNPM10")</f>
        <v>2849.9774821277615</v>
      </c>
      <c r="F41" s="21">
        <f>SUMIFS('PM10'!G:G,'PM10'!$B:$B,$A41,'PM10'!$A:$A,"BIOEPM10")+SUMIFS('PM10'!G:G,'PM10'!$B:$B,$A41,'PM10'!$A:$A,"COMPM10")+SUMIFS('PM10'!G:G,'PM10'!$B:$B,$A41,'PM10'!$A:$A,"ELCPM10")+SUMIFS('PM10'!G:G,'PM10'!$B:$B,$A41,'PM10'!$A:$A,"ETHPM10")+SUMIFS('PM10'!G:G,'PM10'!$B:$B,$A41,'PM10'!$A:$A,"INDPM10")+SUMIFS('PM10'!G:G,'PM10'!$B:$B,$A41,'PM10'!$A:$A,"REFPM10")+SUMIFS('PM10'!G:G,'PM10'!$B:$B,$A41,'PM10'!$A:$A,"RESPM10")+SUMIFS('PM10'!G:G,'PM10'!$B:$B,$A41,'PM10'!$A:$A,"RSSPM10")+SUMIFS('PM10'!G:G,'PM10'!$B:$B,$A41,'PM10'!$A:$A,"TRNPM10")</f>
        <v>1818.6599511633267</v>
      </c>
      <c r="G41" s="21">
        <f>SUMIFS('PM10'!H:H,'PM10'!$B:$B,$A41,'PM10'!$A:$A,"BIOEPM10")+SUMIFS('PM10'!H:H,'PM10'!$B:$B,$A41,'PM10'!$A:$A,"COMPM10")+SUMIFS('PM10'!H:H,'PM10'!$B:$B,$A41,'PM10'!$A:$A,"ELCPM10")+SUMIFS('PM10'!H:H,'PM10'!$B:$B,$A41,'PM10'!$A:$A,"ETHPM10")+SUMIFS('PM10'!H:H,'PM10'!$B:$B,$A41,'PM10'!$A:$A,"INDPM10")+SUMIFS('PM10'!H:H,'PM10'!$B:$B,$A41,'PM10'!$A:$A,"REFPM10")+SUMIFS('PM10'!H:H,'PM10'!$B:$B,$A41,'PM10'!$A:$A,"RESPM10")+SUMIFS('PM10'!H:H,'PM10'!$B:$B,$A41,'PM10'!$A:$A,"RSSPM10")+SUMIFS('PM10'!H:H,'PM10'!$B:$B,$A41,'PM10'!$A:$A,"TRNPM10")</f>
        <v>1585.9094425505996</v>
      </c>
      <c r="H41" s="21">
        <f>SUMIFS('PM10'!I:I,'PM10'!$B:$B,$A41,'PM10'!$A:$A,"BIOEPM10")+SUMIFS('PM10'!I:I,'PM10'!$B:$B,$A41,'PM10'!$A:$A,"COMPM10")+SUMIFS('PM10'!I:I,'PM10'!$B:$B,$A41,'PM10'!$A:$A,"ELCPM10")+SUMIFS('PM10'!I:I,'PM10'!$B:$B,$A41,'PM10'!$A:$A,"ETHPM10")+SUMIFS('PM10'!I:I,'PM10'!$B:$B,$A41,'PM10'!$A:$A,"INDPM10")+SUMIFS('PM10'!I:I,'PM10'!$B:$B,$A41,'PM10'!$A:$A,"REFPM10")+SUMIFS('PM10'!I:I,'PM10'!$B:$B,$A41,'PM10'!$A:$A,"RESPM10")+SUMIFS('PM10'!I:I,'PM10'!$B:$B,$A41,'PM10'!$A:$A,"RSSPM10")+SUMIFS('PM10'!I:I,'PM10'!$B:$B,$A41,'PM10'!$A:$A,"TRNPM10")</f>
        <v>1575.3473892439138</v>
      </c>
      <c r="I41" s="21">
        <f>SUMIFS('PM10'!J:J,'PM10'!$B:$B,$A41,'PM10'!$A:$A,"BIOEPM10")+SUMIFS('PM10'!J:J,'PM10'!$B:$B,$A41,'PM10'!$A:$A,"COMPM10")+SUMIFS('PM10'!J:J,'PM10'!$B:$B,$A41,'PM10'!$A:$A,"ELCPM10")+SUMIFS('PM10'!J:J,'PM10'!$B:$B,$A41,'PM10'!$A:$A,"ETHPM10")+SUMIFS('PM10'!J:J,'PM10'!$B:$B,$A41,'PM10'!$A:$A,"INDPM10")+SUMIFS('PM10'!J:J,'PM10'!$B:$B,$A41,'PM10'!$A:$A,"REFPM10")+SUMIFS('PM10'!J:J,'PM10'!$B:$B,$A41,'PM10'!$A:$A,"RESPM10")+SUMIFS('PM10'!J:J,'PM10'!$B:$B,$A41,'PM10'!$A:$A,"RSSPM10")+SUMIFS('PM10'!J:J,'PM10'!$B:$B,$A41,'PM10'!$A:$A,"TRNPM10")</f>
        <v>1679.4359828806237</v>
      </c>
      <c r="J41" s="21">
        <f>SUMIFS('PM10'!K:K,'PM10'!$B:$B,$A41,'PM10'!$A:$A,"BIOEPM10")+SUMIFS('PM10'!K:K,'PM10'!$B:$B,$A41,'PM10'!$A:$A,"COMPM10")+SUMIFS('PM10'!K:K,'PM10'!$B:$B,$A41,'PM10'!$A:$A,"ELCPM10")+SUMIFS('PM10'!K:K,'PM10'!$B:$B,$A41,'PM10'!$A:$A,"ETHPM10")+SUMIFS('PM10'!K:K,'PM10'!$B:$B,$A41,'PM10'!$A:$A,"INDPM10")+SUMIFS('PM10'!K:K,'PM10'!$B:$B,$A41,'PM10'!$A:$A,"REFPM10")+SUMIFS('PM10'!K:K,'PM10'!$B:$B,$A41,'PM10'!$A:$A,"RESPM10")+SUMIFS('PM10'!K:K,'PM10'!$B:$B,$A41,'PM10'!$A:$A,"RSSPM10")+SUMIFS('PM10'!K:K,'PM10'!$B:$B,$A41,'PM10'!$A:$A,"TRNPM10")</f>
        <v>1633.7704337654479</v>
      </c>
      <c r="K41" s="21">
        <f>SUMIFS('PM10'!L:L,'PM10'!$B:$B,$A41,'PM10'!$A:$A,"BIOEPM10")+SUMIFS('PM10'!L:L,'PM10'!$B:$B,$A41,'PM10'!$A:$A,"COMPM10")+SUMIFS('PM10'!L:L,'PM10'!$B:$B,$A41,'PM10'!$A:$A,"ELCPM10")+SUMIFS('PM10'!L:L,'PM10'!$B:$B,$A41,'PM10'!$A:$A,"ETHPM10")+SUMIFS('PM10'!L:L,'PM10'!$B:$B,$A41,'PM10'!$A:$A,"INDPM10")+SUMIFS('PM10'!L:L,'PM10'!$B:$B,$A41,'PM10'!$A:$A,"REFPM10")+SUMIFS('PM10'!L:L,'PM10'!$B:$B,$A41,'PM10'!$A:$A,"RESPM10")+SUMIFS('PM10'!L:L,'PM10'!$B:$B,$A41,'PM10'!$A:$A,"RSSPM10")+SUMIFS('PM10'!L:L,'PM10'!$B:$B,$A41,'PM10'!$A:$A,"TRNPM10")</f>
        <v>1426.0577573850703</v>
      </c>
      <c r="M41" s="9" t="str">
        <f>RIGHT(A41,4)</f>
        <v>0040</v>
      </c>
      <c r="N41" s="9">
        <f>VLOOKUP($M41,scenarios!$A$2:$I$61,3)</f>
        <v>2060</v>
      </c>
      <c r="O41" s="9" t="str">
        <f>VLOOKUP($M41,scenarios!$A$2:$I$61,4)</f>
        <v>Ref</v>
      </c>
      <c r="P41" s="9">
        <f>VLOOKUP($M41,scenarios!$A$2:$I$61,5)</f>
        <v>20</v>
      </c>
      <c r="Q41" s="9" t="str">
        <f>VLOOKUP($M41,scenarios!$A$2:$I$61,6)</f>
        <v>Linear-Steady</v>
      </c>
      <c r="R41" s="9" t="str">
        <f>VLOOKUP($M41,scenarios!$A$2:$I$61,7)</f>
        <v>Low</v>
      </c>
      <c r="S41" s="9">
        <f>VLOOKUP($M41,scenarios!$A$2:$I$61,8)</f>
        <v>2030</v>
      </c>
      <c r="T41" s="9" t="str">
        <f>VLOOKUP($M41,scenarios!$A$2:$I$61,9)</f>
        <v>Ref</v>
      </c>
    </row>
    <row r="42" spans="1:20" x14ac:dyDescent="0.3">
      <c r="A42" s="2" t="s">
        <v>190</v>
      </c>
      <c r="B42" s="21">
        <f>SUMIFS('PM10'!C:C,'PM10'!$B:$B,$A42,'PM10'!$A:$A,"BIOEPM10")+SUMIFS('PM10'!C:C,'PM10'!$B:$B,$A42,'PM10'!$A:$A,"COMPM10")+SUMIFS('PM10'!C:C,'PM10'!$B:$B,$A42,'PM10'!$A:$A,"ELCPM10")+SUMIFS('PM10'!C:C,'PM10'!$B:$B,$A42,'PM10'!$A:$A,"ETHPM10")+SUMIFS('PM10'!C:C,'PM10'!$B:$B,$A42,'PM10'!$A:$A,"INDPM10")+SUMIFS('PM10'!C:C,'PM10'!$B:$B,$A42,'PM10'!$A:$A,"REFPM10")+SUMIFS('PM10'!C:C,'PM10'!$B:$B,$A42,'PM10'!$A:$A,"RESPM10")+SUMIFS('PM10'!C:C,'PM10'!$B:$B,$A42,'PM10'!$A:$A,"RSSPM10")+SUMIFS('PM10'!C:C,'PM10'!$B:$B,$A42,'PM10'!$A:$A,"TRNPM10")</f>
        <v>4494.2517633876796</v>
      </c>
      <c r="C42" s="21">
        <f>SUMIFS('PM10'!D:D,'PM10'!$B:$B,$A42,'PM10'!$A:$A,"BIOEPM10")+SUMIFS('PM10'!D:D,'PM10'!$B:$B,$A42,'PM10'!$A:$A,"COMPM10")+SUMIFS('PM10'!D:D,'PM10'!$B:$B,$A42,'PM10'!$A:$A,"ELCPM10")+SUMIFS('PM10'!D:D,'PM10'!$B:$B,$A42,'PM10'!$A:$A,"ETHPM10")+SUMIFS('PM10'!D:D,'PM10'!$B:$B,$A42,'PM10'!$A:$A,"INDPM10")+SUMIFS('PM10'!D:D,'PM10'!$B:$B,$A42,'PM10'!$A:$A,"REFPM10")+SUMIFS('PM10'!D:D,'PM10'!$B:$B,$A42,'PM10'!$A:$A,"RESPM10")+SUMIFS('PM10'!D:D,'PM10'!$B:$B,$A42,'PM10'!$A:$A,"RSSPM10")+SUMIFS('PM10'!D:D,'PM10'!$B:$B,$A42,'PM10'!$A:$A,"TRNPM10")</f>
        <v>4295.3699515441986</v>
      </c>
      <c r="D42" s="21">
        <f>SUMIFS('PM10'!E:E,'PM10'!$B:$B,$A42,'PM10'!$A:$A,"BIOEPM10")+SUMIFS('PM10'!E:E,'PM10'!$B:$B,$A42,'PM10'!$A:$A,"COMPM10")+SUMIFS('PM10'!E:E,'PM10'!$B:$B,$A42,'PM10'!$A:$A,"ELCPM10")+SUMIFS('PM10'!E:E,'PM10'!$B:$B,$A42,'PM10'!$A:$A,"ETHPM10")+SUMIFS('PM10'!E:E,'PM10'!$B:$B,$A42,'PM10'!$A:$A,"INDPM10")+SUMIFS('PM10'!E:E,'PM10'!$B:$B,$A42,'PM10'!$A:$A,"REFPM10")+SUMIFS('PM10'!E:E,'PM10'!$B:$B,$A42,'PM10'!$A:$A,"RESPM10")+SUMIFS('PM10'!E:E,'PM10'!$B:$B,$A42,'PM10'!$A:$A,"RSSPM10")+SUMIFS('PM10'!E:E,'PM10'!$B:$B,$A42,'PM10'!$A:$A,"TRNPM10")</f>
        <v>3606.4625778285008</v>
      </c>
      <c r="E42" s="21">
        <f>SUMIFS('PM10'!F:F,'PM10'!$B:$B,$A42,'PM10'!$A:$A,"BIOEPM10")+SUMIFS('PM10'!F:F,'PM10'!$B:$B,$A42,'PM10'!$A:$A,"COMPM10")+SUMIFS('PM10'!F:F,'PM10'!$B:$B,$A42,'PM10'!$A:$A,"ELCPM10")+SUMIFS('PM10'!F:F,'PM10'!$B:$B,$A42,'PM10'!$A:$A,"ETHPM10")+SUMIFS('PM10'!F:F,'PM10'!$B:$B,$A42,'PM10'!$A:$A,"INDPM10")+SUMIFS('PM10'!F:F,'PM10'!$B:$B,$A42,'PM10'!$A:$A,"REFPM10")+SUMIFS('PM10'!F:F,'PM10'!$B:$B,$A42,'PM10'!$A:$A,"RESPM10")+SUMIFS('PM10'!F:F,'PM10'!$B:$B,$A42,'PM10'!$A:$A,"RSSPM10")+SUMIFS('PM10'!F:F,'PM10'!$B:$B,$A42,'PM10'!$A:$A,"TRNPM10")</f>
        <v>2849.9179656994397</v>
      </c>
      <c r="F42" s="21">
        <f>SUMIFS('PM10'!G:G,'PM10'!$B:$B,$A42,'PM10'!$A:$A,"BIOEPM10")+SUMIFS('PM10'!G:G,'PM10'!$B:$B,$A42,'PM10'!$A:$A,"COMPM10")+SUMIFS('PM10'!G:G,'PM10'!$B:$B,$A42,'PM10'!$A:$A,"ELCPM10")+SUMIFS('PM10'!G:G,'PM10'!$B:$B,$A42,'PM10'!$A:$A,"ETHPM10")+SUMIFS('PM10'!G:G,'PM10'!$B:$B,$A42,'PM10'!$A:$A,"INDPM10")+SUMIFS('PM10'!G:G,'PM10'!$B:$B,$A42,'PM10'!$A:$A,"REFPM10")+SUMIFS('PM10'!G:G,'PM10'!$B:$B,$A42,'PM10'!$A:$A,"RESPM10")+SUMIFS('PM10'!G:G,'PM10'!$B:$B,$A42,'PM10'!$A:$A,"RSSPM10")+SUMIFS('PM10'!G:G,'PM10'!$B:$B,$A42,'PM10'!$A:$A,"TRNPM10")</f>
        <v>1818.6404359392204</v>
      </c>
      <c r="G42" s="21">
        <f>SUMIFS('PM10'!H:H,'PM10'!$B:$B,$A42,'PM10'!$A:$A,"BIOEPM10")+SUMIFS('PM10'!H:H,'PM10'!$B:$B,$A42,'PM10'!$A:$A,"COMPM10")+SUMIFS('PM10'!H:H,'PM10'!$B:$B,$A42,'PM10'!$A:$A,"ELCPM10")+SUMIFS('PM10'!H:H,'PM10'!$B:$B,$A42,'PM10'!$A:$A,"ETHPM10")+SUMIFS('PM10'!H:H,'PM10'!$B:$B,$A42,'PM10'!$A:$A,"INDPM10")+SUMIFS('PM10'!H:H,'PM10'!$B:$B,$A42,'PM10'!$A:$A,"REFPM10")+SUMIFS('PM10'!H:H,'PM10'!$B:$B,$A42,'PM10'!$A:$A,"RESPM10")+SUMIFS('PM10'!H:H,'PM10'!$B:$B,$A42,'PM10'!$A:$A,"RSSPM10")+SUMIFS('PM10'!H:H,'PM10'!$B:$B,$A42,'PM10'!$A:$A,"TRNPM10")</f>
        <v>1585.9094425508047</v>
      </c>
      <c r="H42" s="21">
        <f>SUMIFS('PM10'!I:I,'PM10'!$B:$B,$A42,'PM10'!$A:$A,"BIOEPM10")+SUMIFS('PM10'!I:I,'PM10'!$B:$B,$A42,'PM10'!$A:$A,"COMPM10")+SUMIFS('PM10'!I:I,'PM10'!$B:$B,$A42,'PM10'!$A:$A,"ELCPM10")+SUMIFS('PM10'!I:I,'PM10'!$B:$B,$A42,'PM10'!$A:$A,"ETHPM10")+SUMIFS('PM10'!I:I,'PM10'!$B:$B,$A42,'PM10'!$A:$A,"INDPM10")+SUMIFS('PM10'!I:I,'PM10'!$B:$B,$A42,'PM10'!$A:$A,"REFPM10")+SUMIFS('PM10'!I:I,'PM10'!$B:$B,$A42,'PM10'!$A:$A,"RESPM10")+SUMIFS('PM10'!I:I,'PM10'!$B:$B,$A42,'PM10'!$A:$A,"RSSPM10")+SUMIFS('PM10'!I:I,'PM10'!$B:$B,$A42,'PM10'!$A:$A,"TRNPM10")</f>
        <v>1575.3473892439131</v>
      </c>
      <c r="I42" s="21">
        <f>SUMIFS('PM10'!J:J,'PM10'!$B:$B,$A42,'PM10'!$A:$A,"BIOEPM10")+SUMIFS('PM10'!J:J,'PM10'!$B:$B,$A42,'PM10'!$A:$A,"COMPM10")+SUMIFS('PM10'!J:J,'PM10'!$B:$B,$A42,'PM10'!$A:$A,"ELCPM10")+SUMIFS('PM10'!J:J,'PM10'!$B:$B,$A42,'PM10'!$A:$A,"ETHPM10")+SUMIFS('PM10'!J:J,'PM10'!$B:$B,$A42,'PM10'!$A:$A,"INDPM10")+SUMIFS('PM10'!J:J,'PM10'!$B:$B,$A42,'PM10'!$A:$A,"REFPM10")+SUMIFS('PM10'!J:J,'PM10'!$B:$B,$A42,'PM10'!$A:$A,"RESPM10")+SUMIFS('PM10'!J:J,'PM10'!$B:$B,$A42,'PM10'!$A:$A,"RSSPM10")+SUMIFS('PM10'!J:J,'PM10'!$B:$B,$A42,'PM10'!$A:$A,"TRNPM10")</f>
        <v>1677.9615899840571</v>
      </c>
      <c r="J42" s="21">
        <f>SUMIFS('PM10'!K:K,'PM10'!$B:$B,$A42,'PM10'!$A:$A,"BIOEPM10")+SUMIFS('PM10'!K:K,'PM10'!$B:$B,$A42,'PM10'!$A:$A,"COMPM10")+SUMIFS('PM10'!K:K,'PM10'!$B:$B,$A42,'PM10'!$A:$A,"ELCPM10")+SUMIFS('PM10'!K:K,'PM10'!$B:$B,$A42,'PM10'!$A:$A,"ETHPM10")+SUMIFS('PM10'!K:K,'PM10'!$B:$B,$A42,'PM10'!$A:$A,"INDPM10")+SUMIFS('PM10'!K:K,'PM10'!$B:$B,$A42,'PM10'!$A:$A,"REFPM10")+SUMIFS('PM10'!K:K,'PM10'!$B:$B,$A42,'PM10'!$A:$A,"RESPM10")+SUMIFS('PM10'!K:K,'PM10'!$B:$B,$A42,'PM10'!$A:$A,"RSSPM10")+SUMIFS('PM10'!K:K,'PM10'!$B:$B,$A42,'PM10'!$A:$A,"TRNPM10")</f>
        <v>1632.2933031274604</v>
      </c>
      <c r="K42" s="21">
        <f>SUMIFS('PM10'!L:L,'PM10'!$B:$B,$A42,'PM10'!$A:$A,"BIOEPM10")+SUMIFS('PM10'!L:L,'PM10'!$B:$B,$A42,'PM10'!$A:$A,"COMPM10")+SUMIFS('PM10'!L:L,'PM10'!$B:$B,$A42,'PM10'!$A:$A,"ELCPM10")+SUMIFS('PM10'!L:L,'PM10'!$B:$B,$A42,'PM10'!$A:$A,"ETHPM10")+SUMIFS('PM10'!L:L,'PM10'!$B:$B,$A42,'PM10'!$A:$A,"INDPM10")+SUMIFS('PM10'!L:L,'PM10'!$B:$B,$A42,'PM10'!$A:$A,"REFPM10")+SUMIFS('PM10'!L:L,'PM10'!$B:$B,$A42,'PM10'!$A:$A,"RESPM10")+SUMIFS('PM10'!L:L,'PM10'!$B:$B,$A42,'PM10'!$A:$A,"RSSPM10")+SUMIFS('PM10'!L:L,'PM10'!$B:$B,$A42,'PM10'!$A:$A,"TRNPM10")</f>
        <v>1424.5806267474788</v>
      </c>
      <c r="M42" s="9" t="str">
        <f>RIGHT(A42,4)</f>
        <v>0041</v>
      </c>
      <c r="N42" s="9">
        <f>VLOOKUP($M42,scenarios!$A$2:$I$61,3)</f>
        <v>2060</v>
      </c>
      <c r="O42" s="9" t="str">
        <f>VLOOKUP($M42,scenarios!$A$2:$I$61,4)</f>
        <v>Ref</v>
      </c>
      <c r="P42" s="9">
        <f>VLOOKUP($M42,scenarios!$A$2:$I$61,5)</f>
        <v>20</v>
      </c>
      <c r="Q42" s="9" t="str">
        <f>VLOOKUP($M42,scenarios!$A$2:$I$61,6)</f>
        <v>Linear-Steady</v>
      </c>
      <c r="R42" s="9" t="str">
        <f>VLOOKUP($M42,scenarios!$A$2:$I$61,7)</f>
        <v>Doe4</v>
      </c>
      <c r="S42" s="9">
        <f>VLOOKUP($M42,scenarios!$A$2:$I$61,8)</f>
        <v>2030</v>
      </c>
      <c r="T42" s="9" t="str">
        <f>VLOOKUP($M42,scenarios!$A$2:$I$61,9)</f>
        <v>Ref</v>
      </c>
    </row>
    <row r="43" spans="1:20" x14ac:dyDescent="0.3">
      <c r="A43" s="2" t="s">
        <v>191</v>
      </c>
      <c r="B43" s="21">
        <f>SUMIFS('PM10'!C:C,'PM10'!$B:$B,$A43,'PM10'!$A:$A,"BIOEPM10")+SUMIFS('PM10'!C:C,'PM10'!$B:$B,$A43,'PM10'!$A:$A,"COMPM10")+SUMIFS('PM10'!C:C,'PM10'!$B:$B,$A43,'PM10'!$A:$A,"ELCPM10")+SUMIFS('PM10'!C:C,'PM10'!$B:$B,$A43,'PM10'!$A:$A,"ETHPM10")+SUMIFS('PM10'!C:C,'PM10'!$B:$B,$A43,'PM10'!$A:$A,"INDPM10")+SUMIFS('PM10'!C:C,'PM10'!$B:$B,$A43,'PM10'!$A:$A,"REFPM10")+SUMIFS('PM10'!C:C,'PM10'!$B:$B,$A43,'PM10'!$A:$A,"RESPM10")+SUMIFS('PM10'!C:C,'PM10'!$B:$B,$A43,'PM10'!$A:$A,"RSSPM10")+SUMIFS('PM10'!C:C,'PM10'!$B:$B,$A43,'PM10'!$A:$A,"TRNPM10")</f>
        <v>4494.2517633876605</v>
      </c>
      <c r="C43" s="21">
        <f>SUMIFS('PM10'!D:D,'PM10'!$B:$B,$A43,'PM10'!$A:$A,"BIOEPM10")+SUMIFS('PM10'!D:D,'PM10'!$B:$B,$A43,'PM10'!$A:$A,"COMPM10")+SUMIFS('PM10'!D:D,'PM10'!$B:$B,$A43,'PM10'!$A:$A,"ELCPM10")+SUMIFS('PM10'!D:D,'PM10'!$B:$B,$A43,'PM10'!$A:$A,"ETHPM10")+SUMIFS('PM10'!D:D,'PM10'!$B:$B,$A43,'PM10'!$A:$A,"INDPM10")+SUMIFS('PM10'!D:D,'PM10'!$B:$B,$A43,'PM10'!$A:$A,"REFPM10")+SUMIFS('PM10'!D:D,'PM10'!$B:$B,$A43,'PM10'!$A:$A,"RESPM10")+SUMIFS('PM10'!D:D,'PM10'!$B:$B,$A43,'PM10'!$A:$A,"RSSPM10")+SUMIFS('PM10'!D:D,'PM10'!$B:$B,$A43,'PM10'!$A:$A,"TRNPM10")</f>
        <v>4295.3699515442349</v>
      </c>
      <c r="D43" s="21">
        <f>SUMIFS('PM10'!E:E,'PM10'!$B:$B,$A43,'PM10'!$A:$A,"BIOEPM10")+SUMIFS('PM10'!E:E,'PM10'!$B:$B,$A43,'PM10'!$A:$A,"COMPM10")+SUMIFS('PM10'!E:E,'PM10'!$B:$B,$A43,'PM10'!$A:$A,"ELCPM10")+SUMIFS('PM10'!E:E,'PM10'!$B:$B,$A43,'PM10'!$A:$A,"ETHPM10")+SUMIFS('PM10'!E:E,'PM10'!$B:$B,$A43,'PM10'!$A:$A,"INDPM10")+SUMIFS('PM10'!E:E,'PM10'!$B:$B,$A43,'PM10'!$A:$A,"REFPM10")+SUMIFS('PM10'!E:E,'PM10'!$B:$B,$A43,'PM10'!$A:$A,"RESPM10")+SUMIFS('PM10'!E:E,'PM10'!$B:$B,$A43,'PM10'!$A:$A,"RSSPM10")+SUMIFS('PM10'!E:E,'PM10'!$B:$B,$A43,'PM10'!$A:$A,"TRNPM10")</f>
        <v>3609.5066193447365</v>
      </c>
      <c r="E43" s="21">
        <f>SUMIFS('PM10'!F:F,'PM10'!$B:$B,$A43,'PM10'!$A:$A,"BIOEPM10")+SUMIFS('PM10'!F:F,'PM10'!$B:$B,$A43,'PM10'!$A:$A,"COMPM10")+SUMIFS('PM10'!F:F,'PM10'!$B:$B,$A43,'PM10'!$A:$A,"ELCPM10")+SUMIFS('PM10'!F:F,'PM10'!$B:$B,$A43,'PM10'!$A:$A,"ETHPM10")+SUMIFS('PM10'!F:F,'PM10'!$B:$B,$A43,'PM10'!$A:$A,"INDPM10")+SUMIFS('PM10'!F:F,'PM10'!$B:$B,$A43,'PM10'!$A:$A,"REFPM10")+SUMIFS('PM10'!F:F,'PM10'!$B:$B,$A43,'PM10'!$A:$A,"RESPM10")+SUMIFS('PM10'!F:F,'PM10'!$B:$B,$A43,'PM10'!$A:$A,"RSSPM10")+SUMIFS('PM10'!F:F,'PM10'!$B:$B,$A43,'PM10'!$A:$A,"TRNPM10")</f>
        <v>2848.8347984828797</v>
      </c>
      <c r="F43" s="21">
        <f>SUMIFS('PM10'!G:G,'PM10'!$B:$B,$A43,'PM10'!$A:$A,"BIOEPM10")+SUMIFS('PM10'!G:G,'PM10'!$B:$B,$A43,'PM10'!$A:$A,"COMPM10")+SUMIFS('PM10'!G:G,'PM10'!$B:$B,$A43,'PM10'!$A:$A,"ELCPM10")+SUMIFS('PM10'!G:G,'PM10'!$B:$B,$A43,'PM10'!$A:$A,"ETHPM10")+SUMIFS('PM10'!G:G,'PM10'!$B:$B,$A43,'PM10'!$A:$A,"INDPM10")+SUMIFS('PM10'!G:G,'PM10'!$B:$B,$A43,'PM10'!$A:$A,"REFPM10")+SUMIFS('PM10'!G:G,'PM10'!$B:$B,$A43,'PM10'!$A:$A,"RESPM10")+SUMIFS('PM10'!G:G,'PM10'!$B:$B,$A43,'PM10'!$A:$A,"RSSPM10")+SUMIFS('PM10'!G:G,'PM10'!$B:$B,$A43,'PM10'!$A:$A,"TRNPM10")</f>
        <v>1818.5864329567689</v>
      </c>
      <c r="G43" s="21">
        <f>SUMIFS('PM10'!H:H,'PM10'!$B:$B,$A43,'PM10'!$A:$A,"BIOEPM10")+SUMIFS('PM10'!H:H,'PM10'!$B:$B,$A43,'PM10'!$A:$A,"COMPM10")+SUMIFS('PM10'!H:H,'PM10'!$B:$B,$A43,'PM10'!$A:$A,"ELCPM10")+SUMIFS('PM10'!H:H,'PM10'!$B:$B,$A43,'PM10'!$A:$A,"ETHPM10")+SUMIFS('PM10'!H:H,'PM10'!$B:$B,$A43,'PM10'!$A:$A,"INDPM10")+SUMIFS('PM10'!H:H,'PM10'!$B:$B,$A43,'PM10'!$A:$A,"REFPM10")+SUMIFS('PM10'!H:H,'PM10'!$B:$B,$A43,'PM10'!$A:$A,"RESPM10")+SUMIFS('PM10'!H:H,'PM10'!$B:$B,$A43,'PM10'!$A:$A,"RSSPM10")+SUMIFS('PM10'!H:H,'PM10'!$B:$B,$A43,'PM10'!$A:$A,"TRNPM10")</f>
        <v>1588.4574820789974</v>
      </c>
      <c r="H43" s="21">
        <f>SUMIFS('PM10'!I:I,'PM10'!$B:$B,$A43,'PM10'!$A:$A,"BIOEPM10")+SUMIFS('PM10'!I:I,'PM10'!$B:$B,$A43,'PM10'!$A:$A,"COMPM10")+SUMIFS('PM10'!I:I,'PM10'!$B:$B,$A43,'PM10'!$A:$A,"ELCPM10")+SUMIFS('PM10'!I:I,'PM10'!$B:$B,$A43,'PM10'!$A:$A,"ETHPM10")+SUMIFS('PM10'!I:I,'PM10'!$B:$B,$A43,'PM10'!$A:$A,"INDPM10")+SUMIFS('PM10'!I:I,'PM10'!$B:$B,$A43,'PM10'!$A:$A,"REFPM10")+SUMIFS('PM10'!I:I,'PM10'!$B:$B,$A43,'PM10'!$A:$A,"RESPM10")+SUMIFS('PM10'!I:I,'PM10'!$B:$B,$A43,'PM10'!$A:$A,"RSSPM10")+SUMIFS('PM10'!I:I,'PM10'!$B:$B,$A43,'PM10'!$A:$A,"TRNPM10")</f>
        <v>1577.8954287721067</v>
      </c>
      <c r="I43" s="21">
        <f>SUMIFS('PM10'!J:J,'PM10'!$B:$B,$A43,'PM10'!$A:$A,"BIOEPM10")+SUMIFS('PM10'!J:J,'PM10'!$B:$B,$A43,'PM10'!$A:$A,"COMPM10")+SUMIFS('PM10'!J:J,'PM10'!$B:$B,$A43,'PM10'!$A:$A,"ELCPM10")+SUMIFS('PM10'!J:J,'PM10'!$B:$B,$A43,'PM10'!$A:$A,"ETHPM10")+SUMIFS('PM10'!J:J,'PM10'!$B:$B,$A43,'PM10'!$A:$A,"INDPM10")+SUMIFS('PM10'!J:J,'PM10'!$B:$B,$A43,'PM10'!$A:$A,"REFPM10")+SUMIFS('PM10'!J:J,'PM10'!$B:$B,$A43,'PM10'!$A:$A,"RESPM10")+SUMIFS('PM10'!J:J,'PM10'!$B:$B,$A43,'PM10'!$A:$A,"RSSPM10")+SUMIFS('PM10'!J:J,'PM10'!$B:$B,$A43,'PM10'!$A:$A,"TRNPM10")</f>
        <v>1678.0555093760181</v>
      </c>
      <c r="J43" s="21">
        <f>SUMIFS('PM10'!K:K,'PM10'!$B:$B,$A43,'PM10'!$A:$A,"BIOEPM10")+SUMIFS('PM10'!K:K,'PM10'!$B:$B,$A43,'PM10'!$A:$A,"COMPM10")+SUMIFS('PM10'!K:K,'PM10'!$B:$B,$A43,'PM10'!$A:$A,"ELCPM10")+SUMIFS('PM10'!K:K,'PM10'!$B:$B,$A43,'PM10'!$A:$A,"ETHPM10")+SUMIFS('PM10'!K:K,'PM10'!$B:$B,$A43,'PM10'!$A:$A,"INDPM10")+SUMIFS('PM10'!K:K,'PM10'!$B:$B,$A43,'PM10'!$A:$A,"REFPM10")+SUMIFS('PM10'!K:K,'PM10'!$B:$B,$A43,'PM10'!$A:$A,"RESPM10")+SUMIFS('PM10'!K:K,'PM10'!$B:$B,$A43,'PM10'!$A:$A,"RSSPM10")+SUMIFS('PM10'!K:K,'PM10'!$B:$B,$A43,'PM10'!$A:$A,"TRNPM10")</f>
        <v>1632.3872225195571</v>
      </c>
      <c r="K43" s="21">
        <f>SUMIFS('PM10'!L:L,'PM10'!$B:$B,$A43,'PM10'!$A:$A,"BIOEPM10")+SUMIFS('PM10'!L:L,'PM10'!$B:$B,$A43,'PM10'!$A:$A,"COMPM10")+SUMIFS('PM10'!L:L,'PM10'!$B:$B,$A43,'PM10'!$A:$A,"ELCPM10")+SUMIFS('PM10'!L:L,'PM10'!$B:$B,$A43,'PM10'!$A:$A,"ETHPM10")+SUMIFS('PM10'!L:L,'PM10'!$B:$B,$A43,'PM10'!$A:$A,"INDPM10")+SUMIFS('PM10'!L:L,'PM10'!$B:$B,$A43,'PM10'!$A:$A,"REFPM10")+SUMIFS('PM10'!L:L,'PM10'!$B:$B,$A43,'PM10'!$A:$A,"RESPM10")+SUMIFS('PM10'!L:L,'PM10'!$B:$B,$A43,'PM10'!$A:$A,"RSSPM10")+SUMIFS('PM10'!L:L,'PM10'!$B:$B,$A43,'PM10'!$A:$A,"TRNPM10")</f>
        <v>1424.6745461393937</v>
      </c>
      <c r="M43" s="9" t="str">
        <f>RIGHT(A43,4)</f>
        <v>0042</v>
      </c>
      <c r="N43" s="9">
        <f>VLOOKUP($M43,scenarios!$A$2:$I$61,3)</f>
        <v>2060</v>
      </c>
      <c r="O43" s="9" t="str">
        <f>VLOOKUP($M43,scenarios!$A$2:$I$61,4)</f>
        <v>Ref</v>
      </c>
      <c r="P43" s="9">
        <f>VLOOKUP($M43,scenarios!$A$2:$I$61,5)</f>
        <v>20</v>
      </c>
      <c r="Q43" s="9" t="str">
        <f>VLOOKUP($M43,scenarios!$A$2:$I$61,6)</f>
        <v>Linear-Steady</v>
      </c>
      <c r="R43" s="9" t="str">
        <f>VLOOKUP($M43,scenarios!$A$2:$I$61,7)</f>
        <v>Doe2</v>
      </c>
      <c r="S43" s="9">
        <f>VLOOKUP($M43,scenarios!$A$2:$I$61,8)</f>
        <v>2030</v>
      </c>
      <c r="T43" s="9" t="str">
        <f>VLOOKUP($M43,scenarios!$A$2:$I$61,9)</f>
        <v>Ref</v>
      </c>
    </row>
    <row r="44" spans="1:20" x14ac:dyDescent="0.3">
      <c r="A44" s="2" t="s">
        <v>173</v>
      </c>
      <c r="B44" s="21">
        <f>SUMIFS('PM10'!C:C,'PM10'!$B:$B,$A44,'PM10'!$A:$A,"BIOEPM10")+SUMIFS('PM10'!C:C,'PM10'!$B:$B,$A44,'PM10'!$A:$A,"COMPM10")+SUMIFS('PM10'!C:C,'PM10'!$B:$B,$A44,'PM10'!$A:$A,"ELCPM10")+SUMIFS('PM10'!C:C,'PM10'!$B:$B,$A44,'PM10'!$A:$A,"ETHPM10")+SUMIFS('PM10'!C:C,'PM10'!$B:$B,$A44,'PM10'!$A:$A,"INDPM10")+SUMIFS('PM10'!C:C,'PM10'!$B:$B,$A44,'PM10'!$A:$A,"REFPM10")+SUMIFS('PM10'!C:C,'PM10'!$B:$B,$A44,'PM10'!$A:$A,"RESPM10")+SUMIFS('PM10'!C:C,'PM10'!$B:$B,$A44,'PM10'!$A:$A,"RSSPM10")+SUMIFS('PM10'!C:C,'PM10'!$B:$B,$A44,'PM10'!$A:$A,"TRNPM10")</f>
        <v>4503.9305586941618</v>
      </c>
      <c r="C44" s="21">
        <f>SUMIFS('PM10'!D:D,'PM10'!$B:$B,$A44,'PM10'!$A:$A,"BIOEPM10")+SUMIFS('PM10'!D:D,'PM10'!$B:$B,$A44,'PM10'!$A:$A,"COMPM10")+SUMIFS('PM10'!D:D,'PM10'!$B:$B,$A44,'PM10'!$A:$A,"ELCPM10")+SUMIFS('PM10'!D:D,'PM10'!$B:$B,$A44,'PM10'!$A:$A,"ETHPM10")+SUMIFS('PM10'!D:D,'PM10'!$B:$B,$A44,'PM10'!$A:$A,"INDPM10")+SUMIFS('PM10'!D:D,'PM10'!$B:$B,$A44,'PM10'!$A:$A,"REFPM10")+SUMIFS('PM10'!D:D,'PM10'!$B:$B,$A44,'PM10'!$A:$A,"RESPM10")+SUMIFS('PM10'!D:D,'PM10'!$B:$B,$A44,'PM10'!$A:$A,"RSSPM10")+SUMIFS('PM10'!D:D,'PM10'!$B:$B,$A44,'PM10'!$A:$A,"TRNPM10")</f>
        <v>4294.8429226695398</v>
      </c>
      <c r="D44" s="21">
        <f>SUMIFS('PM10'!E:E,'PM10'!$B:$B,$A44,'PM10'!$A:$A,"BIOEPM10")+SUMIFS('PM10'!E:E,'PM10'!$B:$B,$A44,'PM10'!$A:$A,"COMPM10")+SUMIFS('PM10'!E:E,'PM10'!$B:$B,$A44,'PM10'!$A:$A,"ELCPM10")+SUMIFS('PM10'!E:E,'PM10'!$B:$B,$A44,'PM10'!$A:$A,"ETHPM10")+SUMIFS('PM10'!E:E,'PM10'!$B:$B,$A44,'PM10'!$A:$A,"INDPM10")+SUMIFS('PM10'!E:E,'PM10'!$B:$B,$A44,'PM10'!$A:$A,"REFPM10")+SUMIFS('PM10'!E:E,'PM10'!$B:$B,$A44,'PM10'!$A:$A,"RESPM10")+SUMIFS('PM10'!E:E,'PM10'!$B:$B,$A44,'PM10'!$A:$A,"RSSPM10")+SUMIFS('PM10'!E:E,'PM10'!$B:$B,$A44,'PM10'!$A:$A,"TRNPM10")</f>
        <v>3613.1770257455655</v>
      </c>
      <c r="E44" s="21">
        <f>SUMIFS('PM10'!F:F,'PM10'!$B:$B,$A44,'PM10'!$A:$A,"BIOEPM10")+SUMIFS('PM10'!F:F,'PM10'!$B:$B,$A44,'PM10'!$A:$A,"COMPM10")+SUMIFS('PM10'!F:F,'PM10'!$B:$B,$A44,'PM10'!$A:$A,"ELCPM10")+SUMIFS('PM10'!F:F,'PM10'!$B:$B,$A44,'PM10'!$A:$A,"ETHPM10")+SUMIFS('PM10'!F:F,'PM10'!$B:$B,$A44,'PM10'!$A:$A,"INDPM10")+SUMIFS('PM10'!F:F,'PM10'!$B:$B,$A44,'PM10'!$A:$A,"REFPM10")+SUMIFS('PM10'!F:F,'PM10'!$B:$B,$A44,'PM10'!$A:$A,"RESPM10")+SUMIFS('PM10'!F:F,'PM10'!$B:$B,$A44,'PM10'!$A:$A,"RSSPM10")+SUMIFS('PM10'!F:F,'PM10'!$B:$B,$A44,'PM10'!$A:$A,"TRNPM10")</f>
        <v>2839.686988348074</v>
      </c>
      <c r="F44" s="21">
        <f>SUMIFS('PM10'!G:G,'PM10'!$B:$B,$A44,'PM10'!$A:$A,"BIOEPM10")+SUMIFS('PM10'!G:G,'PM10'!$B:$B,$A44,'PM10'!$A:$A,"COMPM10")+SUMIFS('PM10'!G:G,'PM10'!$B:$B,$A44,'PM10'!$A:$A,"ELCPM10")+SUMIFS('PM10'!G:G,'PM10'!$B:$B,$A44,'PM10'!$A:$A,"ETHPM10")+SUMIFS('PM10'!G:G,'PM10'!$B:$B,$A44,'PM10'!$A:$A,"INDPM10")+SUMIFS('PM10'!G:G,'PM10'!$B:$B,$A44,'PM10'!$A:$A,"REFPM10")+SUMIFS('PM10'!G:G,'PM10'!$B:$B,$A44,'PM10'!$A:$A,"RESPM10")+SUMIFS('PM10'!G:G,'PM10'!$B:$B,$A44,'PM10'!$A:$A,"RSSPM10")+SUMIFS('PM10'!G:G,'PM10'!$B:$B,$A44,'PM10'!$A:$A,"TRNPM10")</f>
        <v>2526.7685101348197</v>
      </c>
      <c r="G44" s="21">
        <f>SUMIFS('PM10'!H:H,'PM10'!$B:$B,$A44,'PM10'!$A:$A,"BIOEPM10")+SUMIFS('PM10'!H:H,'PM10'!$B:$B,$A44,'PM10'!$A:$A,"COMPM10")+SUMIFS('PM10'!H:H,'PM10'!$B:$B,$A44,'PM10'!$A:$A,"ELCPM10")+SUMIFS('PM10'!H:H,'PM10'!$B:$B,$A44,'PM10'!$A:$A,"ETHPM10")+SUMIFS('PM10'!H:H,'PM10'!$B:$B,$A44,'PM10'!$A:$A,"INDPM10")+SUMIFS('PM10'!H:H,'PM10'!$B:$B,$A44,'PM10'!$A:$A,"REFPM10")+SUMIFS('PM10'!H:H,'PM10'!$B:$B,$A44,'PM10'!$A:$A,"RESPM10")+SUMIFS('PM10'!H:H,'PM10'!$B:$B,$A44,'PM10'!$A:$A,"RSSPM10")+SUMIFS('PM10'!H:H,'PM10'!$B:$B,$A44,'PM10'!$A:$A,"TRNPM10")</f>
        <v>2333.5637277502046</v>
      </c>
      <c r="H44" s="21">
        <f>SUMIFS('PM10'!I:I,'PM10'!$B:$B,$A44,'PM10'!$A:$A,"BIOEPM10")+SUMIFS('PM10'!I:I,'PM10'!$B:$B,$A44,'PM10'!$A:$A,"COMPM10")+SUMIFS('PM10'!I:I,'PM10'!$B:$B,$A44,'PM10'!$A:$A,"ELCPM10")+SUMIFS('PM10'!I:I,'PM10'!$B:$B,$A44,'PM10'!$A:$A,"ETHPM10")+SUMIFS('PM10'!I:I,'PM10'!$B:$B,$A44,'PM10'!$A:$A,"INDPM10")+SUMIFS('PM10'!I:I,'PM10'!$B:$B,$A44,'PM10'!$A:$A,"REFPM10")+SUMIFS('PM10'!I:I,'PM10'!$B:$B,$A44,'PM10'!$A:$A,"RESPM10")+SUMIFS('PM10'!I:I,'PM10'!$B:$B,$A44,'PM10'!$A:$A,"RSSPM10")+SUMIFS('PM10'!I:I,'PM10'!$B:$B,$A44,'PM10'!$A:$A,"TRNPM10")</f>
        <v>2099.5979338151028</v>
      </c>
      <c r="I44" s="21">
        <f>SUMIFS('PM10'!J:J,'PM10'!$B:$B,$A44,'PM10'!$A:$A,"BIOEPM10")+SUMIFS('PM10'!J:J,'PM10'!$B:$B,$A44,'PM10'!$A:$A,"COMPM10")+SUMIFS('PM10'!J:J,'PM10'!$B:$B,$A44,'PM10'!$A:$A,"ELCPM10")+SUMIFS('PM10'!J:J,'PM10'!$B:$B,$A44,'PM10'!$A:$A,"ETHPM10")+SUMIFS('PM10'!J:J,'PM10'!$B:$B,$A44,'PM10'!$A:$A,"INDPM10")+SUMIFS('PM10'!J:J,'PM10'!$B:$B,$A44,'PM10'!$A:$A,"REFPM10")+SUMIFS('PM10'!J:J,'PM10'!$B:$B,$A44,'PM10'!$A:$A,"RESPM10")+SUMIFS('PM10'!J:J,'PM10'!$B:$B,$A44,'PM10'!$A:$A,"RSSPM10")+SUMIFS('PM10'!J:J,'PM10'!$B:$B,$A44,'PM10'!$A:$A,"TRNPM10")</f>
        <v>1830.2431203986346</v>
      </c>
      <c r="J44" s="21">
        <f>SUMIFS('PM10'!K:K,'PM10'!$B:$B,$A44,'PM10'!$A:$A,"BIOEPM10")+SUMIFS('PM10'!K:K,'PM10'!$B:$B,$A44,'PM10'!$A:$A,"COMPM10")+SUMIFS('PM10'!K:K,'PM10'!$B:$B,$A44,'PM10'!$A:$A,"ELCPM10")+SUMIFS('PM10'!K:K,'PM10'!$B:$B,$A44,'PM10'!$A:$A,"ETHPM10")+SUMIFS('PM10'!K:K,'PM10'!$B:$B,$A44,'PM10'!$A:$A,"INDPM10")+SUMIFS('PM10'!K:K,'PM10'!$B:$B,$A44,'PM10'!$A:$A,"REFPM10")+SUMIFS('PM10'!K:K,'PM10'!$B:$B,$A44,'PM10'!$A:$A,"RESPM10")+SUMIFS('PM10'!K:K,'PM10'!$B:$B,$A44,'PM10'!$A:$A,"RSSPM10")+SUMIFS('PM10'!K:K,'PM10'!$B:$B,$A44,'PM10'!$A:$A,"TRNPM10")</f>
        <v>1740.1554999403875</v>
      </c>
      <c r="K44" s="21">
        <f>SUMIFS('PM10'!L:L,'PM10'!$B:$B,$A44,'PM10'!$A:$A,"BIOEPM10")+SUMIFS('PM10'!L:L,'PM10'!$B:$B,$A44,'PM10'!$A:$A,"COMPM10")+SUMIFS('PM10'!L:L,'PM10'!$B:$B,$A44,'PM10'!$A:$A,"ELCPM10")+SUMIFS('PM10'!L:L,'PM10'!$B:$B,$A44,'PM10'!$A:$A,"ETHPM10")+SUMIFS('PM10'!L:L,'PM10'!$B:$B,$A44,'PM10'!$A:$A,"INDPM10")+SUMIFS('PM10'!L:L,'PM10'!$B:$B,$A44,'PM10'!$A:$A,"REFPM10")+SUMIFS('PM10'!L:L,'PM10'!$B:$B,$A44,'PM10'!$A:$A,"RESPM10")+SUMIFS('PM10'!L:L,'PM10'!$B:$B,$A44,'PM10'!$A:$A,"RSSPM10")+SUMIFS('PM10'!L:L,'PM10'!$B:$B,$A44,'PM10'!$A:$A,"TRNPM10")</f>
        <v>1624.7996599226256</v>
      </c>
      <c r="M44" s="9" t="str">
        <f>RIGHT(A44,4)</f>
        <v>0003</v>
      </c>
      <c r="N44" s="9" t="str">
        <f>VLOOKUP($M44,scenarios!$A$2:$I$61,3)</f>
        <v>Ref</v>
      </c>
      <c r="O44" s="9" t="str">
        <f>VLOOKUP($M44,scenarios!$A$2:$I$61,4)</f>
        <v>Ref</v>
      </c>
      <c r="P44" s="9">
        <f>VLOOKUP($M44,scenarios!$A$2:$I$61,5)</f>
        <v>20</v>
      </c>
      <c r="Q44" s="9" t="str">
        <f>VLOOKUP($M44,scenarios!$A$2:$I$61,6)</f>
        <v>Linear-Steady</v>
      </c>
      <c r="R44" s="9" t="str">
        <f>VLOOKUP($M44,scenarios!$A$2:$I$61,7)</f>
        <v>Doe2</v>
      </c>
      <c r="S44" s="9">
        <f>VLOOKUP($M44,scenarios!$A$2:$I$61,8)</f>
        <v>2030</v>
      </c>
      <c r="T44" s="9">
        <f>VLOOKUP($M44,scenarios!$A$2:$I$61,9)</f>
        <v>70</v>
      </c>
    </row>
    <row r="45" spans="1:20" x14ac:dyDescent="0.3">
      <c r="A45" s="2" t="s">
        <v>126</v>
      </c>
      <c r="B45" s="21">
        <f>SUMIFS('PM10'!C:C,'PM10'!$B:$B,$A45,'PM10'!$A:$A,"BIOEPM10")+SUMIFS('PM10'!C:C,'PM10'!$B:$B,$A45,'PM10'!$A:$A,"COMPM10")+SUMIFS('PM10'!C:C,'PM10'!$B:$B,$A45,'PM10'!$A:$A,"ELCPM10")+SUMIFS('PM10'!C:C,'PM10'!$B:$B,$A45,'PM10'!$A:$A,"ETHPM10")+SUMIFS('PM10'!C:C,'PM10'!$B:$B,$A45,'PM10'!$A:$A,"INDPM10")+SUMIFS('PM10'!C:C,'PM10'!$B:$B,$A45,'PM10'!$A:$A,"REFPM10")+SUMIFS('PM10'!C:C,'PM10'!$B:$B,$A45,'PM10'!$A:$A,"RESPM10")+SUMIFS('PM10'!C:C,'PM10'!$B:$B,$A45,'PM10'!$A:$A,"RSSPM10")+SUMIFS('PM10'!C:C,'PM10'!$B:$B,$A45,'PM10'!$A:$A,"TRNPM10")</f>
        <v>4494.351552630983</v>
      </c>
      <c r="C45" s="21">
        <f>SUMIFS('PM10'!D:D,'PM10'!$B:$B,$A45,'PM10'!$A:$A,"BIOEPM10")+SUMIFS('PM10'!D:D,'PM10'!$B:$B,$A45,'PM10'!$A:$A,"COMPM10")+SUMIFS('PM10'!D:D,'PM10'!$B:$B,$A45,'PM10'!$A:$A,"ELCPM10")+SUMIFS('PM10'!D:D,'PM10'!$B:$B,$A45,'PM10'!$A:$A,"ETHPM10")+SUMIFS('PM10'!D:D,'PM10'!$B:$B,$A45,'PM10'!$A:$A,"INDPM10")+SUMIFS('PM10'!D:D,'PM10'!$B:$B,$A45,'PM10'!$A:$A,"REFPM10")+SUMIFS('PM10'!D:D,'PM10'!$B:$B,$A45,'PM10'!$A:$A,"RESPM10")+SUMIFS('PM10'!D:D,'PM10'!$B:$B,$A45,'PM10'!$A:$A,"RSSPM10")+SUMIFS('PM10'!D:D,'PM10'!$B:$B,$A45,'PM10'!$A:$A,"TRNPM10")</f>
        <v>4295.3670481551562</v>
      </c>
      <c r="D45" s="21">
        <f>SUMIFS('PM10'!E:E,'PM10'!$B:$B,$A45,'PM10'!$A:$A,"BIOEPM10")+SUMIFS('PM10'!E:E,'PM10'!$B:$B,$A45,'PM10'!$A:$A,"COMPM10")+SUMIFS('PM10'!E:E,'PM10'!$B:$B,$A45,'PM10'!$A:$A,"ELCPM10")+SUMIFS('PM10'!E:E,'PM10'!$B:$B,$A45,'PM10'!$A:$A,"ETHPM10")+SUMIFS('PM10'!E:E,'PM10'!$B:$B,$A45,'PM10'!$A:$A,"INDPM10")+SUMIFS('PM10'!E:E,'PM10'!$B:$B,$A45,'PM10'!$A:$A,"REFPM10")+SUMIFS('PM10'!E:E,'PM10'!$B:$B,$A45,'PM10'!$A:$A,"RESPM10")+SUMIFS('PM10'!E:E,'PM10'!$B:$B,$A45,'PM10'!$A:$A,"RSSPM10")+SUMIFS('PM10'!E:E,'PM10'!$B:$B,$A45,'PM10'!$A:$A,"TRNPM10")</f>
        <v>3606.3935536756385</v>
      </c>
      <c r="E45" s="21">
        <f>SUMIFS('PM10'!F:F,'PM10'!$B:$B,$A45,'PM10'!$A:$A,"BIOEPM10")+SUMIFS('PM10'!F:F,'PM10'!$B:$B,$A45,'PM10'!$A:$A,"COMPM10")+SUMIFS('PM10'!F:F,'PM10'!$B:$B,$A45,'PM10'!$A:$A,"ELCPM10")+SUMIFS('PM10'!F:F,'PM10'!$B:$B,$A45,'PM10'!$A:$A,"ETHPM10")+SUMIFS('PM10'!F:F,'PM10'!$B:$B,$A45,'PM10'!$A:$A,"INDPM10")+SUMIFS('PM10'!F:F,'PM10'!$B:$B,$A45,'PM10'!$A:$A,"REFPM10")+SUMIFS('PM10'!F:F,'PM10'!$B:$B,$A45,'PM10'!$A:$A,"RESPM10")+SUMIFS('PM10'!F:F,'PM10'!$B:$B,$A45,'PM10'!$A:$A,"RSSPM10")+SUMIFS('PM10'!F:F,'PM10'!$B:$B,$A45,'PM10'!$A:$A,"TRNPM10")</f>
        <v>2846.8313673927105</v>
      </c>
      <c r="F45" s="21">
        <f>SUMIFS('PM10'!G:G,'PM10'!$B:$B,$A45,'PM10'!$A:$A,"BIOEPM10")+SUMIFS('PM10'!G:G,'PM10'!$B:$B,$A45,'PM10'!$A:$A,"COMPM10")+SUMIFS('PM10'!G:G,'PM10'!$B:$B,$A45,'PM10'!$A:$A,"ELCPM10")+SUMIFS('PM10'!G:G,'PM10'!$B:$B,$A45,'PM10'!$A:$A,"ETHPM10")+SUMIFS('PM10'!G:G,'PM10'!$B:$B,$A45,'PM10'!$A:$A,"INDPM10")+SUMIFS('PM10'!G:G,'PM10'!$B:$B,$A45,'PM10'!$A:$A,"REFPM10")+SUMIFS('PM10'!G:G,'PM10'!$B:$B,$A45,'PM10'!$A:$A,"RESPM10")+SUMIFS('PM10'!G:G,'PM10'!$B:$B,$A45,'PM10'!$A:$A,"RSSPM10")+SUMIFS('PM10'!G:G,'PM10'!$B:$B,$A45,'PM10'!$A:$A,"TRNPM10")</f>
        <v>1818.7422162354858</v>
      </c>
      <c r="G45" s="21">
        <f>SUMIFS('PM10'!H:H,'PM10'!$B:$B,$A45,'PM10'!$A:$A,"BIOEPM10")+SUMIFS('PM10'!H:H,'PM10'!$B:$B,$A45,'PM10'!$A:$A,"COMPM10")+SUMIFS('PM10'!H:H,'PM10'!$B:$B,$A45,'PM10'!$A:$A,"ELCPM10")+SUMIFS('PM10'!H:H,'PM10'!$B:$B,$A45,'PM10'!$A:$A,"ETHPM10")+SUMIFS('PM10'!H:H,'PM10'!$B:$B,$A45,'PM10'!$A:$A,"INDPM10")+SUMIFS('PM10'!H:H,'PM10'!$B:$B,$A45,'PM10'!$A:$A,"REFPM10")+SUMIFS('PM10'!H:H,'PM10'!$B:$B,$A45,'PM10'!$A:$A,"RESPM10")+SUMIFS('PM10'!H:H,'PM10'!$B:$B,$A45,'PM10'!$A:$A,"RSSPM10")+SUMIFS('PM10'!H:H,'PM10'!$B:$B,$A45,'PM10'!$A:$A,"TRNPM10")</f>
        <v>1586.3513877512869</v>
      </c>
      <c r="H45" s="21">
        <f>SUMIFS('PM10'!I:I,'PM10'!$B:$B,$A45,'PM10'!$A:$A,"BIOEPM10")+SUMIFS('PM10'!I:I,'PM10'!$B:$B,$A45,'PM10'!$A:$A,"COMPM10")+SUMIFS('PM10'!I:I,'PM10'!$B:$B,$A45,'PM10'!$A:$A,"ELCPM10")+SUMIFS('PM10'!I:I,'PM10'!$B:$B,$A45,'PM10'!$A:$A,"ETHPM10")+SUMIFS('PM10'!I:I,'PM10'!$B:$B,$A45,'PM10'!$A:$A,"INDPM10")+SUMIFS('PM10'!I:I,'PM10'!$B:$B,$A45,'PM10'!$A:$A,"REFPM10")+SUMIFS('PM10'!I:I,'PM10'!$B:$B,$A45,'PM10'!$A:$A,"RESPM10")+SUMIFS('PM10'!I:I,'PM10'!$B:$B,$A45,'PM10'!$A:$A,"RSSPM10")+SUMIFS('PM10'!I:I,'PM10'!$B:$B,$A45,'PM10'!$A:$A,"TRNPM10")</f>
        <v>1578.7051423480661</v>
      </c>
      <c r="I45" s="21">
        <f>SUMIFS('PM10'!J:J,'PM10'!$B:$B,$A45,'PM10'!$A:$A,"BIOEPM10")+SUMIFS('PM10'!J:J,'PM10'!$B:$B,$A45,'PM10'!$A:$A,"COMPM10")+SUMIFS('PM10'!J:J,'PM10'!$B:$B,$A45,'PM10'!$A:$A,"ELCPM10")+SUMIFS('PM10'!J:J,'PM10'!$B:$B,$A45,'PM10'!$A:$A,"ETHPM10")+SUMIFS('PM10'!J:J,'PM10'!$B:$B,$A45,'PM10'!$A:$A,"INDPM10")+SUMIFS('PM10'!J:J,'PM10'!$B:$B,$A45,'PM10'!$A:$A,"REFPM10")+SUMIFS('PM10'!J:J,'PM10'!$B:$B,$A45,'PM10'!$A:$A,"RESPM10")+SUMIFS('PM10'!J:J,'PM10'!$B:$B,$A45,'PM10'!$A:$A,"RSSPM10")+SUMIFS('PM10'!J:J,'PM10'!$B:$B,$A45,'PM10'!$A:$A,"TRNPM10")</f>
        <v>1684.8301755811181</v>
      </c>
      <c r="J45" s="21">
        <f>SUMIFS('PM10'!K:K,'PM10'!$B:$B,$A45,'PM10'!$A:$A,"BIOEPM10")+SUMIFS('PM10'!K:K,'PM10'!$B:$B,$A45,'PM10'!$A:$A,"COMPM10")+SUMIFS('PM10'!K:K,'PM10'!$B:$B,$A45,'PM10'!$A:$A,"ELCPM10")+SUMIFS('PM10'!K:K,'PM10'!$B:$B,$A45,'PM10'!$A:$A,"ETHPM10")+SUMIFS('PM10'!K:K,'PM10'!$B:$B,$A45,'PM10'!$A:$A,"INDPM10")+SUMIFS('PM10'!K:K,'PM10'!$B:$B,$A45,'PM10'!$A:$A,"REFPM10")+SUMIFS('PM10'!K:K,'PM10'!$B:$B,$A45,'PM10'!$A:$A,"RESPM10")+SUMIFS('PM10'!K:K,'PM10'!$B:$B,$A45,'PM10'!$A:$A,"RSSPM10")+SUMIFS('PM10'!K:K,'PM10'!$B:$B,$A45,'PM10'!$A:$A,"TRNPM10")</f>
        <v>1635.0875575227974</v>
      </c>
      <c r="K45" s="21">
        <f>SUMIFS('PM10'!L:L,'PM10'!$B:$B,$A45,'PM10'!$A:$A,"BIOEPM10")+SUMIFS('PM10'!L:L,'PM10'!$B:$B,$A45,'PM10'!$A:$A,"COMPM10")+SUMIFS('PM10'!L:L,'PM10'!$B:$B,$A45,'PM10'!$A:$A,"ELCPM10")+SUMIFS('PM10'!L:L,'PM10'!$B:$B,$A45,'PM10'!$A:$A,"ETHPM10")+SUMIFS('PM10'!L:L,'PM10'!$B:$B,$A45,'PM10'!$A:$A,"INDPM10")+SUMIFS('PM10'!L:L,'PM10'!$B:$B,$A45,'PM10'!$A:$A,"REFPM10")+SUMIFS('PM10'!L:L,'PM10'!$B:$B,$A45,'PM10'!$A:$A,"RESPM10")+SUMIFS('PM10'!L:L,'PM10'!$B:$B,$A45,'PM10'!$A:$A,"RSSPM10")+SUMIFS('PM10'!L:L,'PM10'!$B:$B,$A45,'PM10'!$A:$A,"TRNPM10")</f>
        <v>1418.7553224636904</v>
      </c>
      <c r="M45" s="9" t="str">
        <f>RIGHT(A45,4)</f>
        <v>0043</v>
      </c>
      <c r="N45" s="9">
        <f>VLOOKUP($M45,scenarios!$A$2:$I$61,3)</f>
        <v>2060</v>
      </c>
      <c r="O45" s="9" t="str">
        <f>VLOOKUP($M45,scenarios!$A$2:$I$61,4)</f>
        <v>Ref</v>
      </c>
      <c r="P45" s="9" t="str">
        <f>VLOOKUP($M45,scenarios!$A$2:$I$61,5)</f>
        <v>Ref</v>
      </c>
      <c r="Q45" s="9" t="str">
        <f>VLOOKUP($M45,scenarios!$A$2:$I$61,6)</f>
        <v>Ref</v>
      </c>
      <c r="R45" s="9" t="str">
        <f>VLOOKUP($M45,scenarios!$A$2:$I$61,7)</f>
        <v>Ref</v>
      </c>
      <c r="S45" s="9">
        <f>VLOOKUP($M45,scenarios!$A$2:$I$61,8)</f>
        <v>2030</v>
      </c>
      <c r="T45" s="9">
        <f>VLOOKUP($M45,scenarios!$A$2:$I$61,9)</f>
        <v>70</v>
      </c>
    </row>
    <row r="46" spans="1:20" x14ac:dyDescent="0.3">
      <c r="A46" s="2" t="s">
        <v>172</v>
      </c>
      <c r="B46" s="21">
        <f>SUMIFS('PM10'!C:C,'PM10'!$B:$B,$A46,'PM10'!$A:$A,"BIOEPM10")+SUMIFS('PM10'!C:C,'PM10'!$B:$B,$A46,'PM10'!$A:$A,"COMPM10")+SUMIFS('PM10'!C:C,'PM10'!$B:$B,$A46,'PM10'!$A:$A,"ELCPM10")+SUMIFS('PM10'!C:C,'PM10'!$B:$B,$A46,'PM10'!$A:$A,"ETHPM10")+SUMIFS('PM10'!C:C,'PM10'!$B:$B,$A46,'PM10'!$A:$A,"INDPM10")+SUMIFS('PM10'!C:C,'PM10'!$B:$B,$A46,'PM10'!$A:$A,"REFPM10")+SUMIFS('PM10'!C:C,'PM10'!$B:$B,$A46,'PM10'!$A:$A,"RESPM10")+SUMIFS('PM10'!C:C,'PM10'!$B:$B,$A46,'PM10'!$A:$A,"RSSPM10")+SUMIFS('PM10'!C:C,'PM10'!$B:$B,$A46,'PM10'!$A:$A,"TRNPM10")</f>
        <v>4585.9236057076059</v>
      </c>
      <c r="C46" s="21">
        <f>SUMIFS('PM10'!D:D,'PM10'!$B:$B,$A46,'PM10'!$A:$A,"BIOEPM10")+SUMIFS('PM10'!D:D,'PM10'!$B:$B,$A46,'PM10'!$A:$A,"COMPM10")+SUMIFS('PM10'!D:D,'PM10'!$B:$B,$A46,'PM10'!$A:$A,"ELCPM10")+SUMIFS('PM10'!D:D,'PM10'!$B:$B,$A46,'PM10'!$A:$A,"ETHPM10")+SUMIFS('PM10'!D:D,'PM10'!$B:$B,$A46,'PM10'!$A:$A,"INDPM10")+SUMIFS('PM10'!D:D,'PM10'!$B:$B,$A46,'PM10'!$A:$A,"REFPM10")+SUMIFS('PM10'!D:D,'PM10'!$B:$B,$A46,'PM10'!$A:$A,"RESPM10")+SUMIFS('PM10'!D:D,'PM10'!$B:$B,$A46,'PM10'!$A:$A,"RSSPM10")+SUMIFS('PM10'!D:D,'PM10'!$B:$B,$A46,'PM10'!$A:$A,"TRNPM10")</f>
        <v>4295.6058202765362</v>
      </c>
      <c r="D46" s="21">
        <f>SUMIFS('PM10'!E:E,'PM10'!$B:$B,$A46,'PM10'!$A:$A,"BIOEPM10")+SUMIFS('PM10'!E:E,'PM10'!$B:$B,$A46,'PM10'!$A:$A,"COMPM10")+SUMIFS('PM10'!E:E,'PM10'!$B:$B,$A46,'PM10'!$A:$A,"ELCPM10")+SUMIFS('PM10'!E:E,'PM10'!$B:$B,$A46,'PM10'!$A:$A,"ETHPM10")+SUMIFS('PM10'!E:E,'PM10'!$B:$B,$A46,'PM10'!$A:$A,"INDPM10")+SUMIFS('PM10'!E:E,'PM10'!$B:$B,$A46,'PM10'!$A:$A,"REFPM10")+SUMIFS('PM10'!E:E,'PM10'!$B:$B,$A46,'PM10'!$A:$A,"RESPM10")+SUMIFS('PM10'!E:E,'PM10'!$B:$B,$A46,'PM10'!$A:$A,"RSSPM10")+SUMIFS('PM10'!E:E,'PM10'!$B:$B,$A46,'PM10'!$A:$A,"TRNPM10")</f>
        <v>3611.938116965086</v>
      </c>
      <c r="E46" s="21">
        <f>SUMIFS('PM10'!F:F,'PM10'!$B:$B,$A46,'PM10'!$A:$A,"BIOEPM10")+SUMIFS('PM10'!F:F,'PM10'!$B:$B,$A46,'PM10'!$A:$A,"COMPM10")+SUMIFS('PM10'!F:F,'PM10'!$B:$B,$A46,'PM10'!$A:$A,"ELCPM10")+SUMIFS('PM10'!F:F,'PM10'!$B:$B,$A46,'PM10'!$A:$A,"ETHPM10")+SUMIFS('PM10'!F:F,'PM10'!$B:$B,$A46,'PM10'!$A:$A,"INDPM10")+SUMIFS('PM10'!F:F,'PM10'!$B:$B,$A46,'PM10'!$A:$A,"REFPM10")+SUMIFS('PM10'!F:F,'PM10'!$B:$B,$A46,'PM10'!$A:$A,"RESPM10")+SUMIFS('PM10'!F:F,'PM10'!$B:$B,$A46,'PM10'!$A:$A,"RSSPM10")+SUMIFS('PM10'!F:F,'PM10'!$B:$B,$A46,'PM10'!$A:$A,"TRNPM10")</f>
        <v>2798.0553418994828</v>
      </c>
      <c r="F46" s="21">
        <f>SUMIFS('PM10'!G:G,'PM10'!$B:$B,$A46,'PM10'!$A:$A,"BIOEPM10")+SUMIFS('PM10'!G:G,'PM10'!$B:$B,$A46,'PM10'!$A:$A,"COMPM10")+SUMIFS('PM10'!G:G,'PM10'!$B:$B,$A46,'PM10'!$A:$A,"ELCPM10")+SUMIFS('PM10'!G:G,'PM10'!$B:$B,$A46,'PM10'!$A:$A,"ETHPM10")+SUMIFS('PM10'!G:G,'PM10'!$B:$B,$A46,'PM10'!$A:$A,"INDPM10")+SUMIFS('PM10'!G:G,'PM10'!$B:$B,$A46,'PM10'!$A:$A,"REFPM10")+SUMIFS('PM10'!G:G,'PM10'!$B:$B,$A46,'PM10'!$A:$A,"RESPM10")+SUMIFS('PM10'!G:G,'PM10'!$B:$B,$A46,'PM10'!$A:$A,"RSSPM10")+SUMIFS('PM10'!G:G,'PM10'!$B:$B,$A46,'PM10'!$A:$A,"TRNPM10")</f>
        <v>1797.6710190058152</v>
      </c>
      <c r="G46" s="21">
        <f>SUMIFS('PM10'!H:H,'PM10'!$B:$B,$A46,'PM10'!$A:$A,"BIOEPM10")+SUMIFS('PM10'!H:H,'PM10'!$B:$B,$A46,'PM10'!$A:$A,"COMPM10")+SUMIFS('PM10'!H:H,'PM10'!$B:$B,$A46,'PM10'!$A:$A,"ELCPM10")+SUMIFS('PM10'!H:H,'PM10'!$B:$B,$A46,'PM10'!$A:$A,"ETHPM10")+SUMIFS('PM10'!H:H,'PM10'!$B:$B,$A46,'PM10'!$A:$A,"INDPM10")+SUMIFS('PM10'!H:H,'PM10'!$B:$B,$A46,'PM10'!$A:$A,"REFPM10")+SUMIFS('PM10'!H:H,'PM10'!$B:$B,$A46,'PM10'!$A:$A,"RESPM10")+SUMIFS('PM10'!H:H,'PM10'!$B:$B,$A46,'PM10'!$A:$A,"RSSPM10")+SUMIFS('PM10'!H:H,'PM10'!$B:$B,$A46,'PM10'!$A:$A,"TRNPM10")</f>
        <v>1579.1247004889324</v>
      </c>
      <c r="H46" s="21">
        <f>SUMIFS('PM10'!I:I,'PM10'!$B:$B,$A46,'PM10'!$A:$A,"BIOEPM10")+SUMIFS('PM10'!I:I,'PM10'!$B:$B,$A46,'PM10'!$A:$A,"COMPM10")+SUMIFS('PM10'!I:I,'PM10'!$B:$B,$A46,'PM10'!$A:$A,"ELCPM10")+SUMIFS('PM10'!I:I,'PM10'!$B:$B,$A46,'PM10'!$A:$A,"ETHPM10")+SUMIFS('PM10'!I:I,'PM10'!$B:$B,$A46,'PM10'!$A:$A,"INDPM10")+SUMIFS('PM10'!I:I,'PM10'!$B:$B,$A46,'PM10'!$A:$A,"REFPM10")+SUMIFS('PM10'!I:I,'PM10'!$B:$B,$A46,'PM10'!$A:$A,"RESPM10")+SUMIFS('PM10'!I:I,'PM10'!$B:$B,$A46,'PM10'!$A:$A,"RSSPM10")+SUMIFS('PM10'!I:I,'PM10'!$B:$B,$A46,'PM10'!$A:$A,"TRNPM10")</f>
        <v>1565.7060487057713</v>
      </c>
      <c r="I46" s="21">
        <f>SUMIFS('PM10'!J:J,'PM10'!$B:$B,$A46,'PM10'!$A:$A,"BIOEPM10")+SUMIFS('PM10'!J:J,'PM10'!$B:$B,$A46,'PM10'!$A:$A,"COMPM10")+SUMIFS('PM10'!J:J,'PM10'!$B:$B,$A46,'PM10'!$A:$A,"ELCPM10")+SUMIFS('PM10'!J:J,'PM10'!$B:$B,$A46,'PM10'!$A:$A,"ETHPM10")+SUMIFS('PM10'!J:J,'PM10'!$B:$B,$A46,'PM10'!$A:$A,"INDPM10")+SUMIFS('PM10'!J:J,'PM10'!$B:$B,$A46,'PM10'!$A:$A,"REFPM10")+SUMIFS('PM10'!J:J,'PM10'!$B:$B,$A46,'PM10'!$A:$A,"RESPM10")+SUMIFS('PM10'!J:J,'PM10'!$B:$B,$A46,'PM10'!$A:$A,"RSSPM10")+SUMIFS('PM10'!J:J,'PM10'!$B:$B,$A46,'PM10'!$A:$A,"TRNPM10")</f>
        <v>1672.7182238498222</v>
      </c>
      <c r="J46" s="21">
        <f>SUMIFS('PM10'!K:K,'PM10'!$B:$B,$A46,'PM10'!$A:$A,"BIOEPM10")+SUMIFS('PM10'!K:K,'PM10'!$B:$B,$A46,'PM10'!$A:$A,"COMPM10")+SUMIFS('PM10'!K:K,'PM10'!$B:$B,$A46,'PM10'!$A:$A,"ELCPM10")+SUMIFS('PM10'!K:K,'PM10'!$B:$B,$A46,'PM10'!$A:$A,"ETHPM10")+SUMIFS('PM10'!K:K,'PM10'!$B:$B,$A46,'PM10'!$A:$A,"INDPM10")+SUMIFS('PM10'!K:K,'PM10'!$B:$B,$A46,'PM10'!$A:$A,"REFPM10")+SUMIFS('PM10'!K:K,'PM10'!$B:$B,$A46,'PM10'!$A:$A,"RESPM10")+SUMIFS('PM10'!K:K,'PM10'!$B:$B,$A46,'PM10'!$A:$A,"RSSPM10")+SUMIFS('PM10'!K:K,'PM10'!$B:$B,$A46,'PM10'!$A:$A,"TRNPM10")</f>
        <v>1629.1942256432292</v>
      </c>
      <c r="K46" s="21">
        <f>SUMIFS('PM10'!L:L,'PM10'!$B:$B,$A46,'PM10'!$A:$A,"BIOEPM10")+SUMIFS('PM10'!L:L,'PM10'!$B:$B,$A46,'PM10'!$A:$A,"COMPM10")+SUMIFS('PM10'!L:L,'PM10'!$B:$B,$A46,'PM10'!$A:$A,"ELCPM10")+SUMIFS('PM10'!L:L,'PM10'!$B:$B,$A46,'PM10'!$A:$A,"ETHPM10")+SUMIFS('PM10'!L:L,'PM10'!$B:$B,$A46,'PM10'!$A:$A,"INDPM10")+SUMIFS('PM10'!L:L,'PM10'!$B:$B,$A46,'PM10'!$A:$A,"REFPM10")+SUMIFS('PM10'!L:L,'PM10'!$B:$B,$A46,'PM10'!$A:$A,"RESPM10")+SUMIFS('PM10'!L:L,'PM10'!$B:$B,$A46,'PM10'!$A:$A,"RSSPM10")+SUMIFS('PM10'!L:L,'PM10'!$B:$B,$A46,'PM10'!$A:$A,"TRNPM10")</f>
        <v>1415.4457415886752</v>
      </c>
      <c r="M46" s="9" t="str">
        <f>RIGHT(A46,4)</f>
        <v>0044</v>
      </c>
      <c r="N46" s="9">
        <f>VLOOKUP($M46,scenarios!$A$2:$I$61,3)</f>
        <v>2060</v>
      </c>
      <c r="O46" s="9" t="str">
        <f>VLOOKUP($M46,scenarios!$A$2:$I$61,4)</f>
        <v>Ref</v>
      </c>
      <c r="P46" s="9">
        <f>VLOOKUP($M46,scenarios!$A$2:$I$61,5)</f>
        <v>10</v>
      </c>
      <c r="Q46" s="9" t="str">
        <f>VLOOKUP($M46,scenarios!$A$2:$I$61,6)</f>
        <v>Ref</v>
      </c>
      <c r="R46" s="9" t="str">
        <f>VLOOKUP($M46,scenarios!$A$2:$I$61,7)</f>
        <v>Ref</v>
      </c>
      <c r="S46" s="9">
        <f>VLOOKUP($M46,scenarios!$A$2:$I$61,8)</f>
        <v>2030</v>
      </c>
      <c r="T46" s="9">
        <f>VLOOKUP($M46,scenarios!$A$2:$I$61,9)</f>
        <v>70</v>
      </c>
    </row>
    <row r="47" spans="1:20" x14ac:dyDescent="0.3">
      <c r="A47" s="2" t="s">
        <v>192</v>
      </c>
      <c r="B47" s="21">
        <f>SUMIFS('PM10'!C:C,'PM10'!$B:$B,$A47,'PM10'!$A:$A,"BIOEPM10")+SUMIFS('PM10'!C:C,'PM10'!$B:$B,$A47,'PM10'!$A:$A,"COMPM10")+SUMIFS('PM10'!C:C,'PM10'!$B:$B,$A47,'PM10'!$A:$A,"ELCPM10")+SUMIFS('PM10'!C:C,'PM10'!$B:$B,$A47,'PM10'!$A:$A,"ETHPM10")+SUMIFS('PM10'!C:C,'PM10'!$B:$B,$A47,'PM10'!$A:$A,"INDPM10")+SUMIFS('PM10'!C:C,'PM10'!$B:$B,$A47,'PM10'!$A:$A,"REFPM10")+SUMIFS('PM10'!C:C,'PM10'!$B:$B,$A47,'PM10'!$A:$A,"RESPM10")+SUMIFS('PM10'!C:C,'PM10'!$B:$B,$A47,'PM10'!$A:$A,"RSSPM10")+SUMIFS('PM10'!C:C,'PM10'!$B:$B,$A47,'PM10'!$A:$A,"TRNPM10")</f>
        <v>4494.2517627242505</v>
      </c>
      <c r="C47" s="21">
        <f>SUMIFS('PM10'!D:D,'PM10'!$B:$B,$A47,'PM10'!$A:$A,"BIOEPM10")+SUMIFS('PM10'!D:D,'PM10'!$B:$B,$A47,'PM10'!$A:$A,"COMPM10")+SUMIFS('PM10'!D:D,'PM10'!$B:$B,$A47,'PM10'!$A:$A,"ELCPM10")+SUMIFS('PM10'!D:D,'PM10'!$B:$B,$A47,'PM10'!$A:$A,"ETHPM10")+SUMIFS('PM10'!D:D,'PM10'!$B:$B,$A47,'PM10'!$A:$A,"INDPM10")+SUMIFS('PM10'!D:D,'PM10'!$B:$B,$A47,'PM10'!$A:$A,"REFPM10")+SUMIFS('PM10'!D:D,'PM10'!$B:$B,$A47,'PM10'!$A:$A,"RESPM10")+SUMIFS('PM10'!D:D,'PM10'!$B:$B,$A47,'PM10'!$A:$A,"RSSPM10")+SUMIFS('PM10'!D:D,'PM10'!$B:$B,$A47,'PM10'!$A:$A,"TRNPM10")</f>
        <v>4295.4161848158165</v>
      </c>
      <c r="D47" s="21">
        <f>SUMIFS('PM10'!E:E,'PM10'!$B:$B,$A47,'PM10'!$A:$A,"BIOEPM10")+SUMIFS('PM10'!E:E,'PM10'!$B:$B,$A47,'PM10'!$A:$A,"COMPM10")+SUMIFS('PM10'!E:E,'PM10'!$B:$B,$A47,'PM10'!$A:$A,"ELCPM10")+SUMIFS('PM10'!E:E,'PM10'!$B:$B,$A47,'PM10'!$A:$A,"ETHPM10")+SUMIFS('PM10'!E:E,'PM10'!$B:$B,$A47,'PM10'!$A:$A,"INDPM10")+SUMIFS('PM10'!E:E,'PM10'!$B:$B,$A47,'PM10'!$A:$A,"REFPM10")+SUMIFS('PM10'!E:E,'PM10'!$B:$B,$A47,'PM10'!$A:$A,"RESPM10")+SUMIFS('PM10'!E:E,'PM10'!$B:$B,$A47,'PM10'!$A:$A,"RSSPM10")+SUMIFS('PM10'!E:E,'PM10'!$B:$B,$A47,'PM10'!$A:$A,"TRNPM10")</f>
        <v>3608.6335323917665</v>
      </c>
      <c r="E47" s="21">
        <f>SUMIFS('PM10'!F:F,'PM10'!$B:$B,$A47,'PM10'!$A:$A,"BIOEPM10")+SUMIFS('PM10'!F:F,'PM10'!$B:$B,$A47,'PM10'!$A:$A,"COMPM10")+SUMIFS('PM10'!F:F,'PM10'!$B:$B,$A47,'PM10'!$A:$A,"ELCPM10")+SUMIFS('PM10'!F:F,'PM10'!$B:$B,$A47,'PM10'!$A:$A,"ETHPM10")+SUMIFS('PM10'!F:F,'PM10'!$B:$B,$A47,'PM10'!$A:$A,"INDPM10")+SUMIFS('PM10'!F:F,'PM10'!$B:$B,$A47,'PM10'!$A:$A,"REFPM10")+SUMIFS('PM10'!F:F,'PM10'!$B:$B,$A47,'PM10'!$A:$A,"RESPM10")+SUMIFS('PM10'!F:F,'PM10'!$B:$B,$A47,'PM10'!$A:$A,"RSSPM10")+SUMIFS('PM10'!F:F,'PM10'!$B:$B,$A47,'PM10'!$A:$A,"TRNPM10")</f>
        <v>2848.8485123932551</v>
      </c>
      <c r="F47" s="21">
        <f>SUMIFS('PM10'!G:G,'PM10'!$B:$B,$A47,'PM10'!$A:$A,"BIOEPM10")+SUMIFS('PM10'!G:G,'PM10'!$B:$B,$A47,'PM10'!$A:$A,"COMPM10")+SUMIFS('PM10'!G:G,'PM10'!$B:$B,$A47,'PM10'!$A:$A,"ELCPM10")+SUMIFS('PM10'!G:G,'PM10'!$B:$B,$A47,'PM10'!$A:$A,"ETHPM10")+SUMIFS('PM10'!G:G,'PM10'!$B:$B,$A47,'PM10'!$A:$A,"INDPM10")+SUMIFS('PM10'!G:G,'PM10'!$B:$B,$A47,'PM10'!$A:$A,"REFPM10")+SUMIFS('PM10'!G:G,'PM10'!$B:$B,$A47,'PM10'!$A:$A,"RESPM10")+SUMIFS('PM10'!G:G,'PM10'!$B:$B,$A47,'PM10'!$A:$A,"RSSPM10")+SUMIFS('PM10'!G:G,'PM10'!$B:$B,$A47,'PM10'!$A:$A,"TRNPM10")</f>
        <v>1818.7539055631428</v>
      </c>
      <c r="G47" s="21">
        <f>SUMIFS('PM10'!H:H,'PM10'!$B:$B,$A47,'PM10'!$A:$A,"BIOEPM10")+SUMIFS('PM10'!H:H,'PM10'!$B:$B,$A47,'PM10'!$A:$A,"COMPM10")+SUMIFS('PM10'!H:H,'PM10'!$B:$B,$A47,'PM10'!$A:$A,"ELCPM10")+SUMIFS('PM10'!H:H,'PM10'!$B:$B,$A47,'PM10'!$A:$A,"ETHPM10")+SUMIFS('PM10'!H:H,'PM10'!$B:$B,$A47,'PM10'!$A:$A,"INDPM10")+SUMIFS('PM10'!H:H,'PM10'!$B:$B,$A47,'PM10'!$A:$A,"REFPM10")+SUMIFS('PM10'!H:H,'PM10'!$B:$B,$A47,'PM10'!$A:$A,"RESPM10")+SUMIFS('PM10'!H:H,'PM10'!$B:$B,$A47,'PM10'!$A:$A,"RSSPM10")+SUMIFS('PM10'!H:H,'PM10'!$B:$B,$A47,'PM10'!$A:$A,"TRNPM10")</f>
        <v>1591.6277416459423</v>
      </c>
      <c r="H47" s="21">
        <f>SUMIFS('PM10'!I:I,'PM10'!$B:$B,$A47,'PM10'!$A:$A,"BIOEPM10")+SUMIFS('PM10'!I:I,'PM10'!$B:$B,$A47,'PM10'!$A:$A,"COMPM10")+SUMIFS('PM10'!I:I,'PM10'!$B:$B,$A47,'PM10'!$A:$A,"ELCPM10")+SUMIFS('PM10'!I:I,'PM10'!$B:$B,$A47,'PM10'!$A:$A,"ETHPM10")+SUMIFS('PM10'!I:I,'PM10'!$B:$B,$A47,'PM10'!$A:$A,"INDPM10")+SUMIFS('PM10'!I:I,'PM10'!$B:$B,$A47,'PM10'!$A:$A,"REFPM10")+SUMIFS('PM10'!I:I,'PM10'!$B:$B,$A47,'PM10'!$A:$A,"RESPM10")+SUMIFS('PM10'!I:I,'PM10'!$B:$B,$A47,'PM10'!$A:$A,"RSSPM10")+SUMIFS('PM10'!I:I,'PM10'!$B:$B,$A47,'PM10'!$A:$A,"TRNPM10")</f>
        <v>1580.8717457310472</v>
      </c>
      <c r="I47" s="21">
        <f>SUMIFS('PM10'!J:J,'PM10'!$B:$B,$A47,'PM10'!$A:$A,"BIOEPM10")+SUMIFS('PM10'!J:J,'PM10'!$B:$B,$A47,'PM10'!$A:$A,"COMPM10")+SUMIFS('PM10'!J:J,'PM10'!$B:$B,$A47,'PM10'!$A:$A,"ELCPM10")+SUMIFS('PM10'!J:J,'PM10'!$B:$B,$A47,'PM10'!$A:$A,"ETHPM10")+SUMIFS('PM10'!J:J,'PM10'!$B:$B,$A47,'PM10'!$A:$A,"INDPM10")+SUMIFS('PM10'!J:J,'PM10'!$B:$B,$A47,'PM10'!$A:$A,"REFPM10")+SUMIFS('PM10'!J:J,'PM10'!$B:$B,$A47,'PM10'!$A:$A,"RESPM10")+SUMIFS('PM10'!J:J,'PM10'!$B:$B,$A47,'PM10'!$A:$A,"RSSPM10")+SUMIFS('PM10'!J:J,'PM10'!$B:$B,$A47,'PM10'!$A:$A,"TRNPM10")</f>
        <v>1687.1977136380242</v>
      </c>
      <c r="J47" s="21">
        <f>SUMIFS('PM10'!K:K,'PM10'!$B:$B,$A47,'PM10'!$A:$A,"BIOEPM10")+SUMIFS('PM10'!K:K,'PM10'!$B:$B,$A47,'PM10'!$A:$A,"COMPM10")+SUMIFS('PM10'!K:K,'PM10'!$B:$B,$A47,'PM10'!$A:$A,"ELCPM10")+SUMIFS('PM10'!K:K,'PM10'!$B:$B,$A47,'PM10'!$A:$A,"ETHPM10")+SUMIFS('PM10'!K:K,'PM10'!$B:$B,$A47,'PM10'!$A:$A,"INDPM10")+SUMIFS('PM10'!K:K,'PM10'!$B:$B,$A47,'PM10'!$A:$A,"REFPM10")+SUMIFS('PM10'!K:K,'PM10'!$B:$B,$A47,'PM10'!$A:$A,"RESPM10")+SUMIFS('PM10'!K:K,'PM10'!$B:$B,$A47,'PM10'!$A:$A,"RSSPM10")+SUMIFS('PM10'!K:K,'PM10'!$B:$B,$A47,'PM10'!$A:$A,"TRNPM10")</f>
        <v>1638.5405143624046</v>
      </c>
      <c r="K47" s="21">
        <f>SUMIFS('PM10'!L:L,'PM10'!$B:$B,$A47,'PM10'!$A:$A,"BIOEPM10")+SUMIFS('PM10'!L:L,'PM10'!$B:$B,$A47,'PM10'!$A:$A,"COMPM10")+SUMIFS('PM10'!L:L,'PM10'!$B:$B,$A47,'PM10'!$A:$A,"ELCPM10")+SUMIFS('PM10'!L:L,'PM10'!$B:$B,$A47,'PM10'!$A:$A,"ETHPM10")+SUMIFS('PM10'!L:L,'PM10'!$B:$B,$A47,'PM10'!$A:$A,"INDPM10")+SUMIFS('PM10'!L:L,'PM10'!$B:$B,$A47,'PM10'!$A:$A,"REFPM10")+SUMIFS('PM10'!L:L,'PM10'!$B:$B,$A47,'PM10'!$A:$A,"RESPM10")+SUMIFS('PM10'!L:L,'PM10'!$B:$B,$A47,'PM10'!$A:$A,"RSSPM10")+SUMIFS('PM10'!L:L,'PM10'!$B:$B,$A47,'PM10'!$A:$A,"TRNPM10")</f>
        <v>1442.606360764182</v>
      </c>
      <c r="M47" s="9" t="str">
        <f>RIGHT(A47,4)</f>
        <v>0045</v>
      </c>
      <c r="N47" s="9">
        <f>VLOOKUP($M47,scenarios!$A$2:$I$61,3)</f>
        <v>2060</v>
      </c>
      <c r="O47" s="9" t="str">
        <f>VLOOKUP($M47,scenarios!$A$2:$I$61,4)</f>
        <v>Ref</v>
      </c>
      <c r="P47" s="9">
        <f>VLOOKUP($M47,scenarios!$A$2:$I$61,5)</f>
        <v>20</v>
      </c>
      <c r="Q47" s="9" t="str">
        <f>VLOOKUP($M47,scenarios!$A$2:$I$61,6)</f>
        <v>Ref</v>
      </c>
      <c r="R47" s="9" t="str">
        <f>VLOOKUP($M47,scenarios!$A$2:$I$61,7)</f>
        <v>Ref</v>
      </c>
      <c r="S47" s="9">
        <f>VLOOKUP($M47,scenarios!$A$2:$I$61,8)</f>
        <v>2030</v>
      </c>
      <c r="T47" s="9">
        <f>VLOOKUP($M47,scenarios!$A$2:$I$61,9)</f>
        <v>70</v>
      </c>
    </row>
    <row r="48" spans="1:20" x14ac:dyDescent="0.3">
      <c r="A48" s="2" t="s">
        <v>129</v>
      </c>
      <c r="B48" s="21">
        <f>SUMIFS('PM10'!C:C,'PM10'!$B:$B,$A48,'PM10'!$A:$A,"BIOEPM10")+SUMIFS('PM10'!C:C,'PM10'!$B:$B,$A48,'PM10'!$A:$A,"COMPM10")+SUMIFS('PM10'!C:C,'PM10'!$B:$B,$A48,'PM10'!$A:$A,"ELCPM10")+SUMIFS('PM10'!C:C,'PM10'!$B:$B,$A48,'PM10'!$A:$A,"ETHPM10")+SUMIFS('PM10'!C:C,'PM10'!$B:$B,$A48,'PM10'!$A:$A,"INDPM10")+SUMIFS('PM10'!C:C,'PM10'!$B:$B,$A48,'PM10'!$A:$A,"REFPM10")+SUMIFS('PM10'!C:C,'PM10'!$B:$B,$A48,'PM10'!$A:$A,"RESPM10")+SUMIFS('PM10'!C:C,'PM10'!$B:$B,$A48,'PM10'!$A:$A,"RSSPM10")+SUMIFS('PM10'!C:C,'PM10'!$B:$B,$A48,'PM10'!$A:$A,"TRNPM10")</f>
        <v>4494.3133933150702</v>
      </c>
      <c r="C48" s="21">
        <f>SUMIFS('PM10'!D:D,'PM10'!$B:$B,$A48,'PM10'!$A:$A,"BIOEPM10")+SUMIFS('PM10'!D:D,'PM10'!$B:$B,$A48,'PM10'!$A:$A,"COMPM10")+SUMIFS('PM10'!D:D,'PM10'!$B:$B,$A48,'PM10'!$A:$A,"ELCPM10")+SUMIFS('PM10'!D:D,'PM10'!$B:$B,$A48,'PM10'!$A:$A,"ETHPM10")+SUMIFS('PM10'!D:D,'PM10'!$B:$B,$A48,'PM10'!$A:$A,"INDPM10")+SUMIFS('PM10'!D:D,'PM10'!$B:$B,$A48,'PM10'!$A:$A,"REFPM10")+SUMIFS('PM10'!D:D,'PM10'!$B:$B,$A48,'PM10'!$A:$A,"RESPM10")+SUMIFS('PM10'!D:D,'PM10'!$B:$B,$A48,'PM10'!$A:$A,"RSSPM10")+SUMIFS('PM10'!D:D,'PM10'!$B:$B,$A48,'PM10'!$A:$A,"TRNPM10")</f>
        <v>4295.3630705196856</v>
      </c>
      <c r="D48" s="21">
        <f>SUMIFS('PM10'!E:E,'PM10'!$B:$B,$A48,'PM10'!$A:$A,"BIOEPM10")+SUMIFS('PM10'!E:E,'PM10'!$B:$B,$A48,'PM10'!$A:$A,"COMPM10")+SUMIFS('PM10'!E:E,'PM10'!$B:$B,$A48,'PM10'!$A:$A,"ELCPM10")+SUMIFS('PM10'!E:E,'PM10'!$B:$B,$A48,'PM10'!$A:$A,"ETHPM10")+SUMIFS('PM10'!E:E,'PM10'!$B:$B,$A48,'PM10'!$A:$A,"INDPM10")+SUMIFS('PM10'!E:E,'PM10'!$B:$B,$A48,'PM10'!$A:$A,"REFPM10")+SUMIFS('PM10'!E:E,'PM10'!$B:$B,$A48,'PM10'!$A:$A,"RESPM10")+SUMIFS('PM10'!E:E,'PM10'!$B:$B,$A48,'PM10'!$A:$A,"RSSPM10")+SUMIFS('PM10'!E:E,'PM10'!$B:$B,$A48,'PM10'!$A:$A,"TRNPM10")</f>
        <v>3609.5034351741415</v>
      </c>
      <c r="E48" s="21">
        <f>SUMIFS('PM10'!F:F,'PM10'!$B:$B,$A48,'PM10'!$A:$A,"BIOEPM10")+SUMIFS('PM10'!F:F,'PM10'!$B:$B,$A48,'PM10'!$A:$A,"COMPM10")+SUMIFS('PM10'!F:F,'PM10'!$B:$B,$A48,'PM10'!$A:$A,"ELCPM10")+SUMIFS('PM10'!F:F,'PM10'!$B:$B,$A48,'PM10'!$A:$A,"ETHPM10")+SUMIFS('PM10'!F:F,'PM10'!$B:$B,$A48,'PM10'!$A:$A,"INDPM10")+SUMIFS('PM10'!F:F,'PM10'!$B:$B,$A48,'PM10'!$A:$A,"REFPM10")+SUMIFS('PM10'!F:F,'PM10'!$B:$B,$A48,'PM10'!$A:$A,"RESPM10")+SUMIFS('PM10'!F:F,'PM10'!$B:$B,$A48,'PM10'!$A:$A,"RSSPM10")+SUMIFS('PM10'!F:F,'PM10'!$B:$B,$A48,'PM10'!$A:$A,"TRNPM10")</f>
        <v>2851.5824461660659</v>
      </c>
      <c r="F48" s="21">
        <f>SUMIFS('PM10'!G:G,'PM10'!$B:$B,$A48,'PM10'!$A:$A,"BIOEPM10")+SUMIFS('PM10'!G:G,'PM10'!$B:$B,$A48,'PM10'!$A:$A,"COMPM10")+SUMIFS('PM10'!G:G,'PM10'!$B:$B,$A48,'PM10'!$A:$A,"ELCPM10")+SUMIFS('PM10'!G:G,'PM10'!$B:$B,$A48,'PM10'!$A:$A,"ETHPM10")+SUMIFS('PM10'!G:G,'PM10'!$B:$B,$A48,'PM10'!$A:$A,"INDPM10")+SUMIFS('PM10'!G:G,'PM10'!$B:$B,$A48,'PM10'!$A:$A,"REFPM10")+SUMIFS('PM10'!G:G,'PM10'!$B:$B,$A48,'PM10'!$A:$A,"RESPM10")+SUMIFS('PM10'!G:G,'PM10'!$B:$B,$A48,'PM10'!$A:$A,"RSSPM10")+SUMIFS('PM10'!G:G,'PM10'!$B:$B,$A48,'PM10'!$A:$A,"TRNPM10")</f>
        <v>1818.8501838366333</v>
      </c>
      <c r="G48" s="21">
        <f>SUMIFS('PM10'!H:H,'PM10'!$B:$B,$A48,'PM10'!$A:$A,"BIOEPM10")+SUMIFS('PM10'!H:H,'PM10'!$B:$B,$A48,'PM10'!$A:$A,"COMPM10")+SUMIFS('PM10'!H:H,'PM10'!$B:$B,$A48,'PM10'!$A:$A,"ELCPM10")+SUMIFS('PM10'!H:H,'PM10'!$B:$B,$A48,'PM10'!$A:$A,"ETHPM10")+SUMIFS('PM10'!H:H,'PM10'!$B:$B,$A48,'PM10'!$A:$A,"INDPM10")+SUMIFS('PM10'!H:H,'PM10'!$B:$B,$A48,'PM10'!$A:$A,"REFPM10")+SUMIFS('PM10'!H:H,'PM10'!$B:$B,$A48,'PM10'!$A:$A,"RESPM10")+SUMIFS('PM10'!H:H,'PM10'!$B:$B,$A48,'PM10'!$A:$A,"RSSPM10")+SUMIFS('PM10'!H:H,'PM10'!$B:$B,$A48,'PM10'!$A:$A,"TRNPM10")</f>
        <v>1588.0021722636811</v>
      </c>
      <c r="H48" s="21">
        <f>SUMIFS('PM10'!I:I,'PM10'!$B:$B,$A48,'PM10'!$A:$A,"BIOEPM10")+SUMIFS('PM10'!I:I,'PM10'!$B:$B,$A48,'PM10'!$A:$A,"COMPM10")+SUMIFS('PM10'!I:I,'PM10'!$B:$B,$A48,'PM10'!$A:$A,"ELCPM10")+SUMIFS('PM10'!I:I,'PM10'!$B:$B,$A48,'PM10'!$A:$A,"ETHPM10")+SUMIFS('PM10'!I:I,'PM10'!$B:$B,$A48,'PM10'!$A:$A,"INDPM10")+SUMIFS('PM10'!I:I,'PM10'!$B:$B,$A48,'PM10'!$A:$A,"REFPM10")+SUMIFS('PM10'!I:I,'PM10'!$B:$B,$A48,'PM10'!$A:$A,"RESPM10")+SUMIFS('PM10'!I:I,'PM10'!$B:$B,$A48,'PM10'!$A:$A,"RSSPM10")+SUMIFS('PM10'!I:I,'PM10'!$B:$B,$A48,'PM10'!$A:$A,"TRNPM10")</f>
        <v>1572.0856603981736</v>
      </c>
      <c r="I48" s="21">
        <f>SUMIFS('PM10'!J:J,'PM10'!$B:$B,$A48,'PM10'!$A:$A,"BIOEPM10")+SUMIFS('PM10'!J:J,'PM10'!$B:$B,$A48,'PM10'!$A:$A,"COMPM10")+SUMIFS('PM10'!J:J,'PM10'!$B:$B,$A48,'PM10'!$A:$A,"ELCPM10")+SUMIFS('PM10'!J:J,'PM10'!$B:$B,$A48,'PM10'!$A:$A,"ETHPM10")+SUMIFS('PM10'!J:J,'PM10'!$B:$B,$A48,'PM10'!$A:$A,"INDPM10")+SUMIFS('PM10'!J:J,'PM10'!$B:$B,$A48,'PM10'!$A:$A,"REFPM10")+SUMIFS('PM10'!J:J,'PM10'!$B:$B,$A48,'PM10'!$A:$A,"RESPM10")+SUMIFS('PM10'!J:J,'PM10'!$B:$B,$A48,'PM10'!$A:$A,"RSSPM10")+SUMIFS('PM10'!J:J,'PM10'!$B:$B,$A48,'PM10'!$A:$A,"TRNPM10")</f>
        <v>1674.8519753511341</v>
      </c>
      <c r="J48" s="21">
        <f>SUMIFS('PM10'!K:K,'PM10'!$B:$B,$A48,'PM10'!$A:$A,"BIOEPM10")+SUMIFS('PM10'!K:K,'PM10'!$B:$B,$A48,'PM10'!$A:$A,"COMPM10")+SUMIFS('PM10'!K:K,'PM10'!$B:$B,$A48,'PM10'!$A:$A,"ELCPM10")+SUMIFS('PM10'!K:K,'PM10'!$B:$B,$A48,'PM10'!$A:$A,"ETHPM10")+SUMIFS('PM10'!K:K,'PM10'!$B:$B,$A48,'PM10'!$A:$A,"INDPM10")+SUMIFS('PM10'!K:K,'PM10'!$B:$B,$A48,'PM10'!$A:$A,"REFPM10")+SUMIFS('PM10'!K:K,'PM10'!$B:$B,$A48,'PM10'!$A:$A,"RESPM10")+SUMIFS('PM10'!K:K,'PM10'!$B:$B,$A48,'PM10'!$A:$A,"RSSPM10")+SUMIFS('PM10'!K:K,'PM10'!$B:$B,$A48,'PM10'!$A:$A,"TRNPM10")</f>
        <v>1627.9771636050423</v>
      </c>
      <c r="K48" s="21">
        <f>SUMIFS('PM10'!L:L,'PM10'!$B:$B,$A48,'PM10'!$A:$A,"BIOEPM10")+SUMIFS('PM10'!L:L,'PM10'!$B:$B,$A48,'PM10'!$A:$A,"COMPM10")+SUMIFS('PM10'!L:L,'PM10'!$B:$B,$A48,'PM10'!$A:$A,"ELCPM10")+SUMIFS('PM10'!L:L,'PM10'!$B:$B,$A48,'PM10'!$A:$A,"ETHPM10")+SUMIFS('PM10'!L:L,'PM10'!$B:$B,$A48,'PM10'!$A:$A,"INDPM10")+SUMIFS('PM10'!L:L,'PM10'!$B:$B,$A48,'PM10'!$A:$A,"REFPM10")+SUMIFS('PM10'!L:L,'PM10'!$B:$B,$A48,'PM10'!$A:$A,"RESPM10")+SUMIFS('PM10'!L:L,'PM10'!$B:$B,$A48,'PM10'!$A:$A,"RSSPM10")+SUMIFS('PM10'!L:L,'PM10'!$B:$B,$A48,'PM10'!$A:$A,"TRNPM10")</f>
        <v>1378.5281227801593</v>
      </c>
      <c r="M48" s="9" t="str">
        <f>RIGHT(A48,4)</f>
        <v>0046</v>
      </c>
      <c r="N48" s="9">
        <f>VLOOKUP($M48,scenarios!$A$2:$I$61,3)</f>
        <v>2060</v>
      </c>
      <c r="O48" s="9" t="str">
        <f>VLOOKUP($M48,scenarios!$A$2:$I$61,4)</f>
        <v>Ref</v>
      </c>
      <c r="P48" s="9" t="str">
        <f>VLOOKUP($M48,scenarios!$A$2:$I$61,5)</f>
        <v>Ref</v>
      </c>
      <c r="Q48" s="9" t="str">
        <f>VLOOKUP($M48,scenarios!$A$2:$I$61,6)</f>
        <v>Linear-Steady</v>
      </c>
      <c r="R48" s="9" t="str">
        <f>VLOOKUP($M48,scenarios!$A$2:$I$61,7)</f>
        <v>Ref</v>
      </c>
      <c r="S48" s="9">
        <f>VLOOKUP($M48,scenarios!$A$2:$I$61,8)</f>
        <v>2030</v>
      </c>
      <c r="T48" s="9">
        <f>VLOOKUP($M48,scenarios!$A$2:$I$61,9)</f>
        <v>70</v>
      </c>
    </row>
    <row r="49" spans="1:20" x14ac:dyDescent="0.3">
      <c r="A49" s="2" t="s">
        <v>193</v>
      </c>
      <c r="B49" s="21">
        <f>SUMIFS('PM10'!C:C,'PM10'!$B:$B,$A49,'PM10'!$A:$A,"BIOEPM10")+SUMIFS('PM10'!C:C,'PM10'!$B:$B,$A49,'PM10'!$A:$A,"COMPM10")+SUMIFS('PM10'!C:C,'PM10'!$B:$B,$A49,'PM10'!$A:$A,"ELCPM10")+SUMIFS('PM10'!C:C,'PM10'!$B:$B,$A49,'PM10'!$A:$A,"ETHPM10")+SUMIFS('PM10'!C:C,'PM10'!$B:$B,$A49,'PM10'!$A:$A,"INDPM10")+SUMIFS('PM10'!C:C,'PM10'!$B:$B,$A49,'PM10'!$A:$A,"REFPM10")+SUMIFS('PM10'!C:C,'PM10'!$B:$B,$A49,'PM10'!$A:$A,"RESPM10")+SUMIFS('PM10'!C:C,'PM10'!$B:$B,$A49,'PM10'!$A:$A,"RSSPM10")+SUMIFS('PM10'!C:C,'PM10'!$B:$B,$A49,'PM10'!$A:$A,"TRNPM10")</f>
        <v>4494.3134039997276</v>
      </c>
      <c r="C49" s="21">
        <f>SUMIFS('PM10'!D:D,'PM10'!$B:$B,$A49,'PM10'!$A:$A,"BIOEPM10")+SUMIFS('PM10'!D:D,'PM10'!$B:$B,$A49,'PM10'!$A:$A,"COMPM10")+SUMIFS('PM10'!D:D,'PM10'!$B:$B,$A49,'PM10'!$A:$A,"ELCPM10")+SUMIFS('PM10'!D:D,'PM10'!$B:$B,$A49,'PM10'!$A:$A,"ETHPM10")+SUMIFS('PM10'!D:D,'PM10'!$B:$B,$A49,'PM10'!$A:$A,"INDPM10")+SUMIFS('PM10'!D:D,'PM10'!$B:$B,$A49,'PM10'!$A:$A,"REFPM10")+SUMIFS('PM10'!D:D,'PM10'!$B:$B,$A49,'PM10'!$A:$A,"RESPM10")+SUMIFS('PM10'!D:D,'PM10'!$B:$B,$A49,'PM10'!$A:$A,"RSSPM10")+SUMIFS('PM10'!D:D,'PM10'!$B:$B,$A49,'PM10'!$A:$A,"TRNPM10")</f>
        <v>4295.3629633120026</v>
      </c>
      <c r="D49" s="21">
        <f>SUMIFS('PM10'!E:E,'PM10'!$B:$B,$A49,'PM10'!$A:$A,"BIOEPM10")+SUMIFS('PM10'!E:E,'PM10'!$B:$B,$A49,'PM10'!$A:$A,"COMPM10")+SUMIFS('PM10'!E:E,'PM10'!$B:$B,$A49,'PM10'!$A:$A,"ELCPM10")+SUMIFS('PM10'!E:E,'PM10'!$B:$B,$A49,'PM10'!$A:$A,"ETHPM10")+SUMIFS('PM10'!E:E,'PM10'!$B:$B,$A49,'PM10'!$A:$A,"INDPM10")+SUMIFS('PM10'!E:E,'PM10'!$B:$B,$A49,'PM10'!$A:$A,"REFPM10")+SUMIFS('PM10'!E:E,'PM10'!$B:$B,$A49,'PM10'!$A:$A,"RESPM10")+SUMIFS('PM10'!E:E,'PM10'!$B:$B,$A49,'PM10'!$A:$A,"RSSPM10")+SUMIFS('PM10'!E:E,'PM10'!$B:$B,$A49,'PM10'!$A:$A,"TRNPM10")</f>
        <v>3609.5182557277385</v>
      </c>
      <c r="E49" s="21">
        <f>SUMIFS('PM10'!F:F,'PM10'!$B:$B,$A49,'PM10'!$A:$A,"BIOEPM10")+SUMIFS('PM10'!F:F,'PM10'!$B:$B,$A49,'PM10'!$A:$A,"COMPM10")+SUMIFS('PM10'!F:F,'PM10'!$B:$B,$A49,'PM10'!$A:$A,"ELCPM10")+SUMIFS('PM10'!F:F,'PM10'!$B:$B,$A49,'PM10'!$A:$A,"ETHPM10")+SUMIFS('PM10'!F:F,'PM10'!$B:$B,$A49,'PM10'!$A:$A,"INDPM10")+SUMIFS('PM10'!F:F,'PM10'!$B:$B,$A49,'PM10'!$A:$A,"REFPM10")+SUMIFS('PM10'!F:F,'PM10'!$B:$B,$A49,'PM10'!$A:$A,"RESPM10")+SUMIFS('PM10'!F:F,'PM10'!$B:$B,$A49,'PM10'!$A:$A,"RSSPM10")+SUMIFS('PM10'!F:F,'PM10'!$B:$B,$A49,'PM10'!$A:$A,"TRNPM10")</f>
        <v>2847.576342898984</v>
      </c>
      <c r="F49" s="21">
        <f>SUMIFS('PM10'!G:G,'PM10'!$B:$B,$A49,'PM10'!$A:$A,"BIOEPM10")+SUMIFS('PM10'!G:G,'PM10'!$B:$B,$A49,'PM10'!$A:$A,"COMPM10")+SUMIFS('PM10'!G:G,'PM10'!$B:$B,$A49,'PM10'!$A:$A,"ELCPM10")+SUMIFS('PM10'!G:G,'PM10'!$B:$B,$A49,'PM10'!$A:$A,"ETHPM10")+SUMIFS('PM10'!G:G,'PM10'!$B:$B,$A49,'PM10'!$A:$A,"INDPM10")+SUMIFS('PM10'!G:G,'PM10'!$B:$B,$A49,'PM10'!$A:$A,"REFPM10")+SUMIFS('PM10'!G:G,'PM10'!$B:$B,$A49,'PM10'!$A:$A,"RESPM10")+SUMIFS('PM10'!G:G,'PM10'!$B:$B,$A49,'PM10'!$A:$A,"RSSPM10")+SUMIFS('PM10'!G:G,'PM10'!$B:$B,$A49,'PM10'!$A:$A,"TRNPM10")</f>
        <v>1820.6167097677023</v>
      </c>
      <c r="G49" s="21">
        <f>SUMIFS('PM10'!H:H,'PM10'!$B:$B,$A49,'PM10'!$A:$A,"BIOEPM10")+SUMIFS('PM10'!H:H,'PM10'!$B:$B,$A49,'PM10'!$A:$A,"COMPM10")+SUMIFS('PM10'!H:H,'PM10'!$B:$B,$A49,'PM10'!$A:$A,"ELCPM10")+SUMIFS('PM10'!H:H,'PM10'!$B:$B,$A49,'PM10'!$A:$A,"ETHPM10")+SUMIFS('PM10'!H:H,'PM10'!$B:$B,$A49,'PM10'!$A:$A,"INDPM10")+SUMIFS('PM10'!H:H,'PM10'!$B:$B,$A49,'PM10'!$A:$A,"REFPM10")+SUMIFS('PM10'!H:H,'PM10'!$B:$B,$A49,'PM10'!$A:$A,"RESPM10")+SUMIFS('PM10'!H:H,'PM10'!$B:$B,$A49,'PM10'!$A:$A,"RSSPM10")+SUMIFS('PM10'!H:H,'PM10'!$B:$B,$A49,'PM10'!$A:$A,"TRNPM10")</f>
        <v>1589.2968321718572</v>
      </c>
      <c r="H49" s="21">
        <f>SUMIFS('PM10'!I:I,'PM10'!$B:$B,$A49,'PM10'!$A:$A,"BIOEPM10")+SUMIFS('PM10'!I:I,'PM10'!$B:$B,$A49,'PM10'!$A:$A,"COMPM10")+SUMIFS('PM10'!I:I,'PM10'!$B:$B,$A49,'PM10'!$A:$A,"ELCPM10")+SUMIFS('PM10'!I:I,'PM10'!$B:$B,$A49,'PM10'!$A:$A,"ETHPM10")+SUMIFS('PM10'!I:I,'PM10'!$B:$B,$A49,'PM10'!$A:$A,"INDPM10")+SUMIFS('PM10'!I:I,'PM10'!$B:$B,$A49,'PM10'!$A:$A,"REFPM10")+SUMIFS('PM10'!I:I,'PM10'!$B:$B,$A49,'PM10'!$A:$A,"RESPM10")+SUMIFS('PM10'!I:I,'PM10'!$B:$B,$A49,'PM10'!$A:$A,"RSSPM10")+SUMIFS('PM10'!I:I,'PM10'!$B:$B,$A49,'PM10'!$A:$A,"TRNPM10")</f>
        <v>1574.7636960713733</v>
      </c>
      <c r="I49" s="21">
        <f>SUMIFS('PM10'!J:J,'PM10'!$B:$B,$A49,'PM10'!$A:$A,"BIOEPM10")+SUMIFS('PM10'!J:J,'PM10'!$B:$B,$A49,'PM10'!$A:$A,"COMPM10")+SUMIFS('PM10'!J:J,'PM10'!$B:$B,$A49,'PM10'!$A:$A,"ELCPM10")+SUMIFS('PM10'!J:J,'PM10'!$B:$B,$A49,'PM10'!$A:$A,"ETHPM10")+SUMIFS('PM10'!J:J,'PM10'!$B:$B,$A49,'PM10'!$A:$A,"INDPM10")+SUMIFS('PM10'!J:J,'PM10'!$B:$B,$A49,'PM10'!$A:$A,"REFPM10")+SUMIFS('PM10'!J:J,'PM10'!$B:$B,$A49,'PM10'!$A:$A,"RESPM10")+SUMIFS('PM10'!J:J,'PM10'!$B:$B,$A49,'PM10'!$A:$A,"RSSPM10")+SUMIFS('PM10'!J:J,'PM10'!$B:$B,$A49,'PM10'!$A:$A,"TRNPM10")</f>
        <v>1679.5820493101137</v>
      </c>
      <c r="J49" s="21">
        <f>SUMIFS('PM10'!K:K,'PM10'!$B:$B,$A49,'PM10'!$A:$A,"BIOEPM10")+SUMIFS('PM10'!K:K,'PM10'!$B:$B,$A49,'PM10'!$A:$A,"COMPM10")+SUMIFS('PM10'!K:K,'PM10'!$B:$B,$A49,'PM10'!$A:$A,"ELCPM10")+SUMIFS('PM10'!K:K,'PM10'!$B:$B,$A49,'PM10'!$A:$A,"ETHPM10")+SUMIFS('PM10'!K:K,'PM10'!$B:$B,$A49,'PM10'!$A:$A,"INDPM10")+SUMIFS('PM10'!K:K,'PM10'!$B:$B,$A49,'PM10'!$A:$A,"REFPM10")+SUMIFS('PM10'!K:K,'PM10'!$B:$B,$A49,'PM10'!$A:$A,"RESPM10")+SUMIFS('PM10'!K:K,'PM10'!$B:$B,$A49,'PM10'!$A:$A,"RSSPM10")+SUMIFS('PM10'!K:K,'PM10'!$B:$B,$A49,'PM10'!$A:$A,"TRNPM10")</f>
        <v>1638.3465689231343</v>
      </c>
      <c r="K49" s="21">
        <f>SUMIFS('PM10'!L:L,'PM10'!$B:$B,$A49,'PM10'!$A:$A,"BIOEPM10")+SUMIFS('PM10'!L:L,'PM10'!$B:$B,$A49,'PM10'!$A:$A,"COMPM10")+SUMIFS('PM10'!L:L,'PM10'!$B:$B,$A49,'PM10'!$A:$A,"ELCPM10")+SUMIFS('PM10'!L:L,'PM10'!$B:$B,$A49,'PM10'!$A:$A,"ETHPM10")+SUMIFS('PM10'!L:L,'PM10'!$B:$B,$A49,'PM10'!$A:$A,"INDPM10")+SUMIFS('PM10'!L:L,'PM10'!$B:$B,$A49,'PM10'!$A:$A,"REFPM10")+SUMIFS('PM10'!L:L,'PM10'!$B:$B,$A49,'PM10'!$A:$A,"RESPM10")+SUMIFS('PM10'!L:L,'PM10'!$B:$B,$A49,'PM10'!$A:$A,"RSSPM10")+SUMIFS('PM10'!L:L,'PM10'!$B:$B,$A49,'PM10'!$A:$A,"TRNPM10")</f>
        <v>1416.0486991651453</v>
      </c>
      <c r="M49" s="9" t="str">
        <f>RIGHT(A49,4)</f>
        <v>0047</v>
      </c>
      <c r="N49" s="9">
        <f>VLOOKUP($M49,scenarios!$A$2:$I$61,3)</f>
        <v>2060</v>
      </c>
      <c r="O49" s="9" t="str">
        <f>VLOOKUP($M49,scenarios!$A$2:$I$61,4)</f>
        <v>Ref</v>
      </c>
      <c r="P49" s="9">
        <f>VLOOKUP($M49,scenarios!$A$2:$I$61,5)</f>
        <v>10</v>
      </c>
      <c r="Q49" s="9" t="str">
        <f>VLOOKUP($M49,scenarios!$A$2:$I$61,6)</f>
        <v>Linear-Steady</v>
      </c>
      <c r="R49" s="9" t="str">
        <f>VLOOKUP($M49,scenarios!$A$2:$I$61,7)</f>
        <v>Ref</v>
      </c>
      <c r="S49" s="9">
        <f>VLOOKUP($M49,scenarios!$A$2:$I$61,8)</f>
        <v>2030</v>
      </c>
      <c r="T49" s="9">
        <f>VLOOKUP($M49,scenarios!$A$2:$I$61,9)</f>
        <v>70</v>
      </c>
    </row>
    <row r="50" spans="1:20" x14ac:dyDescent="0.3">
      <c r="A50" s="2" t="s">
        <v>194</v>
      </c>
      <c r="B50" s="21">
        <f>SUMIFS('PM10'!C:C,'PM10'!$B:$B,$A50,'PM10'!$A:$A,"BIOEPM10")+SUMIFS('PM10'!C:C,'PM10'!$B:$B,$A50,'PM10'!$A:$A,"COMPM10")+SUMIFS('PM10'!C:C,'PM10'!$B:$B,$A50,'PM10'!$A:$A,"ELCPM10")+SUMIFS('PM10'!C:C,'PM10'!$B:$B,$A50,'PM10'!$A:$A,"ETHPM10")+SUMIFS('PM10'!C:C,'PM10'!$B:$B,$A50,'PM10'!$A:$A,"INDPM10")+SUMIFS('PM10'!C:C,'PM10'!$B:$B,$A50,'PM10'!$A:$A,"REFPM10")+SUMIFS('PM10'!C:C,'PM10'!$B:$B,$A50,'PM10'!$A:$A,"RESPM10")+SUMIFS('PM10'!C:C,'PM10'!$B:$B,$A50,'PM10'!$A:$A,"RSSPM10")+SUMIFS('PM10'!C:C,'PM10'!$B:$B,$A50,'PM10'!$A:$A,"TRNPM10")</f>
        <v>4494.2517627242405</v>
      </c>
      <c r="C50" s="21">
        <f>SUMIFS('PM10'!D:D,'PM10'!$B:$B,$A50,'PM10'!$A:$A,"BIOEPM10")+SUMIFS('PM10'!D:D,'PM10'!$B:$B,$A50,'PM10'!$A:$A,"COMPM10")+SUMIFS('PM10'!D:D,'PM10'!$B:$B,$A50,'PM10'!$A:$A,"ELCPM10")+SUMIFS('PM10'!D:D,'PM10'!$B:$B,$A50,'PM10'!$A:$A,"ETHPM10")+SUMIFS('PM10'!D:D,'PM10'!$B:$B,$A50,'PM10'!$A:$A,"INDPM10")+SUMIFS('PM10'!D:D,'PM10'!$B:$B,$A50,'PM10'!$A:$A,"REFPM10")+SUMIFS('PM10'!D:D,'PM10'!$B:$B,$A50,'PM10'!$A:$A,"RESPM10")+SUMIFS('PM10'!D:D,'PM10'!$B:$B,$A50,'PM10'!$A:$A,"RSSPM10")+SUMIFS('PM10'!D:D,'PM10'!$B:$B,$A50,'PM10'!$A:$A,"TRNPM10")</f>
        <v>4295.3372996066946</v>
      </c>
      <c r="D50" s="21">
        <f>SUMIFS('PM10'!E:E,'PM10'!$B:$B,$A50,'PM10'!$A:$A,"BIOEPM10")+SUMIFS('PM10'!E:E,'PM10'!$B:$B,$A50,'PM10'!$A:$A,"COMPM10")+SUMIFS('PM10'!E:E,'PM10'!$B:$B,$A50,'PM10'!$A:$A,"ELCPM10")+SUMIFS('PM10'!E:E,'PM10'!$B:$B,$A50,'PM10'!$A:$A,"ETHPM10")+SUMIFS('PM10'!E:E,'PM10'!$B:$B,$A50,'PM10'!$A:$A,"INDPM10")+SUMIFS('PM10'!E:E,'PM10'!$B:$B,$A50,'PM10'!$A:$A,"REFPM10")+SUMIFS('PM10'!E:E,'PM10'!$B:$B,$A50,'PM10'!$A:$A,"RESPM10")+SUMIFS('PM10'!E:E,'PM10'!$B:$B,$A50,'PM10'!$A:$A,"RSSPM10")+SUMIFS('PM10'!E:E,'PM10'!$B:$B,$A50,'PM10'!$A:$A,"TRNPM10")</f>
        <v>3609.4671830966008</v>
      </c>
      <c r="E50" s="21">
        <f>SUMIFS('PM10'!F:F,'PM10'!$B:$B,$A50,'PM10'!$A:$A,"BIOEPM10")+SUMIFS('PM10'!F:F,'PM10'!$B:$B,$A50,'PM10'!$A:$A,"COMPM10")+SUMIFS('PM10'!F:F,'PM10'!$B:$B,$A50,'PM10'!$A:$A,"ELCPM10")+SUMIFS('PM10'!F:F,'PM10'!$B:$B,$A50,'PM10'!$A:$A,"ETHPM10")+SUMIFS('PM10'!F:F,'PM10'!$B:$B,$A50,'PM10'!$A:$A,"INDPM10")+SUMIFS('PM10'!F:F,'PM10'!$B:$B,$A50,'PM10'!$A:$A,"REFPM10")+SUMIFS('PM10'!F:F,'PM10'!$B:$B,$A50,'PM10'!$A:$A,"RESPM10")+SUMIFS('PM10'!F:F,'PM10'!$B:$B,$A50,'PM10'!$A:$A,"RSSPM10")+SUMIFS('PM10'!F:F,'PM10'!$B:$B,$A50,'PM10'!$A:$A,"TRNPM10")</f>
        <v>2850.021797701912</v>
      </c>
      <c r="F50" s="21">
        <f>SUMIFS('PM10'!G:G,'PM10'!$B:$B,$A50,'PM10'!$A:$A,"BIOEPM10")+SUMIFS('PM10'!G:G,'PM10'!$B:$B,$A50,'PM10'!$A:$A,"COMPM10")+SUMIFS('PM10'!G:G,'PM10'!$B:$B,$A50,'PM10'!$A:$A,"ELCPM10")+SUMIFS('PM10'!G:G,'PM10'!$B:$B,$A50,'PM10'!$A:$A,"ETHPM10")+SUMIFS('PM10'!G:G,'PM10'!$B:$B,$A50,'PM10'!$A:$A,"INDPM10")+SUMIFS('PM10'!G:G,'PM10'!$B:$B,$A50,'PM10'!$A:$A,"REFPM10")+SUMIFS('PM10'!G:G,'PM10'!$B:$B,$A50,'PM10'!$A:$A,"RESPM10")+SUMIFS('PM10'!G:G,'PM10'!$B:$B,$A50,'PM10'!$A:$A,"RSSPM10")+SUMIFS('PM10'!G:G,'PM10'!$B:$B,$A50,'PM10'!$A:$A,"TRNPM10")</f>
        <v>1818.9172378275339</v>
      </c>
      <c r="G50" s="21">
        <f>SUMIFS('PM10'!H:H,'PM10'!$B:$B,$A50,'PM10'!$A:$A,"BIOEPM10")+SUMIFS('PM10'!H:H,'PM10'!$B:$B,$A50,'PM10'!$A:$A,"COMPM10")+SUMIFS('PM10'!H:H,'PM10'!$B:$B,$A50,'PM10'!$A:$A,"ELCPM10")+SUMIFS('PM10'!H:H,'PM10'!$B:$B,$A50,'PM10'!$A:$A,"ETHPM10")+SUMIFS('PM10'!H:H,'PM10'!$B:$B,$A50,'PM10'!$A:$A,"INDPM10")+SUMIFS('PM10'!H:H,'PM10'!$B:$B,$A50,'PM10'!$A:$A,"REFPM10")+SUMIFS('PM10'!H:H,'PM10'!$B:$B,$A50,'PM10'!$A:$A,"RESPM10")+SUMIFS('PM10'!H:H,'PM10'!$B:$B,$A50,'PM10'!$A:$A,"RSSPM10")+SUMIFS('PM10'!H:H,'PM10'!$B:$B,$A50,'PM10'!$A:$A,"TRNPM10")</f>
        <v>1589.6037634868756</v>
      </c>
      <c r="H50" s="21">
        <f>SUMIFS('PM10'!I:I,'PM10'!$B:$B,$A50,'PM10'!$A:$A,"BIOEPM10")+SUMIFS('PM10'!I:I,'PM10'!$B:$B,$A50,'PM10'!$A:$A,"COMPM10")+SUMIFS('PM10'!I:I,'PM10'!$B:$B,$A50,'PM10'!$A:$A,"ELCPM10")+SUMIFS('PM10'!I:I,'PM10'!$B:$B,$A50,'PM10'!$A:$A,"ETHPM10")+SUMIFS('PM10'!I:I,'PM10'!$B:$B,$A50,'PM10'!$A:$A,"INDPM10")+SUMIFS('PM10'!I:I,'PM10'!$B:$B,$A50,'PM10'!$A:$A,"REFPM10")+SUMIFS('PM10'!I:I,'PM10'!$B:$B,$A50,'PM10'!$A:$A,"RESPM10")+SUMIFS('PM10'!I:I,'PM10'!$B:$B,$A50,'PM10'!$A:$A,"RSSPM10")+SUMIFS('PM10'!I:I,'PM10'!$B:$B,$A50,'PM10'!$A:$A,"TRNPM10")</f>
        <v>1577.6066352779358</v>
      </c>
      <c r="I50" s="21">
        <f>SUMIFS('PM10'!J:J,'PM10'!$B:$B,$A50,'PM10'!$A:$A,"BIOEPM10")+SUMIFS('PM10'!J:J,'PM10'!$B:$B,$A50,'PM10'!$A:$A,"COMPM10")+SUMIFS('PM10'!J:J,'PM10'!$B:$B,$A50,'PM10'!$A:$A,"ELCPM10")+SUMIFS('PM10'!J:J,'PM10'!$B:$B,$A50,'PM10'!$A:$A,"ETHPM10")+SUMIFS('PM10'!J:J,'PM10'!$B:$B,$A50,'PM10'!$A:$A,"INDPM10")+SUMIFS('PM10'!J:J,'PM10'!$B:$B,$A50,'PM10'!$A:$A,"REFPM10")+SUMIFS('PM10'!J:J,'PM10'!$B:$B,$A50,'PM10'!$A:$A,"RESPM10")+SUMIFS('PM10'!J:J,'PM10'!$B:$B,$A50,'PM10'!$A:$A,"RSSPM10")+SUMIFS('PM10'!J:J,'PM10'!$B:$B,$A50,'PM10'!$A:$A,"TRNPM10")</f>
        <v>1683.0934599178004</v>
      </c>
      <c r="J50" s="21">
        <f>SUMIFS('PM10'!K:K,'PM10'!$B:$B,$A50,'PM10'!$A:$A,"BIOEPM10")+SUMIFS('PM10'!K:K,'PM10'!$B:$B,$A50,'PM10'!$A:$A,"COMPM10")+SUMIFS('PM10'!K:K,'PM10'!$B:$B,$A50,'PM10'!$A:$A,"ELCPM10")+SUMIFS('PM10'!K:K,'PM10'!$B:$B,$A50,'PM10'!$A:$A,"ETHPM10")+SUMIFS('PM10'!K:K,'PM10'!$B:$B,$A50,'PM10'!$A:$A,"INDPM10")+SUMIFS('PM10'!K:K,'PM10'!$B:$B,$A50,'PM10'!$A:$A,"REFPM10")+SUMIFS('PM10'!K:K,'PM10'!$B:$B,$A50,'PM10'!$A:$A,"RESPM10")+SUMIFS('PM10'!K:K,'PM10'!$B:$B,$A50,'PM10'!$A:$A,"RSSPM10")+SUMIFS('PM10'!K:K,'PM10'!$B:$B,$A50,'PM10'!$A:$A,"TRNPM10")</f>
        <v>1662.3448259798918</v>
      </c>
      <c r="K50" s="21">
        <f>SUMIFS('PM10'!L:L,'PM10'!$B:$B,$A50,'PM10'!$A:$A,"BIOEPM10")+SUMIFS('PM10'!L:L,'PM10'!$B:$B,$A50,'PM10'!$A:$A,"COMPM10")+SUMIFS('PM10'!L:L,'PM10'!$B:$B,$A50,'PM10'!$A:$A,"ELCPM10")+SUMIFS('PM10'!L:L,'PM10'!$B:$B,$A50,'PM10'!$A:$A,"ETHPM10")+SUMIFS('PM10'!L:L,'PM10'!$B:$B,$A50,'PM10'!$A:$A,"INDPM10")+SUMIFS('PM10'!L:L,'PM10'!$B:$B,$A50,'PM10'!$A:$A,"REFPM10")+SUMIFS('PM10'!L:L,'PM10'!$B:$B,$A50,'PM10'!$A:$A,"RESPM10")+SUMIFS('PM10'!L:L,'PM10'!$B:$B,$A50,'PM10'!$A:$A,"RSSPM10")+SUMIFS('PM10'!L:L,'PM10'!$B:$B,$A50,'PM10'!$A:$A,"TRNPM10")</f>
        <v>1484.4371502573085</v>
      </c>
      <c r="M50" s="9" t="str">
        <f>RIGHT(A50,4)</f>
        <v>0048</v>
      </c>
      <c r="N50" s="9">
        <f>VLOOKUP($M50,scenarios!$A$2:$I$61,3)</f>
        <v>2060</v>
      </c>
      <c r="O50" s="9" t="str">
        <f>VLOOKUP($M50,scenarios!$A$2:$I$61,4)</f>
        <v>Ref</v>
      </c>
      <c r="P50" s="9">
        <f>VLOOKUP($M50,scenarios!$A$2:$I$61,5)</f>
        <v>20</v>
      </c>
      <c r="Q50" s="9" t="str">
        <f>VLOOKUP($M50,scenarios!$A$2:$I$61,6)</f>
        <v>Linear-Steady</v>
      </c>
      <c r="R50" s="9" t="str">
        <f>VLOOKUP($M50,scenarios!$A$2:$I$61,7)</f>
        <v>Ref</v>
      </c>
      <c r="S50" s="9">
        <f>VLOOKUP($M50,scenarios!$A$2:$I$61,8)</f>
        <v>2030</v>
      </c>
      <c r="T50" s="9">
        <f>VLOOKUP($M50,scenarios!$A$2:$I$61,9)</f>
        <v>70</v>
      </c>
    </row>
    <row r="51" spans="1:20" x14ac:dyDescent="0.3">
      <c r="A51" s="2" t="s">
        <v>132</v>
      </c>
      <c r="B51" s="21">
        <f>SUMIFS('PM10'!C:C,'PM10'!$B:$B,$A51,'PM10'!$A:$A,"BIOEPM10")+SUMIFS('PM10'!C:C,'PM10'!$B:$B,$A51,'PM10'!$A:$A,"COMPM10")+SUMIFS('PM10'!C:C,'PM10'!$B:$B,$A51,'PM10'!$A:$A,"ELCPM10")+SUMIFS('PM10'!C:C,'PM10'!$B:$B,$A51,'PM10'!$A:$A,"ETHPM10")+SUMIFS('PM10'!C:C,'PM10'!$B:$B,$A51,'PM10'!$A:$A,"INDPM10")+SUMIFS('PM10'!C:C,'PM10'!$B:$B,$A51,'PM10'!$A:$A,"REFPM10")+SUMIFS('PM10'!C:C,'PM10'!$B:$B,$A51,'PM10'!$A:$A,"RESPM10")+SUMIFS('PM10'!C:C,'PM10'!$B:$B,$A51,'PM10'!$A:$A,"RSSPM10")+SUMIFS('PM10'!C:C,'PM10'!$B:$B,$A51,'PM10'!$A:$A,"TRNPM10")</f>
        <v>4494.3515305312812</v>
      </c>
      <c r="C51" s="21">
        <f>SUMIFS('PM10'!D:D,'PM10'!$B:$B,$A51,'PM10'!$A:$A,"BIOEPM10")+SUMIFS('PM10'!D:D,'PM10'!$B:$B,$A51,'PM10'!$A:$A,"COMPM10")+SUMIFS('PM10'!D:D,'PM10'!$B:$B,$A51,'PM10'!$A:$A,"ELCPM10")+SUMIFS('PM10'!D:D,'PM10'!$B:$B,$A51,'PM10'!$A:$A,"ETHPM10")+SUMIFS('PM10'!D:D,'PM10'!$B:$B,$A51,'PM10'!$A:$A,"INDPM10")+SUMIFS('PM10'!D:D,'PM10'!$B:$B,$A51,'PM10'!$A:$A,"REFPM10")+SUMIFS('PM10'!D:D,'PM10'!$B:$B,$A51,'PM10'!$A:$A,"RESPM10")+SUMIFS('PM10'!D:D,'PM10'!$B:$B,$A51,'PM10'!$A:$A,"RSSPM10")+SUMIFS('PM10'!D:D,'PM10'!$B:$B,$A51,'PM10'!$A:$A,"TRNPM10")</f>
        <v>4295.3670452958249</v>
      </c>
      <c r="D51" s="21">
        <f>SUMIFS('PM10'!E:E,'PM10'!$B:$B,$A51,'PM10'!$A:$A,"BIOEPM10")+SUMIFS('PM10'!E:E,'PM10'!$B:$B,$A51,'PM10'!$A:$A,"COMPM10")+SUMIFS('PM10'!E:E,'PM10'!$B:$B,$A51,'PM10'!$A:$A,"ELCPM10")+SUMIFS('PM10'!E:E,'PM10'!$B:$B,$A51,'PM10'!$A:$A,"ETHPM10")+SUMIFS('PM10'!E:E,'PM10'!$B:$B,$A51,'PM10'!$A:$A,"INDPM10")+SUMIFS('PM10'!E:E,'PM10'!$B:$B,$A51,'PM10'!$A:$A,"REFPM10")+SUMIFS('PM10'!E:E,'PM10'!$B:$B,$A51,'PM10'!$A:$A,"RESPM10")+SUMIFS('PM10'!E:E,'PM10'!$B:$B,$A51,'PM10'!$A:$A,"RSSPM10")+SUMIFS('PM10'!E:E,'PM10'!$B:$B,$A51,'PM10'!$A:$A,"TRNPM10")</f>
        <v>3609.4375972645248</v>
      </c>
      <c r="E51" s="21">
        <f>SUMIFS('PM10'!F:F,'PM10'!$B:$B,$A51,'PM10'!$A:$A,"BIOEPM10")+SUMIFS('PM10'!F:F,'PM10'!$B:$B,$A51,'PM10'!$A:$A,"COMPM10")+SUMIFS('PM10'!F:F,'PM10'!$B:$B,$A51,'PM10'!$A:$A,"ELCPM10")+SUMIFS('PM10'!F:F,'PM10'!$B:$B,$A51,'PM10'!$A:$A,"ETHPM10")+SUMIFS('PM10'!F:F,'PM10'!$B:$B,$A51,'PM10'!$A:$A,"INDPM10")+SUMIFS('PM10'!F:F,'PM10'!$B:$B,$A51,'PM10'!$A:$A,"REFPM10")+SUMIFS('PM10'!F:F,'PM10'!$B:$B,$A51,'PM10'!$A:$A,"RESPM10")+SUMIFS('PM10'!F:F,'PM10'!$B:$B,$A51,'PM10'!$A:$A,"RSSPM10")+SUMIFS('PM10'!F:F,'PM10'!$B:$B,$A51,'PM10'!$A:$A,"TRNPM10")</f>
        <v>2846.8312179417103</v>
      </c>
      <c r="F51" s="21">
        <f>SUMIFS('PM10'!G:G,'PM10'!$B:$B,$A51,'PM10'!$A:$A,"BIOEPM10")+SUMIFS('PM10'!G:G,'PM10'!$B:$B,$A51,'PM10'!$A:$A,"COMPM10")+SUMIFS('PM10'!G:G,'PM10'!$B:$B,$A51,'PM10'!$A:$A,"ELCPM10")+SUMIFS('PM10'!G:G,'PM10'!$B:$B,$A51,'PM10'!$A:$A,"ETHPM10")+SUMIFS('PM10'!G:G,'PM10'!$B:$B,$A51,'PM10'!$A:$A,"INDPM10")+SUMIFS('PM10'!G:G,'PM10'!$B:$B,$A51,'PM10'!$A:$A,"REFPM10")+SUMIFS('PM10'!G:G,'PM10'!$B:$B,$A51,'PM10'!$A:$A,"RESPM10")+SUMIFS('PM10'!G:G,'PM10'!$B:$B,$A51,'PM10'!$A:$A,"RSSPM10")+SUMIFS('PM10'!G:G,'PM10'!$B:$B,$A51,'PM10'!$A:$A,"TRNPM10")</f>
        <v>1818.7430541536808</v>
      </c>
      <c r="G51" s="21">
        <f>SUMIFS('PM10'!H:H,'PM10'!$B:$B,$A51,'PM10'!$A:$A,"BIOEPM10")+SUMIFS('PM10'!H:H,'PM10'!$B:$B,$A51,'PM10'!$A:$A,"COMPM10")+SUMIFS('PM10'!H:H,'PM10'!$B:$B,$A51,'PM10'!$A:$A,"ELCPM10")+SUMIFS('PM10'!H:H,'PM10'!$B:$B,$A51,'PM10'!$A:$A,"ETHPM10")+SUMIFS('PM10'!H:H,'PM10'!$B:$B,$A51,'PM10'!$A:$A,"INDPM10")+SUMIFS('PM10'!H:H,'PM10'!$B:$B,$A51,'PM10'!$A:$A,"REFPM10")+SUMIFS('PM10'!H:H,'PM10'!$B:$B,$A51,'PM10'!$A:$A,"RESPM10")+SUMIFS('PM10'!H:H,'PM10'!$B:$B,$A51,'PM10'!$A:$A,"RSSPM10")+SUMIFS('PM10'!H:H,'PM10'!$B:$B,$A51,'PM10'!$A:$A,"TRNPM10")</f>
        <v>1586.351628270485</v>
      </c>
      <c r="H51" s="21">
        <f>SUMIFS('PM10'!I:I,'PM10'!$B:$B,$A51,'PM10'!$A:$A,"BIOEPM10")+SUMIFS('PM10'!I:I,'PM10'!$B:$B,$A51,'PM10'!$A:$A,"COMPM10")+SUMIFS('PM10'!I:I,'PM10'!$B:$B,$A51,'PM10'!$A:$A,"ELCPM10")+SUMIFS('PM10'!I:I,'PM10'!$B:$B,$A51,'PM10'!$A:$A,"ETHPM10")+SUMIFS('PM10'!I:I,'PM10'!$B:$B,$A51,'PM10'!$A:$A,"INDPM10")+SUMIFS('PM10'!I:I,'PM10'!$B:$B,$A51,'PM10'!$A:$A,"REFPM10")+SUMIFS('PM10'!I:I,'PM10'!$B:$B,$A51,'PM10'!$A:$A,"RESPM10")+SUMIFS('PM10'!I:I,'PM10'!$B:$B,$A51,'PM10'!$A:$A,"RSSPM10")+SUMIFS('PM10'!I:I,'PM10'!$B:$B,$A51,'PM10'!$A:$A,"TRNPM10")</f>
        <v>1578.706063951528</v>
      </c>
      <c r="I51" s="21">
        <f>SUMIFS('PM10'!J:J,'PM10'!$B:$B,$A51,'PM10'!$A:$A,"BIOEPM10")+SUMIFS('PM10'!J:J,'PM10'!$B:$B,$A51,'PM10'!$A:$A,"COMPM10")+SUMIFS('PM10'!J:J,'PM10'!$B:$B,$A51,'PM10'!$A:$A,"ELCPM10")+SUMIFS('PM10'!J:J,'PM10'!$B:$B,$A51,'PM10'!$A:$A,"ETHPM10")+SUMIFS('PM10'!J:J,'PM10'!$B:$B,$A51,'PM10'!$A:$A,"INDPM10")+SUMIFS('PM10'!J:J,'PM10'!$B:$B,$A51,'PM10'!$A:$A,"REFPM10")+SUMIFS('PM10'!J:J,'PM10'!$B:$B,$A51,'PM10'!$A:$A,"RESPM10")+SUMIFS('PM10'!J:J,'PM10'!$B:$B,$A51,'PM10'!$A:$A,"RSSPM10")+SUMIFS('PM10'!J:J,'PM10'!$B:$B,$A51,'PM10'!$A:$A,"TRNPM10")</f>
        <v>1682.4324628032573</v>
      </c>
      <c r="J51" s="21">
        <f>SUMIFS('PM10'!K:K,'PM10'!$B:$B,$A51,'PM10'!$A:$A,"BIOEPM10")+SUMIFS('PM10'!K:K,'PM10'!$B:$B,$A51,'PM10'!$A:$A,"COMPM10")+SUMIFS('PM10'!K:K,'PM10'!$B:$B,$A51,'PM10'!$A:$A,"ELCPM10")+SUMIFS('PM10'!K:K,'PM10'!$B:$B,$A51,'PM10'!$A:$A,"ETHPM10")+SUMIFS('PM10'!K:K,'PM10'!$B:$B,$A51,'PM10'!$A:$A,"INDPM10")+SUMIFS('PM10'!K:K,'PM10'!$B:$B,$A51,'PM10'!$A:$A,"REFPM10")+SUMIFS('PM10'!K:K,'PM10'!$B:$B,$A51,'PM10'!$A:$A,"RESPM10")+SUMIFS('PM10'!K:K,'PM10'!$B:$B,$A51,'PM10'!$A:$A,"RSSPM10")+SUMIFS('PM10'!K:K,'PM10'!$B:$B,$A51,'PM10'!$A:$A,"TRNPM10")</f>
        <v>1632.6902050045012</v>
      </c>
      <c r="K51" s="21">
        <f>SUMIFS('PM10'!L:L,'PM10'!$B:$B,$A51,'PM10'!$A:$A,"BIOEPM10")+SUMIFS('PM10'!L:L,'PM10'!$B:$B,$A51,'PM10'!$A:$A,"COMPM10")+SUMIFS('PM10'!L:L,'PM10'!$B:$B,$A51,'PM10'!$A:$A,"ELCPM10")+SUMIFS('PM10'!L:L,'PM10'!$B:$B,$A51,'PM10'!$A:$A,"ETHPM10")+SUMIFS('PM10'!L:L,'PM10'!$B:$B,$A51,'PM10'!$A:$A,"INDPM10")+SUMIFS('PM10'!L:L,'PM10'!$B:$B,$A51,'PM10'!$A:$A,"REFPM10")+SUMIFS('PM10'!L:L,'PM10'!$B:$B,$A51,'PM10'!$A:$A,"RESPM10")+SUMIFS('PM10'!L:L,'PM10'!$B:$B,$A51,'PM10'!$A:$A,"RSSPM10")+SUMIFS('PM10'!L:L,'PM10'!$B:$B,$A51,'PM10'!$A:$A,"TRNPM10")</f>
        <v>1418.7546047833061</v>
      </c>
      <c r="M51" s="9" t="str">
        <f>RIGHT(A51,4)</f>
        <v>0049</v>
      </c>
      <c r="N51" s="9">
        <f>VLOOKUP($M51,scenarios!$A$2:$I$61,3)</f>
        <v>2060</v>
      </c>
      <c r="O51" s="9" t="str">
        <f>VLOOKUP($M51,scenarios!$A$2:$I$61,4)</f>
        <v>Ref</v>
      </c>
      <c r="P51" s="9" t="str">
        <f>VLOOKUP($M51,scenarios!$A$2:$I$61,5)</f>
        <v>Ref</v>
      </c>
      <c r="Q51" s="9" t="str">
        <f>VLOOKUP($M51,scenarios!$A$2:$I$61,6)</f>
        <v>Ref</v>
      </c>
      <c r="R51" s="9" t="str">
        <f>VLOOKUP($M51,scenarios!$A$2:$I$61,7)</f>
        <v>Low</v>
      </c>
      <c r="S51" s="9">
        <f>VLOOKUP($M51,scenarios!$A$2:$I$61,8)</f>
        <v>2030</v>
      </c>
      <c r="T51" s="9">
        <f>VLOOKUP($M51,scenarios!$A$2:$I$61,9)</f>
        <v>70</v>
      </c>
    </row>
    <row r="52" spans="1:20" x14ac:dyDescent="0.3">
      <c r="A52" s="2" t="s">
        <v>133</v>
      </c>
      <c r="B52" s="21">
        <f>SUMIFS('PM10'!C:C,'PM10'!$B:$B,$A52,'PM10'!$A:$A,"BIOEPM10")+SUMIFS('PM10'!C:C,'PM10'!$B:$B,$A52,'PM10'!$A:$A,"COMPM10")+SUMIFS('PM10'!C:C,'PM10'!$B:$B,$A52,'PM10'!$A:$A,"ELCPM10")+SUMIFS('PM10'!C:C,'PM10'!$B:$B,$A52,'PM10'!$A:$A,"ETHPM10")+SUMIFS('PM10'!C:C,'PM10'!$B:$B,$A52,'PM10'!$A:$A,"INDPM10")+SUMIFS('PM10'!C:C,'PM10'!$B:$B,$A52,'PM10'!$A:$A,"REFPM10")+SUMIFS('PM10'!C:C,'PM10'!$B:$B,$A52,'PM10'!$A:$A,"RESPM10")+SUMIFS('PM10'!C:C,'PM10'!$B:$B,$A52,'PM10'!$A:$A,"RSSPM10")+SUMIFS('PM10'!C:C,'PM10'!$B:$B,$A52,'PM10'!$A:$A,"TRNPM10")</f>
        <v>4494.3515305327892</v>
      </c>
      <c r="C52" s="21">
        <f>SUMIFS('PM10'!D:D,'PM10'!$B:$B,$A52,'PM10'!$A:$A,"BIOEPM10")+SUMIFS('PM10'!D:D,'PM10'!$B:$B,$A52,'PM10'!$A:$A,"COMPM10")+SUMIFS('PM10'!D:D,'PM10'!$B:$B,$A52,'PM10'!$A:$A,"ELCPM10")+SUMIFS('PM10'!D:D,'PM10'!$B:$B,$A52,'PM10'!$A:$A,"ETHPM10")+SUMIFS('PM10'!D:D,'PM10'!$B:$B,$A52,'PM10'!$A:$A,"INDPM10")+SUMIFS('PM10'!D:D,'PM10'!$B:$B,$A52,'PM10'!$A:$A,"REFPM10")+SUMIFS('PM10'!D:D,'PM10'!$B:$B,$A52,'PM10'!$A:$A,"RESPM10")+SUMIFS('PM10'!D:D,'PM10'!$B:$B,$A52,'PM10'!$A:$A,"RSSPM10")+SUMIFS('PM10'!D:D,'PM10'!$B:$B,$A52,'PM10'!$A:$A,"TRNPM10")</f>
        <v>4295.3670452960187</v>
      </c>
      <c r="D52" s="21">
        <f>SUMIFS('PM10'!E:E,'PM10'!$B:$B,$A52,'PM10'!$A:$A,"BIOEPM10")+SUMIFS('PM10'!E:E,'PM10'!$B:$B,$A52,'PM10'!$A:$A,"COMPM10")+SUMIFS('PM10'!E:E,'PM10'!$B:$B,$A52,'PM10'!$A:$A,"ELCPM10")+SUMIFS('PM10'!E:E,'PM10'!$B:$B,$A52,'PM10'!$A:$A,"ETHPM10")+SUMIFS('PM10'!E:E,'PM10'!$B:$B,$A52,'PM10'!$A:$A,"INDPM10")+SUMIFS('PM10'!E:E,'PM10'!$B:$B,$A52,'PM10'!$A:$A,"REFPM10")+SUMIFS('PM10'!E:E,'PM10'!$B:$B,$A52,'PM10'!$A:$A,"RESPM10")+SUMIFS('PM10'!E:E,'PM10'!$B:$B,$A52,'PM10'!$A:$A,"RSSPM10")+SUMIFS('PM10'!E:E,'PM10'!$B:$B,$A52,'PM10'!$A:$A,"TRNPM10")</f>
        <v>3609.4375972645048</v>
      </c>
      <c r="E52" s="21">
        <f>SUMIFS('PM10'!F:F,'PM10'!$B:$B,$A52,'PM10'!$A:$A,"BIOEPM10")+SUMIFS('PM10'!F:F,'PM10'!$B:$B,$A52,'PM10'!$A:$A,"COMPM10")+SUMIFS('PM10'!F:F,'PM10'!$B:$B,$A52,'PM10'!$A:$A,"ELCPM10")+SUMIFS('PM10'!F:F,'PM10'!$B:$B,$A52,'PM10'!$A:$A,"ETHPM10")+SUMIFS('PM10'!F:F,'PM10'!$B:$B,$A52,'PM10'!$A:$A,"INDPM10")+SUMIFS('PM10'!F:F,'PM10'!$B:$B,$A52,'PM10'!$A:$A,"REFPM10")+SUMIFS('PM10'!F:F,'PM10'!$B:$B,$A52,'PM10'!$A:$A,"RESPM10")+SUMIFS('PM10'!F:F,'PM10'!$B:$B,$A52,'PM10'!$A:$A,"RSSPM10")+SUMIFS('PM10'!F:F,'PM10'!$B:$B,$A52,'PM10'!$A:$A,"TRNPM10")</f>
        <v>2846.8312179471131</v>
      </c>
      <c r="F52" s="21">
        <f>SUMIFS('PM10'!G:G,'PM10'!$B:$B,$A52,'PM10'!$A:$A,"BIOEPM10")+SUMIFS('PM10'!G:G,'PM10'!$B:$B,$A52,'PM10'!$A:$A,"COMPM10")+SUMIFS('PM10'!G:G,'PM10'!$B:$B,$A52,'PM10'!$A:$A,"ELCPM10")+SUMIFS('PM10'!G:G,'PM10'!$B:$B,$A52,'PM10'!$A:$A,"ETHPM10")+SUMIFS('PM10'!G:G,'PM10'!$B:$B,$A52,'PM10'!$A:$A,"INDPM10")+SUMIFS('PM10'!G:G,'PM10'!$B:$B,$A52,'PM10'!$A:$A,"REFPM10")+SUMIFS('PM10'!G:G,'PM10'!$B:$B,$A52,'PM10'!$A:$A,"RESPM10")+SUMIFS('PM10'!G:G,'PM10'!$B:$B,$A52,'PM10'!$A:$A,"RSSPM10")+SUMIFS('PM10'!G:G,'PM10'!$B:$B,$A52,'PM10'!$A:$A,"TRNPM10")</f>
        <v>1818.7430541563056</v>
      </c>
      <c r="G52" s="21">
        <f>SUMIFS('PM10'!H:H,'PM10'!$B:$B,$A52,'PM10'!$A:$A,"BIOEPM10")+SUMIFS('PM10'!H:H,'PM10'!$B:$B,$A52,'PM10'!$A:$A,"COMPM10")+SUMIFS('PM10'!H:H,'PM10'!$B:$B,$A52,'PM10'!$A:$A,"ELCPM10")+SUMIFS('PM10'!H:H,'PM10'!$B:$B,$A52,'PM10'!$A:$A,"ETHPM10")+SUMIFS('PM10'!H:H,'PM10'!$B:$B,$A52,'PM10'!$A:$A,"INDPM10")+SUMIFS('PM10'!H:H,'PM10'!$B:$B,$A52,'PM10'!$A:$A,"REFPM10")+SUMIFS('PM10'!H:H,'PM10'!$B:$B,$A52,'PM10'!$A:$A,"RESPM10")+SUMIFS('PM10'!H:H,'PM10'!$B:$B,$A52,'PM10'!$A:$A,"RSSPM10")+SUMIFS('PM10'!H:H,'PM10'!$B:$B,$A52,'PM10'!$A:$A,"TRNPM10")</f>
        <v>1583.9542292243677</v>
      </c>
      <c r="H52" s="21">
        <f>SUMIFS('PM10'!I:I,'PM10'!$B:$B,$A52,'PM10'!$A:$A,"BIOEPM10")+SUMIFS('PM10'!I:I,'PM10'!$B:$B,$A52,'PM10'!$A:$A,"COMPM10")+SUMIFS('PM10'!I:I,'PM10'!$B:$B,$A52,'PM10'!$A:$A,"ELCPM10")+SUMIFS('PM10'!I:I,'PM10'!$B:$B,$A52,'PM10'!$A:$A,"ETHPM10")+SUMIFS('PM10'!I:I,'PM10'!$B:$B,$A52,'PM10'!$A:$A,"INDPM10")+SUMIFS('PM10'!I:I,'PM10'!$B:$B,$A52,'PM10'!$A:$A,"REFPM10")+SUMIFS('PM10'!I:I,'PM10'!$B:$B,$A52,'PM10'!$A:$A,"RESPM10")+SUMIFS('PM10'!I:I,'PM10'!$B:$B,$A52,'PM10'!$A:$A,"RSSPM10")+SUMIFS('PM10'!I:I,'PM10'!$B:$B,$A52,'PM10'!$A:$A,"TRNPM10")</f>
        <v>1576.3086648460285</v>
      </c>
      <c r="I52" s="21">
        <f>SUMIFS('PM10'!J:J,'PM10'!$B:$B,$A52,'PM10'!$A:$A,"BIOEPM10")+SUMIFS('PM10'!J:J,'PM10'!$B:$B,$A52,'PM10'!$A:$A,"COMPM10")+SUMIFS('PM10'!J:J,'PM10'!$B:$B,$A52,'PM10'!$A:$A,"ELCPM10")+SUMIFS('PM10'!J:J,'PM10'!$B:$B,$A52,'PM10'!$A:$A,"ETHPM10")+SUMIFS('PM10'!J:J,'PM10'!$B:$B,$A52,'PM10'!$A:$A,"INDPM10")+SUMIFS('PM10'!J:J,'PM10'!$B:$B,$A52,'PM10'!$A:$A,"REFPM10")+SUMIFS('PM10'!J:J,'PM10'!$B:$B,$A52,'PM10'!$A:$A,"RESPM10")+SUMIFS('PM10'!J:J,'PM10'!$B:$B,$A52,'PM10'!$A:$A,"RSSPM10")+SUMIFS('PM10'!J:J,'PM10'!$B:$B,$A52,'PM10'!$A:$A,"TRNPM10")</f>
        <v>1682.4324628244779</v>
      </c>
      <c r="J52" s="21">
        <f>SUMIFS('PM10'!K:K,'PM10'!$B:$B,$A52,'PM10'!$A:$A,"BIOEPM10")+SUMIFS('PM10'!K:K,'PM10'!$B:$B,$A52,'PM10'!$A:$A,"COMPM10")+SUMIFS('PM10'!K:K,'PM10'!$B:$B,$A52,'PM10'!$A:$A,"ELCPM10")+SUMIFS('PM10'!K:K,'PM10'!$B:$B,$A52,'PM10'!$A:$A,"ETHPM10")+SUMIFS('PM10'!K:K,'PM10'!$B:$B,$A52,'PM10'!$A:$A,"INDPM10")+SUMIFS('PM10'!K:K,'PM10'!$B:$B,$A52,'PM10'!$A:$A,"REFPM10")+SUMIFS('PM10'!K:K,'PM10'!$B:$B,$A52,'PM10'!$A:$A,"RESPM10")+SUMIFS('PM10'!K:K,'PM10'!$B:$B,$A52,'PM10'!$A:$A,"RSSPM10")+SUMIFS('PM10'!K:K,'PM10'!$B:$B,$A52,'PM10'!$A:$A,"TRNPM10")</f>
        <v>1632.6902050045373</v>
      </c>
      <c r="K52" s="21">
        <f>SUMIFS('PM10'!L:L,'PM10'!$B:$B,$A52,'PM10'!$A:$A,"BIOEPM10")+SUMIFS('PM10'!L:L,'PM10'!$B:$B,$A52,'PM10'!$A:$A,"COMPM10")+SUMIFS('PM10'!L:L,'PM10'!$B:$B,$A52,'PM10'!$A:$A,"ELCPM10")+SUMIFS('PM10'!L:L,'PM10'!$B:$B,$A52,'PM10'!$A:$A,"ETHPM10")+SUMIFS('PM10'!L:L,'PM10'!$B:$B,$A52,'PM10'!$A:$A,"INDPM10")+SUMIFS('PM10'!L:L,'PM10'!$B:$B,$A52,'PM10'!$A:$A,"REFPM10")+SUMIFS('PM10'!L:L,'PM10'!$B:$B,$A52,'PM10'!$A:$A,"RESPM10")+SUMIFS('PM10'!L:L,'PM10'!$B:$B,$A52,'PM10'!$A:$A,"RSSPM10")+SUMIFS('PM10'!L:L,'PM10'!$B:$B,$A52,'PM10'!$A:$A,"TRNPM10")</f>
        <v>1418.7546047842864</v>
      </c>
      <c r="M52" s="9" t="str">
        <f>RIGHT(A52,4)</f>
        <v>0050</v>
      </c>
      <c r="N52" s="9">
        <f>VLOOKUP($M52,scenarios!$A$2:$I$61,3)</f>
        <v>2060</v>
      </c>
      <c r="O52" s="9" t="str">
        <f>VLOOKUP($M52,scenarios!$A$2:$I$61,4)</f>
        <v>Ref</v>
      </c>
      <c r="P52" s="9" t="str">
        <f>VLOOKUP($M52,scenarios!$A$2:$I$61,5)</f>
        <v>Ref</v>
      </c>
      <c r="Q52" s="9" t="str">
        <f>VLOOKUP($M52,scenarios!$A$2:$I$61,6)</f>
        <v>Ref</v>
      </c>
      <c r="R52" s="9" t="str">
        <f>VLOOKUP($M52,scenarios!$A$2:$I$61,7)</f>
        <v>Doe4</v>
      </c>
      <c r="S52" s="9">
        <f>VLOOKUP($M52,scenarios!$A$2:$I$61,8)</f>
        <v>2030</v>
      </c>
      <c r="T52" s="9">
        <f>VLOOKUP($M52,scenarios!$A$2:$I$61,9)</f>
        <v>70</v>
      </c>
    </row>
    <row r="53" spans="1:20" x14ac:dyDescent="0.3">
      <c r="A53" s="2" t="s">
        <v>134</v>
      </c>
      <c r="B53" s="21">
        <f>SUMIFS('PM10'!C:C,'PM10'!$B:$B,$A53,'PM10'!$A:$A,"BIOEPM10")+SUMIFS('PM10'!C:C,'PM10'!$B:$B,$A53,'PM10'!$A:$A,"COMPM10")+SUMIFS('PM10'!C:C,'PM10'!$B:$B,$A53,'PM10'!$A:$A,"ELCPM10")+SUMIFS('PM10'!C:C,'PM10'!$B:$B,$A53,'PM10'!$A:$A,"ETHPM10")+SUMIFS('PM10'!C:C,'PM10'!$B:$B,$A53,'PM10'!$A:$A,"INDPM10")+SUMIFS('PM10'!C:C,'PM10'!$B:$B,$A53,'PM10'!$A:$A,"REFPM10")+SUMIFS('PM10'!C:C,'PM10'!$B:$B,$A53,'PM10'!$A:$A,"RESPM10")+SUMIFS('PM10'!C:C,'PM10'!$B:$B,$A53,'PM10'!$A:$A,"RSSPM10")+SUMIFS('PM10'!C:C,'PM10'!$B:$B,$A53,'PM10'!$A:$A,"TRNPM10")</f>
        <v>4494.3515305312812</v>
      </c>
      <c r="C53" s="21">
        <f>SUMIFS('PM10'!D:D,'PM10'!$B:$B,$A53,'PM10'!$A:$A,"BIOEPM10")+SUMIFS('PM10'!D:D,'PM10'!$B:$B,$A53,'PM10'!$A:$A,"COMPM10")+SUMIFS('PM10'!D:D,'PM10'!$B:$B,$A53,'PM10'!$A:$A,"ELCPM10")+SUMIFS('PM10'!D:D,'PM10'!$B:$B,$A53,'PM10'!$A:$A,"ETHPM10")+SUMIFS('PM10'!D:D,'PM10'!$B:$B,$A53,'PM10'!$A:$A,"INDPM10")+SUMIFS('PM10'!D:D,'PM10'!$B:$B,$A53,'PM10'!$A:$A,"REFPM10")+SUMIFS('PM10'!D:D,'PM10'!$B:$B,$A53,'PM10'!$A:$A,"RESPM10")+SUMIFS('PM10'!D:D,'PM10'!$B:$B,$A53,'PM10'!$A:$A,"RSSPM10")+SUMIFS('PM10'!D:D,'PM10'!$B:$B,$A53,'PM10'!$A:$A,"TRNPM10")</f>
        <v>4295.3670452958231</v>
      </c>
      <c r="D53" s="21">
        <f>SUMIFS('PM10'!E:E,'PM10'!$B:$B,$A53,'PM10'!$A:$A,"BIOEPM10")+SUMIFS('PM10'!E:E,'PM10'!$B:$B,$A53,'PM10'!$A:$A,"COMPM10")+SUMIFS('PM10'!E:E,'PM10'!$B:$B,$A53,'PM10'!$A:$A,"ELCPM10")+SUMIFS('PM10'!E:E,'PM10'!$B:$B,$A53,'PM10'!$A:$A,"ETHPM10")+SUMIFS('PM10'!E:E,'PM10'!$B:$B,$A53,'PM10'!$A:$A,"INDPM10")+SUMIFS('PM10'!E:E,'PM10'!$B:$B,$A53,'PM10'!$A:$A,"REFPM10")+SUMIFS('PM10'!E:E,'PM10'!$B:$B,$A53,'PM10'!$A:$A,"RESPM10")+SUMIFS('PM10'!E:E,'PM10'!$B:$B,$A53,'PM10'!$A:$A,"RSSPM10")+SUMIFS('PM10'!E:E,'PM10'!$B:$B,$A53,'PM10'!$A:$A,"TRNPM10")</f>
        <v>3609.4375972645621</v>
      </c>
      <c r="E53" s="21">
        <f>SUMIFS('PM10'!F:F,'PM10'!$B:$B,$A53,'PM10'!$A:$A,"BIOEPM10")+SUMIFS('PM10'!F:F,'PM10'!$B:$B,$A53,'PM10'!$A:$A,"COMPM10")+SUMIFS('PM10'!F:F,'PM10'!$B:$B,$A53,'PM10'!$A:$A,"ELCPM10")+SUMIFS('PM10'!F:F,'PM10'!$B:$B,$A53,'PM10'!$A:$A,"ETHPM10")+SUMIFS('PM10'!F:F,'PM10'!$B:$B,$A53,'PM10'!$A:$A,"INDPM10")+SUMIFS('PM10'!F:F,'PM10'!$B:$B,$A53,'PM10'!$A:$A,"REFPM10")+SUMIFS('PM10'!F:F,'PM10'!$B:$B,$A53,'PM10'!$A:$A,"RESPM10")+SUMIFS('PM10'!F:F,'PM10'!$B:$B,$A53,'PM10'!$A:$A,"RSSPM10")+SUMIFS('PM10'!F:F,'PM10'!$B:$B,$A53,'PM10'!$A:$A,"TRNPM10")</f>
        <v>2846.8312179417012</v>
      </c>
      <c r="F53" s="21">
        <f>SUMIFS('PM10'!G:G,'PM10'!$B:$B,$A53,'PM10'!$A:$A,"BIOEPM10")+SUMIFS('PM10'!G:G,'PM10'!$B:$B,$A53,'PM10'!$A:$A,"COMPM10")+SUMIFS('PM10'!G:G,'PM10'!$B:$B,$A53,'PM10'!$A:$A,"ELCPM10")+SUMIFS('PM10'!G:G,'PM10'!$B:$B,$A53,'PM10'!$A:$A,"ETHPM10")+SUMIFS('PM10'!G:G,'PM10'!$B:$B,$A53,'PM10'!$A:$A,"INDPM10")+SUMIFS('PM10'!G:G,'PM10'!$B:$B,$A53,'PM10'!$A:$A,"REFPM10")+SUMIFS('PM10'!G:G,'PM10'!$B:$B,$A53,'PM10'!$A:$A,"RESPM10")+SUMIFS('PM10'!G:G,'PM10'!$B:$B,$A53,'PM10'!$A:$A,"RSSPM10")+SUMIFS('PM10'!G:G,'PM10'!$B:$B,$A53,'PM10'!$A:$A,"TRNPM10")</f>
        <v>1818.743054154301</v>
      </c>
      <c r="G53" s="21">
        <f>SUMIFS('PM10'!H:H,'PM10'!$B:$B,$A53,'PM10'!$A:$A,"BIOEPM10")+SUMIFS('PM10'!H:H,'PM10'!$B:$B,$A53,'PM10'!$A:$A,"COMPM10")+SUMIFS('PM10'!H:H,'PM10'!$B:$B,$A53,'PM10'!$A:$A,"ELCPM10")+SUMIFS('PM10'!H:H,'PM10'!$B:$B,$A53,'PM10'!$A:$A,"ETHPM10")+SUMIFS('PM10'!H:H,'PM10'!$B:$B,$A53,'PM10'!$A:$A,"INDPM10")+SUMIFS('PM10'!H:H,'PM10'!$B:$B,$A53,'PM10'!$A:$A,"REFPM10")+SUMIFS('PM10'!H:H,'PM10'!$B:$B,$A53,'PM10'!$A:$A,"RESPM10")+SUMIFS('PM10'!H:H,'PM10'!$B:$B,$A53,'PM10'!$A:$A,"RSSPM10")+SUMIFS('PM10'!H:H,'PM10'!$B:$B,$A53,'PM10'!$A:$A,"TRNPM10")</f>
        <v>1586.3516282705027</v>
      </c>
      <c r="H53" s="21">
        <f>SUMIFS('PM10'!I:I,'PM10'!$B:$B,$A53,'PM10'!$A:$A,"BIOEPM10")+SUMIFS('PM10'!I:I,'PM10'!$B:$B,$A53,'PM10'!$A:$A,"COMPM10")+SUMIFS('PM10'!I:I,'PM10'!$B:$B,$A53,'PM10'!$A:$A,"ELCPM10")+SUMIFS('PM10'!I:I,'PM10'!$B:$B,$A53,'PM10'!$A:$A,"ETHPM10")+SUMIFS('PM10'!I:I,'PM10'!$B:$B,$A53,'PM10'!$A:$A,"INDPM10")+SUMIFS('PM10'!I:I,'PM10'!$B:$B,$A53,'PM10'!$A:$A,"REFPM10")+SUMIFS('PM10'!I:I,'PM10'!$B:$B,$A53,'PM10'!$A:$A,"RESPM10")+SUMIFS('PM10'!I:I,'PM10'!$B:$B,$A53,'PM10'!$A:$A,"RSSPM10")+SUMIFS('PM10'!I:I,'PM10'!$B:$B,$A53,'PM10'!$A:$A,"TRNPM10")</f>
        <v>1578.7060639515448</v>
      </c>
      <c r="I53" s="21">
        <f>SUMIFS('PM10'!J:J,'PM10'!$B:$B,$A53,'PM10'!$A:$A,"BIOEPM10")+SUMIFS('PM10'!J:J,'PM10'!$B:$B,$A53,'PM10'!$A:$A,"COMPM10")+SUMIFS('PM10'!J:J,'PM10'!$B:$B,$A53,'PM10'!$A:$A,"ELCPM10")+SUMIFS('PM10'!J:J,'PM10'!$B:$B,$A53,'PM10'!$A:$A,"ETHPM10")+SUMIFS('PM10'!J:J,'PM10'!$B:$B,$A53,'PM10'!$A:$A,"INDPM10")+SUMIFS('PM10'!J:J,'PM10'!$B:$B,$A53,'PM10'!$A:$A,"REFPM10")+SUMIFS('PM10'!J:J,'PM10'!$B:$B,$A53,'PM10'!$A:$A,"RESPM10")+SUMIFS('PM10'!J:J,'PM10'!$B:$B,$A53,'PM10'!$A:$A,"RSSPM10")+SUMIFS('PM10'!J:J,'PM10'!$B:$B,$A53,'PM10'!$A:$A,"TRNPM10")</f>
        <v>1684.8298619591608</v>
      </c>
      <c r="J53" s="21">
        <f>SUMIFS('PM10'!K:K,'PM10'!$B:$B,$A53,'PM10'!$A:$A,"BIOEPM10")+SUMIFS('PM10'!K:K,'PM10'!$B:$B,$A53,'PM10'!$A:$A,"COMPM10")+SUMIFS('PM10'!K:K,'PM10'!$B:$B,$A53,'PM10'!$A:$A,"ELCPM10")+SUMIFS('PM10'!K:K,'PM10'!$B:$B,$A53,'PM10'!$A:$A,"ETHPM10")+SUMIFS('PM10'!K:K,'PM10'!$B:$B,$A53,'PM10'!$A:$A,"INDPM10")+SUMIFS('PM10'!K:K,'PM10'!$B:$B,$A53,'PM10'!$A:$A,"REFPM10")+SUMIFS('PM10'!K:K,'PM10'!$B:$B,$A53,'PM10'!$A:$A,"RESPM10")+SUMIFS('PM10'!K:K,'PM10'!$B:$B,$A53,'PM10'!$A:$A,"RSSPM10")+SUMIFS('PM10'!K:K,'PM10'!$B:$B,$A53,'PM10'!$A:$A,"TRNPM10")</f>
        <v>1635.0876041605438</v>
      </c>
      <c r="K53" s="21">
        <f>SUMIFS('PM10'!L:L,'PM10'!$B:$B,$A53,'PM10'!$A:$A,"BIOEPM10")+SUMIFS('PM10'!L:L,'PM10'!$B:$B,$A53,'PM10'!$A:$A,"COMPM10")+SUMIFS('PM10'!L:L,'PM10'!$B:$B,$A53,'PM10'!$A:$A,"ELCPM10")+SUMIFS('PM10'!L:L,'PM10'!$B:$B,$A53,'PM10'!$A:$A,"ETHPM10")+SUMIFS('PM10'!L:L,'PM10'!$B:$B,$A53,'PM10'!$A:$A,"INDPM10")+SUMIFS('PM10'!L:L,'PM10'!$B:$B,$A53,'PM10'!$A:$A,"REFPM10")+SUMIFS('PM10'!L:L,'PM10'!$B:$B,$A53,'PM10'!$A:$A,"RESPM10")+SUMIFS('PM10'!L:L,'PM10'!$B:$B,$A53,'PM10'!$A:$A,"RSSPM10")+SUMIFS('PM10'!L:L,'PM10'!$B:$B,$A53,'PM10'!$A:$A,"TRNPM10")</f>
        <v>1418.7546047831795</v>
      </c>
      <c r="M53" s="9" t="str">
        <f>RIGHT(A53,4)</f>
        <v>0051</v>
      </c>
      <c r="N53" s="9">
        <f>VLOOKUP($M53,scenarios!$A$2:$I$61,3)</f>
        <v>2060</v>
      </c>
      <c r="O53" s="9" t="str">
        <f>VLOOKUP($M53,scenarios!$A$2:$I$61,4)</f>
        <v>Ref</v>
      </c>
      <c r="P53" s="9" t="str">
        <f>VLOOKUP($M53,scenarios!$A$2:$I$61,5)</f>
        <v>Ref</v>
      </c>
      <c r="Q53" s="9" t="str">
        <f>VLOOKUP($M53,scenarios!$A$2:$I$61,6)</f>
        <v>Ref</v>
      </c>
      <c r="R53" s="9" t="str">
        <f>VLOOKUP($M53,scenarios!$A$2:$I$61,7)</f>
        <v>Doe2</v>
      </c>
      <c r="S53" s="9">
        <f>VLOOKUP($M53,scenarios!$A$2:$I$61,8)</f>
        <v>2030</v>
      </c>
      <c r="T53" s="9">
        <f>VLOOKUP($M53,scenarios!$A$2:$I$61,9)</f>
        <v>70</v>
      </c>
    </row>
    <row r="54" spans="1:20" x14ac:dyDescent="0.3">
      <c r="A54" s="2" t="s">
        <v>135</v>
      </c>
      <c r="B54" s="21">
        <f>SUMIFS('PM10'!C:C,'PM10'!$B:$B,$A54,'PM10'!$A:$A,"BIOEPM10")+SUMIFS('PM10'!C:C,'PM10'!$B:$B,$A54,'PM10'!$A:$A,"COMPM10")+SUMIFS('PM10'!C:C,'PM10'!$B:$B,$A54,'PM10'!$A:$A,"ELCPM10")+SUMIFS('PM10'!C:C,'PM10'!$B:$B,$A54,'PM10'!$A:$A,"ETHPM10")+SUMIFS('PM10'!C:C,'PM10'!$B:$B,$A54,'PM10'!$A:$A,"INDPM10")+SUMIFS('PM10'!C:C,'PM10'!$B:$B,$A54,'PM10'!$A:$A,"REFPM10")+SUMIFS('PM10'!C:C,'PM10'!$B:$B,$A54,'PM10'!$A:$A,"RESPM10")+SUMIFS('PM10'!C:C,'PM10'!$B:$B,$A54,'PM10'!$A:$A,"RSSPM10")+SUMIFS('PM10'!C:C,'PM10'!$B:$B,$A54,'PM10'!$A:$A,"TRNPM10")</f>
        <v>4494.3133933150702</v>
      </c>
      <c r="C54" s="21">
        <f>SUMIFS('PM10'!D:D,'PM10'!$B:$B,$A54,'PM10'!$A:$A,"BIOEPM10")+SUMIFS('PM10'!D:D,'PM10'!$B:$B,$A54,'PM10'!$A:$A,"COMPM10")+SUMIFS('PM10'!D:D,'PM10'!$B:$B,$A54,'PM10'!$A:$A,"ELCPM10")+SUMIFS('PM10'!D:D,'PM10'!$B:$B,$A54,'PM10'!$A:$A,"ETHPM10")+SUMIFS('PM10'!D:D,'PM10'!$B:$B,$A54,'PM10'!$A:$A,"INDPM10")+SUMIFS('PM10'!D:D,'PM10'!$B:$B,$A54,'PM10'!$A:$A,"REFPM10")+SUMIFS('PM10'!D:D,'PM10'!$B:$B,$A54,'PM10'!$A:$A,"RESPM10")+SUMIFS('PM10'!D:D,'PM10'!$B:$B,$A54,'PM10'!$A:$A,"RSSPM10")+SUMIFS('PM10'!D:D,'PM10'!$B:$B,$A54,'PM10'!$A:$A,"TRNPM10")</f>
        <v>4295.363071222454</v>
      </c>
      <c r="D54" s="21">
        <f>SUMIFS('PM10'!E:E,'PM10'!$B:$B,$A54,'PM10'!$A:$A,"BIOEPM10")+SUMIFS('PM10'!E:E,'PM10'!$B:$B,$A54,'PM10'!$A:$A,"COMPM10")+SUMIFS('PM10'!E:E,'PM10'!$B:$B,$A54,'PM10'!$A:$A,"ELCPM10")+SUMIFS('PM10'!E:E,'PM10'!$B:$B,$A54,'PM10'!$A:$A,"ETHPM10")+SUMIFS('PM10'!E:E,'PM10'!$B:$B,$A54,'PM10'!$A:$A,"INDPM10")+SUMIFS('PM10'!E:E,'PM10'!$B:$B,$A54,'PM10'!$A:$A,"REFPM10")+SUMIFS('PM10'!E:E,'PM10'!$B:$B,$A54,'PM10'!$A:$A,"RESPM10")+SUMIFS('PM10'!E:E,'PM10'!$B:$B,$A54,'PM10'!$A:$A,"RSSPM10")+SUMIFS('PM10'!E:E,'PM10'!$B:$B,$A54,'PM10'!$A:$A,"TRNPM10")</f>
        <v>3609.5516397197939</v>
      </c>
      <c r="E54" s="21">
        <f>SUMIFS('PM10'!F:F,'PM10'!$B:$B,$A54,'PM10'!$A:$A,"BIOEPM10")+SUMIFS('PM10'!F:F,'PM10'!$B:$B,$A54,'PM10'!$A:$A,"COMPM10")+SUMIFS('PM10'!F:F,'PM10'!$B:$B,$A54,'PM10'!$A:$A,"ELCPM10")+SUMIFS('PM10'!F:F,'PM10'!$B:$B,$A54,'PM10'!$A:$A,"ETHPM10")+SUMIFS('PM10'!F:F,'PM10'!$B:$B,$A54,'PM10'!$A:$A,"INDPM10")+SUMIFS('PM10'!F:F,'PM10'!$B:$B,$A54,'PM10'!$A:$A,"REFPM10")+SUMIFS('PM10'!F:F,'PM10'!$B:$B,$A54,'PM10'!$A:$A,"RESPM10")+SUMIFS('PM10'!F:F,'PM10'!$B:$B,$A54,'PM10'!$A:$A,"RSSPM10")+SUMIFS('PM10'!F:F,'PM10'!$B:$B,$A54,'PM10'!$A:$A,"TRNPM10")</f>
        <v>2849.8700646981497</v>
      </c>
      <c r="F54" s="21">
        <f>SUMIFS('PM10'!G:G,'PM10'!$B:$B,$A54,'PM10'!$A:$A,"BIOEPM10")+SUMIFS('PM10'!G:G,'PM10'!$B:$B,$A54,'PM10'!$A:$A,"COMPM10")+SUMIFS('PM10'!G:G,'PM10'!$B:$B,$A54,'PM10'!$A:$A,"ELCPM10")+SUMIFS('PM10'!G:G,'PM10'!$B:$B,$A54,'PM10'!$A:$A,"ETHPM10")+SUMIFS('PM10'!G:G,'PM10'!$B:$B,$A54,'PM10'!$A:$A,"INDPM10")+SUMIFS('PM10'!G:G,'PM10'!$B:$B,$A54,'PM10'!$A:$A,"REFPM10")+SUMIFS('PM10'!G:G,'PM10'!$B:$B,$A54,'PM10'!$A:$A,"RESPM10")+SUMIFS('PM10'!G:G,'PM10'!$B:$B,$A54,'PM10'!$A:$A,"RSSPM10")+SUMIFS('PM10'!G:G,'PM10'!$B:$B,$A54,'PM10'!$A:$A,"TRNPM10")</f>
        <v>1815.9920453193106</v>
      </c>
      <c r="G54" s="21">
        <f>SUMIFS('PM10'!H:H,'PM10'!$B:$B,$A54,'PM10'!$A:$A,"BIOEPM10")+SUMIFS('PM10'!H:H,'PM10'!$B:$B,$A54,'PM10'!$A:$A,"COMPM10")+SUMIFS('PM10'!H:H,'PM10'!$B:$B,$A54,'PM10'!$A:$A,"ELCPM10")+SUMIFS('PM10'!H:H,'PM10'!$B:$B,$A54,'PM10'!$A:$A,"ETHPM10")+SUMIFS('PM10'!H:H,'PM10'!$B:$B,$A54,'PM10'!$A:$A,"INDPM10")+SUMIFS('PM10'!H:H,'PM10'!$B:$B,$A54,'PM10'!$A:$A,"REFPM10")+SUMIFS('PM10'!H:H,'PM10'!$B:$B,$A54,'PM10'!$A:$A,"RESPM10")+SUMIFS('PM10'!H:H,'PM10'!$B:$B,$A54,'PM10'!$A:$A,"RSSPM10")+SUMIFS('PM10'!H:H,'PM10'!$B:$B,$A54,'PM10'!$A:$A,"TRNPM10")</f>
        <v>1586.6656023641256</v>
      </c>
      <c r="H54" s="21">
        <f>SUMIFS('PM10'!I:I,'PM10'!$B:$B,$A54,'PM10'!$A:$A,"BIOEPM10")+SUMIFS('PM10'!I:I,'PM10'!$B:$B,$A54,'PM10'!$A:$A,"COMPM10")+SUMIFS('PM10'!I:I,'PM10'!$B:$B,$A54,'PM10'!$A:$A,"ELCPM10")+SUMIFS('PM10'!I:I,'PM10'!$B:$B,$A54,'PM10'!$A:$A,"ETHPM10")+SUMIFS('PM10'!I:I,'PM10'!$B:$B,$A54,'PM10'!$A:$A,"INDPM10")+SUMIFS('PM10'!I:I,'PM10'!$B:$B,$A54,'PM10'!$A:$A,"REFPM10")+SUMIFS('PM10'!I:I,'PM10'!$B:$B,$A54,'PM10'!$A:$A,"RESPM10")+SUMIFS('PM10'!I:I,'PM10'!$B:$B,$A54,'PM10'!$A:$A,"RSSPM10")+SUMIFS('PM10'!I:I,'PM10'!$B:$B,$A54,'PM10'!$A:$A,"TRNPM10")</f>
        <v>1570.3786145154368</v>
      </c>
      <c r="I54" s="21">
        <f>SUMIFS('PM10'!J:J,'PM10'!$B:$B,$A54,'PM10'!$A:$A,"BIOEPM10")+SUMIFS('PM10'!J:J,'PM10'!$B:$B,$A54,'PM10'!$A:$A,"COMPM10")+SUMIFS('PM10'!J:J,'PM10'!$B:$B,$A54,'PM10'!$A:$A,"ELCPM10")+SUMIFS('PM10'!J:J,'PM10'!$B:$B,$A54,'PM10'!$A:$A,"ETHPM10")+SUMIFS('PM10'!J:J,'PM10'!$B:$B,$A54,'PM10'!$A:$A,"INDPM10")+SUMIFS('PM10'!J:J,'PM10'!$B:$B,$A54,'PM10'!$A:$A,"REFPM10")+SUMIFS('PM10'!J:J,'PM10'!$B:$B,$A54,'PM10'!$A:$A,"RESPM10")+SUMIFS('PM10'!J:J,'PM10'!$B:$B,$A54,'PM10'!$A:$A,"RSSPM10")+SUMIFS('PM10'!J:J,'PM10'!$B:$B,$A54,'PM10'!$A:$A,"TRNPM10")</f>
        <v>1669.9974116041199</v>
      </c>
      <c r="J54" s="21">
        <f>SUMIFS('PM10'!K:K,'PM10'!$B:$B,$A54,'PM10'!$A:$A,"BIOEPM10")+SUMIFS('PM10'!K:K,'PM10'!$B:$B,$A54,'PM10'!$A:$A,"COMPM10")+SUMIFS('PM10'!K:K,'PM10'!$B:$B,$A54,'PM10'!$A:$A,"ELCPM10")+SUMIFS('PM10'!K:K,'PM10'!$B:$B,$A54,'PM10'!$A:$A,"ETHPM10")+SUMIFS('PM10'!K:K,'PM10'!$B:$B,$A54,'PM10'!$A:$A,"INDPM10")+SUMIFS('PM10'!K:K,'PM10'!$B:$B,$A54,'PM10'!$A:$A,"REFPM10")+SUMIFS('PM10'!K:K,'PM10'!$B:$B,$A54,'PM10'!$A:$A,"RESPM10")+SUMIFS('PM10'!K:K,'PM10'!$B:$B,$A54,'PM10'!$A:$A,"RSSPM10")+SUMIFS('PM10'!K:K,'PM10'!$B:$B,$A54,'PM10'!$A:$A,"TRNPM10")</f>
        <v>1623.9393849549967</v>
      </c>
      <c r="K54" s="21">
        <f>SUMIFS('PM10'!L:L,'PM10'!$B:$B,$A54,'PM10'!$A:$A,"BIOEPM10")+SUMIFS('PM10'!L:L,'PM10'!$B:$B,$A54,'PM10'!$A:$A,"COMPM10")+SUMIFS('PM10'!L:L,'PM10'!$B:$B,$A54,'PM10'!$A:$A,"ELCPM10")+SUMIFS('PM10'!L:L,'PM10'!$B:$B,$A54,'PM10'!$A:$A,"ETHPM10")+SUMIFS('PM10'!L:L,'PM10'!$B:$B,$A54,'PM10'!$A:$A,"INDPM10")+SUMIFS('PM10'!L:L,'PM10'!$B:$B,$A54,'PM10'!$A:$A,"REFPM10")+SUMIFS('PM10'!L:L,'PM10'!$B:$B,$A54,'PM10'!$A:$A,"RESPM10")+SUMIFS('PM10'!L:L,'PM10'!$B:$B,$A54,'PM10'!$A:$A,"RSSPM10")+SUMIFS('PM10'!L:L,'PM10'!$B:$B,$A54,'PM10'!$A:$A,"TRNPM10")</f>
        <v>1366.6390623821733</v>
      </c>
      <c r="M54" s="9" t="str">
        <f>RIGHT(A54,4)</f>
        <v>0052</v>
      </c>
      <c r="N54" s="9">
        <f>VLOOKUP($M54,scenarios!$A$2:$I$61,3)</f>
        <v>2060</v>
      </c>
      <c r="O54" s="9" t="str">
        <f>VLOOKUP($M54,scenarios!$A$2:$I$61,4)</f>
        <v>Ref</v>
      </c>
      <c r="P54" s="9" t="str">
        <f>VLOOKUP($M54,scenarios!$A$2:$I$61,5)</f>
        <v>Ref</v>
      </c>
      <c r="Q54" s="9" t="str">
        <f>VLOOKUP($M54,scenarios!$A$2:$I$61,6)</f>
        <v>Linear-Steady</v>
      </c>
      <c r="R54" s="9" t="str">
        <f>VLOOKUP($M54,scenarios!$A$2:$I$61,7)</f>
        <v>Low</v>
      </c>
      <c r="S54" s="9">
        <f>VLOOKUP($M54,scenarios!$A$2:$I$61,8)</f>
        <v>2030</v>
      </c>
      <c r="T54" s="9">
        <f>VLOOKUP($M54,scenarios!$A$2:$I$61,9)</f>
        <v>70</v>
      </c>
    </row>
    <row r="55" spans="1:20" x14ac:dyDescent="0.3">
      <c r="A55" s="2" t="s">
        <v>136</v>
      </c>
      <c r="B55" s="21">
        <f>SUMIFS('PM10'!C:C,'PM10'!$B:$B,$A55,'PM10'!$A:$A,"BIOEPM10")+SUMIFS('PM10'!C:C,'PM10'!$B:$B,$A55,'PM10'!$A:$A,"COMPM10")+SUMIFS('PM10'!C:C,'PM10'!$B:$B,$A55,'PM10'!$A:$A,"ELCPM10")+SUMIFS('PM10'!C:C,'PM10'!$B:$B,$A55,'PM10'!$A:$A,"ETHPM10")+SUMIFS('PM10'!C:C,'PM10'!$B:$B,$A55,'PM10'!$A:$A,"INDPM10")+SUMIFS('PM10'!C:C,'PM10'!$B:$B,$A55,'PM10'!$A:$A,"REFPM10")+SUMIFS('PM10'!C:C,'PM10'!$B:$B,$A55,'PM10'!$A:$A,"RESPM10")+SUMIFS('PM10'!C:C,'PM10'!$B:$B,$A55,'PM10'!$A:$A,"RSSPM10")+SUMIFS('PM10'!C:C,'PM10'!$B:$B,$A55,'PM10'!$A:$A,"TRNPM10")</f>
        <v>4494.3133933150712</v>
      </c>
      <c r="C55" s="21">
        <f>SUMIFS('PM10'!D:D,'PM10'!$B:$B,$A55,'PM10'!$A:$A,"BIOEPM10")+SUMIFS('PM10'!D:D,'PM10'!$B:$B,$A55,'PM10'!$A:$A,"COMPM10")+SUMIFS('PM10'!D:D,'PM10'!$B:$B,$A55,'PM10'!$A:$A,"ELCPM10")+SUMIFS('PM10'!D:D,'PM10'!$B:$B,$A55,'PM10'!$A:$A,"ETHPM10")+SUMIFS('PM10'!D:D,'PM10'!$B:$B,$A55,'PM10'!$A:$A,"INDPM10")+SUMIFS('PM10'!D:D,'PM10'!$B:$B,$A55,'PM10'!$A:$A,"REFPM10")+SUMIFS('PM10'!D:D,'PM10'!$B:$B,$A55,'PM10'!$A:$A,"RESPM10")+SUMIFS('PM10'!D:D,'PM10'!$B:$B,$A55,'PM10'!$A:$A,"RSSPM10")+SUMIFS('PM10'!D:D,'PM10'!$B:$B,$A55,'PM10'!$A:$A,"TRNPM10")</f>
        <v>4295.3565150800387</v>
      </c>
      <c r="D55" s="21">
        <f>SUMIFS('PM10'!E:E,'PM10'!$B:$B,$A55,'PM10'!$A:$A,"BIOEPM10")+SUMIFS('PM10'!E:E,'PM10'!$B:$B,$A55,'PM10'!$A:$A,"COMPM10")+SUMIFS('PM10'!E:E,'PM10'!$B:$B,$A55,'PM10'!$A:$A,"ELCPM10")+SUMIFS('PM10'!E:E,'PM10'!$B:$B,$A55,'PM10'!$A:$A,"ETHPM10")+SUMIFS('PM10'!E:E,'PM10'!$B:$B,$A55,'PM10'!$A:$A,"INDPM10")+SUMIFS('PM10'!E:E,'PM10'!$B:$B,$A55,'PM10'!$A:$A,"REFPM10")+SUMIFS('PM10'!E:E,'PM10'!$B:$B,$A55,'PM10'!$A:$A,"RESPM10")+SUMIFS('PM10'!E:E,'PM10'!$B:$B,$A55,'PM10'!$A:$A,"RSSPM10")+SUMIFS('PM10'!E:E,'PM10'!$B:$B,$A55,'PM10'!$A:$A,"TRNPM10")</f>
        <v>3609.4901496201078</v>
      </c>
      <c r="E55" s="21">
        <f>SUMIFS('PM10'!F:F,'PM10'!$B:$B,$A55,'PM10'!$A:$A,"BIOEPM10")+SUMIFS('PM10'!F:F,'PM10'!$B:$B,$A55,'PM10'!$A:$A,"COMPM10")+SUMIFS('PM10'!F:F,'PM10'!$B:$B,$A55,'PM10'!$A:$A,"ELCPM10")+SUMIFS('PM10'!F:F,'PM10'!$B:$B,$A55,'PM10'!$A:$A,"ETHPM10")+SUMIFS('PM10'!F:F,'PM10'!$B:$B,$A55,'PM10'!$A:$A,"INDPM10")+SUMIFS('PM10'!F:F,'PM10'!$B:$B,$A55,'PM10'!$A:$A,"REFPM10")+SUMIFS('PM10'!F:F,'PM10'!$B:$B,$A55,'PM10'!$A:$A,"RESPM10")+SUMIFS('PM10'!F:F,'PM10'!$B:$B,$A55,'PM10'!$A:$A,"RSSPM10")+SUMIFS('PM10'!F:F,'PM10'!$B:$B,$A55,'PM10'!$A:$A,"TRNPM10")</f>
        <v>2846.2297624288599</v>
      </c>
      <c r="F55" s="21">
        <f>SUMIFS('PM10'!G:G,'PM10'!$B:$B,$A55,'PM10'!$A:$A,"BIOEPM10")+SUMIFS('PM10'!G:G,'PM10'!$B:$B,$A55,'PM10'!$A:$A,"COMPM10")+SUMIFS('PM10'!G:G,'PM10'!$B:$B,$A55,'PM10'!$A:$A,"ELCPM10")+SUMIFS('PM10'!G:G,'PM10'!$B:$B,$A55,'PM10'!$A:$A,"ETHPM10")+SUMIFS('PM10'!G:G,'PM10'!$B:$B,$A55,'PM10'!$A:$A,"INDPM10")+SUMIFS('PM10'!G:G,'PM10'!$B:$B,$A55,'PM10'!$A:$A,"REFPM10")+SUMIFS('PM10'!G:G,'PM10'!$B:$B,$A55,'PM10'!$A:$A,"RESPM10")+SUMIFS('PM10'!G:G,'PM10'!$B:$B,$A55,'PM10'!$A:$A,"RSSPM10")+SUMIFS('PM10'!G:G,'PM10'!$B:$B,$A55,'PM10'!$A:$A,"TRNPM10")</f>
        <v>1815.9920453144091</v>
      </c>
      <c r="G55" s="21">
        <f>SUMIFS('PM10'!H:H,'PM10'!$B:$B,$A55,'PM10'!$A:$A,"BIOEPM10")+SUMIFS('PM10'!H:H,'PM10'!$B:$B,$A55,'PM10'!$A:$A,"COMPM10")+SUMIFS('PM10'!H:H,'PM10'!$B:$B,$A55,'PM10'!$A:$A,"ELCPM10")+SUMIFS('PM10'!H:H,'PM10'!$B:$B,$A55,'PM10'!$A:$A,"ETHPM10")+SUMIFS('PM10'!H:H,'PM10'!$B:$B,$A55,'PM10'!$A:$A,"INDPM10")+SUMIFS('PM10'!H:H,'PM10'!$B:$B,$A55,'PM10'!$A:$A,"REFPM10")+SUMIFS('PM10'!H:H,'PM10'!$B:$B,$A55,'PM10'!$A:$A,"RESPM10")+SUMIFS('PM10'!H:H,'PM10'!$B:$B,$A55,'PM10'!$A:$A,"RSSPM10")+SUMIFS('PM10'!H:H,'PM10'!$B:$B,$A55,'PM10'!$A:$A,"TRNPM10")</f>
        <v>1586.6656023643113</v>
      </c>
      <c r="H55" s="21">
        <f>SUMIFS('PM10'!I:I,'PM10'!$B:$B,$A55,'PM10'!$A:$A,"BIOEPM10")+SUMIFS('PM10'!I:I,'PM10'!$B:$B,$A55,'PM10'!$A:$A,"COMPM10")+SUMIFS('PM10'!I:I,'PM10'!$B:$B,$A55,'PM10'!$A:$A,"ELCPM10")+SUMIFS('PM10'!I:I,'PM10'!$B:$B,$A55,'PM10'!$A:$A,"ETHPM10")+SUMIFS('PM10'!I:I,'PM10'!$B:$B,$A55,'PM10'!$A:$A,"INDPM10")+SUMIFS('PM10'!I:I,'PM10'!$B:$B,$A55,'PM10'!$A:$A,"REFPM10")+SUMIFS('PM10'!I:I,'PM10'!$B:$B,$A55,'PM10'!$A:$A,"RESPM10")+SUMIFS('PM10'!I:I,'PM10'!$B:$B,$A55,'PM10'!$A:$A,"RSSPM10")+SUMIFS('PM10'!I:I,'PM10'!$B:$B,$A55,'PM10'!$A:$A,"TRNPM10")</f>
        <v>1570.380998521857</v>
      </c>
      <c r="I55" s="21">
        <f>SUMIFS('PM10'!J:J,'PM10'!$B:$B,$A55,'PM10'!$A:$A,"BIOEPM10")+SUMIFS('PM10'!J:J,'PM10'!$B:$B,$A55,'PM10'!$A:$A,"COMPM10")+SUMIFS('PM10'!J:J,'PM10'!$B:$B,$A55,'PM10'!$A:$A,"ELCPM10")+SUMIFS('PM10'!J:J,'PM10'!$B:$B,$A55,'PM10'!$A:$A,"ETHPM10")+SUMIFS('PM10'!J:J,'PM10'!$B:$B,$A55,'PM10'!$A:$A,"INDPM10")+SUMIFS('PM10'!J:J,'PM10'!$B:$B,$A55,'PM10'!$A:$A,"REFPM10")+SUMIFS('PM10'!J:J,'PM10'!$B:$B,$A55,'PM10'!$A:$A,"RESPM10")+SUMIFS('PM10'!J:J,'PM10'!$B:$B,$A55,'PM10'!$A:$A,"RSSPM10")+SUMIFS('PM10'!J:J,'PM10'!$B:$B,$A55,'PM10'!$A:$A,"TRNPM10")</f>
        <v>1669.9997956221875</v>
      </c>
      <c r="J55" s="21">
        <f>SUMIFS('PM10'!K:K,'PM10'!$B:$B,$A55,'PM10'!$A:$A,"BIOEPM10")+SUMIFS('PM10'!K:K,'PM10'!$B:$B,$A55,'PM10'!$A:$A,"COMPM10")+SUMIFS('PM10'!K:K,'PM10'!$B:$B,$A55,'PM10'!$A:$A,"ELCPM10")+SUMIFS('PM10'!K:K,'PM10'!$B:$B,$A55,'PM10'!$A:$A,"ETHPM10")+SUMIFS('PM10'!K:K,'PM10'!$B:$B,$A55,'PM10'!$A:$A,"INDPM10")+SUMIFS('PM10'!K:K,'PM10'!$B:$B,$A55,'PM10'!$A:$A,"REFPM10")+SUMIFS('PM10'!K:K,'PM10'!$B:$B,$A55,'PM10'!$A:$A,"RESPM10")+SUMIFS('PM10'!K:K,'PM10'!$B:$B,$A55,'PM10'!$A:$A,"RSSPM10")+SUMIFS('PM10'!K:K,'PM10'!$B:$B,$A55,'PM10'!$A:$A,"TRNPM10")</f>
        <v>1623.9356790768434</v>
      </c>
      <c r="K55" s="21">
        <f>SUMIFS('PM10'!L:L,'PM10'!$B:$B,$A55,'PM10'!$A:$A,"BIOEPM10")+SUMIFS('PM10'!L:L,'PM10'!$B:$B,$A55,'PM10'!$A:$A,"COMPM10")+SUMIFS('PM10'!L:L,'PM10'!$B:$B,$A55,'PM10'!$A:$A,"ELCPM10")+SUMIFS('PM10'!L:L,'PM10'!$B:$B,$A55,'PM10'!$A:$A,"ETHPM10")+SUMIFS('PM10'!L:L,'PM10'!$B:$B,$A55,'PM10'!$A:$A,"INDPM10")+SUMIFS('PM10'!L:L,'PM10'!$B:$B,$A55,'PM10'!$A:$A,"REFPM10")+SUMIFS('PM10'!L:L,'PM10'!$B:$B,$A55,'PM10'!$A:$A,"RESPM10")+SUMIFS('PM10'!L:L,'PM10'!$B:$B,$A55,'PM10'!$A:$A,"RSSPM10")+SUMIFS('PM10'!L:L,'PM10'!$B:$B,$A55,'PM10'!$A:$A,"TRNPM10")</f>
        <v>1366.6353565045367</v>
      </c>
      <c r="M55" s="9" t="str">
        <f>RIGHT(A55,4)</f>
        <v>0053</v>
      </c>
      <c r="N55" s="9">
        <f>VLOOKUP($M55,scenarios!$A$2:$I$61,3)</f>
        <v>2060</v>
      </c>
      <c r="O55" s="9" t="str">
        <f>VLOOKUP($M55,scenarios!$A$2:$I$61,4)</f>
        <v>Ref</v>
      </c>
      <c r="P55" s="9" t="str">
        <f>VLOOKUP($M55,scenarios!$A$2:$I$61,5)</f>
        <v>Ref</v>
      </c>
      <c r="Q55" s="9" t="str">
        <f>VLOOKUP($M55,scenarios!$A$2:$I$61,6)</f>
        <v>Linear-Steady</v>
      </c>
      <c r="R55" s="9" t="str">
        <f>VLOOKUP($M55,scenarios!$A$2:$I$61,7)</f>
        <v>Doe4</v>
      </c>
      <c r="S55" s="9">
        <f>VLOOKUP($M55,scenarios!$A$2:$I$61,8)</f>
        <v>2030</v>
      </c>
      <c r="T55" s="9">
        <f>VLOOKUP($M55,scenarios!$A$2:$I$61,9)</f>
        <v>70</v>
      </c>
    </row>
    <row r="56" spans="1:20" x14ac:dyDescent="0.3">
      <c r="A56" s="2" t="s">
        <v>137</v>
      </c>
      <c r="B56" s="21">
        <f>SUMIFS('PM10'!C:C,'PM10'!$B:$B,$A56,'PM10'!$A:$A,"BIOEPM10")+SUMIFS('PM10'!C:C,'PM10'!$B:$B,$A56,'PM10'!$A:$A,"COMPM10")+SUMIFS('PM10'!C:C,'PM10'!$B:$B,$A56,'PM10'!$A:$A,"ELCPM10")+SUMIFS('PM10'!C:C,'PM10'!$B:$B,$A56,'PM10'!$A:$A,"ETHPM10")+SUMIFS('PM10'!C:C,'PM10'!$B:$B,$A56,'PM10'!$A:$A,"INDPM10")+SUMIFS('PM10'!C:C,'PM10'!$B:$B,$A56,'PM10'!$A:$A,"REFPM10")+SUMIFS('PM10'!C:C,'PM10'!$B:$B,$A56,'PM10'!$A:$A,"RESPM10")+SUMIFS('PM10'!C:C,'PM10'!$B:$B,$A56,'PM10'!$A:$A,"RSSPM10")+SUMIFS('PM10'!C:C,'PM10'!$B:$B,$A56,'PM10'!$A:$A,"TRNPM10")</f>
        <v>4494.3133933150702</v>
      </c>
      <c r="C56" s="21">
        <f>SUMIFS('PM10'!D:D,'PM10'!$B:$B,$A56,'PM10'!$A:$A,"BIOEPM10")+SUMIFS('PM10'!D:D,'PM10'!$B:$B,$A56,'PM10'!$A:$A,"COMPM10")+SUMIFS('PM10'!D:D,'PM10'!$B:$B,$A56,'PM10'!$A:$A,"ELCPM10")+SUMIFS('PM10'!D:D,'PM10'!$B:$B,$A56,'PM10'!$A:$A,"ETHPM10")+SUMIFS('PM10'!D:D,'PM10'!$B:$B,$A56,'PM10'!$A:$A,"INDPM10")+SUMIFS('PM10'!D:D,'PM10'!$B:$B,$A56,'PM10'!$A:$A,"REFPM10")+SUMIFS('PM10'!D:D,'PM10'!$B:$B,$A56,'PM10'!$A:$A,"RESPM10")+SUMIFS('PM10'!D:D,'PM10'!$B:$B,$A56,'PM10'!$A:$A,"RSSPM10")+SUMIFS('PM10'!D:D,'PM10'!$B:$B,$A56,'PM10'!$A:$A,"TRNPM10")</f>
        <v>4295.363071222454</v>
      </c>
      <c r="D56" s="21">
        <f>SUMIFS('PM10'!E:E,'PM10'!$B:$B,$A56,'PM10'!$A:$A,"BIOEPM10")+SUMIFS('PM10'!E:E,'PM10'!$B:$B,$A56,'PM10'!$A:$A,"COMPM10")+SUMIFS('PM10'!E:E,'PM10'!$B:$B,$A56,'PM10'!$A:$A,"ELCPM10")+SUMIFS('PM10'!E:E,'PM10'!$B:$B,$A56,'PM10'!$A:$A,"ETHPM10")+SUMIFS('PM10'!E:E,'PM10'!$B:$B,$A56,'PM10'!$A:$A,"INDPM10")+SUMIFS('PM10'!E:E,'PM10'!$B:$B,$A56,'PM10'!$A:$A,"REFPM10")+SUMIFS('PM10'!E:E,'PM10'!$B:$B,$A56,'PM10'!$A:$A,"RESPM10")+SUMIFS('PM10'!E:E,'PM10'!$B:$B,$A56,'PM10'!$A:$A,"RSSPM10")+SUMIFS('PM10'!E:E,'PM10'!$B:$B,$A56,'PM10'!$A:$A,"TRNPM10")</f>
        <v>3609.5477931596797</v>
      </c>
      <c r="E56" s="21">
        <f>SUMIFS('PM10'!F:F,'PM10'!$B:$B,$A56,'PM10'!$A:$A,"BIOEPM10")+SUMIFS('PM10'!F:F,'PM10'!$B:$B,$A56,'PM10'!$A:$A,"COMPM10")+SUMIFS('PM10'!F:F,'PM10'!$B:$B,$A56,'PM10'!$A:$A,"ELCPM10")+SUMIFS('PM10'!F:F,'PM10'!$B:$B,$A56,'PM10'!$A:$A,"ETHPM10")+SUMIFS('PM10'!F:F,'PM10'!$B:$B,$A56,'PM10'!$A:$A,"INDPM10")+SUMIFS('PM10'!F:F,'PM10'!$B:$B,$A56,'PM10'!$A:$A,"REFPM10")+SUMIFS('PM10'!F:F,'PM10'!$B:$B,$A56,'PM10'!$A:$A,"RESPM10")+SUMIFS('PM10'!F:F,'PM10'!$B:$B,$A56,'PM10'!$A:$A,"RSSPM10")+SUMIFS('PM10'!F:F,'PM10'!$B:$B,$A56,'PM10'!$A:$A,"TRNPM10")</f>
        <v>2846.236196336547</v>
      </c>
      <c r="F56" s="21">
        <f>SUMIFS('PM10'!G:G,'PM10'!$B:$B,$A56,'PM10'!$A:$A,"BIOEPM10")+SUMIFS('PM10'!G:G,'PM10'!$B:$B,$A56,'PM10'!$A:$A,"COMPM10")+SUMIFS('PM10'!G:G,'PM10'!$B:$B,$A56,'PM10'!$A:$A,"ELCPM10")+SUMIFS('PM10'!G:G,'PM10'!$B:$B,$A56,'PM10'!$A:$A,"ETHPM10")+SUMIFS('PM10'!G:G,'PM10'!$B:$B,$A56,'PM10'!$A:$A,"INDPM10")+SUMIFS('PM10'!G:G,'PM10'!$B:$B,$A56,'PM10'!$A:$A,"REFPM10")+SUMIFS('PM10'!G:G,'PM10'!$B:$B,$A56,'PM10'!$A:$A,"RESPM10")+SUMIFS('PM10'!G:G,'PM10'!$B:$B,$A56,'PM10'!$A:$A,"RSSPM10")+SUMIFS('PM10'!G:G,'PM10'!$B:$B,$A56,'PM10'!$A:$A,"TRNPM10")</f>
        <v>1815.9920455741105</v>
      </c>
      <c r="G56" s="21">
        <f>SUMIFS('PM10'!H:H,'PM10'!$B:$B,$A56,'PM10'!$A:$A,"BIOEPM10")+SUMIFS('PM10'!H:H,'PM10'!$B:$B,$A56,'PM10'!$A:$A,"COMPM10")+SUMIFS('PM10'!H:H,'PM10'!$B:$B,$A56,'PM10'!$A:$A,"ELCPM10")+SUMIFS('PM10'!H:H,'PM10'!$B:$B,$A56,'PM10'!$A:$A,"ETHPM10")+SUMIFS('PM10'!H:H,'PM10'!$B:$B,$A56,'PM10'!$A:$A,"INDPM10")+SUMIFS('PM10'!H:H,'PM10'!$B:$B,$A56,'PM10'!$A:$A,"REFPM10")+SUMIFS('PM10'!H:H,'PM10'!$B:$B,$A56,'PM10'!$A:$A,"RESPM10")+SUMIFS('PM10'!H:H,'PM10'!$B:$B,$A56,'PM10'!$A:$A,"RSSPM10")+SUMIFS('PM10'!H:H,'PM10'!$B:$B,$A56,'PM10'!$A:$A,"TRNPM10")</f>
        <v>1586.6656023641483</v>
      </c>
      <c r="H56" s="21">
        <f>SUMIFS('PM10'!I:I,'PM10'!$B:$B,$A56,'PM10'!$A:$A,"BIOEPM10")+SUMIFS('PM10'!I:I,'PM10'!$B:$B,$A56,'PM10'!$A:$A,"COMPM10")+SUMIFS('PM10'!I:I,'PM10'!$B:$B,$A56,'PM10'!$A:$A,"ELCPM10")+SUMIFS('PM10'!I:I,'PM10'!$B:$B,$A56,'PM10'!$A:$A,"ETHPM10")+SUMIFS('PM10'!I:I,'PM10'!$B:$B,$A56,'PM10'!$A:$A,"INDPM10")+SUMIFS('PM10'!I:I,'PM10'!$B:$B,$A56,'PM10'!$A:$A,"REFPM10")+SUMIFS('PM10'!I:I,'PM10'!$B:$B,$A56,'PM10'!$A:$A,"RESPM10")+SUMIFS('PM10'!I:I,'PM10'!$B:$B,$A56,'PM10'!$A:$A,"RSSPM10")+SUMIFS('PM10'!I:I,'PM10'!$B:$B,$A56,'PM10'!$A:$A,"TRNPM10")</f>
        <v>1567.9156043233277</v>
      </c>
      <c r="I56" s="21">
        <f>SUMIFS('PM10'!J:J,'PM10'!$B:$B,$A56,'PM10'!$A:$A,"BIOEPM10")+SUMIFS('PM10'!J:J,'PM10'!$B:$B,$A56,'PM10'!$A:$A,"COMPM10")+SUMIFS('PM10'!J:J,'PM10'!$B:$B,$A56,'PM10'!$A:$A,"ELCPM10")+SUMIFS('PM10'!J:J,'PM10'!$B:$B,$A56,'PM10'!$A:$A,"ETHPM10")+SUMIFS('PM10'!J:J,'PM10'!$B:$B,$A56,'PM10'!$A:$A,"INDPM10")+SUMIFS('PM10'!J:J,'PM10'!$B:$B,$A56,'PM10'!$A:$A,"REFPM10")+SUMIFS('PM10'!J:J,'PM10'!$B:$B,$A56,'PM10'!$A:$A,"RESPM10")+SUMIFS('PM10'!J:J,'PM10'!$B:$B,$A56,'PM10'!$A:$A,"RSSPM10")+SUMIFS('PM10'!J:J,'PM10'!$B:$B,$A56,'PM10'!$A:$A,"TRNPM10")</f>
        <v>1667.5344014033772</v>
      </c>
      <c r="J56" s="21">
        <f>SUMIFS('PM10'!K:K,'PM10'!$B:$B,$A56,'PM10'!$A:$A,"BIOEPM10")+SUMIFS('PM10'!K:K,'PM10'!$B:$B,$A56,'PM10'!$A:$A,"COMPM10")+SUMIFS('PM10'!K:K,'PM10'!$B:$B,$A56,'PM10'!$A:$A,"ELCPM10")+SUMIFS('PM10'!K:K,'PM10'!$B:$B,$A56,'PM10'!$A:$A,"ETHPM10")+SUMIFS('PM10'!K:K,'PM10'!$B:$B,$A56,'PM10'!$A:$A,"INDPM10")+SUMIFS('PM10'!K:K,'PM10'!$B:$B,$A56,'PM10'!$A:$A,"REFPM10")+SUMIFS('PM10'!K:K,'PM10'!$B:$B,$A56,'PM10'!$A:$A,"RESPM10")+SUMIFS('PM10'!K:K,'PM10'!$B:$B,$A56,'PM10'!$A:$A,"RSSPM10")+SUMIFS('PM10'!K:K,'PM10'!$B:$B,$A56,'PM10'!$A:$A,"TRNPM10")</f>
        <v>1621.4702848578861</v>
      </c>
      <c r="K56" s="21">
        <f>SUMIFS('PM10'!L:L,'PM10'!$B:$B,$A56,'PM10'!$A:$A,"BIOEPM10")+SUMIFS('PM10'!L:L,'PM10'!$B:$B,$A56,'PM10'!$A:$A,"COMPM10")+SUMIFS('PM10'!L:L,'PM10'!$B:$B,$A56,'PM10'!$A:$A,"ELCPM10")+SUMIFS('PM10'!L:L,'PM10'!$B:$B,$A56,'PM10'!$A:$A,"ETHPM10")+SUMIFS('PM10'!L:L,'PM10'!$B:$B,$A56,'PM10'!$A:$A,"INDPM10")+SUMIFS('PM10'!L:L,'PM10'!$B:$B,$A56,'PM10'!$A:$A,"REFPM10")+SUMIFS('PM10'!L:L,'PM10'!$B:$B,$A56,'PM10'!$A:$A,"RESPM10")+SUMIFS('PM10'!L:L,'PM10'!$B:$B,$A56,'PM10'!$A:$A,"RSSPM10")+SUMIFS('PM10'!L:L,'PM10'!$B:$B,$A56,'PM10'!$A:$A,"TRNPM10")</f>
        <v>1366.6329724857881</v>
      </c>
      <c r="M56" s="9" t="str">
        <f>RIGHT(A56,4)</f>
        <v>0054</v>
      </c>
      <c r="N56" s="9">
        <f>VLOOKUP($M56,scenarios!$A$2:$I$61,3)</f>
        <v>2060</v>
      </c>
      <c r="O56" s="9" t="str">
        <f>VLOOKUP($M56,scenarios!$A$2:$I$61,4)</f>
        <v>Ref</v>
      </c>
      <c r="P56" s="9" t="str">
        <f>VLOOKUP($M56,scenarios!$A$2:$I$61,5)</f>
        <v>Ref</v>
      </c>
      <c r="Q56" s="9" t="str">
        <f>VLOOKUP($M56,scenarios!$A$2:$I$61,6)</f>
        <v>Linear-Steady</v>
      </c>
      <c r="R56" s="9" t="str">
        <f>VLOOKUP($M56,scenarios!$A$2:$I$61,7)</f>
        <v>Doe2</v>
      </c>
      <c r="S56" s="9">
        <f>VLOOKUP($M56,scenarios!$A$2:$I$61,8)</f>
        <v>2030</v>
      </c>
      <c r="T56" s="9">
        <f>VLOOKUP($M56,scenarios!$A$2:$I$61,9)</f>
        <v>70</v>
      </c>
    </row>
    <row r="57" spans="1:20" x14ac:dyDescent="0.3">
      <c r="A57" s="2" t="s">
        <v>195</v>
      </c>
      <c r="B57" s="21">
        <f>SUMIFS('PM10'!C:C,'PM10'!$B:$B,$A57,'PM10'!$A:$A,"BIOEPM10")+SUMIFS('PM10'!C:C,'PM10'!$B:$B,$A57,'PM10'!$A:$A,"COMPM10")+SUMIFS('PM10'!C:C,'PM10'!$B:$B,$A57,'PM10'!$A:$A,"ELCPM10")+SUMIFS('PM10'!C:C,'PM10'!$B:$B,$A57,'PM10'!$A:$A,"ETHPM10")+SUMIFS('PM10'!C:C,'PM10'!$B:$B,$A57,'PM10'!$A:$A,"INDPM10")+SUMIFS('PM10'!C:C,'PM10'!$B:$B,$A57,'PM10'!$A:$A,"REFPM10")+SUMIFS('PM10'!C:C,'PM10'!$B:$B,$A57,'PM10'!$A:$A,"RESPM10")+SUMIFS('PM10'!C:C,'PM10'!$B:$B,$A57,'PM10'!$A:$A,"RSSPM10")+SUMIFS('PM10'!C:C,'PM10'!$B:$B,$A57,'PM10'!$A:$A,"TRNPM10")</f>
        <v>4494.3134039997276</v>
      </c>
      <c r="C57" s="21">
        <f>SUMIFS('PM10'!D:D,'PM10'!$B:$B,$A57,'PM10'!$A:$A,"BIOEPM10")+SUMIFS('PM10'!D:D,'PM10'!$B:$B,$A57,'PM10'!$A:$A,"COMPM10")+SUMIFS('PM10'!D:D,'PM10'!$B:$B,$A57,'PM10'!$A:$A,"ELCPM10")+SUMIFS('PM10'!D:D,'PM10'!$B:$B,$A57,'PM10'!$A:$A,"ETHPM10")+SUMIFS('PM10'!D:D,'PM10'!$B:$B,$A57,'PM10'!$A:$A,"INDPM10")+SUMIFS('PM10'!D:D,'PM10'!$B:$B,$A57,'PM10'!$A:$A,"REFPM10")+SUMIFS('PM10'!D:D,'PM10'!$B:$B,$A57,'PM10'!$A:$A,"RESPM10")+SUMIFS('PM10'!D:D,'PM10'!$B:$B,$A57,'PM10'!$A:$A,"RSSPM10")+SUMIFS('PM10'!D:D,'PM10'!$B:$B,$A57,'PM10'!$A:$A,"TRNPM10")</f>
        <v>4295.3842992137761</v>
      </c>
      <c r="D57" s="21">
        <f>SUMIFS('PM10'!E:E,'PM10'!$B:$B,$A57,'PM10'!$A:$A,"BIOEPM10")+SUMIFS('PM10'!E:E,'PM10'!$B:$B,$A57,'PM10'!$A:$A,"COMPM10")+SUMIFS('PM10'!E:E,'PM10'!$B:$B,$A57,'PM10'!$A:$A,"ELCPM10")+SUMIFS('PM10'!E:E,'PM10'!$B:$B,$A57,'PM10'!$A:$A,"ETHPM10")+SUMIFS('PM10'!E:E,'PM10'!$B:$B,$A57,'PM10'!$A:$A,"INDPM10")+SUMIFS('PM10'!E:E,'PM10'!$B:$B,$A57,'PM10'!$A:$A,"REFPM10")+SUMIFS('PM10'!E:E,'PM10'!$B:$B,$A57,'PM10'!$A:$A,"RESPM10")+SUMIFS('PM10'!E:E,'PM10'!$B:$B,$A57,'PM10'!$A:$A,"RSSPM10")+SUMIFS('PM10'!E:E,'PM10'!$B:$B,$A57,'PM10'!$A:$A,"TRNPM10")</f>
        <v>3609.4891807089707</v>
      </c>
      <c r="E57" s="21">
        <f>SUMIFS('PM10'!F:F,'PM10'!$B:$B,$A57,'PM10'!$A:$A,"BIOEPM10")+SUMIFS('PM10'!F:F,'PM10'!$B:$B,$A57,'PM10'!$A:$A,"COMPM10")+SUMIFS('PM10'!F:F,'PM10'!$B:$B,$A57,'PM10'!$A:$A,"ELCPM10")+SUMIFS('PM10'!F:F,'PM10'!$B:$B,$A57,'PM10'!$A:$A,"ETHPM10")+SUMIFS('PM10'!F:F,'PM10'!$B:$B,$A57,'PM10'!$A:$A,"INDPM10")+SUMIFS('PM10'!F:F,'PM10'!$B:$B,$A57,'PM10'!$A:$A,"REFPM10")+SUMIFS('PM10'!F:F,'PM10'!$B:$B,$A57,'PM10'!$A:$A,"RESPM10")+SUMIFS('PM10'!F:F,'PM10'!$B:$B,$A57,'PM10'!$A:$A,"RSSPM10")+SUMIFS('PM10'!F:F,'PM10'!$B:$B,$A57,'PM10'!$A:$A,"TRNPM10")</f>
        <v>2846.6379781009605</v>
      </c>
      <c r="F57" s="21">
        <f>SUMIFS('PM10'!G:G,'PM10'!$B:$B,$A57,'PM10'!$A:$A,"BIOEPM10")+SUMIFS('PM10'!G:G,'PM10'!$B:$B,$A57,'PM10'!$A:$A,"COMPM10")+SUMIFS('PM10'!G:G,'PM10'!$B:$B,$A57,'PM10'!$A:$A,"ELCPM10")+SUMIFS('PM10'!G:G,'PM10'!$B:$B,$A57,'PM10'!$A:$A,"ETHPM10")+SUMIFS('PM10'!G:G,'PM10'!$B:$B,$A57,'PM10'!$A:$A,"INDPM10")+SUMIFS('PM10'!G:G,'PM10'!$B:$B,$A57,'PM10'!$A:$A,"REFPM10")+SUMIFS('PM10'!G:G,'PM10'!$B:$B,$A57,'PM10'!$A:$A,"RESPM10")+SUMIFS('PM10'!G:G,'PM10'!$B:$B,$A57,'PM10'!$A:$A,"RSSPM10")+SUMIFS('PM10'!G:G,'PM10'!$B:$B,$A57,'PM10'!$A:$A,"TRNPM10")</f>
        <v>1814.5986880137152</v>
      </c>
      <c r="G57" s="21">
        <f>SUMIFS('PM10'!H:H,'PM10'!$B:$B,$A57,'PM10'!$A:$A,"BIOEPM10")+SUMIFS('PM10'!H:H,'PM10'!$B:$B,$A57,'PM10'!$A:$A,"COMPM10")+SUMIFS('PM10'!H:H,'PM10'!$B:$B,$A57,'PM10'!$A:$A,"ELCPM10")+SUMIFS('PM10'!H:H,'PM10'!$B:$B,$A57,'PM10'!$A:$A,"ETHPM10")+SUMIFS('PM10'!H:H,'PM10'!$B:$B,$A57,'PM10'!$A:$A,"INDPM10")+SUMIFS('PM10'!H:H,'PM10'!$B:$B,$A57,'PM10'!$A:$A,"REFPM10")+SUMIFS('PM10'!H:H,'PM10'!$B:$B,$A57,'PM10'!$A:$A,"RESPM10")+SUMIFS('PM10'!H:H,'PM10'!$B:$B,$A57,'PM10'!$A:$A,"RSSPM10")+SUMIFS('PM10'!H:H,'PM10'!$B:$B,$A57,'PM10'!$A:$A,"TRNPM10")</f>
        <v>1583.3696079118149</v>
      </c>
      <c r="H57" s="21">
        <f>SUMIFS('PM10'!I:I,'PM10'!$B:$B,$A57,'PM10'!$A:$A,"BIOEPM10")+SUMIFS('PM10'!I:I,'PM10'!$B:$B,$A57,'PM10'!$A:$A,"COMPM10")+SUMIFS('PM10'!I:I,'PM10'!$B:$B,$A57,'PM10'!$A:$A,"ELCPM10")+SUMIFS('PM10'!I:I,'PM10'!$B:$B,$A57,'PM10'!$A:$A,"ETHPM10")+SUMIFS('PM10'!I:I,'PM10'!$B:$B,$A57,'PM10'!$A:$A,"INDPM10")+SUMIFS('PM10'!I:I,'PM10'!$B:$B,$A57,'PM10'!$A:$A,"REFPM10")+SUMIFS('PM10'!I:I,'PM10'!$B:$B,$A57,'PM10'!$A:$A,"RESPM10")+SUMIFS('PM10'!I:I,'PM10'!$B:$B,$A57,'PM10'!$A:$A,"RSSPM10")+SUMIFS('PM10'!I:I,'PM10'!$B:$B,$A57,'PM10'!$A:$A,"TRNPM10")</f>
        <v>1568.1710423627587</v>
      </c>
      <c r="I57" s="21">
        <f>SUMIFS('PM10'!J:J,'PM10'!$B:$B,$A57,'PM10'!$A:$A,"BIOEPM10")+SUMIFS('PM10'!J:J,'PM10'!$B:$B,$A57,'PM10'!$A:$A,"COMPM10")+SUMIFS('PM10'!J:J,'PM10'!$B:$B,$A57,'PM10'!$A:$A,"ELCPM10")+SUMIFS('PM10'!J:J,'PM10'!$B:$B,$A57,'PM10'!$A:$A,"ETHPM10")+SUMIFS('PM10'!J:J,'PM10'!$B:$B,$A57,'PM10'!$A:$A,"INDPM10")+SUMIFS('PM10'!J:J,'PM10'!$B:$B,$A57,'PM10'!$A:$A,"REFPM10")+SUMIFS('PM10'!J:J,'PM10'!$B:$B,$A57,'PM10'!$A:$A,"RESPM10")+SUMIFS('PM10'!J:J,'PM10'!$B:$B,$A57,'PM10'!$A:$A,"RSSPM10")+SUMIFS('PM10'!J:J,'PM10'!$B:$B,$A57,'PM10'!$A:$A,"TRNPM10")</f>
        <v>1676.604893194627</v>
      </c>
      <c r="J57" s="21">
        <f>SUMIFS('PM10'!K:K,'PM10'!$B:$B,$A57,'PM10'!$A:$A,"BIOEPM10")+SUMIFS('PM10'!K:K,'PM10'!$B:$B,$A57,'PM10'!$A:$A,"COMPM10")+SUMIFS('PM10'!K:K,'PM10'!$B:$B,$A57,'PM10'!$A:$A,"ELCPM10")+SUMIFS('PM10'!K:K,'PM10'!$B:$B,$A57,'PM10'!$A:$A,"ETHPM10")+SUMIFS('PM10'!K:K,'PM10'!$B:$B,$A57,'PM10'!$A:$A,"INDPM10")+SUMIFS('PM10'!K:K,'PM10'!$B:$B,$A57,'PM10'!$A:$A,"REFPM10")+SUMIFS('PM10'!K:K,'PM10'!$B:$B,$A57,'PM10'!$A:$A,"RESPM10")+SUMIFS('PM10'!K:K,'PM10'!$B:$B,$A57,'PM10'!$A:$A,"RSSPM10")+SUMIFS('PM10'!K:K,'PM10'!$B:$B,$A57,'PM10'!$A:$A,"TRNPM10")</f>
        <v>1627.153635134232</v>
      </c>
      <c r="K57" s="21">
        <f>SUMIFS('PM10'!L:L,'PM10'!$B:$B,$A57,'PM10'!$A:$A,"BIOEPM10")+SUMIFS('PM10'!L:L,'PM10'!$B:$B,$A57,'PM10'!$A:$A,"COMPM10")+SUMIFS('PM10'!L:L,'PM10'!$B:$B,$A57,'PM10'!$A:$A,"ELCPM10")+SUMIFS('PM10'!L:L,'PM10'!$B:$B,$A57,'PM10'!$A:$A,"ETHPM10")+SUMIFS('PM10'!L:L,'PM10'!$B:$B,$A57,'PM10'!$A:$A,"INDPM10")+SUMIFS('PM10'!L:L,'PM10'!$B:$B,$A57,'PM10'!$A:$A,"REFPM10")+SUMIFS('PM10'!L:L,'PM10'!$B:$B,$A57,'PM10'!$A:$A,"RESPM10")+SUMIFS('PM10'!L:L,'PM10'!$B:$B,$A57,'PM10'!$A:$A,"RSSPM10")+SUMIFS('PM10'!L:L,'PM10'!$B:$B,$A57,'PM10'!$A:$A,"TRNPM10")</f>
        <v>1372.3469753841309</v>
      </c>
      <c r="M57" s="9" t="str">
        <f>RIGHT(A57,4)</f>
        <v>0055</v>
      </c>
      <c r="N57" s="9">
        <f>VLOOKUP($M57,scenarios!$A$2:$I$61,3)</f>
        <v>2060</v>
      </c>
      <c r="O57" s="9" t="str">
        <f>VLOOKUP($M57,scenarios!$A$2:$I$61,4)</f>
        <v>Ref</v>
      </c>
      <c r="P57" s="9">
        <f>VLOOKUP($M57,scenarios!$A$2:$I$61,5)</f>
        <v>10</v>
      </c>
      <c r="Q57" s="9" t="str">
        <f>VLOOKUP($M57,scenarios!$A$2:$I$61,6)</f>
        <v>Linear-Steady</v>
      </c>
      <c r="R57" s="9" t="str">
        <f>VLOOKUP($M57,scenarios!$A$2:$I$61,7)</f>
        <v>Low</v>
      </c>
      <c r="S57" s="9">
        <f>VLOOKUP($M57,scenarios!$A$2:$I$61,8)</f>
        <v>2030</v>
      </c>
      <c r="T57" s="9">
        <f>VLOOKUP($M57,scenarios!$A$2:$I$61,9)</f>
        <v>70</v>
      </c>
    </row>
    <row r="58" spans="1:20" x14ac:dyDescent="0.3">
      <c r="A58" s="2" t="s">
        <v>196</v>
      </c>
      <c r="B58" s="21">
        <f>SUMIFS('PM10'!C:C,'PM10'!$B:$B,$A58,'PM10'!$A:$A,"BIOEPM10")+SUMIFS('PM10'!C:C,'PM10'!$B:$B,$A58,'PM10'!$A:$A,"COMPM10")+SUMIFS('PM10'!C:C,'PM10'!$B:$B,$A58,'PM10'!$A:$A,"ELCPM10")+SUMIFS('PM10'!C:C,'PM10'!$B:$B,$A58,'PM10'!$A:$A,"ETHPM10")+SUMIFS('PM10'!C:C,'PM10'!$B:$B,$A58,'PM10'!$A:$A,"INDPM10")+SUMIFS('PM10'!C:C,'PM10'!$B:$B,$A58,'PM10'!$A:$A,"REFPM10")+SUMIFS('PM10'!C:C,'PM10'!$B:$B,$A58,'PM10'!$A:$A,"RESPM10")+SUMIFS('PM10'!C:C,'PM10'!$B:$B,$A58,'PM10'!$A:$A,"RSSPM10")+SUMIFS('PM10'!C:C,'PM10'!$B:$B,$A58,'PM10'!$A:$A,"TRNPM10")</f>
        <v>4494.3134039997276</v>
      </c>
      <c r="C58" s="21">
        <f>SUMIFS('PM10'!D:D,'PM10'!$B:$B,$A58,'PM10'!$A:$A,"BIOEPM10")+SUMIFS('PM10'!D:D,'PM10'!$B:$B,$A58,'PM10'!$A:$A,"COMPM10")+SUMIFS('PM10'!D:D,'PM10'!$B:$B,$A58,'PM10'!$A:$A,"ELCPM10")+SUMIFS('PM10'!D:D,'PM10'!$B:$B,$A58,'PM10'!$A:$A,"ETHPM10")+SUMIFS('PM10'!D:D,'PM10'!$B:$B,$A58,'PM10'!$A:$A,"INDPM10")+SUMIFS('PM10'!D:D,'PM10'!$B:$B,$A58,'PM10'!$A:$A,"REFPM10")+SUMIFS('PM10'!D:D,'PM10'!$B:$B,$A58,'PM10'!$A:$A,"RESPM10")+SUMIFS('PM10'!D:D,'PM10'!$B:$B,$A58,'PM10'!$A:$A,"RSSPM10")+SUMIFS('PM10'!D:D,'PM10'!$B:$B,$A58,'PM10'!$A:$A,"TRNPM10")</f>
        <v>4295.3842992137761</v>
      </c>
      <c r="D58" s="21">
        <f>SUMIFS('PM10'!E:E,'PM10'!$B:$B,$A58,'PM10'!$A:$A,"BIOEPM10")+SUMIFS('PM10'!E:E,'PM10'!$B:$B,$A58,'PM10'!$A:$A,"COMPM10")+SUMIFS('PM10'!E:E,'PM10'!$B:$B,$A58,'PM10'!$A:$A,"ELCPM10")+SUMIFS('PM10'!E:E,'PM10'!$B:$B,$A58,'PM10'!$A:$A,"ETHPM10")+SUMIFS('PM10'!E:E,'PM10'!$B:$B,$A58,'PM10'!$A:$A,"INDPM10")+SUMIFS('PM10'!E:E,'PM10'!$B:$B,$A58,'PM10'!$A:$A,"REFPM10")+SUMIFS('PM10'!E:E,'PM10'!$B:$B,$A58,'PM10'!$A:$A,"RESPM10")+SUMIFS('PM10'!E:E,'PM10'!$B:$B,$A58,'PM10'!$A:$A,"RSSPM10")+SUMIFS('PM10'!E:E,'PM10'!$B:$B,$A58,'PM10'!$A:$A,"TRNPM10")</f>
        <v>3609.4891807089716</v>
      </c>
      <c r="E58" s="21">
        <f>SUMIFS('PM10'!F:F,'PM10'!$B:$B,$A58,'PM10'!$A:$A,"BIOEPM10")+SUMIFS('PM10'!F:F,'PM10'!$B:$B,$A58,'PM10'!$A:$A,"COMPM10")+SUMIFS('PM10'!F:F,'PM10'!$B:$B,$A58,'PM10'!$A:$A,"ELCPM10")+SUMIFS('PM10'!F:F,'PM10'!$B:$B,$A58,'PM10'!$A:$A,"ETHPM10")+SUMIFS('PM10'!F:F,'PM10'!$B:$B,$A58,'PM10'!$A:$A,"INDPM10")+SUMIFS('PM10'!F:F,'PM10'!$B:$B,$A58,'PM10'!$A:$A,"REFPM10")+SUMIFS('PM10'!F:F,'PM10'!$B:$B,$A58,'PM10'!$A:$A,"RESPM10")+SUMIFS('PM10'!F:F,'PM10'!$B:$B,$A58,'PM10'!$A:$A,"RSSPM10")+SUMIFS('PM10'!F:F,'PM10'!$B:$B,$A58,'PM10'!$A:$A,"TRNPM10")</f>
        <v>2846.6379781009605</v>
      </c>
      <c r="F58" s="21">
        <f>SUMIFS('PM10'!G:G,'PM10'!$B:$B,$A58,'PM10'!$A:$A,"BIOEPM10")+SUMIFS('PM10'!G:G,'PM10'!$B:$B,$A58,'PM10'!$A:$A,"COMPM10")+SUMIFS('PM10'!G:G,'PM10'!$B:$B,$A58,'PM10'!$A:$A,"ELCPM10")+SUMIFS('PM10'!G:G,'PM10'!$B:$B,$A58,'PM10'!$A:$A,"ETHPM10")+SUMIFS('PM10'!G:G,'PM10'!$B:$B,$A58,'PM10'!$A:$A,"INDPM10")+SUMIFS('PM10'!G:G,'PM10'!$B:$B,$A58,'PM10'!$A:$A,"REFPM10")+SUMIFS('PM10'!G:G,'PM10'!$B:$B,$A58,'PM10'!$A:$A,"RESPM10")+SUMIFS('PM10'!G:G,'PM10'!$B:$B,$A58,'PM10'!$A:$A,"RSSPM10")+SUMIFS('PM10'!G:G,'PM10'!$B:$B,$A58,'PM10'!$A:$A,"TRNPM10")</f>
        <v>1814.5986880137086</v>
      </c>
      <c r="G58" s="21">
        <f>SUMIFS('PM10'!H:H,'PM10'!$B:$B,$A58,'PM10'!$A:$A,"BIOEPM10")+SUMIFS('PM10'!H:H,'PM10'!$B:$B,$A58,'PM10'!$A:$A,"COMPM10")+SUMIFS('PM10'!H:H,'PM10'!$B:$B,$A58,'PM10'!$A:$A,"ELCPM10")+SUMIFS('PM10'!H:H,'PM10'!$B:$B,$A58,'PM10'!$A:$A,"ETHPM10")+SUMIFS('PM10'!H:H,'PM10'!$B:$B,$A58,'PM10'!$A:$A,"INDPM10")+SUMIFS('PM10'!H:H,'PM10'!$B:$B,$A58,'PM10'!$A:$A,"REFPM10")+SUMIFS('PM10'!H:H,'PM10'!$B:$B,$A58,'PM10'!$A:$A,"RESPM10")+SUMIFS('PM10'!H:H,'PM10'!$B:$B,$A58,'PM10'!$A:$A,"RSSPM10")+SUMIFS('PM10'!H:H,'PM10'!$B:$B,$A58,'PM10'!$A:$A,"TRNPM10")</f>
        <v>1583.3696079118079</v>
      </c>
      <c r="H58" s="21">
        <f>SUMIFS('PM10'!I:I,'PM10'!$B:$B,$A58,'PM10'!$A:$A,"BIOEPM10")+SUMIFS('PM10'!I:I,'PM10'!$B:$B,$A58,'PM10'!$A:$A,"COMPM10")+SUMIFS('PM10'!I:I,'PM10'!$B:$B,$A58,'PM10'!$A:$A,"ELCPM10")+SUMIFS('PM10'!I:I,'PM10'!$B:$B,$A58,'PM10'!$A:$A,"ETHPM10")+SUMIFS('PM10'!I:I,'PM10'!$B:$B,$A58,'PM10'!$A:$A,"INDPM10")+SUMIFS('PM10'!I:I,'PM10'!$B:$B,$A58,'PM10'!$A:$A,"REFPM10")+SUMIFS('PM10'!I:I,'PM10'!$B:$B,$A58,'PM10'!$A:$A,"RESPM10")+SUMIFS('PM10'!I:I,'PM10'!$B:$B,$A58,'PM10'!$A:$A,"RSSPM10")+SUMIFS('PM10'!I:I,'PM10'!$B:$B,$A58,'PM10'!$A:$A,"TRNPM10")</f>
        <v>1568.1710423627992</v>
      </c>
      <c r="I58" s="21">
        <f>SUMIFS('PM10'!J:J,'PM10'!$B:$B,$A58,'PM10'!$A:$A,"BIOEPM10")+SUMIFS('PM10'!J:J,'PM10'!$B:$B,$A58,'PM10'!$A:$A,"COMPM10")+SUMIFS('PM10'!J:J,'PM10'!$B:$B,$A58,'PM10'!$A:$A,"ELCPM10")+SUMIFS('PM10'!J:J,'PM10'!$B:$B,$A58,'PM10'!$A:$A,"ETHPM10")+SUMIFS('PM10'!J:J,'PM10'!$B:$B,$A58,'PM10'!$A:$A,"INDPM10")+SUMIFS('PM10'!J:J,'PM10'!$B:$B,$A58,'PM10'!$A:$A,"REFPM10")+SUMIFS('PM10'!J:J,'PM10'!$B:$B,$A58,'PM10'!$A:$A,"RESPM10")+SUMIFS('PM10'!J:J,'PM10'!$B:$B,$A58,'PM10'!$A:$A,"RSSPM10")+SUMIFS('PM10'!J:J,'PM10'!$B:$B,$A58,'PM10'!$A:$A,"TRNPM10")</f>
        <v>1676.6048931947219</v>
      </c>
      <c r="J58" s="21">
        <f>SUMIFS('PM10'!K:K,'PM10'!$B:$B,$A58,'PM10'!$A:$A,"BIOEPM10")+SUMIFS('PM10'!K:K,'PM10'!$B:$B,$A58,'PM10'!$A:$A,"COMPM10")+SUMIFS('PM10'!K:K,'PM10'!$B:$B,$A58,'PM10'!$A:$A,"ELCPM10")+SUMIFS('PM10'!K:K,'PM10'!$B:$B,$A58,'PM10'!$A:$A,"ETHPM10")+SUMIFS('PM10'!K:K,'PM10'!$B:$B,$A58,'PM10'!$A:$A,"INDPM10")+SUMIFS('PM10'!K:K,'PM10'!$B:$B,$A58,'PM10'!$A:$A,"REFPM10")+SUMIFS('PM10'!K:K,'PM10'!$B:$B,$A58,'PM10'!$A:$A,"RESPM10")+SUMIFS('PM10'!K:K,'PM10'!$B:$B,$A58,'PM10'!$A:$A,"RSSPM10")+SUMIFS('PM10'!K:K,'PM10'!$B:$B,$A58,'PM10'!$A:$A,"TRNPM10")</f>
        <v>1627.1536351342547</v>
      </c>
      <c r="K58" s="21">
        <f>SUMIFS('PM10'!L:L,'PM10'!$B:$B,$A58,'PM10'!$A:$A,"BIOEPM10")+SUMIFS('PM10'!L:L,'PM10'!$B:$B,$A58,'PM10'!$A:$A,"COMPM10")+SUMIFS('PM10'!L:L,'PM10'!$B:$B,$A58,'PM10'!$A:$A,"ELCPM10")+SUMIFS('PM10'!L:L,'PM10'!$B:$B,$A58,'PM10'!$A:$A,"ETHPM10")+SUMIFS('PM10'!L:L,'PM10'!$B:$B,$A58,'PM10'!$A:$A,"INDPM10")+SUMIFS('PM10'!L:L,'PM10'!$B:$B,$A58,'PM10'!$A:$A,"REFPM10")+SUMIFS('PM10'!L:L,'PM10'!$B:$B,$A58,'PM10'!$A:$A,"RESPM10")+SUMIFS('PM10'!L:L,'PM10'!$B:$B,$A58,'PM10'!$A:$A,"RSSPM10")+SUMIFS('PM10'!L:L,'PM10'!$B:$B,$A58,'PM10'!$A:$A,"TRNPM10")</f>
        <v>1372.3469753840793</v>
      </c>
      <c r="M58" s="9" t="str">
        <f>RIGHT(A58,4)</f>
        <v>0056</v>
      </c>
      <c r="N58" s="9">
        <f>VLOOKUP($M58,scenarios!$A$2:$I$61,3)</f>
        <v>2060</v>
      </c>
      <c r="O58" s="9" t="str">
        <f>VLOOKUP($M58,scenarios!$A$2:$I$61,4)</f>
        <v>Ref</v>
      </c>
      <c r="P58" s="9">
        <f>VLOOKUP($M58,scenarios!$A$2:$I$61,5)</f>
        <v>10</v>
      </c>
      <c r="Q58" s="9" t="str">
        <f>VLOOKUP($M58,scenarios!$A$2:$I$61,6)</f>
        <v>Linear-Steady</v>
      </c>
      <c r="R58" s="9" t="str">
        <f>VLOOKUP($M58,scenarios!$A$2:$I$61,7)</f>
        <v>Doe4</v>
      </c>
      <c r="S58" s="9">
        <f>VLOOKUP($M58,scenarios!$A$2:$I$61,8)</f>
        <v>2030</v>
      </c>
      <c r="T58" s="9">
        <f>VLOOKUP($M58,scenarios!$A$2:$I$61,9)</f>
        <v>70</v>
      </c>
    </row>
    <row r="59" spans="1:20" x14ac:dyDescent="0.3">
      <c r="A59" s="2" t="s">
        <v>197</v>
      </c>
      <c r="B59" s="21">
        <f>SUMIFS('PM10'!C:C,'PM10'!$B:$B,$A59,'PM10'!$A:$A,"BIOEPM10")+SUMIFS('PM10'!C:C,'PM10'!$B:$B,$A59,'PM10'!$A:$A,"COMPM10")+SUMIFS('PM10'!C:C,'PM10'!$B:$B,$A59,'PM10'!$A:$A,"ELCPM10")+SUMIFS('PM10'!C:C,'PM10'!$B:$B,$A59,'PM10'!$A:$A,"ETHPM10")+SUMIFS('PM10'!C:C,'PM10'!$B:$B,$A59,'PM10'!$A:$A,"INDPM10")+SUMIFS('PM10'!C:C,'PM10'!$B:$B,$A59,'PM10'!$A:$A,"REFPM10")+SUMIFS('PM10'!C:C,'PM10'!$B:$B,$A59,'PM10'!$A:$A,"RESPM10")+SUMIFS('PM10'!C:C,'PM10'!$B:$B,$A59,'PM10'!$A:$A,"RSSPM10")+SUMIFS('PM10'!C:C,'PM10'!$B:$B,$A59,'PM10'!$A:$A,"TRNPM10")</f>
        <v>4494.3134039997276</v>
      </c>
      <c r="C59" s="21">
        <f>SUMIFS('PM10'!D:D,'PM10'!$B:$B,$A59,'PM10'!$A:$A,"BIOEPM10")+SUMIFS('PM10'!D:D,'PM10'!$B:$B,$A59,'PM10'!$A:$A,"COMPM10")+SUMIFS('PM10'!D:D,'PM10'!$B:$B,$A59,'PM10'!$A:$A,"ELCPM10")+SUMIFS('PM10'!D:D,'PM10'!$B:$B,$A59,'PM10'!$A:$A,"ETHPM10")+SUMIFS('PM10'!D:D,'PM10'!$B:$B,$A59,'PM10'!$A:$A,"INDPM10")+SUMIFS('PM10'!D:D,'PM10'!$B:$B,$A59,'PM10'!$A:$A,"REFPM10")+SUMIFS('PM10'!D:D,'PM10'!$B:$B,$A59,'PM10'!$A:$A,"RESPM10")+SUMIFS('PM10'!D:D,'PM10'!$B:$B,$A59,'PM10'!$A:$A,"RSSPM10")+SUMIFS('PM10'!D:D,'PM10'!$B:$B,$A59,'PM10'!$A:$A,"TRNPM10")</f>
        <v>4295.3842992137752</v>
      </c>
      <c r="D59" s="21">
        <f>SUMIFS('PM10'!E:E,'PM10'!$B:$B,$A59,'PM10'!$A:$A,"BIOEPM10")+SUMIFS('PM10'!E:E,'PM10'!$B:$B,$A59,'PM10'!$A:$A,"COMPM10")+SUMIFS('PM10'!E:E,'PM10'!$B:$B,$A59,'PM10'!$A:$A,"ELCPM10")+SUMIFS('PM10'!E:E,'PM10'!$B:$B,$A59,'PM10'!$A:$A,"ETHPM10")+SUMIFS('PM10'!E:E,'PM10'!$B:$B,$A59,'PM10'!$A:$A,"INDPM10")+SUMIFS('PM10'!E:E,'PM10'!$B:$B,$A59,'PM10'!$A:$A,"REFPM10")+SUMIFS('PM10'!E:E,'PM10'!$B:$B,$A59,'PM10'!$A:$A,"RESPM10")+SUMIFS('PM10'!E:E,'PM10'!$B:$B,$A59,'PM10'!$A:$A,"RSSPM10")+SUMIFS('PM10'!E:E,'PM10'!$B:$B,$A59,'PM10'!$A:$A,"TRNPM10")</f>
        <v>3609.3870526548876</v>
      </c>
      <c r="E59" s="21">
        <f>SUMIFS('PM10'!F:F,'PM10'!$B:$B,$A59,'PM10'!$A:$A,"BIOEPM10")+SUMIFS('PM10'!F:F,'PM10'!$B:$B,$A59,'PM10'!$A:$A,"COMPM10")+SUMIFS('PM10'!F:F,'PM10'!$B:$B,$A59,'PM10'!$A:$A,"ELCPM10")+SUMIFS('PM10'!F:F,'PM10'!$B:$B,$A59,'PM10'!$A:$A,"ETHPM10")+SUMIFS('PM10'!F:F,'PM10'!$B:$B,$A59,'PM10'!$A:$A,"INDPM10")+SUMIFS('PM10'!F:F,'PM10'!$B:$B,$A59,'PM10'!$A:$A,"REFPM10")+SUMIFS('PM10'!F:F,'PM10'!$B:$B,$A59,'PM10'!$A:$A,"RESPM10")+SUMIFS('PM10'!F:F,'PM10'!$B:$B,$A59,'PM10'!$A:$A,"RSSPM10")+SUMIFS('PM10'!F:F,'PM10'!$B:$B,$A59,'PM10'!$A:$A,"TRNPM10")</f>
        <v>2850.3669355221141</v>
      </c>
      <c r="F59" s="21">
        <f>SUMIFS('PM10'!G:G,'PM10'!$B:$B,$A59,'PM10'!$A:$A,"BIOEPM10")+SUMIFS('PM10'!G:G,'PM10'!$B:$B,$A59,'PM10'!$A:$A,"COMPM10")+SUMIFS('PM10'!G:G,'PM10'!$B:$B,$A59,'PM10'!$A:$A,"ELCPM10")+SUMIFS('PM10'!G:G,'PM10'!$B:$B,$A59,'PM10'!$A:$A,"ETHPM10")+SUMIFS('PM10'!G:G,'PM10'!$B:$B,$A59,'PM10'!$A:$A,"INDPM10")+SUMIFS('PM10'!G:G,'PM10'!$B:$B,$A59,'PM10'!$A:$A,"REFPM10")+SUMIFS('PM10'!G:G,'PM10'!$B:$B,$A59,'PM10'!$A:$A,"RESPM10")+SUMIFS('PM10'!G:G,'PM10'!$B:$B,$A59,'PM10'!$A:$A,"RSSPM10")+SUMIFS('PM10'!G:G,'PM10'!$B:$B,$A59,'PM10'!$A:$A,"TRNPM10")</f>
        <v>1814.5986880137291</v>
      </c>
      <c r="G59" s="21">
        <f>SUMIFS('PM10'!H:H,'PM10'!$B:$B,$A59,'PM10'!$A:$A,"BIOEPM10")+SUMIFS('PM10'!H:H,'PM10'!$B:$B,$A59,'PM10'!$A:$A,"COMPM10")+SUMIFS('PM10'!H:H,'PM10'!$B:$B,$A59,'PM10'!$A:$A,"ELCPM10")+SUMIFS('PM10'!H:H,'PM10'!$B:$B,$A59,'PM10'!$A:$A,"ETHPM10")+SUMIFS('PM10'!H:H,'PM10'!$B:$B,$A59,'PM10'!$A:$A,"INDPM10")+SUMIFS('PM10'!H:H,'PM10'!$B:$B,$A59,'PM10'!$A:$A,"REFPM10")+SUMIFS('PM10'!H:H,'PM10'!$B:$B,$A59,'PM10'!$A:$A,"RESPM10")+SUMIFS('PM10'!H:H,'PM10'!$B:$B,$A59,'PM10'!$A:$A,"RSSPM10")+SUMIFS('PM10'!H:H,'PM10'!$B:$B,$A59,'PM10'!$A:$A,"TRNPM10")</f>
        <v>1583.3696079118831</v>
      </c>
      <c r="H59" s="21">
        <f>SUMIFS('PM10'!I:I,'PM10'!$B:$B,$A59,'PM10'!$A:$A,"BIOEPM10")+SUMIFS('PM10'!I:I,'PM10'!$B:$B,$A59,'PM10'!$A:$A,"COMPM10")+SUMIFS('PM10'!I:I,'PM10'!$B:$B,$A59,'PM10'!$A:$A,"ELCPM10")+SUMIFS('PM10'!I:I,'PM10'!$B:$B,$A59,'PM10'!$A:$A,"ETHPM10")+SUMIFS('PM10'!I:I,'PM10'!$B:$B,$A59,'PM10'!$A:$A,"INDPM10")+SUMIFS('PM10'!I:I,'PM10'!$B:$B,$A59,'PM10'!$A:$A,"REFPM10")+SUMIFS('PM10'!I:I,'PM10'!$B:$B,$A59,'PM10'!$A:$A,"RESPM10")+SUMIFS('PM10'!I:I,'PM10'!$B:$B,$A59,'PM10'!$A:$A,"RSSPM10")+SUMIFS('PM10'!I:I,'PM10'!$B:$B,$A59,'PM10'!$A:$A,"TRNPM10")</f>
        <v>1565.6915431810671</v>
      </c>
      <c r="I59" s="21">
        <f>SUMIFS('PM10'!J:J,'PM10'!$B:$B,$A59,'PM10'!$A:$A,"BIOEPM10")+SUMIFS('PM10'!J:J,'PM10'!$B:$B,$A59,'PM10'!$A:$A,"COMPM10")+SUMIFS('PM10'!J:J,'PM10'!$B:$B,$A59,'PM10'!$A:$A,"ELCPM10")+SUMIFS('PM10'!J:J,'PM10'!$B:$B,$A59,'PM10'!$A:$A,"ETHPM10")+SUMIFS('PM10'!J:J,'PM10'!$B:$B,$A59,'PM10'!$A:$A,"INDPM10")+SUMIFS('PM10'!J:J,'PM10'!$B:$B,$A59,'PM10'!$A:$A,"REFPM10")+SUMIFS('PM10'!J:J,'PM10'!$B:$B,$A59,'PM10'!$A:$A,"RESPM10")+SUMIFS('PM10'!J:J,'PM10'!$B:$B,$A59,'PM10'!$A:$A,"RSSPM10")+SUMIFS('PM10'!J:J,'PM10'!$B:$B,$A59,'PM10'!$A:$A,"TRNPM10")</f>
        <v>1674.1253940128663</v>
      </c>
      <c r="J59" s="21">
        <f>SUMIFS('PM10'!K:K,'PM10'!$B:$B,$A59,'PM10'!$A:$A,"BIOEPM10")+SUMIFS('PM10'!K:K,'PM10'!$B:$B,$A59,'PM10'!$A:$A,"COMPM10")+SUMIFS('PM10'!K:K,'PM10'!$B:$B,$A59,'PM10'!$A:$A,"ELCPM10")+SUMIFS('PM10'!K:K,'PM10'!$B:$B,$A59,'PM10'!$A:$A,"ETHPM10")+SUMIFS('PM10'!K:K,'PM10'!$B:$B,$A59,'PM10'!$A:$A,"INDPM10")+SUMIFS('PM10'!K:K,'PM10'!$B:$B,$A59,'PM10'!$A:$A,"REFPM10")+SUMIFS('PM10'!K:K,'PM10'!$B:$B,$A59,'PM10'!$A:$A,"RESPM10")+SUMIFS('PM10'!K:K,'PM10'!$B:$B,$A59,'PM10'!$A:$A,"RSSPM10")+SUMIFS('PM10'!K:K,'PM10'!$B:$B,$A59,'PM10'!$A:$A,"TRNPM10")</f>
        <v>1624.6741359525377</v>
      </c>
      <c r="K59" s="21">
        <f>SUMIFS('PM10'!L:L,'PM10'!$B:$B,$A59,'PM10'!$A:$A,"BIOEPM10")+SUMIFS('PM10'!L:L,'PM10'!$B:$B,$A59,'PM10'!$A:$A,"COMPM10")+SUMIFS('PM10'!L:L,'PM10'!$B:$B,$A59,'PM10'!$A:$A,"ELCPM10")+SUMIFS('PM10'!L:L,'PM10'!$B:$B,$A59,'PM10'!$A:$A,"ETHPM10")+SUMIFS('PM10'!L:L,'PM10'!$B:$B,$A59,'PM10'!$A:$A,"INDPM10")+SUMIFS('PM10'!L:L,'PM10'!$B:$B,$A59,'PM10'!$A:$A,"REFPM10")+SUMIFS('PM10'!L:L,'PM10'!$B:$B,$A59,'PM10'!$A:$A,"RESPM10")+SUMIFS('PM10'!L:L,'PM10'!$B:$B,$A59,'PM10'!$A:$A,"RSSPM10")+SUMIFS('PM10'!L:L,'PM10'!$B:$B,$A59,'PM10'!$A:$A,"TRNPM10")</f>
        <v>1372.3469753293004</v>
      </c>
      <c r="M59" s="9" t="str">
        <f>RIGHT(A59,4)</f>
        <v>0057</v>
      </c>
      <c r="N59" s="9">
        <f>VLOOKUP($M59,scenarios!$A$2:$I$61,3)</f>
        <v>2060</v>
      </c>
      <c r="O59" s="9" t="str">
        <f>VLOOKUP($M59,scenarios!$A$2:$I$61,4)</f>
        <v>Ref</v>
      </c>
      <c r="P59" s="9">
        <f>VLOOKUP($M59,scenarios!$A$2:$I$61,5)</f>
        <v>10</v>
      </c>
      <c r="Q59" s="9" t="str">
        <f>VLOOKUP($M59,scenarios!$A$2:$I$61,6)</f>
        <v>Linear-Steady</v>
      </c>
      <c r="R59" s="9" t="str">
        <f>VLOOKUP($M59,scenarios!$A$2:$I$61,7)</f>
        <v>Doe2</v>
      </c>
      <c r="S59" s="9">
        <f>VLOOKUP($M59,scenarios!$A$2:$I$61,8)</f>
        <v>2030</v>
      </c>
      <c r="T59" s="9">
        <f>VLOOKUP($M59,scenarios!$A$2:$I$61,9)</f>
        <v>70</v>
      </c>
    </row>
    <row r="60" spans="1:20" x14ac:dyDescent="0.3">
      <c r="A60" s="2" t="s">
        <v>198</v>
      </c>
      <c r="B60" s="21">
        <f>SUMIFS('PM10'!C:C,'PM10'!$B:$B,$A60,'PM10'!$A:$A,"BIOEPM10")+SUMIFS('PM10'!C:C,'PM10'!$B:$B,$A60,'PM10'!$A:$A,"COMPM10")+SUMIFS('PM10'!C:C,'PM10'!$B:$B,$A60,'PM10'!$A:$A,"ELCPM10")+SUMIFS('PM10'!C:C,'PM10'!$B:$B,$A60,'PM10'!$A:$A,"ETHPM10")+SUMIFS('PM10'!C:C,'PM10'!$B:$B,$A60,'PM10'!$A:$A,"INDPM10")+SUMIFS('PM10'!C:C,'PM10'!$B:$B,$A60,'PM10'!$A:$A,"REFPM10")+SUMIFS('PM10'!C:C,'PM10'!$B:$B,$A60,'PM10'!$A:$A,"RESPM10")+SUMIFS('PM10'!C:C,'PM10'!$B:$B,$A60,'PM10'!$A:$A,"RSSPM10")+SUMIFS('PM10'!C:C,'PM10'!$B:$B,$A60,'PM10'!$A:$A,"TRNPM10")</f>
        <v>4494.2517633876596</v>
      </c>
      <c r="C60" s="21">
        <f>SUMIFS('PM10'!D:D,'PM10'!$B:$B,$A60,'PM10'!$A:$A,"BIOEPM10")+SUMIFS('PM10'!D:D,'PM10'!$B:$B,$A60,'PM10'!$A:$A,"COMPM10")+SUMIFS('PM10'!D:D,'PM10'!$B:$B,$A60,'PM10'!$A:$A,"ELCPM10")+SUMIFS('PM10'!D:D,'PM10'!$B:$B,$A60,'PM10'!$A:$A,"ETHPM10")+SUMIFS('PM10'!D:D,'PM10'!$B:$B,$A60,'PM10'!$A:$A,"INDPM10")+SUMIFS('PM10'!D:D,'PM10'!$B:$B,$A60,'PM10'!$A:$A,"REFPM10")+SUMIFS('PM10'!D:D,'PM10'!$B:$B,$A60,'PM10'!$A:$A,"RESPM10")+SUMIFS('PM10'!D:D,'PM10'!$B:$B,$A60,'PM10'!$A:$A,"RSSPM10")+SUMIFS('PM10'!D:D,'PM10'!$B:$B,$A60,'PM10'!$A:$A,"TRNPM10")</f>
        <v>4295.3699515441886</v>
      </c>
      <c r="D60" s="21">
        <f>SUMIFS('PM10'!E:E,'PM10'!$B:$B,$A60,'PM10'!$A:$A,"BIOEPM10")+SUMIFS('PM10'!E:E,'PM10'!$B:$B,$A60,'PM10'!$A:$A,"COMPM10")+SUMIFS('PM10'!E:E,'PM10'!$B:$B,$A60,'PM10'!$A:$A,"ELCPM10")+SUMIFS('PM10'!E:E,'PM10'!$B:$B,$A60,'PM10'!$A:$A,"ETHPM10")+SUMIFS('PM10'!E:E,'PM10'!$B:$B,$A60,'PM10'!$A:$A,"INDPM10")+SUMIFS('PM10'!E:E,'PM10'!$B:$B,$A60,'PM10'!$A:$A,"REFPM10")+SUMIFS('PM10'!E:E,'PM10'!$B:$B,$A60,'PM10'!$A:$A,"RESPM10")+SUMIFS('PM10'!E:E,'PM10'!$B:$B,$A60,'PM10'!$A:$A,"RSSPM10")+SUMIFS('PM10'!E:E,'PM10'!$B:$B,$A60,'PM10'!$A:$A,"TRNPM10")</f>
        <v>3609.5066193448729</v>
      </c>
      <c r="E60" s="21">
        <f>SUMIFS('PM10'!F:F,'PM10'!$B:$B,$A60,'PM10'!$A:$A,"BIOEPM10")+SUMIFS('PM10'!F:F,'PM10'!$B:$B,$A60,'PM10'!$A:$A,"COMPM10")+SUMIFS('PM10'!F:F,'PM10'!$B:$B,$A60,'PM10'!$A:$A,"ELCPM10")+SUMIFS('PM10'!F:F,'PM10'!$B:$B,$A60,'PM10'!$A:$A,"ETHPM10")+SUMIFS('PM10'!F:F,'PM10'!$B:$B,$A60,'PM10'!$A:$A,"INDPM10")+SUMIFS('PM10'!F:F,'PM10'!$B:$B,$A60,'PM10'!$A:$A,"REFPM10")+SUMIFS('PM10'!F:F,'PM10'!$B:$B,$A60,'PM10'!$A:$A,"RESPM10")+SUMIFS('PM10'!F:F,'PM10'!$B:$B,$A60,'PM10'!$A:$A,"RSSPM10")+SUMIFS('PM10'!F:F,'PM10'!$B:$B,$A60,'PM10'!$A:$A,"TRNPM10")</f>
        <v>2849.9179656994356</v>
      </c>
      <c r="F60" s="21">
        <f>SUMIFS('PM10'!G:G,'PM10'!$B:$B,$A60,'PM10'!$A:$A,"BIOEPM10")+SUMIFS('PM10'!G:G,'PM10'!$B:$B,$A60,'PM10'!$A:$A,"COMPM10")+SUMIFS('PM10'!G:G,'PM10'!$B:$B,$A60,'PM10'!$A:$A,"ELCPM10")+SUMIFS('PM10'!G:G,'PM10'!$B:$B,$A60,'PM10'!$A:$A,"ETHPM10")+SUMIFS('PM10'!G:G,'PM10'!$B:$B,$A60,'PM10'!$A:$A,"INDPM10")+SUMIFS('PM10'!G:G,'PM10'!$B:$B,$A60,'PM10'!$A:$A,"REFPM10")+SUMIFS('PM10'!G:G,'PM10'!$B:$B,$A60,'PM10'!$A:$A,"RESPM10")+SUMIFS('PM10'!G:G,'PM10'!$B:$B,$A60,'PM10'!$A:$A,"RSSPM10")+SUMIFS('PM10'!G:G,'PM10'!$B:$B,$A60,'PM10'!$A:$A,"TRNPM10")</f>
        <v>1818.6404359393505</v>
      </c>
      <c r="G60" s="21">
        <f>SUMIFS('PM10'!H:H,'PM10'!$B:$B,$A60,'PM10'!$A:$A,"BIOEPM10")+SUMIFS('PM10'!H:H,'PM10'!$B:$B,$A60,'PM10'!$A:$A,"COMPM10")+SUMIFS('PM10'!H:H,'PM10'!$B:$B,$A60,'PM10'!$A:$A,"ELCPM10")+SUMIFS('PM10'!H:H,'PM10'!$B:$B,$A60,'PM10'!$A:$A,"ETHPM10")+SUMIFS('PM10'!H:H,'PM10'!$B:$B,$A60,'PM10'!$A:$A,"INDPM10")+SUMIFS('PM10'!H:H,'PM10'!$B:$B,$A60,'PM10'!$A:$A,"REFPM10")+SUMIFS('PM10'!H:H,'PM10'!$B:$B,$A60,'PM10'!$A:$A,"RESPM10")+SUMIFS('PM10'!H:H,'PM10'!$B:$B,$A60,'PM10'!$A:$A,"RSSPM10")+SUMIFS('PM10'!H:H,'PM10'!$B:$B,$A60,'PM10'!$A:$A,"TRNPM10")</f>
        <v>1585.9094425507965</v>
      </c>
      <c r="H60" s="21">
        <f>SUMIFS('PM10'!I:I,'PM10'!$B:$B,$A60,'PM10'!$A:$A,"BIOEPM10")+SUMIFS('PM10'!I:I,'PM10'!$B:$B,$A60,'PM10'!$A:$A,"COMPM10")+SUMIFS('PM10'!I:I,'PM10'!$B:$B,$A60,'PM10'!$A:$A,"ELCPM10")+SUMIFS('PM10'!I:I,'PM10'!$B:$B,$A60,'PM10'!$A:$A,"ETHPM10")+SUMIFS('PM10'!I:I,'PM10'!$B:$B,$A60,'PM10'!$A:$A,"INDPM10")+SUMIFS('PM10'!I:I,'PM10'!$B:$B,$A60,'PM10'!$A:$A,"REFPM10")+SUMIFS('PM10'!I:I,'PM10'!$B:$B,$A60,'PM10'!$A:$A,"RESPM10")+SUMIFS('PM10'!I:I,'PM10'!$B:$B,$A60,'PM10'!$A:$A,"RSSPM10")+SUMIFS('PM10'!I:I,'PM10'!$B:$B,$A60,'PM10'!$A:$A,"TRNPM10")</f>
        <v>1575.3473892439129</v>
      </c>
      <c r="I60" s="21">
        <f>SUMIFS('PM10'!J:J,'PM10'!$B:$B,$A60,'PM10'!$A:$A,"BIOEPM10")+SUMIFS('PM10'!J:J,'PM10'!$B:$B,$A60,'PM10'!$A:$A,"COMPM10")+SUMIFS('PM10'!J:J,'PM10'!$B:$B,$A60,'PM10'!$A:$A,"ELCPM10")+SUMIFS('PM10'!J:J,'PM10'!$B:$B,$A60,'PM10'!$A:$A,"ETHPM10")+SUMIFS('PM10'!J:J,'PM10'!$B:$B,$A60,'PM10'!$A:$A,"INDPM10")+SUMIFS('PM10'!J:J,'PM10'!$B:$B,$A60,'PM10'!$A:$A,"REFPM10")+SUMIFS('PM10'!J:J,'PM10'!$B:$B,$A60,'PM10'!$A:$A,"RESPM10")+SUMIFS('PM10'!J:J,'PM10'!$B:$B,$A60,'PM10'!$A:$A,"RSSPM10")+SUMIFS('PM10'!J:J,'PM10'!$B:$B,$A60,'PM10'!$A:$A,"TRNPM10")</f>
        <v>1677.9615899839066</v>
      </c>
      <c r="J60" s="21">
        <f>SUMIFS('PM10'!K:K,'PM10'!$B:$B,$A60,'PM10'!$A:$A,"BIOEPM10")+SUMIFS('PM10'!K:K,'PM10'!$B:$B,$A60,'PM10'!$A:$A,"COMPM10")+SUMIFS('PM10'!K:K,'PM10'!$B:$B,$A60,'PM10'!$A:$A,"ELCPM10")+SUMIFS('PM10'!K:K,'PM10'!$B:$B,$A60,'PM10'!$A:$A,"ETHPM10")+SUMIFS('PM10'!K:K,'PM10'!$B:$B,$A60,'PM10'!$A:$A,"INDPM10")+SUMIFS('PM10'!K:K,'PM10'!$B:$B,$A60,'PM10'!$A:$A,"REFPM10")+SUMIFS('PM10'!K:K,'PM10'!$B:$B,$A60,'PM10'!$A:$A,"RESPM10")+SUMIFS('PM10'!K:K,'PM10'!$B:$B,$A60,'PM10'!$A:$A,"RSSPM10")+SUMIFS('PM10'!K:K,'PM10'!$B:$B,$A60,'PM10'!$A:$A,"TRNPM10")</f>
        <v>1632.287213231222</v>
      </c>
      <c r="K60" s="21">
        <f>SUMIFS('PM10'!L:L,'PM10'!$B:$B,$A60,'PM10'!$A:$A,"BIOEPM10")+SUMIFS('PM10'!L:L,'PM10'!$B:$B,$A60,'PM10'!$A:$A,"COMPM10")+SUMIFS('PM10'!L:L,'PM10'!$B:$B,$A60,'PM10'!$A:$A,"ELCPM10")+SUMIFS('PM10'!L:L,'PM10'!$B:$B,$A60,'PM10'!$A:$A,"ETHPM10")+SUMIFS('PM10'!L:L,'PM10'!$B:$B,$A60,'PM10'!$A:$A,"INDPM10")+SUMIFS('PM10'!L:L,'PM10'!$B:$B,$A60,'PM10'!$A:$A,"REFPM10")+SUMIFS('PM10'!L:L,'PM10'!$B:$B,$A60,'PM10'!$A:$A,"RESPM10")+SUMIFS('PM10'!L:L,'PM10'!$B:$B,$A60,'PM10'!$A:$A,"RSSPM10")+SUMIFS('PM10'!L:L,'PM10'!$B:$B,$A60,'PM10'!$A:$A,"TRNPM10")</f>
        <v>1424.5745368508469</v>
      </c>
      <c r="M60" s="9" t="str">
        <f>RIGHT(A60,4)</f>
        <v>0058</v>
      </c>
      <c r="N60" s="9">
        <f>VLOOKUP($M60,scenarios!$A$2:$I$61,3)</f>
        <v>2060</v>
      </c>
      <c r="O60" s="9" t="str">
        <f>VLOOKUP($M60,scenarios!$A$2:$I$61,4)</f>
        <v>Ref</v>
      </c>
      <c r="P60" s="9">
        <f>VLOOKUP($M60,scenarios!$A$2:$I$61,5)</f>
        <v>20</v>
      </c>
      <c r="Q60" s="9" t="str">
        <f>VLOOKUP($M60,scenarios!$A$2:$I$61,6)</f>
        <v>Linear-Steady</v>
      </c>
      <c r="R60" s="9" t="str">
        <f>VLOOKUP($M60,scenarios!$A$2:$I$61,7)</f>
        <v>Low</v>
      </c>
      <c r="S60" s="9">
        <f>VLOOKUP($M60,scenarios!$A$2:$I$61,8)</f>
        <v>2030</v>
      </c>
      <c r="T60" s="9">
        <f>VLOOKUP($M60,scenarios!$A$2:$I$61,9)</f>
        <v>70</v>
      </c>
    </row>
    <row r="61" spans="1:20" x14ac:dyDescent="0.3">
      <c r="A61" s="2" t="s">
        <v>199</v>
      </c>
      <c r="B61" s="21">
        <f>SUMIFS('PM10'!C:C,'PM10'!$B:$B,$A61,'PM10'!$A:$A,"BIOEPM10")+SUMIFS('PM10'!C:C,'PM10'!$B:$B,$A61,'PM10'!$A:$A,"COMPM10")+SUMIFS('PM10'!C:C,'PM10'!$B:$B,$A61,'PM10'!$A:$A,"ELCPM10")+SUMIFS('PM10'!C:C,'PM10'!$B:$B,$A61,'PM10'!$A:$A,"ETHPM10")+SUMIFS('PM10'!C:C,'PM10'!$B:$B,$A61,'PM10'!$A:$A,"INDPM10")+SUMIFS('PM10'!C:C,'PM10'!$B:$B,$A61,'PM10'!$A:$A,"REFPM10")+SUMIFS('PM10'!C:C,'PM10'!$B:$B,$A61,'PM10'!$A:$A,"RESPM10")+SUMIFS('PM10'!C:C,'PM10'!$B:$B,$A61,'PM10'!$A:$A,"RSSPM10")+SUMIFS('PM10'!C:C,'PM10'!$B:$B,$A61,'PM10'!$A:$A,"TRNPM10")</f>
        <v>4494.2517633876596</v>
      </c>
      <c r="C61" s="21">
        <f>SUMIFS('PM10'!D:D,'PM10'!$B:$B,$A61,'PM10'!$A:$A,"BIOEPM10")+SUMIFS('PM10'!D:D,'PM10'!$B:$B,$A61,'PM10'!$A:$A,"COMPM10")+SUMIFS('PM10'!D:D,'PM10'!$B:$B,$A61,'PM10'!$A:$A,"ELCPM10")+SUMIFS('PM10'!D:D,'PM10'!$B:$B,$A61,'PM10'!$A:$A,"ETHPM10")+SUMIFS('PM10'!D:D,'PM10'!$B:$B,$A61,'PM10'!$A:$A,"INDPM10")+SUMIFS('PM10'!D:D,'PM10'!$B:$B,$A61,'PM10'!$A:$A,"REFPM10")+SUMIFS('PM10'!D:D,'PM10'!$B:$B,$A61,'PM10'!$A:$A,"RESPM10")+SUMIFS('PM10'!D:D,'PM10'!$B:$B,$A61,'PM10'!$A:$A,"RSSPM10")+SUMIFS('PM10'!D:D,'PM10'!$B:$B,$A61,'PM10'!$A:$A,"TRNPM10")</f>
        <v>4295.3699515442377</v>
      </c>
      <c r="D61" s="21">
        <f>SUMIFS('PM10'!E:E,'PM10'!$B:$B,$A61,'PM10'!$A:$A,"BIOEPM10")+SUMIFS('PM10'!E:E,'PM10'!$B:$B,$A61,'PM10'!$A:$A,"COMPM10")+SUMIFS('PM10'!E:E,'PM10'!$B:$B,$A61,'PM10'!$A:$A,"ELCPM10")+SUMIFS('PM10'!E:E,'PM10'!$B:$B,$A61,'PM10'!$A:$A,"ETHPM10")+SUMIFS('PM10'!E:E,'PM10'!$B:$B,$A61,'PM10'!$A:$A,"INDPM10")+SUMIFS('PM10'!E:E,'PM10'!$B:$B,$A61,'PM10'!$A:$A,"REFPM10")+SUMIFS('PM10'!E:E,'PM10'!$B:$B,$A61,'PM10'!$A:$A,"RESPM10")+SUMIFS('PM10'!E:E,'PM10'!$B:$B,$A61,'PM10'!$A:$A,"RSSPM10")+SUMIFS('PM10'!E:E,'PM10'!$B:$B,$A61,'PM10'!$A:$A,"TRNPM10")</f>
        <v>3609.4021072727019</v>
      </c>
      <c r="E61" s="21">
        <f>SUMIFS('PM10'!F:F,'PM10'!$B:$B,$A61,'PM10'!$A:$A,"BIOEPM10")+SUMIFS('PM10'!F:F,'PM10'!$B:$B,$A61,'PM10'!$A:$A,"COMPM10")+SUMIFS('PM10'!F:F,'PM10'!$B:$B,$A61,'PM10'!$A:$A,"ELCPM10")+SUMIFS('PM10'!F:F,'PM10'!$B:$B,$A61,'PM10'!$A:$A,"ETHPM10")+SUMIFS('PM10'!F:F,'PM10'!$B:$B,$A61,'PM10'!$A:$A,"INDPM10")+SUMIFS('PM10'!F:F,'PM10'!$B:$B,$A61,'PM10'!$A:$A,"REFPM10")+SUMIFS('PM10'!F:F,'PM10'!$B:$B,$A61,'PM10'!$A:$A,"RESPM10")+SUMIFS('PM10'!F:F,'PM10'!$B:$B,$A61,'PM10'!$A:$A,"RSSPM10")+SUMIFS('PM10'!F:F,'PM10'!$B:$B,$A61,'PM10'!$A:$A,"TRNPM10")</f>
        <v>2848.8324144651147</v>
      </c>
      <c r="F61" s="21">
        <f>SUMIFS('PM10'!G:G,'PM10'!$B:$B,$A61,'PM10'!$A:$A,"BIOEPM10")+SUMIFS('PM10'!G:G,'PM10'!$B:$B,$A61,'PM10'!$A:$A,"COMPM10")+SUMIFS('PM10'!G:G,'PM10'!$B:$B,$A61,'PM10'!$A:$A,"ELCPM10")+SUMIFS('PM10'!G:G,'PM10'!$B:$B,$A61,'PM10'!$A:$A,"ETHPM10")+SUMIFS('PM10'!G:G,'PM10'!$B:$B,$A61,'PM10'!$A:$A,"INDPM10")+SUMIFS('PM10'!G:G,'PM10'!$B:$B,$A61,'PM10'!$A:$A,"REFPM10")+SUMIFS('PM10'!G:G,'PM10'!$B:$B,$A61,'PM10'!$A:$A,"RESPM10")+SUMIFS('PM10'!G:G,'PM10'!$B:$B,$A61,'PM10'!$A:$A,"RSSPM10")+SUMIFS('PM10'!G:G,'PM10'!$B:$B,$A61,'PM10'!$A:$A,"TRNPM10")</f>
        <v>1818.6380519218044</v>
      </c>
      <c r="G61" s="21">
        <f>SUMIFS('PM10'!H:H,'PM10'!$B:$B,$A61,'PM10'!$A:$A,"BIOEPM10")+SUMIFS('PM10'!H:H,'PM10'!$B:$B,$A61,'PM10'!$A:$A,"COMPM10")+SUMIFS('PM10'!H:H,'PM10'!$B:$B,$A61,'PM10'!$A:$A,"ELCPM10")+SUMIFS('PM10'!H:H,'PM10'!$B:$B,$A61,'PM10'!$A:$A,"ETHPM10")+SUMIFS('PM10'!H:H,'PM10'!$B:$B,$A61,'PM10'!$A:$A,"INDPM10")+SUMIFS('PM10'!H:H,'PM10'!$B:$B,$A61,'PM10'!$A:$A,"REFPM10")+SUMIFS('PM10'!H:H,'PM10'!$B:$B,$A61,'PM10'!$A:$A,"RESPM10")+SUMIFS('PM10'!H:H,'PM10'!$B:$B,$A61,'PM10'!$A:$A,"RSSPM10")+SUMIFS('PM10'!H:H,'PM10'!$B:$B,$A61,'PM10'!$A:$A,"TRNPM10")</f>
        <v>1588.361178669109</v>
      </c>
      <c r="H61" s="21">
        <f>SUMIFS('PM10'!I:I,'PM10'!$B:$B,$A61,'PM10'!$A:$A,"BIOEPM10")+SUMIFS('PM10'!I:I,'PM10'!$B:$B,$A61,'PM10'!$A:$A,"COMPM10")+SUMIFS('PM10'!I:I,'PM10'!$B:$B,$A61,'PM10'!$A:$A,"ELCPM10")+SUMIFS('PM10'!I:I,'PM10'!$B:$B,$A61,'PM10'!$A:$A,"ETHPM10")+SUMIFS('PM10'!I:I,'PM10'!$B:$B,$A61,'PM10'!$A:$A,"INDPM10")+SUMIFS('PM10'!I:I,'PM10'!$B:$B,$A61,'PM10'!$A:$A,"REFPM10")+SUMIFS('PM10'!I:I,'PM10'!$B:$B,$A61,'PM10'!$A:$A,"RESPM10")+SUMIFS('PM10'!I:I,'PM10'!$B:$B,$A61,'PM10'!$A:$A,"RSSPM10")+SUMIFS('PM10'!I:I,'PM10'!$B:$B,$A61,'PM10'!$A:$A,"TRNPM10")</f>
        <v>1576.3271164832854</v>
      </c>
      <c r="I61" s="21">
        <f>SUMIFS('PM10'!J:J,'PM10'!$B:$B,$A61,'PM10'!$A:$A,"BIOEPM10")+SUMIFS('PM10'!J:J,'PM10'!$B:$B,$A61,'PM10'!$A:$A,"COMPM10")+SUMIFS('PM10'!J:J,'PM10'!$B:$B,$A61,'PM10'!$A:$A,"ELCPM10")+SUMIFS('PM10'!J:J,'PM10'!$B:$B,$A61,'PM10'!$A:$A,"ETHPM10")+SUMIFS('PM10'!J:J,'PM10'!$B:$B,$A61,'PM10'!$A:$A,"INDPM10")+SUMIFS('PM10'!J:J,'PM10'!$B:$B,$A61,'PM10'!$A:$A,"REFPM10")+SUMIFS('PM10'!J:J,'PM10'!$B:$B,$A61,'PM10'!$A:$A,"RESPM10")+SUMIFS('PM10'!J:J,'PM10'!$B:$B,$A61,'PM10'!$A:$A,"RSSPM10")+SUMIFS('PM10'!J:J,'PM10'!$B:$B,$A61,'PM10'!$A:$A,"TRNPM10")</f>
        <v>1677.96158998391</v>
      </c>
      <c r="J61" s="21">
        <f>SUMIFS('PM10'!K:K,'PM10'!$B:$B,$A61,'PM10'!$A:$A,"BIOEPM10")+SUMIFS('PM10'!K:K,'PM10'!$B:$B,$A61,'PM10'!$A:$A,"COMPM10")+SUMIFS('PM10'!K:K,'PM10'!$B:$B,$A61,'PM10'!$A:$A,"ELCPM10")+SUMIFS('PM10'!K:K,'PM10'!$B:$B,$A61,'PM10'!$A:$A,"ETHPM10")+SUMIFS('PM10'!K:K,'PM10'!$B:$B,$A61,'PM10'!$A:$A,"INDPM10")+SUMIFS('PM10'!K:K,'PM10'!$B:$B,$A61,'PM10'!$A:$A,"REFPM10")+SUMIFS('PM10'!K:K,'PM10'!$B:$B,$A61,'PM10'!$A:$A,"RESPM10")+SUMIFS('PM10'!K:K,'PM10'!$B:$B,$A61,'PM10'!$A:$A,"RSSPM10")+SUMIFS('PM10'!K:K,'PM10'!$B:$B,$A61,'PM10'!$A:$A,"TRNPM10")</f>
        <v>1632.2872132312148</v>
      </c>
      <c r="K61" s="21">
        <f>SUMIFS('PM10'!L:L,'PM10'!$B:$B,$A61,'PM10'!$A:$A,"BIOEPM10")+SUMIFS('PM10'!L:L,'PM10'!$B:$B,$A61,'PM10'!$A:$A,"COMPM10")+SUMIFS('PM10'!L:L,'PM10'!$B:$B,$A61,'PM10'!$A:$A,"ELCPM10")+SUMIFS('PM10'!L:L,'PM10'!$B:$B,$A61,'PM10'!$A:$A,"ETHPM10")+SUMIFS('PM10'!L:L,'PM10'!$B:$B,$A61,'PM10'!$A:$A,"INDPM10")+SUMIFS('PM10'!L:L,'PM10'!$B:$B,$A61,'PM10'!$A:$A,"REFPM10")+SUMIFS('PM10'!L:L,'PM10'!$B:$B,$A61,'PM10'!$A:$A,"RESPM10")+SUMIFS('PM10'!L:L,'PM10'!$B:$B,$A61,'PM10'!$A:$A,"RSSPM10")+SUMIFS('PM10'!L:L,'PM10'!$B:$B,$A61,'PM10'!$A:$A,"TRNPM10")</f>
        <v>1424.5745368510466</v>
      </c>
      <c r="M61" s="9" t="str">
        <f>RIGHT(A61,4)</f>
        <v>0059</v>
      </c>
      <c r="N61" s="9">
        <f>VLOOKUP($M61,scenarios!$A$2:$I$61,3)</f>
        <v>2060</v>
      </c>
      <c r="O61" s="9" t="str">
        <f>VLOOKUP($M61,scenarios!$A$2:$I$61,4)</f>
        <v>Ref</v>
      </c>
      <c r="P61" s="9">
        <f>VLOOKUP($M61,scenarios!$A$2:$I$61,5)</f>
        <v>20</v>
      </c>
      <c r="Q61" s="9" t="str">
        <f>VLOOKUP($M61,scenarios!$A$2:$I$61,6)</f>
        <v>Linear-Steady</v>
      </c>
      <c r="R61" s="9" t="str">
        <f>VLOOKUP($M61,scenarios!$A$2:$I$61,7)</f>
        <v>Doe4</v>
      </c>
      <c r="S61" s="9">
        <f>VLOOKUP($M61,scenarios!$A$2:$I$61,8)</f>
        <v>2030</v>
      </c>
      <c r="T61" s="9">
        <f>VLOOKUP($M61,scenarios!$A$2:$I$61,9)</f>
        <v>70</v>
      </c>
    </row>
    <row r="62" spans="1:20" x14ac:dyDescent="0.3">
      <c r="A62" s="2" t="s">
        <v>200</v>
      </c>
      <c r="B62" s="21">
        <f>SUMIFS('PM10'!C:C,'PM10'!$B:$B,$A62,'PM10'!$A:$A,"BIOEPM10")+SUMIFS('PM10'!C:C,'PM10'!$B:$B,$A62,'PM10'!$A:$A,"COMPM10")+SUMIFS('PM10'!C:C,'PM10'!$B:$B,$A62,'PM10'!$A:$A,"ELCPM10")+SUMIFS('PM10'!C:C,'PM10'!$B:$B,$A62,'PM10'!$A:$A,"ETHPM10")+SUMIFS('PM10'!C:C,'PM10'!$B:$B,$A62,'PM10'!$A:$A,"INDPM10")+SUMIFS('PM10'!C:C,'PM10'!$B:$B,$A62,'PM10'!$A:$A,"REFPM10")+SUMIFS('PM10'!C:C,'PM10'!$B:$B,$A62,'PM10'!$A:$A,"RESPM10")+SUMIFS('PM10'!C:C,'PM10'!$B:$B,$A62,'PM10'!$A:$A,"RSSPM10")+SUMIFS('PM10'!C:C,'PM10'!$B:$B,$A62,'PM10'!$A:$A,"TRNPM10")</f>
        <v>4494.2517633876587</v>
      </c>
      <c r="C62" s="21">
        <f>SUMIFS('PM10'!D:D,'PM10'!$B:$B,$A62,'PM10'!$A:$A,"BIOEPM10")+SUMIFS('PM10'!D:D,'PM10'!$B:$B,$A62,'PM10'!$A:$A,"COMPM10")+SUMIFS('PM10'!D:D,'PM10'!$B:$B,$A62,'PM10'!$A:$A,"ELCPM10")+SUMIFS('PM10'!D:D,'PM10'!$B:$B,$A62,'PM10'!$A:$A,"ETHPM10")+SUMIFS('PM10'!D:D,'PM10'!$B:$B,$A62,'PM10'!$A:$A,"INDPM10")+SUMIFS('PM10'!D:D,'PM10'!$B:$B,$A62,'PM10'!$A:$A,"REFPM10")+SUMIFS('PM10'!D:D,'PM10'!$B:$B,$A62,'PM10'!$A:$A,"RESPM10")+SUMIFS('PM10'!D:D,'PM10'!$B:$B,$A62,'PM10'!$A:$A,"RSSPM10")+SUMIFS('PM10'!D:D,'PM10'!$B:$B,$A62,'PM10'!$A:$A,"TRNPM10")</f>
        <v>4295.3699515441876</v>
      </c>
      <c r="D62" s="21">
        <f>SUMIFS('PM10'!E:E,'PM10'!$B:$B,$A62,'PM10'!$A:$A,"BIOEPM10")+SUMIFS('PM10'!E:E,'PM10'!$B:$B,$A62,'PM10'!$A:$A,"COMPM10")+SUMIFS('PM10'!E:E,'PM10'!$B:$B,$A62,'PM10'!$A:$A,"ELCPM10")+SUMIFS('PM10'!E:E,'PM10'!$B:$B,$A62,'PM10'!$A:$A,"ETHPM10")+SUMIFS('PM10'!E:E,'PM10'!$B:$B,$A62,'PM10'!$A:$A,"INDPM10")+SUMIFS('PM10'!E:E,'PM10'!$B:$B,$A62,'PM10'!$A:$A,"REFPM10")+SUMIFS('PM10'!E:E,'PM10'!$B:$B,$A62,'PM10'!$A:$A,"RESPM10")+SUMIFS('PM10'!E:E,'PM10'!$B:$B,$A62,'PM10'!$A:$A,"RSSPM10")+SUMIFS('PM10'!E:E,'PM10'!$B:$B,$A62,'PM10'!$A:$A,"TRNPM10")</f>
        <v>3609.5066193448356</v>
      </c>
      <c r="E62" s="21">
        <f>SUMIFS('PM10'!F:F,'PM10'!$B:$B,$A62,'PM10'!$A:$A,"BIOEPM10")+SUMIFS('PM10'!F:F,'PM10'!$B:$B,$A62,'PM10'!$A:$A,"COMPM10")+SUMIFS('PM10'!F:F,'PM10'!$B:$B,$A62,'PM10'!$A:$A,"ELCPM10")+SUMIFS('PM10'!F:F,'PM10'!$B:$B,$A62,'PM10'!$A:$A,"ETHPM10")+SUMIFS('PM10'!F:F,'PM10'!$B:$B,$A62,'PM10'!$A:$A,"INDPM10")+SUMIFS('PM10'!F:F,'PM10'!$B:$B,$A62,'PM10'!$A:$A,"REFPM10")+SUMIFS('PM10'!F:F,'PM10'!$B:$B,$A62,'PM10'!$A:$A,"RESPM10")+SUMIFS('PM10'!F:F,'PM10'!$B:$B,$A62,'PM10'!$A:$A,"RSSPM10")+SUMIFS('PM10'!F:F,'PM10'!$B:$B,$A62,'PM10'!$A:$A,"TRNPM10")</f>
        <v>2849.8956090626125</v>
      </c>
      <c r="F62" s="21">
        <f>SUMIFS('PM10'!G:G,'PM10'!$B:$B,$A62,'PM10'!$A:$A,"BIOEPM10")+SUMIFS('PM10'!G:G,'PM10'!$B:$B,$A62,'PM10'!$A:$A,"COMPM10")+SUMIFS('PM10'!G:G,'PM10'!$B:$B,$A62,'PM10'!$A:$A,"ELCPM10")+SUMIFS('PM10'!G:G,'PM10'!$B:$B,$A62,'PM10'!$A:$A,"ETHPM10")+SUMIFS('PM10'!G:G,'PM10'!$B:$B,$A62,'PM10'!$A:$A,"INDPM10")+SUMIFS('PM10'!G:G,'PM10'!$B:$B,$A62,'PM10'!$A:$A,"REFPM10")+SUMIFS('PM10'!G:G,'PM10'!$B:$B,$A62,'PM10'!$A:$A,"RESPM10")+SUMIFS('PM10'!G:G,'PM10'!$B:$B,$A62,'PM10'!$A:$A,"RSSPM10")+SUMIFS('PM10'!G:G,'PM10'!$B:$B,$A62,'PM10'!$A:$A,"TRNPM10")</f>
        <v>1818.6404359394899</v>
      </c>
      <c r="G62" s="21">
        <f>SUMIFS('PM10'!H:H,'PM10'!$B:$B,$A62,'PM10'!$A:$A,"BIOEPM10")+SUMIFS('PM10'!H:H,'PM10'!$B:$B,$A62,'PM10'!$A:$A,"COMPM10")+SUMIFS('PM10'!H:H,'PM10'!$B:$B,$A62,'PM10'!$A:$A,"ELCPM10")+SUMIFS('PM10'!H:H,'PM10'!$B:$B,$A62,'PM10'!$A:$A,"ETHPM10")+SUMIFS('PM10'!H:H,'PM10'!$B:$B,$A62,'PM10'!$A:$A,"INDPM10")+SUMIFS('PM10'!H:H,'PM10'!$B:$B,$A62,'PM10'!$A:$A,"REFPM10")+SUMIFS('PM10'!H:H,'PM10'!$B:$B,$A62,'PM10'!$A:$A,"RESPM10")+SUMIFS('PM10'!H:H,'PM10'!$B:$B,$A62,'PM10'!$A:$A,"RSSPM10")+SUMIFS('PM10'!H:H,'PM10'!$B:$B,$A62,'PM10'!$A:$A,"TRNPM10")</f>
        <v>1585.9094425512008</v>
      </c>
      <c r="H62" s="21">
        <f>SUMIFS('PM10'!I:I,'PM10'!$B:$B,$A62,'PM10'!$A:$A,"BIOEPM10")+SUMIFS('PM10'!I:I,'PM10'!$B:$B,$A62,'PM10'!$A:$A,"COMPM10")+SUMIFS('PM10'!I:I,'PM10'!$B:$B,$A62,'PM10'!$A:$A,"ELCPM10")+SUMIFS('PM10'!I:I,'PM10'!$B:$B,$A62,'PM10'!$A:$A,"ETHPM10")+SUMIFS('PM10'!I:I,'PM10'!$B:$B,$A62,'PM10'!$A:$A,"INDPM10")+SUMIFS('PM10'!I:I,'PM10'!$B:$B,$A62,'PM10'!$A:$A,"REFPM10")+SUMIFS('PM10'!I:I,'PM10'!$B:$B,$A62,'PM10'!$A:$A,"RESPM10")+SUMIFS('PM10'!I:I,'PM10'!$B:$B,$A62,'PM10'!$A:$A,"RSSPM10")+SUMIFS('PM10'!I:I,'PM10'!$B:$B,$A62,'PM10'!$A:$A,"TRNPM10")</f>
        <v>1575.3473892439151</v>
      </c>
      <c r="I62" s="21">
        <f>SUMIFS('PM10'!J:J,'PM10'!$B:$B,$A62,'PM10'!$A:$A,"BIOEPM10")+SUMIFS('PM10'!J:J,'PM10'!$B:$B,$A62,'PM10'!$A:$A,"COMPM10")+SUMIFS('PM10'!J:J,'PM10'!$B:$B,$A62,'PM10'!$A:$A,"ELCPM10")+SUMIFS('PM10'!J:J,'PM10'!$B:$B,$A62,'PM10'!$A:$A,"ETHPM10")+SUMIFS('PM10'!J:J,'PM10'!$B:$B,$A62,'PM10'!$A:$A,"INDPM10")+SUMIFS('PM10'!J:J,'PM10'!$B:$B,$A62,'PM10'!$A:$A,"REFPM10")+SUMIFS('PM10'!J:J,'PM10'!$B:$B,$A62,'PM10'!$A:$A,"RESPM10")+SUMIFS('PM10'!J:J,'PM10'!$B:$B,$A62,'PM10'!$A:$A,"RSSPM10")+SUMIFS('PM10'!J:J,'PM10'!$B:$B,$A62,'PM10'!$A:$A,"TRNPM10")</f>
        <v>1677.9615899839089</v>
      </c>
      <c r="J62" s="21">
        <f>SUMIFS('PM10'!K:K,'PM10'!$B:$B,$A62,'PM10'!$A:$A,"BIOEPM10")+SUMIFS('PM10'!K:K,'PM10'!$B:$B,$A62,'PM10'!$A:$A,"COMPM10")+SUMIFS('PM10'!K:K,'PM10'!$B:$B,$A62,'PM10'!$A:$A,"ELCPM10")+SUMIFS('PM10'!K:K,'PM10'!$B:$B,$A62,'PM10'!$A:$A,"ETHPM10")+SUMIFS('PM10'!K:K,'PM10'!$B:$B,$A62,'PM10'!$A:$A,"INDPM10")+SUMIFS('PM10'!K:K,'PM10'!$B:$B,$A62,'PM10'!$A:$A,"REFPM10")+SUMIFS('PM10'!K:K,'PM10'!$B:$B,$A62,'PM10'!$A:$A,"RESPM10")+SUMIFS('PM10'!K:K,'PM10'!$B:$B,$A62,'PM10'!$A:$A,"RSSPM10")+SUMIFS('PM10'!K:K,'PM10'!$B:$B,$A62,'PM10'!$A:$A,"TRNPM10")</f>
        <v>1632.2933031274536</v>
      </c>
      <c r="K62" s="21">
        <f>SUMIFS('PM10'!L:L,'PM10'!$B:$B,$A62,'PM10'!$A:$A,"BIOEPM10")+SUMIFS('PM10'!L:L,'PM10'!$B:$B,$A62,'PM10'!$A:$A,"COMPM10")+SUMIFS('PM10'!L:L,'PM10'!$B:$B,$A62,'PM10'!$A:$A,"ELCPM10")+SUMIFS('PM10'!L:L,'PM10'!$B:$B,$A62,'PM10'!$A:$A,"ETHPM10")+SUMIFS('PM10'!L:L,'PM10'!$B:$B,$A62,'PM10'!$A:$A,"INDPM10")+SUMIFS('PM10'!L:L,'PM10'!$B:$B,$A62,'PM10'!$A:$A,"REFPM10")+SUMIFS('PM10'!L:L,'PM10'!$B:$B,$A62,'PM10'!$A:$A,"RESPM10")+SUMIFS('PM10'!L:L,'PM10'!$B:$B,$A62,'PM10'!$A:$A,"RSSPM10")+SUMIFS('PM10'!L:L,'PM10'!$B:$B,$A62,'PM10'!$A:$A,"TRNPM10")</f>
        <v>1424.5806267470784</v>
      </c>
      <c r="M62" s="9" t="str">
        <f>RIGHT(A62,4)</f>
        <v>0060</v>
      </c>
      <c r="N62" s="9">
        <f>VLOOKUP($M62,scenarios!$A$2:$I$61,3)</f>
        <v>2060</v>
      </c>
      <c r="O62" s="9" t="str">
        <f>VLOOKUP($M62,scenarios!$A$2:$I$61,4)</f>
        <v>Ref</v>
      </c>
      <c r="P62" s="9">
        <f>VLOOKUP($M62,scenarios!$A$2:$I$61,5)</f>
        <v>20</v>
      </c>
      <c r="Q62" s="9" t="str">
        <f>VLOOKUP($M62,scenarios!$A$2:$I$61,6)</f>
        <v>Linear-Steady</v>
      </c>
      <c r="R62" s="9" t="str">
        <f>VLOOKUP($M62,scenarios!$A$2:$I$61,7)</f>
        <v>Doe2</v>
      </c>
      <c r="S62" s="9">
        <f>VLOOKUP($M62,scenarios!$A$2:$I$61,8)</f>
        <v>2030</v>
      </c>
      <c r="T62" s="9">
        <f>VLOOKUP($M62,scenarios!$A$2:$I$61,9)</f>
        <v>70</v>
      </c>
    </row>
  </sheetData>
  <sortState xmlns:xlrd2="http://schemas.microsoft.com/office/spreadsheetml/2017/richdata2" ref="A2:T62">
    <sortCondition ref="A2:A62"/>
  </sortState>
  <phoneticPr fontId="7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FE027-4293-4144-A909-B34F8ACB71FF}">
  <dimension ref="A1:C63"/>
  <sheetViews>
    <sheetView workbookViewId="0">
      <selection activeCell="G3" sqref="G3"/>
    </sheetView>
  </sheetViews>
  <sheetFormatPr defaultColWidth="9.33203125" defaultRowHeight="14.4" x14ac:dyDescent="0.3"/>
  <cols>
    <col min="1" max="1" width="19.88671875" style="9" bestFit="1" customWidth="1"/>
    <col min="2" max="16384" width="9.33203125" style="9"/>
  </cols>
  <sheetData>
    <row r="1" spans="1:3" x14ac:dyDescent="0.3">
      <c r="A1" s="1" t="s">
        <v>0</v>
      </c>
      <c r="B1" s="1" t="s">
        <v>157</v>
      </c>
    </row>
    <row r="2" spans="1:3" x14ac:dyDescent="0.3">
      <c r="A2" s="1" t="s">
        <v>1</v>
      </c>
      <c r="B2" s="2" t="s">
        <v>158</v>
      </c>
    </row>
    <row r="3" spans="1:3" x14ac:dyDescent="0.3">
      <c r="A3" s="2" t="s">
        <v>124</v>
      </c>
      <c r="B3" s="23">
        <v>42164556.207444899</v>
      </c>
    </row>
    <row r="4" spans="1:3" x14ac:dyDescent="0.3">
      <c r="A4" s="2" t="s">
        <v>2</v>
      </c>
      <c r="B4" s="23">
        <v>107683171.554279</v>
      </c>
      <c r="C4" s="24">
        <f>(B4-$B$3)/$B$3</f>
        <v>1.5538789267575792</v>
      </c>
    </row>
    <row r="5" spans="1:3" x14ac:dyDescent="0.3">
      <c r="A5" s="2" t="s">
        <v>3</v>
      </c>
      <c r="B5" s="23">
        <v>46207743.506387599</v>
      </c>
      <c r="C5" s="24">
        <f t="shared" ref="C5:C63" si="0">(B5-$B$3)/$B$3</f>
        <v>9.5890664164723347E-2</v>
      </c>
    </row>
    <row r="6" spans="1:3" x14ac:dyDescent="0.3">
      <c r="A6" s="2" t="s">
        <v>4</v>
      </c>
      <c r="B6" s="23">
        <v>107828538.98407</v>
      </c>
      <c r="C6" s="24">
        <f t="shared" si="0"/>
        <v>1.5573265482403196</v>
      </c>
    </row>
    <row r="7" spans="1:3" x14ac:dyDescent="0.3">
      <c r="A7" s="2" t="s">
        <v>5</v>
      </c>
      <c r="B7" s="23">
        <v>47168364.540158696</v>
      </c>
      <c r="C7" s="24">
        <f t="shared" si="0"/>
        <v>0.11867333093927565</v>
      </c>
    </row>
    <row r="8" spans="1:3" x14ac:dyDescent="0.3">
      <c r="A8" s="2" t="s">
        <v>6</v>
      </c>
      <c r="B8" s="23">
        <v>47102051.2422425</v>
      </c>
      <c r="C8" s="24">
        <f t="shared" si="0"/>
        <v>0.11710060484226795</v>
      </c>
    </row>
    <row r="9" spans="1:3" x14ac:dyDescent="0.3">
      <c r="A9" s="2" t="s">
        <v>7</v>
      </c>
      <c r="B9" s="23">
        <v>47576662.7173298</v>
      </c>
      <c r="C9" s="24">
        <f t="shared" si="0"/>
        <v>0.12835677632317397</v>
      </c>
    </row>
    <row r="10" spans="1:3" x14ac:dyDescent="0.3">
      <c r="A10" s="2" t="s">
        <v>8</v>
      </c>
      <c r="B10" s="23">
        <v>47099495.978222199</v>
      </c>
      <c r="C10" s="24">
        <f t="shared" si="0"/>
        <v>0.1170400026623771</v>
      </c>
    </row>
    <row r="11" spans="1:3" x14ac:dyDescent="0.3">
      <c r="A11" s="2" t="s">
        <v>9</v>
      </c>
      <c r="B11" s="23">
        <v>47090201.787500598</v>
      </c>
      <c r="C11" s="24">
        <f t="shared" si="0"/>
        <v>0.11681957603969727</v>
      </c>
    </row>
    <row r="12" spans="1:3" x14ac:dyDescent="0.3">
      <c r="A12" s="2" t="s">
        <v>10</v>
      </c>
      <c r="B12" s="23">
        <v>47118278.465400003</v>
      </c>
      <c r="C12" s="24">
        <f t="shared" si="0"/>
        <v>0.11748545943619909</v>
      </c>
    </row>
    <row r="13" spans="1:3" x14ac:dyDescent="0.3">
      <c r="A13" s="2" t="s">
        <v>11</v>
      </c>
      <c r="B13" s="23">
        <v>47108612.755341299</v>
      </c>
      <c r="C13" s="24">
        <f t="shared" si="0"/>
        <v>0.11725622163724896</v>
      </c>
    </row>
    <row r="14" spans="1:3" x14ac:dyDescent="0.3">
      <c r="A14" s="2" t="s">
        <v>12</v>
      </c>
      <c r="B14" s="23">
        <v>47095203.744397797</v>
      </c>
      <c r="C14" s="24">
        <f t="shared" si="0"/>
        <v>0.11693820546087723</v>
      </c>
    </row>
    <row r="15" spans="1:3" x14ac:dyDescent="0.3">
      <c r="A15" s="2" t="s">
        <v>13</v>
      </c>
      <c r="B15" s="23">
        <v>47102051.2422041</v>
      </c>
      <c r="C15" s="24">
        <f t="shared" si="0"/>
        <v>0.11710060484135723</v>
      </c>
    </row>
    <row r="16" spans="1:3" x14ac:dyDescent="0.3">
      <c r="A16" s="2" t="s">
        <v>14</v>
      </c>
      <c r="B16" s="23">
        <v>47102051.242236599</v>
      </c>
      <c r="C16" s="24">
        <f t="shared" si="0"/>
        <v>0.117100604842128</v>
      </c>
    </row>
    <row r="17" spans="1:3" x14ac:dyDescent="0.3">
      <c r="A17" s="2" t="s">
        <v>15</v>
      </c>
      <c r="B17" s="23">
        <v>47102051.242244199</v>
      </c>
      <c r="C17" s="24">
        <f t="shared" si="0"/>
        <v>0.11710060484230825</v>
      </c>
    </row>
    <row r="18" spans="1:3" x14ac:dyDescent="0.3">
      <c r="A18" s="2" t="s">
        <v>16</v>
      </c>
      <c r="B18" s="23">
        <v>47118273.405265301</v>
      </c>
      <c r="C18" s="24">
        <f t="shared" si="0"/>
        <v>0.11748533942699808</v>
      </c>
    </row>
    <row r="19" spans="1:3" x14ac:dyDescent="0.3">
      <c r="A19" s="2" t="s">
        <v>17</v>
      </c>
      <c r="B19" s="23">
        <v>47118273.405269802</v>
      </c>
      <c r="C19" s="24">
        <f t="shared" si="0"/>
        <v>0.1174853394271048</v>
      </c>
    </row>
    <row r="20" spans="1:3" x14ac:dyDescent="0.3">
      <c r="A20" s="2" t="s">
        <v>18</v>
      </c>
      <c r="B20" s="23">
        <v>47118273.405270003</v>
      </c>
      <c r="C20" s="24">
        <f t="shared" si="0"/>
        <v>0.11748533942710958</v>
      </c>
    </row>
    <row r="21" spans="1:3" x14ac:dyDescent="0.3">
      <c r="A21" s="2" t="s">
        <v>19</v>
      </c>
      <c r="B21" s="23">
        <v>47108603.018008299</v>
      </c>
      <c r="C21" s="24">
        <f t="shared" si="0"/>
        <v>0.11725599070079722</v>
      </c>
    </row>
    <row r="22" spans="1:3" x14ac:dyDescent="0.3">
      <c r="A22" s="2" t="s">
        <v>20</v>
      </c>
      <c r="B22" s="23">
        <v>47108603.018005997</v>
      </c>
      <c r="C22" s="24">
        <f t="shared" si="0"/>
        <v>0.11725599070074261</v>
      </c>
    </row>
    <row r="23" spans="1:3" x14ac:dyDescent="0.3">
      <c r="A23" s="2" t="s">
        <v>21</v>
      </c>
      <c r="B23" s="23">
        <v>47108603.018000901</v>
      </c>
      <c r="C23" s="24">
        <f t="shared" si="0"/>
        <v>0.11725599070062175</v>
      </c>
    </row>
    <row r="24" spans="1:3" x14ac:dyDescent="0.3">
      <c r="A24" s="2" t="s">
        <v>22</v>
      </c>
      <c r="B24" s="23">
        <v>47095199.794546202</v>
      </c>
      <c r="C24" s="24">
        <f t="shared" si="0"/>
        <v>0.11693811178381881</v>
      </c>
    </row>
    <row r="25" spans="1:3" x14ac:dyDescent="0.3">
      <c r="A25" s="2" t="s">
        <v>23</v>
      </c>
      <c r="B25" s="23">
        <v>47095199.794546999</v>
      </c>
      <c r="C25" s="24">
        <f t="shared" si="0"/>
        <v>0.11693811178383771</v>
      </c>
    </row>
    <row r="26" spans="1:3" x14ac:dyDescent="0.3">
      <c r="A26" s="2" t="s">
        <v>24</v>
      </c>
      <c r="B26" s="23">
        <v>47095199.794548303</v>
      </c>
      <c r="C26" s="24">
        <f t="shared" si="0"/>
        <v>0.11693811178386865</v>
      </c>
    </row>
    <row r="27" spans="1:3" x14ac:dyDescent="0.3">
      <c r="A27" s="2" t="s">
        <v>25</v>
      </c>
      <c r="B27" s="23">
        <v>47102051.242230199</v>
      </c>
      <c r="C27" s="24">
        <f t="shared" si="0"/>
        <v>0.11710060484197622</v>
      </c>
    </row>
    <row r="28" spans="1:3" x14ac:dyDescent="0.3">
      <c r="A28" s="2" t="s">
        <v>26</v>
      </c>
      <c r="B28" s="23">
        <v>47099495.978248797</v>
      </c>
      <c r="C28" s="24">
        <f t="shared" si="0"/>
        <v>0.11704000266300793</v>
      </c>
    </row>
    <row r="29" spans="1:3" x14ac:dyDescent="0.3">
      <c r="A29" s="2" t="s">
        <v>27</v>
      </c>
      <c r="B29" s="23">
        <v>47090201.787486702</v>
      </c>
      <c r="C29" s="24">
        <f t="shared" si="0"/>
        <v>0.11681957603936771</v>
      </c>
    </row>
    <row r="30" spans="1:3" x14ac:dyDescent="0.3">
      <c r="A30" s="2" t="s">
        <v>28</v>
      </c>
      <c r="B30" s="23">
        <v>47118278.4654098</v>
      </c>
      <c r="C30" s="24">
        <f t="shared" si="0"/>
        <v>0.11748545943643145</v>
      </c>
    </row>
    <row r="31" spans="1:3" x14ac:dyDescent="0.3">
      <c r="A31" s="2" t="s">
        <v>29</v>
      </c>
      <c r="B31" s="23">
        <v>47108612.755338803</v>
      </c>
      <c r="C31" s="24">
        <f t="shared" si="0"/>
        <v>0.11725622163718975</v>
      </c>
    </row>
    <row r="32" spans="1:3" x14ac:dyDescent="0.3">
      <c r="A32" s="2" t="s">
        <v>30</v>
      </c>
      <c r="B32" s="23">
        <v>47095203.7444041</v>
      </c>
      <c r="C32" s="24">
        <f t="shared" si="0"/>
        <v>0.11693820546102672</v>
      </c>
    </row>
    <row r="33" spans="1:3" x14ac:dyDescent="0.3">
      <c r="A33" s="2" t="s">
        <v>31</v>
      </c>
      <c r="B33" s="23">
        <v>47102051.102264002</v>
      </c>
      <c r="C33" s="24">
        <f t="shared" si="0"/>
        <v>0.11710060152245362</v>
      </c>
    </row>
    <row r="34" spans="1:3" x14ac:dyDescent="0.3">
      <c r="A34" s="2" t="s">
        <v>32</v>
      </c>
      <c r="B34" s="23">
        <v>47102051.102275401</v>
      </c>
      <c r="C34" s="24">
        <f t="shared" si="0"/>
        <v>0.11710060152272397</v>
      </c>
    </row>
    <row r="35" spans="1:3" x14ac:dyDescent="0.3">
      <c r="A35" s="2" t="s">
        <v>33</v>
      </c>
      <c r="B35" s="23">
        <v>47102051.102269903</v>
      </c>
      <c r="C35" s="24">
        <f t="shared" si="0"/>
        <v>0.11710060152259356</v>
      </c>
    </row>
    <row r="36" spans="1:3" x14ac:dyDescent="0.3">
      <c r="A36" s="2" t="s">
        <v>34</v>
      </c>
      <c r="B36" s="23">
        <v>47116847.2947165</v>
      </c>
      <c r="C36" s="24">
        <f t="shared" si="0"/>
        <v>0.11745151693063915</v>
      </c>
    </row>
    <row r="37" spans="1:3" x14ac:dyDescent="0.3">
      <c r="A37" s="2" t="s">
        <v>35</v>
      </c>
      <c r="B37" s="23">
        <v>47116847.294710897</v>
      </c>
      <c r="C37" s="24">
        <f t="shared" si="0"/>
        <v>0.11745151693050628</v>
      </c>
    </row>
    <row r="38" spans="1:3" x14ac:dyDescent="0.3">
      <c r="A38" s="2" t="s">
        <v>36</v>
      </c>
      <c r="B38" s="23">
        <v>47116847.294709601</v>
      </c>
      <c r="C38" s="24">
        <f t="shared" si="0"/>
        <v>0.11745151693047554</v>
      </c>
    </row>
    <row r="39" spans="1:3" x14ac:dyDescent="0.3">
      <c r="A39" s="2" t="s">
        <v>37</v>
      </c>
      <c r="B39" s="23">
        <v>47106742.472075596</v>
      </c>
      <c r="C39" s="24">
        <f t="shared" si="0"/>
        <v>0.1172118648733238</v>
      </c>
    </row>
    <row r="40" spans="1:3" x14ac:dyDescent="0.3">
      <c r="A40" s="2" t="s">
        <v>38</v>
      </c>
      <c r="B40" s="23">
        <v>47106742.472065903</v>
      </c>
      <c r="C40" s="24">
        <f t="shared" si="0"/>
        <v>0.11721186487309392</v>
      </c>
    </row>
    <row r="41" spans="1:3" x14ac:dyDescent="0.3">
      <c r="A41" s="2" t="s">
        <v>39</v>
      </c>
      <c r="B41" s="23">
        <v>47106742.4720724</v>
      </c>
      <c r="C41" s="24">
        <f t="shared" si="0"/>
        <v>0.11721186487324799</v>
      </c>
    </row>
    <row r="42" spans="1:3" x14ac:dyDescent="0.3">
      <c r="A42" s="2" t="s">
        <v>40</v>
      </c>
      <c r="B42" s="23">
        <v>47092501.811486103</v>
      </c>
      <c r="C42" s="24">
        <f t="shared" si="0"/>
        <v>0.11687412479325676</v>
      </c>
    </row>
    <row r="43" spans="1:3" x14ac:dyDescent="0.3">
      <c r="A43" s="2" t="s">
        <v>41</v>
      </c>
      <c r="B43" s="23">
        <v>47092501.8114677</v>
      </c>
      <c r="C43" s="24">
        <f t="shared" si="0"/>
        <v>0.11687412479282031</v>
      </c>
    </row>
    <row r="44" spans="1:3" x14ac:dyDescent="0.3">
      <c r="A44" s="2" t="s">
        <v>42</v>
      </c>
      <c r="B44" s="23">
        <v>47092501.811488003</v>
      </c>
      <c r="C44" s="24">
        <f t="shared" si="0"/>
        <v>0.11687412479330181</v>
      </c>
    </row>
    <row r="45" spans="1:3" x14ac:dyDescent="0.3">
      <c r="A45" s="2" t="s">
        <v>125</v>
      </c>
      <c r="B45" s="23">
        <v>45652373.720873997</v>
      </c>
      <c r="C45" s="24">
        <f t="shared" si="0"/>
        <v>8.2719179973564191E-2</v>
      </c>
    </row>
    <row r="46" spans="1:3" x14ac:dyDescent="0.3">
      <c r="A46" s="2" t="s">
        <v>126</v>
      </c>
      <c r="B46" s="23">
        <v>47102051.242242299</v>
      </c>
      <c r="C46" s="24">
        <f t="shared" si="0"/>
        <v>0.11710060484226319</v>
      </c>
    </row>
    <row r="47" spans="1:3" x14ac:dyDescent="0.3">
      <c r="A47" s="2" t="s">
        <v>127</v>
      </c>
      <c r="B47" s="23">
        <v>47099495.978231601</v>
      </c>
      <c r="C47" s="24">
        <f t="shared" si="0"/>
        <v>0.1170400026626001</v>
      </c>
    </row>
    <row r="48" spans="1:3" x14ac:dyDescent="0.3">
      <c r="A48" s="2" t="s">
        <v>128</v>
      </c>
      <c r="B48" s="23">
        <v>47090201.787493199</v>
      </c>
      <c r="C48" s="24">
        <f t="shared" si="0"/>
        <v>0.1168195760395218</v>
      </c>
    </row>
    <row r="49" spans="1:3" x14ac:dyDescent="0.3">
      <c r="A49" s="2" t="s">
        <v>129</v>
      </c>
      <c r="B49" s="23">
        <v>47118278.465407103</v>
      </c>
      <c r="C49" s="24">
        <f t="shared" si="0"/>
        <v>0.11748545943636748</v>
      </c>
    </row>
    <row r="50" spans="1:3" x14ac:dyDescent="0.3">
      <c r="A50" s="2" t="s">
        <v>130</v>
      </c>
      <c r="B50" s="23">
        <v>47108612.755199999</v>
      </c>
      <c r="C50" s="24">
        <f t="shared" si="0"/>
        <v>0.11725622163389779</v>
      </c>
    </row>
    <row r="51" spans="1:3" x14ac:dyDescent="0.3">
      <c r="A51" s="2" t="s">
        <v>131</v>
      </c>
      <c r="B51" s="23">
        <v>47095203.744407304</v>
      </c>
      <c r="C51" s="24">
        <f t="shared" si="0"/>
        <v>0.1169382054611027</v>
      </c>
    </row>
    <row r="52" spans="1:3" x14ac:dyDescent="0.3">
      <c r="A52" s="2" t="s">
        <v>132</v>
      </c>
      <c r="B52" s="23">
        <v>47102051.1022726</v>
      </c>
      <c r="C52" s="24">
        <f t="shared" si="0"/>
        <v>0.11710060152265753</v>
      </c>
    </row>
    <row r="53" spans="1:3" x14ac:dyDescent="0.3">
      <c r="A53" s="2" t="s">
        <v>133</v>
      </c>
      <c r="B53" s="23">
        <v>47102051.102267697</v>
      </c>
      <c r="C53" s="24">
        <f t="shared" si="0"/>
        <v>0.11710060152254126</v>
      </c>
    </row>
    <row r="54" spans="1:3" x14ac:dyDescent="0.3">
      <c r="A54" s="2" t="s">
        <v>134</v>
      </c>
      <c r="B54" s="23">
        <v>47102051.1022726</v>
      </c>
      <c r="C54" s="24">
        <f t="shared" si="0"/>
        <v>0.11710060152265753</v>
      </c>
    </row>
    <row r="55" spans="1:3" x14ac:dyDescent="0.3">
      <c r="A55" s="2" t="s">
        <v>135</v>
      </c>
      <c r="B55" s="23">
        <v>47116847.294706903</v>
      </c>
      <c r="C55" s="24">
        <f t="shared" si="0"/>
        <v>0.11745151693041156</v>
      </c>
    </row>
    <row r="56" spans="1:3" x14ac:dyDescent="0.3">
      <c r="A56" s="2" t="s">
        <v>136</v>
      </c>
      <c r="B56" s="23">
        <v>47116847.294697903</v>
      </c>
      <c r="C56" s="24">
        <f t="shared" si="0"/>
        <v>0.1174515169301981</v>
      </c>
    </row>
    <row r="57" spans="1:3" x14ac:dyDescent="0.3">
      <c r="A57" s="2" t="s">
        <v>137</v>
      </c>
      <c r="B57" s="23">
        <v>47116847.294720501</v>
      </c>
      <c r="C57" s="24">
        <f t="shared" si="0"/>
        <v>0.11745151693073405</v>
      </c>
    </row>
    <row r="58" spans="1:3" x14ac:dyDescent="0.3">
      <c r="A58" s="2" t="s">
        <v>138</v>
      </c>
      <c r="B58" s="23">
        <v>47106742.4720672</v>
      </c>
      <c r="C58" s="24">
        <f t="shared" si="0"/>
        <v>0.11721186487312465</v>
      </c>
    </row>
    <row r="59" spans="1:3" x14ac:dyDescent="0.3">
      <c r="A59" s="2" t="s">
        <v>139</v>
      </c>
      <c r="B59" s="23">
        <v>47106742.472063899</v>
      </c>
      <c r="C59" s="24">
        <f t="shared" si="0"/>
        <v>0.11721186487304637</v>
      </c>
    </row>
    <row r="60" spans="1:3" x14ac:dyDescent="0.3">
      <c r="A60" s="2" t="s">
        <v>140</v>
      </c>
      <c r="B60" s="23">
        <v>47106742.4720008</v>
      </c>
      <c r="C60" s="24">
        <f t="shared" si="0"/>
        <v>0.11721186487154989</v>
      </c>
    </row>
    <row r="61" spans="1:3" x14ac:dyDescent="0.3">
      <c r="A61" s="2" t="s">
        <v>141</v>
      </c>
      <c r="B61" s="23">
        <v>47092501.811438598</v>
      </c>
      <c r="C61" s="24">
        <f t="shared" si="0"/>
        <v>0.11687412479213009</v>
      </c>
    </row>
    <row r="62" spans="1:3" x14ac:dyDescent="0.3">
      <c r="A62" s="2" t="s">
        <v>142</v>
      </c>
      <c r="B62" s="23">
        <v>47092501.811438702</v>
      </c>
      <c r="C62" s="24">
        <f t="shared" si="0"/>
        <v>0.11687412479213258</v>
      </c>
    </row>
    <row r="63" spans="1:3" x14ac:dyDescent="0.3">
      <c r="A63" s="2" t="s">
        <v>143</v>
      </c>
      <c r="B63" s="23">
        <v>47092501.811470099</v>
      </c>
      <c r="C63" s="24">
        <f t="shared" si="0"/>
        <v>0.1168741247928772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C2571-8318-4E3B-A712-359AA1C0F5E0}">
  <dimension ref="A1:I432"/>
  <sheetViews>
    <sheetView workbookViewId="0">
      <selection activeCell="J8" sqref="J8"/>
    </sheetView>
  </sheetViews>
  <sheetFormatPr defaultColWidth="9.33203125" defaultRowHeight="14.4" x14ac:dyDescent="0.3"/>
  <cols>
    <col min="1" max="2" width="9.33203125" style="9"/>
    <col min="3" max="3" width="19.88671875" style="9" bestFit="1" customWidth="1"/>
    <col min="4" max="16384" width="9.33203125" style="9"/>
  </cols>
  <sheetData>
    <row r="1" spans="1:9" x14ac:dyDescent="0.3">
      <c r="A1" s="1" t="s">
        <v>0</v>
      </c>
      <c r="B1" s="9" t="s">
        <v>57</v>
      </c>
      <c r="C1" s="9" t="s">
        <v>57</v>
      </c>
      <c r="D1" s="1" t="s">
        <v>43</v>
      </c>
      <c r="I1" s="9" t="s">
        <v>169</v>
      </c>
    </row>
    <row r="2" spans="1:9" x14ac:dyDescent="0.3">
      <c r="A2" s="1" t="s">
        <v>59</v>
      </c>
      <c r="B2" s="1" t="s">
        <v>159</v>
      </c>
      <c r="C2" s="1" t="s">
        <v>1</v>
      </c>
      <c r="D2" s="3">
        <v>2040</v>
      </c>
      <c r="E2" s="3">
        <v>2045</v>
      </c>
      <c r="F2" s="3">
        <v>2050</v>
      </c>
    </row>
    <row r="3" spans="1:9" x14ac:dyDescent="0.3">
      <c r="A3" s="2" t="s">
        <v>95</v>
      </c>
      <c r="B3" s="2" t="s">
        <v>160</v>
      </c>
      <c r="C3" s="2" t="s">
        <v>2</v>
      </c>
      <c r="D3" s="4">
        <v>698.76136770487801</v>
      </c>
      <c r="E3" s="4">
        <v>95766.919890446705</v>
      </c>
      <c r="F3" s="4">
        <v>95790.709957248197</v>
      </c>
    </row>
    <row r="4" spans="1:9" x14ac:dyDescent="0.3">
      <c r="A4" s="10" t="s">
        <v>95</v>
      </c>
      <c r="B4" s="10" t="s">
        <v>160</v>
      </c>
      <c r="C4" s="2" t="s">
        <v>3</v>
      </c>
      <c r="D4" s="5"/>
      <c r="E4" s="4">
        <v>38.7693688025931</v>
      </c>
      <c r="F4" s="4">
        <v>224.424057496958</v>
      </c>
    </row>
    <row r="5" spans="1:9" x14ac:dyDescent="0.3">
      <c r="A5" s="10" t="s">
        <v>95</v>
      </c>
      <c r="B5" s="10" t="s">
        <v>160</v>
      </c>
      <c r="C5" s="2" t="s">
        <v>4</v>
      </c>
      <c r="D5" s="4">
        <v>324.07424164376698</v>
      </c>
      <c r="E5" s="4">
        <v>95764.173590794395</v>
      </c>
      <c r="F5" s="4">
        <v>95807.967878557902</v>
      </c>
    </row>
    <row r="6" spans="1:9" x14ac:dyDescent="0.3">
      <c r="A6" s="10" t="s">
        <v>95</v>
      </c>
      <c r="B6" s="10" t="s">
        <v>160</v>
      </c>
      <c r="C6" s="2" t="s">
        <v>6</v>
      </c>
      <c r="D6" s="5"/>
      <c r="E6" s="4">
        <v>62.2064342611718</v>
      </c>
      <c r="F6" s="4">
        <v>1076.0313944761101</v>
      </c>
    </row>
    <row r="7" spans="1:9" x14ac:dyDescent="0.3">
      <c r="A7" s="10" t="s">
        <v>95</v>
      </c>
      <c r="B7" s="10" t="s">
        <v>160</v>
      </c>
      <c r="C7" s="2" t="s">
        <v>7</v>
      </c>
      <c r="D7" s="5"/>
      <c r="E7" s="5"/>
      <c r="F7" s="4">
        <v>14.448649221606701</v>
      </c>
    </row>
    <row r="8" spans="1:9" x14ac:dyDescent="0.3">
      <c r="A8" s="10" t="s">
        <v>95</v>
      </c>
      <c r="B8" s="10" t="s">
        <v>160</v>
      </c>
      <c r="C8" s="2" t="s">
        <v>8</v>
      </c>
      <c r="D8" s="5"/>
      <c r="E8" s="4">
        <v>61.401116135757199</v>
      </c>
      <c r="F8" s="4">
        <v>1044.41560093249</v>
      </c>
    </row>
    <row r="9" spans="1:9" x14ac:dyDescent="0.3">
      <c r="A9" s="10" t="s">
        <v>95</v>
      </c>
      <c r="B9" s="10" t="s">
        <v>160</v>
      </c>
      <c r="C9" s="2" t="s">
        <v>9</v>
      </c>
      <c r="D9" s="4">
        <v>12.260031888537799</v>
      </c>
      <c r="E9" s="4">
        <v>104.782902647889</v>
      </c>
      <c r="F9" s="4">
        <v>1029.39763476082</v>
      </c>
    </row>
    <row r="10" spans="1:9" x14ac:dyDescent="0.3">
      <c r="A10" s="10" t="s">
        <v>95</v>
      </c>
      <c r="B10" s="10" t="s">
        <v>160</v>
      </c>
      <c r="C10" s="2" t="s">
        <v>10</v>
      </c>
      <c r="D10" s="5"/>
      <c r="E10" s="4">
        <v>1.275905559778</v>
      </c>
      <c r="F10" s="4">
        <v>1183.1937198524199</v>
      </c>
    </row>
    <row r="11" spans="1:9" x14ac:dyDescent="0.3">
      <c r="A11" s="10" t="s">
        <v>95</v>
      </c>
      <c r="B11" s="10" t="s">
        <v>160</v>
      </c>
      <c r="C11" s="2" t="s">
        <v>11</v>
      </c>
      <c r="D11" s="5"/>
      <c r="E11" s="5"/>
      <c r="F11" s="4">
        <v>1175.4486251982401</v>
      </c>
    </row>
    <row r="12" spans="1:9" x14ac:dyDescent="0.3">
      <c r="A12" s="10" t="s">
        <v>95</v>
      </c>
      <c r="B12" s="10" t="s">
        <v>160</v>
      </c>
      <c r="C12" s="2" t="s">
        <v>12</v>
      </c>
      <c r="D12" s="5"/>
      <c r="E12" s="4">
        <v>41.303133687525502</v>
      </c>
      <c r="F12" s="4">
        <v>1086.96072243712</v>
      </c>
    </row>
    <row r="13" spans="1:9" x14ac:dyDescent="0.3">
      <c r="A13" s="10" t="s">
        <v>95</v>
      </c>
      <c r="B13" s="10" t="s">
        <v>160</v>
      </c>
      <c r="C13" s="2" t="s">
        <v>13</v>
      </c>
      <c r="D13" s="5"/>
      <c r="E13" s="4">
        <v>62.206434099117899</v>
      </c>
      <c r="F13" s="4">
        <v>1076.0313945128801</v>
      </c>
    </row>
    <row r="14" spans="1:9" x14ac:dyDescent="0.3">
      <c r="A14" s="10" t="s">
        <v>95</v>
      </c>
      <c r="B14" s="10" t="s">
        <v>160</v>
      </c>
      <c r="C14" s="2" t="s">
        <v>14</v>
      </c>
      <c r="D14" s="5"/>
      <c r="E14" s="4">
        <v>62.206434181645598</v>
      </c>
      <c r="F14" s="4">
        <v>1076.0313944695899</v>
      </c>
    </row>
    <row r="15" spans="1:9" x14ac:dyDescent="0.3">
      <c r="A15" s="10" t="s">
        <v>95</v>
      </c>
      <c r="B15" s="10" t="s">
        <v>160</v>
      </c>
      <c r="C15" s="2" t="s">
        <v>15</v>
      </c>
      <c r="D15" s="5"/>
      <c r="E15" s="4">
        <v>62.2064342319009</v>
      </c>
      <c r="F15" s="4">
        <v>1076.03139447229</v>
      </c>
    </row>
    <row r="16" spans="1:9" x14ac:dyDescent="0.3">
      <c r="A16" s="10" t="s">
        <v>95</v>
      </c>
      <c r="B16" s="10" t="s">
        <v>160</v>
      </c>
      <c r="C16" s="2" t="s">
        <v>16</v>
      </c>
      <c r="D16" s="5"/>
      <c r="E16" s="4">
        <v>3.77512292835904</v>
      </c>
      <c r="F16" s="4">
        <v>1179.0059827825501</v>
      </c>
    </row>
    <row r="17" spans="1:6" x14ac:dyDescent="0.3">
      <c r="A17" s="10" t="s">
        <v>95</v>
      </c>
      <c r="B17" s="10" t="s">
        <v>160</v>
      </c>
      <c r="C17" s="2" t="s">
        <v>17</v>
      </c>
      <c r="D17" s="5"/>
      <c r="E17" s="4">
        <v>3.7751229757409699</v>
      </c>
      <c r="F17" s="4">
        <v>1179.0059827093601</v>
      </c>
    </row>
    <row r="18" spans="1:6" x14ac:dyDescent="0.3">
      <c r="A18" s="10" t="s">
        <v>95</v>
      </c>
      <c r="B18" s="10" t="s">
        <v>160</v>
      </c>
      <c r="C18" s="2" t="s">
        <v>18</v>
      </c>
      <c r="D18" s="5"/>
      <c r="E18" s="4">
        <v>3.7751229340082801</v>
      </c>
      <c r="F18" s="4">
        <v>1179.00598271067</v>
      </c>
    </row>
    <row r="19" spans="1:6" x14ac:dyDescent="0.3">
      <c r="A19" s="10" t="s">
        <v>95</v>
      </c>
      <c r="B19" s="10" t="s">
        <v>160</v>
      </c>
      <c r="C19" s="2" t="s">
        <v>19</v>
      </c>
      <c r="D19" s="5"/>
      <c r="E19" s="5"/>
      <c r="F19" s="4">
        <v>1175.30107820015</v>
      </c>
    </row>
    <row r="20" spans="1:6" x14ac:dyDescent="0.3">
      <c r="A20" s="10" t="s">
        <v>95</v>
      </c>
      <c r="B20" s="10" t="s">
        <v>160</v>
      </c>
      <c r="C20" s="2" t="s">
        <v>20</v>
      </c>
      <c r="D20" s="5"/>
      <c r="E20" s="5"/>
      <c r="F20" s="4">
        <v>1175.3010781333901</v>
      </c>
    </row>
    <row r="21" spans="1:6" x14ac:dyDescent="0.3">
      <c r="A21" s="10" t="s">
        <v>95</v>
      </c>
      <c r="B21" s="10" t="s">
        <v>160</v>
      </c>
      <c r="C21" s="2" t="s">
        <v>21</v>
      </c>
      <c r="D21" s="5"/>
      <c r="E21" s="5"/>
      <c r="F21" s="4">
        <v>1175.30107812663</v>
      </c>
    </row>
    <row r="22" spans="1:6" x14ac:dyDescent="0.3">
      <c r="A22" s="10" t="s">
        <v>95</v>
      </c>
      <c r="B22" s="10" t="s">
        <v>160</v>
      </c>
      <c r="C22" s="2" t="s">
        <v>22</v>
      </c>
      <c r="D22" s="5"/>
      <c r="E22" s="4">
        <v>39.993486053359398</v>
      </c>
      <c r="F22" s="4">
        <v>1088.65477716807</v>
      </c>
    </row>
    <row r="23" spans="1:6" x14ac:dyDescent="0.3">
      <c r="A23" s="10" t="s">
        <v>95</v>
      </c>
      <c r="B23" s="10" t="s">
        <v>160</v>
      </c>
      <c r="C23" s="2" t="s">
        <v>23</v>
      </c>
      <c r="D23" s="5"/>
      <c r="E23" s="4">
        <v>39.993486045547797</v>
      </c>
      <c r="F23" s="4">
        <v>1088.6547771662699</v>
      </c>
    </row>
    <row r="24" spans="1:6" x14ac:dyDescent="0.3">
      <c r="A24" s="10" t="s">
        <v>95</v>
      </c>
      <c r="B24" s="10" t="s">
        <v>160</v>
      </c>
      <c r="C24" s="2" t="s">
        <v>24</v>
      </c>
      <c r="D24" s="5"/>
      <c r="E24" s="4">
        <v>39.993486063883303</v>
      </c>
      <c r="F24" s="4">
        <v>1088.6547771828</v>
      </c>
    </row>
    <row r="25" spans="1:6" x14ac:dyDescent="0.3">
      <c r="A25" s="10" t="s">
        <v>95</v>
      </c>
      <c r="B25" s="10" t="s">
        <v>160</v>
      </c>
      <c r="C25" s="2" t="s">
        <v>25</v>
      </c>
      <c r="D25" s="5"/>
      <c r="E25" s="4">
        <v>62.206434185450298</v>
      </c>
      <c r="F25" s="4">
        <v>1076.0313944693</v>
      </c>
    </row>
    <row r="26" spans="1:6" x14ac:dyDescent="0.3">
      <c r="A26" s="10" t="s">
        <v>95</v>
      </c>
      <c r="B26" s="10" t="s">
        <v>160</v>
      </c>
      <c r="C26" s="2" t="s">
        <v>26</v>
      </c>
      <c r="D26" s="5"/>
      <c r="E26" s="4">
        <v>61.401116139465103</v>
      </c>
      <c r="F26" s="4">
        <v>1044.4156009319099</v>
      </c>
    </row>
    <row r="27" spans="1:6" x14ac:dyDescent="0.3">
      <c r="A27" s="10" t="s">
        <v>95</v>
      </c>
      <c r="B27" s="10" t="s">
        <v>160</v>
      </c>
      <c r="C27" s="2" t="s">
        <v>27</v>
      </c>
      <c r="D27" s="4">
        <v>12.260031888585701</v>
      </c>
      <c r="E27" s="4">
        <v>104.78290264788799</v>
      </c>
      <c r="F27" s="4">
        <v>1029.39763476137</v>
      </c>
    </row>
    <row r="28" spans="1:6" x14ac:dyDescent="0.3">
      <c r="A28" s="10" t="s">
        <v>95</v>
      </c>
      <c r="B28" s="10" t="s">
        <v>160</v>
      </c>
      <c r="C28" s="2" t="s">
        <v>28</v>
      </c>
      <c r="D28" s="5"/>
      <c r="E28" s="4">
        <v>1.27590556550056</v>
      </c>
      <c r="F28" s="4">
        <v>1183.19372003329</v>
      </c>
    </row>
    <row r="29" spans="1:6" x14ac:dyDescent="0.3">
      <c r="A29" s="10" t="s">
        <v>95</v>
      </c>
      <c r="B29" s="10" t="s">
        <v>160</v>
      </c>
      <c r="C29" s="2" t="s">
        <v>29</v>
      </c>
      <c r="D29" s="5"/>
      <c r="E29" s="5"/>
      <c r="F29" s="4">
        <v>1175.4486256682801</v>
      </c>
    </row>
    <row r="30" spans="1:6" x14ac:dyDescent="0.3">
      <c r="A30" s="10" t="s">
        <v>95</v>
      </c>
      <c r="B30" s="10" t="s">
        <v>160</v>
      </c>
      <c r="C30" s="2" t="s">
        <v>30</v>
      </c>
      <c r="D30" s="5"/>
      <c r="E30" s="4">
        <v>41.303133715917099</v>
      </c>
      <c r="F30" s="4">
        <v>1086.96072244739</v>
      </c>
    </row>
    <row r="31" spans="1:6" x14ac:dyDescent="0.3">
      <c r="A31" s="10" t="s">
        <v>95</v>
      </c>
      <c r="B31" s="10" t="s">
        <v>160</v>
      </c>
      <c r="C31" s="2" t="s">
        <v>31</v>
      </c>
      <c r="D31" s="5"/>
      <c r="E31" s="4">
        <v>62.206434189761801</v>
      </c>
      <c r="F31" s="4">
        <v>1076.0313944688701</v>
      </c>
    </row>
    <row r="32" spans="1:6" x14ac:dyDescent="0.3">
      <c r="A32" s="10" t="s">
        <v>95</v>
      </c>
      <c r="B32" s="10" t="s">
        <v>160</v>
      </c>
      <c r="C32" s="2" t="s">
        <v>32</v>
      </c>
      <c r="D32" s="5"/>
      <c r="E32" s="4">
        <v>62.2064341743339</v>
      </c>
      <c r="F32" s="4">
        <v>1076.0313944819</v>
      </c>
    </row>
    <row r="33" spans="1:6" x14ac:dyDescent="0.3">
      <c r="A33" s="10" t="s">
        <v>95</v>
      </c>
      <c r="B33" s="10" t="s">
        <v>160</v>
      </c>
      <c r="C33" s="2" t="s">
        <v>33</v>
      </c>
      <c r="D33" s="5"/>
      <c r="E33" s="4">
        <v>62.206434175773403</v>
      </c>
      <c r="F33" s="4">
        <v>1076.0313944816401</v>
      </c>
    </row>
    <row r="34" spans="1:6" x14ac:dyDescent="0.3">
      <c r="A34" s="10" t="s">
        <v>95</v>
      </c>
      <c r="B34" s="10" t="s">
        <v>160</v>
      </c>
      <c r="C34" s="2" t="s">
        <v>34</v>
      </c>
      <c r="D34" s="5"/>
      <c r="E34" s="5"/>
      <c r="F34" s="4">
        <v>1177.95303505626</v>
      </c>
    </row>
    <row r="35" spans="1:6" x14ac:dyDescent="0.3">
      <c r="A35" s="10" t="s">
        <v>95</v>
      </c>
      <c r="B35" s="10" t="s">
        <v>160</v>
      </c>
      <c r="C35" s="2" t="s">
        <v>35</v>
      </c>
      <c r="D35" s="5"/>
      <c r="E35" s="5"/>
      <c r="F35" s="4">
        <v>1177.95303504963</v>
      </c>
    </row>
    <row r="36" spans="1:6" x14ac:dyDescent="0.3">
      <c r="A36" s="10" t="s">
        <v>95</v>
      </c>
      <c r="B36" s="10" t="s">
        <v>160</v>
      </c>
      <c r="C36" s="2" t="s">
        <v>36</v>
      </c>
      <c r="D36" s="5"/>
      <c r="E36" s="5"/>
      <c r="F36" s="4">
        <v>1177.9530351293899</v>
      </c>
    </row>
    <row r="37" spans="1:6" x14ac:dyDescent="0.3">
      <c r="A37" s="10" t="s">
        <v>95</v>
      </c>
      <c r="B37" s="10" t="s">
        <v>160</v>
      </c>
      <c r="C37" s="2" t="s">
        <v>37</v>
      </c>
      <c r="D37" s="5"/>
      <c r="E37" s="5"/>
      <c r="F37" s="4">
        <v>1174.49095794454</v>
      </c>
    </row>
    <row r="38" spans="1:6" x14ac:dyDescent="0.3">
      <c r="A38" s="10" t="s">
        <v>95</v>
      </c>
      <c r="B38" s="10" t="s">
        <v>160</v>
      </c>
      <c r="C38" s="2" t="s">
        <v>38</v>
      </c>
      <c r="D38" s="5"/>
      <c r="E38" s="5"/>
      <c r="F38" s="4">
        <v>1174.49095794455</v>
      </c>
    </row>
    <row r="39" spans="1:6" x14ac:dyDescent="0.3">
      <c r="A39" s="10" t="s">
        <v>95</v>
      </c>
      <c r="B39" s="10" t="s">
        <v>160</v>
      </c>
      <c r="C39" s="2" t="s">
        <v>39</v>
      </c>
      <c r="D39" s="5"/>
      <c r="E39" s="5"/>
      <c r="F39" s="4">
        <v>1174.49095801813</v>
      </c>
    </row>
    <row r="40" spans="1:6" x14ac:dyDescent="0.3">
      <c r="A40" s="10" t="s">
        <v>95</v>
      </c>
      <c r="B40" s="10" t="s">
        <v>160</v>
      </c>
      <c r="C40" s="2" t="s">
        <v>40</v>
      </c>
      <c r="D40" s="5"/>
      <c r="E40" s="4">
        <v>49.342467609843801</v>
      </c>
      <c r="F40" s="4">
        <v>1132.9254509812999</v>
      </c>
    </row>
    <row r="41" spans="1:6" x14ac:dyDescent="0.3">
      <c r="A41" s="10" t="s">
        <v>95</v>
      </c>
      <c r="B41" s="10" t="s">
        <v>160</v>
      </c>
      <c r="C41" s="2" t="s">
        <v>41</v>
      </c>
      <c r="D41" s="5"/>
      <c r="E41" s="4">
        <v>49.342467609883997</v>
      </c>
      <c r="F41" s="4">
        <v>1132.9254509817799</v>
      </c>
    </row>
    <row r="42" spans="1:6" x14ac:dyDescent="0.3">
      <c r="A42" s="10" t="s">
        <v>95</v>
      </c>
      <c r="B42" s="10" t="s">
        <v>160</v>
      </c>
      <c r="C42" s="2" t="s">
        <v>42</v>
      </c>
      <c r="D42" s="5"/>
      <c r="E42" s="4">
        <v>49.342467610175603</v>
      </c>
      <c r="F42" s="4">
        <v>1132.9254509811699</v>
      </c>
    </row>
    <row r="43" spans="1:6" x14ac:dyDescent="0.3">
      <c r="A43" s="10" t="s">
        <v>95</v>
      </c>
      <c r="B43" s="10" t="s">
        <v>160</v>
      </c>
      <c r="C43" s="2" t="s">
        <v>126</v>
      </c>
      <c r="D43" s="5"/>
      <c r="E43" s="4">
        <v>62.206434187499703</v>
      </c>
      <c r="F43" s="4">
        <v>1076.0313944629299</v>
      </c>
    </row>
    <row r="44" spans="1:6" x14ac:dyDescent="0.3">
      <c r="A44" s="10" t="s">
        <v>95</v>
      </c>
      <c r="B44" s="10" t="s">
        <v>160</v>
      </c>
      <c r="C44" s="2" t="s">
        <v>127</v>
      </c>
      <c r="D44" s="5"/>
      <c r="E44" s="4">
        <v>61.401116143535702</v>
      </c>
      <c r="F44" s="4">
        <v>1044.4156009311801</v>
      </c>
    </row>
    <row r="45" spans="1:6" x14ac:dyDescent="0.3">
      <c r="A45" s="10" t="s">
        <v>95</v>
      </c>
      <c r="B45" s="10" t="s">
        <v>160</v>
      </c>
      <c r="C45" s="2" t="s">
        <v>128</v>
      </c>
      <c r="D45" s="4">
        <v>12.260031888436499</v>
      </c>
      <c r="E45" s="4">
        <v>104.78290264788301</v>
      </c>
      <c r="F45" s="4">
        <v>1029.3976347616799</v>
      </c>
    </row>
    <row r="46" spans="1:6" x14ac:dyDescent="0.3">
      <c r="A46" s="10" t="s">
        <v>95</v>
      </c>
      <c r="B46" s="10" t="s">
        <v>160</v>
      </c>
      <c r="C46" s="2" t="s">
        <v>129</v>
      </c>
      <c r="D46" s="5"/>
      <c r="E46" s="4">
        <v>1.2759057593343399</v>
      </c>
      <c r="F46" s="4">
        <v>1183.1937199369199</v>
      </c>
    </row>
    <row r="47" spans="1:6" x14ac:dyDescent="0.3">
      <c r="A47" s="10" t="s">
        <v>95</v>
      </c>
      <c r="B47" s="10" t="s">
        <v>160</v>
      </c>
      <c r="C47" s="2" t="s">
        <v>130</v>
      </c>
      <c r="D47" s="5"/>
      <c r="E47" s="5"/>
      <c r="F47" s="4">
        <v>1175.44862567019</v>
      </c>
    </row>
    <row r="48" spans="1:6" x14ac:dyDescent="0.3">
      <c r="A48" s="10" t="s">
        <v>95</v>
      </c>
      <c r="B48" s="10" t="s">
        <v>160</v>
      </c>
      <c r="C48" s="2" t="s">
        <v>131</v>
      </c>
      <c r="D48" s="5"/>
      <c r="E48" s="4">
        <v>41.303133682506498</v>
      </c>
      <c r="F48" s="4">
        <v>1086.9607224389299</v>
      </c>
    </row>
    <row r="49" spans="1:6" x14ac:dyDescent="0.3">
      <c r="A49" s="10" t="s">
        <v>95</v>
      </c>
      <c r="B49" s="10" t="s">
        <v>160</v>
      </c>
      <c r="C49" s="2" t="s">
        <v>132</v>
      </c>
      <c r="D49" s="5"/>
      <c r="E49" s="4">
        <v>62.206434189289801</v>
      </c>
      <c r="F49" s="4">
        <v>1076.0313944699001</v>
      </c>
    </row>
    <row r="50" spans="1:6" x14ac:dyDescent="0.3">
      <c r="A50" s="10" t="s">
        <v>95</v>
      </c>
      <c r="B50" s="10" t="s">
        <v>160</v>
      </c>
      <c r="C50" s="2" t="s">
        <v>133</v>
      </c>
      <c r="D50" s="5"/>
      <c r="E50" s="4">
        <v>62.206434541716703</v>
      </c>
      <c r="F50" s="4">
        <v>1076.0313932440599</v>
      </c>
    </row>
    <row r="51" spans="1:6" x14ac:dyDescent="0.3">
      <c r="A51" s="10" t="s">
        <v>95</v>
      </c>
      <c r="B51" s="10" t="s">
        <v>160</v>
      </c>
      <c r="C51" s="2" t="s">
        <v>134</v>
      </c>
      <c r="D51" s="5"/>
      <c r="E51" s="4">
        <v>62.206434189060303</v>
      </c>
      <c r="F51" s="4">
        <v>1076.03139446918</v>
      </c>
    </row>
    <row r="52" spans="1:6" x14ac:dyDescent="0.3">
      <c r="A52" s="10" t="s">
        <v>95</v>
      </c>
      <c r="B52" s="10" t="s">
        <v>160</v>
      </c>
      <c r="C52" s="2" t="s">
        <v>135</v>
      </c>
      <c r="D52" s="5"/>
      <c r="E52" s="5"/>
      <c r="F52" s="4">
        <v>1177.9530350522</v>
      </c>
    </row>
    <row r="53" spans="1:6" x14ac:dyDescent="0.3">
      <c r="A53" s="10" t="s">
        <v>95</v>
      </c>
      <c r="B53" s="10" t="s">
        <v>160</v>
      </c>
      <c r="C53" s="2" t="s">
        <v>136</v>
      </c>
      <c r="D53" s="5"/>
      <c r="E53" s="5"/>
      <c r="F53" s="4">
        <v>1177.95303500973</v>
      </c>
    </row>
    <row r="54" spans="1:6" x14ac:dyDescent="0.3">
      <c r="A54" s="10" t="s">
        <v>95</v>
      </c>
      <c r="B54" s="10" t="s">
        <v>160</v>
      </c>
      <c r="C54" s="2" t="s">
        <v>137</v>
      </c>
      <c r="D54" s="5"/>
      <c r="E54" s="5"/>
      <c r="F54" s="4">
        <v>1177.9530350472601</v>
      </c>
    </row>
    <row r="55" spans="1:6" x14ac:dyDescent="0.3">
      <c r="A55" s="10" t="s">
        <v>95</v>
      </c>
      <c r="B55" s="10" t="s">
        <v>160</v>
      </c>
      <c r="C55" s="2" t="s">
        <v>138</v>
      </c>
      <c r="D55" s="5"/>
      <c r="E55" s="5"/>
      <c r="F55" s="4">
        <v>1174.49095794455</v>
      </c>
    </row>
    <row r="56" spans="1:6" x14ac:dyDescent="0.3">
      <c r="A56" s="10" t="s">
        <v>95</v>
      </c>
      <c r="B56" s="10" t="s">
        <v>160</v>
      </c>
      <c r="C56" s="2" t="s">
        <v>139</v>
      </c>
      <c r="D56" s="5"/>
      <c r="E56" s="5"/>
      <c r="F56" s="4">
        <v>1174.49095794453</v>
      </c>
    </row>
    <row r="57" spans="1:6" x14ac:dyDescent="0.3">
      <c r="A57" s="10" t="s">
        <v>95</v>
      </c>
      <c r="B57" s="10" t="s">
        <v>160</v>
      </c>
      <c r="C57" s="2" t="s">
        <v>140</v>
      </c>
      <c r="D57" s="5"/>
      <c r="E57" s="5"/>
      <c r="F57" s="4">
        <v>1174.49095794454</v>
      </c>
    </row>
    <row r="58" spans="1:6" x14ac:dyDescent="0.3">
      <c r="A58" s="10" t="s">
        <v>95</v>
      </c>
      <c r="B58" s="10" t="s">
        <v>160</v>
      </c>
      <c r="C58" s="2" t="s">
        <v>141</v>
      </c>
      <c r="D58" s="5"/>
      <c r="E58" s="4">
        <v>49.342467609893298</v>
      </c>
      <c r="F58" s="4">
        <v>1132.9254509811999</v>
      </c>
    </row>
    <row r="59" spans="1:6" x14ac:dyDescent="0.3">
      <c r="A59" s="10" t="s">
        <v>95</v>
      </c>
      <c r="B59" s="10" t="s">
        <v>160</v>
      </c>
      <c r="C59" s="2" t="s">
        <v>142</v>
      </c>
      <c r="D59" s="5"/>
      <c r="E59" s="4">
        <v>49.342467609890498</v>
      </c>
      <c r="F59" s="4">
        <v>1132.92545097425</v>
      </c>
    </row>
    <row r="60" spans="1:6" x14ac:dyDescent="0.3">
      <c r="A60" s="10" t="s">
        <v>95</v>
      </c>
      <c r="B60" s="10" t="s">
        <v>160</v>
      </c>
      <c r="C60" s="2" t="s">
        <v>143</v>
      </c>
      <c r="D60" s="5"/>
      <c r="E60" s="4">
        <v>49.342467610380197</v>
      </c>
      <c r="F60" s="4">
        <v>1132.9254509812199</v>
      </c>
    </row>
    <row r="61" spans="1:6" x14ac:dyDescent="0.3">
      <c r="A61" s="10" t="s">
        <v>95</v>
      </c>
      <c r="B61" s="2" t="s">
        <v>161</v>
      </c>
      <c r="C61" s="2" t="s">
        <v>2</v>
      </c>
      <c r="D61" s="4">
        <v>764.86591400195005</v>
      </c>
      <c r="E61" s="4">
        <v>96611.895591128501</v>
      </c>
      <c r="F61" s="4">
        <v>98166.585267609</v>
      </c>
    </row>
    <row r="62" spans="1:6" x14ac:dyDescent="0.3">
      <c r="A62" s="10" t="s">
        <v>95</v>
      </c>
      <c r="B62" s="10" t="s">
        <v>161</v>
      </c>
      <c r="C62" s="2" t="s">
        <v>3</v>
      </c>
      <c r="D62" s="5"/>
      <c r="E62" s="4">
        <v>106.08860016473101</v>
      </c>
      <c r="F62" s="4">
        <v>482.28869917738001</v>
      </c>
    </row>
    <row r="63" spans="1:6" x14ac:dyDescent="0.3">
      <c r="A63" s="10" t="s">
        <v>95</v>
      </c>
      <c r="B63" s="10" t="s">
        <v>161</v>
      </c>
      <c r="C63" s="2" t="s">
        <v>4</v>
      </c>
      <c r="D63" s="4">
        <v>389.70406551340801</v>
      </c>
      <c r="E63" s="4">
        <v>96584.539184128196</v>
      </c>
      <c r="F63" s="4">
        <v>98314.800016449793</v>
      </c>
    </row>
    <row r="64" spans="1:6" x14ac:dyDescent="0.3">
      <c r="A64" s="10" t="s">
        <v>95</v>
      </c>
      <c r="B64" s="10" t="s">
        <v>161</v>
      </c>
      <c r="C64" s="2" t="s">
        <v>6</v>
      </c>
      <c r="D64" s="4">
        <v>28.6760714377391</v>
      </c>
      <c r="E64" s="4">
        <v>386.12315532217002</v>
      </c>
      <c r="F64" s="4">
        <v>1511.5092894716299</v>
      </c>
    </row>
    <row r="65" spans="1:6" x14ac:dyDescent="0.3">
      <c r="A65" s="10" t="s">
        <v>95</v>
      </c>
      <c r="B65" s="10" t="s">
        <v>161</v>
      </c>
      <c r="C65" s="2" t="s">
        <v>7</v>
      </c>
      <c r="D65" s="5"/>
      <c r="E65" s="4">
        <v>193.58494356118399</v>
      </c>
      <c r="F65" s="4">
        <v>642.09082922646303</v>
      </c>
    </row>
    <row r="66" spans="1:6" x14ac:dyDescent="0.3">
      <c r="A66" s="10" t="s">
        <v>95</v>
      </c>
      <c r="B66" s="10" t="s">
        <v>161</v>
      </c>
      <c r="C66" s="2" t="s">
        <v>8</v>
      </c>
      <c r="D66" s="4">
        <v>28.840871070151</v>
      </c>
      <c r="E66" s="4">
        <v>386.10737823505798</v>
      </c>
      <c r="F66" s="4">
        <v>1520.1849532602801</v>
      </c>
    </row>
    <row r="67" spans="1:6" x14ac:dyDescent="0.3">
      <c r="A67" s="10" t="s">
        <v>95</v>
      </c>
      <c r="B67" s="10" t="s">
        <v>161</v>
      </c>
      <c r="C67" s="2" t="s">
        <v>9</v>
      </c>
      <c r="D67" s="4">
        <v>28.314472438566199</v>
      </c>
      <c r="E67" s="4">
        <v>386.40430155630997</v>
      </c>
      <c r="F67" s="4">
        <v>1476.6590800019101</v>
      </c>
    </row>
    <row r="68" spans="1:6" x14ac:dyDescent="0.3">
      <c r="A68" s="10" t="s">
        <v>95</v>
      </c>
      <c r="B68" s="10" t="s">
        <v>161</v>
      </c>
      <c r="C68" s="2" t="s">
        <v>10</v>
      </c>
      <c r="D68" s="4">
        <v>22.2051447035725</v>
      </c>
      <c r="E68" s="4">
        <v>367.96823518132601</v>
      </c>
      <c r="F68" s="4">
        <v>1639.3121520114501</v>
      </c>
    </row>
    <row r="69" spans="1:6" x14ac:dyDescent="0.3">
      <c r="A69" s="10" t="s">
        <v>95</v>
      </c>
      <c r="B69" s="10" t="s">
        <v>161</v>
      </c>
      <c r="C69" s="2" t="s">
        <v>11</v>
      </c>
      <c r="D69" s="4">
        <v>18.507211184362799</v>
      </c>
      <c r="E69" s="4">
        <v>360.15664868606098</v>
      </c>
      <c r="F69" s="4">
        <v>1636.0695344196599</v>
      </c>
    </row>
    <row r="70" spans="1:6" x14ac:dyDescent="0.3">
      <c r="A70" s="10" t="s">
        <v>95</v>
      </c>
      <c r="B70" s="10" t="s">
        <v>161</v>
      </c>
      <c r="C70" s="2" t="s">
        <v>12</v>
      </c>
      <c r="D70" s="4">
        <v>20.8483754562365</v>
      </c>
      <c r="E70" s="4">
        <v>369.38114230284901</v>
      </c>
      <c r="F70" s="4">
        <v>1567.20257476861</v>
      </c>
    </row>
    <row r="71" spans="1:6" x14ac:dyDescent="0.3">
      <c r="A71" s="10" t="s">
        <v>95</v>
      </c>
      <c r="B71" s="10" t="s">
        <v>161</v>
      </c>
      <c r="C71" s="2" t="s">
        <v>13</v>
      </c>
      <c r="D71" s="4">
        <v>28.676071412333702</v>
      </c>
      <c r="E71" s="4">
        <v>386.123155304683</v>
      </c>
      <c r="F71" s="4">
        <v>1511.5092894957399</v>
      </c>
    </row>
    <row r="72" spans="1:6" x14ac:dyDescent="0.3">
      <c r="A72" s="10" t="s">
        <v>95</v>
      </c>
      <c r="B72" s="10" t="s">
        <v>161</v>
      </c>
      <c r="C72" s="2" t="s">
        <v>14</v>
      </c>
      <c r="D72" s="4">
        <v>28.676071426319702</v>
      </c>
      <c r="E72" s="4">
        <v>386.12315530468697</v>
      </c>
      <c r="F72" s="4">
        <v>1511.5092894679699</v>
      </c>
    </row>
    <row r="73" spans="1:6" x14ac:dyDescent="0.3">
      <c r="A73" s="10" t="s">
        <v>95</v>
      </c>
      <c r="B73" s="10" t="s">
        <v>161</v>
      </c>
      <c r="C73" s="2" t="s">
        <v>15</v>
      </c>
      <c r="D73" s="4">
        <v>28.676071433369</v>
      </c>
      <c r="E73" s="4">
        <v>386.12315531524501</v>
      </c>
      <c r="F73" s="4">
        <v>1511.50928946928</v>
      </c>
    </row>
    <row r="74" spans="1:6" x14ac:dyDescent="0.3">
      <c r="A74" s="10" t="s">
        <v>95</v>
      </c>
      <c r="B74" s="10" t="s">
        <v>161</v>
      </c>
      <c r="C74" s="2" t="s">
        <v>16</v>
      </c>
      <c r="D74" s="4">
        <v>22.208022615221399</v>
      </c>
      <c r="E74" s="4">
        <v>370.21241359867798</v>
      </c>
      <c r="F74" s="4">
        <v>1636.6745122121599</v>
      </c>
    </row>
    <row r="75" spans="1:6" x14ac:dyDescent="0.3">
      <c r="A75" s="10" t="s">
        <v>95</v>
      </c>
      <c r="B75" s="10" t="s">
        <v>161</v>
      </c>
      <c r="C75" s="2" t="s">
        <v>17</v>
      </c>
      <c r="D75" s="4">
        <v>22.208022615831201</v>
      </c>
      <c r="E75" s="4">
        <v>370.212413607418</v>
      </c>
      <c r="F75" s="4">
        <v>1636.6745121783799</v>
      </c>
    </row>
    <row r="76" spans="1:6" x14ac:dyDescent="0.3">
      <c r="A76" s="10" t="s">
        <v>95</v>
      </c>
      <c r="B76" s="10" t="s">
        <v>161</v>
      </c>
      <c r="C76" s="2" t="s">
        <v>18</v>
      </c>
      <c r="D76" s="4">
        <v>22.208022615519301</v>
      </c>
      <c r="E76" s="4">
        <v>370.212413598821</v>
      </c>
      <c r="F76" s="4">
        <v>1636.67451217762</v>
      </c>
    </row>
    <row r="77" spans="1:6" x14ac:dyDescent="0.3">
      <c r="A77" s="10" t="s">
        <v>95</v>
      </c>
      <c r="B77" s="10" t="s">
        <v>161</v>
      </c>
      <c r="C77" s="2" t="s">
        <v>19</v>
      </c>
      <c r="D77" s="4">
        <v>18.497880551642801</v>
      </c>
      <c r="E77" s="4">
        <v>360.53115726288001</v>
      </c>
      <c r="F77" s="4">
        <v>1636.080969413</v>
      </c>
    </row>
    <row r="78" spans="1:6" x14ac:dyDescent="0.3">
      <c r="A78" s="10" t="s">
        <v>95</v>
      </c>
      <c r="B78" s="10" t="s">
        <v>161</v>
      </c>
      <c r="C78" s="2" t="s">
        <v>20</v>
      </c>
      <c r="D78" s="4">
        <v>18.497880551866199</v>
      </c>
      <c r="E78" s="4">
        <v>360.53115726199297</v>
      </c>
      <c r="F78" s="4">
        <v>1636.0809693788101</v>
      </c>
    </row>
    <row r="79" spans="1:6" x14ac:dyDescent="0.3">
      <c r="A79" s="10" t="s">
        <v>95</v>
      </c>
      <c r="B79" s="10" t="s">
        <v>161</v>
      </c>
      <c r="C79" s="2" t="s">
        <v>21</v>
      </c>
      <c r="D79" s="4">
        <v>18.4978805494186</v>
      </c>
      <c r="E79" s="4">
        <v>360.531157262325</v>
      </c>
      <c r="F79" s="4">
        <v>1636.08096937856</v>
      </c>
    </row>
    <row r="80" spans="1:6" x14ac:dyDescent="0.3">
      <c r="A80" s="10" t="s">
        <v>95</v>
      </c>
      <c r="B80" s="10" t="s">
        <v>161</v>
      </c>
      <c r="C80" s="2" t="s">
        <v>22</v>
      </c>
      <c r="D80" s="4">
        <v>20.903974925575</v>
      </c>
      <c r="E80" s="4">
        <v>369.06172442460002</v>
      </c>
      <c r="F80" s="4">
        <v>1568.42599365415</v>
      </c>
    </row>
    <row r="81" spans="1:6" x14ac:dyDescent="0.3">
      <c r="A81" s="10" t="s">
        <v>95</v>
      </c>
      <c r="B81" s="10" t="s">
        <v>161</v>
      </c>
      <c r="C81" s="2" t="s">
        <v>23</v>
      </c>
      <c r="D81" s="4">
        <v>20.903974931160899</v>
      </c>
      <c r="E81" s="4">
        <v>369.06172442175603</v>
      </c>
      <c r="F81" s="4">
        <v>1568.4259936527801</v>
      </c>
    </row>
    <row r="82" spans="1:6" x14ac:dyDescent="0.3">
      <c r="A82" s="10" t="s">
        <v>95</v>
      </c>
      <c r="B82" s="10" t="s">
        <v>161</v>
      </c>
      <c r="C82" s="2" t="s">
        <v>24</v>
      </c>
      <c r="D82" s="4">
        <v>20.903974927982599</v>
      </c>
      <c r="E82" s="4">
        <v>369.061724426311</v>
      </c>
      <c r="F82" s="4">
        <v>1568.42599366331</v>
      </c>
    </row>
    <row r="83" spans="1:6" x14ac:dyDescent="0.3">
      <c r="A83" s="10" t="s">
        <v>95</v>
      </c>
      <c r="B83" s="10" t="s">
        <v>161</v>
      </c>
      <c r="C83" s="2" t="s">
        <v>25</v>
      </c>
      <c r="D83" s="4">
        <v>28.676071426299998</v>
      </c>
      <c r="E83" s="4">
        <v>386.12315530468902</v>
      </c>
      <c r="F83" s="4">
        <v>1511.5092894680099</v>
      </c>
    </row>
    <row r="84" spans="1:6" x14ac:dyDescent="0.3">
      <c r="A84" s="10" t="s">
        <v>95</v>
      </c>
      <c r="B84" s="10" t="s">
        <v>161</v>
      </c>
      <c r="C84" s="2" t="s">
        <v>26</v>
      </c>
      <c r="D84" s="4">
        <v>28.8408710701299</v>
      </c>
      <c r="E84" s="4">
        <v>386.10737823357499</v>
      </c>
      <c r="F84" s="4">
        <v>1520.1849532598601</v>
      </c>
    </row>
    <row r="85" spans="1:6" x14ac:dyDescent="0.3">
      <c r="A85" s="10" t="s">
        <v>95</v>
      </c>
      <c r="B85" s="10" t="s">
        <v>161</v>
      </c>
      <c r="C85" s="2" t="s">
        <v>27</v>
      </c>
      <c r="D85" s="4">
        <v>28.314472438612398</v>
      </c>
      <c r="E85" s="4">
        <v>386.40430155627399</v>
      </c>
      <c r="F85" s="4">
        <v>1476.6590800019101</v>
      </c>
    </row>
    <row r="86" spans="1:6" x14ac:dyDescent="0.3">
      <c r="A86" s="10" t="s">
        <v>95</v>
      </c>
      <c r="B86" s="10" t="s">
        <v>161</v>
      </c>
      <c r="C86" s="2" t="s">
        <v>28</v>
      </c>
      <c r="D86" s="4">
        <v>22.205144702238002</v>
      </c>
      <c r="E86" s="4">
        <v>367.96823520472401</v>
      </c>
      <c r="F86" s="4">
        <v>1639.31215205833</v>
      </c>
    </row>
    <row r="87" spans="1:6" x14ac:dyDescent="0.3">
      <c r="A87" s="10" t="s">
        <v>95</v>
      </c>
      <c r="B87" s="10" t="s">
        <v>161</v>
      </c>
      <c r="C87" s="2" t="s">
        <v>29</v>
      </c>
      <c r="D87" s="4">
        <v>18.507211243414101</v>
      </c>
      <c r="E87" s="4">
        <v>360.15664868020002</v>
      </c>
      <c r="F87" s="4">
        <v>1636.06953442244</v>
      </c>
    </row>
    <row r="88" spans="1:6" x14ac:dyDescent="0.3">
      <c r="A88" s="10" t="s">
        <v>95</v>
      </c>
      <c r="B88" s="10" t="s">
        <v>161</v>
      </c>
      <c r="C88" s="2" t="s">
        <v>30</v>
      </c>
      <c r="D88" s="4">
        <v>20.848375452651201</v>
      </c>
      <c r="E88" s="4">
        <v>369.38114232199399</v>
      </c>
      <c r="F88" s="4">
        <v>1567.2025747667701</v>
      </c>
    </row>
    <row r="89" spans="1:6" x14ac:dyDescent="0.3">
      <c r="A89" s="10" t="s">
        <v>95</v>
      </c>
      <c r="B89" s="10" t="s">
        <v>161</v>
      </c>
      <c r="C89" s="2" t="s">
        <v>31</v>
      </c>
      <c r="D89" s="4">
        <v>28.676071426310799</v>
      </c>
      <c r="E89" s="4">
        <v>386.12315530626302</v>
      </c>
      <c r="F89" s="4">
        <v>1511.5092894679999</v>
      </c>
    </row>
    <row r="90" spans="1:6" x14ac:dyDescent="0.3">
      <c r="A90" s="10" t="s">
        <v>95</v>
      </c>
      <c r="B90" s="10" t="s">
        <v>161</v>
      </c>
      <c r="C90" s="2" t="s">
        <v>32</v>
      </c>
      <c r="D90" s="4">
        <v>28.676071426194401</v>
      </c>
      <c r="E90" s="4">
        <v>386.12315530452702</v>
      </c>
      <c r="F90" s="4">
        <v>1511.50928947783</v>
      </c>
    </row>
    <row r="91" spans="1:6" x14ac:dyDescent="0.3">
      <c r="A91" s="10" t="s">
        <v>95</v>
      </c>
      <c r="B91" s="10" t="s">
        <v>161</v>
      </c>
      <c r="C91" s="2" t="s">
        <v>33</v>
      </c>
      <c r="D91" s="4">
        <v>28.676071426435801</v>
      </c>
      <c r="E91" s="4">
        <v>386.12315530880898</v>
      </c>
      <c r="F91" s="4">
        <v>1511.5092894775601</v>
      </c>
    </row>
    <row r="92" spans="1:6" x14ac:dyDescent="0.3">
      <c r="A92" s="10" t="s">
        <v>95</v>
      </c>
      <c r="B92" s="10" t="s">
        <v>161</v>
      </c>
      <c r="C92" s="2" t="s">
        <v>34</v>
      </c>
      <c r="D92" s="4">
        <v>23.3498271465565</v>
      </c>
      <c r="E92" s="4">
        <v>356.49327228694199</v>
      </c>
      <c r="F92" s="4">
        <v>1636.18754574375</v>
      </c>
    </row>
    <row r="93" spans="1:6" x14ac:dyDescent="0.3">
      <c r="A93" s="10" t="s">
        <v>95</v>
      </c>
      <c r="B93" s="10" t="s">
        <v>161</v>
      </c>
      <c r="C93" s="2" t="s">
        <v>35</v>
      </c>
      <c r="D93" s="4">
        <v>23.349827146242401</v>
      </c>
      <c r="E93" s="4">
        <v>356.49327227764701</v>
      </c>
      <c r="F93" s="4">
        <v>1636.1875457436599</v>
      </c>
    </row>
    <row r="94" spans="1:6" x14ac:dyDescent="0.3">
      <c r="A94" s="10" t="s">
        <v>95</v>
      </c>
      <c r="B94" s="10" t="s">
        <v>161</v>
      </c>
      <c r="C94" s="2" t="s">
        <v>36</v>
      </c>
      <c r="D94" s="4">
        <v>23.3498271397875</v>
      </c>
      <c r="E94" s="4">
        <v>356.49327228087799</v>
      </c>
      <c r="F94" s="4">
        <v>1636.1875457758699</v>
      </c>
    </row>
    <row r="95" spans="1:6" x14ac:dyDescent="0.3">
      <c r="A95" s="10" t="s">
        <v>95</v>
      </c>
      <c r="B95" s="10" t="s">
        <v>161</v>
      </c>
      <c r="C95" s="2" t="s">
        <v>37</v>
      </c>
      <c r="D95" s="4">
        <v>23.097651424295599</v>
      </c>
      <c r="E95" s="4">
        <v>351.23111776794798</v>
      </c>
      <c r="F95" s="4">
        <v>1635.9748077931999</v>
      </c>
    </row>
    <row r="96" spans="1:6" x14ac:dyDescent="0.3">
      <c r="A96" s="10" t="s">
        <v>95</v>
      </c>
      <c r="B96" s="10" t="s">
        <v>161</v>
      </c>
      <c r="C96" s="2" t="s">
        <v>38</v>
      </c>
      <c r="D96" s="4">
        <v>23.0976514242994</v>
      </c>
      <c r="E96" s="4">
        <v>351.231117768008</v>
      </c>
      <c r="F96" s="4">
        <v>1635.9748077931999</v>
      </c>
    </row>
    <row r="97" spans="1:6" x14ac:dyDescent="0.3">
      <c r="A97" s="10" t="s">
        <v>95</v>
      </c>
      <c r="B97" s="10" t="s">
        <v>161</v>
      </c>
      <c r="C97" s="2" t="s">
        <v>39</v>
      </c>
      <c r="D97" s="4">
        <v>23.097651424276801</v>
      </c>
      <c r="E97" s="4">
        <v>351.23111776870502</v>
      </c>
      <c r="F97" s="4">
        <v>1635.97480782701</v>
      </c>
    </row>
    <row r="98" spans="1:6" x14ac:dyDescent="0.3">
      <c r="A98" s="10" t="s">
        <v>95</v>
      </c>
      <c r="B98" s="10" t="s">
        <v>161</v>
      </c>
      <c r="C98" s="2" t="s">
        <v>40</v>
      </c>
      <c r="D98" s="4">
        <v>22.9452038916018</v>
      </c>
      <c r="E98" s="4">
        <v>350.57733930553098</v>
      </c>
      <c r="F98" s="4">
        <v>1595.0357080624699</v>
      </c>
    </row>
    <row r="99" spans="1:6" x14ac:dyDescent="0.3">
      <c r="A99" s="10" t="s">
        <v>95</v>
      </c>
      <c r="B99" s="10" t="s">
        <v>161</v>
      </c>
      <c r="C99" s="2" t="s">
        <v>41</v>
      </c>
      <c r="D99" s="4">
        <v>22.945203891933399</v>
      </c>
      <c r="E99" s="4">
        <v>350.577339305615</v>
      </c>
      <c r="F99" s="4">
        <v>1595.0357080624401</v>
      </c>
    </row>
    <row r="100" spans="1:6" x14ac:dyDescent="0.3">
      <c r="A100" s="10" t="s">
        <v>95</v>
      </c>
      <c r="B100" s="10" t="s">
        <v>161</v>
      </c>
      <c r="C100" s="2" t="s">
        <v>42</v>
      </c>
      <c r="D100" s="4">
        <v>22.945203891936</v>
      </c>
      <c r="E100" s="4">
        <v>350.57733930628399</v>
      </c>
      <c r="F100" s="4">
        <v>1595.0357080624501</v>
      </c>
    </row>
    <row r="101" spans="1:6" x14ac:dyDescent="0.3">
      <c r="A101" s="10" t="s">
        <v>95</v>
      </c>
      <c r="B101" s="10" t="s">
        <v>161</v>
      </c>
      <c r="C101" s="2" t="s">
        <v>126</v>
      </c>
      <c r="D101" s="4">
        <v>28.6760714288936</v>
      </c>
      <c r="E101" s="4">
        <v>386.123155304612</v>
      </c>
      <c r="F101" s="4">
        <v>1511.50928946313</v>
      </c>
    </row>
    <row r="102" spans="1:6" x14ac:dyDescent="0.3">
      <c r="A102" s="10" t="s">
        <v>95</v>
      </c>
      <c r="B102" s="10" t="s">
        <v>161</v>
      </c>
      <c r="C102" s="2" t="s">
        <v>127</v>
      </c>
      <c r="D102" s="4">
        <v>28.8408710701388</v>
      </c>
      <c r="E102" s="4">
        <v>386.10737823507998</v>
      </c>
      <c r="F102" s="4">
        <v>1520.18495325924</v>
      </c>
    </row>
    <row r="103" spans="1:6" x14ac:dyDescent="0.3">
      <c r="A103" s="10" t="s">
        <v>95</v>
      </c>
      <c r="B103" s="10" t="s">
        <v>161</v>
      </c>
      <c r="C103" s="2" t="s">
        <v>128</v>
      </c>
      <c r="D103" s="4">
        <v>28.314472438493201</v>
      </c>
      <c r="E103" s="4">
        <v>386.404301556316</v>
      </c>
      <c r="F103" s="4">
        <v>1476.6590800019101</v>
      </c>
    </row>
    <row r="104" spans="1:6" x14ac:dyDescent="0.3">
      <c r="A104" s="10" t="s">
        <v>95</v>
      </c>
      <c r="B104" s="10" t="s">
        <v>161</v>
      </c>
      <c r="C104" s="2" t="s">
        <v>129</v>
      </c>
      <c r="D104" s="4">
        <v>22.2051447050573</v>
      </c>
      <c r="E104" s="4">
        <v>367.96823504653901</v>
      </c>
      <c r="F104" s="4">
        <v>1639.3121520119901</v>
      </c>
    </row>
    <row r="105" spans="1:6" x14ac:dyDescent="0.3">
      <c r="A105" s="10" t="s">
        <v>95</v>
      </c>
      <c r="B105" s="10" t="s">
        <v>161</v>
      </c>
      <c r="C105" s="2" t="s">
        <v>130</v>
      </c>
      <c r="D105" s="4">
        <v>18.5072112427269</v>
      </c>
      <c r="E105" s="4">
        <v>360.15664868440399</v>
      </c>
      <c r="F105" s="4">
        <v>1636.06953442248</v>
      </c>
    </row>
    <row r="106" spans="1:6" x14ac:dyDescent="0.3">
      <c r="A106" s="10" t="s">
        <v>95</v>
      </c>
      <c r="B106" s="10" t="s">
        <v>161</v>
      </c>
      <c r="C106" s="2" t="s">
        <v>131</v>
      </c>
      <c r="D106" s="4">
        <v>20.848375369591</v>
      </c>
      <c r="E106" s="4">
        <v>369.38114237351101</v>
      </c>
      <c r="F106" s="4">
        <v>1567.2025747697101</v>
      </c>
    </row>
    <row r="107" spans="1:6" x14ac:dyDescent="0.3">
      <c r="A107" s="10" t="s">
        <v>95</v>
      </c>
      <c r="B107" s="10" t="s">
        <v>161</v>
      </c>
      <c r="C107" s="2" t="s">
        <v>132</v>
      </c>
      <c r="D107" s="4">
        <v>28.6760714271574</v>
      </c>
      <c r="E107" s="4">
        <v>386.12315530591502</v>
      </c>
      <c r="F107" s="4">
        <v>1511.50928946822</v>
      </c>
    </row>
    <row r="108" spans="1:6" x14ac:dyDescent="0.3">
      <c r="A108" s="10" t="s">
        <v>95</v>
      </c>
      <c r="B108" s="10" t="s">
        <v>161</v>
      </c>
      <c r="C108" s="2" t="s">
        <v>133</v>
      </c>
      <c r="D108" s="4">
        <v>28.676071895933799</v>
      </c>
      <c r="E108" s="4">
        <v>386.12315526070398</v>
      </c>
      <c r="F108" s="4">
        <v>1511.5092885384099</v>
      </c>
    </row>
    <row r="109" spans="1:6" x14ac:dyDescent="0.3">
      <c r="A109" s="10" t="s">
        <v>95</v>
      </c>
      <c r="B109" s="10" t="s">
        <v>161</v>
      </c>
      <c r="C109" s="2" t="s">
        <v>134</v>
      </c>
      <c r="D109" s="4">
        <v>28.676071426863601</v>
      </c>
      <c r="E109" s="4">
        <v>386.12315530553798</v>
      </c>
      <c r="F109" s="4">
        <v>1511.5092894678</v>
      </c>
    </row>
    <row r="110" spans="1:6" x14ac:dyDescent="0.3">
      <c r="A110" s="10" t="s">
        <v>95</v>
      </c>
      <c r="B110" s="10" t="s">
        <v>161</v>
      </c>
      <c r="C110" s="2" t="s">
        <v>135</v>
      </c>
      <c r="D110" s="4">
        <v>23.349827145946399</v>
      </c>
      <c r="E110" s="4">
        <v>356.49327227736302</v>
      </c>
      <c r="F110" s="4">
        <v>1636.1875457435899</v>
      </c>
    </row>
    <row r="111" spans="1:6" x14ac:dyDescent="0.3">
      <c r="A111" s="10" t="s">
        <v>95</v>
      </c>
      <c r="B111" s="10" t="s">
        <v>161</v>
      </c>
      <c r="C111" s="2" t="s">
        <v>136</v>
      </c>
      <c r="D111" s="4">
        <v>23.349827146036699</v>
      </c>
      <c r="E111" s="4">
        <v>356.49327227773199</v>
      </c>
      <c r="F111" s="4">
        <v>1636.1875457435999</v>
      </c>
    </row>
    <row r="112" spans="1:6" x14ac:dyDescent="0.3">
      <c r="A112" s="10" t="s">
        <v>95</v>
      </c>
      <c r="B112" s="10" t="s">
        <v>161</v>
      </c>
      <c r="C112" s="2" t="s">
        <v>137</v>
      </c>
      <c r="D112" s="4">
        <v>23.349827146440798</v>
      </c>
      <c r="E112" s="4">
        <v>356.49327227756902</v>
      </c>
      <c r="F112" s="4">
        <v>1636.1875457437</v>
      </c>
    </row>
    <row r="113" spans="1:6" x14ac:dyDescent="0.3">
      <c r="A113" s="10" t="s">
        <v>95</v>
      </c>
      <c r="B113" s="10" t="s">
        <v>161</v>
      </c>
      <c r="C113" s="2" t="s">
        <v>138</v>
      </c>
      <c r="D113" s="4">
        <v>23.097651424295101</v>
      </c>
      <c r="E113" s="4">
        <v>351.23111776800499</v>
      </c>
      <c r="F113" s="4">
        <v>1635.9748077931999</v>
      </c>
    </row>
    <row r="114" spans="1:6" x14ac:dyDescent="0.3">
      <c r="A114" s="10" t="s">
        <v>95</v>
      </c>
      <c r="B114" s="10" t="s">
        <v>161</v>
      </c>
      <c r="C114" s="2" t="s">
        <v>139</v>
      </c>
      <c r="D114" s="4">
        <v>23.097651424297201</v>
      </c>
      <c r="E114" s="4">
        <v>351.23111776800698</v>
      </c>
      <c r="F114" s="4">
        <v>1635.9748077931899</v>
      </c>
    </row>
    <row r="115" spans="1:6" x14ac:dyDescent="0.3">
      <c r="A115" s="10" t="s">
        <v>95</v>
      </c>
      <c r="B115" s="10" t="s">
        <v>161</v>
      </c>
      <c r="C115" s="2" t="s">
        <v>140</v>
      </c>
      <c r="D115" s="4">
        <v>23.097651424296</v>
      </c>
      <c r="E115" s="4">
        <v>351.231117767981</v>
      </c>
      <c r="F115" s="4">
        <v>1635.9748077931899</v>
      </c>
    </row>
    <row r="116" spans="1:6" x14ac:dyDescent="0.3">
      <c r="A116" s="10" t="s">
        <v>95</v>
      </c>
      <c r="B116" s="10" t="s">
        <v>161</v>
      </c>
      <c r="C116" s="2" t="s">
        <v>141</v>
      </c>
      <c r="D116" s="4">
        <v>22.945203891938199</v>
      </c>
      <c r="E116" s="4">
        <v>350.57733930563103</v>
      </c>
      <c r="F116" s="4">
        <v>1595.0357080624301</v>
      </c>
    </row>
    <row r="117" spans="1:6" x14ac:dyDescent="0.3">
      <c r="A117" s="10" t="s">
        <v>95</v>
      </c>
      <c r="B117" s="10" t="s">
        <v>161</v>
      </c>
      <c r="C117" s="2" t="s">
        <v>142</v>
      </c>
      <c r="D117" s="4">
        <v>22.945203892012</v>
      </c>
      <c r="E117" s="4">
        <v>350.57733930562699</v>
      </c>
      <c r="F117" s="4">
        <v>1595.03570806378</v>
      </c>
    </row>
    <row r="118" spans="1:6" x14ac:dyDescent="0.3">
      <c r="A118" s="10" t="s">
        <v>95</v>
      </c>
      <c r="B118" s="10" t="s">
        <v>161</v>
      </c>
      <c r="C118" s="2" t="s">
        <v>143</v>
      </c>
      <c r="D118" s="4">
        <v>22.9452038919889</v>
      </c>
      <c r="E118" s="4">
        <v>350.57733930678103</v>
      </c>
      <c r="F118" s="4">
        <v>1595.03570806217</v>
      </c>
    </row>
    <row r="119" spans="1:6" x14ac:dyDescent="0.3">
      <c r="A119" s="10" t="s">
        <v>95</v>
      </c>
      <c r="B119" s="2" t="s">
        <v>162</v>
      </c>
      <c r="C119" s="2" t="s">
        <v>2</v>
      </c>
      <c r="D119" s="5"/>
      <c r="E119" s="4">
        <v>95507.101009994396</v>
      </c>
      <c r="F119" s="4">
        <v>97414.749533473994</v>
      </c>
    </row>
    <row r="120" spans="1:6" x14ac:dyDescent="0.3">
      <c r="A120" s="10" t="s">
        <v>95</v>
      </c>
      <c r="B120" s="10" t="s">
        <v>162</v>
      </c>
      <c r="C120" s="2" t="s">
        <v>4</v>
      </c>
      <c r="D120" s="5"/>
      <c r="E120" s="4">
        <v>95580.263479243004</v>
      </c>
      <c r="F120" s="4">
        <v>97410.821990660494</v>
      </c>
    </row>
    <row r="121" spans="1:6" x14ac:dyDescent="0.3">
      <c r="A121" s="10" t="s">
        <v>95</v>
      </c>
      <c r="B121" s="2" t="s">
        <v>163</v>
      </c>
      <c r="C121" s="2" t="s">
        <v>2</v>
      </c>
      <c r="D121" s="5"/>
      <c r="E121" s="4">
        <v>95917.664936303394</v>
      </c>
      <c r="F121" s="4">
        <v>97996.852194552004</v>
      </c>
    </row>
    <row r="122" spans="1:6" x14ac:dyDescent="0.3">
      <c r="A122" s="10" t="s">
        <v>95</v>
      </c>
      <c r="B122" s="10" t="s">
        <v>163</v>
      </c>
      <c r="C122" s="2" t="s">
        <v>4</v>
      </c>
      <c r="D122" s="5"/>
      <c r="E122" s="4">
        <v>95968.057096651697</v>
      </c>
      <c r="F122" s="4">
        <v>97845.502235932407</v>
      </c>
    </row>
    <row r="123" spans="1:6" x14ac:dyDescent="0.3">
      <c r="A123" s="10" t="s">
        <v>95</v>
      </c>
      <c r="B123" s="2" t="s">
        <v>164</v>
      </c>
      <c r="C123" s="2" t="s">
        <v>2</v>
      </c>
      <c r="D123" s="4">
        <v>767.40865273283396</v>
      </c>
      <c r="E123" s="4">
        <v>95605.229500093003</v>
      </c>
      <c r="F123" s="4">
        <v>95750.577193181205</v>
      </c>
    </row>
    <row r="124" spans="1:6" x14ac:dyDescent="0.3">
      <c r="A124" s="10" t="s">
        <v>95</v>
      </c>
      <c r="B124" s="10" t="s">
        <v>164</v>
      </c>
      <c r="C124" s="2" t="s">
        <v>3</v>
      </c>
      <c r="D124" s="5"/>
      <c r="E124" s="4">
        <v>14.755222009974799</v>
      </c>
      <c r="F124" s="5"/>
    </row>
    <row r="125" spans="1:6" x14ac:dyDescent="0.3">
      <c r="A125" s="10" t="s">
        <v>95</v>
      </c>
      <c r="B125" s="10" t="s">
        <v>164</v>
      </c>
      <c r="C125" s="2" t="s">
        <v>4</v>
      </c>
      <c r="D125" s="4">
        <v>364.99395174771399</v>
      </c>
      <c r="E125" s="4">
        <v>95698.320835582199</v>
      </c>
      <c r="F125" s="4">
        <v>95783.335427962695</v>
      </c>
    </row>
    <row r="126" spans="1:6" x14ac:dyDescent="0.3">
      <c r="A126" s="10" t="s">
        <v>95</v>
      </c>
      <c r="B126" s="10" t="s">
        <v>164</v>
      </c>
      <c r="C126" s="2" t="s">
        <v>6</v>
      </c>
      <c r="D126" s="5"/>
      <c r="E126" s="5"/>
      <c r="F126" s="4">
        <v>508.70935575163497</v>
      </c>
    </row>
    <row r="127" spans="1:6" x14ac:dyDescent="0.3">
      <c r="A127" s="10" t="s">
        <v>95</v>
      </c>
      <c r="B127" s="10" t="s">
        <v>164</v>
      </c>
      <c r="C127" s="2" t="s">
        <v>8</v>
      </c>
      <c r="D127" s="5"/>
      <c r="E127" s="5"/>
      <c r="F127" s="4">
        <v>488.36672992230501</v>
      </c>
    </row>
    <row r="128" spans="1:6" x14ac:dyDescent="0.3">
      <c r="A128" s="10" t="s">
        <v>95</v>
      </c>
      <c r="B128" s="10" t="s">
        <v>164</v>
      </c>
      <c r="C128" s="2" t="s">
        <v>9</v>
      </c>
      <c r="D128" s="5"/>
      <c r="E128" s="5"/>
      <c r="F128" s="4">
        <v>395.14335582977998</v>
      </c>
    </row>
    <row r="129" spans="1:6" x14ac:dyDescent="0.3">
      <c r="A129" s="10" t="s">
        <v>95</v>
      </c>
      <c r="B129" s="10" t="s">
        <v>164</v>
      </c>
      <c r="C129" s="2" t="s">
        <v>10</v>
      </c>
      <c r="D129" s="5"/>
      <c r="E129" s="5"/>
      <c r="F129" s="4">
        <v>669.52637758624905</v>
      </c>
    </row>
    <row r="130" spans="1:6" x14ac:dyDescent="0.3">
      <c r="A130" s="10" t="s">
        <v>95</v>
      </c>
      <c r="B130" s="10" t="s">
        <v>164</v>
      </c>
      <c r="C130" s="2" t="s">
        <v>11</v>
      </c>
      <c r="D130" s="5"/>
      <c r="E130" s="5"/>
      <c r="F130" s="4">
        <v>660.33466932177396</v>
      </c>
    </row>
    <row r="131" spans="1:6" x14ac:dyDescent="0.3">
      <c r="A131" s="10" t="s">
        <v>95</v>
      </c>
      <c r="B131" s="10" t="s">
        <v>164</v>
      </c>
      <c r="C131" s="2" t="s">
        <v>12</v>
      </c>
      <c r="D131" s="5"/>
      <c r="E131" s="5"/>
      <c r="F131" s="4">
        <v>527.44826590238597</v>
      </c>
    </row>
    <row r="132" spans="1:6" x14ac:dyDescent="0.3">
      <c r="A132" s="10" t="s">
        <v>95</v>
      </c>
      <c r="B132" s="10" t="s">
        <v>164</v>
      </c>
      <c r="C132" s="2" t="s">
        <v>13</v>
      </c>
      <c r="D132" s="5"/>
      <c r="E132" s="5"/>
      <c r="F132" s="4">
        <v>508.70935579209299</v>
      </c>
    </row>
    <row r="133" spans="1:6" x14ac:dyDescent="0.3">
      <c r="A133" s="10" t="s">
        <v>95</v>
      </c>
      <c r="B133" s="10" t="s">
        <v>164</v>
      </c>
      <c r="C133" s="2" t="s">
        <v>14</v>
      </c>
      <c r="D133" s="5"/>
      <c r="E133" s="5"/>
      <c r="F133" s="4">
        <v>508.70935574600998</v>
      </c>
    </row>
    <row r="134" spans="1:6" x14ac:dyDescent="0.3">
      <c r="A134" s="10" t="s">
        <v>95</v>
      </c>
      <c r="B134" s="10" t="s">
        <v>164</v>
      </c>
      <c r="C134" s="2" t="s">
        <v>15</v>
      </c>
      <c r="D134" s="5"/>
      <c r="E134" s="5"/>
      <c r="F134" s="4">
        <v>508.709355747941</v>
      </c>
    </row>
    <row r="135" spans="1:6" x14ac:dyDescent="0.3">
      <c r="A135" s="10" t="s">
        <v>95</v>
      </c>
      <c r="B135" s="10" t="s">
        <v>164</v>
      </c>
      <c r="C135" s="2" t="s">
        <v>16</v>
      </c>
      <c r="D135" s="5"/>
      <c r="E135" s="5"/>
      <c r="F135" s="4">
        <v>665.21996306784104</v>
      </c>
    </row>
    <row r="136" spans="1:6" x14ac:dyDescent="0.3">
      <c r="A136" s="10" t="s">
        <v>95</v>
      </c>
      <c r="B136" s="10" t="s">
        <v>164</v>
      </c>
      <c r="C136" s="2" t="s">
        <v>17</v>
      </c>
      <c r="D136" s="5"/>
      <c r="E136" s="5"/>
      <c r="F136" s="4">
        <v>665.21996299778596</v>
      </c>
    </row>
    <row r="137" spans="1:6" x14ac:dyDescent="0.3">
      <c r="A137" s="10" t="s">
        <v>95</v>
      </c>
      <c r="B137" s="10" t="s">
        <v>164</v>
      </c>
      <c r="C137" s="2" t="s">
        <v>18</v>
      </c>
      <c r="D137" s="5"/>
      <c r="E137" s="5"/>
      <c r="F137" s="4">
        <v>665.21996299620105</v>
      </c>
    </row>
    <row r="138" spans="1:6" x14ac:dyDescent="0.3">
      <c r="A138" s="10" t="s">
        <v>95</v>
      </c>
      <c r="B138" s="10" t="s">
        <v>164</v>
      </c>
      <c r="C138" s="2" t="s">
        <v>19</v>
      </c>
      <c r="D138" s="5"/>
      <c r="E138" s="5"/>
      <c r="F138" s="4">
        <v>660.35838257650505</v>
      </c>
    </row>
    <row r="139" spans="1:6" x14ac:dyDescent="0.3">
      <c r="A139" s="10" t="s">
        <v>95</v>
      </c>
      <c r="B139" s="10" t="s">
        <v>164</v>
      </c>
      <c r="C139" s="2" t="s">
        <v>20</v>
      </c>
      <c r="D139" s="5"/>
      <c r="E139" s="5"/>
      <c r="F139" s="4">
        <v>660.35838250560903</v>
      </c>
    </row>
    <row r="140" spans="1:6" x14ac:dyDescent="0.3">
      <c r="A140" s="10" t="s">
        <v>95</v>
      </c>
      <c r="B140" s="10" t="s">
        <v>164</v>
      </c>
      <c r="C140" s="2" t="s">
        <v>21</v>
      </c>
      <c r="D140" s="5"/>
      <c r="E140" s="5"/>
      <c r="F140" s="4">
        <v>660.35838250508198</v>
      </c>
    </row>
    <row r="141" spans="1:6" x14ac:dyDescent="0.3">
      <c r="A141" s="10" t="s">
        <v>95</v>
      </c>
      <c r="B141" s="10" t="s">
        <v>164</v>
      </c>
      <c r="C141" s="2" t="s">
        <v>22</v>
      </c>
      <c r="D141" s="5"/>
      <c r="E141" s="5"/>
      <c r="F141" s="4">
        <v>529.45351811781097</v>
      </c>
    </row>
    <row r="142" spans="1:6" x14ac:dyDescent="0.3">
      <c r="A142" s="10" t="s">
        <v>95</v>
      </c>
      <c r="B142" s="10" t="s">
        <v>164</v>
      </c>
      <c r="C142" s="2" t="s">
        <v>23</v>
      </c>
      <c r="D142" s="5"/>
      <c r="E142" s="5"/>
      <c r="F142" s="4">
        <v>529.45351811602598</v>
      </c>
    </row>
    <row r="143" spans="1:6" x14ac:dyDescent="0.3">
      <c r="A143" s="10" t="s">
        <v>95</v>
      </c>
      <c r="B143" s="10" t="s">
        <v>164</v>
      </c>
      <c r="C143" s="2" t="s">
        <v>24</v>
      </c>
      <c r="D143" s="5"/>
      <c r="E143" s="5"/>
      <c r="F143" s="4">
        <v>529.45351813273203</v>
      </c>
    </row>
    <row r="144" spans="1:6" x14ac:dyDescent="0.3">
      <c r="A144" s="10" t="s">
        <v>95</v>
      </c>
      <c r="B144" s="10" t="s">
        <v>164</v>
      </c>
      <c r="C144" s="2" t="s">
        <v>25</v>
      </c>
      <c r="D144" s="5"/>
      <c r="E144" s="5"/>
      <c r="F144" s="4">
        <v>508.70935574609302</v>
      </c>
    </row>
    <row r="145" spans="1:6" x14ac:dyDescent="0.3">
      <c r="A145" s="10" t="s">
        <v>95</v>
      </c>
      <c r="B145" s="10" t="s">
        <v>164</v>
      </c>
      <c r="C145" s="2" t="s">
        <v>26</v>
      </c>
      <c r="D145" s="5"/>
      <c r="E145" s="5"/>
      <c r="F145" s="4">
        <v>488.36672992154598</v>
      </c>
    </row>
    <row r="146" spans="1:6" x14ac:dyDescent="0.3">
      <c r="A146" s="10" t="s">
        <v>95</v>
      </c>
      <c r="B146" s="10" t="s">
        <v>164</v>
      </c>
      <c r="C146" s="2" t="s">
        <v>27</v>
      </c>
      <c r="D146" s="5"/>
      <c r="E146" s="5"/>
      <c r="F146" s="4">
        <v>395.14335582977702</v>
      </c>
    </row>
    <row r="147" spans="1:6" x14ac:dyDescent="0.3">
      <c r="A147" s="10" t="s">
        <v>95</v>
      </c>
      <c r="B147" s="10" t="s">
        <v>164</v>
      </c>
      <c r="C147" s="2" t="s">
        <v>28</v>
      </c>
      <c r="D147" s="5"/>
      <c r="E147" s="5"/>
      <c r="F147" s="4">
        <v>669.526377679387</v>
      </c>
    </row>
    <row r="148" spans="1:6" x14ac:dyDescent="0.3">
      <c r="A148" s="10" t="s">
        <v>95</v>
      </c>
      <c r="B148" s="10" t="s">
        <v>164</v>
      </c>
      <c r="C148" s="2" t="s">
        <v>29</v>
      </c>
      <c r="D148" s="5"/>
      <c r="E148" s="5"/>
      <c r="F148" s="4">
        <v>660.33466932753299</v>
      </c>
    </row>
    <row r="149" spans="1:6" x14ac:dyDescent="0.3">
      <c r="A149" s="10" t="s">
        <v>95</v>
      </c>
      <c r="B149" s="10" t="s">
        <v>164</v>
      </c>
      <c r="C149" s="2" t="s">
        <v>30</v>
      </c>
      <c r="D149" s="5"/>
      <c r="E149" s="5"/>
      <c r="F149" s="4">
        <v>527.44826591228002</v>
      </c>
    </row>
    <row r="150" spans="1:6" x14ac:dyDescent="0.3">
      <c r="A150" s="10" t="s">
        <v>95</v>
      </c>
      <c r="B150" s="10" t="s">
        <v>164</v>
      </c>
      <c r="C150" s="2" t="s">
        <v>31</v>
      </c>
      <c r="D150" s="5"/>
      <c r="E150" s="5"/>
      <c r="F150" s="4">
        <v>508.70935574604903</v>
      </c>
    </row>
    <row r="151" spans="1:6" x14ac:dyDescent="0.3">
      <c r="A151" s="10" t="s">
        <v>95</v>
      </c>
      <c r="B151" s="10" t="s">
        <v>164</v>
      </c>
      <c r="C151" s="2" t="s">
        <v>32</v>
      </c>
      <c r="D151" s="5"/>
      <c r="E151" s="5"/>
      <c r="F151" s="4">
        <v>508.70935576224798</v>
      </c>
    </row>
    <row r="152" spans="1:6" x14ac:dyDescent="0.3">
      <c r="A152" s="10" t="s">
        <v>95</v>
      </c>
      <c r="B152" s="10" t="s">
        <v>164</v>
      </c>
      <c r="C152" s="2" t="s">
        <v>33</v>
      </c>
      <c r="D152" s="5"/>
      <c r="E152" s="5"/>
      <c r="F152" s="4">
        <v>508.70935576178999</v>
      </c>
    </row>
    <row r="153" spans="1:6" x14ac:dyDescent="0.3">
      <c r="A153" s="10" t="s">
        <v>95</v>
      </c>
      <c r="B153" s="10" t="s">
        <v>164</v>
      </c>
      <c r="C153" s="2" t="s">
        <v>34</v>
      </c>
      <c r="D153" s="5"/>
      <c r="E153" s="5"/>
      <c r="F153" s="4">
        <v>664.21011902434498</v>
      </c>
    </row>
    <row r="154" spans="1:6" x14ac:dyDescent="0.3">
      <c r="A154" s="10" t="s">
        <v>95</v>
      </c>
      <c r="B154" s="10" t="s">
        <v>164</v>
      </c>
      <c r="C154" s="2" t="s">
        <v>35</v>
      </c>
      <c r="D154" s="5"/>
      <c r="E154" s="5"/>
      <c r="F154" s="4">
        <v>664.21011902416205</v>
      </c>
    </row>
    <row r="155" spans="1:6" x14ac:dyDescent="0.3">
      <c r="A155" s="10" t="s">
        <v>95</v>
      </c>
      <c r="B155" s="10" t="s">
        <v>164</v>
      </c>
      <c r="C155" s="2" t="s">
        <v>36</v>
      </c>
      <c r="D155" s="5"/>
      <c r="E155" s="5"/>
      <c r="F155" s="4">
        <v>664.21011909094705</v>
      </c>
    </row>
    <row r="156" spans="1:6" x14ac:dyDescent="0.3">
      <c r="A156" s="10" t="s">
        <v>95</v>
      </c>
      <c r="B156" s="10" t="s">
        <v>164</v>
      </c>
      <c r="C156" s="2" t="s">
        <v>37</v>
      </c>
      <c r="D156" s="5"/>
      <c r="E156" s="5"/>
      <c r="F156" s="4">
        <v>663.76895486596698</v>
      </c>
    </row>
    <row r="157" spans="1:6" x14ac:dyDescent="0.3">
      <c r="A157" s="10" t="s">
        <v>95</v>
      </c>
      <c r="B157" s="10" t="s">
        <v>164</v>
      </c>
      <c r="C157" s="2" t="s">
        <v>38</v>
      </c>
      <c r="D157" s="5"/>
      <c r="E157" s="5"/>
      <c r="F157" s="4">
        <v>663.76895486597095</v>
      </c>
    </row>
    <row r="158" spans="1:6" x14ac:dyDescent="0.3">
      <c r="A158" s="10" t="s">
        <v>95</v>
      </c>
      <c r="B158" s="10" t="s">
        <v>164</v>
      </c>
      <c r="C158" s="2" t="s">
        <v>39</v>
      </c>
      <c r="D158" s="5"/>
      <c r="E158" s="5"/>
      <c r="F158" s="4">
        <v>663.76895493609095</v>
      </c>
    </row>
    <row r="159" spans="1:6" x14ac:dyDescent="0.3">
      <c r="A159" s="10" t="s">
        <v>95</v>
      </c>
      <c r="B159" s="10" t="s">
        <v>164</v>
      </c>
      <c r="C159" s="2" t="s">
        <v>40</v>
      </c>
      <c r="D159" s="5"/>
      <c r="E159" s="5"/>
      <c r="F159" s="4">
        <v>577.03587865232305</v>
      </c>
    </row>
    <row r="160" spans="1:6" x14ac:dyDescent="0.3">
      <c r="A160" s="10" t="s">
        <v>95</v>
      </c>
      <c r="B160" s="10" t="s">
        <v>164</v>
      </c>
      <c r="C160" s="2" t="s">
        <v>41</v>
      </c>
      <c r="D160" s="5"/>
      <c r="E160" s="5"/>
      <c r="F160" s="4">
        <v>577.035878653238</v>
      </c>
    </row>
    <row r="161" spans="1:6" x14ac:dyDescent="0.3">
      <c r="A161" s="10" t="s">
        <v>95</v>
      </c>
      <c r="B161" s="10" t="s">
        <v>164</v>
      </c>
      <c r="C161" s="2" t="s">
        <v>42</v>
      </c>
      <c r="D161" s="5"/>
      <c r="E161" s="5"/>
      <c r="F161" s="4">
        <v>577.03587865364705</v>
      </c>
    </row>
    <row r="162" spans="1:6" x14ac:dyDescent="0.3">
      <c r="A162" s="10" t="s">
        <v>95</v>
      </c>
      <c r="B162" s="10" t="s">
        <v>164</v>
      </c>
      <c r="C162" s="2" t="s">
        <v>126</v>
      </c>
      <c r="D162" s="5"/>
      <c r="E162" s="5"/>
      <c r="F162" s="4">
        <v>508.70935573808401</v>
      </c>
    </row>
    <row r="163" spans="1:6" x14ac:dyDescent="0.3">
      <c r="A163" s="10" t="s">
        <v>95</v>
      </c>
      <c r="B163" s="10" t="s">
        <v>164</v>
      </c>
      <c r="C163" s="2" t="s">
        <v>127</v>
      </c>
      <c r="D163" s="5"/>
      <c r="E163" s="5"/>
      <c r="F163" s="4">
        <v>488.36672992060301</v>
      </c>
    </row>
    <row r="164" spans="1:6" x14ac:dyDescent="0.3">
      <c r="A164" s="10" t="s">
        <v>95</v>
      </c>
      <c r="B164" s="10" t="s">
        <v>164</v>
      </c>
      <c r="C164" s="2" t="s">
        <v>128</v>
      </c>
      <c r="D164" s="5"/>
      <c r="E164" s="5"/>
      <c r="F164" s="4">
        <v>395.14335582977498</v>
      </c>
    </row>
    <row r="165" spans="1:6" x14ac:dyDescent="0.3">
      <c r="A165" s="10" t="s">
        <v>95</v>
      </c>
      <c r="B165" s="10" t="s">
        <v>164</v>
      </c>
      <c r="C165" s="2" t="s">
        <v>129</v>
      </c>
      <c r="D165" s="5"/>
      <c r="E165" s="5"/>
      <c r="F165" s="4">
        <v>669.52637758456797</v>
      </c>
    </row>
    <row r="166" spans="1:6" x14ac:dyDescent="0.3">
      <c r="A166" s="10" t="s">
        <v>95</v>
      </c>
      <c r="B166" s="10" t="s">
        <v>164</v>
      </c>
      <c r="C166" s="2" t="s">
        <v>130</v>
      </c>
      <c r="D166" s="5"/>
      <c r="E166" s="5"/>
      <c r="F166" s="4">
        <v>660.33466932761996</v>
      </c>
    </row>
    <row r="167" spans="1:6" x14ac:dyDescent="0.3">
      <c r="A167" s="10" t="s">
        <v>95</v>
      </c>
      <c r="B167" s="10" t="s">
        <v>164</v>
      </c>
      <c r="C167" s="2" t="s">
        <v>131</v>
      </c>
      <c r="D167" s="5"/>
      <c r="E167" s="5"/>
      <c r="F167" s="4">
        <v>527.448265904256</v>
      </c>
    </row>
    <row r="168" spans="1:6" x14ac:dyDescent="0.3">
      <c r="A168" s="10" t="s">
        <v>95</v>
      </c>
      <c r="B168" s="10" t="s">
        <v>164</v>
      </c>
      <c r="C168" s="2" t="s">
        <v>132</v>
      </c>
      <c r="D168" s="5"/>
      <c r="E168" s="5"/>
      <c r="F168" s="4">
        <v>508.70935574641499</v>
      </c>
    </row>
    <row r="169" spans="1:6" x14ac:dyDescent="0.3">
      <c r="A169" s="10" t="s">
        <v>95</v>
      </c>
      <c r="B169" s="10" t="s">
        <v>164</v>
      </c>
      <c r="C169" s="2" t="s">
        <v>133</v>
      </c>
      <c r="D169" s="5"/>
      <c r="E169" s="5"/>
      <c r="F169" s="4">
        <v>508.70935422247601</v>
      </c>
    </row>
    <row r="170" spans="1:6" x14ac:dyDescent="0.3">
      <c r="A170" s="10" t="s">
        <v>95</v>
      </c>
      <c r="B170" s="10" t="s">
        <v>164</v>
      </c>
      <c r="C170" s="2" t="s">
        <v>134</v>
      </c>
      <c r="D170" s="5"/>
      <c r="E170" s="5"/>
      <c r="F170" s="4">
        <v>508.70935574571399</v>
      </c>
    </row>
    <row r="171" spans="1:6" x14ac:dyDescent="0.3">
      <c r="A171" s="10" t="s">
        <v>95</v>
      </c>
      <c r="B171" s="10" t="s">
        <v>164</v>
      </c>
      <c r="C171" s="2" t="s">
        <v>135</v>
      </c>
      <c r="D171" s="5"/>
      <c r="E171" s="5"/>
      <c r="F171" s="4">
        <v>664.21011902400403</v>
      </c>
    </row>
    <row r="172" spans="1:6" x14ac:dyDescent="0.3">
      <c r="A172" s="10" t="s">
        <v>95</v>
      </c>
      <c r="B172" s="10" t="s">
        <v>164</v>
      </c>
      <c r="C172" s="2" t="s">
        <v>136</v>
      </c>
      <c r="D172" s="5"/>
      <c r="E172" s="5"/>
      <c r="F172" s="4">
        <v>664.21011902402802</v>
      </c>
    </row>
    <row r="173" spans="1:6" x14ac:dyDescent="0.3">
      <c r="A173" s="10" t="s">
        <v>95</v>
      </c>
      <c r="B173" s="10" t="s">
        <v>164</v>
      </c>
      <c r="C173" s="2" t="s">
        <v>137</v>
      </c>
      <c r="D173" s="5"/>
      <c r="E173" s="5"/>
      <c r="F173" s="4">
        <v>664.21011902424402</v>
      </c>
    </row>
    <row r="174" spans="1:6" x14ac:dyDescent="0.3">
      <c r="A174" s="10" t="s">
        <v>95</v>
      </c>
      <c r="B174" s="10" t="s">
        <v>164</v>
      </c>
      <c r="C174" s="2" t="s">
        <v>138</v>
      </c>
      <c r="D174" s="5"/>
      <c r="E174" s="5"/>
      <c r="F174" s="4">
        <v>663.76895486597095</v>
      </c>
    </row>
    <row r="175" spans="1:6" x14ac:dyDescent="0.3">
      <c r="A175" s="10" t="s">
        <v>95</v>
      </c>
      <c r="B175" s="10" t="s">
        <v>164</v>
      </c>
      <c r="C175" s="2" t="s">
        <v>139</v>
      </c>
      <c r="D175" s="5"/>
      <c r="E175" s="5"/>
      <c r="F175" s="4">
        <v>663.76895486595402</v>
      </c>
    </row>
    <row r="176" spans="1:6" x14ac:dyDescent="0.3">
      <c r="A176" s="10" t="s">
        <v>95</v>
      </c>
      <c r="B176" s="10" t="s">
        <v>164</v>
      </c>
      <c r="C176" s="2" t="s">
        <v>140</v>
      </c>
      <c r="D176" s="5"/>
      <c r="E176" s="5"/>
      <c r="F176" s="4">
        <v>663.76895486595799</v>
      </c>
    </row>
    <row r="177" spans="1:6" x14ac:dyDescent="0.3">
      <c r="A177" s="10" t="s">
        <v>95</v>
      </c>
      <c r="B177" s="10" t="s">
        <v>164</v>
      </c>
      <c r="C177" s="2" t="s">
        <v>141</v>
      </c>
      <c r="D177" s="5"/>
      <c r="E177" s="5"/>
      <c r="F177" s="4">
        <v>577.035878653331</v>
      </c>
    </row>
    <row r="178" spans="1:6" x14ac:dyDescent="0.3">
      <c r="A178" s="10" t="s">
        <v>95</v>
      </c>
      <c r="B178" s="10" t="s">
        <v>164</v>
      </c>
      <c r="C178" s="2" t="s">
        <v>142</v>
      </c>
      <c r="D178" s="5"/>
      <c r="E178" s="5"/>
      <c r="F178" s="4">
        <v>577.03587867081296</v>
      </c>
    </row>
    <row r="179" spans="1:6" x14ac:dyDescent="0.3">
      <c r="A179" s="10" t="s">
        <v>95</v>
      </c>
      <c r="B179" s="10" t="s">
        <v>164</v>
      </c>
      <c r="C179" s="2" t="s">
        <v>143</v>
      </c>
      <c r="D179" s="5"/>
      <c r="E179" s="5"/>
      <c r="F179" s="4">
        <v>577.03587864967903</v>
      </c>
    </row>
    <row r="180" spans="1:6" x14ac:dyDescent="0.3">
      <c r="A180" s="2" t="s">
        <v>101</v>
      </c>
      <c r="B180" s="2" t="s">
        <v>165</v>
      </c>
      <c r="C180" s="2" t="s">
        <v>2</v>
      </c>
      <c r="D180" s="5"/>
      <c r="E180" s="4">
        <v>18716.010138765199</v>
      </c>
      <c r="F180" s="4">
        <v>18603.152249032501</v>
      </c>
    </row>
    <row r="181" spans="1:6" x14ac:dyDescent="0.3">
      <c r="A181" s="10" t="s">
        <v>101</v>
      </c>
      <c r="B181" s="10" t="s">
        <v>165</v>
      </c>
      <c r="C181" s="2" t="s">
        <v>4</v>
      </c>
      <c r="D181" s="5"/>
      <c r="E181" s="4">
        <v>18714.379462086701</v>
      </c>
      <c r="F181" s="4">
        <v>45211.835186832701</v>
      </c>
    </row>
    <row r="182" spans="1:6" x14ac:dyDescent="0.3">
      <c r="A182" s="10" t="s">
        <v>101</v>
      </c>
      <c r="B182" s="10" t="s">
        <v>165</v>
      </c>
      <c r="C182" s="2" t="s">
        <v>5</v>
      </c>
      <c r="D182" s="5"/>
      <c r="E182" s="5"/>
      <c r="F182" s="4">
        <v>5561.84488250303</v>
      </c>
    </row>
    <row r="183" spans="1:6" x14ac:dyDescent="0.3">
      <c r="A183" s="10" t="s">
        <v>101</v>
      </c>
      <c r="B183" s="10" t="s">
        <v>165</v>
      </c>
      <c r="C183" s="2" t="s">
        <v>7</v>
      </c>
      <c r="D183" s="5"/>
      <c r="E183" s="5"/>
      <c r="F183" s="4">
        <v>5275.5861866522901</v>
      </c>
    </row>
    <row r="184" spans="1:6" x14ac:dyDescent="0.3">
      <c r="A184" s="10" t="s">
        <v>101</v>
      </c>
      <c r="B184" s="2" t="s">
        <v>166</v>
      </c>
      <c r="C184" s="2" t="s">
        <v>2</v>
      </c>
      <c r="D184" s="5"/>
      <c r="E184" s="4">
        <v>18313.048807315001</v>
      </c>
      <c r="F184" s="4">
        <v>18203.965684160099</v>
      </c>
    </row>
    <row r="185" spans="1:6" x14ac:dyDescent="0.3">
      <c r="A185" s="10" t="s">
        <v>101</v>
      </c>
      <c r="B185" s="10" t="s">
        <v>166</v>
      </c>
      <c r="C185" s="2" t="s">
        <v>4</v>
      </c>
      <c r="D185" s="5"/>
      <c r="E185" s="4">
        <v>18311.451452296202</v>
      </c>
      <c r="F185" s="4">
        <v>42233.006379148603</v>
      </c>
    </row>
    <row r="186" spans="1:6" x14ac:dyDescent="0.3">
      <c r="A186" s="10" t="s">
        <v>101</v>
      </c>
      <c r="B186" s="10" t="s">
        <v>166</v>
      </c>
      <c r="C186" s="2" t="s">
        <v>5</v>
      </c>
      <c r="D186" s="5"/>
      <c r="E186" s="5"/>
      <c r="F186" s="4">
        <v>5549.0054928439804</v>
      </c>
    </row>
    <row r="187" spans="1:6" x14ac:dyDescent="0.3">
      <c r="A187" s="10" t="s">
        <v>101</v>
      </c>
      <c r="B187" s="10" t="s">
        <v>166</v>
      </c>
      <c r="C187" s="2" t="s">
        <v>7</v>
      </c>
      <c r="D187" s="5"/>
      <c r="E187" s="5"/>
      <c r="F187" s="4">
        <v>5262.7137565017501</v>
      </c>
    </row>
    <row r="188" spans="1:6" x14ac:dyDescent="0.3">
      <c r="A188" s="10" t="s">
        <v>101</v>
      </c>
      <c r="B188" s="2" t="s">
        <v>160</v>
      </c>
      <c r="C188" s="2" t="s">
        <v>2</v>
      </c>
      <c r="D188" s="5"/>
      <c r="E188" s="4">
        <v>18595.332041325801</v>
      </c>
      <c r="F188" s="4">
        <v>18529.156507231801</v>
      </c>
    </row>
    <row r="189" spans="1:6" x14ac:dyDescent="0.3">
      <c r="A189" s="10" t="s">
        <v>101</v>
      </c>
      <c r="B189" s="10" t="s">
        <v>160</v>
      </c>
      <c r="C189" s="2" t="s">
        <v>4</v>
      </c>
      <c r="D189" s="5"/>
      <c r="E189" s="4">
        <v>18594.156852401298</v>
      </c>
      <c r="F189" s="4">
        <v>45211.835186832701</v>
      </c>
    </row>
    <row r="190" spans="1:6" x14ac:dyDescent="0.3">
      <c r="A190" s="10" t="s">
        <v>101</v>
      </c>
      <c r="B190" s="10" t="s">
        <v>160</v>
      </c>
      <c r="C190" s="2" t="s">
        <v>5</v>
      </c>
      <c r="D190" s="5"/>
      <c r="E190" s="5"/>
      <c r="F190" s="4">
        <v>5623.2886497909803</v>
      </c>
    </row>
    <row r="191" spans="1:6" x14ac:dyDescent="0.3">
      <c r="A191" s="10" t="s">
        <v>101</v>
      </c>
      <c r="B191" s="10" t="s">
        <v>160</v>
      </c>
      <c r="C191" s="2" t="s">
        <v>7</v>
      </c>
      <c r="D191" s="5"/>
      <c r="E191" s="5"/>
      <c r="F191" s="4">
        <v>5339.4841360047503</v>
      </c>
    </row>
    <row r="192" spans="1:6" x14ac:dyDescent="0.3">
      <c r="A192" s="10" t="s">
        <v>101</v>
      </c>
      <c r="B192" s="2" t="s">
        <v>161</v>
      </c>
      <c r="C192" s="2" t="s">
        <v>2</v>
      </c>
      <c r="D192" s="5"/>
      <c r="E192" s="4">
        <v>18123.1812167233</v>
      </c>
      <c r="F192" s="4">
        <v>16778.829052421901</v>
      </c>
    </row>
    <row r="193" spans="1:6" x14ac:dyDescent="0.3">
      <c r="A193" s="10" t="s">
        <v>101</v>
      </c>
      <c r="B193" s="10" t="s">
        <v>161</v>
      </c>
      <c r="C193" s="2" t="s">
        <v>4</v>
      </c>
      <c r="D193" s="5"/>
      <c r="E193" s="4">
        <v>18153.0778276602</v>
      </c>
      <c r="F193" s="4">
        <v>30448.380746245399</v>
      </c>
    </row>
    <row r="194" spans="1:6" x14ac:dyDescent="0.3">
      <c r="A194" s="10" t="s">
        <v>101</v>
      </c>
      <c r="B194" s="10" t="s">
        <v>161</v>
      </c>
      <c r="C194" s="2" t="s">
        <v>5</v>
      </c>
      <c r="D194" s="5"/>
      <c r="E194" s="5"/>
      <c r="F194" s="4">
        <v>5491.4828865121599</v>
      </c>
    </row>
    <row r="195" spans="1:6" x14ac:dyDescent="0.3">
      <c r="A195" s="10" t="s">
        <v>101</v>
      </c>
      <c r="B195" s="10" t="s">
        <v>161</v>
      </c>
      <c r="C195" s="2" t="s">
        <v>7</v>
      </c>
      <c r="D195" s="5"/>
      <c r="E195" s="5"/>
      <c r="F195" s="4">
        <v>5207.6783727259599</v>
      </c>
    </row>
    <row r="196" spans="1:6" x14ac:dyDescent="0.3">
      <c r="A196" s="10" t="s">
        <v>101</v>
      </c>
      <c r="B196" s="2" t="s">
        <v>162</v>
      </c>
      <c r="C196" s="2" t="s">
        <v>2</v>
      </c>
      <c r="D196" s="5"/>
      <c r="E196" s="4">
        <v>18113.837908200599</v>
      </c>
      <c r="F196" s="4">
        <v>16837.297347882301</v>
      </c>
    </row>
    <row r="197" spans="1:6" x14ac:dyDescent="0.3">
      <c r="A197" s="10" t="s">
        <v>101</v>
      </c>
      <c r="B197" s="10" t="s">
        <v>162</v>
      </c>
      <c r="C197" s="2" t="s">
        <v>4</v>
      </c>
      <c r="D197" s="5"/>
      <c r="E197" s="4">
        <v>18070.311849357298</v>
      </c>
      <c r="F197" s="4">
        <v>31175.523670877799</v>
      </c>
    </row>
    <row r="198" spans="1:6" x14ac:dyDescent="0.3">
      <c r="A198" s="10" t="s">
        <v>101</v>
      </c>
      <c r="B198" s="10" t="s">
        <v>162</v>
      </c>
      <c r="C198" s="2" t="s">
        <v>5</v>
      </c>
      <c r="D198" s="5"/>
      <c r="E198" s="5"/>
      <c r="F198" s="4">
        <v>5676.3906535454798</v>
      </c>
    </row>
    <row r="199" spans="1:6" x14ac:dyDescent="0.3">
      <c r="A199" s="10" t="s">
        <v>101</v>
      </c>
      <c r="B199" s="10" t="s">
        <v>162</v>
      </c>
      <c r="C199" s="2" t="s">
        <v>7</v>
      </c>
      <c r="D199" s="5"/>
      <c r="E199" s="5"/>
      <c r="F199" s="4">
        <v>5390.1319576945898</v>
      </c>
    </row>
    <row r="200" spans="1:6" x14ac:dyDescent="0.3">
      <c r="A200" s="10" t="s">
        <v>101</v>
      </c>
      <c r="B200" s="2" t="s">
        <v>163</v>
      </c>
      <c r="C200" s="2" t="s">
        <v>2</v>
      </c>
      <c r="D200" s="5"/>
      <c r="E200" s="4">
        <v>17800.640643427101</v>
      </c>
      <c r="F200" s="4">
        <v>16505.3270271744</v>
      </c>
    </row>
    <row r="201" spans="1:6" x14ac:dyDescent="0.3">
      <c r="A201" s="10" t="s">
        <v>101</v>
      </c>
      <c r="B201" s="10" t="s">
        <v>163</v>
      </c>
      <c r="C201" s="2" t="s">
        <v>4</v>
      </c>
      <c r="D201" s="5"/>
      <c r="E201" s="4">
        <v>17764.980265538001</v>
      </c>
      <c r="F201" s="4">
        <v>28718.8111867396</v>
      </c>
    </row>
    <row r="202" spans="1:6" x14ac:dyDescent="0.3">
      <c r="A202" s="10" t="s">
        <v>101</v>
      </c>
      <c r="B202" s="10" t="s">
        <v>163</v>
      </c>
      <c r="C202" s="2" t="s">
        <v>5</v>
      </c>
      <c r="D202" s="5"/>
      <c r="E202" s="5"/>
      <c r="F202" s="4">
        <v>5552.11651176736</v>
      </c>
    </row>
    <row r="203" spans="1:6" x14ac:dyDescent="0.3">
      <c r="A203" s="10" t="s">
        <v>101</v>
      </c>
      <c r="B203" s="10" t="s">
        <v>163</v>
      </c>
      <c r="C203" s="2" t="s">
        <v>7</v>
      </c>
      <c r="D203" s="5"/>
      <c r="E203" s="5"/>
      <c r="F203" s="4">
        <v>5264.6272238240999</v>
      </c>
    </row>
    <row r="204" spans="1:6" x14ac:dyDescent="0.3">
      <c r="A204" s="10" t="s">
        <v>101</v>
      </c>
      <c r="B204" s="2" t="s">
        <v>167</v>
      </c>
      <c r="C204" s="2" t="s">
        <v>2</v>
      </c>
      <c r="D204" s="5"/>
      <c r="E204" s="4">
        <v>18111.614868419099</v>
      </c>
      <c r="F204" s="4">
        <v>16767.972145083</v>
      </c>
    </row>
    <row r="205" spans="1:6" x14ac:dyDescent="0.3">
      <c r="A205" s="10" t="s">
        <v>101</v>
      </c>
      <c r="B205" s="10" t="s">
        <v>167</v>
      </c>
      <c r="C205" s="2" t="s">
        <v>4</v>
      </c>
      <c r="D205" s="5"/>
      <c r="E205" s="4">
        <v>18141.005568913501</v>
      </c>
      <c r="F205" s="4">
        <v>30448.588346725399</v>
      </c>
    </row>
    <row r="206" spans="1:6" x14ac:dyDescent="0.3">
      <c r="A206" s="10" t="s">
        <v>101</v>
      </c>
      <c r="B206" s="10" t="s">
        <v>167</v>
      </c>
      <c r="C206" s="2" t="s">
        <v>5</v>
      </c>
      <c r="D206" s="5"/>
      <c r="E206" s="5"/>
      <c r="F206" s="4">
        <v>5481.4916420920999</v>
      </c>
    </row>
    <row r="207" spans="1:6" x14ac:dyDescent="0.3">
      <c r="A207" s="10" t="s">
        <v>101</v>
      </c>
      <c r="B207" s="10" t="s">
        <v>167</v>
      </c>
      <c r="C207" s="2" t="s">
        <v>7</v>
      </c>
      <c r="D207" s="5"/>
      <c r="E207" s="5"/>
      <c r="F207" s="4">
        <v>5194.0023541488499</v>
      </c>
    </row>
    <row r="208" spans="1:6" x14ac:dyDescent="0.3">
      <c r="A208" s="10" t="s">
        <v>101</v>
      </c>
      <c r="B208" s="2" t="s">
        <v>164</v>
      </c>
      <c r="C208" s="2" t="s">
        <v>2</v>
      </c>
      <c r="D208" s="5"/>
      <c r="E208" s="4">
        <v>18650.9616734599</v>
      </c>
      <c r="F208" s="4">
        <v>18562.584920716701</v>
      </c>
    </row>
    <row r="209" spans="1:6" x14ac:dyDescent="0.3">
      <c r="A209" s="10" t="s">
        <v>101</v>
      </c>
      <c r="B209" s="10" t="s">
        <v>164</v>
      </c>
      <c r="C209" s="2" t="s">
        <v>4</v>
      </c>
      <c r="D209" s="5"/>
      <c r="E209" s="4">
        <v>18652.027358891799</v>
      </c>
      <c r="F209" s="4">
        <v>45211.835186832701</v>
      </c>
    </row>
    <row r="210" spans="1:6" x14ac:dyDescent="0.3">
      <c r="A210" s="10" t="s">
        <v>101</v>
      </c>
      <c r="B210" s="10" t="s">
        <v>164</v>
      </c>
      <c r="C210" s="2" t="s">
        <v>5</v>
      </c>
      <c r="D210" s="5"/>
      <c r="E210" s="5"/>
      <c r="F210" s="4">
        <v>5469.8707577983996</v>
      </c>
    </row>
    <row r="211" spans="1:6" x14ac:dyDescent="0.3">
      <c r="A211" s="10" t="s">
        <v>101</v>
      </c>
      <c r="B211" s="10" t="s">
        <v>164</v>
      </c>
      <c r="C211" s="2" t="s">
        <v>7</v>
      </c>
      <c r="D211" s="5"/>
      <c r="E211" s="5"/>
      <c r="F211" s="4">
        <v>5186.1022440121797</v>
      </c>
    </row>
    <row r="212" spans="1:6" x14ac:dyDescent="0.3">
      <c r="A212" s="10" t="s">
        <v>101</v>
      </c>
      <c r="B212" s="2" t="s">
        <v>168</v>
      </c>
      <c r="C212" s="2" t="s">
        <v>2</v>
      </c>
      <c r="D212" s="5"/>
      <c r="E212" s="4">
        <v>18737.235026799499</v>
      </c>
      <c r="F212" s="4">
        <v>18662.0603883002</v>
      </c>
    </row>
    <row r="213" spans="1:6" x14ac:dyDescent="0.3">
      <c r="A213" s="10" t="s">
        <v>101</v>
      </c>
      <c r="B213" s="10" t="s">
        <v>168</v>
      </c>
      <c r="C213" s="2" t="s">
        <v>4</v>
      </c>
      <c r="D213" s="5"/>
      <c r="E213" s="4">
        <v>18737.017508274199</v>
      </c>
      <c r="F213" s="4">
        <v>45211.835186832701</v>
      </c>
    </row>
    <row r="214" spans="1:6" x14ac:dyDescent="0.3">
      <c r="A214" s="10" t="s">
        <v>101</v>
      </c>
      <c r="B214" s="10" t="s">
        <v>168</v>
      </c>
      <c r="C214" s="2" t="s">
        <v>5</v>
      </c>
      <c r="D214" s="5"/>
      <c r="E214" s="5"/>
      <c r="F214" s="4">
        <v>5298.9323900720701</v>
      </c>
    </row>
    <row r="215" spans="1:6" x14ac:dyDescent="0.3">
      <c r="A215" s="10" t="s">
        <v>101</v>
      </c>
      <c r="B215" s="10" t="s">
        <v>168</v>
      </c>
      <c r="C215" s="2" t="s">
        <v>7</v>
      </c>
      <c r="D215" s="5"/>
      <c r="E215" s="5"/>
      <c r="F215" s="4">
        <v>5015.1609167773404</v>
      </c>
    </row>
    <row r="216" spans="1:6" x14ac:dyDescent="0.3">
      <c r="A216" s="2" t="s">
        <v>102</v>
      </c>
      <c r="B216" s="2" t="s">
        <v>165</v>
      </c>
      <c r="C216" s="2" t="s">
        <v>4</v>
      </c>
      <c r="D216" s="5"/>
      <c r="E216" s="5"/>
      <c r="F216" s="4">
        <v>104304.28882259299</v>
      </c>
    </row>
    <row r="217" spans="1:6" x14ac:dyDescent="0.3">
      <c r="A217" s="10" t="s">
        <v>102</v>
      </c>
      <c r="B217" s="10" t="s">
        <v>165</v>
      </c>
      <c r="C217" s="2" t="s">
        <v>5</v>
      </c>
      <c r="D217" s="5"/>
      <c r="E217" s="5"/>
      <c r="F217" s="4">
        <v>19967.307116090102</v>
      </c>
    </row>
    <row r="218" spans="1:6" x14ac:dyDescent="0.3">
      <c r="A218" s="10" t="s">
        <v>102</v>
      </c>
      <c r="B218" s="10" t="s">
        <v>165</v>
      </c>
      <c r="C218" s="2" t="s">
        <v>7</v>
      </c>
      <c r="D218" s="5"/>
      <c r="E218" s="5"/>
      <c r="F218" s="4">
        <v>14609.596053609001</v>
      </c>
    </row>
    <row r="219" spans="1:6" x14ac:dyDescent="0.3">
      <c r="A219" s="10" t="s">
        <v>102</v>
      </c>
      <c r="B219" s="2" t="s">
        <v>166</v>
      </c>
      <c r="C219" s="2" t="s">
        <v>4</v>
      </c>
      <c r="D219" s="5"/>
      <c r="E219" s="5"/>
      <c r="F219" s="4">
        <v>105871.641298991</v>
      </c>
    </row>
    <row r="220" spans="1:6" x14ac:dyDescent="0.3">
      <c r="A220" s="10" t="s">
        <v>102</v>
      </c>
      <c r="B220" s="10" t="s">
        <v>166</v>
      </c>
      <c r="C220" s="2" t="s">
        <v>5</v>
      </c>
      <c r="D220" s="5"/>
      <c r="E220" s="5"/>
      <c r="F220" s="4">
        <v>19933.190815031401</v>
      </c>
    </row>
    <row r="221" spans="1:6" x14ac:dyDescent="0.3">
      <c r="A221" s="10" t="s">
        <v>102</v>
      </c>
      <c r="B221" s="10" t="s">
        <v>166</v>
      </c>
      <c r="C221" s="2" t="s">
        <v>7</v>
      </c>
      <c r="D221" s="5"/>
      <c r="E221" s="5"/>
      <c r="F221" s="4">
        <v>14644.690833071099</v>
      </c>
    </row>
    <row r="222" spans="1:6" x14ac:dyDescent="0.3">
      <c r="A222" s="10" t="s">
        <v>102</v>
      </c>
      <c r="B222" s="2" t="s">
        <v>160</v>
      </c>
      <c r="C222" s="2" t="s">
        <v>4</v>
      </c>
      <c r="D222" s="5"/>
      <c r="E222" s="5"/>
      <c r="F222" s="4">
        <v>104304.28882259299</v>
      </c>
    </row>
    <row r="223" spans="1:6" x14ac:dyDescent="0.3">
      <c r="A223" s="10" t="s">
        <v>102</v>
      </c>
      <c r="B223" s="10" t="s">
        <v>160</v>
      </c>
      <c r="C223" s="2" t="s">
        <v>5</v>
      </c>
      <c r="D223" s="5"/>
      <c r="E223" s="5"/>
      <c r="F223" s="4">
        <v>19926.125086535401</v>
      </c>
    </row>
    <row r="224" spans="1:6" x14ac:dyDescent="0.3">
      <c r="A224" s="10" t="s">
        <v>102</v>
      </c>
      <c r="B224" s="10" t="s">
        <v>160</v>
      </c>
      <c r="C224" s="2" t="s">
        <v>7</v>
      </c>
      <c r="D224" s="5"/>
      <c r="E224" s="5"/>
      <c r="F224" s="4">
        <v>14618.9143043966</v>
      </c>
    </row>
    <row r="225" spans="1:6" x14ac:dyDescent="0.3">
      <c r="A225" s="10" t="s">
        <v>102</v>
      </c>
      <c r="B225" s="2" t="s">
        <v>161</v>
      </c>
      <c r="C225" s="2" t="s">
        <v>4</v>
      </c>
      <c r="D225" s="5"/>
      <c r="E225" s="5"/>
      <c r="F225" s="4">
        <v>112072.28704322</v>
      </c>
    </row>
    <row r="226" spans="1:6" x14ac:dyDescent="0.3">
      <c r="A226" s="10" t="s">
        <v>102</v>
      </c>
      <c r="B226" s="10" t="s">
        <v>161</v>
      </c>
      <c r="C226" s="2" t="s">
        <v>5</v>
      </c>
      <c r="D226" s="5"/>
      <c r="E226" s="5"/>
      <c r="F226" s="4">
        <v>19923.661278846099</v>
      </c>
    </row>
    <row r="227" spans="1:6" x14ac:dyDescent="0.3">
      <c r="A227" s="10" t="s">
        <v>102</v>
      </c>
      <c r="B227" s="10" t="s">
        <v>161</v>
      </c>
      <c r="C227" s="2" t="s">
        <v>7</v>
      </c>
      <c r="D227" s="5"/>
      <c r="E227" s="5"/>
      <c r="F227" s="4">
        <v>14599.894498309501</v>
      </c>
    </row>
    <row r="228" spans="1:6" x14ac:dyDescent="0.3">
      <c r="A228" s="10" t="s">
        <v>102</v>
      </c>
      <c r="B228" s="2" t="s">
        <v>162</v>
      </c>
      <c r="C228" s="2" t="s">
        <v>4</v>
      </c>
      <c r="D228" s="5"/>
      <c r="E228" s="5"/>
      <c r="F228" s="4">
        <v>111689.69061449</v>
      </c>
    </row>
    <row r="229" spans="1:6" x14ac:dyDescent="0.3">
      <c r="A229" s="10" t="s">
        <v>102</v>
      </c>
      <c r="B229" s="10" t="s">
        <v>162</v>
      </c>
      <c r="C229" s="2" t="s">
        <v>5</v>
      </c>
      <c r="D229" s="5"/>
      <c r="E229" s="5"/>
      <c r="F229" s="4">
        <v>19934.734396387899</v>
      </c>
    </row>
    <row r="230" spans="1:6" x14ac:dyDescent="0.3">
      <c r="A230" s="10" t="s">
        <v>102</v>
      </c>
      <c r="B230" s="10" t="s">
        <v>162</v>
      </c>
      <c r="C230" s="2" t="s">
        <v>7</v>
      </c>
      <c r="D230" s="5"/>
      <c r="E230" s="5"/>
      <c r="F230" s="4">
        <v>14648.990274235701</v>
      </c>
    </row>
    <row r="231" spans="1:6" x14ac:dyDescent="0.3">
      <c r="A231" s="10" t="s">
        <v>102</v>
      </c>
      <c r="B231" s="2" t="s">
        <v>163</v>
      </c>
      <c r="C231" s="2" t="s">
        <v>4</v>
      </c>
      <c r="D231" s="5"/>
      <c r="E231" s="5"/>
      <c r="F231" s="4">
        <v>112982.324278392</v>
      </c>
    </row>
    <row r="232" spans="1:6" x14ac:dyDescent="0.3">
      <c r="A232" s="10" t="s">
        <v>102</v>
      </c>
      <c r="B232" s="10" t="s">
        <v>163</v>
      </c>
      <c r="C232" s="2" t="s">
        <v>5</v>
      </c>
      <c r="D232" s="5"/>
      <c r="E232" s="5"/>
      <c r="F232" s="4">
        <v>19936.9925397425</v>
      </c>
    </row>
    <row r="233" spans="1:6" x14ac:dyDescent="0.3">
      <c r="A233" s="10" t="s">
        <v>102</v>
      </c>
      <c r="B233" s="10" t="s">
        <v>163</v>
      </c>
      <c r="C233" s="2" t="s">
        <v>7</v>
      </c>
      <c r="D233" s="5"/>
      <c r="E233" s="5"/>
      <c r="F233" s="4">
        <v>14661.606219380899</v>
      </c>
    </row>
    <row r="234" spans="1:6" x14ac:dyDescent="0.3">
      <c r="A234" s="10" t="s">
        <v>102</v>
      </c>
      <c r="B234" s="2" t="s">
        <v>167</v>
      </c>
      <c r="C234" s="2" t="s">
        <v>4</v>
      </c>
      <c r="D234" s="5"/>
      <c r="E234" s="5"/>
      <c r="F234" s="4">
        <v>112072.177811321</v>
      </c>
    </row>
    <row r="235" spans="1:6" x14ac:dyDescent="0.3">
      <c r="A235" s="10" t="s">
        <v>102</v>
      </c>
      <c r="B235" s="10" t="s">
        <v>167</v>
      </c>
      <c r="C235" s="2" t="s">
        <v>5</v>
      </c>
      <c r="D235" s="5"/>
      <c r="E235" s="5"/>
      <c r="F235" s="4">
        <v>19924.665898039599</v>
      </c>
    </row>
    <row r="236" spans="1:6" x14ac:dyDescent="0.3">
      <c r="A236" s="10" t="s">
        <v>102</v>
      </c>
      <c r="B236" s="10" t="s">
        <v>167</v>
      </c>
      <c r="C236" s="2" t="s">
        <v>7</v>
      </c>
      <c r="D236" s="5"/>
      <c r="E236" s="5"/>
      <c r="F236" s="4">
        <v>14639.687145075301</v>
      </c>
    </row>
    <row r="237" spans="1:6" x14ac:dyDescent="0.3">
      <c r="A237" s="10" t="s">
        <v>102</v>
      </c>
      <c r="B237" s="2" t="s">
        <v>164</v>
      </c>
      <c r="C237" s="2" t="s">
        <v>4</v>
      </c>
      <c r="D237" s="5"/>
      <c r="E237" s="5"/>
      <c r="F237" s="4">
        <v>104304.28882259299</v>
      </c>
    </row>
    <row r="238" spans="1:6" x14ac:dyDescent="0.3">
      <c r="A238" s="10" t="s">
        <v>102</v>
      </c>
      <c r="B238" s="10" t="s">
        <v>164</v>
      </c>
      <c r="C238" s="2" t="s">
        <v>5</v>
      </c>
      <c r="D238" s="5"/>
      <c r="E238" s="5"/>
      <c r="F238" s="4">
        <v>19925.618330055298</v>
      </c>
    </row>
    <row r="239" spans="1:6" x14ac:dyDescent="0.3">
      <c r="A239" s="10" t="s">
        <v>102</v>
      </c>
      <c r="B239" s="10" t="s">
        <v>164</v>
      </c>
      <c r="C239" s="2" t="s">
        <v>7</v>
      </c>
      <c r="D239" s="5"/>
      <c r="E239" s="5"/>
      <c r="F239" s="4">
        <v>14618.7591492063</v>
      </c>
    </row>
    <row r="240" spans="1:6" x14ac:dyDescent="0.3">
      <c r="A240" s="10" t="s">
        <v>102</v>
      </c>
      <c r="B240" s="2" t="s">
        <v>168</v>
      </c>
      <c r="C240" s="2" t="s">
        <v>4</v>
      </c>
      <c r="D240" s="5"/>
      <c r="E240" s="5"/>
      <c r="F240" s="4">
        <v>101133.720513102</v>
      </c>
    </row>
    <row r="241" spans="1:6" x14ac:dyDescent="0.3">
      <c r="A241" s="10" t="s">
        <v>102</v>
      </c>
      <c r="B241" s="10" t="s">
        <v>168</v>
      </c>
      <c r="C241" s="2" t="s">
        <v>5</v>
      </c>
      <c r="D241" s="5"/>
      <c r="E241" s="5"/>
      <c r="F241" s="4">
        <v>19971.512290249699</v>
      </c>
    </row>
    <row r="242" spans="1:6" x14ac:dyDescent="0.3">
      <c r="A242" s="10" t="s">
        <v>102</v>
      </c>
      <c r="B242" s="10" t="s">
        <v>168</v>
      </c>
      <c r="C242" s="2" t="s">
        <v>7</v>
      </c>
      <c r="D242" s="5"/>
      <c r="E242" s="5"/>
      <c r="F242" s="4">
        <v>14640.245877876099</v>
      </c>
    </row>
    <row r="243" spans="1:6" x14ac:dyDescent="0.3">
      <c r="A243" s="2" t="s">
        <v>103</v>
      </c>
      <c r="B243" s="2" t="s">
        <v>165</v>
      </c>
      <c r="C243" s="2" t="s">
        <v>5</v>
      </c>
      <c r="D243" s="5"/>
      <c r="E243" s="5"/>
      <c r="F243" s="4">
        <v>656.78140448680404</v>
      </c>
    </row>
    <row r="244" spans="1:6" x14ac:dyDescent="0.3">
      <c r="A244" s="10" t="s">
        <v>103</v>
      </c>
      <c r="B244" s="10" t="s">
        <v>165</v>
      </c>
      <c r="C244" s="2" t="s">
        <v>7</v>
      </c>
      <c r="D244" s="5"/>
      <c r="E244" s="5"/>
      <c r="F244" s="4">
        <v>239.128334212683</v>
      </c>
    </row>
    <row r="245" spans="1:6" x14ac:dyDescent="0.3">
      <c r="A245" s="10" t="s">
        <v>103</v>
      </c>
      <c r="B245" s="2" t="s">
        <v>166</v>
      </c>
      <c r="C245" s="2" t="s">
        <v>5</v>
      </c>
      <c r="D245" s="5"/>
      <c r="E245" s="5"/>
      <c r="F245" s="4">
        <v>277.02072942856898</v>
      </c>
    </row>
    <row r="246" spans="1:6" x14ac:dyDescent="0.3">
      <c r="A246" s="10" t="s">
        <v>103</v>
      </c>
      <c r="B246" s="10" t="s">
        <v>166</v>
      </c>
      <c r="C246" s="2" t="s">
        <v>7</v>
      </c>
      <c r="D246" s="5"/>
      <c r="E246" s="5"/>
      <c r="F246" s="4">
        <v>703.01262139461505</v>
      </c>
    </row>
    <row r="247" spans="1:6" x14ac:dyDescent="0.3">
      <c r="A247" s="10" t="s">
        <v>103</v>
      </c>
      <c r="B247" s="2" t="s">
        <v>160</v>
      </c>
      <c r="C247" s="2" t="s">
        <v>5</v>
      </c>
      <c r="D247" s="5"/>
      <c r="E247" s="5"/>
      <c r="F247" s="4">
        <v>167.623513977393</v>
      </c>
    </row>
    <row r="248" spans="1:6" x14ac:dyDescent="0.3">
      <c r="A248" s="10" t="s">
        <v>103</v>
      </c>
      <c r="B248" s="10" t="s">
        <v>160</v>
      </c>
      <c r="C248" s="2" t="s">
        <v>7</v>
      </c>
      <c r="D248" s="5"/>
      <c r="E248" s="5"/>
      <c r="F248" s="4">
        <v>471.29423246011402</v>
      </c>
    </row>
    <row r="249" spans="1:6" x14ac:dyDescent="0.3">
      <c r="A249" s="10" t="s">
        <v>103</v>
      </c>
      <c r="B249" s="2" t="s">
        <v>161</v>
      </c>
      <c r="C249" s="2" t="s">
        <v>5</v>
      </c>
      <c r="D249" s="5"/>
      <c r="E249" s="5"/>
      <c r="F249" s="4">
        <v>36.769212717766699</v>
      </c>
    </row>
    <row r="250" spans="1:6" x14ac:dyDescent="0.3">
      <c r="A250" s="10" t="s">
        <v>103</v>
      </c>
      <c r="B250" s="2" t="s">
        <v>162</v>
      </c>
      <c r="C250" s="2" t="s">
        <v>5</v>
      </c>
      <c r="D250" s="5"/>
      <c r="E250" s="5"/>
      <c r="F250" s="4">
        <v>132.63976000836001</v>
      </c>
    </row>
    <row r="251" spans="1:6" x14ac:dyDescent="0.3">
      <c r="A251" s="10" t="s">
        <v>103</v>
      </c>
      <c r="B251" s="10" t="s">
        <v>162</v>
      </c>
      <c r="C251" s="2" t="s">
        <v>7</v>
      </c>
      <c r="D251" s="5"/>
      <c r="E251" s="5"/>
      <c r="F251" s="4">
        <v>776.53270394985395</v>
      </c>
    </row>
    <row r="252" spans="1:6" x14ac:dyDescent="0.3">
      <c r="A252" s="10" t="s">
        <v>103</v>
      </c>
      <c r="B252" s="2" t="s">
        <v>163</v>
      </c>
      <c r="C252" s="2" t="s">
        <v>5</v>
      </c>
      <c r="D252" s="5"/>
      <c r="E252" s="5"/>
      <c r="F252" s="4">
        <v>51.809767201153001</v>
      </c>
    </row>
    <row r="253" spans="1:6" x14ac:dyDescent="0.3">
      <c r="A253" s="10" t="s">
        <v>103</v>
      </c>
      <c r="B253" s="10" t="s">
        <v>163</v>
      </c>
      <c r="C253" s="2" t="s">
        <v>7</v>
      </c>
      <c r="D253" s="5"/>
      <c r="E253" s="5"/>
      <c r="F253" s="4">
        <v>922.46773759952998</v>
      </c>
    </row>
    <row r="254" spans="1:6" x14ac:dyDescent="0.3">
      <c r="A254" s="10" t="s">
        <v>103</v>
      </c>
      <c r="B254" s="2" t="s">
        <v>167</v>
      </c>
      <c r="C254" s="2" t="s">
        <v>7</v>
      </c>
      <c r="D254" s="5"/>
      <c r="E254" s="5"/>
      <c r="F254" s="4">
        <v>767.93261883432399</v>
      </c>
    </row>
    <row r="255" spans="1:6" x14ac:dyDescent="0.3">
      <c r="A255" s="10" t="s">
        <v>103</v>
      </c>
      <c r="B255" s="2" t="s">
        <v>164</v>
      </c>
      <c r="C255" s="2" t="s">
        <v>5</v>
      </c>
      <c r="D255" s="5"/>
      <c r="E255" s="5"/>
      <c r="F255" s="4">
        <v>39.008971918922597</v>
      </c>
    </row>
    <row r="256" spans="1:6" x14ac:dyDescent="0.3">
      <c r="A256" s="10" t="s">
        <v>103</v>
      </c>
      <c r="B256" s="10" t="s">
        <v>164</v>
      </c>
      <c r="C256" s="2" t="s">
        <v>7</v>
      </c>
      <c r="D256" s="5"/>
      <c r="E256" s="5"/>
      <c r="F256" s="4">
        <v>442.11667346244201</v>
      </c>
    </row>
    <row r="257" spans="1:6" x14ac:dyDescent="0.3">
      <c r="A257" s="10" t="s">
        <v>103</v>
      </c>
      <c r="B257" s="2" t="s">
        <v>168</v>
      </c>
      <c r="C257" s="2" t="s">
        <v>5</v>
      </c>
      <c r="D257" s="5"/>
      <c r="E257" s="5"/>
      <c r="F257" s="4">
        <v>208.317703039051</v>
      </c>
    </row>
    <row r="258" spans="1:6" x14ac:dyDescent="0.3">
      <c r="A258" s="10" t="s">
        <v>103</v>
      </c>
      <c r="B258" s="10" t="s">
        <v>168</v>
      </c>
      <c r="C258" s="2" t="s">
        <v>7</v>
      </c>
      <c r="D258" s="5"/>
      <c r="E258" s="5"/>
      <c r="F258" s="4">
        <v>587.91457995082601</v>
      </c>
    </row>
    <row r="259" spans="1:6" x14ac:dyDescent="0.3">
      <c r="A259" s="2" t="s">
        <v>104</v>
      </c>
      <c r="B259" s="2" t="s">
        <v>165</v>
      </c>
      <c r="C259" s="2" t="s">
        <v>2</v>
      </c>
      <c r="D259" s="5"/>
      <c r="E259" s="5"/>
      <c r="F259" s="4">
        <v>98965.997327388293</v>
      </c>
    </row>
    <row r="260" spans="1:6" x14ac:dyDescent="0.3">
      <c r="A260" s="10" t="s">
        <v>104</v>
      </c>
      <c r="B260" s="10" t="s">
        <v>165</v>
      </c>
      <c r="C260" s="2" t="s">
        <v>4</v>
      </c>
      <c r="D260" s="5"/>
      <c r="E260" s="5"/>
      <c r="F260" s="4">
        <v>196889.731144124</v>
      </c>
    </row>
    <row r="261" spans="1:6" x14ac:dyDescent="0.3">
      <c r="A261" s="10" t="s">
        <v>104</v>
      </c>
      <c r="B261" s="10" t="s">
        <v>165</v>
      </c>
      <c r="C261" s="2" t="s">
        <v>5</v>
      </c>
      <c r="D261" s="5"/>
      <c r="E261" s="5"/>
      <c r="F261" s="4">
        <v>22391.405969838601</v>
      </c>
    </row>
    <row r="262" spans="1:6" x14ac:dyDescent="0.3">
      <c r="A262" s="10" t="s">
        <v>104</v>
      </c>
      <c r="B262" s="10" t="s">
        <v>165</v>
      </c>
      <c r="C262" s="2" t="s">
        <v>7</v>
      </c>
      <c r="D262" s="5"/>
      <c r="E262" s="5"/>
      <c r="F262" s="4">
        <v>17344.3898896213</v>
      </c>
    </row>
    <row r="263" spans="1:6" x14ac:dyDescent="0.3">
      <c r="A263" s="10" t="s">
        <v>104</v>
      </c>
      <c r="B263" s="2" t="s">
        <v>166</v>
      </c>
      <c r="C263" s="2" t="s">
        <v>2</v>
      </c>
      <c r="D263" s="5"/>
      <c r="E263" s="5"/>
      <c r="F263" s="4">
        <v>98187.530530814707</v>
      </c>
    </row>
    <row r="264" spans="1:6" x14ac:dyDescent="0.3">
      <c r="A264" s="10" t="s">
        <v>104</v>
      </c>
      <c r="B264" s="10" t="s">
        <v>166</v>
      </c>
      <c r="C264" s="2" t="s">
        <v>4</v>
      </c>
      <c r="D264" s="5"/>
      <c r="E264" s="5"/>
      <c r="F264" s="4">
        <v>196419.12410225999</v>
      </c>
    </row>
    <row r="265" spans="1:6" x14ac:dyDescent="0.3">
      <c r="A265" s="10" t="s">
        <v>104</v>
      </c>
      <c r="B265" s="10" t="s">
        <v>166</v>
      </c>
      <c r="C265" s="2" t="s">
        <v>5</v>
      </c>
      <c r="D265" s="5"/>
      <c r="E265" s="5"/>
      <c r="F265" s="4">
        <v>22512.912678204499</v>
      </c>
    </row>
    <row r="266" spans="1:6" x14ac:dyDescent="0.3">
      <c r="A266" s="10" t="s">
        <v>104</v>
      </c>
      <c r="B266" s="10" t="s">
        <v>166</v>
      </c>
      <c r="C266" s="2" t="s">
        <v>7</v>
      </c>
      <c r="D266" s="5"/>
      <c r="E266" s="5"/>
      <c r="F266" s="4">
        <v>17202.516590659601</v>
      </c>
    </row>
    <row r="267" spans="1:6" x14ac:dyDescent="0.3">
      <c r="A267" s="10" t="s">
        <v>104</v>
      </c>
      <c r="B267" s="2" t="s">
        <v>160</v>
      </c>
      <c r="C267" s="2" t="s">
        <v>2</v>
      </c>
      <c r="D267" s="5"/>
      <c r="E267" s="5"/>
      <c r="F267" s="4">
        <v>107093.202036962</v>
      </c>
    </row>
    <row r="268" spans="1:6" x14ac:dyDescent="0.3">
      <c r="A268" s="10" t="s">
        <v>104</v>
      </c>
      <c r="B268" s="10" t="s">
        <v>160</v>
      </c>
      <c r="C268" s="2" t="s">
        <v>4</v>
      </c>
      <c r="D268" s="5"/>
      <c r="E268" s="5"/>
      <c r="F268" s="4">
        <v>205041.28433126901</v>
      </c>
    </row>
    <row r="269" spans="1:6" x14ac:dyDescent="0.3">
      <c r="A269" s="10" t="s">
        <v>104</v>
      </c>
      <c r="B269" s="10" t="s">
        <v>160</v>
      </c>
      <c r="C269" s="2" t="s">
        <v>5</v>
      </c>
      <c r="D269" s="5"/>
      <c r="E269" s="5"/>
      <c r="F269" s="4">
        <v>22469.444844878901</v>
      </c>
    </row>
    <row r="270" spans="1:6" x14ac:dyDescent="0.3">
      <c r="A270" s="10" t="s">
        <v>104</v>
      </c>
      <c r="B270" s="10" t="s">
        <v>160</v>
      </c>
      <c r="C270" s="2" t="s">
        <v>7</v>
      </c>
      <c r="D270" s="5"/>
      <c r="E270" s="5"/>
      <c r="F270" s="4">
        <v>17183.782478545902</v>
      </c>
    </row>
    <row r="271" spans="1:6" x14ac:dyDescent="0.3">
      <c r="A271" s="10" t="s">
        <v>104</v>
      </c>
      <c r="B271" s="10" t="s">
        <v>160</v>
      </c>
      <c r="C271" s="2" t="s">
        <v>10</v>
      </c>
      <c r="D271" s="5"/>
      <c r="E271" s="5"/>
      <c r="F271" s="4">
        <v>33.552637082077503</v>
      </c>
    </row>
    <row r="272" spans="1:6" x14ac:dyDescent="0.3">
      <c r="A272" s="10" t="s">
        <v>104</v>
      </c>
      <c r="B272" s="10" t="s">
        <v>160</v>
      </c>
      <c r="C272" s="2" t="s">
        <v>11</v>
      </c>
      <c r="D272" s="5"/>
      <c r="E272" s="5"/>
      <c r="F272" s="4">
        <v>6.3772136257003504</v>
      </c>
    </row>
    <row r="273" spans="1:6" x14ac:dyDescent="0.3">
      <c r="A273" s="10" t="s">
        <v>104</v>
      </c>
      <c r="B273" s="10" t="s">
        <v>160</v>
      </c>
      <c r="C273" s="2" t="s">
        <v>16</v>
      </c>
      <c r="D273" s="5"/>
      <c r="E273" s="5"/>
      <c r="F273" s="4">
        <v>35.466203907247703</v>
      </c>
    </row>
    <row r="274" spans="1:6" x14ac:dyDescent="0.3">
      <c r="A274" s="10" t="s">
        <v>104</v>
      </c>
      <c r="B274" s="10" t="s">
        <v>160</v>
      </c>
      <c r="C274" s="2" t="s">
        <v>17</v>
      </c>
      <c r="D274" s="5"/>
      <c r="E274" s="5"/>
      <c r="F274" s="4">
        <v>35.466203926759903</v>
      </c>
    </row>
    <row r="275" spans="1:6" x14ac:dyDescent="0.3">
      <c r="A275" s="10" t="s">
        <v>104</v>
      </c>
      <c r="B275" s="10" t="s">
        <v>160</v>
      </c>
      <c r="C275" s="2" t="s">
        <v>18</v>
      </c>
      <c r="D275" s="5"/>
      <c r="E275" s="5"/>
      <c r="F275" s="4">
        <v>35.466203903583697</v>
      </c>
    </row>
    <row r="276" spans="1:6" x14ac:dyDescent="0.3">
      <c r="A276" s="10" t="s">
        <v>104</v>
      </c>
      <c r="B276" s="10" t="s">
        <v>160</v>
      </c>
      <c r="C276" s="2" t="s">
        <v>19</v>
      </c>
      <c r="D276" s="5"/>
      <c r="E276" s="5"/>
      <c r="F276" s="4">
        <v>6.7752672391817201</v>
      </c>
    </row>
    <row r="277" spans="1:6" x14ac:dyDescent="0.3">
      <c r="A277" s="10" t="s">
        <v>104</v>
      </c>
      <c r="B277" s="10" t="s">
        <v>160</v>
      </c>
      <c r="C277" s="2" t="s">
        <v>20</v>
      </c>
      <c r="D277" s="5"/>
      <c r="E277" s="5"/>
      <c r="F277" s="4">
        <v>6.7752671249430296</v>
      </c>
    </row>
    <row r="278" spans="1:6" x14ac:dyDescent="0.3">
      <c r="A278" s="10" t="s">
        <v>104</v>
      </c>
      <c r="B278" s="10" t="s">
        <v>160</v>
      </c>
      <c r="C278" s="2" t="s">
        <v>21</v>
      </c>
      <c r="D278" s="5"/>
      <c r="E278" s="5"/>
      <c r="F278" s="4">
        <v>6.775267231011</v>
      </c>
    </row>
    <row r="279" spans="1:6" x14ac:dyDescent="0.3">
      <c r="A279" s="10" t="s">
        <v>104</v>
      </c>
      <c r="B279" s="10" t="s">
        <v>160</v>
      </c>
      <c r="C279" s="2" t="s">
        <v>28</v>
      </c>
      <c r="D279" s="5"/>
      <c r="E279" s="5"/>
      <c r="F279" s="4">
        <v>33.552637162325503</v>
      </c>
    </row>
    <row r="280" spans="1:6" x14ac:dyDescent="0.3">
      <c r="A280" s="10" t="s">
        <v>104</v>
      </c>
      <c r="B280" s="10" t="s">
        <v>160</v>
      </c>
      <c r="C280" s="2" t="s">
        <v>29</v>
      </c>
      <c r="D280" s="5"/>
      <c r="E280" s="5"/>
      <c r="F280" s="4">
        <v>6.3772136492416003</v>
      </c>
    </row>
    <row r="281" spans="1:6" x14ac:dyDescent="0.3">
      <c r="A281" s="10" t="s">
        <v>104</v>
      </c>
      <c r="B281" s="10" t="s">
        <v>160</v>
      </c>
      <c r="C281" s="2" t="s">
        <v>34</v>
      </c>
      <c r="D281" s="5"/>
      <c r="E281" s="5"/>
      <c r="F281" s="4">
        <v>10.416177005401799</v>
      </c>
    </row>
    <row r="282" spans="1:6" x14ac:dyDescent="0.3">
      <c r="A282" s="10" t="s">
        <v>104</v>
      </c>
      <c r="B282" s="10" t="s">
        <v>160</v>
      </c>
      <c r="C282" s="2" t="s">
        <v>35</v>
      </c>
      <c r="D282" s="5"/>
      <c r="E282" s="5"/>
      <c r="F282" s="4">
        <v>10.4161770038212</v>
      </c>
    </row>
    <row r="283" spans="1:6" x14ac:dyDescent="0.3">
      <c r="A283" s="10" t="s">
        <v>104</v>
      </c>
      <c r="B283" s="10" t="s">
        <v>160</v>
      </c>
      <c r="C283" s="2" t="s">
        <v>36</v>
      </c>
      <c r="D283" s="5"/>
      <c r="E283" s="5"/>
      <c r="F283" s="4">
        <v>10.4161769583656</v>
      </c>
    </row>
    <row r="284" spans="1:6" x14ac:dyDescent="0.3">
      <c r="A284" s="10" t="s">
        <v>104</v>
      </c>
      <c r="B284" s="10" t="s">
        <v>160</v>
      </c>
      <c r="C284" s="2" t="s">
        <v>129</v>
      </c>
      <c r="D284" s="5"/>
      <c r="E284" s="5"/>
      <c r="F284" s="4">
        <v>33.552636969575303</v>
      </c>
    </row>
    <row r="285" spans="1:6" x14ac:dyDescent="0.3">
      <c r="A285" s="10" t="s">
        <v>104</v>
      </c>
      <c r="B285" s="10" t="s">
        <v>160</v>
      </c>
      <c r="C285" s="2" t="s">
        <v>130</v>
      </c>
      <c r="D285" s="5"/>
      <c r="E285" s="5"/>
      <c r="F285" s="4">
        <v>6.3772136514967404</v>
      </c>
    </row>
    <row r="286" spans="1:6" x14ac:dyDescent="0.3">
      <c r="A286" s="10" t="s">
        <v>104</v>
      </c>
      <c r="B286" s="10" t="s">
        <v>160</v>
      </c>
      <c r="C286" s="2" t="s">
        <v>135</v>
      </c>
      <c r="D286" s="5"/>
      <c r="E286" s="5"/>
      <c r="F286" s="4">
        <v>10.416177001382399</v>
      </c>
    </row>
    <row r="287" spans="1:6" x14ac:dyDescent="0.3">
      <c r="A287" s="10" t="s">
        <v>104</v>
      </c>
      <c r="B287" s="10" t="s">
        <v>160</v>
      </c>
      <c r="C287" s="2" t="s">
        <v>136</v>
      </c>
      <c r="D287" s="5"/>
      <c r="E287" s="5"/>
      <c r="F287" s="4">
        <v>10.4161770064484</v>
      </c>
    </row>
    <row r="288" spans="1:6" x14ac:dyDescent="0.3">
      <c r="A288" s="10" t="s">
        <v>104</v>
      </c>
      <c r="B288" s="10" t="s">
        <v>160</v>
      </c>
      <c r="C288" s="2" t="s">
        <v>137</v>
      </c>
      <c r="D288" s="5"/>
      <c r="E288" s="5"/>
      <c r="F288" s="4">
        <v>10.416177005508199</v>
      </c>
    </row>
    <row r="289" spans="1:6" x14ac:dyDescent="0.3">
      <c r="A289" s="10" t="s">
        <v>104</v>
      </c>
      <c r="B289" s="2" t="s">
        <v>161</v>
      </c>
      <c r="C289" s="2" t="s">
        <v>2</v>
      </c>
      <c r="D289" s="5"/>
      <c r="E289" s="5"/>
      <c r="F289" s="4">
        <v>102258.440705153</v>
      </c>
    </row>
    <row r="290" spans="1:6" x14ac:dyDescent="0.3">
      <c r="A290" s="10" t="s">
        <v>104</v>
      </c>
      <c r="B290" s="10" t="s">
        <v>161</v>
      </c>
      <c r="C290" s="2" t="s">
        <v>4</v>
      </c>
      <c r="D290" s="5"/>
      <c r="E290" s="5"/>
      <c r="F290" s="4">
        <v>201335.89201262599</v>
      </c>
    </row>
    <row r="291" spans="1:6" x14ac:dyDescent="0.3">
      <c r="A291" s="10" t="s">
        <v>104</v>
      </c>
      <c r="B291" s="10" t="s">
        <v>161</v>
      </c>
      <c r="C291" s="2" t="s">
        <v>5</v>
      </c>
      <c r="D291" s="5"/>
      <c r="E291" s="5"/>
      <c r="F291" s="4">
        <v>22479.740202010202</v>
      </c>
    </row>
    <row r="292" spans="1:6" x14ac:dyDescent="0.3">
      <c r="A292" s="10" t="s">
        <v>104</v>
      </c>
      <c r="B292" s="10" t="s">
        <v>161</v>
      </c>
      <c r="C292" s="2" t="s">
        <v>6</v>
      </c>
      <c r="D292" s="5"/>
      <c r="E292" s="5"/>
      <c r="F292" s="4">
        <v>143.19141162419001</v>
      </c>
    </row>
    <row r="293" spans="1:6" x14ac:dyDescent="0.3">
      <c r="A293" s="10" t="s">
        <v>104</v>
      </c>
      <c r="B293" s="10" t="s">
        <v>161</v>
      </c>
      <c r="C293" s="2" t="s">
        <v>7</v>
      </c>
      <c r="D293" s="5"/>
      <c r="E293" s="5"/>
      <c r="F293" s="4">
        <v>17222.022384446002</v>
      </c>
    </row>
    <row r="294" spans="1:6" x14ac:dyDescent="0.3">
      <c r="A294" s="10" t="s">
        <v>104</v>
      </c>
      <c r="B294" s="10" t="s">
        <v>161</v>
      </c>
      <c r="C294" s="2" t="s">
        <v>8</v>
      </c>
      <c r="D294" s="5"/>
      <c r="E294" s="5"/>
      <c r="F294" s="4">
        <v>151.33771442626201</v>
      </c>
    </row>
    <row r="295" spans="1:6" x14ac:dyDescent="0.3">
      <c r="A295" s="10" t="s">
        <v>104</v>
      </c>
      <c r="B295" s="10" t="s">
        <v>161</v>
      </c>
      <c r="C295" s="2" t="s">
        <v>9</v>
      </c>
      <c r="D295" s="5"/>
      <c r="E295" s="5"/>
      <c r="F295" s="4">
        <v>97.598371851856697</v>
      </c>
    </row>
    <row r="296" spans="1:6" x14ac:dyDescent="0.3">
      <c r="A296" s="10" t="s">
        <v>104</v>
      </c>
      <c r="B296" s="10" t="s">
        <v>161</v>
      </c>
      <c r="C296" s="2" t="s">
        <v>10</v>
      </c>
      <c r="D296" s="5"/>
      <c r="E296" s="5"/>
      <c r="F296" s="4">
        <v>203.55577709333201</v>
      </c>
    </row>
    <row r="297" spans="1:6" x14ac:dyDescent="0.3">
      <c r="A297" s="10" t="s">
        <v>104</v>
      </c>
      <c r="B297" s="10" t="s">
        <v>161</v>
      </c>
      <c r="C297" s="2" t="s">
        <v>11</v>
      </c>
      <c r="D297" s="5"/>
      <c r="E297" s="5"/>
      <c r="F297" s="4">
        <v>161.09276700983099</v>
      </c>
    </row>
    <row r="298" spans="1:6" x14ac:dyDescent="0.3">
      <c r="A298" s="10" t="s">
        <v>104</v>
      </c>
      <c r="B298" s="10" t="s">
        <v>161</v>
      </c>
      <c r="C298" s="2" t="s">
        <v>12</v>
      </c>
      <c r="D298" s="5"/>
      <c r="E298" s="5"/>
      <c r="F298" s="4">
        <v>124.313633349646</v>
      </c>
    </row>
    <row r="299" spans="1:6" x14ac:dyDescent="0.3">
      <c r="A299" s="10" t="s">
        <v>104</v>
      </c>
      <c r="B299" s="10" t="s">
        <v>161</v>
      </c>
      <c r="C299" s="2" t="s">
        <v>13</v>
      </c>
      <c r="D299" s="5"/>
      <c r="E299" s="5"/>
      <c r="F299" s="4">
        <v>143.191411624881</v>
      </c>
    </row>
    <row r="300" spans="1:6" x14ac:dyDescent="0.3">
      <c r="A300" s="10" t="s">
        <v>104</v>
      </c>
      <c r="B300" s="10" t="s">
        <v>161</v>
      </c>
      <c r="C300" s="2" t="s">
        <v>14</v>
      </c>
      <c r="D300" s="5"/>
      <c r="E300" s="5"/>
      <c r="F300" s="4">
        <v>143.19141160893199</v>
      </c>
    </row>
    <row r="301" spans="1:6" x14ac:dyDescent="0.3">
      <c r="A301" s="10" t="s">
        <v>104</v>
      </c>
      <c r="B301" s="10" t="s">
        <v>161</v>
      </c>
      <c r="C301" s="2" t="s">
        <v>15</v>
      </c>
      <c r="D301" s="5"/>
      <c r="E301" s="5"/>
      <c r="F301" s="4">
        <v>143.191411617433</v>
      </c>
    </row>
    <row r="302" spans="1:6" x14ac:dyDescent="0.3">
      <c r="A302" s="10" t="s">
        <v>104</v>
      </c>
      <c r="B302" s="10" t="s">
        <v>161</v>
      </c>
      <c r="C302" s="2" t="s">
        <v>16</v>
      </c>
      <c r="D302" s="5"/>
      <c r="E302" s="5"/>
      <c r="F302" s="4">
        <v>205.29787028586099</v>
      </c>
    </row>
    <row r="303" spans="1:6" x14ac:dyDescent="0.3">
      <c r="A303" s="10" t="s">
        <v>104</v>
      </c>
      <c r="B303" s="10" t="s">
        <v>161</v>
      </c>
      <c r="C303" s="2" t="s">
        <v>17</v>
      </c>
      <c r="D303" s="5"/>
      <c r="E303" s="5"/>
      <c r="F303" s="4">
        <v>205.29787030912101</v>
      </c>
    </row>
    <row r="304" spans="1:6" x14ac:dyDescent="0.3">
      <c r="A304" s="10" t="s">
        <v>104</v>
      </c>
      <c r="B304" s="10" t="s">
        <v>161</v>
      </c>
      <c r="C304" s="2" t="s">
        <v>18</v>
      </c>
      <c r="D304" s="5"/>
      <c r="E304" s="5"/>
      <c r="F304" s="4">
        <v>205.29787029243801</v>
      </c>
    </row>
    <row r="305" spans="1:6" x14ac:dyDescent="0.3">
      <c r="A305" s="10" t="s">
        <v>104</v>
      </c>
      <c r="B305" s="10" t="s">
        <v>161</v>
      </c>
      <c r="C305" s="2" t="s">
        <v>19</v>
      </c>
      <c r="D305" s="5"/>
      <c r="E305" s="5"/>
      <c r="F305" s="4">
        <v>161.686002083993</v>
      </c>
    </row>
    <row r="306" spans="1:6" x14ac:dyDescent="0.3">
      <c r="A306" s="10" t="s">
        <v>104</v>
      </c>
      <c r="B306" s="10" t="s">
        <v>161</v>
      </c>
      <c r="C306" s="2" t="s">
        <v>20</v>
      </c>
      <c r="D306" s="5"/>
      <c r="E306" s="5"/>
      <c r="F306" s="4">
        <v>161.68600209537499</v>
      </c>
    </row>
    <row r="307" spans="1:6" x14ac:dyDescent="0.3">
      <c r="A307" s="10" t="s">
        <v>104</v>
      </c>
      <c r="B307" s="10" t="s">
        <v>161</v>
      </c>
      <c r="C307" s="2" t="s">
        <v>21</v>
      </c>
      <c r="D307" s="5"/>
      <c r="E307" s="5"/>
      <c r="F307" s="4">
        <v>161.68600208319</v>
      </c>
    </row>
    <row r="308" spans="1:6" x14ac:dyDescent="0.3">
      <c r="A308" s="10" t="s">
        <v>104</v>
      </c>
      <c r="B308" s="10" t="s">
        <v>161</v>
      </c>
      <c r="C308" s="2" t="s">
        <v>22</v>
      </c>
      <c r="D308" s="5"/>
      <c r="E308" s="5"/>
      <c r="F308" s="4">
        <v>124.96016374484201</v>
      </c>
    </row>
    <row r="309" spans="1:6" x14ac:dyDescent="0.3">
      <c r="A309" s="10" t="s">
        <v>104</v>
      </c>
      <c r="B309" s="10" t="s">
        <v>161</v>
      </c>
      <c r="C309" s="2" t="s">
        <v>23</v>
      </c>
      <c r="D309" s="5"/>
      <c r="E309" s="5"/>
      <c r="F309" s="4">
        <v>124.96016374489</v>
      </c>
    </row>
    <row r="310" spans="1:6" x14ac:dyDescent="0.3">
      <c r="A310" s="10" t="s">
        <v>104</v>
      </c>
      <c r="B310" s="10" t="s">
        <v>161</v>
      </c>
      <c r="C310" s="2" t="s">
        <v>24</v>
      </c>
      <c r="D310" s="5"/>
      <c r="E310" s="5"/>
      <c r="F310" s="4">
        <v>124.960163741014</v>
      </c>
    </row>
    <row r="311" spans="1:6" x14ac:dyDescent="0.3">
      <c r="A311" s="10" t="s">
        <v>104</v>
      </c>
      <c r="B311" s="10" t="s">
        <v>161</v>
      </c>
      <c r="C311" s="2" t="s">
        <v>25</v>
      </c>
      <c r="D311" s="5"/>
      <c r="E311" s="5"/>
      <c r="F311" s="4">
        <v>143.19141160896501</v>
      </c>
    </row>
    <row r="312" spans="1:6" x14ac:dyDescent="0.3">
      <c r="A312" s="10" t="s">
        <v>104</v>
      </c>
      <c r="B312" s="10" t="s">
        <v>161</v>
      </c>
      <c r="C312" s="2" t="s">
        <v>26</v>
      </c>
      <c r="D312" s="5"/>
      <c r="E312" s="5"/>
      <c r="F312" s="4">
        <v>151.33771442506099</v>
      </c>
    </row>
    <row r="313" spans="1:6" x14ac:dyDescent="0.3">
      <c r="A313" s="10" t="s">
        <v>104</v>
      </c>
      <c r="B313" s="10" t="s">
        <v>161</v>
      </c>
      <c r="C313" s="2" t="s">
        <v>27</v>
      </c>
      <c r="D313" s="5"/>
      <c r="E313" s="5"/>
      <c r="F313" s="4">
        <v>97.598371851897895</v>
      </c>
    </row>
    <row r="314" spans="1:6" x14ac:dyDescent="0.3">
      <c r="A314" s="10" t="s">
        <v>104</v>
      </c>
      <c r="B314" s="10" t="s">
        <v>161</v>
      </c>
      <c r="C314" s="2" t="s">
        <v>28</v>
      </c>
      <c r="D314" s="5"/>
      <c r="E314" s="5"/>
      <c r="F314" s="4">
        <v>203.555777137588</v>
      </c>
    </row>
    <row r="315" spans="1:6" x14ac:dyDescent="0.3">
      <c r="A315" s="10" t="s">
        <v>104</v>
      </c>
      <c r="B315" s="10" t="s">
        <v>161</v>
      </c>
      <c r="C315" s="2" t="s">
        <v>29</v>
      </c>
      <c r="D315" s="5"/>
      <c r="E315" s="5"/>
      <c r="F315" s="4">
        <v>161.09276717200601</v>
      </c>
    </row>
    <row r="316" spans="1:6" x14ac:dyDescent="0.3">
      <c r="A316" s="10" t="s">
        <v>104</v>
      </c>
      <c r="B316" s="10" t="s">
        <v>161</v>
      </c>
      <c r="C316" s="2" t="s">
        <v>30</v>
      </c>
      <c r="D316" s="5"/>
      <c r="E316" s="5"/>
      <c r="F316" s="4">
        <v>124.31363333896699</v>
      </c>
    </row>
    <row r="317" spans="1:6" x14ac:dyDescent="0.3">
      <c r="A317" s="10" t="s">
        <v>104</v>
      </c>
      <c r="B317" s="10" t="s">
        <v>161</v>
      </c>
      <c r="C317" s="2" t="s">
        <v>31</v>
      </c>
      <c r="D317" s="5"/>
      <c r="E317" s="5"/>
      <c r="F317" s="4">
        <v>143.191411609792</v>
      </c>
    </row>
    <row r="318" spans="1:6" x14ac:dyDescent="0.3">
      <c r="A318" s="10" t="s">
        <v>104</v>
      </c>
      <c r="B318" s="10" t="s">
        <v>161</v>
      </c>
      <c r="C318" s="2" t="s">
        <v>32</v>
      </c>
      <c r="D318" s="5"/>
      <c r="E318" s="5"/>
      <c r="F318" s="4">
        <v>143.19141161752799</v>
      </c>
    </row>
    <row r="319" spans="1:6" x14ac:dyDescent="0.3">
      <c r="A319" s="10" t="s">
        <v>104</v>
      </c>
      <c r="B319" s="10" t="s">
        <v>161</v>
      </c>
      <c r="C319" s="2" t="s">
        <v>33</v>
      </c>
      <c r="D319" s="5"/>
      <c r="E319" s="5"/>
      <c r="F319" s="4">
        <v>143.19141161963501</v>
      </c>
    </row>
    <row r="320" spans="1:6" x14ac:dyDescent="0.3">
      <c r="A320" s="10" t="s">
        <v>104</v>
      </c>
      <c r="B320" s="10" t="s">
        <v>161</v>
      </c>
      <c r="C320" s="2" t="s">
        <v>34</v>
      </c>
      <c r="D320" s="5"/>
      <c r="E320" s="5"/>
      <c r="F320" s="4">
        <v>183.01332329456</v>
      </c>
    </row>
    <row r="321" spans="1:6" x14ac:dyDescent="0.3">
      <c r="A321" s="10" t="s">
        <v>104</v>
      </c>
      <c r="B321" s="10" t="s">
        <v>161</v>
      </c>
      <c r="C321" s="2" t="s">
        <v>35</v>
      </c>
      <c r="D321" s="5"/>
      <c r="E321" s="5"/>
      <c r="F321" s="4">
        <v>183.01332328737399</v>
      </c>
    </row>
    <row r="322" spans="1:6" x14ac:dyDescent="0.3">
      <c r="A322" s="10" t="s">
        <v>104</v>
      </c>
      <c r="B322" s="10" t="s">
        <v>161</v>
      </c>
      <c r="C322" s="2" t="s">
        <v>36</v>
      </c>
      <c r="D322" s="5"/>
      <c r="E322" s="5"/>
      <c r="F322" s="4">
        <v>183.01332323554101</v>
      </c>
    </row>
    <row r="323" spans="1:6" x14ac:dyDescent="0.3">
      <c r="A323" s="10" t="s">
        <v>104</v>
      </c>
      <c r="B323" s="10" t="s">
        <v>161</v>
      </c>
      <c r="C323" s="2" t="s">
        <v>37</v>
      </c>
      <c r="D323" s="5"/>
      <c r="E323" s="5"/>
      <c r="F323" s="4">
        <v>166.62015191713701</v>
      </c>
    </row>
    <row r="324" spans="1:6" x14ac:dyDescent="0.3">
      <c r="A324" s="10" t="s">
        <v>104</v>
      </c>
      <c r="B324" s="10" t="s">
        <v>161</v>
      </c>
      <c r="C324" s="2" t="s">
        <v>38</v>
      </c>
      <c r="D324" s="5"/>
      <c r="E324" s="5"/>
      <c r="F324" s="4">
        <v>166.62015191680399</v>
      </c>
    </row>
    <row r="325" spans="1:6" x14ac:dyDescent="0.3">
      <c r="A325" s="10" t="s">
        <v>104</v>
      </c>
      <c r="B325" s="10" t="s">
        <v>161</v>
      </c>
      <c r="C325" s="2" t="s">
        <v>39</v>
      </c>
      <c r="D325" s="5"/>
      <c r="E325" s="5"/>
      <c r="F325" s="4">
        <v>166.620151942012</v>
      </c>
    </row>
    <row r="326" spans="1:6" x14ac:dyDescent="0.3">
      <c r="A326" s="10" t="s">
        <v>104</v>
      </c>
      <c r="B326" s="10" t="s">
        <v>161</v>
      </c>
      <c r="C326" s="2" t="s">
        <v>40</v>
      </c>
      <c r="D326" s="5"/>
      <c r="E326" s="5"/>
      <c r="F326" s="4">
        <v>111.981166371369</v>
      </c>
    </row>
    <row r="327" spans="1:6" x14ac:dyDescent="0.3">
      <c r="A327" s="10" t="s">
        <v>104</v>
      </c>
      <c r="B327" s="10" t="s">
        <v>161</v>
      </c>
      <c r="C327" s="2" t="s">
        <v>41</v>
      </c>
      <c r="D327" s="5"/>
      <c r="E327" s="5"/>
      <c r="F327" s="4">
        <v>111.981166371843</v>
      </c>
    </row>
    <row r="328" spans="1:6" x14ac:dyDescent="0.3">
      <c r="A328" s="10" t="s">
        <v>104</v>
      </c>
      <c r="B328" s="10" t="s">
        <v>161</v>
      </c>
      <c r="C328" s="2" t="s">
        <v>42</v>
      </c>
      <c r="D328" s="5"/>
      <c r="E328" s="5"/>
      <c r="F328" s="4">
        <v>111.981166372206</v>
      </c>
    </row>
    <row r="329" spans="1:6" x14ac:dyDescent="0.3">
      <c r="A329" s="10" t="s">
        <v>104</v>
      </c>
      <c r="B329" s="10" t="s">
        <v>161</v>
      </c>
      <c r="C329" s="2" t="s">
        <v>126</v>
      </c>
      <c r="D329" s="5"/>
      <c r="E329" s="5"/>
      <c r="F329" s="4">
        <v>143.19141160592</v>
      </c>
    </row>
    <row r="330" spans="1:6" x14ac:dyDescent="0.3">
      <c r="A330" s="10" t="s">
        <v>104</v>
      </c>
      <c r="B330" s="10" t="s">
        <v>161</v>
      </c>
      <c r="C330" s="2" t="s">
        <v>127</v>
      </c>
      <c r="D330" s="5"/>
      <c r="E330" s="5"/>
      <c r="F330" s="4">
        <v>151.33771442533001</v>
      </c>
    </row>
    <row r="331" spans="1:6" x14ac:dyDescent="0.3">
      <c r="A331" s="10" t="s">
        <v>104</v>
      </c>
      <c r="B331" s="10" t="s">
        <v>161</v>
      </c>
      <c r="C331" s="2" t="s">
        <v>128</v>
      </c>
      <c r="D331" s="5"/>
      <c r="E331" s="5"/>
      <c r="F331" s="4">
        <v>97.598371851672098</v>
      </c>
    </row>
    <row r="332" spans="1:6" x14ac:dyDescent="0.3">
      <c r="A332" s="10" t="s">
        <v>104</v>
      </c>
      <c r="B332" s="10" t="s">
        <v>161</v>
      </c>
      <c r="C332" s="2" t="s">
        <v>129</v>
      </c>
      <c r="D332" s="5"/>
      <c r="E332" s="5"/>
      <c r="F332" s="4">
        <v>203.55577685256699</v>
      </c>
    </row>
    <row r="333" spans="1:6" x14ac:dyDescent="0.3">
      <c r="A333" s="10" t="s">
        <v>104</v>
      </c>
      <c r="B333" s="10" t="s">
        <v>161</v>
      </c>
      <c r="C333" s="2" t="s">
        <v>130</v>
      </c>
      <c r="D333" s="5"/>
      <c r="E333" s="5"/>
      <c r="F333" s="4">
        <v>161.09276717415801</v>
      </c>
    </row>
    <row r="334" spans="1:6" x14ac:dyDescent="0.3">
      <c r="A334" s="10" t="s">
        <v>104</v>
      </c>
      <c r="B334" s="10" t="s">
        <v>161</v>
      </c>
      <c r="C334" s="2" t="s">
        <v>131</v>
      </c>
      <c r="D334" s="5"/>
      <c r="E334" s="5"/>
      <c r="F334" s="4">
        <v>124.313633897312</v>
      </c>
    </row>
    <row r="335" spans="1:6" x14ac:dyDescent="0.3">
      <c r="A335" s="10" t="s">
        <v>104</v>
      </c>
      <c r="B335" s="10" t="s">
        <v>161</v>
      </c>
      <c r="C335" s="2" t="s">
        <v>132</v>
      </c>
      <c r="D335" s="5"/>
      <c r="E335" s="5"/>
      <c r="F335" s="4">
        <v>143.191411610031</v>
      </c>
    </row>
    <row r="336" spans="1:6" x14ac:dyDescent="0.3">
      <c r="A336" s="10" t="s">
        <v>104</v>
      </c>
      <c r="B336" s="10" t="s">
        <v>161</v>
      </c>
      <c r="C336" s="2" t="s">
        <v>133</v>
      </c>
      <c r="D336" s="5"/>
      <c r="E336" s="5"/>
      <c r="F336" s="4">
        <v>143.191411008763</v>
      </c>
    </row>
    <row r="337" spans="1:6" x14ac:dyDescent="0.3">
      <c r="A337" s="10" t="s">
        <v>104</v>
      </c>
      <c r="B337" s="10" t="s">
        <v>161</v>
      </c>
      <c r="C337" s="2" t="s">
        <v>134</v>
      </c>
      <c r="D337" s="5"/>
      <c r="E337" s="5"/>
      <c r="F337" s="4">
        <v>143.191411609363</v>
      </c>
    </row>
    <row r="338" spans="1:6" x14ac:dyDescent="0.3">
      <c r="A338" s="10" t="s">
        <v>104</v>
      </c>
      <c r="B338" s="10" t="s">
        <v>161</v>
      </c>
      <c r="C338" s="2" t="s">
        <v>135</v>
      </c>
      <c r="D338" s="5"/>
      <c r="E338" s="5"/>
      <c r="F338" s="4">
        <v>183.01332328515201</v>
      </c>
    </row>
    <row r="339" spans="1:6" x14ac:dyDescent="0.3">
      <c r="A339" s="10" t="s">
        <v>104</v>
      </c>
      <c r="B339" s="10" t="s">
        <v>161</v>
      </c>
      <c r="C339" s="2" t="s">
        <v>136</v>
      </c>
      <c r="D339" s="5"/>
      <c r="E339" s="5"/>
      <c r="F339" s="4">
        <v>183.01332328595501</v>
      </c>
    </row>
    <row r="340" spans="1:6" x14ac:dyDescent="0.3">
      <c r="A340" s="10" t="s">
        <v>104</v>
      </c>
      <c r="B340" s="10" t="s">
        <v>161</v>
      </c>
      <c r="C340" s="2" t="s">
        <v>137</v>
      </c>
      <c r="D340" s="5"/>
      <c r="E340" s="5"/>
      <c r="F340" s="4">
        <v>183.01332328871999</v>
      </c>
    </row>
    <row r="341" spans="1:6" x14ac:dyDescent="0.3">
      <c r="A341" s="10" t="s">
        <v>104</v>
      </c>
      <c r="B341" s="10" t="s">
        <v>161</v>
      </c>
      <c r="C341" s="2" t="s">
        <v>138</v>
      </c>
      <c r="D341" s="5"/>
      <c r="E341" s="5"/>
      <c r="F341" s="4">
        <v>166.62015191715199</v>
      </c>
    </row>
    <row r="342" spans="1:6" x14ac:dyDescent="0.3">
      <c r="A342" s="10" t="s">
        <v>104</v>
      </c>
      <c r="B342" s="10" t="s">
        <v>161</v>
      </c>
      <c r="C342" s="2" t="s">
        <v>139</v>
      </c>
      <c r="D342" s="5"/>
      <c r="E342" s="5"/>
      <c r="F342" s="4">
        <v>166.62015191680399</v>
      </c>
    </row>
    <row r="343" spans="1:6" x14ac:dyDescent="0.3">
      <c r="A343" s="10" t="s">
        <v>104</v>
      </c>
      <c r="B343" s="10" t="s">
        <v>161</v>
      </c>
      <c r="C343" s="2" t="s">
        <v>140</v>
      </c>
      <c r="D343" s="5"/>
      <c r="E343" s="5"/>
      <c r="F343" s="4">
        <v>166.62015191787199</v>
      </c>
    </row>
    <row r="344" spans="1:6" x14ac:dyDescent="0.3">
      <c r="A344" s="10" t="s">
        <v>104</v>
      </c>
      <c r="B344" s="10" t="s">
        <v>161</v>
      </c>
      <c r="C344" s="2" t="s">
        <v>141</v>
      </c>
      <c r="D344" s="5"/>
      <c r="E344" s="5"/>
      <c r="F344" s="4">
        <v>111.98116637186</v>
      </c>
    </row>
    <row r="345" spans="1:6" x14ac:dyDescent="0.3">
      <c r="A345" s="10" t="s">
        <v>104</v>
      </c>
      <c r="B345" s="10" t="s">
        <v>161</v>
      </c>
      <c r="C345" s="2" t="s">
        <v>142</v>
      </c>
      <c r="D345" s="5"/>
      <c r="E345" s="5"/>
      <c r="F345" s="4">
        <v>111.981166372391</v>
      </c>
    </row>
    <row r="346" spans="1:6" x14ac:dyDescent="0.3">
      <c r="A346" s="10" t="s">
        <v>104</v>
      </c>
      <c r="B346" s="10" t="s">
        <v>161</v>
      </c>
      <c r="C346" s="2" t="s">
        <v>143</v>
      </c>
      <c r="D346" s="5"/>
      <c r="E346" s="5"/>
      <c r="F346" s="4">
        <v>111.981166372456</v>
      </c>
    </row>
    <row r="347" spans="1:6" x14ac:dyDescent="0.3">
      <c r="A347" s="10" t="s">
        <v>104</v>
      </c>
      <c r="B347" s="2" t="s">
        <v>162</v>
      </c>
      <c r="C347" s="2" t="s">
        <v>2</v>
      </c>
      <c r="D347" s="5"/>
      <c r="E347" s="5"/>
      <c r="F347" s="4">
        <v>94783.041486572096</v>
      </c>
    </row>
    <row r="348" spans="1:6" x14ac:dyDescent="0.3">
      <c r="A348" s="10" t="s">
        <v>104</v>
      </c>
      <c r="B348" s="10" t="s">
        <v>162</v>
      </c>
      <c r="C348" s="2" t="s">
        <v>4</v>
      </c>
      <c r="D348" s="5"/>
      <c r="E348" s="5"/>
      <c r="F348" s="4">
        <v>193816.46313990201</v>
      </c>
    </row>
    <row r="349" spans="1:6" x14ac:dyDescent="0.3">
      <c r="A349" s="10" t="s">
        <v>104</v>
      </c>
      <c r="B349" s="10" t="s">
        <v>162</v>
      </c>
      <c r="C349" s="2" t="s">
        <v>5</v>
      </c>
      <c r="D349" s="5"/>
      <c r="E349" s="5"/>
      <c r="F349" s="4">
        <v>22511.432640731298</v>
      </c>
    </row>
    <row r="350" spans="1:6" x14ac:dyDescent="0.3">
      <c r="A350" s="10" t="s">
        <v>104</v>
      </c>
      <c r="B350" s="10" t="s">
        <v>162</v>
      </c>
      <c r="C350" s="2" t="s">
        <v>7</v>
      </c>
      <c r="D350" s="5"/>
      <c r="E350" s="5"/>
      <c r="F350" s="4">
        <v>17181.6216140873</v>
      </c>
    </row>
    <row r="351" spans="1:6" x14ac:dyDescent="0.3">
      <c r="A351" s="10" t="s">
        <v>104</v>
      </c>
      <c r="B351" s="2" t="s">
        <v>163</v>
      </c>
      <c r="C351" s="2" t="s">
        <v>2</v>
      </c>
      <c r="D351" s="5"/>
      <c r="E351" s="5"/>
      <c r="F351" s="4">
        <v>94509.530482047805</v>
      </c>
    </row>
    <row r="352" spans="1:6" x14ac:dyDescent="0.3">
      <c r="A352" s="10" t="s">
        <v>104</v>
      </c>
      <c r="B352" s="10" t="s">
        <v>163</v>
      </c>
      <c r="C352" s="2" t="s">
        <v>4</v>
      </c>
      <c r="D352" s="5"/>
      <c r="E352" s="5"/>
      <c r="F352" s="4">
        <v>193139.160646267</v>
      </c>
    </row>
    <row r="353" spans="1:6" x14ac:dyDescent="0.3">
      <c r="A353" s="10" t="s">
        <v>104</v>
      </c>
      <c r="B353" s="10" t="s">
        <v>163</v>
      </c>
      <c r="C353" s="2" t="s">
        <v>5</v>
      </c>
      <c r="D353" s="5"/>
      <c r="E353" s="5"/>
      <c r="F353" s="4">
        <v>22403.0855997666</v>
      </c>
    </row>
    <row r="354" spans="1:6" x14ac:dyDescent="0.3">
      <c r="A354" s="10" t="s">
        <v>104</v>
      </c>
      <c r="B354" s="10" t="s">
        <v>163</v>
      </c>
      <c r="C354" s="2" t="s">
        <v>7</v>
      </c>
      <c r="D354" s="5"/>
      <c r="E354" s="5"/>
      <c r="F354" s="4">
        <v>17087.955123965301</v>
      </c>
    </row>
    <row r="355" spans="1:6" x14ac:dyDescent="0.3">
      <c r="A355" s="10" t="s">
        <v>104</v>
      </c>
      <c r="B355" s="2" t="s">
        <v>167</v>
      </c>
      <c r="C355" s="2" t="s">
        <v>2</v>
      </c>
      <c r="D355" s="5"/>
      <c r="E355" s="5"/>
      <c r="F355" s="4">
        <v>94059.9698115598</v>
      </c>
    </row>
    <row r="356" spans="1:6" x14ac:dyDescent="0.3">
      <c r="A356" s="10" t="s">
        <v>104</v>
      </c>
      <c r="B356" s="10" t="s">
        <v>167</v>
      </c>
      <c r="C356" s="2" t="s">
        <v>4</v>
      </c>
      <c r="D356" s="5"/>
      <c r="E356" s="5"/>
      <c r="F356" s="4">
        <v>193583.585588432</v>
      </c>
    </row>
    <row r="357" spans="1:6" x14ac:dyDescent="0.3">
      <c r="A357" s="10" t="s">
        <v>104</v>
      </c>
      <c r="B357" s="10" t="s">
        <v>167</v>
      </c>
      <c r="C357" s="2" t="s">
        <v>5</v>
      </c>
      <c r="D357" s="5"/>
      <c r="E357" s="5"/>
      <c r="F357" s="4">
        <v>22403.299067870201</v>
      </c>
    </row>
    <row r="358" spans="1:6" x14ac:dyDescent="0.3">
      <c r="A358" s="10" t="s">
        <v>104</v>
      </c>
      <c r="B358" s="10" t="s">
        <v>167</v>
      </c>
      <c r="C358" s="2" t="s">
        <v>7</v>
      </c>
      <c r="D358" s="5"/>
      <c r="E358" s="5"/>
      <c r="F358" s="4">
        <v>17140.6184242993</v>
      </c>
    </row>
    <row r="359" spans="1:6" x14ac:dyDescent="0.3">
      <c r="A359" s="10" t="s">
        <v>104</v>
      </c>
      <c r="B359" s="2" t="s">
        <v>164</v>
      </c>
      <c r="C359" s="2" t="s">
        <v>2</v>
      </c>
      <c r="D359" s="5"/>
      <c r="E359" s="5"/>
      <c r="F359" s="4">
        <v>107098.006353401</v>
      </c>
    </row>
    <row r="360" spans="1:6" x14ac:dyDescent="0.3">
      <c r="A360" s="10" t="s">
        <v>104</v>
      </c>
      <c r="B360" s="10" t="s">
        <v>164</v>
      </c>
      <c r="C360" s="2" t="s">
        <v>4</v>
      </c>
      <c r="D360" s="5"/>
      <c r="E360" s="5"/>
      <c r="F360" s="4">
        <v>205006.37804210099</v>
      </c>
    </row>
    <row r="361" spans="1:6" x14ac:dyDescent="0.3">
      <c r="A361" s="10" t="s">
        <v>104</v>
      </c>
      <c r="B361" s="10" t="s">
        <v>164</v>
      </c>
      <c r="C361" s="2" t="s">
        <v>5</v>
      </c>
      <c r="D361" s="5"/>
      <c r="E361" s="5"/>
      <c r="F361" s="4">
        <v>22436.869667266899</v>
      </c>
    </row>
    <row r="362" spans="1:6" x14ac:dyDescent="0.3">
      <c r="A362" s="10" t="s">
        <v>104</v>
      </c>
      <c r="B362" s="10" t="s">
        <v>164</v>
      </c>
      <c r="C362" s="2" t="s">
        <v>6</v>
      </c>
      <c r="D362" s="5"/>
      <c r="E362" s="5"/>
      <c r="F362" s="4">
        <v>47.991955230426598</v>
      </c>
    </row>
    <row r="363" spans="1:6" x14ac:dyDescent="0.3">
      <c r="A363" s="10" t="s">
        <v>104</v>
      </c>
      <c r="B363" s="10" t="s">
        <v>164</v>
      </c>
      <c r="C363" s="2" t="s">
        <v>7</v>
      </c>
      <c r="D363" s="5"/>
      <c r="E363" s="5"/>
      <c r="F363" s="4">
        <v>17188.789771483102</v>
      </c>
    </row>
    <row r="364" spans="1:6" x14ac:dyDescent="0.3">
      <c r="A364" s="10" t="s">
        <v>104</v>
      </c>
      <c r="B364" s="10" t="s">
        <v>164</v>
      </c>
      <c r="C364" s="2" t="s">
        <v>8</v>
      </c>
      <c r="D364" s="5"/>
      <c r="E364" s="5"/>
      <c r="F364" s="4">
        <v>50.368055406900297</v>
      </c>
    </row>
    <row r="365" spans="1:6" x14ac:dyDescent="0.3">
      <c r="A365" s="10" t="s">
        <v>104</v>
      </c>
      <c r="B365" s="10" t="s">
        <v>164</v>
      </c>
      <c r="C365" s="2" t="s">
        <v>10</v>
      </c>
      <c r="D365" s="5"/>
      <c r="E365" s="5"/>
      <c r="F365" s="4">
        <v>90.228808121362107</v>
      </c>
    </row>
    <row r="366" spans="1:6" x14ac:dyDescent="0.3">
      <c r="A366" s="10" t="s">
        <v>104</v>
      </c>
      <c r="B366" s="10" t="s">
        <v>164</v>
      </c>
      <c r="C366" s="2" t="s">
        <v>11</v>
      </c>
      <c r="D366" s="5"/>
      <c r="E366" s="5"/>
      <c r="F366" s="4">
        <v>70.547218700803896</v>
      </c>
    </row>
    <row r="367" spans="1:6" x14ac:dyDescent="0.3">
      <c r="A367" s="10" t="s">
        <v>104</v>
      </c>
      <c r="B367" s="10" t="s">
        <v>164</v>
      </c>
      <c r="C367" s="2" t="s">
        <v>13</v>
      </c>
      <c r="D367" s="5"/>
      <c r="E367" s="5"/>
      <c r="F367" s="4">
        <v>47.991955215674402</v>
      </c>
    </row>
    <row r="368" spans="1:6" x14ac:dyDescent="0.3">
      <c r="A368" s="10" t="s">
        <v>104</v>
      </c>
      <c r="B368" s="10" t="s">
        <v>164</v>
      </c>
      <c r="C368" s="2" t="s">
        <v>14</v>
      </c>
      <c r="D368" s="5"/>
      <c r="E368" s="5"/>
      <c r="F368" s="4">
        <v>47.991955215541203</v>
      </c>
    </row>
    <row r="369" spans="1:6" x14ac:dyDescent="0.3">
      <c r="A369" s="10" t="s">
        <v>104</v>
      </c>
      <c r="B369" s="10" t="s">
        <v>164</v>
      </c>
      <c r="C369" s="2" t="s">
        <v>15</v>
      </c>
      <c r="D369" s="5"/>
      <c r="E369" s="5"/>
      <c r="F369" s="4">
        <v>47.991955223821797</v>
      </c>
    </row>
    <row r="370" spans="1:6" x14ac:dyDescent="0.3">
      <c r="A370" s="10" t="s">
        <v>104</v>
      </c>
      <c r="B370" s="10" t="s">
        <v>164</v>
      </c>
      <c r="C370" s="2" t="s">
        <v>16</v>
      </c>
      <c r="D370" s="5"/>
      <c r="E370" s="5"/>
      <c r="F370" s="4">
        <v>92.0298192529864</v>
      </c>
    </row>
    <row r="371" spans="1:6" x14ac:dyDescent="0.3">
      <c r="A371" s="10" t="s">
        <v>104</v>
      </c>
      <c r="B371" s="10" t="s">
        <v>164</v>
      </c>
      <c r="C371" s="2" t="s">
        <v>17</v>
      </c>
      <c r="D371" s="5"/>
      <c r="E371" s="5"/>
      <c r="F371" s="4">
        <v>92.029819271643305</v>
      </c>
    </row>
    <row r="372" spans="1:6" x14ac:dyDescent="0.3">
      <c r="A372" s="10" t="s">
        <v>104</v>
      </c>
      <c r="B372" s="10" t="s">
        <v>164</v>
      </c>
      <c r="C372" s="2" t="s">
        <v>18</v>
      </c>
      <c r="D372" s="5"/>
      <c r="E372" s="5"/>
      <c r="F372" s="4">
        <v>92.029819248964699</v>
      </c>
    </row>
    <row r="373" spans="1:6" x14ac:dyDescent="0.3">
      <c r="A373" s="10" t="s">
        <v>104</v>
      </c>
      <c r="B373" s="10" t="s">
        <v>164</v>
      </c>
      <c r="C373" s="2" t="s">
        <v>19</v>
      </c>
      <c r="D373" s="5"/>
      <c r="E373" s="5"/>
      <c r="F373" s="4">
        <v>67.853613485183502</v>
      </c>
    </row>
    <row r="374" spans="1:6" x14ac:dyDescent="0.3">
      <c r="A374" s="10" t="s">
        <v>104</v>
      </c>
      <c r="B374" s="10" t="s">
        <v>164</v>
      </c>
      <c r="C374" s="2" t="s">
        <v>20</v>
      </c>
      <c r="D374" s="5"/>
      <c r="E374" s="5"/>
      <c r="F374" s="4">
        <v>67.853613520632194</v>
      </c>
    </row>
    <row r="375" spans="1:6" x14ac:dyDescent="0.3">
      <c r="A375" s="10" t="s">
        <v>104</v>
      </c>
      <c r="B375" s="10" t="s">
        <v>164</v>
      </c>
      <c r="C375" s="2" t="s">
        <v>21</v>
      </c>
      <c r="D375" s="5"/>
      <c r="E375" s="5"/>
      <c r="F375" s="4">
        <v>67.853613569448896</v>
      </c>
    </row>
    <row r="376" spans="1:6" x14ac:dyDescent="0.3">
      <c r="A376" s="10" t="s">
        <v>104</v>
      </c>
      <c r="B376" s="10" t="s">
        <v>164</v>
      </c>
      <c r="C376" s="2" t="s">
        <v>25</v>
      </c>
      <c r="D376" s="5"/>
      <c r="E376" s="5"/>
      <c r="F376" s="4">
        <v>47.991955215542198</v>
      </c>
    </row>
    <row r="377" spans="1:6" x14ac:dyDescent="0.3">
      <c r="A377" s="10" t="s">
        <v>104</v>
      </c>
      <c r="B377" s="10" t="s">
        <v>164</v>
      </c>
      <c r="C377" s="2" t="s">
        <v>26</v>
      </c>
      <c r="D377" s="5"/>
      <c r="E377" s="5"/>
      <c r="F377" s="4">
        <v>50.368055406384798</v>
      </c>
    </row>
    <row r="378" spans="1:6" x14ac:dyDescent="0.3">
      <c r="A378" s="10" t="s">
        <v>104</v>
      </c>
      <c r="B378" s="10" t="s">
        <v>164</v>
      </c>
      <c r="C378" s="2" t="s">
        <v>28</v>
      </c>
      <c r="D378" s="5"/>
      <c r="E378" s="5"/>
      <c r="F378" s="4">
        <v>90.228808202076095</v>
      </c>
    </row>
    <row r="379" spans="1:6" x14ac:dyDescent="0.3">
      <c r="A379" s="10" t="s">
        <v>104</v>
      </c>
      <c r="B379" s="10" t="s">
        <v>164</v>
      </c>
      <c r="C379" s="2" t="s">
        <v>29</v>
      </c>
      <c r="D379" s="5"/>
      <c r="E379" s="5"/>
      <c r="F379" s="4">
        <v>70.547217948541999</v>
      </c>
    </row>
    <row r="380" spans="1:6" x14ac:dyDescent="0.3">
      <c r="A380" s="10" t="s">
        <v>104</v>
      </c>
      <c r="B380" s="10" t="s">
        <v>164</v>
      </c>
      <c r="C380" s="2" t="s">
        <v>31</v>
      </c>
      <c r="D380" s="5"/>
      <c r="E380" s="5"/>
      <c r="F380" s="4">
        <v>47.991955215557503</v>
      </c>
    </row>
    <row r="381" spans="1:6" x14ac:dyDescent="0.3">
      <c r="A381" s="10" t="s">
        <v>104</v>
      </c>
      <c r="B381" s="10" t="s">
        <v>164</v>
      </c>
      <c r="C381" s="2" t="s">
        <v>32</v>
      </c>
      <c r="D381" s="5"/>
      <c r="E381" s="5"/>
      <c r="F381" s="4">
        <v>47.991955225824903</v>
      </c>
    </row>
    <row r="382" spans="1:6" x14ac:dyDescent="0.3">
      <c r="A382" s="10" t="s">
        <v>104</v>
      </c>
      <c r="B382" s="10" t="s">
        <v>164</v>
      </c>
      <c r="C382" s="2" t="s">
        <v>33</v>
      </c>
      <c r="D382" s="5"/>
      <c r="E382" s="5"/>
      <c r="F382" s="4">
        <v>47.991955225794598</v>
      </c>
    </row>
    <row r="383" spans="1:6" x14ac:dyDescent="0.3">
      <c r="A383" s="10" t="s">
        <v>104</v>
      </c>
      <c r="B383" s="10" t="s">
        <v>164</v>
      </c>
      <c r="C383" s="2" t="s">
        <v>34</v>
      </c>
      <c r="D383" s="5"/>
      <c r="E383" s="5"/>
      <c r="F383" s="4">
        <v>67.429243814540598</v>
      </c>
    </row>
    <row r="384" spans="1:6" x14ac:dyDescent="0.3">
      <c r="A384" s="10" t="s">
        <v>104</v>
      </c>
      <c r="B384" s="10" t="s">
        <v>164</v>
      </c>
      <c r="C384" s="2" t="s">
        <v>35</v>
      </c>
      <c r="D384" s="5"/>
      <c r="E384" s="5"/>
      <c r="F384" s="4">
        <v>67.429243813079097</v>
      </c>
    </row>
    <row r="385" spans="1:6" x14ac:dyDescent="0.3">
      <c r="A385" s="10" t="s">
        <v>104</v>
      </c>
      <c r="B385" s="10" t="s">
        <v>164</v>
      </c>
      <c r="C385" s="2" t="s">
        <v>36</v>
      </c>
      <c r="D385" s="5"/>
      <c r="E385" s="5"/>
      <c r="F385" s="4">
        <v>67.429243769464506</v>
      </c>
    </row>
    <row r="386" spans="1:6" x14ac:dyDescent="0.3">
      <c r="A386" s="10" t="s">
        <v>104</v>
      </c>
      <c r="B386" s="10" t="s">
        <v>164</v>
      </c>
      <c r="C386" s="2" t="s">
        <v>37</v>
      </c>
      <c r="D386" s="5"/>
      <c r="E386" s="5"/>
      <c r="F386" s="4">
        <v>57.271610177377802</v>
      </c>
    </row>
    <row r="387" spans="1:6" x14ac:dyDescent="0.3">
      <c r="A387" s="10" t="s">
        <v>104</v>
      </c>
      <c r="B387" s="10" t="s">
        <v>164</v>
      </c>
      <c r="C387" s="2" t="s">
        <v>38</v>
      </c>
      <c r="D387" s="5"/>
      <c r="E387" s="5"/>
      <c r="F387" s="4">
        <v>57.271610177474898</v>
      </c>
    </row>
    <row r="388" spans="1:6" x14ac:dyDescent="0.3">
      <c r="A388" s="10" t="s">
        <v>104</v>
      </c>
      <c r="B388" s="10" t="s">
        <v>164</v>
      </c>
      <c r="C388" s="2" t="s">
        <v>39</v>
      </c>
      <c r="D388" s="5"/>
      <c r="E388" s="5"/>
      <c r="F388" s="4">
        <v>57.271610177531102</v>
      </c>
    </row>
    <row r="389" spans="1:6" x14ac:dyDescent="0.3">
      <c r="A389" s="10" t="s">
        <v>104</v>
      </c>
      <c r="B389" s="10" t="s">
        <v>164</v>
      </c>
      <c r="C389" s="2" t="s">
        <v>126</v>
      </c>
      <c r="D389" s="5"/>
      <c r="E389" s="5"/>
      <c r="F389" s="4">
        <v>47.991955215550803</v>
      </c>
    </row>
    <row r="390" spans="1:6" x14ac:dyDescent="0.3">
      <c r="A390" s="10" t="s">
        <v>104</v>
      </c>
      <c r="B390" s="10" t="s">
        <v>164</v>
      </c>
      <c r="C390" s="2" t="s">
        <v>127</v>
      </c>
      <c r="D390" s="5"/>
      <c r="E390" s="5"/>
      <c r="F390" s="4">
        <v>50.368055405778897</v>
      </c>
    </row>
    <row r="391" spans="1:6" x14ac:dyDescent="0.3">
      <c r="A391" s="10" t="s">
        <v>104</v>
      </c>
      <c r="B391" s="10" t="s">
        <v>164</v>
      </c>
      <c r="C391" s="2" t="s">
        <v>129</v>
      </c>
      <c r="D391" s="5"/>
      <c r="E391" s="5"/>
      <c r="F391" s="4">
        <v>90.228808017177599</v>
      </c>
    </row>
    <row r="392" spans="1:6" x14ac:dyDescent="0.3">
      <c r="A392" s="10" t="s">
        <v>104</v>
      </c>
      <c r="B392" s="10" t="s">
        <v>164</v>
      </c>
      <c r="C392" s="2" t="s">
        <v>130</v>
      </c>
      <c r="D392" s="5"/>
      <c r="E392" s="5"/>
      <c r="F392" s="4">
        <v>70.547217948306894</v>
      </c>
    </row>
    <row r="393" spans="1:6" x14ac:dyDescent="0.3">
      <c r="A393" s="10" t="s">
        <v>104</v>
      </c>
      <c r="B393" s="10" t="s">
        <v>164</v>
      </c>
      <c r="C393" s="2" t="s">
        <v>132</v>
      </c>
      <c r="D393" s="5"/>
      <c r="E393" s="5"/>
      <c r="F393" s="4">
        <v>47.991955216635098</v>
      </c>
    </row>
    <row r="394" spans="1:6" x14ac:dyDescent="0.3">
      <c r="A394" s="10" t="s">
        <v>104</v>
      </c>
      <c r="B394" s="10" t="s">
        <v>164</v>
      </c>
      <c r="C394" s="2" t="s">
        <v>133</v>
      </c>
      <c r="D394" s="5"/>
      <c r="E394" s="5"/>
      <c r="F394" s="4">
        <v>47.991955188383599</v>
      </c>
    </row>
    <row r="395" spans="1:6" x14ac:dyDescent="0.3">
      <c r="A395" s="10" t="s">
        <v>104</v>
      </c>
      <c r="B395" s="10" t="s">
        <v>164</v>
      </c>
      <c r="C395" s="2" t="s">
        <v>134</v>
      </c>
      <c r="D395" s="5"/>
      <c r="E395" s="5"/>
      <c r="F395" s="4">
        <v>47.991955215868302</v>
      </c>
    </row>
    <row r="396" spans="1:6" x14ac:dyDescent="0.3">
      <c r="A396" s="10" t="s">
        <v>104</v>
      </c>
      <c r="B396" s="10" t="s">
        <v>164</v>
      </c>
      <c r="C396" s="2" t="s">
        <v>135</v>
      </c>
      <c r="D396" s="5"/>
      <c r="E396" s="5"/>
      <c r="F396" s="4">
        <v>67.429243810411705</v>
      </c>
    </row>
    <row r="397" spans="1:6" x14ac:dyDescent="0.3">
      <c r="A397" s="10" t="s">
        <v>104</v>
      </c>
      <c r="B397" s="10" t="s">
        <v>164</v>
      </c>
      <c r="C397" s="2" t="s">
        <v>136</v>
      </c>
      <c r="D397" s="5"/>
      <c r="E397" s="5"/>
      <c r="F397" s="4">
        <v>67.429243815818097</v>
      </c>
    </row>
    <row r="398" spans="1:6" x14ac:dyDescent="0.3">
      <c r="A398" s="10" t="s">
        <v>104</v>
      </c>
      <c r="B398" s="10" t="s">
        <v>164</v>
      </c>
      <c r="C398" s="2" t="s">
        <v>137</v>
      </c>
      <c r="D398" s="5"/>
      <c r="E398" s="5"/>
      <c r="F398" s="4">
        <v>67.429243814658193</v>
      </c>
    </row>
    <row r="399" spans="1:6" x14ac:dyDescent="0.3">
      <c r="A399" s="10" t="s">
        <v>104</v>
      </c>
      <c r="B399" s="10" t="s">
        <v>164</v>
      </c>
      <c r="C399" s="2" t="s">
        <v>138</v>
      </c>
      <c r="D399" s="5"/>
      <c r="E399" s="5"/>
      <c r="F399" s="4">
        <v>57.271610177464702</v>
      </c>
    </row>
    <row r="400" spans="1:6" x14ac:dyDescent="0.3">
      <c r="A400" s="10" t="s">
        <v>104</v>
      </c>
      <c r="B400" s="10" t="s">
        <v>164</v>
      </c>
      <c r="C400" s="2" t="s">
        <v>139</v>
      </c>
      <c r="D400" s="5"/>
      <c r="E400" s="5"/>
      <c r="F400" s="4">
        <v>57.271610177290903</v>
      </c>
    </row>
    <row r="401" spans="1:6" x14ac:dyDescent="0.3">
      <c r="A401" s="10" t="s">
        <v>104</v>
      </c>
      <c r="B401" s="10" t="s">
        <v>164</v>
      </c>
      <c r="C401" s="2" t="s">
        <v>140</v>
      </c>
      <c r="D401" s="5"/>
      <c r="E401" s="5"/>
      <c r="F401" s="4">
        <v>57.271610177505501</v>
      </c>
    </row>
    <row r="402" spans="1:6" x14ac:dyDescent="0.3">
      <c r="A402" s="10" t="s">
        <v>104</v>
      </c>
      <c r="B402" s="2" t="s">
        <v>168</v>
      </c>
      <c r="C402" s="2" t="s">
        <v>2</v>
      </c>
      <c r="D402" s="5"/>
      <c r="E402" s="5"/>
      <c r="F402" s="4">
        <v>98914.542536320805</v>
      </c>
    </row>
    <row r="403" spans="1:6" x14ac:dyDescent="0.3">
      <c r="A403" s="10" t="s">
        <v>104</v>
      </c>
      <c r="B403" s="10" t="s">
        <v>168</v>
      </c>
      <c r="C403" s="2" t="s">
        <v>4</v>
      </c>
      <c r="D403" s="5"/>
      <c r="E403" s="5"/>
      <c r="F403" s="4">
        <v>196817.90551896201</v>
      </c>
    </row>
    <row r="404" spans="1:6" x14ac:dyDescent="0.3">
      <c r="A404" s="10" t="s">
        <v>104</v>
      </c>
      <c r="B404" s="10" t="s">
        <v>168</v>
      </c>
      <c r="C404" s="2" t="s">
        <v>5</v>
      </c>
      <c r="D404" s="5"/>
      <c r="E404" s="5"/>
      <c r="F404" s="4">
        <v>22389.042458670901</v>
      </c>
    </row>
    <row r="405" spans="1:6" x14ac:dyDescent="0.3">
      <c r="A405" s="10" t="s">
        <v>104</v>
      </c>
      <c r="B405" s="10" t="s">
        <v>168</v>
      </c>
      <c r="C405" s="2" t="s">
        <v>7</v>
      </c>
      <c r="D405" s="5"/>
      <c r="E405" s="5"/>
      <c r="F405" s="4">
        <v>17253.778948364201</v>
      </c>
    </row>
    <row r="406" spans="1:6" x14ac:dyDescent="0.3">
      <c r="A406" s="2" t="s">
        <v>105</v>
      </c>
      <c r="B406" s="2" t="s">
        <v>165</v>
      </c>
      <c r="C406" s="2" t="s">
        <v>4</v>
      </c>
      <c r="D406" s="5"/>
      <c r="E406" s="5"/>
      <c r="F406" s="4">
        <v>197543.57741899401</v>
      </c>
    </row>
    <row r="407" spans="1:6" x14ac:dyDescent="0.3">
      <c r="A407" s="10" t="s">
        <v>105</v>
      </c>
      <c r="B407" s="10" t="s">
        <v>165</v>
      </c>
      <c r="C407" s="2" t="s">
        <v>5</v>
      </c>
      <c r="D407" s="5"/>
      <c r="E407" s="5"/>
      <c r="F407" s="4">
        <v>4752.1110529791504</v>
      </c>
    </row>
    <row r="408" spans="1:6" x14ac:dyDescent="0.3">
      <c r="A408" s="10" t="s">
        <v>105</v>
      </c>
      <c r="B408" s="10" t="s">
        <v>165</v>
      </c>
      <c r="C408" s="2" t="s">
        <v>7</v>
      </c>
      <c r="D408" s="5"/>
      <c r="E408" s="5"/>
      <c r="F408" s="4">
        <v>4797.8378416544201</v>
      </c>
    </row>
    <row r="409" spans="1:6" x14ac:dyDescent="0.3">
      <c r="A409" s="10" t="s">
        <v>105</v>
      </c>
      <c r="B409" s="2" t="s">
        <v>166</v>
      </c>
      <c r="C409" s="2" t="s">
        <v>4</v>
      </c>
      <c r="D409" s="5"/>
      <c r="E409" s="5"/>
      <c r="F409" s="4">
        <v>197204.38292465801</v>
      </c>
    </row>
    <row r="410" spans="1:6" x14ac:dyDescent="0.3">
      <c r="A410" s="10" t="s">
        <v>105</v>
      </c>
      <c r="B410" s="10" t="s">
        <v>166</v>
      </c>
      <c r="C410" s="2" t="s">
        <v>5</v>
      </c>
      <c r="D410" s="5"/>
      <c r="E410" s="5"/>
      <c r="F410" s="4">
        <v>4736.1163604950598</v>
      </c>
    </row>
    <row r="411" spans="1:6" x14ac:dyDescent="0.3">
      <c r="A411" s="10" t="s">
        <v>105</v>
      </c>
      <c r="B411" s="10" t="s">
        <v>166</v>
      </c>
      <c r="C411" s="2" t="s">
        <v>7</v>
      </c>
      <c r="D411" s="5"/>
      <c r="E411" s="5"/>
      <c r="F411" s="4">
        <v>4575.6894149251602</v>
      </c>
    </row>
    <row r="412" spans="1:6" x14ac:dyDescent="0.3">
      <c r="A412" s="10" t="s">
        <v>105</v>
      </c>
      <c r="B412" s="2" t="s">
        <v>160</v>
      </c>
      <c r="C412" s="2" t="s">
        <v>4</v>
      </c>
      <c r="D412" s="5"/>
      <c r="E412" s="5"/>
      <c r="F412" s="4">
        <v>205714.06572985201</v>
      </c>
    </row>
    <row r="413" spans="1:6" x14ac:dyDescent="0.3">
      <c r="A413" s="10" t="s">
        <v>105</v>
      </c>
      <c r="B413" s="10" t="s">
        <v>160</v>
      </c>
      <c r="C413" s="2" t="s">
        <v>5</v>
      </c>
      <c r="D413" s="5"/>
      <c r="E413" s="5"/>
      <c r="F413" s="4">
        <v>4872.4722450229501</v>
      </c>
    </row>
    <row r="414" spans="1:6" x14ac:dyDescent="0.3">
      <c r="A414" s="10" t="s">
        <v>105</v>
      </c>
      <c r="B414" s="10" t="s">
        <v>160</v>
      </c>
      <c r="C414" s="2" t="s">
        <v>7</v>
      </c>
      <c r="D414" s="5"/>
      <c r="E414" s="5"/>
      <c r="F414" s="4">
        <v>4696.9034138070001</v>
      </c>
    </row>
    <row r="415" spans="1:6" x14ac:dyDescent="0.3">
      <c r="A415" s="10" t="s">
        <v>105</v>
      </c>
      <c r="B415" s="2" t="s">
        <v>161</v>
      </c>
      <c r="C415" s="2" t="s">
        <v>4</v>
      </c>
      <c r="D415" s="5"/>
      <c r="E415" s="5"/>
      <c r="F415" s="4">
        <v>203945.05399140099</v>
      </c>
    </row>
    <row r="416" spans="1:6" x14ac:dyDescent="0.3">
      <c r="A416" s="10" t="s">
        <v>105</v>
      </c>
      <c r="B416" s="10" t="s">
        <v>161</v>
      </c>
      <c r="C416" s="2" t="s">
        <v>5</v>
      </c>
      <c r="D416" s="5"/>
      <c r="E416" s="5"/>
      <c r="F416" s="4">
        <v>4764.1996564176598</v>
      </c>
    </row>
    <row r="417" spans="1:6" x14ac:dyDescent="0.3">
      <c r="A417" s="10" t="s">
        <v>105</v>
      </c>
      <c r="B417" s="10" t="s">
        <v>161</v>
      </c>
      <c r="C417" s="2" t="s">
        <v>7</v>
      </c>
      <c r="D417" s="5"/>
      <c r="E417" s="5"/>
      <c r="F417" s="4">
        <v>4735.5438667168601</v>
      </c>
    </row>
    <row r="418" spans="1:6" x14ac:dyDescent="0.3">
      <c r="A418" s="10" t="s">
        <v>105</v>
      </c>
      <c r="B418" s="2" t="s">
        <v>162</v>
      </c>
      <c r="C418" s="2" t="s">
        <v>4</v>
      </c>
      <c r="D418" s="5"/>
      <c r="E418" s="5"/>
      <c r="F418" s="4">
        <v>195887.96936905201</v>
      </c>
    </row>
    <row r="419" spans="1:6" x14ac:dyDescent="0.3">
      <c r="A419" s="10" t="s">
        <v>105</v>
      </c>
      <c r="B419" s="10" t="s">
        <v>162</v>
      </c>
      <c r="C419" s="2" t="s">
        <v>5</v>
      </c>
      <c r="D419" s="5"/>
      <c r="E419" s="5"/>
      <c r="F419" s="4">
        <v>4960.3764587671103</v>
      </c>
    </row>
    <row r="420" spans="1:6" x14ac:dyDescent="0.3">
      <c r="A420" s="10" t="s">
        <v>105</v>
      </c>
      <c r="B420" s="10" t="s">
        <v>162</v>
      </c>
      <c r="C420" s="2" t="s">
        <v>7</v>
      </c>
      <c r="D420" s="5"/>
      <c r="E420" s="5"/>
      <c r="F420" s="4">
        <v>4593.7525279218298</v>
      </c>
    </row>
    <row r="421" spans="1:6" x14ac:dyDescent="0.3">
      <c r="A421" s="10" t="s">
        <v>105</v>
      </c>
      <c r="B421" s="2" t="s">
        <v>163</v>
      </c>
      <c r="C421" s="2" t="s">
        <v>4</v>
      </c>
      <c r="D421" s="5"/>
      <c r="E421" s="5"/>
      <c r="F421" s="4">
        <v>195615.11560459001</v>
      </c>
    </row>
    <row r="422" spans="1:6" x14ac:dyDescent="0.3">
      <c r="A422" s="10" t="s">
        <v>105</v>
      </c>
      <c r="B422" s="10" t="s">
        <v>163</v>
      </c>
      <c r="C422" s="2" t="s">
        <v>5</v>
      </c>
      <c r="D422" s="5"/>
      <c r="E422" s="5"/>
      <c r="F422" s="4">
        <v>4837.8259844684198</v>
      </c>
    </row>
    <row r="423" spans="1:6" x14ac:dyDescent="0.3">
      <c r="A423" s="10" t="s">
        <v>105</v>
      </c>
      <c r="B423" s="10" t="s">
        <v>163</v>
      </c>
      <c r="C423" s="2" t="s">
        <v>7</v>
      </c>
      <c r="D423" s="5"/>
      <c r="E423" s="5"/>
      <c r="F423" s="4">
        <v>4670.2465659661102</v>
      </c>
    </row>
    <row r="424" spans="1:6" x14ac:dyDescent="0.3">
      <c r="A424" s="10" t="s">
        <v>105</v>
      </c>
      <c r="B424" s="2" t="s">
        <v>167</v>
      </c>
      <c r="C424" s="2" t="s">
        <v>4</v>
      </c>
      <c r="D424" s="5"/>
      <c r="E424" s="5"/>
      <c r="F424" s="4">
        <v>195823.60322034699</v>
      </c>
    </row>
    <row r="425" spans="1:6" x14ac:dyDescent="0.3">
      <c r="A425" s="10" t="s">
        <v>105</v>
      </c>
      <c r="B425" s="10" t="s">
        <v>167</v>
      </c>
      <c r="C425" s="2" t="s">
        <v>5</v>
      </c>
      <c r="D425" s="5"/>
      <c r="E425" s="5"/>
      <c r="F425" s="4">
        <v>4772.2906964290196</v>
      </c>
    </row>
    <row r="426" spans="1:6" x14ac:dyDescent="0.3">
      <c r="A426" s="10" t="s">
        <v>105</v>
      </c>
      <c r="B426" s="10" t="s">
        <v>167</v>
      </c>
      <c r="C426" s="2" t="s">
        <v>7</v>
      </c>
      <c r="D426" s="5"/>
      <c r="E426" s="5"/>
      <c r="F426" s="4">
        <v>4564.5344653762104</v>
      </c>
    </row>
    <row r="427" spans="1:6" x14ac:dyDescent="0.3">
      <c r="A427" s="10" t="s">
        <v>105</v>
      </c>
      <c r="B427" s="2" t="s">
        <v>164</v>
      </c>
      <c r="C427" s="2" t="s">
        <v>4</v>
      </c>
      <c r="D427" s="5"/>
      <c r="E427" s="5"/>
      <c r="F427" s="4">
        <v>205713.633645689</v>
      </c>
    </row>
    <row r="428" spans="1:6" x14ac:dyDescent="0.3">
      <c r="A428" s="10" t="s">
        <v>105</v>
      </c>
      <c r="B428" s="10" t="s">
        <v>164</v>
      </c>
      <c r="C428" s="2" t="s">
        <v>5</v>
      </c>
      <c r="D428" s="5"/>
      <c r="E428" s="5"/>
      <c r="F428" s="4">
        <v>4749.9918821886804</v>
      </c>
    </row>
    <row r="429" spans="1:6" x14ac:dyDescent="0.3">
      <c r="A429" s="10" t="s">
        <v>105</v>
      </c>
      <c r="B429" s="10" t="s">
        <v>164</v>
      </c>
      <c r="C429" s="2" t="s">
        <v>7</v>
      </c>
      <c r="D429" s="5"/>
      <c r="E429" s="5"/>
      <c r="F429" s="4">
        <v>4543.1071352465196</v>
      </c>
    </row>
    <row r="430" spans="1:6" x14ac:dyDescent="0.3">
      <c r="A430" s="10" t="s">
        <v>105</v>
      </c>
      <c r="B430" s="2" t="s">
        <v>168</v>
      </c>
      <c r="C430" s="2" t="s">
        <v>4</v>
      </c>
      <c r="D430" s="5"/>
      <c r="E430" s="5"/>
      <c r="F430" s="4">
        <v>197490.68691754501</v>
      </c>
    </row>
    <row r="431" spans="1:6" x14ac:dyDescent="0.3">
      <c r="A431" s="10" t="s">
        <v>105</v>
      </c>
      <c r="B431" s="10" t="s">
        <v>168</v>
      </c>
      <c r="C431" s="2" t="s">
        <v>5</v>
      </c>
      <c r="D431" s="5"/>
      <c r="E431" s="5"/>
      <c r="F431" s="4">
        <v>4455.5422179223397</v>
      </c>
    </row>
    <row r="432" spans="1:6" x14ac:dyDescent="0.3">
      <c r="A432" s="10" t="s">
        <v>105</v>
      </c>
      <c r="B432" s="10" t="s">
        <v>168</v>
      </c>
      <c r="C432" s="2" t="s">
        <v>7</v>
      </c>
      <c r="D432" s="5"/>
      <c r="E432" s="5"/>
      <c r="F432" s="4">
        <v>4411.1199551357004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37E85-07B9-4D41-BA39-273261D81B4A}">
  <dimension ref="A1:I61"/>
  <sheetViews>
    <sheetView workbookViewId="0">
      <selection activeCell="H52" sqref="H52"/>
    </sheetView>
  </sheetViews>
  <sheetFormatPr defaultRowHeight="14.4" x14ac:dyDescent="0.3"/>
  <sheetData>
    <row r="1" spans="1:9" ht="69" x14ac:dyDescent="0.3">
      <c r="B1" s="6" t="s">
        <v>44</v>
      </c>
      <c r="C1" s="7" t="s">
        <v>45</v>
      </c>
      <c r="D1" s="7" t="s">
        <v>46</v>
      </c>
      <c r="E1" s="7" t="s">
        <v>47</v>
      </c>
      <c r="F1" s="7" t="s">
        <v>48</v>
      </c>
      <c r="G1" s="7" t="s">
        <v>49</v>
      </c>
      <c r="H1" s="7" t="s">
        <v>50</v>
      </c>
      <c r="I1" s="7" t="s">
        <v>51</v>
      </c>
    </row>
    <row r="2" spans="1:9" x14ac:dyDescent="0.3">
      <c r="A2" s="19" t="str">
        <f>CONCATENATE("000",B2)</f>
        <v>0001</v>
      </c>
      <c r="B2" s="11">
        <v>1</v>
      </c>
      <c r="C2" s="8">
        <v>2050</v>
      </c>
      <c r="D2" s="8" t="s">
        <v>52</v>
      </c>
      <c r="E2" s="8" t="s">
        <v>52</v>
      </c>
      <c r="F2" s="8" t="s">
        <v>52</v>
      </c>
      <c r="G2" s="8" t="s">
        <v>52</v>
      </c>
      <c r="H2" s="8" t="s">
        <v>52</v>
      </c>
      <c r="I2" s="8" t="s">
        <v>52</v>
      </c>
    </row>
    <row r="3" spans="1:9" x14ac:dyDescent="0.3">
      <c r="A3" s="19" t="str">
        <f t="shared" ref="A3:A10" si="0">CONCATENATE("000",B3)</f>
        <v>0002</v>
      </c>
      <c r="B3" s="11">
        <v>2</v>
      </c>
      <c r="C3" s="8">
        <v>2080</v>
      </c>
      <c r="D3" s="8" t="s">
        <v>52</v>
      </c>
      <c r="E3" s="8" t="s">
        <v>52</v>
      </c>
      <c r="F3" s="8" t="s">
        <v>52</v>
      </c>
      <c r="G3" s="8" t="s">
        <v>52</v>
      </c>
      <c r="H3" s="8" t="s">
        <v>52</v>
      </c>
      <c r="I3" s="8" t="s">
        <v>52</v>
      </c>
    </row>
    <row r="4" spans="1:9" x14ac:dyDescent="0.3">
      <c r="A4" s="19" t="str">
        <f t="shared" si="0"/>
        <v>0003</v>
      </c>
      <c r="B4" s="11">
        <v>3</v>
      </c>
      <c r="C4" s="8" t="s">
        <v>52</v>
      </c>
      <c r="D4" s="8" t="s">
        <v>52</v>
      </c>
      <c r="E4" s="8">
        <v>20</v>
      </c>
      <c r="F4" s="8" t="s">
        <v>53</v>
      </c>
      <c r="G4" s="8" t="s">
        <v>54</v>
      </c>
      <c r="H4" s="8">
        <v>2030</v>
      </c>
      <c r="I4" s="8">
        <v>70</v>
      </c>
    </row>
    <row r="5" spans="1:9" x14ac:dyDescent="0.3">
      <c r="A5" s="19" t="str">
        <f t="shared" si="0"/>
        <v>0004</v>
      </c>
      <c r="B5" s="11">
        <v>4</v>
      </c>
      <c r="C5" s="8">
        <v>2050</v>
      </c>
      <c r="D5" s="8">
        <v>2050</v>
      </c>
      <c r="E5" s="8" t="s">
        <v>52</v>
      </c>
      <c r="F5" s="8" t="s">
        <v>52</v>
      </c>
      <c r="G5" s="8" t="s">
        <v>52</v>
      </c>
      <c r="H5" s="8" t="s">
        <v>52</v>
      </c>
      <c r="I5" s="8" t="s">
        <v>52</v>
      </c>
    </row>
    <row r="6" spans="1:9" x14ac:dyDescent="0.3">
      <c r="A6" s="19" t="str">
        <f t="shared" si="0"/>
        <v>0005</v>
      </c>
      <c r="B6" s="11">
        <v>5</v>
      </c>
      <c r="C6" s="8">
        <v>2080</v>
      </c>
      <c r="D6" s="8">
        <v>2050</v>
      </c>
      <c r="E6" s="8" t="s">
        <v>52</v>
      </c>
      <c r="F6" s="8" t="s">
        <v>52</v>
      </c>
      <c r="G6" s="8" t="s">
        <v>52</v>
      </c>
      <c r="H6" s="8" t="s">
        <v>52</v>
      </c>
      <c r="I6" s="8" t="s">
        <v>52</v>
      </c>
    </row>
    <row r="7" spans="1:9" x14ac:dyDescent="0.3">
      <c r="A7" s="19" t="str">
        <f t="shared" si="0"/>
        <v>0006</v>
      </c>
      <c r="B7" s="11">
        <v>6</v>
      </c>
      <c r="C7" s="8">
        <v>2060</v>
      </c>
      <c r="D7" s="8" t="s">
        <v>52</v>
      </c>
      <c r="E7" s="8" t="s">
        <v>52</v>
      </c>
      <c r="F7" s="8" t="s">
        <v>52</v>
      </c>
      <c r="G7" s="8" t="s">
        <v>52</v>
      </c>
      <c r="H7" s="8" t="s">
        <v>52</v>
      </c>
      <c r="I7" s="8" t="s">
        <v>52</v>
      </c>
    </row>
    <row r="8" spans="1:9" x14ac:dyDescent="0.3">
      <c r="A8" s="19" t="str">
        <f t="shared" si="0"/>
        <v>0007</v>
      </c>
      <c r="B8" s="11">
        <v>7</v>
      </c>
      <c r="C8" s="8">
        <v>2060</v>
      </c>
      <c r="D8" s="8">
        <v>2050</v>
      </c>
      <c r="E8" s="8" t="s">
        <v>52</v>
      </c>
      <c r="F8" s="8" t="s">
        <v>52</v>
      </c>
      <c r="G8" s="8" t="s">
        <v>52</v>
      </c>
      <c r="H8" s="8" t="s">
        <v>52</v>
      </c>
      <c r="I8" s="8" t="s">
        <v>52</v>
      </c>
    </row>
    <row r="9" spans="1:9" x14ac:dyDescent="0.3">
      <c r="A9" s="19" t="str">
        <f t="shared" si="0"/>
        <v>0008</v>
      </c>
      <c r="B9" s="11">
        <v>8</v>
      </c>
      <c r="C9" s="8">
        <v>2060</v>
      </c>
      <c r="D9" s="8" t="s">
        <v>52</v>
      </c>
      <c r="E9" s="8">
        <v>10</v>
      </c>
      <c r="F9" s="8" t="s">
        <v>52</v>
      </c>
      <c r="G9" s="8" t="s">
        <v>52</v>
      </c>
      <c r="H9" s="8" t="s">
        <v>52</v>
      </c>
      <c r="I9" s="8" t="s">
        <v>52</v>
      </c>
    </row>
    <row r="10" spans="1:9" x14ac:dyDescent="0.3">
      <c r="A10" s="19" t="str">
        <f t="shared" si="0"/>
        <v>0009</v>
      </c>
      <c r="B10" s="11">
        <v>9</v>
      </c>
      <c r="C10" s="8">
        <v>2060</v>
      </c>
      <c r="D10" s="8" t="s">
        <v>52</v>
      </c>
      <c r="E10" s="8">
        <v>20</v>
      </c>
      <c r="F10" s="8" t="s">
        <v>52</v>
      </c>
      <c r="G10" s="8" t="s">
        <v>52</v>
      </c>
      <c r="H10" s="8" t="s">
        <v>52</v>
      </c>
      <c r="I10" s="8" t="s">
        <v>52</v>
      </c>
    </row>
    <row r="11" spans="1:9" x14ac:dyDescent="0.3">
      <c r="A11" s="19" t="str">
        <f>CONCATENATE("00",B11)</f>
        <v>0010</v>
      </c>
      <c r="B11" s="11">
        <v>10</v>
      </c>
      <c r="C11" s="8">
        <v>2060</v>
      </c>
      <c r="D11" s="8" t="s">
        <v>52</v>
      </c>
      <c r="E11" s="8" t="s">
        <v>52</v>
      </c>
      <c r="F11" s="8" t="s">
        <v>53</v>
      </c>
      <c r="G11" s="8" t="s">
        <v>52</v>
      </c>
      <c r="H11" s="8" t="s">
        <v>52</v>
      </c>
      <c r="I11" s="8" t="s">
        <v>52</v>
      </c>
    </row>
    <row r="12" spans="1:9" x14ac:dyDescent="0.3">
      <c r="A12" s="19" t="str">
        <f t="shared" ref="A12:A61" si="1">CONCATENATE("00",B12)</f>
        <v>0011</v>
      </c>
      <c r="B12" s="11">
        <v>11</v>
      </c>
      <c r="C12" s="8">
        <v>2060</v>
      </c>
      <c r="D12" s="8" t="s">
        <v>52</v>
      </c>
      <c r="E12" s="8">
        <v>10</v>
      </c>
      <c r="F12" s="8" t="s">
        <v>53</v>
      </c>
      <c r="G12" s="8" t="s">
        <v>52</v>
      </c>
      <c r="H12" s="8" t="s">
        <v>52</v>
      </c>
      <c r="I12" s="8" t="s">
        <v>52</v>
      </c>
    </row>
    <row r="13" spans="1:9" x14ac:dyDescent="0.3">
      <c r="A13" s="19" t="str">
        <f t="shared" si="1"/>
        <v>0012</v>
      </c>
      <c r="B13" s="11">
        <v>12</v>
      </c>
      <c r="C13" s="8">
        <v>2060</v>
      </c>
      <c r="D13" s="8" t="s">
        <v>52</v>
      </c>
      <c r="E13" s="8">
        <v>20</v>
      </c>
      <c r="F13" s="8" t="s">
        <v>53</v>
      </c>
      <c r="G13" s="8" t="s">
        <v>52</v>
      </c>
      <c r="H13" s="8" t="s">
        <v>52</v>
      </c>
      <c r="I13" s="8" t="s">
        <v>52</v>
      </c>
    </row>
    <row r="14" spans="1:9" x14ac:dyDescent="0.3">
      <c r="A14" s="19" t="str">
        <f t="shared" si="1"/>
        <v>0013</v>
      </c>
      <c r="B14" s="11">
        <v>13</v>
      </c>
      <c r="C14" s="8">
        <v>2060</v>
      </c>
      <c r="D14" s="8" t="s">
        <v>52</v>
      </c>
      <c r="E14" s="8" t="s">
        <v>52</v>
      </c>
      <c r="F14" s="8" t="s">
        <v>52</v>
      </c>
      <c r="G14" s="8" t="s">
        <v>55</v>
      </c>
      <c r="H14" s="8" t="s">
        <v>52</v>
      </c>
      <c r="I14" s="8" t="s">
        <v>52</v>
      </c>
    </row>
    <row r="15" spans="1:9" x14ac:dyDescent="0.3">
      <c r="A15" s="19" t="str">
        <f t="shared" si="1"/>
        <v>0014</v>
      </c>
      <c r="B15" s="11">
        <v>14</v>
      </c>
      <c r="C15" s="8">
        <v>2060</v>
      </c>
      <c r="D15" s="8" t="s">
        <v>52</v>
      </c>
      <c r="E15" s="8" t="s">
        <v>52</v>
      </c>
      <c r="F15" s="8" t="s">
        <v>52</v>
      </c>
      <c r="G15" s="8" t="s">
        <v>56</v>
      </c>
      <c r="H15" s="8" t="s">
        <v>52</v>
      </c>
      <c r="I15" s="8" t="s">
        <v>52</v>
      </c>
    </row>
    <row r="16" spans="1:9" x14ac:dyDescent="0.3">
      <c r="A16" s="19" t="str">
        <f t="shared" si="1"/>
        <v>0015</v>
      </c>
      <c r="B16" s="11">
        <v>15</v>
      </c>
      <c r="C16" s="8">
        <v>2060</v>
      </c>
      <c r="D16" s="8" t="s">
        <v>52</v>
      </c>
      <c r="E16" s="8" t="s">
        <v>52</v>
      </c>
      <c r="F16" s="8" t="s">
        <v>52</v>
      </c>
      <c r="G16" s="8" t="s">
        <v>54</v>
      </c>
      <c r="H16" s="8" t="s">
        <v>52</v>
      </c>
      <c r="I16" s="8" t="s">
        <v>52</v>
      </c>
    </row>
    <row r="17" spans="1:9" x14ac:dyDescent="0.3">
      <c r="A17" s="19" t="str">
        <f t="shared" si="1"/>
        <v>0016</v>
      </c>
      <c r="B17" s="11">
        <v>16</v>
      </c>
      <c r="C17" s="8">
        <v>2060</v>
      </c>
      <c r="D17" s="8" t="s">
        <v>52</v>
      </c>
      <c r="E17" s="8" t="s">
        <v>52</v>
      </c>
      <c r="F17" s="8" t="s">
        <v>53</v>
      </c>
      <c r="G17" s="8" t="s">
        <v>55</v>
      </c>
      <c r="H17" s="8" t="s">
        <v>52</v>
      </c>
      <c r="I17" s="8" t="s">
        <v>52</v>
      </c>
    </row>
    <row r="18" spans="1:9" x14ac:dyDescent="0.3">
      <c r="A18" s="19" t="str">
        <f t="shared" si="1"/>
        <v>0017</v>
      </c>
      <c r="B18" s="11">
        <v>17</v>
      </c>
      <c r="C18" s="8">
        <v>2060</v>
      </c>
      <c r="D18" s="8" t="s">
        <v>52</v>
      </c>
      <c r="E18" s="8" t="s">
        <v>52</v>
      </c>
      <c r="F18" s="8" t="s">
        <v>53</v>
      </c>
      <c r="G18" s="8" t="s">
        <v>56</v>
      </c>
      <c r="H18" s="8" t="s">
        <v>52</v>
      </c>
      <c r="I18" s="8" t="s">
        <v>52</v>
      </c>
    </row>
    <row r="19" spans="1:9" x14ac:dyDescent="0.3">
      <c r="A19" s="19" t="str">
        <f t="shared" si="1"/>
        <v>0018</v>
      </c>
      <c r="B19" s="11">
        <v>18</v>
      </c>
      <c r="C19" s="8">
        <v>2060</v>
      </c>
      <c r="D19" s="8" t="s">
        <v>52</v>
      </c>
      <c r="E19" s="8" t="s">
        <v>52</v>
      </c>
      <c r="F19" s="8" t="s">
        <v>53</v>
      </c>
      <c r="G19" s="8" t="s">
        <v>54</v>
      </c>
      <c r="H19" s="8" t="s">
        <v>52</v>
      </c>
      <c r="I19" s="8" t="s">
        <v>52</v>
      </c>
    </row>
    <row r="20" spans="1:9" x14ac:dyDescent="0.3">
      <c r="A20" s="19" t="str">
        <f t="shared" si="1"/>
        <v>0019</v>
      </c>
      <c r="B20" s="11">
        <v>19</v>
      </c>
      <c r="C20" s="8">
        <v>2060</v>
      </c>
      <c r="D20" s="8" t="s">
        <v>52</v>
      </c>
      <c r="E20" s="8">
        <v>10</v>
      </c>
      <c r="F20" s="8" t="s">
        <v>53</v>
      </c>
      <c r="G20" s="8" t="s">
        <v>55</v>
      </c>
      <c r="H20" s="8" t="s">
        <v>52</v>
      </c>
      <c r="I20" s="8" t="s">
        <v>52</v>
      </c>
    </row>
    <row r="21" spans="1:9" x14ac:dyDescent="0.3">
      <c r="A21" s="19" t="str">
        <f t="shared" si="1"/>
        <v>0020</v>
      </c>
      <c r="B21" s="11">
        <v>20</v>
      </c>
      <c r="C21" s="8">
        <v>2060</v>
      </c>
      <c r="D21" s="8" t="s">
        <v>52</v>
      </c>
      <c r="E21" s="8">
        <v>10</v>
      </c>
      <c r="F21" s="8" t="s">
        <v>53</v>
      </c>
      <c r="G21" s="8" t="s">
        <v>56</v>
      </c>
      <c r="H21" s="8" t="s">
        <v>52</v>
      </c>
      <c r="I21" s="8" t="s">
        <v>52</v>
      </c>
    </row>
    <row r="22" spans="1:9" x14ac:dyDescent="0.3">
      <c r="A22" s="19" t="str">
        <f t="shared" si="1"/>
        <v>0021</v>
      </c>
      <c r="B22" s="11">
        <v>21</v>
      </c>
      <c r="C22" s="8">
        <v>2060</v>
      </c>
      <c r="D22" s="8" t="s">
        <v>52</v>
      </c>
      <c r="E22" s="8">
        <v>10</v>
      </c>
      <c r="F22" s="8" t="s">
        <v>53</v>
      </c>
      <c r="G22" s="8" t="s">
        <v>54</v>
      </c>
      <c r="H22" s="8" t="s">
        <v>52</v>
      </c>
      <c r="I22" s="8" t="s">
        <v>52</v>
      </c>
    </row>
    <row r="23" spans="1:9" x14ac:dyDescent="0.3">
      <c r="A23" s="19" t="str">
        <f t="shared" si="1"/>
        <v>0022</v>
      </c>
      <c r="B23" s="11">
        <v>22</v>
      </c>
      <c r="C23" s="8">
        <v>2060</v>
      </c>
      <c r="D23" s="8" t="s">
        <v>52</v>
      </c>
      <c r="E23" s="8">
        <v>20</v>
      </c>
      <c r="F23" s="8" t="s">
        <v>53</v>
      </c>
      <c r="G23" s="8" t="s">
        <v>55</v>
      </c>
      <c r="H23" s="8" t="s">
        <v>52</v>
      </c>
      <c r="I23" s="8" t="s">
        <v>52</v>
      </c>
    </row>
    <row r="24" spans="1:9" x14ac:dyDescent="0.3">
      <c r="A24" s="19" t="str">
        <f t="shared" si="1"/>
        <v>0023</v>
      </c>
      <c r="B24" s="11">
        <v>23</v>
      </c>
      <c r="C24" s="8">
        <v>2060</v>
      </c>
      <c r="D24" s="8" t="s">
        <v>52</v>
      </c>
      <c r="E24" s="8">
        <v>20</v>
      </c>
      <c r="F24" s="8" t="s">
        <v>53</v>
      </c>
      <c r="G24" s="8" t="s">
        <v>56</v>
      </c>
      <c r="H24" s="8" t="s">
        <v>52</v>
      </c>
      <c r="I24" s="8" t="s">
        <v>52</v>
      </c>
    </row>
    <row r="25" spans="1:9" x14ac:dyDescent="0.3">
      <c r="A25" s="19" t="str">
        <f t="shared" si="1"/>
        <v>0024</v>
      </c>
      <c r="B25" s="11">
        <v>24</v>
      </c>
      <c r="C25" s="8">
        <v>2060</v>
      </c>
      <c r="D25" s="8" t="s">
        <v>52</v>
      </c>
      <c r="E25" s="8">
        <v>20</v>
      </c>
      <c r="F25" s="8" t="s">
        <v>53</v>
      </c>
      <c r="G25" s="8" t="s">
        <v>54</v>
      </c>
      <c r="H25" s="8" t="s">
        <v>52</v>
      </c>
      <c r="I25" s="8" t="s">
        <v>52</v>
      </c>
    </row>
    <row r="26" spans="1:9" x14ac:dyDescent="0.3">
      <c r="A26" s="19" t="str">
        <f t="shared" si="1"/>
        <v>0025</v>
      </c>
      <c r="B26" s="11">
        <v>25</v>
      </c>
      <c r="C26" s="8">
        <v>2060</v>
      </c>
      <c r="D26" s="8" t="s">
        <v>52</v>
      </c>
      <c r="E26" s="8" t="s">
        <v>52</v>
      </c>
      <c r="F26" s="8" t="s">
        <v>52</v>
      </c>
      <c r="G26" s="8" t="s">
        <v>52</v>
      </c>
      <c r="H26" s="8">
        <v>2030</v>
      </c>
      <c r="I26" s="8" t="s">
        <v>52</v>
      </c>
    </row>
    <row r="27" spans="1:9" x14ac:dyDescent="0.3">
      <c r="A27" s="19" t="str">
        <f t="shared" si="1"/>
        <v>0026</v>
      </c>
      <c r="B27" s="11">
        <v>26</v>
      </c>
      <c r="C27" s="8">
        <v>2060</v>
      </c>
      <c r="D27" s="8" t="s">
        <v>52</v>
      </c>
      <c r="E27" s="8">
        <v>10</v>
      </c>
      <c r="F27" s="8" t="s">
        <v>52</v>
      </c>
      <c r="G27" s="8" t="s">
        <v>52</v>
      </c>
      <c r="H27" s="8">
        <v>2030</v>
      </c>
      <c r="I27" s="8" t="s">
        <v>52</v>
      </c>
    </row>
    <row r="28" spans="1:9" x14ac:dyDescent="0.3">
      <c r="A28" s="19" t="str">
        <f t="shared" si="1"/>
        <v>0027</v>
      </c>
      <c r="B28" s="11">
        <v>27</v>
      </c>
      <c r="C28" s="8">
        <v>2060</v>
      </c>
      <c r="D28" s="8" t="s">
        <v>52</v>
      </c>
      <c r="E28" s="8">
        <v>20</v>
      </c>
      <c r="F28" s="8" t="s">
        <v>52</v>
      </c>
      <c r="G28" s="8" t="s">
        <v>52</v>
      </c>
      <c r="H28" s="8">
        <v>2030</v>
      </c>
      <c r="I28" s="8" t="s">
        <v>52</v>
      </c>
    </row>
    <row r="29" spans="1:9" x14ac:dyDescent="0.3">
      <c r="A29" s="19" t="str">
        <f t="shared" si="1"/>
        <v>0028</v>
      </c>
      <c r="B29" s="11">
        <v>28</v>
      </c>
      <c r="C29" s="8">
        <v>2060</v>
      </c>
      <c r="D29" s="8" t="s">
        <v>52</v>
      </c>
      <c r="E29" s="8" t="s">
        <v>52</v>
      </c>
      <c r="F29" s="8" t="s">
        <v>53</v>
      </c>
      <c r="G29" s="8" t="s">
        <v>52</v>
      </c>
      <c r="H29" s="8">
        <v>2030</v>
      </c>
      <c r="I29" s="8" t="s">
        <v>52</v>
      </c>
    </row>
    <row r="30" spans="1:9" x14ac:dyDescent="0.3">
      <c r="A30" s="19" t="str">
        <f t="shared" si="1"/>
        <v>0029</v>
      </c>
      <c r="B30" s="11">
        <v>29</v>
      </c>
      <c r="C30" s="8">
        <v>2060</v>
      </c>
      <c r="D30" s="8" t="s">
        <v>52</v>
      </c>
      <c r="E30" s="8">
        <v>10</v>
      </c>
      <c r="F30" s="8" t="s">
        <v>53</v>
      </c>
      <c r="G30" s="8" t="s">
        <v>52</v>
      </c>
      <c r="H30" s="8">
        <v>2030</v>
      </c>
      <c r="I30" s="8" t="s">
        <v>52</v>
      </c>
    </row>
    <row r="31" spans="1:9" x14ac:dyDescent="0.3">
      <c r="A31" s="19" t="str">
        <f t="shared" si="1"/>
        <v>0030</v>
      </c>
      <c r="B31" s="11">
        <v>30</v>
      </c>
      <c r="C31" s="8">
        <v>2060</v>
      </c>
      <c r="D31" s="8" t="s">
        <v>52</v>
      </c>
      <c r="E31" s="8">
        <v>20</v>
      </c>
      <c r="F31" s="8" t="s">
        <v>53</v>
      </c>
      <c r="G31" s="8" t="s">
        <v>52</v>
      </c>
      <c r="H31" s="8">
        <v>2030</v>
      </c>
      <c r="I31" s="8" t="s">
        <v>52</v>
      </c>
    </row>
    <row r="32" spans="1:9" x14ac:dyDescent="0.3">
      <c r="A32" s="19" t="str">
        <f t="shared" si="1"/>
        <v>0031</v>
      </c>
      <c r="B32" s="11">
        <v>31</v>
      </c>
      <c r="C32" s="8">
        <v>2060</v>
      </c>
      <c r="D32" s="8" t="s">
        <v>52</v>
      </c>
      <c r="E32" s="8" t="s">
        <v>52</v>
      </c>
      <c r="F32" s="8" t="s">
        <v>52</v>
      </c>
      <c r="G32" s="8" t="s">
        <v>55</v>
      </c>
      <c r="H32" s="8">
        <v>2030</v>
      </c>
      <c r="I32" s="8" t="s">
        <v>52</v>
      </c>
    </row>
    <row r="33" spans="1:9" x14ac:dyDescent="0.3">
      <c r="A33" s="19" t="str">
        <f t="shared" si="1"/>
        <v>0032</v>
      </c>
      <c r="B33" s="11">
        <v>32</v>
      </c>
      <c r="C33" s="8">
        <v>2060</v>
      </c>
      <c r="D33" s="8" t="s">
        <v>52</v>
      </c>
      <c r="E33" s="8" t="s">
        <v>52</v>
      </c>
      <c r="F33" s="8" t="s">
        <v>52</v>
      </c>
      <c r="G33" s="8" t="s">
        <v>56</v>
      </c>
      <c r="H33" s="8">
        <v>2030</v>
      </c>
      <c r="I33" s="8" t="s">
        <v>52</v>
      </c>
    </row>
    <row r="34" spans="1:9" x14ac:dyDescent="0.3">
      <c r="A34" s="19" t="str">
        <f t="shared" si="1"/>
        <v>0033</v>
      </c>
      <c r="B34" s="11">
        <v>33</v>
      </c>
      <c r="C34" s="8">
        <v>2060</v>
      </c>
      <c r="D34" s="8" t="s">
        <v>52</v>
      </c>
      <c r="E34" s="8" t="s">
        <v>52</v>
      </c>
      <c r="F34" s="8" t="s">
        <v>52</v>
      </c>
      <c r="G34" s="8" t="s">
        <v>54</v>
      </c>
      <c r="H34" s="8">
        <v>2030</v>
      </c>
      <c r="I34" s="8" t="s">
        <v>52</v>
      </c>
    </row>
    <row r="35" spans="1:9" x14ac:dyDescent="0.3">
      <c r="A35" s="19" t="str">
        <f t="shared" si="1"/>
        <v>0034</v>
      </c>
      <c r="B35" s="11">
        <v>34</v>
      </c>
      <c r="C35" s="8">
        <v>2060</v>
      </c>
      <c r="D35" s="8" t="s">
        <v>52</v>
      </c>
      <c r="E35" s="8" t="s">
        <v>52</v>
      </c>
      <c r="F35" s="8" t="s">
        <v>53</v>
      </c>
      <c r="G35" s="8" t="s">
        <v>55</v>
      </c>
      <c r="H35" s="8">
        <v>2030</v>
      </c>
      <c r="I35" s="8" t="s">
        <v>52</v>
      </c>
    </row>
    <row r="36" spans="1:9" x14ac:dyDescent="0.3">
      <c r="A36" s="19" t="str">
        <f t="shared" si="1"/>
        <v>0035</v>
      </c>
      <c r="B36" s="11">
        <v>35</v>
      </c>
      <c r="C36" s="8">
        <v>2060</v>
      </c>
      <c r="D36" s="8" t="s">
        <v>52</v>
      </c>
      <c r="E36" s="8" t="s">
        <v>52</v>
      </c>
      <c r="F36" s="8" t="s">
        <v>53</v>
      </c>
      <c r="G36" s="8" t="s">
        <v>56</v>
      </c>
      <c r="H36" s="8">
        <v>2030</v>
      </c>
      <c r="I36" s="8" t="s">
        <v>52</v>
      </c>
    </row>
    <row r="37" spans="1:9" x14ac:dyDescent="0.3">
      <c r="A37" s="19" t="str">
        <f t="shared" si="1"/>
        <v>0036</v>
      </c>
      <c r="B37" s="11">
        <v>36</v>
      </c>
      <c r="C37" s="8">
        <v>2060</v>
      </c>
      <c r="D37" s="8" t="s">
        <v>52</v>
      </c>
      <c r="E37" s="8" t="s">
        <v>52</v>
      </c>
      <c r="F37" s="8" t="s">
        <v>53</v>
      </c>
      <c r="G37" s="8" t="s">
        <v>54</v>
      </c>
      <c r="H37" s="8">
        <v>2030</v>
      </c>
      <c r="I37" s="8" t="s">
        <v>52</v>
      </c>
    </row>
    <row r="38" spans="1:9" x14ac:dyDescent="0.3">
      <c r="A38" s="19" t="str">
        <f t="shared" si="1"/>
        <v>0037</v>
      </c>
      <c r="B38" s="11">
        <v>37</v>
      </c>
      <c r="C38" s="8">
        <v>2060</v>
      </c>
      <c r="D38" s="8" t="s">
        <v>52</v>
      </c>
      <c r="E38" s="8">
        <v>10</v>
      </c>
      <c r="F38" s="8" t="s">
        <v>53</v>
      </c>
      <c r="G38" s="8" t="s">
        <v>55</v>
      </c>
      <c r="H38" s="8">
        <v>2030</v>
      </c>
      <c r="I38" s="8" t="s">
        <v>52</v>
      </c>
    </row>
    <row r="39" spans="1:9" x14ac:dyDescent="0.3">
      <c r="A39" s="19" t="str">
        <f t="shared" si="1"/>
        <v>0038</v>
      </c>
      <c r="B39" s="11">
        <v>38</v>
      </c>
      <c r="C39" s="8">
        <v>2060</v>
      </c>
      <c r="D39" s="8" t="s">
        <v>52</v>
      </c>
      <c r="E39" s="8">
        <v>10</v>
      </c>
      <c r="F39" s="8" t="s">
        <v>53</v>
      </c>
      <c r="G39" s="8" t="s">
        <v>56</v>
      </c>
      <c r="H39" s="8">
        <v>2030</v>
      </c>
      <c r="I39" s="8" t="s">
        <v>52</v>
      </c>
    </row>
    <row r="40" spans="1:9" x14ac:dyDescent="0.3">
      <c r="A40" s="19" t="str">
        <f t="shared" si="1"/>
        <v>0039</v>
      </c>
      <c r="B40" s="11">
        <v>39</v>
      </c>
      <c r="C40" s="8">
        <v>2060</v>
      </c>
      <c r="D40" s="8" t="s">
        <v>52</v>
      </c>
      <c r="E40" s="8">
        <v>10</v>
      </c>
      <c r="F40" s="8" t="s">
        <v>53</v>
      </c>
      <c r="G40" s="8" t="s">
        <v>54</v>
      </c>
      <c r="H40" s="8">
        <v>2030</v>
      </c>
      <c r="I40" s="8" t="s">
        <v>52</v>
      </c>
    </row>
    <row r="41" spans="1:9" x14ac:dyDescent="0.3">
      <c r="A41" s="19" t="str">
        <f t="shared" si="1"/>
        <v>0040</v>
      </c>
      <c r="B41" s="11">
        <v>40</v>
      </c>
      <c r="C41" s="8">
        <v>2060</v>
      </c>
      <c r="D41" s="8" t="s">
        <v>52</v>
      </c>
      <c r="E41" s="8">
        <v>20</v>
      </c>
      <c r="F41" s="8" t="s">
        <v>53</v>
      </c>
      <c r="G41" s="8" t="s">
        <v>55</v>
      </c>
      <c r="H41" s="8">
        <v>2030</v>
      </c>
      <c r="I41" s="8" t="s">
        <v>52</v>
      </c>
    </row>
    <row r="42" spans="1:9" x14ac:dyDescent="0.3">
      <c r="A42" s="19" t="str">
        <f t="shared" si="1"/>
        <v>0041</v>
      </c>
      <c r="B42" s="11">
        <v>41</v>
      </c>
      <c r="C42" s="8">
        <v>2060</v>
      </c>
      <c r="D42" s="8" t="s">
        <v>52</v>
      </c>
      <c r="E42" s="8">
        <v>20</v>
      </c>
      <c r="F42" s="8" t="s">
        <v>53</v>
      </c>
      <c r="G42" s="8" t="s">
        <v>56</v>
      </c>
      <c r="H42" s="8">
        <v>2030</v>
      </c>
      <c r="I42" s="8" t="s">
        <v>52</v>
      </c>
    </row>
    <row r="43" spans="1:9" x14ac:dyDescent="0.3">
      <c r="A43" s="19" t="str">
        <f t="shared" si="1"/>
        <v>0042</v>
      </c>
      <c r="B43" s="11">
        <v>42</v>
      </c>
      <c r="C43" s="8">
        <v>2060</v>
      </c>
      <c r="D43" s="8" t="s">
        <v>52</v>
      </c>
      <c r="E43" s="8">
        <v>20</v>
      </c>
      <c r="F43" s="8" t="s">
        <v>53</v>
      </c>
      <c r="G43" s="8" t="s">
        <v>54</v>
      </c>
      <c r="H43" s="8">
        <v>2030</v>
      </c>
      <c r="I43" s="8" t="s">
        <v>52</v>
      </c>
    </row>
    <row r="44" spans="1:9" x14ac:dyDescent="0.3">
      <c r="A44" s="19" t="str">
        <f t="shared" si="1"/>
        <v>0043</v>
      </c>
      <c r="B44" s="11">
        <v>43</v>
      </c>
      <c r="C44" s="8">
        <v>2060</v>
      </c>
      <c r="D44" s="8" t="s">
        <v>52</v>
      </c>
      <c r="E44" s="8" t="s">
        <v>52</v>
      </c>
      <c r="F44" s="8" t="s">
        <v>52</v>
      </c>
      <c r="G44" s="8" t="s">
        <v>52</v>
      </c>
      <c r="H44" s="8">
        <v>2030</v>
      </c>
      <c r="I44" s="8">
        <v>70</v>
      </c>
    </row>
    <row r="45" spans="1:9" x14ac:dyDescent="0.3">
      <c r="A45" s="19" t="str">
        <f t="shared" si="1"/>
        <v>0044</v>
      </c>
      <c r="B45" s="11">
        <v>44</v>
      </c>
      <c r="C45" s="8">
        <v>2060</v>
      </c>
      <c r="D45" s="8" t="s">
        <v>52</v>
      </c>
      <c r="E45" s="8">
        <v>10</v>
      </c>
      <c r="F45" s="8" t="s">
        <v>52</v>
      </c>
      <c r="G45" s="8" t="s">
        <v>52</v>
      </c>
      <c r="H45" s="8">
        <v>2030</v>
      </c>
      <c r="I45" s="8">
        <v>70</v>
      </c>
    </row>
    <row r="46" spans="1:9" x14ac:dyDescent="0.3">
      <c r="A46" s="19" t="str">
        <f t="shared" si="1"/>
        <v>0045</v>
      </c>
      <c r="B46" s="11">
        <v>45</v>
      </c>
      <c r="C46" s="8">
        <v>2060</v>
      </c>
      <c r="D46" s="8" t="s">
        <v>52</v>
      </c>
      <c r="E46" s="8">
        <v>20</v>
      </c>
      <c r="F46" s="8" t="s">
        <v>52</v>
      </c>
      <c r="G46" s="8" t="s">
        <v>52</v>
      </c>
      <c r="H46" s="8">
        <v>2030</v>
      </c>
      <c r="I46" s="8">
        <v>70</v>
      </c>
    </row>
    <row r="47" spans="1:9" x14ac:dyDescent="0.3">
      <c r="A47" s="19" t="str">
        <f t="shared" si="1"/>
        <v>0046</v>
      </c>
      <c r="B47" s="11">
        <v>46</v>
      </c>
      <c r="C47" s="8">
        <v>2060</v>
      </c>
      <c r="D47" s="8" t="s">
        <v>52</v>
      </c>
      <c r="E47" s="8" t="s">
        <v>52</v>
      </c>
      <c r="F47" s="8" t="s">
        <v>53</v>
      </c>
      <c r="G47" s="8" t="s">
        <v>52</v>
      </c>
      <c r="H47" s="8">
        <v>2030</v>
      </c>
      <c r="I47" s="8">
        <v>70</v>
      </c>
    </row>
    <row r="48" spans="1:9" x14ac:dyDescent="0.3">
      <c r="A48" s="19" t="str">
        <f t="shared" si="1"/>
        <v>0047</v>
      </c>
      <c r="B48" s="11">
        <v>47</v>
      </c>
      <c r="C48" s="8">
        <v>2060</v>
      </c>
      <c r="D48" s="8" t="s">
        <v>52</v>
      </c>
      <c r="E48" s="8">
        <v>10</v>
      </c>
      <c r="F48" s="8" t="s">
        <v>53</v>
      </c>
      <c r="G48" s="8" t="s">
        <v>52</v>
      </c>
      <c r="H48" s="8">
        <v>2030</v>
      </c>
      <c r="I48" s="8">
        <v>70</v>
      </c>
    </row>
    <row r="49" spans="1:9" x14ac:dyDescent="0.3">
      <c r="A49" s="19" t="str">
        <f t="shared" si="1"/>
        <v>0048</v>
      </c>
      <c r="B49" s="11">
        <v>48</v>
      </c>
      <c r="C49" s="8">
        <v>2060</v>
      </c>
      <c r="D49" s="8" t="s">
        <v>52</v>
      </c>
      <c r="E49" s="8">
        <v>20</v>
      </c>
      <c r="F49" s="8" t="s">
        <v>53</v>
      </c>
      <c r="G49" s="8" t="s">
        <v>52</v>
      </c>
      <c r="H49" s="8">
        <v>2030</v>
      </c>
      <c r="I49" s="8">
        <v>70</v>
      </c>
    </row>
    <row r="50" spans="1:9" x14ac:dyDescent="0.3">
      <c r="A50" s="19" t="str">
        <f t="shared" si="1"/>
        <v>0049</v>
      </c>
      <c r="B50" s="11">
        <v>49</v>
      </c>
      <c r="C50" s="8">
        <v>2060</v>
      </c>
      <c r="D50" s="8" t="s">
        <v>52</v>
      </c>
      <c r="E50" s="8" t="s">
        <v>52</v>
      </c>
      <c r="F50" s="8" t="s">
        <v>52</v>
      </c>
      <c r="G50" s="8" t="s">
        <v>55</v>
      </c>
      <c r="H50" s="8">
        <v>2030</v>
      </c>
      <c r="I50" s="8">
        <v>70</v>
      </c>
    </row>
    <row r="51" spans="1:9" x14ac:dyDescent="0.3">
      <c r="A51" s="19" t="str">
        <f t="shared" si="1"/>
        <v>0050</v>
      </c>
      <c r="B51" s="11">
        <v>50</v>
      </c>
      <c r="C51" s="8">
        <v>2060</v>
      </c>
      <c r="D51" s="8" t="s">
        <v>52</v>
      </c>
      <c r="E51" s="8" t="s">
        <v>52</v>
      </c>
      <c r="F51" s="8" t="s">
        <v>52</v>
      </c>
      <c r="G51" s="8" t="s">
        <v>56</v>
      </c>
      <c r="H51" s="8">
        <v>2030</v>
      </c>
      <c r="I51" s="8">
        <v>70</v>
      </c>
    </row>
    <row r="52" spans="1:9" x14ac:dyDescent="0.3">
      <c r="A52" s="19" t="str">
        <f t="shared" si="1"/>
        <v>0051</v>
      </c>
      <c r="B52" s="11">
        <v>51</v>
      </c>
      <c r="C52" s="8">
        <v>2060</v>
      </c>
      <c r="D52" s="8" t="s">
        <v>52</v>
      </c>
      <c r="E52" s="8" t="s">
        <v>52</v>
      </c>
      <c r="F52" s="8" t="s">
        <v>52</v>
      </c>
      <c r="G52" s="8" t="s">
        <v>54</v>
      </c>
      <c r="H52" s="8">
        <v>2030</v>
      </c>
      <c r="I52" s="8">
        <v>70</v>
      </c>
    </row>
    <row r="53" spans="1:9" x14ac:dyDescent="0.3">
      <c r="A53" s="19" t="str">
        <f t="shared" si="1"/>
        <v>0052</v>
      </c>
      <c r="B53" s="11">
        <v>52</v>
      </c>
      <c r="C53" s="8">
        <v>2060</v>
      </c>
      <c r="D53" s="8" t="s">
        <v>52</v>
      </c>
      <c r="E53" s="8" t="s">
        <v>52</v>
      </c>
      <c r="F53" s="8" t="s">
        <v>53</v>
      </c>
      <c r="G53" s="8" t="s">
        <v>55</v>
      </c>
      <c r="H53" s="8">
        <v>2030</v>
      </c>
      <c r="I53" s="8">
        <v>70</v>
      </c>
    </row>
    <row r="54" spans="1:9" x14ac:dyDescent="0.3">
      <c r="A54" s="19" t="str">
        <f t="shared" si="1"/>
        <v>0053</v>
      </c>
      <c r="B54" s="11">
        <v>53</v>
      </c>
      <c r="C54" s="8">
        <v>2060</v>
      </c>
      <c r="D54" s="8" t="s">
        <v>52</v>
      </c>
      <c r="E54" s="8" t="s">
        <v>52</v>
      </c>
      <c r="F54" s="8" t="s">
        <v>53</v>
      </c>
      <c r="G54" s="8" t="s">
        <v>56</v>
      </c>
      <c r="H54" s="8">
        <v>2030</v>
      </c>
      <c r="I54" s="8">
        <v>70</v>
      </c>
    </row>
    <row r="55" spans="1:9" x14ac:dyDescent="0.3">
      <c r="A55" s="19" t="str">
        <f t="shared" si="1"/>
        <v>0054</v>
      </c>
      <c r="B55" s="11">
        <v>54</v>
      </c>
      <c r="C55" s="8">
        <v>2060</v>
      </c>
      <c r="D55" s="8" t="s">
        <v>52</v>
      </c>
      <c r="E55" s="8" t="s">
        <v>52</v>
      </c>
      <c r="F55" s="8" t="s">
        <v>53</v>
      </c>
      <c r="G55" s="8" t="s">
        <v>54</v>
      </c>
      <c r="H55" s="8">
        <v>2030</v>
      </c>
      <c r="I55" s="8">
        <v>70</v>
      </c>
    </row>
    <row r="56" spans="1:9" x14ac:dyDescent="0.3">
      <c r="A56" s="19" t="str">
        <f t="shared" si="1"/>
        <v>0055</v>
      </c>
      <c r="B56" s="11">
        <v>55</v>
      </c>
      <c r="C56" s="8">
        <v>2060</v>
      </c>
      <c r="D56" s="8" t="s">
        <v>52</v>
      </c>
      <c r="E56" s="8">
        <v>10</v>
      </c>
      <c r="F56" s="8" t="s">
        <v>53</v>
      </c>
      <c r="G56" s="8" t="s">
        <v>55</v>
      </c>
      <c r="H56" s="8">
        <v>2030</v>
      </c>
      <c r="I56" s="8">
        <v>70</v>
      </c>
    </row>
    <row r="57" spans="1:9" x14ac:dyDescent="0.3">
      <c r="A57" s="19" t="str">
        <f t="shared" si="1"/>
        <v>0056</v>
      </c>
      <c r="B57" s="11">
        <v>56</v>
      </c>
      <c r="C57" s="8">
        <v>2060</v>
      </c>
      <c r="D57" s="8" t="s">
        <v>52</v>
      </c>
      <c r="E57" s="8">
        <v>10</v>
      </c>
      <c r="F57" s="8" t="s">
        <v>53</v>
      </c>
      <c r="G57" s="8" t="s">
        <v>56</v>
      </c>
      <c r="H57" s="8">
        <v>2030</v>
      </c>
      <c r="I57" s="8">
        <v>70</v>
      </c>
    </row>
    <row r="58" spans="1:9" x14ac:dyDescent="0.3">
      <c r="A58" s="19" t="str">
        <f t="shared" si="1"/>
        <v>0057</v>
      </c>
      <c r="B58" s="11">
        <v>57</v>
      </c>
      <c r="C58" s="8">
        <v>2060</v>
      </c>
      <c r="D58" s="8" t="s">
        <v>52</v>
      </c>
      <c r="E58" s="8">
        <v>10</v>
      </c>
      <c r="F58" s="8" t="s">
        <v>53</v>
      </c>
      <c r="G58" s="8" t="s">
        <v>54</v>
      </c>
      <c r="H58" s="8">
        <v>2030</v>
      </c>
      <c r="I58" s="8">
        <v>70</v>
      </c>
    </row>
    <row r="59" spans="1:9" x14ac:dyDescent="0.3">
      <c r="A59" s="19" t="str">
        <f t="shared" si="1"/>
        <v>0058</v>
      </c>
      <c r="B59" s="11">
        <v>58</v>
      </c>
      <c r="C59" s="8">
        <v>2060</v>
      </c>
      <c r="D59" s="8" t="s">
        <v>52</v>
      </c>
      <c r="E59" s="8">
        <v>20</v>
      </c>
      <c r="F59" s="8" t="s">
        <v>53</v>
      </c>
      <c r="G59" s="8" t="s">
        <v>55</v>
      </c>
      <c r="H59" s="8">
        <v>2030</v>
      </c>
      <c r="I59" s="8">
        <v>70</v>
      </c>
    </row>
    <row r="60" spans="1:9" x14ac:dyDescent="0.3">
      <c r="A60" s="19" t="str">
        <f t="shared" si="1"/>
        <v>0059</v>
      </c>
      <c r="B60" s="11">
        <v>59</v>
      </c>
      <c r="C60" s="8">
        <v>2060</v>
      </c>
      <c r="D60" s="8" t="s">
        <v>52</v>
      </c>
      <c r="E60" s="8">
        <v>20</v>
      </c>
      <c r="F60" s="8" t="s">
        <v>53</v>
      </c>
      <c r="G60" s="8" t="s">
        <v>56</v>
      </c>
      <c r="H60" s="8">
        <v>2030</v>
      </c>
      <c r="I60" s="8">
        <v>70</v>
      </c>
    </row>
    <row r="61" spans="1:9" x14ac:dyDescent="0.3">
      <c r="A61" s="19" t="str">
        <f t="shared" si="1"/>
        <v>0060</v>
      </c>
      <c r="B61" s="11">
        <v>60</v>
      </c>
      <c r="C61" s="8">
        <v>2060</v>
      </c>
      <c r="D61" s="8" t="s">
        <v>52</v>
      </c>
      <c r="E61" s="8">
        <v>20</v>
      </c>
      <c r="F61" s="8" t="s">
        <v>53</v>
      </c>
      <c r="G61" s="8" t="s">
        <v>54</v>
      </c>
      <c r="H61" s="8">
        <v>2030</v>
      </c>
      <c r="I61" s="8">
        <v>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6815DC-F8AF-42C4-A922-8FBC346EF371}">
  <dimension ref="A1:V1033"/>
  <sheetViews>
    <sheetView topLeftCell="A558" zoomScale="98" zoomScaleNormal="98" workbookViewId="0">
      <selection activeCell="O371" sqref="O371:V1033"/>
    </sheetView>
  </sheetViews>
  <sheetFormatPr defaultColWidth="9.33203125" defaultRowHeight="14.4" x14ac:dyDescent="0.3"/>
  <cols>
    <col min="1" max="2" width="9.33203125" style="9"/>
    <col min="3" max="3" width="19.88671875" style="9" bestFit="1" customWidth="1"/>
    <col min="4" max="14" width="9.33203125" style="9"/>
    <col min="15" max="15" width="9.33203125" style="13"/>
    <col min="16" max="18" width="9.33203125" style="9"/>
    <col min="19" max="19" width="13.33203125" style="9" customWidth="1"/>
    <col min="20" max="16384" width="9.33203125" style="9"/>
  </cols>
  <sheetData>
    <row r="1" spans="1:22" x14ac:dyDescent="0.3">
      <c r="A1" s="1" t="s">
        <v>0</v>
      </c>
      <c r="B1" s="9" t="s">
        <v>57</v>
      </c>
      <c r="C1" s="9" t="s">
        <v>57</v>
      </c>
      <c r="D1" s="1" t="s">
        <v>43</v>
      </c>
    </row>
    <row r="2" spans="1:22" ht="72" x14ac:dyDescent="0.3">
      <c r="A2" s="1" t="s">
        <v>58</v>
      </c>
      <c r="B2" s="1" t="s">
        <v>59</v>
      </c>
      <c r="C2" s="1" t="s">
        <v>1</v>
      </c>
      <c r="D2" s="3">
        <v>2010</v>
      </c>
      <c r="E2" s="3">
        <v>2011</v>
      </c>
      <c r="F2" s="3">
        <v>2015</v>
      </c>
      <c r="G2" s="3">
        <v>2020</v>
      </c>
      <c r="H2" s="3">
        <v>2025</v>
      </c>
      <c r="I2" s="3">
        <v>2030</v>
      </c>
      <c r="J2" s="3">
        <v>2035</v>
      </c>
      <c r="K2" s="3">
        <v>2040</v>
      </c>
      <c r="L2" s="3">
        <v>2045</v>
      </c>
      <c r="M2" s="3">
        <v>2050</v>
      </c>
      <c r="P2" s="12" t="s">
        <v>45</v>
      </c>
      <c r="Q2" s="12" t="s">
        <v>46</v>
      </c>
      <c r="R2" s="12" t="s">
        <v>47</v>
      </c>
      <c r="S2" s="12" t="s">
        <v>48</v>
      </c>
      <c r="T2" s="12" t="s">
        <v>49</v>
      </c>
      <c r="U2" s="12" t="s">
        <v>50</v>
      </c>
      <c r="V2" s="12" t="s">
        <v>51</v>
      </c>
    </row>
    <row r="3" spans="1:22" x14ac:dyDescent="0.3">
      <c r="A3" s="2" t="s">
        <v>65</v>
      </c>
      <c r="B3" s="2" t="s">
        <v>145</v>
      </c>
      <c r="C3" s="2" t="s">
        <v>124</v>
      </c>
      <c r="D3" s="5"/>
      <c r="E3" s="5"/>
      <c r="F3" s="5"/>
      <c r="G3" s="4">
        <v>1.4321E-2</v>
      </c>
      <c r="H3" s="4">
        <v>1.5064475459976299E-2</v>
      </c>
      <c r="I3" s="4">
        <v>1.6046055009682401E-2</v>
      </c>
      <c r="J3" s="4">
        <v>1.71117474388932E-2</v>
      </c>
      <c r="K3" s="4">
        <v>1.81301951422062E-2</v>
      </c>
      <c r="L3" s="4">
        <v>1.93134418136435E-2</v>
      </c>
      <c r="M3" s="4">
        <v>2.0543947483921601E-2</v>
      </c>
      <c r="O3" s="9"/>
    </row>
    <row r="4" spans="1:22" x14ac:dyDescent="0.3">
      <c r="A4" s="2" t="s">
        <v>66</v>
      </c>
      <c r="B4" s="2" t="s">
        <v>146</v>
      </c>
      <c r="C4" s="2" t="s">
        <v>124</v>
      </c>
      <c r="D4" s="5"/>
      <c r="E4" s="5"/>
      <c r="F4" s="5"/>
      <c r="G4" s="5"/>
      <c r="H4" s="4">
        <v>6.2798399999999897E-3</v>
      </c>
      <c r="I4" s="4">
        <v>6.2798399999999897E-3</v>
      </c>
      <c r="J4" s="4">
        <v>6.2798399999999897E-3</v>
      </c>
      <c r="K4" s="4">
        <v>5.5434547566937603E-3</v>
      </c>
      <c r="L4" s="4">
        <v>5.2810204137787803E-3</v>
      </c>
      <c r="M4" s="4">
        <v>5.2810204137787803E-3</v>
      </c>
      <c r="O4" s="9"/>
    </row>
    <row r="5" spans="1:22" x14ac:dyDescent="0.3">
      <c r="A5" s="2" t="s">
        <v>68</v>
      </c>
      <c r="B5" s="2" t="s">
        <v>147</v>
      </c>
      <c r="C5" s="2" t="s">
        <v>124</v>
      </c>
      <c r="D5" s="5"/>
      <c r="E5" s="5"/>
      <c r="F5" s="5"/>
      <c r="G5" s="5"/>
      <c r="H5" s="4">
        <v>31.4959727406588</v>
      </c>
      <c r="I5" s="4">
        <v>87.614091426180096</v>
      </c>
      <c r="J5" s="4">
        <v>151.608616667283</v>
      </c>
      <c r="K5" s="4">
        <v>145.30506754796099</v>
      </c>
      <c r="L5" s="4">
        <v>203.955465173367</v>
      </c>
      <c r="M5" s="4">
        <v>266.81659117565903</v>
      </c>
      <c r="O5" s="9"/>
    </row>
    <row r="6" spans="1:22" x14ac:dyDescent="0.3">
      <c r="A6" s="2" t="s">
        <v>70</v>
      </c>
      <c r="B6" s="2" t="s">
        <v>147</v>
      </c>
      <c r="C6" s="2" t="s">
        <v>124</v>
      </c>
      <c r="D6" s="5"/>
      <c r="E6" s="4">
        <v>4.8461901972889302E-3</v>
      </c>
      <c r="F6" s="4">
        <v>6.9850536854464296E-2</v>
      </c>
      <c r="G6" s="4">
        <v>6.9850536854464296E-2</v>
      </c>
      <c r="H6" s="4">
        <v>6.8052608359924105E-2</v>
      </c>
      <c r="I6" s="5"/>
      <c r="J6" s="5"/>
      <c r="K6" s="5"/>
      <c r="L6" s="5"/>
      <c r="M6" s="5"/>
      <c r="O6" s="9"/>
    </row>
    <row r="7" spans="1:22" x14ac:dyDescent="0.3">
      <c r="A7" s="2" t="s">
        <v>71</v>
      </c>
      <c r="B7" s="2" t="s">
        <v>147</v>
      </c>
      <c r="C7" s="2" t="s">
        <v>124</v>
      </c>
      <c r="D7" s="5"/>
      <c r="E7" s="5"/>
      <c r="F7" s="5"/>
      <c r="G7" s="4">
        <v>11.776686688643499</v>
      </c>
      <c r="H7" s="4">
        <v>29.054967637397901</v>
      </c>
      <c r="I7" s="4">
        <v>29.0604398164256</v>
      </c>
      <c r="J7" s="4">
        <v>17.283753127782099</v>
      </c>
      <c r="K7" s="4">
        <v>16.774608152019699</v>
      </c>
      <c r="L7" s="4">
        <v>17.3407420965857</v>
      </c>
      <c r="M7" s="4">
        <v>18.3209052502595</v>
      </c>
      <c r="O7" s="9"/>
    </row>
    <row r="8" spans="1:22" x14ac:dyDescent="0.3">
      <c r="A8" s="2" t="s">
        <v>72</v>
      </c>
      <c r="B8" s="2" t="s">
        <v>147</v>
      </c>
      <c r="C8" s="2" t="s">
        <v>124</v>
      </c>
      <c r="D8" s="4">
        <v>9.0960766780856198E-2</v>
      </c>
      <c r="E8" s="4">
        <v>8.3465332866592398E-2</v>
      </c>
      <c r="F8" s="4">
        <v>2.26698875348782E-2</v>
      </c>
      <c r="G8" s="4">
        <v>6.0992483801830403E-3</v>
      </c>
      <c r="H8" s="4">
        <v>5.2060656887108698E-3</v>
      </c>
      <c r="I8" s="5"/>
      <c r="J8" s="5"/>
      <c r="K8" s="5"/>
      <c r="L8" s="5"/>
      <c r="M8" s="5"/>
      <c r="O8" s="9"/>
    </row>
    <row r="9" spans="1:22" x14ac:dyDescent="0.3">
      <c r="A9" s="2" t="s">
        <v>73</v>
      </c>
      <c r="B9" s="2" t="s">
        <v>147</v>
      </c>
      <c r="C9" s="2" t="s">
        <v>124</v>
      </c>
      <c r="D9" s="4">
        <v>4.3517725284537401E-2</v>
      </c>
      <c r="E9" s="4">
        <v>3.9932372810322803E-2</v>
      </c>
      <c r="F9" s="4">
        <v>1.08480368944595E-2</v>
      </c>
      <c r="G9" s="4">
        <v>2.9201139774264499E-3</v>
      </c>
      <c r="H9" s="4">
        <v>2.4928459671243802E-3</v>
      </c>
      <c r="I9" s="5"/>
      <c r="J9" s="5"/>
      <c r="K9" s="5"/>
      <c r="L9" s="5"/>
      <c r="M9" s="5"/>
      <c r="O9" s="9"/>
    </row>
    <row r="10" spans="1:22" x14ac:dyDescent="0.3">
      <c r="A10" s="2" t="s">
        <v>74</v>
      </c>
      <c r="B10" s="2" t="s">
        <v>147</v>
      </c>
      <c r="C10" s="2" t="s">
        <v>124</v>
      </c>
      <c r="D10" s="5"/>
      <c r="E10" s="5"/>
      <c r="F10" s="5"/>
      <c r="G10" s="5"/>
      <c r="H10" s="5"/>
      <c r="I10" s="5"/>
      <c r="J10" s="4">
        <v>0.10101977277594699</v>
      </c>
      <c r="K10" s="4">
        <v>22.522616749995201</v>
      </c>
      <c r="L10" s="4">
        <v>23.200664551314599</v>
      </c>
      <c r="M10" s="4">
        <v>23.986135455230599</v>
      </c>
      <c r="O10" s="9"/>
    </row>
    <row r="11" spans="1:22" x14ac:dyDescent="0.3">
      <c r="A11" s="2" t="s">
        <v>78</v>
      </c>
      <c r="B11" s="2" t="s">
        <v>147</v>
      </c>
      <c r="C11" s="2" t="s">
        <v>124</v>
      </c>
      <c r="D11" s="5"/>
      <c r="E11" s="4">
        <v>0.13401214125934899</v>
      </c>
      <c r="F11" s="4">
        <v>3.79586977322717</v>
      </c>
      <c r="G11" s="4">
        <v>3.79586977322717</v>
      </c>
      <c r="H11" s="4">
        <v>3.74615149194317</v>
      </c>
      <c r="I11" s="5"/>
      <c r="J11" s="5"/>
      <c r="K11" s="4">
        <v>28.6220571322323</v>
      </c>
      <c r="L11" s="4">
        <v>29.483729784356601</v>
      </c>
      <c r="M11" s="4">
        <v>30.481917221328999</v>
      </c>
      <c r="O11" s="9"/>
    </row>
    <row r="12" spans="1:22" x14ac:dyDescent="0.3">
      <c r="A12" s="2" t="s">
        <v>79</v>
      </c>
      <c r="B12" s="2" t="s">
        <v>147</v>
      </c>
      <c r="C12" s="2" t="s">
        <v>124</v>
      </c>
      <c r="D12" s="5"/>
      <c r="E12" s="5"/>
      <c r="F12" s="5"/>
      <c r="G12" s="4">
        <v>4.4798507204725002E-2</v>
      </c>
      <c r="H12" s="4">
        <v>4.6631976782360599E-2</v>
      </c>
      <c r="I12" s="4">
        <v>4.6631976782360599E-2</v>
      </c>
      <c r="J12" s="4">
        <v>2.60615365854053</v>
      </c>
      <c r="K12" s="4">
        <v>15.7845434187696</v>
      </c>
      <c r="L12" s="4">
        <v>16.2597401989097</v>
      </c>
      <c r="M12" s="4">
        <v>16.8102223975221</v>
      </c>
      <c r="O12" s="9"/>
    </row>
    <row r="13" spans="1:22" x14ac:dyDescent="0.3">
      <c r="A13" s="2" t="s">
        <v>82</v>
      </c>
      <c r="B13" s="2" t="s">
        <v>148</v>
      </c>
      <c r="C13" s="2" t="s">
        <v>124</v>
      </c>
      <c r="D13" s="5"/>
      <c r="E13" s="5"/>
      <c r="F13" s="5"/>
      <c r="G13" s="4">
        <v>1.1194539999999999E-2</v>
      </c>
      <c r="H13" s="4">
        <v>1.1589435809223499E-2</v>
      </c>
      <c r="I13" s="4">
        <v>1.21391373118655E-2</v>
      </c>
      <c r="J13" s="4">
        <v>1.28696600165459E-2</v>
      </c>
      <c r="K13" s="4">
        <v>1.34486273550015E-2</v>
      </c>
      <c r="L13" s="4">
        <v>1.4003310759490999E-2</v>
      </c>
      <c r="M13" s="4">
        <v>1.4560028717015901E-2</v>
      </c>
      <c r="O13" s="9"/>
    </row>
    <row r="14" spans="1:22" x14ac:dyDescent="0.3">
      <c r="A14" s="2" t="s">
        <v>60</v>
      </c>
      <c r="B14" s="2" t="s">
        <v>61</v>
      </c>
      <c r="C14" s="2" t="s">
        <v>2</v>
      </c>
      <c r="D14" s="5"/>
      <c r="E14" s="5"/>
      <c r="F14" s="5"/>
      <c r="G14" s="5"/>
      <c r="H14" s="5"/>
      <c r="I14" s="5"/>
      <c r="J14" s="5"/>
      <c r="K14" s="5"/>
      <c r="L14" s="4">
        <v>38.085054735871701</v>
      </c>
      <c r="M14" s="4">
        <v>38.994529529873198</v>
      </c>
      <c r="O14" s="9" t="str">
        <f t="shared" ref="O14:O77" si="0">RIGHT(C14,4)</f>
        <v>0001</v>
      </c>
      <c r="P14" s="9">
        <f>VLOOKUP($O14,scenarios!$A$2:$I$61,3)</f>
        <v>2050</v>
      </c>
      <c r="Q14" s="9" t="str">
        <f>VLOOKUP($O14,scenarios!$A$2:$I$61,4)</f>
        <v>Ref</v>
      </c>
      <c r="R14" s="9" t="str">
        <f>VLOOKUP($O14,scenarios!$A$2:$I$61,5)</f>
        <v>Ref</v>
      </c>
      <c r="S14" s="9" t="str">
        <f>VLOOKUP($O14,scenarios!$A$2:$I$61,6)</f>
        <v>Ref</v>
      </c>
      <c r="T14" s="9" t="str">
        <f>VLOOKUP($O14,scenarios!$A$2:$I$61,7)</f>
        <v>Ref</v>
      </c>
      <c r="U14" s="9" t="str">
        <f>VLOOKUP($O14,scenarios!$A$2:$I$61,8)</f>
        <v>Ref</v>
      </c>
      <c r="V14" s="9" t="str">
        <f>VLOOKUP($O14,scenarios!$A$2:$I$61,9)</f>
        <v>Ref</v>
      </c>
    </row>
    <row r="15" spans="1:22" x14ac:dyDescent="0.3">
      <c r="A15" s="2" t="s">
        <v>62</v>
      </c>
      <c r="B15" s="2" t="s">
        <v>61</v>
      </c>
      <c r="C15" s="2" t="s">
        <v>2</v>
      </c>
      <c r="D15" s="5"/>
      <c r="E15" s="5"/>
      <c r="F15" s="5"/>
      <c r="G15" s="5"/>
      <c r="H15" s="5"/>
      <c r="I15" s="5"/>
      <c r="J15" s="4">
        <v>7.4036514922670804</v>
      </c>
      <c r="K15" s="4">
        <v>19.747421862660701</v>
      </c>
      <c r="L15" s="4">
        <v>28.951602602823101</v>
      </c>
      <c r="M15" s="4">
        <v>27.149499441746599</v>
      </c>
      <c r="O15" s="9" t="str">
        <f t="shared" si="0"/>
        <v>0001</v>
      </c>
      <c r="P15" s="9">
        <f>VLOOKUP($O15,scenarios!$A$2:$I$61,3)</f>
        <v>2050</v>
      </c>
      <c r="Q15" s="9" t="str">
        <f>VLOOKUP($O15,scenarios!$A$2:$I$61,4)</f>
        <v>Ref</v>
      </c>
      <c r="R15" s="9" t="str">
        <f>VLOOKUP($O15,scenarios!$A$2:$I$61,5)</f>
        <v>Ref</v>
      </c>
      <c r="S15" s="9" t="str">
        <f>VLOOKUP($O15,scenarios!$A$2:$I$61,6)</f>
        <v>Ref</v>
      </c>
      <c r="T15" s="9" t="str">
        <f>VLOOKUP($O15,scenarios!$A$2:$I$61,7)</f>
        <v>Ref</v>
      </c>
      <c r="U15" s="9" t="str">
        <f>VLOOKUP($O15,scenarios!$A$2:$I$61,8)</f>
        <v>Ref</v>
      </c>
      <c r="V15" s="9" t="str">
        <f>VLOOKUP($O15,scenarios!$A$2:$I$61,9)</f>
        <v>Ref</v>
      </c>
    </row>
    <row r="16" spans="1:22" x14ac:dyDescent="0.3">
      <c r="A16" s="2" t="s">
        <v>65</v>
      </c>
      <c r="B16" s="2" t="s">
        <v>65</v>
      </c>
      <c r="C16" s="2" t="s">
        <v>2</v>
      </c>
      <c r="D16" s="5"/>
      <c r="E16" s="5"/>
      <c r="F16" s="5"/>
      <c r="G16" s="4">
        <v>5.2177503042358298E-2</v>
      </c>
      <c r="H16" s="4">
        <v>5.3318120803437501E-2</v>
      </c>
      <c r="I16" s="4">
        <v>42.733164859209801</v>
      </c>
      <c r="J16" s="4">
        <v>134.22536864896901</v>
      </c>
      <c r="K16" s="4">
        <v>280.93471937344799</v>
      </c>
      <c r="L16" s="4">
        <v>365.904207300716</v>
      </c>
      <c r="M16" s="4">
        <v>448.73353355957499</v>
      </c>
      <c r="O16" s="9" t="str">
        <f t="shared" si="0"/>
        <v>0001</v>
      </c>
      <c r="P16" s="9">
        <f>VLOOKUP($O16,scenarios!$A$2:$I$61,3)</f>
        <v>2050</v>
      </c>
      <c r="Q16" s="9" t="str">
        <f>VLOOKUP($O16,scenarios!$A$2:$I$61,4)</f>
        <v>Ref</v>
      </c>
      <c r="R16" s="9" t="str">
        <f>VLOOKUP($O16,scenarios!$A$2:$I$61,5)</f>
        <v>Ref</v>
      </c>
      <c r="S16" s="9" t="str">
        <f>VLOOKUP($O16,scenarios!$A$2:$I$61,6)</f>
        <v>Ref</v>
      </c>
      <c r="T16" s="9" t="str">
        <f>VLOOKUP($O16,scenarios!$A$2:$I$61,7)</f>
        <v>Ref</v>
      </c>
      <c r="U16" s="9" t="str">
        <f>VLOOKUP($O16,scenarios!$A$2:$I$61,8)</f>
        <v>Ref</v>
      </c>
      <c r="V16" s="9" t="str">
        <f>VLOOKUP($O16,scenarios!$A$2:$I$61,9)</f>
        <v>Ref</v>
      </c>
    </row>
    <row r="17" spans="1:22" x14ac:dyDescent="0.3">
      <c r="A17" s="2" t="s">
        <v>66</v>
      </c>
      <c r="B17" s="2" t="s">
        <v>66</v>
      </c>
      <c r="C17" s="2" t="s">
        <v>2</v>
      </c>
      <c r="D17" s="5"/>
      <c r="E17" s="5"/>
      <c r="F17" s="5"/>
      <c r="G17" s="5"/>
      <c r="H17" s="4">
        <v>7.20172051200033E-2</v>
      </c>
      <c r="I17" s="4">
        <v>6.5855175299169802E-2</v>
      </c>
      <c r="J17" s="4">
        <v>6.0772735999291803E-2</v>
      </c>
      <c r="K17" s="4">
        <v>519.52525466177701</v>
      </c>
      <c r="L17" s="4">
        <v>1384.6305245398601</v>
      </c>
      <c r="M17" s="4">
        <v>1549.64466255005</v>
      </c>
      <c r="O17" s="9" t="str">
        <f t="shared" si="0"/>
        <v>0001</v>
      </c>
      <c r="P17" s="9">
        <f>VLOOKUP($O17,scenarios!$A$2:$I$61,3)</f>
        <v>2050</v>
      </c>
      <c r="Q17" s="9" t="str">
        <f>VLOOKUP($O17,scenarios!$A$2:$I$61,4)</f>
        <v>Ref</v>
      </c>
      <c r="R17" s="9" t="str">
        <f>VLOOKUP($O17,scenarios!$A$2:$I$61,5)</f>
        <v>Ref</v>
      </c>
      <c r="S17" s="9" t="str">
        <f>VLOOKUP($O17,scenarios!$A$2:$I$61,6)</f>
        <v>Ref</v>
      </c>
      <c r="T17" s="9" t="str">
        <f>VLOOKUP($O17,scenarios!$A$2:$I$61,7)</f>
        <v>Ref</v>
      </c>
      <c r="U17" s="9" t="str">
        <f>VLOOKUP($O17,scenarios!$A$2:$I$61,8)</f>
        <v>Ref</v>
      </c>
      <c r="V17" s="9" t="str">
        <f>VLOOKUP($O17,scenarios!$A$2:$I$61,9)</f>
        <v>Ref</v>
      </c>
    </row>
    <row r="18" spans="1:22" x14ac:dyDescent="0.3">
      <c r="A18" s="15" t="s">
        <v>67</v>
      </c>
      <c r="B18" s="15" t="s">
        <v>67</v>
      </c>
      <c r="C18" s="15" t="s">
        <v>2</v>
      </c>
      <c r="D18" s="16"/>
      <c r="E18" s="16"/>
      <c r="F18" s="16"/>
      <c r="G18" s="16"/>
      <c r="H18" s="17">
        <v>5.3376602512234098E-2</v>
      </c>
      <c r="I18" s="17">
        <v>4.9364548878612698E-2</v>
      </c>
      <c r="J18" s="17">
        <v>4.96000967004782E-2</v>
      </c>
      <c r="K18" s="17">
        <v>6.3361641263195698E-2</v>
      </c>
      <c r="L18" s="17">
        <v>4.1022250518163599E-2</v>
      </c>
      <c r="M18" s="17">
        <v>3.8247379205303703E-2</v>
      </c>
      <c r="N18" s="18"/>
      <c r="O18" s="18" t="str">
        <f t="shared" si="0"/>
        <v>0001</v>
      </c>
      <c r="P18" s="18">
        <f>VLOOKUP($O18,scenarios!$A$2:$I$61,3)</f>
        <v>2050</v>
      </c>
      <c r="Q18" s="18" t="str">
        <f>VLOOKUP($O18,scenarios!$A$2:$I$61,4)</f>
        <v>Ref</v>
      </c>
      <c r="R18" s="18" t="str">
        <f>VLOOKUP($O18,scenarios!$A$2:$I$61,5)</f>
        <v>Ref</v>
      </c>
      <c r="S18" s="18" t="str">
        <f>VLOOKUP($O18,scenarios!$A$2:$I$61,6)</f>
        <v>Ref</v>
      </c>
      <c r="T18" s="18" t="str">
        <f>VLOOKUP($O18,scenarios!$A$2:$I$61,7)</f>
        <v>Ref</v>
      </c>
      <c r="U18" s="18" t="str">
        <f>VLOOKUP($O18,scenarios!$A$2:$I$61,8)</f>
        <v>Ref</v>
      </c>
      <c r="V18" s="18" t="str">
        <f>VLOOKUP($O18,scenarios!$A$2:$I$61,9)</f>
        <v>Ref</v>
      </c>
    </row>
    <row r="19" spans="1:22" x14ac:dyDescent="0.3">
      <c r="A19" s="2" t="s">
        <v>68</v>
      </c>
      <c r="B19" s="2" t="s">
        <v>69</v>
      </c>
      <c r="C19" s="2" t="s">
        <v>2</v>
      </c>
      <c r="D19" s="5"/>
      <c r="E19" s="5"/>
      <c r="F19" s="5"/>
      <c r="G19" s="5"/>
      <c r="H19" s="4">
        <v>21.974701918449401</v>
      </c>
      <c r="I19" s="4">
        <v>89.151280121930697</v>
      </c>
      <c r="J19" s="4">
        <v>453.92098393933099</v>
      </c>
      <c r="K19" s="4">
        <v>1113.31457022313</v>
      </c>
      <c r="L19" s="4">
        <v>1684.6032001543199</v>
      </c>
      <c r="M19" s="4">
        <v>1849.0917090508301</v>
      </c>
      <c r="O19" s="9" t="str">
        <f t="shared" si="0"/>
        <v>0001</v>
      </c>
      <c r="P19" s="9">
        <f>VLOOKUP($O19,scenarios!$A$2:$I$61,3)</f>
        <v>2050</v>
      </c>
      <c r="Q19" s="9" t="str">
        <f>VLOOKUP($O19,scenarios!$A$2:$I$61,4)</f>
        <v>Ref</v>
      </c>
      <c r="R19" s="9" t="str">
        <f>VLOOKUP($O19,scenarios!$A$2:$I$61,5)</f>
        <v>Ref</v>
      </c>
      <c r="S19" s="9" t="str">
        <f>VLOOKUP($O19,scenarios!$A$2:$I$61,6)</f>
        <v>Ref</v>
      </c>
      <c r="T19" s="9" t="str">
        <f>VLOOKUP($O19,scenarios!$A$2:$I$61,7)</f>
        <v>Ref</v>
      </c>
      <c r="U19" s="9" t="str">
        <f>VLOOKUP($O19,scenarios!$A$2:$I$61,8)</f>
        <v>Ref</v>
      </c>
      <c r="V19" s="9" t="str">
        <f>VLOOKUP($O19,scenarios!$A$2:$I$61,9)</f>
        <v>Ref</v>
      </c>
    </row>
    <row r="20" spans="1:22" x14ac:dyDescent="0.3">
      <c r="A20" s="2" t="s">
        <v>70</v>
      </c>
      <c r="B20" s="2" t="s">
        <v>69</v>
      </c>
      <c r="C20" s="2" t="s">
        <v>2</v>
      </c>
      <c r="D20" s="5"/>
      <c r="E20" s="4">
        <v>7.23713983468054E-3</v>
      </c>
      <c r="F20" s="4">
        <v>0.104312476845433</v>
      </c>
      <c r="G20" s="4">
        <v>9.50473902781519E-2</v>
      </c>
      <c r="H20" s="4">
        <v>8.4249702362211798E-2</v>
      </c>
      <c r="I20" s="5"/>
      <c r="J20" s="5"/>
      <c r="K20" s="5"/>
      <c r="L20" s="5"/>
      <c r="M20" s="5"/>
      <c r="O20" s="9" t="str">
        <f t="shared" si="0"/>
        <v>0001</v>
      </c>
      <c r="P20" s="9">
        <f>VLOOKUP($O20,scenarios!$A$2:$I$61,3)</f>
        <v>2050</v>
      </c>
      <c r="Q20" s="9" t="str">
        <f>VLOOKUP($O20,scenarios!$A$2:$I$61,4)</f>
        <v>Ref</v>
      </c>
      <c r="R20" s="9" t="str">
        <f>VLOOKUP($O20,scenarios!$A$2:$I$61,5)</f>
        <v>Ref</v>
      </c>
      <c r="S20" s="9" t="str">
        <f>VLOOKUP($O20,scenarios!$A$2:$I$61,6)</f>
        <v>Ref</v>
      </c>
      <c r="T20" s="9" t="str">
        <f>VLOOKUP($O20,scenarios!$A$2:$I$61,7)</f>
        <v>Ref</v>
      </c>
      <c r="U20" s="9" t="str">
        <f>VLOOKUP($O20,scenarios!$A$2:$I$61,8)</f>
        <v>Ref</v>
      </c>
      <c r="V20" s="9" t="str">
        <f>VLOOKUP($O20,scenarios!$A$2:$I$61,9)</f>
        <v>Ref</v>
      </c>
    </row>
    <row r="21" spans="1:22" x14ac:dyDescent="0.3">
      <c r="A21" s="2" t="s">
        <v>71</v>
      </c>
      <c r="B21" s="2" t="s">
        <v>69</v>
      </c>
      <c r="C21" s="2" t="s">
        <v>2</v>
      </c>
      <c r="D21" s="5"/>
      <c r="E21" s="5"/>
      <c r="F21" s="5"/>
      <c r="G21" s="4">
        <v>14.1770132610038</v>
      </c>
      <c r="H21" s="4">
        <v>46.187630904479903</v>
      </c>
      <c r="I21" s="4">
        <v>46.2152686181417</v>
      </c>
      <c r="J21" s="4">
        <v>51.4182985373237</v>
      </c>
      <c r="K21" s="4">
        <v>697.64814582689201</v>
      </c>
      <c r="L21" s="4">
        <v>1515.4428366187799</v>
      </c>
      <c r="M21" s="4">
        <v>1631.1499901658501</v>
      </c>
      <c r="O21" s="9" t="str">
        <f t="shared" si="0"/>
        <v>0001</v>
      </c>
      <c r="P21" s="9">
        <f>VLOOKUP($O21,scenarios!$A$2:$I$61,3)</f>
        <v>2050</v>
      </c>
      <c r="Q21" s="9" t="str">
        <f>VLOOKUP($O21,scenarios!$A$2:$I$61,4)</f>
        <v>Ref</v>
      </c>
      <c r="R21" s="9" t="str">
        <f>VLOOKUP($O21,scenarios!$A$2:$I$61,5)</f>
        <v>Ref</v>
      </c>
      <c r="S21" s="9" t="str">
        <f>VLOOKUP($O21,scenarios!$A$2:$I$61,6)</f>
        <v>Ref</v>
      </c>
      <c r="T21" s="9" t="str">
        <f>VLOOKUP($O21,scenarios!$A$2:$I$61,7)</f>
        <v>Ref</v>
      </c>
      <c r="U21" s="9" t="str">
        <f>VLOOKUP($O21,scenarios!$A$2:$I$61,8)</f>
        <v>Ref</v>
      </c>
      <c r="V21" s="9" t="str">
        <f>VLOOKUP($O21,scenarios!$A$2:$I$61,9)</f>
        <v>Ref</v>
      </c>
    </row>
    <row r="22" spans="1:22" x14ac:dyDescent="0.3">
      <c r="A22" s="2" t="s">
        <v>72</v>
      </c>
      <c r="B22" s="2" t="s">
        <v>69</v>
      </c>
      <c r="C22" s="2" t="s">
        <v>2</v>
      </c>
      <c r="D22" s="4">
        <v>0.150930882900571</v>
      </c>
      <c r="E22" s="4">
        <v>0.138493735562882</v>
      </c>
      <c r="F22" s="4">
        <v>3.7616065277232699E-2</v>
      </c>
      <c r="G22" s="4">
        <v>1.0120461553152301E-2</v>
      </c>
      <c r="H22" s="4">
        <v>8.6384066300645296E-3</v>
      </c>
      <c r="I22" s="5"/>
      <c r="J22" s="5"/>
      <c r="K22" s="5"/>
      <c r="L22" s="5"/>
      <c r="M22" s="5"/>
      <c r="O22" s="9" t="str">
        <f t="shared" si="0"/>
        <v>0001</v>
      </c>
      <c r="P22" s="9">
        <f>VLOOKUP($O22,scenarios!$A$2:$I$61,3)</f>
        <v>2050</v>
      </c>
      <c r="Q22" s="9" t="str">
        <f>VLOOKUP($O22,scenarios!$A$2:$I$61,4)</f>
        <v>Ref</v>
      </c>
      <c r="R22" s="9" t="str">
        <f>VLOOKUP($O22,scenarios!$A$2:$I$61,5)</f>
        <v>Ref</v>
      </c>
      <c r="S22" s="9" t="str">
        <f>VLOOKUP($O22,scenarios!$A$2:$I$61,6)</f>
        <v>Ref</v>
      </c>
      <c r="T22" s="9" t="str">
        <f>VLOOKUP($O22,scenarios!$A$2:$I$61,7)</f>
        <v>Ref</v>
      </c>
      <c r="U22" s="9" t="str">
        <f>VLOOKUP($O22,scenarios!$A$2:$I$61,8)</f>
        <v>Ref</v>
      </c>
      <c r="V22" s="9" t="str">
        <f>VLOOKUP($O22,scenarios!$A$2:$I$61,9)</f>
        <v>Ref</v>
      </c>
    </row>
    <row r="23" spans="1:22" x14ac:dyDescent="0.3">
      <c r="A23" s="2" t="s">
        <v>73</v>
      </c>
      <c r="B23" s="2" t="s">
        <v>69</v>
      </c>
      <c r="C23" s="2" t="s">
        <v>2</v>
      </c>
      <c r="D23" s="4">
        <v>8.73173306253055E-2</v>
      </c>
      <c r="E23" s="4">
        <v>8.0123402051320694E-2</v>
      </c>
      <c r="F23" s="4">
        <v>2.1766340449913199E-2</v>
      </c>
      <c r="G23" s="4">
        <v>5.8591425899073499E-3</v>
      </c>
      <c r="H23" s="4">
        <v>5.0018389997672904E-3</v>
      </c>
      <c r="I23" s="5"/>
      <c r="J23" s="5"/>
      <c r="K23" s="5"/>
      <c r="L23" s="5"/>
      <c r="M23" s="5"/>
      <c r="O23" s="9" t="str">
        <f t="shared" si="0"/>
        <v>0001</v>
      </c>
      <c r="P23" s="9">
        <f>VLOOKUP($O23,scenarios!$A$2:$I$61,3)</f>
        <v>2050</v>
      </c>
      <c r="Q23" s="9" t="str">
        <f>VLOOKUP($O23,scenarios!$A$2:$I$61,4)</f>
        <v>Ref</v>
      </c>
      <c r="R23" s="9" t="str">
        <f>VLOOKUP($O23,scenarios!$A$2:$I$61,5)</f>
        <v>Ref</v>
      </c>
      <c r="S23" s="9" t="str">
        <f>VLOOKUP($O23,scenarios!$A$2:$I$61,6)</f>
        <v>Ref</v>
      </c>
      <c r="T23" s="9" t="str">
        <f>VLOOKUP($O23,scenarios!$A$2:$I$61,7)</f>
        <v>Ref</v>
      </c>
      <c r="U23" s="9" t="str">
        <f>VLOOKUP($O23,scenarios!$A$2:$I$61,8)</f>
        <v>Ref</v>
      </c>
      <c r="V23" s="9" t="str">
        <f>VLOOKUP($O23,scenarios!$A$2:$I$61,9)</f>
        <v>Ref</v>
      </c>
    </row>
    <row r="24" spans="1:22" x14ac:dyDescent="0.3">
      <c r="A24" s="2" t="s">
        <v>74</v>
      </c>
      <c r="B24" s="2" t="s">
        <v>69</v>
      </c>
      <c r="C24" s="2" t="s">
        <v>2</v>
      </c>
      <c r="D24" s="5"/>
      <c r="E24" s="5"/>
      <c r="F24" s="5"/>
      <c r="G24" s="5"/>
      <c r="H24" s="5"/>
      <c r="I24" s="5"/>
      <c r="J24" s="5"/>
      <c r="K24" s="5"/>
      <c r="L24" s="5"/>
      <c r="M24" s="4">
        <v>8.5445941446039395</v>
      </c>
      <c r="O24" s="9" t="str">
        <f t="shared" si="0"/>
        <v>0001</v>
      </c>
      <c r="P24" s="9">
        <f>VLOOKUP($O24,scenarios!$A$2:$I$61,3)</f>
        <v>2050</v>
      </c>
      <c r="Q24" s="9" t="str">
        <f>VLOOKUP($O24,scenarios!$A$2:$I$61,4)</f>
        <v>Ref</v>
      </c>
      <c r="R24" s="9" t="str">
        <f>VLOOKUP($O24,scenarios!$A$2:$I$61,5)</f>
        <v>Ref</v>
      </c>
      <c r="S24" s="9" t="str">
        <f>VLOOKUP($O24,scenarios!$A$2:$I$61,6)</f>
        <v>Ref</v>
      </c>
      <c r="T24" s="9" t="str">
        <f>VLOOKUP($O24,scenarios!$A$2:$I$61,7)</f>
        <v>Ref</v>
      </c>
      <c r="U24" s="9" t="str">
        <f>VLOOKUP($O24,scenarios!$A$2:$I$61,8)</f>
        <v>Ref</v>
      </c>
      <c r="V24" s="9" t="str">
        <f>VLOOKUP($O24,scenarios!$A$2:$I$61,9)</f>
        <v>Ref</v>
      </c>
    </row>
    <row r="25" spans="1:22" x14ac:dyDescent="0.3">
      <c r="A25" s="15" t="s">
        <v>75</v>
      </c>
      <c r="B25" s="15" t="s">
        <v>76</v>
      </c>
      <c r="C25" s="15" t="s">
        <v>2</v>
      </c>
      <c r="D25" s="16"/>
      <c r="E25" s="16"/>
      <c r="F25" s="16"/>
      <c r="G25" s="16"/>
      <c r="H25" s="16"/>
      <c r="I25" s="16"/>
      <c r="J25" s="16"/>
      <c r="K25" s="16"/>
      <c r="L25" s="16"/>
      <c r="M25" s="17">
        <v>1024.3442367504899</v>
      </c>
      <c r="N25" s="18"/>
      <c r="O25" s="18" t="str">
        <f t="shared" si="0"/>
        <v>0001</v>
      </c>
      <c r="P25" s="18">
        <f>VLOOKUP($O25,scenarios!$A$2:$I$61,3)</f>
        <v>2050</v>
      </c>
      <c r="Q25" s="18" t="str">
        <f>VLOOKUP($O25,scenarios!$A$2:$I$61,4)</f>
        <v>Ref</v>
      </c>
      <c r="R25" s="18" t="str">
        <f>VLOOKUP($O25,scenarios!$A$2:$I$61,5)</f>
        <v>Ref</v>
      </c>
      <c r="S25" s="18" t="str">
        <f>VLOOKUP($O25,scenarios!$A$2:$I$61,6)</f>
        <v>Ref</v>
      </c>
      <c r="T25" s="18" t="str">
        <f>VLOOKUP($O25,scenarios!$A$2:$I$61,7)</f>
        <v>Ref</v>
      </c>
      <c r="U25" s="18" t="str">
        <f>VLOOKUP($O25,scenarios!$A$2:$I$61,8)</f>
        <v>Ref</v>
      </c>
      <c r="V25" s="18" t="str">
        <f>VLOOKUP($O25,scenarios!$A$2:$I$61,9)</f>
        <v>Ref</v>
      </c>
    </row>
    <row r="26" spans="1:22" x14ac:dyDescent="0.3">
      <c r="A26" s="2" t="s">
        <v>77</v>
      </c>
      <c r="B26" s="2" t="s">
        <v>69</v>
      </c>
      <c r="C26" s="2" t="s">
        <v>2</v>
      </c>
      <c r="D26" s="5"/>
      <c r="E26" s="5"/>
      <c r="F26" s="5"/>
      <c r="G26" s="5"/>
      <c r="H26" s="5"/>
      <c r="I26" s="5"/>
      <c r="J26" s="5"/>
      <c r="K26" s="4">
        <v>6.8490309025090204</v>
      </c>
      <c r="L26" s="4">
        <v>7.0552223231669204</v>
      </c>
      <c r="M26" s="4">
        <v>7.2848365547315801</v>
      </c>
      <c r="O26" s="9" t="str">
        <f t="shared" si="0"/>
        <v>0001</v>
      </c>
      <c r="P26" s="9">
        <f>VLOOKUP($O26,scenarios!$A$2:$I$61,3)</f>
        <v>2050</v>
      </c>
      <c r="Q26" s="9" t="str">
        <f>VLOOKUP($O26,scenarios!$A$2:$I$61,4)</f>
        <v>Ref</v>
      </c>
      <c r="R26" s="9" t="str">
        <f>VLOOKUP($O26,scenarios!$A$2:$I$61,5)</f>
        <v>Ref</v>
      </c>
      <c r="S26" s="9" t="str">
        <f>VLOOKUP($O26,scenarios!$A$2:$I$61,6)</f>
        <v>Ref</v>
      </c>
      <c r="T26" s="9" t="str">
        <f>VLOOKUP($O26,scenarios!$A$2:$I$61,7)</f>
        <v>Ref</v>
      </c>
      <c r="U26" s="9" t="str">
        <f>VLOOKUP($O26,scenarios!$A$2:$I$61,8)</f>
        <v>Ref</v>
      </c>
      <c r="V26" s="9" t="str">
        <f>VLOOKUP($O26,scenarios!$A$2:$I$61,9)</f>
        <v>Ref</v>
      </c>
    </row>
    <row r="27" spans="1:22" x14ac:dyDescent="0.3">
      <c r="A27" s="2" t="s">
        <v>78</v>
      </c>
      <c r="B27" s="2" t="s">
        <v>69</v>
      </c>
      <c r="C27" s="2" t="s">
        <v>2</v>
      </c>
      <c r="D27" s="5"/>
      <c r="E27" s="5"/>
      <c r="F27" s="5"/>
      <c r="G27" s="4">
        <v>5.8066033577119596</v>
      </c>
      <c r="H27" s="4">
        <v>5.0021969479094004</v>
      </c>
      <c r="I27" s="5"/>
      <c r="J27" s="5"/>
      <c r="K27" s="4">
        <v>38.233055616775303</v>
      </c>
      <c r="L27" s="4">
        <v>39.384069266140997</v>
      </c>
      <c r="M27" s="4">
        <v>40.275294422974397</v>
      </c>
      <c r="O27" s="9" t="str">
        <f t="shared" si="0"/>
        <v>0001</v>
      </c>
      <c r="P27" s="9">
        <f>VLOOKUP($O27,scenarios!$A$2:$I$61,3)</f>
        <v>2050</v>
      </c>
      <c r="Q27" s="9" t="str">
        <f>VLOOKUP($O27,scenarios!$A$2:$I$61,4)</f>
        <v>Ref</v>
      </c>
      <c r="R27" s="9" t="str">
        <f>VLOOKUP($O27,scenarios!$A$2:$I$61,5)</f>
        <v>Ref</v>
      </c>
      <c r="S27" s="9" t="str">
        <f>VLOOKUP($O27,scenarios!$A$2:$I$61,6)</f>
        <v>Ref</v>
      </c>
      <c r="T27" s="9" t="str">
        <f>VLOOKUP($O27,scenarios!$A$2:$I$61,7)</f>
        <v>Ref</v>
      </c>
      <c r="U27" s="9" t="str">
        <f>VLOOKUP($O27,scenarios!$A$2:$I$61,8)</f>
        <v>Ref</v>
      </c>
      <c r="V27" s="9" t="str">
        <f>VLOOKUP($O27,scenarios!$A$2:$I$61,9)</f>
        <v>Ref</v>
      </c>
    </row>
    <row r="28" spans="1:22" x14ac:dyDescent="0.3">
      <c r="A28" s="2" t="s">
        <v>79</v>
      </c>
      <c r="B28" s="2" t="s">
        <v>69</v>
      </c>
      <c r="C28" s="2" t="s">
        <v>2</v>
      </c>
      <c r="D28" s="5"/>
      <c r="E28" s="5"/>
      <c r="F28" s="5"/>
      <c r="G28" s="4">
        <v>7.0700400522044404E-2</v>
      </c>
      <c r="H28" s="4">
        <v>6.3933505115980296E-2</v>
      </c>
      <c r="I28" s="4">
        <v>6.3971310452488495E-2</v>
      </c>
      <c r="J28" s="4">
        <v>19.2291947640601</v>
      </c>
      <c r="K28" s="4">
        <v>21.6537663008713</v>
      </c>
      <c r="L28" s="4">
        <v>22.305657188753699</v>
      </c>
      <c r="M28" s="4">
        <v>13.855519636491399</v>
      </c>
      <c r="O28" s="9" t="str">
        <f t="shared" si="0"/>
        <v>0001</v>
      </c>
      <c r="P28" s="9">
        <f>VLOOKUP($O28,scenarios!$A$2:$I$61,3)</f>
        <v>2050</v>
      </c>
      <c r="Q28" s="9" t="str">
        <f>VLOOKUP($O28,scenarios!$A$2:$I$61,4)</f>
        <v>Ref</v>
      </c>
      <c r="R28" s="9" t="str">
        <f>VLOOKUP($O28,scenarios!$A$2:$I$61,5)</f>
        <v>Ref</v>
      </c>
      <c r="S28" s="9" t="str">
        <f>VLOOKUP($O28,scenarios!$A$2:$I$61,6)</f>
        <v>Ref</v>
      </c>
      <c r="T28" s="9" t="str">
        <f>VLOOKUP($O28,scenarios!$A$2:$I$61,7)</f>
        <v>Ref</v>
      </c>
      <c r="U28" s="9" t="str">
        <f>VLOOKUP($O28,scenarios!$A$2:$I$61,8)</f>
        <v>Ref</v>
      </c>
      <c r="V28" s="9" t="str">
        <f>VLOOKUP($O28,scenarios!$A$2:$I$61,9)</f>
        <v>Ref</v>
      </c>
    </row>
    <row r="29" spans="1:22" x14ac:dyDescent="0.3">
      <c r="A29" s="2" t="s">
        <v>80</v>
      </c>
      <c r="B29" s="2" t="s">
        <v>69</v>
      </c>
      <c r="C29" s="2" t="s">
        <v>2</v>
      </c>
      <c r="D29" s="5"/>
      <c r="E29" s="5"/>
      <c r="F29" s="5"/>
      <c r="G29" s="5"/>
      <c r="H29" s="5"/>
      <c r="I29" s="5"/>
      <c r="J29" s="5"/>
      <c r="K29" s="4">
        <v>70.722270079089895</v>
      </c>
      <c r="L29" s="4">
        <v>73.477399193487699</v>
      </c>
      <c r="M29" s="4">
        <v>75.296642278226699</v>
      </c>
      <c r="O29" s="9" t="str">
        <f t="shared" si="0"/>
        <v>0001</v>
      </c>
      <c r="P29" s="9">
        <f>VLOOKUP($O29,scenarios!$A$2:$I$61,3)</f>
        <v>2050</v>
      </c>
      <c r="Q29" s="9" t="str">
        <f>VLOOKUP($O29,scenarios!$A$2:$I$61,4)</f>
        <v>Ref</v>
      </c>
      <c r="R29" s="9" t="str">
        <f>VLOOKUP($O29,scenarios!$A$2:$I$61,5)</f>
        <v>Ref</v>
      </c>
      <c r="S29" s="9" t="str">
        <f>VLOOKUP($O29,scenarios!$A$2:$I$61,6)</f>
        <v>Ref</v>
      </c>
      <c r="T29" s="9" t="str">
        <f>VLOOKUP($O29,scenarios!$A$2:$I$61,7)</f>
        <v>Ref</v>
      </c>
      <c r="U29" s="9" t="str">
        <f>VLOOKUP($O29,scenarios!$A$2:$I$61,8)</f>
        <v>Ref</v>
      </c>
      <c r="V29" s="9" t="str">
        <f>VLOOKUP($O29,scenarios!$A$2:$I$61,9)</f>
        <v>Ref</v>
      </c>
    </row>
    <row r="30" spans="1:22" x14ac:dyDescent="0.3">
      <c r="A30" s="2" t="s">
        <v>81</v>
      </c>
      <c r="B30" s="2" t="s">
        <v>69</v>
      </c>
      <c r="C30" s="2" t="s">
        <v>2</v>
      </c>
      <c r="D30" s="5"/>
      <c r="E30" s="5"/>
      <c r="F30" s="5"/>
      <c r="G30" s="5"/>
      <c r="H30" s="5"/>
      <c r="I30" s="5"/>
      <c r="J30" s="4">
        <v>6.7128666462687896</v>
      </c>
      <c r="K30" s="4">
        <v>14.371509541955399</v>
      </c>
      <c r="L30" s="4">
        <v>14.804166659675399</v>
      </c>
      <c r="M30" s="4">
        <v>8.2924250837306701</v>
      </c>
      <c r="O30" s="9" t="str">
        <f t="shared" si="0"/>
        <v>0001</v>
      </c>
      <c r="P30" s="9">
        <f>VLOOKUP($O30,scenarios!$A$2:$I$61,3)</f>
        <v>2050</v>
      </c>
      <c r="Q30" s="9" t="str">
        <f>VLOOKUP($O30,scenarios!$A$2:$I$61,4)</f>
        <v>Ref</v>
      </c>
      <c r="R30" s="9" t="str">
        <f>VLOOKUP($O30,scenarios!$A$2:$I$61,5)</f>
        <v>Ref</v>
      </c>
      <c r="S30" s="9" t="str">
        <f>VLOOKUP($O30,scenarios!$A$2:$I$61,6)</f>
        <v>Ref</v>
      </c>
      <c r="T30" s="9" t="str">
        <f>VLOOKUP($O30,scenarios!$A$2:$I$61,7)</f>
        <v>Ref</v>
      </c>
      <c r="U30" s="9" t="str">
        <f>VLOOKUP($O30,scenarios!$A$2:$I$61,8)</f>
        <v>Ref</v>
      </c>
      <c r="V30" s="9" t="str">
        <f>VLOOKUP($O30,scenarios!$A$2:$I$61,9)</f>
        <v>Ref</v>
      </c>
    </row>
    <row r="31" spans="1:22" x14ac:dyDescent="0.3">
      <c r="A31" s="2" t="s">
        <v>82</v>
      </c>
      <c r="B31" s="2" t="s">
        <v>82</v>
      </c>
      <c r="C31" s="2" t="s">
        <v>2</v>
      </c>
      <c r="D31" s="5"/>
      <c r="E31" s="5"/>
      <c r="F31" s="5"/>
      <c r="G31" s="4">
        <v>5.0736174007941497E-2</v>
      </c>
      <c r="H31" s="4">
        <v>4.6872097850688597E-2</v>
      </c>
      <c r="I31" s="4">
        <v>4.6726525115337501E-2</v>
      </c>
      <c r="J31" s="4">
        <v>78.6755878314206</v>
      </c>
      <c r="K31" s="4">
        <v>274.64815297359701</v>
      </c>
      <c r="L31" s="4">
        <v>487.62717184716701</v>
      </c>
      <c r="M31" s="4">
        <v>650.15358364580197</v>
      </c>
      <c r="O31" s="9" t="str">
        <f t="shared" si="0"/>
        <v>0001</v>
      </c>
      <c r="P31" s="9">
        <f>VLOOKUP($O31,scenarios!$A$2:$I$61,3)</f>
        <v>2050</v>
      </c>
      <c r="Q31" s="9" t="str">
        <f>VLOOKUP($O31,scenarios!$A$2:$I$61,4)</f>
        <v>Ref</v>
      </c>
      <c r="R31" s="9" t="str">
        <f>VLOOKUP($O31,scenarios!$A$2:$I$61,5)</f>
        <v>Ref</v>
      </c>
      <c r="S31" s="9" t="str">
        <f>VLOOKUP($O31,scenarios!$A$2:$I$61,6)</f>
        <v>Ref</v>
      </c>
      <c r="T31" s="9" t="str">
        <f>VLOOKUP($O31,scenarios!$A$2:$I$61,7)</f>
        <v>Ref</v>
      </c>
      <c r="U31" s="9" t="str">
        <f>VLOOKUP($O31,scenarios!$A$2:$I$61,8)</f>
        <v>Ref</v>
      </c>
      <c r="V31" s="9" t="str">
        <f>VLOOKUP($O31,scenarios!$A$2:$I$61,9)</f>
        <v>Ref</v>
      </c>
    </row>
    <row r="32" spans="1:22" s="18" customFormat="1" x14ac:dyDescent="0.3">
      <c r="A32" s="15" t="s">
        <v>83</v>
      </c>
      <c r="B32" s="15" t="s">
        <v>83</v>
      </c>
      <c r="C32" s="15" t="s">
        <v>2</v>
      </c>
      <c r="D32" s="16"/>
      <c r="E32" s="16"/>
      <c r="F32" s="16"/>
      <c r="G32" s="16"/>
      <c r="H32" s="16"/>
      <c r="I32" s="16"/>
      <c r="J32" s="17">
        <v>97.894878143542996</v>
      </c>
      <c r="K32" s="17">
        <v>93.742729967797402</v>
      </c>
      <c r="L32" s="17">
        <v>89.928471784444298</v>
      </c>
      <c r="M32" s="17">
        <v>70.774243318741298</v>
      </c>
      <c r="O32" s="18" t="str">
        <f t="shared" si="0"/>
        <v>0001</v>
      </c>
      <c r="P32" s="18">
        <f>VLOOKUP($O32,scenarios!$A$2:$I$61,3)</f>
        <v>2050</v>
      </c>
      <c r="Q32" s="18" t="str">
        <f>VLOOKUP($O32,scenarios!$A$2:$I$61,4)</f>
        <v>Ref</v>
      </c>
      <c r="R32" s="18" t="str">
        <f>VLOOKUP($O32,scenarios!$A$2:$I$61,5)</f>
        <v>Ref</v>
      </c>
      <c r="S32" s="18" t="str">
        <f>VLOOKUP($O32,scenarios!$A$2:$I$61,6)</f>
        <v>Ref</v>
      </c>
      <c r="T32" s="18" t="str">
        <f>VLOOKUP($O32,scenarios!$A$2:$I$61,7)</f>
        <v>Ref</v>
      </c>
      <c r="U32" s="18" t="str">
        <f>VLOOKUP($O32,scenarios!$A$2:$I$61,8)</f>
        <v>Ref</v>
      </c>
      <c r="V32" s="18" t="str">
        <f>VLOOKUP($O32,scenarios!$A$2:$I$61,9)</f>
        <v>Ref</v>
      </c>
    </row>
    <row r="33" spans="1:22" s="18" customFormat="1" x14ac:dyDescent="0.3">
      <c r="A33" s="10" t="s">
        <v>62</v>
      </c>
      <c r="B33" s="10" t="s">
        <v>61</v>
      </c>
      <c r="C33" s="2" t="s">
        <v>3</v>
      </c>
      <c r="D33" s="5"/>
      <c r="E33" s="5"/>
      <c r="F33" s="5"/>
      <c r="G33" s="5"/>
      <c r="H33" s="5"/>
      <c r="I33" s="5"/>
      <c r="J33" s="5"/>
      <c r="K33" s="5"/>
      <c r="L33" s="4">
        <v>5.5336900108562297</v>
      </c>
      <c r="M33" s="4">
        <v>16.529746275146699</v>
      </c>
      <c r="N33" s="9"/>
      <c r="O33" s="9" t="str">
        <f t="shared" si="0"/>
        <v>0002</v>
      </c>
      <c r="P33" s="9">
        <f>VLOOKUP($O33,scenarios!$A$2:$I$61,3)</f>
        <v>2080</v>
      </c>
      <c r="Q33" s="9" t="str">
        <f>VLOOKUP($O33,scenarios!$A$2:$I$61,4)</f>
        <v>Ref</v>
      </c>
      <c r="R33" s="9" t="str">
        <f>VLOOKUP($O33,scenarios!$A$2:$I$61,5)</f>
        <v>Ref</v>
      </c>
      <c r="S33" s="9" t="str">
        <f>VLOOKUP($O33,scenarios!$A$2:$I$61,6)</f>
        <v>Ref</v>
      </c>
      <c r="T33" s="9" t="str">
        <f>VLOOKUP($O33,scenarios!$A$2:$I$61,7)</f>
        <v>Ref</v>
      </c>
      <c r="U33" s="9" t="str">
        <f>VLOOKUP($O33,scenarios!$A$2:$I$61,8)</f>
        <v>Ref</v>
      </c>
      <c r="V33" s="9" t="str">
        <f>VLOOKUP($O33,scenarios!$A$2:$I$61,9)</f>
        <v>Ref</v>
      </c>
    </row>
    <row r="34" spans="1:22" s="18" customFormat="1" x14ac:dyDescent="0.3">
      <c r="A34" s="10" t="s">
        <v>65</v>
      </c>
      <c r="B34" s="10" t="s">
        <v>65</v>
      </c>
      <c r="C34" s="2" t="s">
        <v>3</v>
      </c>
      <c r="D34" s="5"/>
      <c r="E34" s="5"/>
      <c r="F34" s="5"/>
      <c r="G34" s="4">
        <v>5.2177503042358298E-2</v>
      </c>
      <c r="H34" s="4">
        <v>5.3318120803437501E-2</v>
      </c>
      <c r="I34" s="4">
        <v>5.5678679267911702E-2</v>
      </c>
      <c r="J34" s="4">
        <v>5.7680083788849403E-2</v>
      </c>
      <c r="K34" s="4">
        <v>133.479528037102</v>
      </c>
      <c r="L34" s="4">
        <v>298.453430996105</v>
      </c>
      <c r="M34" s="4">
        <v>457.19320462145998</v>
      </c>
      <c r="N34" s="9"/>
      <c r="O34" s="9" t="str">
        <f t="shared" si="0"/>
        <v>0002</v>
      </c>
      <c r="P34" s="9">
        <f>VLOOKUP($O34,scenarios!$A$2:$I$61,3)</f>
        <v>2080</v>
      </c>
      <c r="Q34" s="9" t="str">
        <f>VLOOKUP($O34,scenarios!$A$2:$I$61,4)</f>
        <v>Ref</v>
      </c>
      <c r="R34" s="9" t="str">
        <f>VLOOKUP($O34,scenarios!$A$2:$I$61,5)</f>
        <v>Ref</v>
      </c>
      <c r="S34" s="9" t="str">
        <f>VLOOKUP($O34,scenarios!$A$2:$I$61,6)</f>
        <v>Ref</v>
      </c>
      <c r="T34" s="9" t="str">
        <f>VLOOKUP($O34,scenarios!$A$2:$I$61,7)</f>
        <v>Ref</v>
      </c>
      <c r="U34" s="9" t="str">
        <f>VLOOKUP($O34,scenarios!$A$2:$I$61,8)</f>
        <v>Ref</v>
      </c>
      <c r="V34" s="9" t="str">
        <f>VLOOKUP($O34,scenarios!$A$2:$I$61,9)</f>
        <v>Ref</v>
      </c>
    </row>
    <row r="35" spans="1:22" s="18" customFormat="1" x14ac:dyDescent="0.3">
      <c r="A35" s="10" t="s">
        <v>66</v>
      </c>
      <c r="B35" s="10" t="s">
        <v>66</v>
      </c>
      <c r="C35" s="2" t="s">
        <v>3</v>
      </c>
      <c r="D35" s="5"/>
      <c r="E35" s="5"/>
      <c r="F35" s="5"/>
      <c r="G35" s="5"/>
      <c r="H35" s="4">
        <v>7.20172051191037E-2</v>
      </c>
      <c r="I35" s="4">
        <v>6.5855175299169399E-2</v>
      </c>
      <c r="J35" s="4">
        <v>6.0772735997529997E-2</v>
      </c>
      <c r="K35" s="4">
        <v>5.6143784191048297E-2</v>
      </c>
      <c r="L35" s="4">
        <v>5.2849475976596103E-2</v>
      </c>
      <c r="M35" s="4">
        <v>4.9604565973742701E-2</v>
      </c>
      <c r="N35" s="9"/>
      <c r="O35" s="9" t="str">
        <f t="shared" si="0"/>
        <v>0002</v>
      </c>
      <c r="P35" s="9">
        <f>VLOOKUP($O35,scenarios!$A$2:$I$61,3)</f>
        <v>2080</v>
      </c>
      <c r="Q35" s="9" t="str">
        <f>VLOOKUP($O35,scenarios!$A$2:$I$61,4)</f>
        <v>Ref</v>
      </c>
      <c r="R35" s="9" t="str">
        <f>VLOOKUP($O35,scenarios!$A$2:$I$61,5)</f>
        <v>Ref</v>
      </c>
      <c r="S35" s="9" t="str">
        <f>VLOOKUP($O35,scenarios!$A$2:$I$61,6)</f>
        <v>Ref</v>
      </c>
      <c r="T35" s="9" t="str">
        <f>VLOOKUP($O35,scenarios!$A$2:$I$61,7)</f>
        <v>Ref</v>
      </c>
      <c r="U35" s="9" t="str">
        <f>VLOOKUP($O35,scenarios!$A$2:$I$61,8)</f>
        <v>Ref</v>
      </c>
      <c r="V35" s="9" t="str">
        <f>VLOOKUP($O35,scenarios!$A$2:$I$61,9)</f>
        <v>Ref</v>
      </c>
    </row>
    <row r="36" spans="1:22" s="18" customFormat="1" x14ac:dyDescent="0.3">
      <c r="A36" s="14" t="s">
        <v>67</v>
      </c>
      <c r="B36" s="14" t="s">
        <v>67</v>
      </c>
      <c r="C36" s="15" t="s">
        <v>3</v>
      </c>
      <c r="D36" s="16"/>
      <c r="E36" s="16"/>
      <c r="F36" s="16"/>
      <c r="G36" s="16"/>
      <c r="H36" s="17">
        <v>5.3376602512234098E-2</v>
      </c>
      <c r="I36" s="17">
        <v>4.9364548878612698E-2</v>
      </c>
      <c r="J36" s="17">
        <v>4.5971689155849899E-2</v>
      </c>
      <c r="K36" s="17">
        <v>4.2789694868328301E-2</v>
      </c>
      <c r="L36" s="17">
        <v>4.0532600705307197E-2</v>
      </c>
      <c r="M36" s="17">
        <v>3.8704423505304397E-2</v>
      </c>
      <c r="O36" s="18" t="str">
        <f t="shared" si="0"/>
        <v>0002</v>
      </c>
      <c r="P36" s="18">
        <f>VLOOKUP($O36,scenarios!$A$2:$I$61,3)</f>
        <v>2080</v>
      </c>
      <c r="Q36" s="18" t="str">
        <f>VLOOKUP($O36,scenarios!$A$2:$I$61,4)</f>
        <v>Ref</v>
      </c>
      <c r="R36" s="18" t="str">
        <f>VLOOKUP($O36,scenarios!$A$2:$I$61,5)</f>
        <v>Ref</v>
      </c>
      <c r="S36" s="18" t="str">
        <f>VLOOKUP($O36,scenarios!$A$2:$I$61,6)</f>
        <v>Ref</v>
      </c>
      <c r="T36" s="18" t="str">
        <f>VLOOKUP($O36,scenarios!$A$2:$I$61,7)</f>
        <v>Ref</v>
      </c>
      <c r="U36" s="18" t="str">
        <f>VLOOKUP($O36,scenarios!$A$2:$I$61,8)</f>
        <v>Ref</v>
      </c>
      <c r="V36" s="18" t="str">
        <f>VLOOKUP($O36,scenarios!$A$2:$I$61,9)</f>
        <v>Ref</v>
      </c>
    </row>
    <row r="37" spans="1:22" s="18" customFormat="1" x14ac:dyDescent="0.3">
      <c r="A37" s="10" t="s">
        <v>68</v>
      </c>
      <c r="B37" s="10" t="s">
        <v>69</v>
      </c>
      <c r="C37" s="2" t="s">
        <v>3</v>
      </c>
      <c r="D37" s="5"/>
      <c r="E37" s="5"/>
      <c r="F37" s="5"/>
      <c r="G37" s="5"/>
      <c r="H37" s="4">
        <v>37.600474381663801</v>
      </c>
      <c r="I37" s="4">
        <v>104.79062147400199</v>
      </c>
      <c r="J37" s="4">
        <v>181.366478692046</v>
      </c>
      <c r="K37" s="4">
        <v>199.67639743779901</v>
      </c>
      <c r="L37" s="4">
        <v>269.43794990597797</v>
      </c>
      <c r="M37" s="4">
        <v>1732.8051158614901</v>
      </c>
      <c r="N37" s="9"/>
      <c r="O37" s="9" t="str">
        <f t="shared" si="0"/>
        <v>0002</v>
      </c>
      <c r="P37" s="9">
        <f>VLOOKUP($O37,scenarios!$A$2:$I$61,3)</f>
        <v>2080</v>
      </c>
      <c r="Q37" s="9" t="str">
        <f>VLOOKUP($O37,scenarios!$A$2:$I$61,4)</f>
        <v>Ref</v>
      </c>
      <c r="R37" s="9" t="str">
        <f>VLOOKUP($O37,scenarios!$A$2:$I$61,5)</f>
        <v>Ref</v>
      </c>
      <c r="S37" s="9" t="str">
        <f>VLOOKUP($O37,scenarios!$A$2:$I$61,6)</f>
        <v>Ref</v>
      </c>
      <c r="T37" s="9" t="str">
        <f>VLOOKUP($O37,scenarios!$A$2:$I$61,7)</f>
        <v>Ref</v>
      </c>
      <c r="U37" s="9" t="str">
        <f>VLOOKUP($O37,scenarios!$A$2:$I$61,8)</f>
        <v>Ref</v>
      </c>
      <c r="V37" s="9" t="str">
        <f>VLOOKUP($O37,scenarios!$A$2:$I$61,9)</f>
        <v>Ref</v>
      </c>
    </row>
    <row r="38" spans="1:22" s="18" customFormat="1" x14ac:dyDescent="0.3">
      <c r="A38" s="10" t="s">
        <v>70</v>
      </c>
      <c r="B38" s="10" t="s">
        <v>69</v>
      </c>
      <c r="C38" s="2" t="s">
        <v>3</v>
      </c>
      <c r="D38" s="5"/>
      <c r="E38" s="4">
        <v>7.23713983468054E-3</v>
      </c>
      <c r="F38" s="4">
        <v>0.104312476845433</v>
      </c>
      <c r="G38" s="4">
        <v>9.50473902781519E-2</v>
      </c>
      <c r="H38" s="4">
        <v>8.4249702362211798E-2</v>
      </c>
      <c r="I38" s="5"/>
      <c r="J38" s="5"/>
      <c r="K38" s="5"/>
      <c r="L38" s="5"/>
      <c r="M38" s="5"/>
      <c r="N38" s="9"/>
      <c r="O38" s="9" t="str">
        <f t="shared" si="0"/>
        <v>0002</v>
      </c>
      <c r="P38" s="9">
        <f>VLOOKUP($O38,scenarios!$A$2:$I$61,3)</f>
        <v>2080</v>
      </c>
      <c r="Q38" s="9" t="str">
        <f>VLOOKUP($O38,scenarios!$A$2:$I$61,4)</f>
        <v>Ref</v>
      </c>
      <c r="R38" s="9" t="str">
        <f>VLOOKUP($O38,scenarios!$A$2:$I$61,5)</f>
        <v>Ref</v>
      </c>
      <c r="S38" s="9" t="str">
        <f>VLOOKUP($O38,scenarios!$A$2:$I$61,6)</f>
        <v>Ref</v>
      </c>
      <c r="T38" s="9" t="str">
        <f>VLOOKUP($O38,scenarios!$A$2:$I$61,7)</f>
        <v>Ref</v>
      </c>
      <c r="U38" s="9" t="str">
        <f>VLOOKUP($O38,scenarios!$A$2:$I$61,8)</f>
        <v>Ref</v>
      </c>
      <c r="V38" s="9" t="str">
        <f>VLOOKUP($O38,scenarios!$A$2:$I$61,9)</f>
        <v>Ref</v>
      </c>
    </row>
    <row r="39" spans="1:22" s="18" customFormat="1" x14ac:dyDescent="0.3">
      <c r="A39" s="10" t="s">
        <v>71</v>
      </c>
      <c r="B39" s="10" t="s">
        <v>69</v>
      </c>
      <c r="C39" s="2" t="s">
        <v>3</v>
      </c>
      <c r="D39" s="5"/>
      <c r="E39" s="5"/>
      <c r="F39" s="5"/>
      <c r="G39" s="4">
        <v>14.1770132610038</v>
      </c>
      <c r="H39" s="4">
        <v>31.872867672665201</v>
      </c>
      <c r="I39" s="4">
        <v>31.891939730986099</v>
      </c>
      <c r="J39" s="4">
        <v>18.985761092737199</v>
      </c>
      <c r="K39" s="4">
        <v>19.322516801711899</v>
      </c>
      <c r="L39" s="4">
        <v>19.932495862137699</v>
      </c>
      <c r="M39" s="4">
        <v>20.987507423211401</v>
      </c>
      <c r="N39" s="9"/>
      <c r="O39" s="9" t="str">
        <f t="shared" si="0"/>
        <v>0002</v>
      </c>
      <c r="P39" s="9">
        <f>VLOOKUP($O39,scenarios!$A$2:$I$61,3)</f>
        <v>2080</v>
      </c>
      <c r="Q39" s="9" t="str">
        <f>VLOOKUP($O39,scenarios!$A$2:$I$61,4)</f>
        <v>Ref</v>
      </c>
      <c r="R39" s="9" t="str">
        <f>VLOOKUP($O39,scenarios!$A$2:$I$61,5)</f>
        <v>Ref</v>
      </c>
      <c r="S39" s="9" t="str">
        <f>VLOOKUP($O39,scenarios!$A$2:$I$61,6)</f>
        <v>Ref</v>
      </c>
      <c r="T39" s="9" t="str">
        <f>VLOOKUP($O39,scenarios!$A$2:$I$61,7)</f>
        <v>Ref</v>
      </c>
      <c r="U39" s="9" t="str">
        <f>VLOOKUP($O39,scenarios!$A$2:$I$61,8)</f>
        <v>Ref</v>
      </c>
      <c r="V39" s="9" t="str">
        <f>VLOOKUP($O39,scenarios!$A$2:$I$61,9)</f>
        <v>Ref</v>
      </c>
    </row>
    <row r="40" spans="1:22" s="18" customFormat="1" x14ac:dyDescent="0.3">
      <c r="A40" s="10" t="s">
        <v>72</v>
      </c>
      <c r="B40" s="10" t="s">
        <v>69</v>
      </c>
      <c r="C40" s="2" t="s">
        <v>3</v>
      </c>
      <c r="D40" s="4">
        <v>0.150930882900571</v>
      </c>
      <c r="E40" s="4">
        <v>0.138493735562882</v>
      </c>
      <c r="F40" s="4">
        <v>3.7616065277232699E-2</v>
      </c>
      <c r="G40" s="4">
        <v>1.0120461553152301E-2</v>
      </c>
      <c r="H40" s="4">
        <v>8.6384066300645296E-3</v>
      </c>
      <c r="I40" s="5"/>
      <c r="J40" s="5"/>
      <c r="K40" s="5"/>
      <c r="L40" s="5"/>
      <c r="M40" s="5"/>
      <c r="N40" s="9"/>
      <c r="O40" s="9" t="str">
        <f t="shared" si="0"/>
        <v>0002</v>
      </c>
      <c r="P40" s="9">
        <f>VLOOKUP($O40,scenarios!$A$2:$I$61,3)</f>
        <v>2080</v>
      </c>
      <c r="Q40" s="9" t="str">
        <f>VLOOKUP($O40,scenarios!$A$2:$I$61,4)</f>
        <v>Ref</v>
      </c>
      <c r="R40" s="9" t="str">
        <f>VLOOKUP($O40,scenarios!$A$2:$I$61,5)</f>
        <v>Ref</v>
      </c>
      <c r="S40" s="9" t="str">
        <f>VLOOKUP($O40,scenarios!$A$2:$I$61,6)</f>
        <v>Ref</v>
      </c>
      <c r="T40" s="9" t="str">
        <f>VLOOKUP($O40,scenarios!$A$2:$I$61,7)</f>
        <v>Ref</v>
      </c>
      <c r="U40" s="9" t="str">
        <f>VLOOKUP($O40,scenarios!$A$2:$I$61,8)</f>
        <v>Ref</v>
      </c>
      <c r="V40" s="9" t="str">
        <f>VLOOKUP($O40,scenarios!$A$2:$I$61,9)</f>
        <v>Ref</v>
      </c>
    </row>
    <row r="41" spans="1:22" s="18" customFormat="1" x14ac:dyDescent="0.3">
      <c r="A41" s="10" t="s">
        <v>73</v>
      </c>
      <c r="B41" s="10" t="s">
        <v>69</v>
      </c>
      <c r="C41" s="2" t="s">
        <v>3</v>
      </c>
      <c r="D41" s="4">
        <v>8.73173306253055E-2</v>
      </c>
      <c r="E41" s="4">
        <v>8.0123402051320694E-2</v>
      </c>
      <c r="F41" s="4">
        <v>2.1766340449913199E-2</v>
      </c>
      <c r="G41" s="4">
        <v>5.8591425899073499E-3</v>
      </c>
      <c r="H41" s="4">
        <v>5.0018389997672904E-3</v>
      </c>
      <c r="I41" s="5"/>
      <c r="J41" s="5"/>
      <c r="K41" s="5"/>
      <c r="L41" s="5"/>
      <c r="M41" s="5"/>
      <c r="N41" s="9"/>
      <c r="O41" s="9" t="str">
        <f t="shared" si="0"/>
        <v>0002</v>
      </c>
      <c r="P41" s="9">
        <f>VLOOKUP($O41,scenarios!$A$2:$I$61,3)</f>
        <v>2080</v>
      </c>
      <c r="Q41" s="9" t="str">
        <f>VLOOKUP($O41,scenarios!$A$2:$I$61,4)</f>
        <v>Ref</v>
      </c>
      <c r="R41" s="9" t="str">
        <f>VLOOKUP($O41,scenarios!$A$2:$I$61,5)</f>
        <v>Ref</v>
      </c>
      <c r="S41" s="9" t="str">
        <f>VLOOKUP($O41,scenarios!$A$2:$I$61,6)</f>
        <v>Ref</v>
      </c>
      <c r="T41" s="9" t="str">
        <f>VLOOKUP($O41,scenarios!$A$2:$I$61,7)</f>
        <v>Ref</v>
      </c>
      <c r="U41" s="9" t="str">
        <f>VLOOKUP($O41,scenarios!$A$2:$I$61,8)</f>
        <v>Ref</v>
      </c>
      <c r="V41" s="9" t="str">
        <f>VLOOKUP($O41,scenarios!$A$2:$I$61,9)</f>
        <v>Ref</v>
      </c>
    </row>
    <row r="42" spans="1:22" s="18" customFormat="1" x14ac:dyDescent="0.3">
      <c r="A42" s="10" t="s">
        <v>74</v>
      </c>
      <c r="B42" s="10" t="s">
        <v>69</v>
      </c>
      <c r="C42" s="2" t="s">
        <v>3</v>
      </c>
      <c r="D42" s="5"/>
      <c r="E42" s="5"/>
      <c r="F42" s="5"/>
      <c r="G42" s="5"/>
      <c r="H42" s="5"/>
      <c r="I42" s="5"/>
      <c r="J42" s="4">
        <v>0.11630700538861399</v>
      </c>
      <c r="K42" s="4">
        <v>0.11630700538861399</v>
      </c>
      <c r="L42" s="4">
        <v>0.11630700538861399</v>
      </c>
      <c r="M42" s="5"/>
      <c r="N42" s="9"/>
      <c r="O42" s="9" t="str">
        <f t="shared" si="0"/>
        <v>0002</v>
      </c>
      <c r="P42" s="9">
        <f>VLOOKUP($O42,scenarios!$A$2:$I$61,3)</f>
        <v>2080</v>
      </c>
      <c r="Q42" s="9" t="str">
        <f>VLOOKUP($O42,scenarios!$A$2:$I$61,4)</f>
        <v>Ref</v>
      </c>
      <c r="R42" s="9" t="str">
        <f>VLOOKUP($O42,scenarios!$A$2:$I$61,5)</f>
        <v>Ref</v>
      </c>
      <c r="S42" s="9" t="str">
        <f>VLOOKUP($O42,scenarios!$A$2:$I$61,6)</f>
        <v>Ref</v>
      </c>
      <c r="T42" s="9" t="str">
        <f>VLOOKUP($O42,scenarios!$A$2:$I$61,7)</f>
        <v>Ref</v>
      </c>
      <c r="U42" s="9" t="str">
        <f>VLOOKUP($O42,scenarios!$A$2:$I$61,8)</f>
        <v>Ref</v>
      </c>
      <c r="V42" s="9" t="str">
        <f>VLOOKUP($O42,scenarios!$A$2:$I$61,9)</f>
        <v>Ref</v>
      </c>
    </row>
    <row r="43" spans="1:22" s="18" customFormat="1" x14ac:dyDescent="0.3">
      <c r="A43" s="10" t="s">
        <v>77</v>
      </c>
      <c r="B43" s="10" t="s">
        <v>69</v>
      </c>
      <c r="C43" s="2" t="s">
        <v>3</v>
      </c>
      <c r="D43" s="5"/>
      <c r="E43" s="5"/>
      <c r="F43" s="5"/>
      <c r="G43" s="5"/>
      <c r="H43" s="5"/>
      <c r="I43" s="5"/>
      <c r="J43" s="5"/>
      <c r="K43" s="5"/>
      <c r="L43" s="4">
        <v>0.206191420657895</v>
      </c>
      <c r="M43" s="4">
        <v>2.9860288064290499</v>
      </c>
      <c r="N43" s="9"/>
      <c r="O43" s="9" t="str">
        <f t="shared" si="0"/>
        <v>0002</v>
      </c>
      <c r="P43" s="9">
        <f>VLOOKUP($O43,scenarios!$A$2:$I$61,3)</f>
        <v>2080</v>
      </c>
      <c r="Q43" s="9" t="str">
        <f>VLOOKUP($O43,scenarios!$A$2:$I$61,4)</f>
        <v>Ref</v>
      </c>
      <c r="R43" s="9" t="str">
        <f>VLOOKUP($O43,scenarios!$A$2:$I$61,5)</f>
        <v>Ref</v>
      </c>
      <c r="S43" s="9" t="str">
        <f>VLOOKUP($O43,scenarios!$A$2:$I$61,6)</f>
        <v>Ref</v>
      </c>
      <c r="T43" s="9" t="str">
        <f>VLOOKUP($O43,scenarios!$A$2:$I$61,7)</f>
        <v>Ref</v>
      </c>
      <c r="U43" s="9" t="str">
        <f>VLOOKUP($O43,scenarios!$A$2:$I$61,8)</f>
        <v>Ref</v>
      </c>
      <c r="V43" s="9" t="str">
        <f>VLOOKUP($O43,scenarios!$A$2:$I$61,9)</f>
        <v>Ref</v>
      </c>
    </row>
    <row r="44" spans="1:22" s="18" customFormat="1" x14ac:dyDescent="0.3">
      <c r="A44" s="10" t="s">
        <v>78</v>
      </c>
      <c r="B44" s="10" t="s">
        <v>69</v>
      </c>
      <c r="C44" s="2" t="s">
        <v>3</v>
      </c>
      <c r="D44" s="5"/>
      <c r="E44" s="5"/>
      <c r="F44" s="5"/>
      <c r="G44" s="4">
        <v>5.8066033577119596</v>
      </c>
      <c r="H44" s="4">
        <v>5.0021969479094004</v>
      </c>
      <c r="I44" s="5"/>
      <c r="J44" s="5"/>
      <c r="K44" s="4">
        <v>38.233055616775303</v>
      </c>
      <c r="L44" s="4">
        <v>39.384069266140997</v>
      </c>
      <c r="M44" s="4">
        <v>40.717437990038697</v>
      </c>
      <c r="N44" s="9"/>
      <c r="O44" s="9" t="str">
        <f t="shared" si="0"/>
        <v>0002</v>
      </c>
      <c r="P44" s="9">
        <f>VLOOKUP($O44,scenarios!$A$2:$I$61,3)</f>
        <v>2080</v>
      </c>
      <c r="Q44" s="9" t="str">
        <f>VLOOKUP($O44,scenarios!$A$2:$I$61,4)</f>
        <v>Ref</v>
      </c>
      <c r="R44" s="9" t="str">
        <f>VLOOKUP($O44,scenarios!$A$2:$I$61,5)</f>
        <v>Ref</v>
      </c>
      <c r="S44" s="9" t="str">
        <f>VLOOKUP($O44,scenarios!$A$2:$I$61,6)</f>
        <v>Ref</v>
      </c>
      <c r="T44" s="9" t="str">
        <f>VLOOKUP($O44,scenarios!$A$2:$I$61,7)</f>
        <v>Ref</v>
      </c>
      <c r="U44" s="9" t="str">
        <f>VLOOKUP($O44,scenarios!$A$2:$I$61,8)</f>
        <v>Ref</v>
      </c>
      <c r="V44" s="9" t="str">
        <f>VLOOKUP($O44,scenarios!$A$2:$I$61,9)</f>
        <v>Ref</v>
      </c>
    </row>
    <row r="45" spans="1:22" s="18" customFormat="1" x14ac:dyDescent="0.3">
      <c r="A45" s="10" t="s">
        <v>79</v>
      </c>
      <c r="B45" s="10" t="s">
        <v>69</v>
      </c>
      <c r="C45" s="2" t="s">
        <v>3</v>
      </c>
      <c r="D45" s="5"/>
      <c r="E45" s="5"/>
      <c r="F45" s="5"/>
      <c r="G45" s="4">
        <v>7.0700400522044404E-2</v>
      </c>
      <c r="H45" s="4">
        <v>6.3933505115980296E-2</v>
      </c>
      <c r="I45" s="4">
        <v>6.3971310452488495E-2</v>
      </c>
      <c r="J45" s="4">
        <v>3.5752090363977498</v>
      </c>
      <c r="K45" s="4">
        <v>21.6537663008713</v>
      </c>
      <c r="L45" s="4">
        <v>22.305657188753699</v>
      </c>
      <c r="M45" s="4">
        <v>23.060827139844498</v>
      </c>
      <c r="N45" s="9"/>
      <c r="O45" s="9" t="str">
        <f t="shared" si="0"/>
        <v>0002</v>
      </c>
      <c r="P45" s="9">
        <f>VLOOKUP($O45,scenarios!$A$2:$I$61,3)</f>
        <v>2080</v>
      </c>
      <c r="Q45" s="9" t="str">
        <f>VLOOKUP($O45,scenarios!$A$2:$I$61,4)</f>
        <v>Ref</v>
      </c>
      <c r="R45" s="9" t="str">
        <f>VLOOKUP($O45,scenarios!$A$2:$I$61,5)</f>
        <v>Ref</v>
      </c>
      <c r="S45" s="9" t="str">
        <f>VLOOKUP($O45,scenarios!$A$2:$I$61,6)</f>
        <v>Ref</v>
      </c>
      <c r="T45" s="9" t="str">
        <f>VLOOKUP($O45,scenarios!$A$2:$I$61,7)</f>
        <v>Ref</v>
      </c>
      <c r="U45" s="9" t="str">
        <f>VLOOKUP($O45,scenarios!$A$2:$I$61,8)</f>
        <v>Ref</v>
      </c>
      <c r="V45" s="9" t="str">
        <f>VLOOKUP($O45,scenarios!$A$2:$I$61,9)</f>
        <v>Ref</v>
      </c>
    </row>
    <row r="46" spans="1:22" s="18" customFormat="1" x14ac:dyDescent="0.3">
      <c r="A46" s="10" t="s">
        <v>80</v>
      </c>
      <c r="B46" s="10" t="s">
        <v>69</v>
      </c>
      <c r="C46" s="2" t="s">
        <v>3</v>
      </c>
      <c r="D46" s="5"/>
      <c r="E46" s="5"/>
      <c r="F46" s="5"/>
      <c r="G46" s="5"/>
      <c r="H46" s="5"/>
      <c r="I46" s="5"/>
      <c r="J46" s="5"/>
      <c r="K46" s="5"/>
      <c r="L46" s="4">
        <v>1.1795800459391299</v>
      </c>
      <c r="M46" s="4">
        <v>31.103529714945999</v>
      </c>
      <c r="N46" s="9"/>
      <c r="O46" s="9" t="str">
        <f t="shared" si="0"/>
        <v>0002</v>
      </c>
      <c r="P46" s="9">
        <f>VLOOKUP($O46,scenarios!$A$2:$I$61,3)</f>
        <v>2080</v>
      </c>
      <c r="Q46" s="9" t="str">
        <f>VLOOKUP($O46,scenarios!$A$2:$I$61,4)</f>
        <v>Ref</v>
      </c>
      <c r="R46" s="9" t="str">
        <f>VLOOKUP($O46,scenarios!$A$2:$I$61,5)</f>
        <v>Ref</v>
      </c>
      <c r="S46" s="9" t="str">
        <f>VLOOKUP($O46,scenarios!$A$2:$I$61,6)</f>
        <v>Ref</v>
      </c>
      <c r="T46" s="9" t="str">
        <f>VLOOKUP($O46,scenarios!$A$2:$I$61,7)</f>
        <v>Ref</v>
      </c>
      <c r="U46" s="9" t="str">
        <f>VLOOKUP($O46,scenarios!$A$2:$I$61,8)</f>
        <v>Ref</v>
      </c>
      <c r="V46" s="9" t="str">
        <f>VLOOKUP($O46,scenarios!$A$2:$I$61,9)</f>
        <v>Ref</v>
      </c>
    </row>
    <row r="47" spans="1:22" s="18" customFormat="1" x14ac:dyDescent="0.3">
      <c r="A47" s="10" t="s">
        <v>81</v>
      </c>
      <c r="B47" s="10" t="s">
        <v>69</v>
      </c>
      <c r="C47" s="2" t="s">
        <v>3</v>
      </c>
      <c r="D47" s="5"/>
      <c r="E47" s="5"/>
      <c r="F47" s="5"/>
      <c r="G47" s="5"/>
      <c r="H47" s="5"/>
      <c r="I47" s="5"/>
      <c r="J47" s="5"/>
      <c r="K47" s="5"/>
      <c r="L47" s="4">
        <v>9.2878273141334899E-2</v>
      </c>
      <c r="M47" s="4">
        <v>5.9258873635309497</v>
      </c>
      <c r="N47" s="9"/>
      <c r="O47" s="9" t="str">
        <f t="shared" si="0"/>
        <v>0002</v>
      </c>
      <c r="P47" s="9">
        <f>VLOOKUP($O47,scenarios!$A$2:$I$61,3)</f>
        <v>2080</v>
      </c>
      <c r="Q47" s="9" t="str">
        <f>VLOOKUP($O47,scenarios!$A$2:$I$61,4)</f>
        <v>Ref</v>
      </c>
      <c r="R47" s="9" t="str">
        <f>VLOOKUP($O47,scenarios!$A$2:$I$61,5)</f>
        <v>Ref</v>
      </c>
      <c r="S47" s="9" t="str">
        <f>VLOOKUP($O47,scenarios!$A$2:$I$61,6)</f>
        <v>Ref</v>
      </c>
      <c r="T47" s="9" t="str">
        <f>VLOOKUP($O47,scenarios!$A$2:$I$61,7)</f>
        <v>Ref</v>
      </c>
      <c r="U47" s="9" t="str">
        <f>VLOOKUP($O47,scenarios!$A$2:$I$61,8)</f>
        <v>Ref</v>
      </c>
      <c r="V47" s="9" t="str">
        <f>VLOOKUP($O47,scenarios!$A$2:$I$61,9)</f>
        <v>Ref</v>
      </c>
    </row>
    <row r="48" spans="1:22" s="18" customFormat="1" x14ac:dyDescent="0.3">
      <c r="A48" s="10" t="s">
        <v>82</v>
      </c>
      <c r="B48" s="10" t="s">
        <v>82</v>
      </c>
      <c r="C48" s="2" t="s">
        <v>3</v>
      </c>
      <c r="D48" s="5"/>
      <c r="E48" s="5"/>
      <c r="F48" s="5"/>
      <c r="G48" s="4">
        <v>5.0736174007941497E-2</v>
      </c>
      <c r="H48" s="4">
        <v>4.6872097850688597E-2</v>
      </c>
      <c r="I48" s="4">
        <v>4.6726525115337501E-2</v>
      </c>
      <c r="J48" s="4">
        <v>4.7258341955649999E-2</v>
      </c>
      <c r="K48" s="4">
        <v>4.7211322184614102E-2</v>
      </c>
      <c r="L48" s="4">
        <v>4.7086610417086401E-2</v>
      </c>
      <c r="M48" s="4">
        <v>4.6978550710521302E-2</v>
      </c>
      <c r="N48" s="9"/>
      <c r="O48" s="9" t="str">
        <f t="shared" si="0"/>
        <v>0002</v>
      </c>
      <c r="P48" s="9">
        <f>VLOOKUP($O48,scenarios!$A$2:$I$61,3)</f>
        <v>2080</v>
      </c>
      <c r="Q48" s="9" t="str">
        <f>VLOOKUP($O48,scenarios!$A$2:$I$61,4)</f>
        <v>Ref</v>
      </c>
      <c r="R48" s="9" t="str">
        <f>VLOOKUP($O48,scenarios!$A$2:$I$61,5)</f>
        <v>Ref</v>
      </c>
      <c r="S48" s="9" t="str">
        <f>VLOOKUP($O48,scenarios!$A$2:$I$61,6)</f>
        <v>Ref</v>
      </c>
      <c r="T48" s="9" t="str">
        <f>VLOOKUP($O48,scenarios!$A$2:$I$61,7)</f>
        <v>Ref</v>
      </c>
      <c r="U48" s="9" t="str">
        <f>VLOOKUP($O48,scenarios!$A$2:$I$61,8)</f>
        <v>Ref</v>
      </c>
      <c r="V48" s="9" t="str">
        <f>VLOOKUP($O48,scenarios!$A$2:$I$61,9)</f>
        <v>Ref</v>
      </c>
    </row>
    <row r="49" spans="1:22" s="18" customFormat="1" x14ac:dyDescent="0.3">
      <c r="A49" s="10" t="s">
        <v>60</v>
      </c>
      <c r="B49" s="10" t="s">
        <v>61</v>
      </c>
      <c r="C49" s="2" t="s">
        <v>4</v>
      </c>
      <c r="D49" s="5"/>
      <c r="E49" s="5"/>
      <c r="F49" s="5"/>
      <c r="G49" s="5"/>
      <c r="H49" s="5"/>
      <c r="I49" s="5"/>
      <c r="J49" s="5"/>
      <c r="K49" s="5"/>
      <c r="L49" s="4">
        <v>38.085054735871701</v>
      </c>
      <c r="M49" s="4">
        <v>38.994529529873198</v>
      </c>
      <c r="N49" s="9"/>
      <c r="O49" s="9" t="str">
        <f t="shared" si="0"/>
        <v>0004</v>
      </c>
      <c r="P49" s="9">
        <f>VLOOKUP($O49,scenarios!$A$2:$I$61,3)</f>
        <v>2050</v>
      </c>
      <c r="Q49" s="9">
        <f>VLOOKUP($O49,scenarios!$A$2:$I$61,4)</f>
        <v>2050</v>
      </c>
      <c r="R49" s="9" t="str">
        <f>VLOOKUP($O49,scenarios!$A$2:$I$61,5)</f>
        <v>Ref</v>
      </c>
      <c r="S49" s="9" t="str">
        <f>VLOOKUP($O49,scenarios!$A$2:$I$61,6)</f>
        <v>Ref</v>
      </c>
      <c r="T49" s="9" t="str">
        <f>VLOOKUP($O49,scenarios!$A$2:$I$61,7)</f>
        <v>Ref</v>
      </c>
      <c r="U49" s="9" t="str">
        <f>VLOOKUP($O49,scenarios!$A$2:$I$61,8)</f>
        <v>Ref</v>
      </c>
      <c r="V49" s="9" t="str">
        <f>VLOOKUP($O49,scenarios!$A$2:$I$61,9)</f>
        <v>Ref</v>
      </c>
    </row>
    <row r="50" spans="1:22" s="18" customFormat="1" x14ac:dyDescent="0.3">
      <c r="A50" s="10" t="s">
        <v>62</v>
      </c>
      <c r="B50" s="10" t="s">
        <v>61</v>
      </c>
      <c r="C50" s="2" t="s">
        <v>4</v>
      </c>
      <c r="D50" s="5"/>
      <c r="E50" s="5"/>
      <c r="F50" s="5"/>
      <c r="G50" s="5"/>
      <c r="H50" s="5"/>
      <c r="I50" s="5"/>
      <c r="J50" s="4">
        <v>4.44138425388324</v>
      </c>
      <c r="K50" s="4">
        <v>16.997414025973502</v>
      </c>
      <c r="L50" s="4">
        <v>28.951602602823101</v>
      </c>
      <c r="M50" s="4">
        <v>27.149499441746599</v>
      </c>
      <c r="N50" s="9"/>
      <c r="O50" s="9" t="str">
        <f t="shared" si="0"/>
        <v>0004</v>
      </c>
      <c r="P50" s="9">
        <f>VLOOKUP($O50,scenarios!$A$2:$I$61,3)</f>
        <v>2050</v>
      </c>
      <c r="Q50" s="9">
        <f>VLOOKUP($O50,scenarios!$A$2:$I$61,4)</f>
        <v>2050</v>
      </c>
      <c r="R50" s="9" t="str">
        <f>VLOOKUP($O50,scenarios!$A$2:$I$61,5)</f>
        <v>Ref</v>
      </c>
      <c r="S50" s="9" t="str">
        <f>VLOOKUP($O50,scenarios!$A$2:$I$61,6)</f>
        <v>Ref</v>
      </c>
      <c r="T50" s="9" t="str">
        <f>VLOOKUP($O50,scenarios!$A$2:$I$61,7)</f>
        <v>Ref</v>
      </c>
      <c r="U50" s="9" t="str">
        <f>VLOOKUP($O50,scenarios!$A$2:$I$61,8)</f>
        <v>Ref</v>
      </c>
      <c r="V50" s="9" t="str">
        <f>VLOOKUP($O50,scenarios!$A$2:$I$61,9)</f>
        <v>Ref</v>
      </c>
    </row>
    <row r="51" spans="1:22" s="18" customFormat="1" x14ac:dyDescent="0.3">
      <c r="A51" s="10" t="s">
        <v>65</v>
      </c>
      <c r="B51" s="10" t="s">
        <v>65</v>
      </c>
      <c r="C51" s="2" t="s">
        <v>4</v>
      </c>
      <c r="D51" s="5"/>
      <c r="E51" s="5"/>
      <c r="F51" s="5"/>
      <c r="G51" s="4">
        <v>5.2177503042358298E-2</v>
      </c>
      <c r="H51" s="4">
        <v>5.3318120803437501E-2</v>
      </c>
      <c r="I51" s="4">
        <v>89.149636689704707</v>
      </c>
      <c r="J51" s="4">
        <v>199.08483978285199</v>
      </c>
      <c r="K51" s="4">
        <v>280.93471937344799</v>
      </c>
      <c r="L51" s="4">
        <v>365.904207300716</v>
      </c>
      <c r="M51" s="4">
        <v>457.19489288173202</v>
      </c>
      <c r="N51" s="9"/>
      <c r="O51" s="9" t="str">
        <f t="shared" si="0"/>
        <v>0004</v>
      </c>
      <c r="P51" s="9">
        <f>VLOOKUP($O51,scenarios!$A$2:$I$61,3)</f>
        <v>2050</v>
      </c>
      <c r="Q51" s="9">
        <f>VLOOKUP($O51,scenarios!$A$2:$I$61,4)</f>
        <v>2050</v>
      </c>
      <c r="R51" s="9" t="str">
        <f>VLOOKUP($O51,scenarios!$A$2:$I$61,5)</f>
        <v>Ref</v>
      </c>
      <c r="S51" s="9" t="str">
        <f>VLOOKUP($O51,scenarios!$A$2:$I$61,6)</f>
        <v>Ref</v>
      </c>
      <c r="T51" s="9" t="str">
        <f>VLOOKUP($O51,scenarios!$A$2:$I$61,7)</f>
        <v>Ref</v>
      </c>
      <c r="U51" s="9" t="str">
        <f>VLOOKUP($O51,scenarios!$A$2:$I$61,8)</f>
        <v>Ref</v>
      </c>
      <c r="V51" s="9" t="str">
        <f>VLOOKUP($O51,scenarios!$A$2:$I$61,9)</f>
        <v>Ref</v>
      </c>
    </row>
    <row r="52" spans="1:22" s="18" customFormat="1" x14ac:dyDescent="0.3">
      <c r="A52" s="10" t="s">
        <v>66</v>
      </c>
      <c r="B52" s="10" t="s">
        <v>66</v>
      </c>
      <c r="C52" s="2" t="s">
        <v>4</v>
      </c>
      <c r="D52" s="5"/>
      <c r="E52" s="5"/>
      <c r="F52" s="5"/>
      <c r="G52" s="5"/>
      <c r="H52" s="4">
        <v>7.20172051199999E-2</v>
      </c>
      <c r="I52" s="4">
        <v>6.5855175299169802E-2</v>
      </c>
      <c r="J52" s="4">
        <v>6.0772735998625399E-2</v>
      </c>
      <c r="K52" s="4">
        <v>428.67668800563001</v>
      </c>
      <c r="L52" s="4">
        <v>1379.4763079106999</v>
      </c>
      <c r="M52" s="4">
        <v>1544.8907201910299</v>
      </c>
      <c r="N52" s="9"/>
      <c r="O52" s="9" t="str">
        <f t="shared" si="0"/>
        <v>0004</v>
      </c>
      <c r="P52" s="9">
        <f>VLOOKUP($O52,scenarios!$A$2:$I$61,3)</f>
        <v>2050</v>
      </c>
      <c r="Q52" s="9">
        <f>VLOOKUP($O52,scenarios!$A$2:$I$61,4)</f>
        <v>2050</v>
      </c>
      <c r="R52" s="9" t="str">
        <f>VLOOKUP($O52,scenarios!$A$2:$I$61,5)</f>
        <v>Ref</v>
      </c>
      <c r="S52" s="9" t="str">
        <f>VLOOKUP($O52,scenarios!$A$2:$I$61,6)</f>
        <v>Ref</v>
      </c>
      <c r="T52" s="9" t="str">
        <f>VLOOKUP($O52,scenarios!$A$2:$I$61,7)</f>
        <v>Ref</v>
      </c>
      <c r="U52" s="9" t="str">
        <f>VLOOKUP($O52,scenarios!$A$2:$I$61,8)</f>
        <v>Ref</v>
      </c>
      <c r="V52" s="9" t="str">
        <f>VLOOKUP($O52,scenarios!$A$2:$I$61,9)</f>
        <v>Ref</v>
      </c>
    </row>
    <row r="53" spans="1:22" s="18" customFormat="1" x14ac:dyDescent="0.3">
      <c r="A53" s="14" t="s">
        <v>67</v>
      </c>
      <c r="B53" s="14" t="s">
        <v>67</v>
      </c>
      <c r="C53" s="15" t="s">
        <v>4</v>
      </c>
      <c r="D53" s="16"/>
      <c r="E53" s="16"/>
      <c r="F53" s="16"/>
      <c r="G53" s="16"/>
      <c r="H53" s="17">
        <v>5.3376602512234098E-2</v>
      </c>
      <c r="I53" s="17">
        <v>4.9364548878612698E-2</v>
      </c>
      <c r="J53" s="17">
        <v>4.96000967004782E-2</v>
      </c>
      <c r="K53" s="17">
        <v>8.1377498941303603</v>
      </c>
      <c r="L53" s="17">
        <v>7.4821251502191899</v>
      </c>
      <c r="M53" s="17">
        <v>6.9381791589280803</v>
      </c>
      <c r="O53" s="18" t="str">
        <f t="shared" si="0"/>
        <v>0004</v>
      </c>
      <c r="P53" s="18">
        <f>VLOOKUP($O53,scenarios!$A$2:$I$61,3)</f>
        <v>2050</v>
      </c>
      <c r="Q53" s="18">
        <f>VLOOKUP($O53,scenarios!$A$2:$I$61,4)</f>
        <v>2050</v>
      </c>
      <c r="R53" s="18" t="str">
        <f>VLOOKUP($O53,scenarios!$A$2:$I$61,5)</f>
        <v>Ref</v>
      </c>
      <c r="S53" s="18" t="str">
        <f>VLOOKUP($O53,scenarios!$A$2:$I$61,6)</f>
        <v>Ref</v>
      </c>
      <c r="T53" s="18" t="str">
        <f>VLOOKUP($O53,scenarios!$A$2:$I$61,7)</f>
        <v>Ref</v>
      </c>
      <c r="U53" s="18" t="str">
        <f>VLOOKUP($O53,scenarios!$A$2:$I$61,8)</f>
        <v>Ref</v>
      </c>
      <c r="V53" s="18" t="str">
        <f>VLOOKUP($O53,scenarios!$A$2:$I$61,9)</f>
        <v>Ref</v>
      </c>
    </row>
    <row r="54" spans="1:22" s="18" customFormat="1" x14ac:dyDescent="0.3">
      <c r="A54" s="10" t="s">
        <v>68</v>
      </c>
      <c r="B54" s="10" t="s">
        <v>69</v>
      </c>
      <c r="C54" s="2" t="s">
        <v>4</v>
      </c>
      <c r="D54" s="5"/>
      <c r="E54" s="5"/>
      <c r="F54" s="5"/>
      <c r="G54" s="5"/>
      <c r="H54" s="4">
        <v>26.8730751961312</v>
      </c>
      <c r="I54" s="4">
        <v>94.053906980210996</v>
      </c>
      <c r="J54" s="4">
        <v>802.67264849600303</v>
      </c>
      <c r="K54" s="4">
        <v>1288.8894234197101</v>
      </c>
      <c r="L54" s="4">
        <v>1758.81188627234</v>
      </c>
      <c r="M54" s="4">
        <v>1856.3102044227301</v>
      </c>
      <c r="N54" s="9"/>
      <c r="O54" s="9" t="str">
        <f t="shared" si="0"/>
        <v>0004</v>
      </c>
      <c r="P54" s="9">
        <f>VLOOKUP($O54,scenarios!$A$2:$I$61,3)</f>
        <v>2050</v>
      </c>
      <c r="Q54" s="9">
        <f>VLOOKUP($O54,scenarios!$A$2:$I$61,4)</f>
        <v>2050</v>
      </c>
      <c r="R54" s="9" t="str">
        <f>VLOOKUP($O54,scenarios!$A$2:$I$61,5)</f>
        <v>Ref</v>
      </c>
      <c r="S54" s="9" t="str">
        <f>VLOOKUP($O54,scenarios!$A$2:$I$61,6)</f>
        <v>Ref</v>
      </c>
      <c r="T54" s="9" t="str">
        <f>VLOOKUP($O54,scenarios!$A$2:$I$61,7)</f>
        <v>Ref</v>
      </c>
      <c r="U54" s="9" t="str">
        <f>VLOOKUP($O54,scenarios!$A$2:$I$61,8)</f>
        <v>Ref</v>
      </c>
      <c r="V54" s="9" t="str">
        <f>VLOOKUP($O54,scenarios!$A$2:$I$61,9)</f>
        <v>Ref</v>
      </c>
    </row>
    <row r="55" spans="1:22" s="18" customFormat="1" x14ac:dyDescent="0.3">
      <c r="A55" s="10" t="s">
        <v>70</v>
      </c>
      <c r="B55" s="10" t="s">
        <v>69</v>
      </c>
      <c r="C55" s="2" t="s">
        <v>4</v>
      </c>
      <c r="D55" s="5"/>
      <c r="E55" s="4">
        <v>7.23713983468054E-3</v>
      </c>
      <c r="F55" s="4">
        <v>0.104312476845433</v>
      </c>
      <c r="G55" s="4">
        <v>9.50473902781519E-2</v>
      </c>
      <c r="H55" s="4">
        <v>8.4249702362211798E-2</v>
      </c>
      <c r="I55" s="5"/>
      <c r="J55" s="5"/>
      <c r="K55" s="5"/>
      <c r="L55" s="5"/>
      <c r="M55" s="5"/>
      <c r="N55" s="9"/>
      <c r="O55" s="9" t="str">
        <f t="shared" si="0"/>
        <v>0004</v>
      </c>
      <c r="P55" s="9">
        <f>VLOOKUP($O55,scenarios!$A$2:$I$61,3)</f>
        <v>2050</v>
      </c>
      <c r="Q55" s="9">
        <f>VLOOKUP($O55,scenarios!$A$2:$I$61,4)</f>
        <v>2050</v>
      </c>
      <c r="R55" s="9" t="str">
        <f>VLOOKUP($O55,scenarios!$A$2:$I$61,5)</f>
        <v>Ref</v>
      </c>
      <c r="S55" s="9" t="str">
        <f>VLOOKUP($O55,scenarios!$A$2:$I$61,6)</f>
        <v>Ref</v>
      </c>
      <c r="T55" s="9" t="str">
        <f>VLOOKUP($O55,scenarios!$A$2:$I$61,7)</f>
        <v>Ref</v>
      </c>
      <c r="U55" s="9" t="str">
        <f>VLOOKUP($O55,scenarios!$A$2:$I$61,8)</f>
        <v>Ref</v>
      </c>
      <c r="V55" s="9" t="str">
        <f>VLOOKUP($O55,scenarios!$A$2:$I$61,9)</f>
        <v>Ref</v>
      </c>
    </row>
    <row r="56" spans="1:22" s="18" customFormat="1" x14ac:dyDescent="0.3">
      <c r="A56" s="10" t="s">
        <v>71</v>
      </c>
      <c r="B56" s="10" t="s">
        <v>69</v>
      </c>
      <c r="C56" s="2" t="s">
        <v>4</v>
      </c>
      <c r="D56" s="5"/>
      <c r="E56" s="5"/>
      <c r="F56" s="5"/>
      <c r="G56" s="4">
        <v>14.1770132610038</v>
      </c>
      <c r="H56" s="4">
        <v>41.7002333146241</v>
      </c>
      <c r="I56" s="4">
        <v>41.7251858632915</v>
      </c>
      <c r="J56" s="4">
        <v>96.485056602075304</v>
      </c>
      <c r="K56" s="4">
        <v>671.92459598767005</v>
      </c>
      <c r="L56" s="4">
        <v>1447.48169982323</v>
      </c>
      <c r="M56" s="4">
        <v>1598.88420872803</v>
      </c>
      <c r="N56" s="9"/>
      <c r="O56" s="9" t="str">
        <f t="shared" si="0"/>
        <v>0004</v>
      </c>
      <c r="P56" s="9">
        <f>VLOOKUP($O56,scenarios!$A$2:$I$61,3)</f>
        <v>2050</v>
      </c>
      <c r="Q56" s="9">
        <f>VLOOKUP($O56,scenarios!$A$2:$I$61,4)</f>
        <v>2050</v>
      </c>
      <c r="R56" s="9" t="str">
        <f>VLOOKUP($O56,scenarios!$A$2:$I$61,5)</f>
        <v>Ref</v>
      </c>
      <c r="S56" s="9" t="str">
        <f>VLOOKUP($O56,scenarios!$A$2:$I$61,6)</f>
        <v>Ref</v>
      </c>
      <c r="T56" s="9" t="str">
        <f>VLOOKUP($O56,scenarios!$A$2:$I$61,7)</f>
        <v>Ref</v>
      </c>
      <c r="U56" s="9" t="str">
        <f>VLOOKUP($O56,scenarios!$A$2:$I$61,8)</f>
        <v>Ref</v>
      </c>
      <c r="V56" s="9" t="str">
        <f>VLOOKUP($O56,scenarios!$A$2:$I$61,9)</f>
        <v>Ref</v>
      </c>
    </row>
    <row r="57" spans="1:22" s="18" customFormat="1" x14ac:dyDescent="0.3">
      <c r="A57" s="10" t="s">
        <v>72</v>
      </c>
      <c r="B57" s="10" t="s">
        <v>69</v>
      </c>
      <c r="C57" s="2" t="s">
        <v>4</v>
      </c>
      <c r="D57" s="4">
        <v>0.150930882900571</v>
      </c>
      <c r="E57" s="4">
        <v>0.138493735562882</v>
      </c>
      <c r="F57" s="4">
        <v>3.7616065277232699E-2</v>
      </c>
      <c r="G57" s="4">
        <v>1.0120461553152301E-2</v>
      </c>
      <c r="H57" s="4">
        <v>8.6384066300645296E-3</v>
      </c>
      <c r="I57" s="5"/>
      <c r="J57" s="5"/>
      <c r="K57" s="5"/>
      <c r="L57" s="5"/>
      <c r="M57" s="5"/>
      <c r="N57" s="9"/>
      <c r="O57" s="9" t="str">
        <f t="shared" si="0"/>
        <v>0004</v>
      </c>
      <c r="P57" s="9">
        <f>VLOOKUP($O57,scenarios!$A$2:$I$61,3)</f>
        <v>2050</v>
      </c>
      <c r="Q57" s="9">
        <f>VLOOKUP($O57,scenarios!$A$2:$I$61,4)</f>
        <v>2050</v>
      </c>
      <c r="R57" s="9" t="str">
        <f>VLOOKUP($O57,scenarios!$A$2:$I$61,5)</f>
        <v>Ref</v>
      </c>
      <c r="S57" s="9" t="str">
        <f>VLOOKUP($O57,scenarios!$A$2:$I$61,6)</f>
        <v>Ref</v>
      </c>
      <c r="T57" s="9" t="str">
        <f>VLOOKUP($O57,scenarios!$A$2:$I$61,7)</f>
        <v>Ref</v>
      </c>
      <c r="U57" s="9" t="str">
        <f>VLOOKUP($O57,scenarios!$A$2:$I$61,8)</f>
        <v>Ref</v>
      </c>
      <c r="V57" s="9" t="str">
        <f>VLOOKUP($O57,scenarios!$A$2:$I$61,9)</f>
        <v>Ref</v>
      </c>
    </row>
    <row r="58" spans="1:22" s="18" customFormat="1" x14ac:dyDescent="0.3">
      <c r="A58" s="10" t="s">
        <v>73</v>
      </c>
      <c r="B58" s="10" t="s">
        <v>69</v>
      </c>
      <c r="C58" s="2" t="s">
        <v>4</v>
      </c>
      <c r="D58" s="4">
        <v>8.73173306253055E-2</v>
      </c>
      <c r="E58" s="4">
        <v>8.0123402051320694E-2</v>
      </c>
      <c r="F58" s="4">
        <v>2.1766340449913199E-2</v>
      </c>
      <c r="G58" s="4">
        <v>5.8591425899073499E-3</v>
      </c>
      <c r="H58" s="4">
        <v>5.0018389997672904E-3</v>
      </c>
      <c r="I58" s="5"/>
      <c r="J58" s="5"/>
      <c r="K58" s="5"/>
      <c r="L58" s="5"/>
      <c r="M58" s="5"/>
      <c r="N58" s="9"/>
      <c r="O58" s="9" t="str">
        <f t="shared" si="0"/>
        <v>0004</v>
      </c>
      <c r="P58" s="9">
        <f>VLOOKUP($O58,scenarios!$A$2:$I$61,3)</f>
        <v>2050</v>
      </c>
      <c r="Q58" s="9">
        <f>VLOOKUP($O58,scenarios!$A$2:$I$61,4)</f>
        <v>2050</v>
      </c>
      <c r="R58" s="9" t="str">
        <f>VLOOKUP($O58,scenarios!$A$2:$I$61,5)</f>
        <v>Ref</v>
      </c>
      <c r="S58" s="9" t="str">
        <f>VLOOKUP($O58,scenarios!$A$2:$I$61,6)</f>
        <v>Ref</v>
      </c>
      <c r="T58" s="9" t="str">
        <f>VLOOKUP($O58,scenarios!$A$2:$I$61,7)</f>
        <v>Ref</v>
      </c>
      <c r="U58" s="9" t="str">
        <f>VLOOKUP($O58,scenarios!$A$2:$I$61,8)</f>
        <v>Ref</v>
      </c>
      <c r="V58" s="9" t="str">
        <f>VLOOKUP($O58,scenarios!$A$2:$I$61,9)</f>
        <v>Ref</v>
      </c>
    </row>
    <row r="59" spans="1:22" s="18" customFormat="1" x14ac:dyDescent="0.3">
      <c r="A59" s="10" t="s">
        <v>74</v>
      </c>
      <c r="B59" s="10" t="s">
        <v>69</v>
      </c>
      <c r="C59" s="2" t="s">
        <v>4</v>
      </c>
      <c r="D59" s="5"/>
      <c r="E59" s="5"/>
      <c r="F59" s="5"/>
      <c r="G59" s="5"/>
      <c r="H59" s="5"/>
      <c r="I59" s="5"/>
      <c r="J59" s="5"/>
      <c r="K59" s="5"/>
      <c r="L59" s="5"/>
      <c r="M59" s="4">
        <v>8.5570922806704495</v>
      </c>
      <c r="N59" s="9"/>
      <c r="O59" s="9" t="str">
        <f t="shared" si="0"/>
        <v>0004</v>
      </c>
      <c r="P59" s="9">
        <f>VLOOKUP($O59,scenarios!$A$2:$I$61,3)</f>
        <v>2050</v>
      </c>
      <c r="Q59" s="9">
        <f>VLOOKUP($O59,scenarios!$A$2:$I$61,4)</f>
        <v>2050</v>
      </c>
      <c r="R59" s="9" t="str">
        <f>VLOOKUP($O59,scenarios!$A$2:$I$61,5)</f>
        <v>Ref</v>
      </c>
      <c r="S59" s="9" t="str">
        <f>VLOOKUP($O59,scenarios!$A$2:$I$61,6)</f>
        <v>Ref</v>
      </c>
      <c r="T59" s="9" t="str">
        <f>VLOOKUP($O59,scenarios!$A$2:$I$61,7)</f>
        <v>Ref</v>
      </c>
      <c r="U59" s="9" t="str">
        <f>VLOOKUP($O59,scenarios!$A$2:$I$61,8)</f>
        <v>Ref</v>
      </c>
      <c r="V59" s="9" t="str">
        <f>VLOOKUP($O59,scenarios!$A$2:$I$61,9)</f>
        <v>Ref</v>
      </c>
    </row>
    <row r="60" spans="1:22" s="18" customFormat="1" x14ac:dyDescent="0.3">
      <c r="A60" s="14" t="s">
        <v>75</v>
      </c>
      <c r="B60" s="14" t="s">
        <v>76</v>
      </c>
      <c r="C60" s="15" t="s">
        <v>4</v>
      </c>
      <c r="D60" s="16"/>
      <c r="E60" s="16"/>
      <c r="F60" s="16"/>
      <c r="G60" s="16"/>
      <c r="H60" s="16"/>
      <c r="I60" s="16"/>
      <c r="J60" s="16"/>
      <c r="K60" s="16"/>
      <c r="L60" s="16"/>
      <c r="M60" s="17">
        <v>1093.55687339616</v>
      </c>
      <c r="O60" s="18" t="str">
        <f t="shared" si="0"/>
        <v>0004</v>
      </c>
      <c r="P60" s="18">
        <f>VLOOKUP($O60,scenarios!$A$2:$I$61,3)</f>
        <v>2050</v>
      </c>
      <c r="Q60" s="18">
        <f>VLOOKUP($O60,scenarios!$A$2:$I$61,4)</f>
        <v>2050</v>
      </c>
      <c r="R60" s="18" t="str">
        <f>VLOOKUP($O60,scenarios!$A$2:$I$61,5)</f>
        <v>Ref</v>
      </c>
      <c r="S60" s="18" t="str">
        <f>VLOOKUP($O60,scenarios!$A$2:$I$61,6)</f>
        <v>Ref</v>
      </c>
      <c r="T60" s="18" t="str">
        <f>VLOOKUP($O60,scenarios!$A$2:$I$61,7)</f>
        <v>Ref</v>
      </c>
      <c r="U60" s="18" t="str">
        <f>VLOOKUP($O60,scenarios!$A$2:$I$61,8)</f>
        <v>Ref</v>
      </c>
      <c r="V60" s="18" t="str">
        <f>VLOOKUP($O60,scenarios!$A$2:$I$61,9)</f>
        <v>Ref</v>
      </c>
    </row>
    <row r="61" spans="1:22" s="18" customFormat="1" x14ac:dyDescent="0.3">
      <c r="A61" s="10" t="s">
        <v>77</v>
      </c>
      <c r="B61" s="10" t="s">
        <v>69</v>
      </c>
      <c r="C61" s="2" t="s">
        <v>4</v>
      </c>
      <c r="D61" s="5"/>
      <c r="E61" s="5"/>
      <c r="F61" s="5"/>
      <c r="G61" s="5"/>
      <c r="H61" s="5"/>
      <c r="I61" s="5"/>
      <c r="J61" s="5"/>
      <c r="K61" s="4">
        <v>6.8490309025090204</v>
      </c>
      <c r="L61" s="4">
        <v>7.0552223231669204</v>
      </c>
      <c r="M61" s="4">
        <v>7.2940806473864397</v>
      </c>
      <c r="N61" s="9"/>
      <c r="O61" s="9" t="str">
        <f t="shared" si="0"/>
        <v>0004</v>
      </c>
      <c r="P61" s="9">
        <f>VLOOKUP($O61,scenarios!$A$2:$I$61,3)</f>
        <v>2050</v>
      </c>
      <c r="Q61" s="9">
        <f>VLOOKUP($O61,scenarios!$A$2:$I$61,4)</f>
        <v>2050</v>
      </c>
      <c r="R61" s="9" t="str">
        <f>VLOOKUP($O61,scenarios!$A$2:$I$61,5)</f>
        <v>Ref</v>
      </c>
      <c r="S61" s="9" t="str">
        <f>VLOOKUP($O61,scenarios!$A$2:$I$61,6)</f>
        <v>Ref</v>
      </c>
      <c r="T61" s="9" t="str">
        <f>VLOOKUP($O61,scenarios!$A$2:$I$61,7)</f>
        <v>Ref</v>
      </c>
      <c r="U61" s="9" t="str">
        <f>VLOOKUP($O61,scenarios!$A$2:$I$61,8)</f>
        <v>Ref</v>
      </c>
      <c r="V61" s="9" t="str">
        <f>VLOOKUP($O61,scenarios!$A$2:$I$61,9)</f>
        <v>Ref</v>
      </c>
    </row>
    <row r="62" spans="1:22" x14ac:dyDescent="0.3">
      <c r="A62" s="10" t="s">
        <v>78</v>
      </c>
      <c r="B62" s="10" t="s">
        <v>69</v>
      </c>
      <c r="C62" s="2" t="s">
        <v>4</v>
      </c>
      <c r="D62" s="5"/>
      <c r="E62" s="5"/>
      <c r="F62" s="5"/>
      <c r="G62" s="4">
        <v>5.8066033577119596</v>
      </c>
      <c r="H62" s="4">
        <v>5.0021969479094004</v>
      </c>
      <c r="I62" s="5"/>
      <c r="J62" s="5"/>
      <c r="K62" s="4">
        <v>38.233055616775303</v>
      </c>
      <c r="L62" s="4">
        <v>39.384069266140997</v>
      </c>
      <c r="M62" s="4">
        <v>40.665835082469698</v>
      </c>
      <c r="O62" s="9" t="str">
        <f t="shared" si="0"/>
        <v>0004</v>
      </c>
      <c r="P62" s="9">
        <f>VLOOKUP($O62,scenarios!$A$2:$I$61,3)</f>
        <v>2050</v>
      </c>
      <c r="Q62" s="9">
        <f>VLOOKUP($O62,scenarios!$A$2:$I$61,4)</f>
        <v>2050</v>
      </c>
      <c r="R62" s="9" t="str">
        <f>VLOOKUP($O62,scenarios!$A$2:$I$61,5)</f>
        <v>Ref</v>
      </c>
      <c r="S62" s="9" t="str">
        <f>VLOOKUP($O62,scenarios!$A$2:$I$61,6)</f>
        <v>Ref</v>
      </c>
      <c r="T62" s="9" t="str">
        <f>VLOOKUP($O62,scenarios!$A$2:$I$61,7)</f>
        <v>Ref</v>
      </c>
      <c r="U62" s="9" t="str">
        <f>VLOOKUP($O62,scenarios!$A$2:$I$61,8)</f>
        <v>Ref</v>
      </c>
      <c r="V62" s="9" t="str">
        <f>VLOOKUP($O62,scenarios!$A$2:$I$61,9)</f>
        <v>Ref</v>
      </c>
    </row>
    <row r="63" spans="1:22" x14ac:dyDescent="0.3">
      <c r="A63" s="10" t="s">
        <v>79</v>
      </c>
      <c r="B63" s="10" t="s">
        <v>69</v>
      </c>
      <c r="C63" s="2" t="s">
        <v>4</v>
      </c>
      <c r="D63" s="5"/>
      <c r="E63" s="5"/>
      <c r="F63" s="5"/>
      <c r="G63" s="4">
        <v>7.0700400522044404E-2</v>
      </c>
      <c r="H63" s="4">
        <v>6.3933505115980296E-2</v>
      </c>
      <c r="I63" s="4">
        <v>6.3971310452488495E-2</v>
      </c>
      <c r="J63" s="4">
        <v>19.2291947640601</v>
      </c>
      <c r="K63" s="4">
        <v>21.6537663008713</v>
      </c>
      <c r="L63" s="4">
        <v>22.305657188753699</v>
      </c>
      <c r="M63" s="4">
        <v>21.968048034836201</v>
      </c>
      <c r="O63" s="9" t="str">
        <f t="shared" si="0"/>
        <v>0004</v>
      </c>
      <c r="P63" s="9">
        <f>VLOOKUP($O63,scenarios!$A$2:$I$61,3)</f>
        <v>2050</v>
      </c>
      <c r="Q63" s="9">
        <f>VLOOKUP($O63,scenarios!$A$2:$I$61,4)</f>
        <v>2050</v>
      </c>
      <c r="R63" s="9" t="str">
        <f>VLOOKUP($O63,scenarios!$A$2:$I$61,5)</f>
        <v>Ref</v>
      </c>
      <c r="S63" s="9" t="str">
        <f>VLOOKUP($O63,scenarios!$A$2:$I$61,6)</f>
        <v>Ref</v>
      </c>
      <c r="T63" s="9" t="str">
        <f>VLOOKUP($O63,scenarios!$A$2:$I$61,7)</f>
        <v>Ref</v>
      </c>
      <c r="U63" s="9" t="str">
        <f>VLOOKUP($O63,scenarios!$A$2:$I$61,8)</f>
        <v>Ref</v>
      </c>
      <c r="V63" s="9" t="str">
        <f>VLOOKUP($O63,scenarios!$A$2:$I$61,9)</f>
        <v>Ref</v>
      </c>
    </row>
    <row r="64" spans="1:22" x14ac:dyDescent="0.3">
      <c r="A64" s="10" t="s">
        <v>80</v>
      </c>
      <c r="B64" s="10" t="s">
        <v>69</v>
      </c>
      <c r="C64" s="2" t="s">
        <v>4</v>
      </c>
      <c r="D64" s="5"/>
      <c r="E64" s="5"/>
      <c r="F64" s="5"/>
      <c r="G64" s="5"/>
      <c r="H64" s="5"/>
      <c r="I64" s="5"/>
      <c r="J64" s="5"/>
      <c r="K64" s="4">
        <v>70.722270079089895</v>
      </c>
      <c r="L64" s="4">
        <v>73.477399193487699</v>
      </c>
      <c r="M64" s="4">
        <v>75.553324186951002</v>
      </c>
      <c r="O64" s="9" t="str">
        <f t="shared" si="0"/>
        <v>0004</v>
      </c>
      <c r="P64" s="9">
        <f>VLOOKUP($O64,scenarios!$A$2:$I$61,3)</f>
        <v>2050</v>
      </c>
      <c r="Q64" s="9">
        <f>VLOOKUP($O64,scenarios!$A$2:$I$61,4)</f>
        <v>2050</v>
      </c>
      <c r="R64" s="9" t="str">
        <f>VLOOKUP($O64,scenarios!$A$2:$I$61,5)</f>
        <v>Ref</v>
      </c>
      <c r="S64" s="9" t="str">
        <f>VLOOKUP($O64,scenarios!$A$2:$I$61,6)</f>
        <v>Ref</v>
      </c>
      <c r="T64" s="9" t="str">
        <f>VLOOKUP($O64,scenarios!$A$2:$I$61,7)</f>
        <v>Ref</v>
      </c>
      <c r="U64" s="9" t="str">
        <f>VLOOKUP($O64,scenarios!$A$2:$I$61,8)</f>
        <v>Ref</v>
      </c>
      <c r="V64" s="9" t="str">
        <f>VLOOKUP($O64,scenarios!$A$2:$I$61,9)</f>
        <v>Ref</v>
      </c>
    </row>
    <row r="65" spans="1:22" x14ac:dyDescent="0.3">
      <c r="A65" s="10" t="s">
        <v>81</v>
      </c>
      <c r="B65" s="10" t="s">
        <v>69</v>
      </c>
      <c r="C65" s="2" t="s">
        <v>4</v>
      </c>
      <c r="D65" s="5"/>
      <c r="E65" s="5"/>
      <c r="F65" s="5"/>
      <c r="G65" s="5"/>
      <c r="H65" s="5"/>
      <c r="I65" s="5"/>
      <c r="J65" s="4">
        <v>6.1734402152522403</v>
      </c>
      <c r="K65" s="4">
        <v>14.367255872150601</v>
      </c>
      <c r="L65" s="4">
        <v>14.799912989870499</v>
      </c>
      <c r="M65" s="4">
        <v>8.8318515147472301</v>
      </c>
      <c r="O65" s="9" t="str">
        <f t="shared" si="0"/>
        <v>0004</v>
      </c>
      <c r="P65" s="9">
        <f>VLOOKUP($O65,scenarios!$A$2:$I$61,3)</f>
        <v>2050</v>
      </c>
      <c r="Q65" s="9">
        <f>VLOOKUP($O65,scenarios!$A$2:$I$61,4)</f>
        <v>2050</v>
      </c>
      <c r="R65" s="9" t="str">
        <f>VLOOKUP($O65,scenarios!$A$2:$I$61,5)</f>
        <v>Ref</v>
      </c>
      <c r="S65" s="9" t="str">
        <f>VLOOKUP($O65,scenarios!$A$2:$I$61,6)</f>
        <v>Ref</v>
      </c>
      <c r="T65" s="9" t="str">
        <f>VLOOKUP($O65,scenarios!$A$2:$I$61,7)</f>
        <v>Ref</v>
      </c>
      <c r="U65" s="9" t="str">
        <f>VLOOKUP($O65,scenarios!$A$2:$I$61,8)</f>
        <v>Ref</v>
      </c>
      <c r="V65" s="9" t="str">
        <f>VLOOKUP($O65,scenarios!$A$2:$I$61,9)</f>
        <v>Ref</v>
      </c>
    </row>
    <row r="66" spans="1:22" x14ac:dyDescent="0.3">
      <c r="A66" s="10" t="s">
        <v>82</v>
      </c>
      <c r="B66" s="10" t="s">
        <v>82</v>
      </c>
      <c r="C66" s="2" t="s">
        <v>4</v>
      </c>
      <c r="D66" s="5"/>
      <c r="E66" s="5"/>
      <c r="F66" s="5"/>
      <c r="G66" s="4">
        <v>5.0736174007941497E-2</v>
      </c>
      <c r="H66" s="4">
        <v>4.6872097850688597E-2</v>
      </c>
      <c r="I66" s="4">
        <v>4.6726525115337501E-2</v>
      </c>
      <c r="J66" s="4">
        <v>74.213817407533796</v>
      </c>
      <c r="K66" s="4">
        <v>270.36326369298502</v>
      </c>
      <c r="L66" s="4">
        <v>487.62717184716701</v>
      </c>
      <c r="M66" s="4">
        <v>650.15358364580197</v>
      </c>
      <c r="O66" s="9" t="str">
        <f t="shared" si="0"/>
        <v>0004</v>
      </c>
      <c r="P66" s="9">
        <f>VLOOKUP($O66,scenarios!$A$2:$I$61,3)</f>
        <v>2050</v>
      </c>
      <c r="Q66" s="9">
        <f>VLOOKUP($O66,scenarios!$A$2:$I$61,4)</f>
        <v>2050</v>
      </c>
      <c r="R66" s="9" t="str">
        <f>VLOOKUP($O66,scenarios!$A$2:$I$61,5)</f>
        <v>Ref</v>
      </c>
      <c r="S66" s="9" t="str">
        <f>VLOOKUP($O66,scenarios!$A$2:$I$61,6)</f>
        <v>Ref</v>
      </c>
      <c r="T66" s="9" t="str">
        <f>VLOOKUP($O66,scenarios!$A$2:$I$61,7)</f>
        <v>Ref</v>
      </c>
      <c r="U66" s="9" t="str">
        <f>VLOOKUP($O66,scenarios!$A$2:$I$61,8)</f>
        <v>Ref</v>
      </c>
      <c r="V66" s="9" t="str">
        <f>VLOOKUP($O66,scenarios!$A$2:$I$61,9)</f>
        <v>Ref</v>
      </c>
    </row>
    <row r="67" spans="1:22" x14ac:dyDescent="0.3">
      <c r="A67" s="14" t="s">
        <v>83</v>
      </c>
      <c r="B67" s="14" t="s">
        <v>83</v>
      </c>
      <c r="C67" s="15" t="s">
        <v>4</v>
      </c>
      <c r="D67" s="16"/>
      <c r="E67" s="16"/>
      <c r="F67" s="16"/>
      <c r="G67" s="16"/>
      <c r="H67" s="16"/>
      <c r="I67" s="16"/>
      <c r="J67" s="17">
        <v>97.894878143543096</v>
      </c>
      <c r="K67" s="17">
        <v>93.742729967797501</v>
      </c>
      <c r="L67" s="17">
        <v>89.928471784444298</v>
      </c>
      <c r="M67" s="17">
        <v>70.774243318741298</v>
      </c>
      <c r="N67" s="18"/>
      <c r="O67" s="18" t="str">
        <f t="shared" si="0"/>
        <v>0004</v>
      </c>
      <c r="P67" s="18">
        <f>VLOOKUP($O67,scenarios!$A$2:$I$61,3)</f>
        <v>2050</v>
      </c>
      <c r="Q67" s="18">
        <f>VLOOKUP($O67,scenarios!$A$2:$I$61,4)</f>
        <v>2050</v>
      </c>
      <c r="R67" s="18" t="str">
        <f>VLOOKUP($O67,scenarios!$A$2:$I$61,5)</f>
        <v>Ref</v>
      </c>
      <c r="S67" s="18" t="str">
        <f>VLOOKUP($O67,scenarios!$A$2:$I$61,6)</f>
        <v>Ref</v>
      </c>
      <c r="T67" s="18" t="str">
        <f>VLOOKUP($O67,scenarios!$A$2:$I$61,7)</f>
        <v>Ref</v>
      </c>
      <c r="U67" s="18" t="str">
        <f>VLOOKUP($O67,scenarios!$A$2:$I$61,8)</f>
        <v>Ref</v>
      </c>
      <c r="V67" s="18" t="str">
        <f>VLOOKUP($O67,scenarios!$A$2:$I$61,9)</f>
        <v>Ref</v>
      </c>
    </row>
    <row r="68" spans="1:22" x14ac:dyDescent="0.3">
      <c r="A68" s="10" t="s">
        <v>62</v>
      </c>
      <c r="B68" s="10" t="s">
        <v>61</v>
      </c>
      <c r="C68" s="2" t="s">
        <v>5</v>
      </c>
      <c r="D68" s="5"/>
      <c r="E68" s="5"/>
      <c r="F68" s="5"/>
      <c r="G68" s="5"/>
      <c r="H68" s="5"/>
      <c r="I68" s="5"/>
      <c r="J68" s="5"/>
      <c r="K68" s="5"/>
      <c r="L68" s="4">
        <v>0.56071680344555797</v>
      </c>
      <c r="M68" s="4">
        <v>10.9446947582124</v>
      </c>
      <c r="O68" s="9" t="str">
        <f t="shared" si="0"/>
        <v>0005</v>
      </c>
      <c r="P68" s="9">
        <f>VLOOKUP($O68,scenarios!$A$2:$I$61,3)</f>
        <v>2080</v>
      </c>
      <c r="Q68" s="9">
        <f>VLOOKUP($O68,scenarios!$A$2:$I$61,4)</f>
        <v>2050</v>
      </c>
      <c r="R68" s="9" t="str">
        <f>VLOOKUP($O68,scenarios!$A$2:$I$61,5)</f>
        <v>Ref</v>
      </c>
      <c r="S68" s="9" t="str">
        <f>VLOOKUP($O68,scenarios!$A$2:$I$61,6)</f>
        <v>Ref</v>
      </c>
      <c r="T68" s="9" t="str">
        <f>VLOOKUP($O68,scenarios!$A$2:$I$61,7)</f>
        <v>Ref</v>
      </c>
      <c r="U68" s="9" t="str">
        <f>VLOOKUP($O68,scenarios!$A$2:$I$61,8)</f>
        <v>Ref</v>
      </c>
      <c r="V68" s="9" t="str">
        <f>VLOOKUP($O68,scenarios!$A$2:$I$61,9)</f>
        <v>Ref</v>
      </c>
    </row>
    <row r="69" spans="1:22" x14ac:dyDescent="0.3">
      <c r="A69" s="15" t="s">
        <v>63</v>
      </c>
      <c r="B69" s="15" t="s">
        <v>64</v>
      </c>
      <c r="C69" s="15" t="s">
        <v>5</v>
      </c>
      <c r="D69" s="16"/>
      <c r="E69" s="16"/>
      <c r="F69" s="16"/>
      <c r="G69" s="16"/>
      <c r="H69" s="16"/>
      <c r="I69" s="16"/>
      <c r="J69" s="16"/>
      <c r="K69" s="17">
        <v>0.24741351446275001</v>
      </c>
      <c r="L69" s="17">
        <v>14.5429848237091</v>
      </c>
      <c r="M69" s="17">
        <v>16.054523108836801</v>
      </c>
      <c r="N69" s="18"/>
      <c r="O69" s="18" t="str">
        <f t="shared" si="0"/>
        <v>0005</v>
      </c>
      <c r="P69" s="18">
        <f>VLOOKUP($O69,scenarios!$A$2:$I$61,3)</f>
        <v>2080</v>
      </c>
      <c r="Q69" s="18">
        <f>VLOOKUP($O69,scenarios!$A$2:$I$61,4)</f>
        <v>2050</v>
      </c>
      <c r="R69" s="18" t="str">
        <f>VLOOKUP($O69,scenarios!$A$2:$I$61,5)</f>
        <v>Ref</v>
      </c>
      <c r="S69" s="18" t="str">
        <f>VLOOKUP($O69,scenarios!$A$2:$I$61,6)</f>
        <v>Ref</v>
      </c>
      <c r="T69" s="18" t="str">
        <f>VLOOKUP($O69,scenarios!$A$2:$I$61,7)</f>
        <v>Ref</v>
      </c>
      <c r="U69" s="18" t="str">
        <f>VLOOKUP($O69,scenarios!$A$2:$I$61,8)</f>
        <v>Ref</v>
      </c>
      <c r="V69" s="18" t="str">
        <f>VLOOKUP($O69,scenarios!$A$2:$I$61,9)</f>
        <v>Ref</v>
      </c>
    </row>
    <row r="70" spans="1:22" x14ac:dyDescent="0.3">
      <c r="A70" s="10" t="s">
        <v>65</v>
      </c>
      <c r="B70" s="10" t="s">
        <v>65</v>
      </c>
      <c r="C70" s="2" t="s">
        <v>5</v>
      </c>
      <c r="D70" s="5"/>
      <c r="E70" s="5"/>
      <c r="F70" s="5"/>
      <c r="G70" s="4">
        <v>5.2177503042358298E-2</v>
      </c>
      <c r="H70" s="4">
        <v>5.3318120803437501E-2</v>
      </c>
      <c r="I70" s="4">
        <v>5.5678679267911702E-2</v>
      </c>
      <c r="J70" s="4">
        <v>63.173206519185499</v>
      </c>
      <c r="K70" s="4">
        <v>145.864217989943</v>
      </c>
      <c r="L70" s="4">
        <v>297.04843619797703</v>
      </c>
      <c r="M70" s="4">
        <v>457.19489288173202</v>
      </c>
      <c r="O70" s="9" t="str">
        <f t="shared" si="0"/>
        <v>0005</v>
      </c>
      <c r="P70" s="9">
        <f>VLOOKUP($O70,scenarios!$A$2:$I$61,3)</f>
        <v>2080</v>
      </c>
      <c r="Q70" s="9">
        <f>VLOOKUP($O70,scenarios!$A$2:$I$61,4)</f>
        <v>2050</v>
      </c>
      <c r="R70" s="9" t="str">
        <f>VLOOKUP($O70,scenarios!$A$2:$I$61,5)</f>
        <v>Ref</v>
      </c>
      <c r="S70" s="9" t="str">
        <f>VLOOKUP($O70,scenarios!$A$2:$I$61,6)</f>
        <v>Ref</v>
      </c>
      <c r="T70" s="9" t="str">
        <f>VLOOKUP($O70,scenarios!$A$2:$I$61,7)</f>
        <v>Ref</v>
      </c>
      <c r="U70" s="9" t="str">
        <f>VLOOKUP($O70,scenarios!$A$2:$I$61,8)</f>
        <v>Ref</v>
      </c>
      <c r="V70" s="9" t="str">
        <f>VLOOKUP($O70,scenarios!$A$2:$I$61,9)</f>
        <v>Ref</v>
      </c>
    </row>
    <row r="71" spans="1:22" x14ac:dyDescent="0.3">
      <c r="A71" s="10" t="s">
        <v>66</v>
      </c>
      <c r="B71" s="10" t="s">
        <v>66</v>
      </c>
      <c r="C71" s="2" t="s">
        <v>5</v>
      </c>
      <c r="D71" s="5"/>
      <c r="E71" s="5"/>
      <c r="F71" s="5"/>
      <c r="G71" s="5"/>
      <c r="H71" s="4">
        <v>7.20172051199999E-2</v>
      </c>
      <c r="I71" s="4">
        <v>6.5855175299169802E-2</v>
      </c>
      <c r="J71" s="4">
        <v>6.0772735998625399E-2</v>
      </c>
      <c r="K71" s="4">
        <v>5.6143784191058498E-2</v>
      </c>
      <c r="L71" s="4">
        <v>5.2849475976596103E-2</v>
      </c>
      <c r="M71" s="4">
        <v>4.9604565973742701E-2</v>
      </c>
      <c r="O71" s="9" t="str">
        <f t="shared" si="0"/>
        <v>0005</v>
      </c>
      <c r="P71" s="9">
        <f>VLOOKUP($O71,scenarios!$A$2:$I$61,3)</f>
        <v>2080</v>
      </c>
      <c r="Q71" s="9">
        <f>VLOOKUP($O71,scenarios!$A$2:$I$61,4)</f>
        <v>2050</v>
      </c>
      <c r="R71" s="9" t="str">
        <f>VLOOKUP($O71,scenarios!$A$2:$I$61,5)</f>
        <v>Ref</v>
      </c>
      <c r="S71" s="9" t="str">
        <f>VLOOKUP($O71,scenarios!$A$2:$I$61,6)</f>
        <v>Ref</v>
      </c>
      <c r="T71" s="9" t="str">
        <f>VLOOKUP($O71,scenarios!$A$2:$I$61,7)</f>
        <v>Ref</v>
      </c>
      <c r="U71" s="9" t="str">
        <f>VLOOKUP($O71,scenarios!$A$2:$I$61,8)</f>
        <v>Ref</v>
      </c>
      <c r="V71" s="9" t="str">
        <f>VLOOKUP($O71,scenarios!$A$2:$I$61,9)</f>
        <v>Ref</v>
      </c>
    </row>
    <row r="72" spans="1:22" x14ac:dyDescent="0.3">
      <c r="A72" s="14" t="s">
        <v>67</v>
      </c>
      <c r="B72" s="14" t="s">
        <v>67</v>
      </c>
      <c r="C72" s="15" t="s">
        <v>5</v>
      </c>
      <c r="D72" s="16"/>
      <c r="E72" s="16"/>
      <c r="F72" s="16"/>
      <c r="G72" s="16"/>
      <c r="H72" s="17">
        <v>5.3376602512234098E-2</v>
      </c>
      <c r="I72" s="17">
        <v>4.9364548878612698E-2</v>
      </c>
      <c r="J72" s="17">
        <v>4.5971689155849899E-2</v>
      </c>
      <c r="K72" s="17">
        <v>4.2789694868328301E-2</v>
      </c>
      <c r="L72" s="17">
        <v>550.54739888330005</v>
      </c>
      <c r="M72" s="17">
        <v>2249.1183593248202</v>
      </c>
      <c r="N72" s="18"/>
      <c r="O72" s="18" t="str">
        <f t="shared" si="0"/>
        <v>0005</v>
      </c>
      <c r="P72" s="18">
        <f>VLOOKUP($O72,scenarios!$A$2:$I$61,3)</f>
        <v>2080</v>
      </c>
      <c r="Q72" s="18">
        <f>VLOOKUP($O72,scenarios!$A$2:$I$61,4)</f>
        <v>2050</v>
      </c>
      <c r="R72" s="18" t="str">
        <f>VLOOKUP($O72,scenarios!$A$2:$I$61,5)</f>
        <v>Ref</v>
      </c>
      <c r="S72" s="18" t="str">
        <f>VLOOKUP($O72,scenarios!$A$2:$I$61,6)</f>
        <v>Ref</v>
      </c>
      <c r="T72" s="18" t="str">
        <f>VLOOKUP($O72,scenarios!$A$2:$I$61,7)</f>
        <v>Ref</v>
      </c>
      <c r="U72" s="18" t="str">
        <f>VLOOKUP($O72,scenarios!$A$2:$I$61,8)</f>
        <v>Ref</v>
      </c>
      <c r="V72" s="18" t="str">
        <f>VLOOKUP($O72,scenarios!$A$2:$I$61,9)</f>
        <v>Ref</v>
      </c>
    </row>
    <row r="73" spans="1:22" x14ac:dyDescent="0.3">
      <c r="A73" s="10" t="s">
        <v>68</v>
      </c>
      <c r="B73" s="10" t="s">
        <v>69</v>
      </c>
      <c r="C73" s="2" t="s">
        <v>5</v>
      </c>
      <c r="D73" s="5"/>
      <c r="E73" s="5"/>
      <c r="F73" s="5"/>
      <c r="G73" s="5"/>
      <c r="H73" s="4">
        <v>37.600474381663801</v>
      </c>
      <c r="I73" s="4">
        <v>104.79062147400199</v>
      </c>
      <c r="J73" s="4">
        <v>904.92961298308296</v>
      </c>
      <c r="K73" s="4">
        <v>1886.5591163118199</v>
      </c>
      <c r="L73" s="4">
        <v>3197.7741243054402</v>
      </c>
      <c r="M73" s="4">
        <v>4052.5839794389099</v>
      </c>
      <c r="O73" s="9" t="str">
        <f t="shared" si="0"/>
        <v>0005</v>
      </c>
      <c r="P73" s="9">
        <f>VLOOKUP($O73,scenarios!$A$2:$I$61,3)</f>
        <v>2080</v>
      </c>
      <c r="Q73" s="9">
        <f>VLOOKUP($O73,scenarios!$A$2:$I$61,4)</f>
        <v>2050</v>
      </c>
      <c r="R73" s="9" t="str">
        <f>VLOOKUP($O73,scenarios!$A$2:$I$61,5)</f>
        <v>Ref</v>
      </c>
      <c r="S73" s="9" t="str">
        <f>VLOOKUP($O73,scenarios!$A$2:$I$61,6)</f>
        <v>Ref</v>
      </c>
      <c r="T73" s="9" t="str">
        <f>VLOOKUP($O73,scenarios!$A$2:$I$61,7)</f>
        <v>Ref</v>
      </c>
      <c r="U73" s="9" t="str">
        <f>VLOOKUP($O73,scenarios!$A$2:$I$61,8)</f>
        <v>Ref</v>
      </c>
      <c r="V73" s="9" t="str">
        <f>VLOOKUP($O73,scenarios!$A$2:$I$61,9)</f>
        <v>Ref</v>
      </c>
    </row>
    <row r="74" spans="1:22" x14ac:dyDescent="0.3">
      <c r="A74" s="10" t="s">
        <v>70</v>
      </c>
      <c r="B74" s="10" t="s">
        <v>69</v>
      </c>
      <c r="C74" s="2" t="s">
        <v>5</v>
      </c>
      <c r="D74" s="5"/>
      <c r="E74" s="4">
        <v>7.23713983468054E-3</v>
      </c>
      <c r="F74" s="4">
        <v>0.104312476845433</v>
      </c>
      <c r="G74" s="4">
        <v>9.50473902781519E-2</v>
      </c>
      <c r="H74" s="4">
        <v>8.4249702362211798E-2</v>
      </c>
      <c r="I74" s="5"/>
      <c r="J74" s="5"/>
      <c r="K74" s="5"/>
      <c r="L74" s="5"/>
      <c r="M74" s="5"/>
      <c r="O74" s="9" t="str">
        <f t="shared" si="0"/>
        <v>0005</v>
      </c>
      <c r="P74" s="9">
        <f>VLOOKUP($O74,scenarios!$A$2:$I$61,3)</f>
        <v>2080</v>
      </c>
      <c r="Q74" s="9">
        <f>VLOOKUP($O74,scenarios!$A$2:$I$61,4)</f>
        <v>2050</v>
      </c>
      <c r="R74" s="9" t="str">
        <f>VLOOKUP($O74,scenarios!$A$2:$I$61,5)</f>
        <v>Ref</v>
      </c>
      <c r="S74" s="9" t="str">
        <f>VLOOKUP($O74,scenarios!$A$2:$I$61,6)</f>
        <v>Ref</v>
      </c>
      <c r="T74" s="9" t="str">
        <f>VLOOKUP($O74,scenarios!$A$2:$I$61,7)</f>
        <v>Ref</v>
      </c>
      <c r="U74" s="9" t="str">
        <f>VLOOKUP($O74,scenarios!$A$2:$I$61,8)</f>
        <v>Ref</v>
      </c>
      <c r="V74" s="9" t="str">
        <f>VLOOKUP($O74,scenarios!$A$2:$I$61,9)</f>
        <v>Ref</v>
      </c>
    </row>
    <row r="75" spans="1:22" x14ac:dyDescent="0.3">
      <c r="A75" s="10" t="s">
        <v>71</v>
      </c>
      <c r="B75" s="10" t="s">
        <v>69</v>
      </c>
      <c r="C75" s="2" t="s">
        <v>5</v>
      </c>
      <c r="D75" s="5"/>
      <c r="E75" s="5"/>
      <c r="F75" s="5"/>
      <c r="G75" s="4">
        <v>14.1770132610038</v>
      </c>
      <c r="H75" s="4">
        <v>31.872867672665201</v>
      </c>
      <c r="I75" s="4">
        <v>31.891939730986099</v>
      </c>
      <c r="J75" s="4">
        <v>18.985761092737199</v>
      </c>
      <c r="K75" s="4">
        <v>19.535855207260798</v>
      </c>
      <c r="L75" s="4">
        <v>20.145834267686599</v>
      </c>
      <c r="M75" s="4">
        <v>21.121697635498901</v>
      </c>
      <c r="O75" s="9" t="str">
        <f t="shared" si="0"/>
        <v>0005</v>
      </c>
      <c r="P75" s="9">
        <f>VLOOKUP($O75,scenarios!$A$2:$I$61,3)</f>
        <v>2080</v>
      </c>
      <c r="Q75" s="9">
        <f>VLOOKUP($O75,scenarios!$A$2:$I$61,4)</f>
        <v>2050</v>
      </c>
      <c r="R75" s="9" t="str">
        <f>VLOOKUP($O75,scenarios!$A$2:$I$61,5)</f>
        <v>Ref</v>
      </c>
      <c r="S75" s="9" t="str">
        <f>VLOOKUP($O75,scenarios!$A$2:$I$61,6)</f>
        <v>Ref</v>
      </c>
      <c r="T75" s="9" t="str">
        <f>VLOOKUP($O75,scenarios!$A$2:$I$61,7)</f>
        <v>Ref</v>
      </c>
      <c r="U75" s="9" t="str">
        <f>VLOOKUP($O75,scenarios!$A$2:$I$61,8)</f>
        <v>Ref</v>
      </c>
      <c r="V75" s="9" t="str">
        <f>VLOOKUP($O75,scenarios!$A$2:$I$61,9)</f>
        <v>Ref</v>
      </c>
    </row>
    <row r="76" spans="1:22" x14ac:dyDescent="0.3">
      <c r="A76" s="10" t="s">
        <v>72</v>
      </c>
      <c r="B76" s="10" t="s">
        <v>69</v>
      </c>
      <c r="C76" s="2" t="s">
        <v>5</v>
      </c>
      <c r="D76" s="4">
        <v>0.150930882900571</v>
      </c>
      <c r="E76" s="4">
        <v>0.138493735562882</v>
      </c>
      <c r="F76" s="4">
        <v>3.7616065277232699E-2</v>
      </c>
      <c r="G76" s="4">
        <v>1.0120461553152301E-2</v>
      </c>
      <c r="H76" s="4">
        <v>8.6384066300645296E-3</v>
      </c>
      <c r="I76" s="5"/>
      <c r="J76" s="5"/>
      <c r="K76" s="5"/>
      <c r="L76" s="5"/>
      <c r="M76" s="5"/>
      <c r="O76" s="9" t="str">
        <f t="shared" si="0"/>
        <v>0005</v>
      </c>
      <c r="P76" s="9">
        <f>VLOOKUP($O76,scenarios!$A$2:$I$61,3)</f>
        <v>2080</v>
      </c>
      <c r="Q76" s="9">
        <f>VLOOKUP($O76,scenarios!$A$2:$I$61,4)</f>
        <v>2050</v>
      </c>
      <c r="R76" s="9" t="str">
        <f>VLOOKUP($O76,scenarios!$A$2:$I$61,5)</f>
        <v>Ref</v>
      </c>
      <c r="S76" s="9" t="str">
        <f>VLOOKUP($O76,scenarios!$A$2:$I$61,6)</f>
        <v>Ref</v>
      </c>
      <c r="T76" s="9" t="str">
        <f>VLOOKUP($O76,scenarios!$A$2:$I$61,7)</f>
        <v>Ref</v>
      </c>
      <c r="U76" s="9" t="str">
        <f>VLOOKUP($O76,scenarios!$A$2:$I$61,8)</f>
        <v>Ref</v>
      </c>
      <c r="V76" s="9" t="str">
        <f>VLOOKUP($O76,scenarios!$A$2:$I$61,9)</f>
        <v>Ref</v>
      </c>
    </row>
    <row r="77" spans="1:22" x14ac:dyDescent="0.3">
      <c r="A77" s="10" t="s">
        <v>73</v>
      </c>
      <c r="B77" s="10" t="s">
        <v>69</v>
      </c>
      <c r="C77" s="2" t="s">
        <v>5</v>
      </c>
      <c r="D77" s="4">
        <v>8.73173306253055E-2</v>
      </c>
      <c r="E77" s="4">
        <v>8.0123402051320694E-2</v>
      </c>
      <c r="F77" s="4">
        <v>2.1766340449913199E-2</v>
      </c>
      <c r="G77" s="4">
        <v>5.8591425899073499E-3</v>
      </c>
      <c r="H77" s="4">
        <v>5.0018389997672904E-3</v>
      </c>
      <c r="I77" s="5"/>
      <c r="J77" s="5"/>
      <c r="K77" s="5"/>
      <c r="L77" s="5"/>
      <c r="M77" s="5"/>
      <c r="O77" s="9" t="str">
        <f t="shared" si="0"/>
        <v>0005</v>
      </c>
      <c r="P77" s="9">
        <f>VLOOKUP($O77,scenarios!$A$2:$I$61,3)</f>
        <v>2080</v>
      </c>
      <c r="Q77" s="9">
        <f>VLOOKUP($O77,scenarios!$A$2:$I$61,4)</f>
        <v>2050</v>
      </c>
      <c r="R77" s="9" t="str">
        <f>VLOOKUP($O77,scenarios!$A$2:$I$61,5)</f>
        <v>Ref</v>
      </c>
      <c r="S77" s="9" t="str">
        <f>VLOOKUP($O77,scenarios!$A$2:$I$61,6)</f>
        <v>Ref</v>
      </c>
      <c r="T77" s="9" t="str">
        <f>VLOOKUP($O77,scenarios!$A$2:$I$61,7)</f>
        <v>Ref</v>
      </c>
      <c r="U77" s="9" t="str">
        <f>VLOOKUP($O77,scenarios!$A$2:$I$61,8)</f>
        <v>Ref</v>
      </c>
      <c r="V77" s="9" t="str">
        <f>VLOOKUP($O77,scenarios!$A$2:$I$61,9)</f>
        <v>Ref</v>
      </c>
    </row>
    <row r="78" spans="1:22" x14ac:dyDescent="0.3">
      <c r="A78" s="10" t="s">
        <v>74</v>
      </c>
      <c r="B78" s="10" t="s">
        <v>69</v>
      </c>
      <c r="C78" s="2" t="s">
        <v>5</v>
      </c>
      <c r="D78" s="5"/>
      <c r="E78" s="5"/>
      <c r="F78" s="5"/>
      <c r="G78" s="5"/>
      <c r="H78" s="5"/>
      <c r="I78" s="5"/>
      <c r="J78" s="5"/>
      <c r="K78" s="5"/>
      <c r="L78" s="5"/>
      <c r="M78" s="4">
        <v>12.497735195401001</v>
      </c>
      <c r="O78" s="9" t="str">
        <f t="shared" ref="O78:O141" si="1">RIGHT(C78,4)</f>
        <v>0005</v>
      </c>
      <c r="P78" s="9">
        <f>VLOOKUP($O78,scenarios!$A$2:$I$61,3)</f>
        <v>2080</v>
      </c>
      <c r="Q78" s="9">
        <f>VLOOKUP($O78,scenarios!$A$2:$I$61,4)</f>
        <v>2050</v>
      </c>
      <c r="R78" s="9" t="str">
        <f>VLOOKUP($O78,scenarios!$A$2:$I$61,5)</f>
        <v>Ref</v>
      </c>
      <c r="S78" s="9" t="str">
        <f>VLOOKUP($O78,scenarios!$A$2:$I$61,6)</f>
        <v>Ref</v>
      </c>
      <c r="T78" s="9" t="str">
        <f>VLOOKUP($O78,scenarios!$A$2:$I$61,7)</f>
        <v>Ref</v>
      </c>
      <c r="U78" s="9" t="str">
        <f>VLOOKUP($O78,scenarios!$A$2:$I$61,8)</f>
        <v>Ref</v>
      </c>
      <c r="V78" s="9" t="str">
        <f>VLOOKUP($O78,scenarios!$A$2:$I$61,9)</f>
        <v>Ref</v>
      </c>
    </row>
    <row r="79" spans="1:22" x14ac:dyDescent="0.3">
      <c r="A79" s="10" t="s">
        <v>77</v>
      </c>
      <c r="B79" s="10" t="s">
        <v>69</v>
      </c>
      <c r="C79" s="2" t="s">
        <v>5</v>
      </c>
      <c r="D79" s="5"/>
      <c r="E79" s="5"/>
      <c r="F79" s="5"/>
      <c r="G79" s="5"/>
      <c r="H79" s="5"/>
      <c r="I79" s="5"/>
      <c r="J79" s="5"/>
      <c r="K79" s="4">
        <v>6.8490309025090204</v>
      </c>
      <c r="L79" s="4">
        <v>7.0552223231669204</v>
      </c>
      <c r="M79" s="4">
        <v>7.2940806473864397</v>
      </c>
      <c r="O79" s="9" t="str">
        <f t="shared" si="1"/>
        <v>0005</v>
      </c>
      <c r="P79" s="9">
        <f>VLOOKUP($O79,scenarios!$A$2:$I$61,3)</f>
        <v>2080</v>
      </c>
      <c r="Q79" s="9">
        <f>VLOOKUP($O79,scenarios!$A$2:$I$61,4)</f>
        <v>2050</v>
      </c>
      <c r="R79" s="9" t="str">
        <f>VLOOKUP($O79,scenarios!$A$2:$I$61,5)</f>
        <v>Ref</v>
      </c>
      <c r="S79" s="9" t="str">
        <f>VLOOKUP($O79,scenarios!$A$2:$I$61,6)</f>
        <v>Ref</v>
      </c>
      <c r="T79" s="9" t="str">
        <f>VLOOKUP($O79,scenarios!$A$2:$I$61,7)</f>
        <v>Ref</v>
      </c>
      <c r="U79" s="9" t="str">
        <f>VLOOKUP($O79,scenarios!$A$2:$I$61,8)</f>
        <v>Ref</v>
      </c>
      <c r="V79" s="9" t="str">
        <f>VLOOKUP($O79,scenarios!$A$2:$I$61,9)</f>
        <v>Ref</v>
      </c>
    </row>
    <row r="80" spans="1:22" x14ac:dyDescent="0.3">
      <c r="A80" s="10" t="s">
        <v>78</v>
      </c>
      <c r="B80" s="10" t="s">
        <v>69</v>
      </c>
      <c r="C80" s="2" t="s">
        <v>5</v>
      </c>
      <c r="D80" s="5"/>
      <c r="E80" s="5"/>
      <c r="F80" s="5"/>
      <c r="G80" s="4">
        <v>5.8066033577119596</v>
      </c>
      <c r="H80" s="4">
        <v>5.0021969479094004</v>
      </c>
      <c r="I80" s="5"/>
      <c r="J80" s="5"/>
      <c r="K80" s="4">
        <v>38.233055616775303</v>
      </c>
      <c r="L80" s="4">
        <v>39.384069266140997</v>
      </c>
      <c r="M80" s="4">
        <v>40.717437990038697</v>
      </c>
      <c r="O80" s="9" t="str">
        <f t="shared" si="1"/>
        <v>0005</v>
      </c>
      <c r="P80" s="9">
        <f>VLOOKUP($O80,scenarios!$A$2:$I$61,3)</f>
        <v>2080</v>
      </c>
      <c r="Q80" s="9">
        <f>VLOOKUP($O80,scenarios!$A$2:$I$61,4)</f>
        <v>2050</v>
      </c>
      <c r="R80" s="9" t="str">
        <f>VLOOKUP($O80,scenarios!$A$2:$I$61,5)</f>
        <v>Ref</v>
      </c>
      <c r="S80" s="9" t="str">
        <f>VLOOKUP($O80,scenarios!$A$2:$I$61,6)</f>
        <v>Ref</v>
      </c>
      <c r="T80" s="9" t="str">
        <f>VLOOKUP($O80,scenarios!$A$2:$I$61,7)</f>
        <v>Ref</v>
      </c>
      <c r="U80" s="9" t="str">
        <f>VLOOKUP($O80,scenarios!$A$2:$I$61,8)</f>
        <v>Ref</v>
      </c>
      <c r="V80" s="9" t="str">
        <f>VLOOKUP($O80,scenarios!$A$2:$I$61,9)</f>
        <v>Ref</v>
      </c>
    </row>
    <row r="81" spans="1:22" x14ac:dyDescent="0.3">
      <c r="A81" s="10" t="s">
        <v>79</v>
      </c>
      <c r="B81" s="10" t="s">
        <v>69</v>
      </c>
      <c r="C81" s="2" t="s">
        <v>5</v>
      </c>
      <c r="D81" s="5"/>
      <c r="E81" s="5"/>
      <c r="F81" s="5"/>
      <c r="G81" s="4">
        <v>7.0700400522044404E-2</v>
      </c>
      <c r="H81" s="4">
        <v>6.3933505115980296E-2</v>
      </c>
      <c r="I81" s="4">
        <v>6.3971310452488495E-2</v>
      </c>
      <c r="J81" s="4">
        <v>19.2291947640601</v>
      </c>
      <c r="K81" s="4">
        <v>21.6537663008713</v>
      </c>
      <c r="L81" s="4">
        <v>22.305657188753699</v>
      </c>
      <c r="M81" s="4">
        <v>23.060827139844498</v>
      </c>
      <c r="O81" s="9" t="str">
        <f t="shared" si="1"/>
        <v>0005</v>
      </c>
      <c r="P81" s="9">
        <f>VLOOKUP($O81,scenarios!$A$2:$I$61,3)</f>
        <v>2080</v>
      </c>
      <c r="Q81" s="9">
        <f>VLOOKUP($O81,scenarios!$A$2:$I$61,4)</f>
        <v>2050</v>
      </c>
      <c r="R81" s="9" t="str">
        <f>VLOOKUP($O81,scenarios!$A$2:$I$61,5)</f>
        <v>Ref</v>
      </c>
      <c r="S81" s="9" t="str">
        <f>VLOOKUP($O81,scenarios!$A$2:$I$61,6)</f>
        <v>Ref</v>
      </c>
      <c r="T81" s="9" t="str">
        <f>VLOOKUP($O81,scenarios!$A$2:$I$61,7)</f>
        <v>Ref</v>
      </c>
      <c r="U81" s="9" t="str">
        <f>VLOOKUP($O81,scenarios!$A$2:$I$61,8)</f>
        <v>Ref</v>
      </c>
      <c r="V81" s="9" t="str">
        <f>VLOOKUP($O81,scenarios!$A$2:$I$61,9)</f>
        <v>Ref</v>
      </c>
    </row>
    <row r="82" spans="1:22" x14ac:dyDescent="0.3">
      <c r="A82" s="10" t="s">
        <v>80</v>
      </c>
      <c r="B82" s="10" t="s">
        <v>69</v>
      </c>
      <c r="C82" s="2" t="s">
        <v>5</v>
      </c>
      <c r="D82" s="5"/>
      <c r="E82" s="5"/>
      <c r="F82" s="5"/>
      <c r="G82" s="5"/>
      <c r="H82" s="5"/>
      <c r="I82" s="5"/>
      <c r="J82" s="5"/>
      <c r="K82" s="4">
        <v>70.722270079089895</v>
      </c>
      <c r="L82" s="4">
        <v>73.477399193487699</v>
      </c>
      <c r="M82" s="4">
        <v>77.960647936676907</v>
      </c>
      <c r="O82" s="9" t="str">
        <f t="shared" si="1"/>
        <v>0005</v>
      </c>
      <c r="P82" s="9">
        <f>VLOOKUP($O82,scenarios!$A$2:$I$61,3)</f>
        <v>2080</v>
      </c>
      <c r="Q82" s="9">
        <f>VLOOKUP($O82,scenarios!$A$2:$I$61,4)</f>
        <v>2050</v>
      </c>
      <c r="R82" s="9" t="str">
        <f>VLOOKUP($O82,scenarios!$A$2:$I$61,5)</f>
        <v>Ref</v>
      </c>
      <c r="S82" s="9" t="str">
        <f>VLOOKUP($O82,scenarios!$A$2:$I$61,6)</f>
        <v>Ref</v>
      </c>
      <c r="T82" s="9" t="str">
        <f>VLOOKUP($O82,scenarios!$A$2:$I$61,7)</f>
        <v>Ref</v>
      </c>
      <c r="U82" s="9" t="str">
        <f>VLOOKUP($O82,scenarios!$A$2:$I$61,8)</f>
        <v>Ref</v>
      </c>
      <c r="V82" s="9" t="str">
        <f>VLOOKUP($O82,scenarios!$A$2:$I$61,9)</f>
        <v>Ref</v>
      </c>
    </row>
    <row r="83" spans="1:22" x14ac:dyDescent="0.3">
      <c r="A83" s="10" t="s">
        <v>81</v>
      </c>
      <c r="B83" s="10" t="s">
        <v>69</v>
      </c>
      <c r="C83" s="2" t="s">
        <v>5</v>
      </c>
      <c r="D83" s="5"/>
      <c r="E83" s="5"/>
      <c r="F83" s="5"/>
      <c r="G83" s="5"/>
      <c r="H83" s="5"/>
      <c r="I83" s="5"/>
      <c r="J83" s="5"/>
      <c r="K83" s="5"/>
      <c r="L83" s="4">
        <v>0.43265711771993098</v>
      </c>
      <c r="M83" s="4">
        <v>15.1193935847659</v>
      </c>
      <c r="O83" s="9" t="str">
        <f t="shared" si="1"/>
        <v>0005</v>
      </c>
      <c r="P83" s="9">
        <f>VLOOKUP($O83,scenarios!$A$2:$I$61,3)</f>
        <v>2080</v>
      </c>
      <c r="Q83" s="9">
        <f>VLOOKUP($O83,scenarios!$A$2:$I$61,4)</f>
        <v>2050</v>
      </c>
      <c r="R83" s="9" t="str">
        <f>VLOOKUP($O83,scenarios!$A$2:$I$61,5)</f>
        <v>Ref</v>
      </c>
      <c r="S83" s="9" t="str">
        <f>VLOOKUP($O83,scenarios!$A$2:$I$61,6)</f>
        <v>Ref</v>
      </c>
      <c r="T83" s="9" t="str">
        <f>VLOOKUP($O83,scenarios!$A$2:$I$61,7)</f>
        <v>Ref</v>
      </c>
      <c r="U83" s="9" t="str">
        <f>VLOOKUP($O83,scenarios!$A$2:$I$61,8)</f>
        <v>Ref</v>
      </c>
      <c r="V83" s="9" t="str">
        <f>VLOOKUP($O83,scenarios!$A$2:$I$61,9)</f>
        <v>Ref</v>
      </c>
    </row>
    <row r="84" spans="1:22" x14ac:dyDescent="0.3">
      <c r="A84" s="10" t="s">
        <v>82</v>
      </c>
      <c r="B84" s="10" t="s">
        <v>82</v>
      </c>
      <c r="C84" s="2" t="s">
        <v>5</v>
      </c>
      <c r="D84" s="5"/>
      <c r="E84" s="5"/>
      <c r="F84" s="5"/>
      <c r="G84" s="4">
        <v>5.0736174007941497E-2</v>
      </c>
      <c r="H84" s="4">
        <v>4.6872097850688597E-2</v>
      </c>
      <c r="I84" s="4">
        <v>4.6726525115337501E-2</v>
      </c>
      <c r="J84" s="4">
        <v>4.7258341955649999E-2</v>
      </c>
      <c r="K84" s="4">
        <v>4.7211322184614102E-2</v>
      </c>
      <c r="L84" s="4">
        <v>4.7086610417086401E-2</v>
      </c>
      <c r="M84" s="4">
        <v>4.6978550710521302E-2</v>
      </c>
      <c r="O84" s="9" t="str">
        <f t="shared" si="1"/>
        <v>0005</v>
      </c>
      <c r="P84" s="9">
        <f>VLOOKUP($O84,scenarios!$A$2:$I$61,3)</f>
        <v>2080</v>
      </c>
      <c r="Q84" s="9">
        <f>VLOOKUP($O84,scenarios!$A$2:$I$61,4)</f>
        <v>2050</v>
      </c>
      <c r="R84" s="9" t="str">
        <f>VLOOKUP($O84,scenarios!$A$2:$I$61,5)</f>
        <v>Ref</v>
      </c>
      <c r="S84" s="9" t="str">
        <f>VLOOKUP($O84,scenarios!$A$2:$I$61,6)</f>
        <v>Ref</v>
      </c>
      <c r="T84" s="9" t="str">
        <f>VLOOKUP($O84,scenarios!$A$2:$I$61,7)</f>
        <v>Ref</v>
      </c>
      <c r="U84" s="9" t="str">
        <f>VLOOKUP($O84,scenarios!$A$2:$I$61,8)</f>
        <v>Ref</v>
      </c>
      <c r="V84" s="9" t="str">
        <f>VLOOKUP($O84,scenarios!$A$2:$I$61,9)</f>
        <v>Ref</v>
      </c>
    </row>
    <row r="85" spans="1:22" x14ac:dyDescent="0.3">
      <c r="A85" s="14" t="s">
        <v>83</v>
      </c>
      <c r="B85" s="14" t="s">
        <v>83</v>
      </c>
      <c r="C85" s="15" t="s">
        <v>5</v>
      </c>
      <c r="D85" s="16"/>
      <c r="E85" s="16"/>
      <c r="F85" s="16"/>
      <c r="G85" s="16"/>
      <c r="H85" s="16"/>
      <c r="I85" s="16"/>
      <c r="J85" s="16"/>
      <c r="K85" s="16"/>
      <c r="L85" s="17">
        <v>266.427947600192</v>
      </c>
      <c r="M85" s="17">
        <v>814.26716188752005</v>
      </c>
      <c r="N85" s="18"/>
      <c r="O85" s="18" t="str">
        <f t="shared" si="1"/>
        <v>0005</v>
      </c>
      <c r="P85" s="18">
        <f>VLOOKUP($O85,scenarios!$A$2:$I$61,3)</f>
        <v>2080</v>
      </c>
      <c r="Q85" s="18">
        <f>VLOOKUP($O85,scenarios!$A$2:$I$61,4)</f>
        <v>2050</v>
      </c>
      <c r="R85" s="18" t="str">
        <f>VLOOKUP($O85,scenarios!$A$2:$I$61,5)</f>
        <v>Ref</v>
      </c>
      <c r="S85" s="18" t="str">
        <f>VLOOKUP($O85,scenarios!$A$2:$I$61,6)</f>
        <v>Ref</v>
      </c>
      <c r="T85" s="18" t="str">
        <f>VLOOKUP($O85,scenarios!$A$2:$I$61,7)</f>
        <v>Ref</v>
      </c>
      <c r="U85" s="18" t="str">
        <f>VLOOKUP($O85,scenarios!$A$2:$I$61,8)</f>
        <v>Ref</v>
      </c>
      <c r="V85" s="18" t="str">
        <f>VLOOKUP($O85,scenarios!$A$2:$I$61,9)</f>
        <v>Ref</v>
      </c>
    </row>
    <row r="86" spans="1:22" x14ac:dyDescent="0.3">
      <c r="A86" s="10" t="s">
        <v>62</v>
      </c>
      <c r="B86" s="10" t="s">
        <v>61</v>
      </c>
      <c r="C86" s="2" t="s">
        <v>6</v>
      </c>
      <c r="D86" s="5"/>
      <c r="E86" s="5"/>
      <c r="F86" s="5"/>
      <c r="G86" s="5"/>
      <c r="H86" s="5"/>
      <c r="I86" s="5"/>
      <c r="J86" s="5"/>
      <c r="K86" s="4">
        <v>11.6156553718419</v>
      </c>
      <c r="L86" s="4">
        <v>22.543006091472101</v>
      </c>
      <c r="M86" s="4">
        <v>26.676706897627099</v>
      </c>
      <c r="O86" s="9" t="str">
        <f t="shared" si="1"/>
        <v>0006</v>
      </c>
      <c r="P86" s="9">
        <f>VLOOKUP($O86,scenarios!$A$2:$I$61,3)</f>
        <v>2060</v>
      </c>
      <c r="Q86" s="9" t="str">
        <f>VLOOKUP($O86,scenarios!$A$2:$I$61,4)</f>
        <v>Ref</v>
      </c>
      <c r="R86" s="9" t="str">
        <f>VLOOKUP($O86,scenarios!$A$2:$I$61,5)</f>
        <v>Ref</v>
      </c>
      <c r="S86" s="9" t="str">
        <f>VLOOKUP($O86,scenarios!$A$2:$I$61,6)</f>
        <v>Ref</v>
      </c>
      <c r="T86" s="9" t="str">
        <f>VLOOKUP($O86,scenarios!$A$2:$I$61,7)</f>
        <v>Ref</v>
      </c>
      <c r="U86" s="9" t="str">
        <f>VLOOKUP($O86,scenarios!$A$2:$I$61,8)</f>
        <v>Ref</v>
      </c>
      <c r="V86" s="9" t="str">
        <f>VLOOKUP($O86,scenarios!$A$2:$I$61,9)</f>
        <v>Ref</v>
      </c>
    </row>
    <row r="87" spans="1:22" x14ac:dyDescent="0.3">
      <c r="A87" s="10" t="s">
        <v>65</v>
      </c>
      <c r="B87" s="10" t="s">
        <v>65</v>
      </c>
      <c r="C87" s="2" t="s">
        <v>6</v>
      </c>
      <c r="D87" s="5"/>
      <c r="E87" s="5"/>
      <c r="F87" s="5"/>
      <c r="G87" s="4">
        <v>5.2177503042358298E-2</v>
      </c>
      <c r="H87" s="4">
        <v>5.3318120803437501E-2</v>
      </c>
      <c r="I87" s="4">
        <v>5.5678679267911702E-2</v>
      </c>
      <c r="J87" s="4">
        <v>62.707933271271799</v>
      </c>
      <c r="K87" s="4">
        <v>197.74398155732601</v>
      </c>
      <c r="L87" s="4">
        <v>365.904207300716</v>
      </c>
      <c r="M87" s="4">
        <v>457.19489288173202</v>
      </c>
      <c r="O87" s="9" t="str">
        <f t="shared" si="1"/>
        <v>0006</v>
      </c>
      <c r="P87" s="9">
        <f>VLOOKUP($O87,scenarios!$A$2:$I$61,3)</f>
        <v>2060</v>
      </c>
      <c r="Q87" s="9" t="str">
        <f>VLOOKUP($O87,scenarios!$A$2:$I$61,4)</f>
        <v>Ref</v>
      </c>
      <c r="R87" s="9" t="str">
        <f>VLOOKUP($O87,scenarios!$A$2:$I$61,5)</f>
        <v>Ref</v>
      </c>
      <c r="S87" s="9" t="str">
        <f>VLOOKUP($O87,scenarios!$A$2:$I$61,6)</f>
        <v>Ref</v>
      </c>
      <c r="T87" s="9" t="str">
        <f>VLOOKUP($O87,scenarios!$A$2:$I$61,7)</f>
        <v>Ref</v>
      </c>
      <c r="U87" s="9" t="str">
        <f>VLOOKUP($O87,scenarios!$A$2:$I$61,8)</f>
        <v>Ref</v>
      </c>
      <c r="V87" s="9" t="str">
        <f>VLOOKUP($O87,scenarios!$A$2:$I$61,9)</f>
        <v>Ref</v>
      </c>
    </row>
    <row r="88" spans="1:22" x14ac:dyDescent="0.3">
      <c r="A88" s="10" t="s">
        <v>66</v>
      </c>
      <c r="B88" s="10" t="s">
        <v>66</v>
      </c>
      <c r="C88" s="2" t="s">
        <v>6</v>
      </c>
      <c r="D88" s="5"/>
      <c r="E88" s="5"/>
      <c r="F88" s="5"/>
      <c r="G88" s="5"/>
      <c r="H88" s="4">
        <v>7.20172051199999E-2</v>
      </c>
      <c r="I88" s="4">
        <v>6.5855175299169802E-2</v>
      </c>
      <c r="J88" s="4">
        <v>6.0772735998625399E-2</v>
      </c>
      <c r="K88" s="4">
        <v>5.6143784191058498E-2</v>
      </c>
      <c r="L88" s="4">
        <v>127.995635101136</v>
      </c>
      <c r="M88" s="4">
        <v>1036.22749493582</v>
      </c>
      <c r="O88" s="9" t="str">
        <f t="shared" si="1"/>
        <v>0006</v>
      </c>
      <c r="P88" s="9">
        <f>VLOOKUP($O88,scenarios!$A$2:$I$61,3)</f>
        <v>2060</v>
      </c>
      <c r="Q88" s="9" t="str">
        <f>VLOOKUP($O88,scenarios!$A$2:$I$61,4)</f>
        <v>Ref</v>
      </c>
      <c r="R88" s="9" t="str">
        <f>VLOOKUP($O88,scenarios!$A$2:$I$61,5)</f>
        <v>Ref</v>
      </c>
      <c r="S88" s="9" t="str">
        <f>VLOOKUP($O88,scenarios!$A$2:$I$61,6)</f>
        <v>Ref</v>
      </c>
      <c r="T88" s="9" t="str">
        <f>VLOOKUP($O88,scenarios!$A$2:$I$61,7)</f>
        <v>Ref</v>
      </c>
      <c r="U88" s="9" t="str">
        <f>VLOOKUP($O88,scenarios!$A$2:$I$61,8)</f>
        <v>Ref</v>
      </c>
      <c r="V88" s="9" t="str">
        <f>VLOOKUP($O88,scenarios!$A$2:$I$61,9)</f>
        <v>Ref</v>
      </c>
    </row>
    <row r="89" spans="1:22" x14ac:dyDescent="0.3">
      <c r="A89" s="14" t="s">
        <v>67</v>
      </c>
      <c r="B89" s="14" t="s">
        <v>67</v>
      </c>
      <c r="C89" s="15" t="s">
        <v>6</v>
      </c>
      <c r="D89" s="16"/>
      <c r="E89" s="16"/>
      <c r="F89" s="16"/>
      <c r="G89" s="16"/>
      <c r="H89" s="17">
        <v>5.3376602512234098E-2</v>
      </c>
      <c r="I89" s="17">
        <v>4.9364548878612698E-2</v>
      </c>
      <c r="J89" s="17">
        <v>4.5971689155849899E-2</v>
      </c>
      <c r="K89" s="17">
        <v>4.2789694868328301E-2</v>
      </c>
      <c r="L89" s="17">
        <v>184.57466348950001</v>
      </c>
      <c r="M89" s="17">
        <v>243.53070825016999</v>
      </c>
      <c r="N89" s="18"/>
      <c r="O89" s="18" t="str">
        <f t="shared" si="1"/>
        <v>0006</v>
      </c>
      <c r="P89" s="18">
        <f>VLOOKUP($O89,scenarios!$A$2:$I$61,3)</f>
        <v>2060</v>
      </c>
      <c r="Q89" s="18" t="str">
        <f>VLOOKUP($O89,scenarios!$A$2:$I$61,4)</f>
        <v>Ref</v>
      </c>
      <c r="R89" s="18" t="str">
        <f>VLOOKUP($O89,scenarios!$A$2:$I$61,5)</f>
        <v>Ref</v>
      </c>
      <c r="S89" s="18" t="str">
        <f>VLOOKUP($O89,scenarios!$A$2:$I$61,6)</f>
        <v>Ref</v>
      </c>
      <c r="T89" s="18" t="str">
        <f>VLOOKUP($O89,scenarios!$A$2:$I$61,7)</f>
        <v>Ref</v>
      </c>
      <c r="U89" s="18" t="str">
        <f>VLOOKUP($O89,scenarios!$A$2:$I$61,8)</f>
        <v>Ref</v>
      </c>
      <c r="V89" s="18" t="str">
        <f>VLOOKUP($O89,scenarios!$A$2:$I$61,9)</f>
        <v>Ref</v>
      </c>
    </row>
    <row r="90" spans="1:22" x14ac:dyDescent="0.3">
      <c r="A90" s="10" t="s">
        <v>68</v>
      </c>
      <c r="B90" s="10" t="s">
        <v>69</v>
      </c>
      <c r="C90" s="2" t="s">
        <v>6</v>
      </c>
      <c r="D90" s="5"/>
      <c r="E90" s="5"/>
      <c r="F90" s="5"/>
      <c r="G90" s="5"/>
      <c r="H90" s="4">
        <v>44.453764841852703</v>
      </c>
      <c r="I90" s="4">
        <v>111.643315088184</v>
      </c>
      <c r="J90" s="4">
        <v>175.203404965598</v>
      </c>
      <c r="K90" s="4">
        <v>447.443881956263</v>
      </c>
      <c r="L90" s="4">
        <v>2033.0849875292599</v>
      </c>
      <c r="M90" s="4">
        <v>3334.9305984655998</v>
      </c>
      <c r="O90" s="9" t="str">
        <f t="shared" si="1"/>
        <v>0006</v>
      </c>
      <c r="P90" s="9">
        <f>VLOOKUP($O90,scenarios!$A$2:$I$61,3)</f>
        <v>2060</v>
      </c>
      <c r="Q90" s="9" t="str">
        <f>VLOOKUP($O90,scenarios!$A$2:$I$61,4)</f>
        <v>Ref</v>
      </c>
      <c r="R90" s="9" t="str">
        <f>VLOOKUP($O90,scenarios!$A$2:$I$61,5)</f>
        <v>Ref</v>
      </c>
      <c r="S90" s="9" t="str">
        <f>VLOOKUP($O90,scenarios!$A$2:$I$61,6)</f>
        <v>Ref</v>
      </c>
      <c r="T90" s="9" t="str">
        <f>VLOOKUP($O90,scenarios!$A$2:$I$61,7)</f>
        <v>Ref</v>
      </c>
      <c r="U90" s="9" t="str">
        <f>VLOOKUP($O90,scenarios!$A$2:$I$61,8)</f>
        <v>Ref</v>
      </c>
      <c r="V90" s="9" t="str">
        <f>VLOOKUP($O90,scenarios!$A$2:$I$61,9)</f>
        <v>Ref</v>
      </c>
    </row>
    <row r="91" spans="1:22" x14ac:dyDescent="0.3">
      <c r="A91" s="10" t="s">
        <v>70</v>
      </c>
      <c r="B91" s="10" t="s">
        <v>69</v>
      </c>
      <c r="C91" s="2" t="s">
        <v>6</v>
      </c>
      <c r="D91" s="5"/>
      <c r="E91" s="4">
        <v>7.23713983468054E-3</v>
      </c>
      <c r="F91" s="4">
        <v>0.104312476845433</v>
      </c>
      <c r="G91" s="4">
        <v>9.50473902781519E-2</v>
      </c>
      <c r="H91" s="4">
        <v>8.4249702362211798E-2</v>
      </c>
      <c r="I91" s="5"/>
      <c r="J91" s="5"/>
      <c r="K91" s="5"/>
      <c r="L91" s="5"/>
      <c r="M91" s="5"/>
      <c r="O91" s="9" t="str">
        <f t="shared" si="1"/>
        <v>0006</v>
      </c>
      <c r="P91" s="9">
        <f>VLOOKUP($O91,scenarios!$A$2:$I$61,3)</f>
        <v>2060</v>
      </c>
      <c r="Q91" s="9" t="str">
        <f>VLOOKUP($O91,scenarios!$A$2:$I$61,4)</f>
        <v>Ref</v>
      </c>
      <c r="R91" s="9" t="str">
        <f>VLOOKUP($O91,scenarios!$A$2:$I$61,5)</f>
        <v>Ref</v>
      </c>
      <c r="S91" s="9" t="str">
        <f>VLOOKUP($O91,scenarios!$A$2:$I$61,6)</f>
        <v>Ref</v>
      </c>
      <c r="T91" s="9" t="str">
        <f>VLOOKUP($O91,scenarios!$A$2:$I$61,7)</f>
        <v>Ref</v>
      </c>
      <c r="U91" s="9" t="str">
        <f>VLOOKUP($O91,scenarios!$A$2:$I$61,8)</f>
        <v>Ref</v>
      </c>
      <c r="V91" s="9" t="str">
        <f>VLOOKUP($O91,scenarios!$A$2:$I$61,9)</f>
        <v>Ref</v>
      </c>
    </row>
    <row r="92" spans="1:22" x14ac:dyDescent="0.3">
      <c r="A92" s="10" t="s">
        <v>71</v>
      </c>
      <c r="B92" s="10" t="s">
        <v>69</v>
      </c>
      <c r="C92" s="2" t="s">
        <v>6</v>
      </c>
      <c r="D92" s="5"/>
      <c r="E92" s="5"/>
      <c r="F92" s="5"/>
      <c r="G92" s="4">
        <v>14.1770132610038</v>
      </c>
      <c r="H92" s="4">
        <v>25.5945713178827</v>
      </c>
      <c r="I92" s="4">
        <v>25.6158835858317</v>
      </c>
      <c r="J92" s="4">
        <v>18.985761092737199</v>
      </c>
      <c r="K92" s="4">
        <v>19.322516801711899</v>
      </c>
      <c r="L92" s="4">
        <v>19.926498851099002</v>
      </c>
      <c r="M92" s="4">
        <v>52.722884115219202</v>
      </c>
      <c r="O92" s="9" t="str">
        <f t="shared" si="1"/>
        <v>0006</v>
      </c>
      <c r="P92" s="9">
        <f>VLOOKUP($O92,scenarios!$A$2:$I$61,3)</f>
        <v>2060</v>
      </c>
      <c r="Q92" s="9" t="str">
        <f>VLOOKUP($O92,scenarios!$A$2:$I$61,4)</f>
        <v>Ref</v>
      </c>
      <c r="R92" s="9" t="str">
        <f>VLOOKUP($O92,scenarios!$A$2:$I$61,5)</f>
        <v>Ref</v>
      </c>
      <c r="S92" s="9" t="str">
        <f>VLOOKUP($O92,scenarios!$A$2:$I$61,6)</f>
        <v>Ref</v>
      </c>
      <c r="T92" s="9" t="str">
        <f>VLOOKUP($O92,scenarios!$A$2:$I$61,7)</f>
        <v>Ref</v>
      </c>
      <c r="U92" s="9" t="str">
        <f>VLOOKUP($O92,scenarios!$A$2:$I$61,8)</f>
        <v>Ref</v>
      </c>
      <c r="V92" s="9" t="str">
        <f>VLOOKUP($O92,scenarios!$A$2:$I$61,9)</f>
        <v>Ref</v>
      </c>
    </row>
    <row r="93" spans="1:22" x14ac:dyDescent="0.3">
      <c r="A93" s="10" t="s">
        <v>72</v>
      </c>
      <c r="B93" s="10" t="s">
        <v>69</v>
      </c>
      <c r="C93" s="2" t="s">
        <v>6</v>
      </c>
      <c r="D93" s="4">
        <v>0.150930882900571</v>
      </c>
      <c r="E93" s="4">
        <v>0.138493735562882</v>
      </c>
      <c r="F93" s="4">
        <v>3.7616065277232699E-2</v>
      </c>
      <c r="G93" s="4">
        <v>1.0120461553152301E-2</v>
      </c>
      <c r="H93" s="4">
        <v>8.6384066300645296E-3</v>
      </c>
      <c r="I93" s="5"/>
      <c r="J93" s="5"/>
      <c r="K93" s="5"/>
      <c r="L93" s="5"/>
      <c r="M93" s="5"/>
      <c r="O93" s="9" t="str">
        <f t="shared" si="1"/>
        <v>0006</v>
      </c>
      <c r="P93" s="9">
        <f>VLOOKUP($O93,scenarios!$A$2:$I$61,3)</f>
        <v>2060</v>
      </c>
      <c r="Q93" s="9" t="str">
        <f>VLOOKUP($O93,scenarios!$A$2:$I$61,4)</f>
        <v>Ref</v>
      </c>
      <c r="R93" s="9" t="str">
        <f>VLOOKUP($O93,scenarios!$A$2:$I$61,5)</f>
        <v>Ref</v>
      </c>
      <c r="S93" s="9" t="str">
        <f>VLOOKUP($O93,scenarios!$A$2:$I$61,6)</f>
        <v>Ref</v>
      </c>
      <c r="T93" s="9" t="str">
        <f>VLOOKUP($O93,scenarios!$A$2:$I$61,7)</f>
        <v>Ref</v>
      </c>
      <c r="U93" s="9" t="str">
        <f>VLOOKUP($O93,scenarios!$A$2:$I$61,8)</f>
        <v>Ref</v>
      </c>
      <c r="V93" s="9" t="str">
        <f>VLOOKUP($O93,scenarios!$A$2:$I$61,9)</f>
        <v>Ref</v>
      </c>
    </row>
    <row r="94" spans="1:22" x14ac:dyDescent="0.3">
      <c r="A94" s="10" t="s">
        <v>73</v>
      </c>
      <c r="B94" s="10" t="s">
        <v>69</v>
      </c>
      <c r="C94" s="2" t="s">
        <v>6</v>
      </c>
      <c r="D94" s="4">
        <v>8.73173306253055E-2</v>
      </c>
      <c r="E94" s="4">
        <v>8.0123402051320694E-2</v>
      </c>
      <c r="F94" s="4">
        <v>2.1766340449913199E-2</v>
      </c>
      <c r="G94" s="4">
        <v>5.8591425899073499E-3</v>
      </c>
      <c r="H94" s="4">
        <v>5.0018389997672904E-3</v>
      </c>
      <c r="I94" s="5"/>
      <c r="J94" s="5"/>
      <c r="K94" s="5"/>
      <c r="L94" s="5"/>
      <c r="M94" s="5"/>
      <c r="O94" s="9" t="str">
        <f t="shared" si="1"/>
        <v>0006</v>
      </c>
      <c r="P94" s="9">
        <f>VLOOKUP($O94,scenarios!$A$2:$I$61,3)</f>
        <v>2060</v>
      </c>
      <c r="Q94" s="9" t="str">
        <f>VLOOKUP($O94,scenarios!$A$2:$I$61,4)</f>
        <v>Ref</v>
      </c>
      <c r="R94" s="9" t="str">
        <f>VLOOKUP($O94,scenarios!$A$2:$I$61,5)</f>
        <v>Ref</v>
      </c>
      <c r="S94" s="9" t="str">
        <f>VLOOKUP($O94,scenarios!$A$2:$I$61,6)</f>
        <v>Ref</v>
      </c>
      <c r="T94" s="9" t="str">
        <f>VLOOKUP($O94,scenarios!$A$2:$I$61,7)</f>
        <v>Ref</v>
      </c>
      <c r="U94" s="9" t="str">
        <f>VLOOKUP($O94,scenarios!$A$2:$I$61,8)</f>
        <v>Ref</v>
      </c>
      <c r="V94" s="9" t="str">
        <f>VLOOKUP($O94,scenarios!$A$2:$I$61,9)</f>
        <v>Ref</v>
      </c>
    </row>
    <row r="95" spans="1:22" x14ac:dyDescent="0.3">
      <c r="A95" s="10" t="s">
        <v>74</v>
      </c>
      <c r="B95" s="10" t="s">
        <v>69</v>
      </c>
      <c r="C95" s="2" t="s">
        <v>6</v>
      </c>
      <c r="D95" s="5"/>
      <c r="E95" s="5"/>
      <c r="F95" s="5"/>
      <c r="G95" s="5"/>
      <c r="H95" s="5"/>
      <c r="I95" s="5"/>
      <c r="J95" s="5"/>
      <c r="K95" s="5"/>
      <c r="L95" s="5"/>
      <c r="M95" s="4">
        <v>46.077652933638099</v>
      </c>
      <c r="O95" s="9" t="str">
        <f t="shared" si="1"/>
        <v>0006</v>
      </c>
      <c r="P95" s="9">
        <f>VLOOKUP($O95,scenarios!$A$2:$I$61,3)</f>
        <v>2060</v>
      </c>
      <c r="Q95" s="9" t="str">
        <f>VLOOKUP($O95,scenarios!$A$2:$I$61,4)</f>
        <v>Ref</v>
      </c>
      <c r="R95" s="9" t="str">
        <f>VLOOKUP($O95,scenarios!$A$2:$I$61,5)</f>
        <v>Ref</v>
      </c>
      <c r="S95" s="9" t="str">
        <f>VLOOKUP($O95,scenarios!$A$2:$I$61,6)</f>
        <v>Ref</v>
      </c>
      <c r="T95" s="9" t="str">
        <f>VLOOKUP($O95,scenarios!$A$2:$I$61,7)</f>
        <v>Ref</v>
      </c>
      <c r="U95" s="9" t="str">
        <f>VLOOKUP($O95,scenarios!$A$2:$I$61,8)</f>
        <v>Ref</v>
      </c>
      <c r="V95" s="9" t="str">
        <f>VLOOKUP($O95,scenarios!$A$2:$I$61,9)</f>
        <v>Ref</v>
      </c>
    </row>
    <row r="96" spans="1:22" x14ac:dyDescent="0.3">
      <c r="A96" s="10" t="s">
        <v>77</v>
      </c>
      <c r="B96" s="10" t="s">
        <v>69</v>
      </c>
      <c r="C96" s="2" t="s">
        <v>6</v>
      </c>
      <c r="D96" s="5"/>
      <c r="E96" s="5"/>
      <c r="F96" s="5"/>
      <c r="G96" s="5"/>
      <c r="H96" s="5"/>
      <c r="I96" s="5"/>
      <c r="J96" s="5"/>
      <c r="K96" s="4">
        <v>6.8490309025090204</v>
      </c>
      <c r="L96" s="4">
        <v>7.0552223231669204</v>
      </c>
      <c r="M96" s="4">
        <v>7.2940806473864397</v>
      </c>
      <c r="O96" s="9" t="str">
        <f t="shared" si="1"/>
        <v>0006</v>
      </c>
      <c r="P96" s="9">
        <f>VLOOKUP($O96,scenarios!$A$2:$I$61,3)</f>
        <v>2060</v>
      </c>
      <c r="Q96" s="9" t="str">
        <f>VLOOKUP($O96,scenarios!$A$2:$I$61,4)</f>
        <v>Ref</v>
      </c>
      <c r="R96" s="9" t="str">
        <f>VLOOKUP($O96,scenarios!$A$2:$I$61,5)</f>
        <v>Ref</v>
      </c>
      <c r="S96" s="9" t="str">
        <f>VLOOKUP($O96,scenarios!$A$2:$I$61,6)</f>
        <v>Ref</v>
      </c>
      <c r="T96" s="9" t="str">
        <f>VLOOKUP($O96,scenarios!$A$2:$I$61,7)</f>
        <v>Ref</v>
      </c>
      <c r="U96" s="9" t="str">
        <f>VLOOKUP($O96,scenarios!$A$2:$I$61,8)</f>
        <v>Ref</v>
      </c>
      <c r="V96" s="9" t="str">
        <f>VLOOKUP($O96,scenarios!$A$2:$I$61,9)</f>
        <v>Ref</v>
      </c>
    </row>
    <row r="97" spans="1:22" x14ac:dyDescent="0.3">
      <c r="A97" s="10" t="s">
        <v>78</v>
      </c>
      <c r="B97" s="10" t="s">
        <v>69</v>
      </c>
      <c r="C97" s="2" t="s">
        <v>6</v>
      </c>
      <c r="D97" s="5"/>
      <c r="E97" s="5"/>
      <c r="F97" s="5"/>
      <c r="G97" s="4">
        <v>5.8066033577119596</v>
      </c>
      <c r="H97" s="4">
        <v>5.0021969479094004</v>
      </c>
      <c r="I97" s="5"/>
      <c r="J97" s="5"/>
      <c r="K97" s="4">
        <v>38.233055616775303</v>
      </c>
      <c r="L97" s="4">
        <v>39.384069266140997</v>
      </c>
      <c r="M97" s="4">
        <v>40.717437990038697</v>
      </c>
      <c r="O97" s="9" t="str">
        <f t="shared" si="1"/>
        <v>0006</v>
      </c>
      <c r="P97" s="9">
        <f>VLOOKUP($O97,scenarios!$A$2:$I$61,3)</f>
        <v>2060</v>
      </c>
      <c r="Q97" s="9" t="str">
        <f>VLOOKUP($O97,scenarios!$A$2:$I$61,4)</f>
        <v>Ref</v>
      </c>
      <c r="R97" s="9" t="str">
        <f>VLOOKUP($O97,scenarios!$A$2:$I$61,5)</f>
        <v>Ref</v>
      </c>
      <c r="S97" s="9" t="str">
        <f>VLOOKUP($O97,scenarios!$A$2:$I$61,6)</f>
        <v>Ref</v>
      </c>
      <c r="T97" s="9" t="str">
        <f>VLOOKUP($O97,scenarios!$A$2:$I$61,7)</f>
        <v>Ref</v>
      </c>
      <c r="U97" s="9" t="str">
        <f>VLOOKUP($O97,scenarios!$A$2:$I$61,8)</f>
        <v>Ref</v>
      </c>
      <c r="V97" s="9" t="str">
        <f>VLOOKUP($O97,scenarios!$A$2:$I$61,9)</f>
        <v>Ref</v>
      </c>
    </row>
    <row r="98" spans="1:22" x14ac:dyDescent="0.3">
      <c r="A98" s="10" t="s">
        <v>79</v>
      </c>
      <c r="B98" s="10" t="s">
        <v>69</v>
      </c>
      <c r="C98" s="2" t="s">
        <v>6</v>
      </c>
      <c r="D98" s="5"/>
      <c r="E98" s="5"/>
      <c r="F98" s="5"/>
      <c r="G98" s="4">
        <v>7.0700400522044404E-2</v>
      </c>
      <c r="H98" s="4">
        <v>6.3933505115980296E-2</v>
      </c>
      <c r="I98" s="4">
        <v>6.3971310452488495E-2</v>
      </c>
      <c r="J98" s="4">
        <v>10.779402596738199</v>
      </c>
      <c r="K98" s="4">
        <v>21.6537663008713</v>
      </c>
      <c r="L98" s="4">
        <v>22.305657188753699</v>
      </c>
      <c r="M98" s="4">
        <v>23.060827139844498</v>
      </c>
      <c r="O98" s="9" t="str">
        <f t="shared" si="1"/>
        <v>0006</v>
      </c>
      <c r="P98" s="9">
        <f>VLOOKUP($O98,scenarios!$A$2:$I$61,3)</f>
        <v>2060</v>
      </c>
      <c r="Q98" s="9" t="str">
        <f>VLOOKUP($O98,scenarios!$A$2:$I$61,4)</f>
        <v>Ref</v>
      </c>
      <c r="R98" s="9" t="str">
        <f>VLOOKUP($O98,scenarios!$A$2:$I$61,5)</f>
        <v>Ref</v>
      </c>
      <c r="S98" s="9" t="str">
        <f>VLOOKUP($O98,scenarios!$A$2:$I$61,6)</f>
        <v>Ref</v>
      </c>
      <c r="T98" s="9" t="str">
        <f>VLOOKUP($O98,scenarios!$A$2:$I$61,7)</f>
        <v>Ref</v>
      </c>
      <c r="U98" s="9" t="str">
        <f>VLOOKUP($O98,scenarios!$A$2:$I$61,8)</f>
        <v>Ref</v>
      </c>
      <c r="V98" s="9" t="str">
        <f>VLOOKUP($O98,scenarios!$A$2:$I$61,9)</f>
        <v>Ref</v>
      </c>
    </row>
    <row r="99" spans="1:22" x14ac:dyDescent="0.3">
      <c r="A99" s="10" t="s">
        <v>80</v>
      </c>
      <c r="B99" s="10" t="s">
        <v>69</v>
      </c>
      <c r="C99" s="2" t="s">
        <v>6</v>
      </c>
      <c r="D99" s="5"/>
      <c r="E99" s="5"/>
      <c r="F99" s="5"/>
      <c r="G99" s="5"/>
      <c r="H99" s="5"/>
      <c r="I99" s="5"/>
      <c r="J99" s="5"/>
      <c r="K99" s="4">
        <v>73.596781544554005</v>
      </c>
      <c r="L99" s="4">
        <v>75.330604924079495</v>
      </c>
      <c r="M99" s="4">
        <v>77.987268461225099</v>
      </c>
      <c r="O99" s="9" t="str">
        <f t="shared" si="1"/>
        <v>0006</v>
      </c>
      <c r="P99" s="9">
        <f>VLOOKUP($O99,scenarios!$A$2:$I$61,3)</f>
        <v>2060</v>
      </c>
      <c r="Q99" s="9" t="str">
        <f>VLOOKUP($O99,scenarios!$A$2:$I$61,4)</f>
        <v>Ref</v>
      </c>
      <c r="R99" s="9" t="str">
        <f>VLOOKUP($O99,scenarios!$A$2:$I$61,5)</f>
        <v>Ref</v>
      </c>
      <c r="S99" s="9" t="str">
        <f>VLOOKUP($O99,scenarios!$A$2:$I$61,6)</f>
        <v>Ref</v>
      </c>
      <c r="T99" s="9" t="str">
        <f>VLOOKUP($O99,scenarios!$A$2:$I$61,7)</f>
        <v>Ref</v>
      </c>
      <c r="U99" s="9" t="str">
        <f>VLOOKUP($O99,scenarios!$A$2:$I$61,8)</f>
        <v>Ref</v>
      </c>
      <c r="V99" s="9" t="str">
        <f>VLOOKUP($O99,scenarios!$A$2:$I$61,9)</f>
        <v>Ref</v>
      </c>
    </row>
    <row r="100" spans="1:22" x14ac:dyDescent="0.3">
      <c r="A100" s="10" t="s">
        <v>81</v>
      </c>
      <c r="B100" s="10" t="s">
        <v>69</v>
      </c>
      <c r="C100" s="2" t="s">
        <v>6</v>
      </c>
      <c r="D100" s="5"/>
      <c r="E100" s="5"/>
      <c r="F100" s="5"/>
      <c r="G100" s="5"/>
      <c r="H100" s="5"/>
      <c r="I100" s="5"/>
      <c r="J100" s="5"/>
      <c r="K100" s="4">
        <v>14.371509541955399</v>
      </c>
      <c r="L100" s="4">
        <v>14.804166659675399</v>
      </c>
      <c r="M100" s="4">
        <v>15.3053696378133</v>
      </c>
      <c r="O100" s="9" t="str">
        <f t="shared" si="1"/>
        <v>0006</v>
      </c>
      <c r="P100" s="9">
        <f>VLOOKUP($O100,scenarios!$A$2:$I$61,3)</f>
        <v>2060</v>
      </c>
      <c r="Q100" s="9" t="str">
        <f>VLOOKUP($O100,scenarios!$A$2:$I$61,4)</f>
        <v>Ref</v>
      </c>
      <c r="R100" s="9" t="str">
        <f>VLOOKUP($O100,scenarios!$A$2:$I$61,5)</f>
        <v>Ref</v>
      </c>
      <c r="S100" s="9" t="str">
        <f>VLOOKUP($O100,scenarios!$A$2:$I$61,6)</f>
        <v>Ref</v>
      </c>
      <c r="T100" s="9" t="str">
        <f>VLOOKUP($O100,scenarios!$A$2:$I$61,7)</f>
        <v>Ref</v>
      </c>
      <c r="U100" s="9" t="str">
        <f>VLOOKUP($O100,scenarios!$A$2:$I$61,8)</f>
        <v>Ref</v>
      </c>
      <c r="V100" s="9" t="str">
        <f>VLOOKUP($O100,scenarios!$A$2:$I$61,9)</f>
        <v>Ref</v>
      </c>
    </row>
    <row r="101" spans="1:22" x14ac:dyDescent="0.3">
      <c r="A101" s="10" t="s">
        <v>82</v>
      </c>
      <c r="B101" s="10" t="s">
        <v>82</v>
      </c>
      <c r="C101" s="2" t="s">
        <v>6</v>
      </c>
      <c r="D101" s="5"/>
      <c r="E101" s="5"/>
      <c r="F101" s="5"/>
      <c r="G101" s="4">
        <v>5.0736174007941497E-2</v>
      </c>
      <c r="H101" s="4">
        <v>4.6872097850688597E-2</v>
      </c>
      <c r="I101" s="4">
        <v>4.6726525115337501E-2</v>
      </c>
      <c r="J101" s="4">
        <v>4.7258341955649999E-2</v>
      </c>
      <c r="K101" s="4">
        <v>4.7211322184614102E-2</v>
      </c>
      <c r="L101" s="4">
        <v>196.63768535928801</v>
      </c>
      <c r="M101" s="4">
        <v>403.11471766490303</v>
      </c>
      <c r="O101" s="9" t="str">
        <f t="shared" si="1"/>
        <v>0006</v>
      </c>
      <c r="P101" s="9">
        <f>VLOOKUP($O101,scenarios!$A$2:$I$61,3)</f>
        <v>2060</v>
      </c>
      <c r="Q101" s="9" t="str">
        <f>VLOOKUP($O101,scenarios!$A$2:$I$61,4)</f>
        <v>Ref</v>
      </c>
      <c r="R101" s="9" t="str">
        <f>VLOOKUP($O101,scenarios!$A$2:$I$61,5)</f>
        <v>Ref</v>
      </c>
      <c r="S101" s="9" t="str">
        <f>VLOOKUP($O101,scenarios!$A$2:$I$61,6)</f>
        <v>Ref</v>
      </c>
      <c r="T101" s="9" t="str">
        <f>VLOOKUP($O101,scenarios!$A$2:$I$61,7)</f>
        <v>Ref</v>
      </c>
      <c r="U101" s="9" t="str">
        <f>VLOOKUP($O101,scenarios!$A$2:$I$61,8)</f>
        <v>Ref</v>
      </c>
      <c r="V101" s="9" t="str">
        <f>VLOOKUP($O101,scenarios!$A$2:$I$61,9)</f>
        <v>Ref</v>
      </c>
    </row>
    <row r="102" spans="1:22" x14ac:dyDescent="0.3">
      <c r="A102" s="10" t="s">
        <v>62</v>
      </c>
      <c r="B102" s="10" t="s">
        <v>61</v>
      </c>
      <c r="C102" s="2" t="s">
        <v>7</v>
      </c>
      <c r="D102" s="5"/>
      <c r="E102" s="5"/>
      <c r="F102" s="5"/>
      <c r="G102" s="5"/>
      <c r="H102" s="5"/>
      <c r="I102" s="5"/>
      <c r="J102" s="5"/>
      <c r="K102" s="4">
        <v>7.9558194032811196</v>
      </c>
      <c r="L102" s="4">
        <v>19.127878919235901</v>
      </c>
      <c r="M102" s="4">
        <v>26.215221402452499</v>
      </c>
      <c r="O102" s="9" t="str">
        <f t="shared" si="1"/>
        <v>0007</v>
      </c>
      <c r="P102" s="9">
        <f>VLOOKUP($O102,scenarios!$A$2:$I$61,3)</f>
        <v>2060</v>
      </c>
      <c r="Q102" s="9">
        <f>VLOOKUP($O102,scenarios!$A$2:$I$61,4)</f>
        <v>2050</v>
      </c>
      <c r="R102" s="9" t="str">
        <f>VLOOKUP($O102,scenarios!$A$2:$I$61,5)</f>
        <v>Ref</v>
      </c>
      <c r="S102" s="9" t="str">
        <f>VLOOKUP($O102,scenarios!$A$2:$I$61,6)</f>
        <v>Ref</v>
      </c>
      <c r="T102" s="9" t="str">
        <f>VLOOKUP($O102,scenarios!$A$2:$I$61,7)</f>
        <v>Ref</v>
      </c>
      <c r="U102" s="9" t="str">
        <f>VLOOKUP($O102,scenarios!$A$2:$I$61,8)</f>
        <v>Ref</v>
      </c>
      <c r="V102" s="9" t="str">
        <f>VLOOKUP($O102,scenarios!$A$2:$I$61,9)</f>
        <v>Ref</v>
      </c>
    </row>
    <row r="103" spans="1:22" x14ac:dyDescent="0.3">
      <c r="A103" s="14" t="s">
        <v>63</v>
      </c>
      <c r="B103" s="14" t="s">
        <v>64</v>
      </c>
      <c r="C103" s="15" t="s">
        <v>7</v>
      </c>
      <c r="D103" s="16"/>
      <c r="E103" s="16"/>
      <c r="F103" s="16"/>
      <c r="G103" s="16"/>
      <c r="H103" s="16"/>
      <c r="I103" s="16"/>
      <c r="J103" s="16"/>
      <c r="K103" s="17">
        <v>4.5609526296670798E-3</v>
      </c>
      <c r="L103" s="17">
        <v>4.31332515103614E-3</v>
      </c>
      <c r="M103" s="17">
        <v>1.75707687805243E-3</v>
      </c>
      <c r="N103" s="18"/>
      <c r="O103" s="18" t="str">
        <f t="shared" si="1"/>
        <v>0007</v>
      </c>
      <c r="P103" s="18">
        <f>VLOOKUP($O103,scenarios!$A$2:$I$61,3)</f>
        <v>2060</v>
      </c>
      <c r="Q103" s="18">
        <f>VLOOKUP($O103,scenarios!$A$2:$I$61,4)</f>
        <v>2050</v>
      </c>
      <c r="R103" s="18" t="str">
        <f>VLOOKUP($O103,scenarios!$A$2:$I$61,5)</f>
        <v>Ref</v>
      </c>
      <c r="S103" s="18" t="str">
        <f>VLOOKUP($O103,scenarios!$A$2:$I$61,6)</f>
        <v>Ref</v>
      </c>
      <c r="T103" s="18" t="str">
        <f>VLOOKUP($O103,scenarios!$A$2:$I$61,7)</f>
        <v>Ref</v>
      </c>
      <c r="U103" s="18" t="str">
        <f>VLOOKUP($O103,scenarios!$A$2:$I$61,8)</f>
        <v>Ref</v>
      </c>
      <c r="V103" s="18" t="str">
        <f>VLOOKUP($O103,scenarios!$A$2:$I$61,9)</f>
        <v>Ref</v>
      </c>
    </row>
    <row r="104" spans="1:22" x14ac:dyDescent="0.3">
      <c r="A104" s="10" t="s">
        <v>65</v>
      </c>
      <c r="B104" s="10" t="s">
        <v>65</v>
      </c>
      <c r="C104" s="2" t="s">
        <v>7</v>
      </c>
      <c r="D104" s="5"/>
      <c r="E104" s="5"/>
      <c r="F104" s="5"/>
      <c r="G104" s="4">
        <v>5.2177503042358298E-2</v>
      </c>
      <c r="H104" s="4">
        <v>5.3318120803437501E-2</v>
      </c>
      <c r="I104" s="4">
        <v>5.5678679267911597E-2</v>
      </c>
      <c r="J104" s="4">
        <v>120.564467466728</v>
      </c>
      <c r="K104" s="4">
        <v>208.15870833259399</v>
      </c>
      <c r="L104" s="4">
        <v>357.59389638815998</v>
      </c>
      <c r="M104" s="4">
        <v>457.19489288173202</v>
      </c>
      <c r="O104" s="9" t="str">
        <f t="shared" si="1"/>
        <v>0007</v>
      </c>
      <c r="P104" s="9">
        <f>VLOOKUP($O104,scenarios!$A$2:$I$61,3)</f>
        <v>2060</v>
      </c>
      <c r="Q104" s="9">
        <f>VLOOKUP($O104,scenarios!$A$2:$I$61,4)</f>
        <v>2050</v>
      </c>
      <c r="R104" s="9" t="str">
        <f>VLOOKUP($O104,scenarios!$A$2:$I$61,5)</f>
        <v>Ref</v>
      </c>
      <c r="S104" s="9" t="str">
        <f>VLOOKUP($O104,scenarios!$A$2:$I$61,6)</f>
        <v>Ref</v>
      </c>
      <c r="T104" s="9" t="str">
        <f>VLOOKUP($O104,scenarios!$A$2:$I$61,7)</f>
        <v>Ref</v>
      </c>
      <c r="U104" s="9" t="str">
        <f>VLOOKUP($O104,scenarios!$A$2:$I$61,8)</f>
        <v>Ref</v>
      </c>
      <c r="V104" s="9" t="str">
        <f>VLOOKUP($O104,scenarios!$A$2:$I$61,9)</f>
        <v>Ref</v>
      </c>
    </row>
    <row r="105" spans="1:22" x14ac:dyDescent="0.3">
      <c r="A105" s="10" t="s">
        <v>66</v>
      </c>
      <c r="B105" s="10" t="s">
        <v>66</v>
      </c>
      <c r="C105" s="2" t="s">
        <v>7</v>
      </c>
      <c r="D105" s="5"/>
      <c r="E105" s="5"/>
      <c r="F105" s="5"/>
      <c r="G105" s="5"/>
      <c r="H105" s="4">
        <v>7.20172051199999E-2</v>
      </c>
      <c r="I105" s="4">
        <v>6.5855175299169802E-2</v>
      </c>
      <c r="J105" s="4">
        <v>6.0772735998625302E-2</v>
      </c>
      <c r="K105" s="4">
        <v>5.6143784191058498E-2</v>
      </c>
      <c r="L105" s="4">
        <v>5.2849475976596103E-2</v>
      </c>
      <c r="M105" s="4">
        <v>976.28508909602101</v>
      </c>
      <c r="O105" s="9" t="str">
        <f t="shared" si="1"/>
        <v>0007</v>
      </c>
      <c r="P105" s="9">
        <f>VLOOKUP($O105,scenarios!$A$2:$I$61,3)</f>
        <v>2060</v>
      </c>
      <c r="Q105" s="9">
        <f>VLOOKUP($O105,scenarios!$A$2:$I$61,4)</f>
        <v>2050</v>
      </c>
      <c r="R105" s="9" t="str">
        <f>VLOOKUP($O105,scenarios!$A$2:$I$61,5)</f>
        <v>Ref</v>
      </c>
      <c r="S105" s="9" t="str">
        <f>VLOOKUP($O105,scenarios!$A$2:$I$61,6)</f>
        <v>Ref</v>
      </c>
      <c r="T105" s="9" t="str">
        <f>VLOOKUP($O105,scenarios!$A$2:$I$61,7)</f>
        <v>Ref</v>
      </c>
      <c r="U105" s="9" t="str">
        <f>VLOOKUP($O105,scenarios!$A$2:$I$61,8)</f>
        <v>Ref</v>
      </c>
      <c r="V105" s="9" t="str">
        <f>VLOOKUP($O105,scenarios!$A$2:$I$61,9)</f>
        <v>Ref</v>
      </c>
    </row>
    <row r="106" spans="1:22" x14ac:dyDescent="0.3">
      <c r="A106" s="14" t="s">
        <v>67</v>
      </c>
      <c r="B106" s="14" t="s">
        <v>67</v>
      </c>
      <c r="C106" s="15" t="s">
        <v>7</v>
      </c>
      <c r="D106" s="16"/>
      <c r="E106" s="16"/>
      <c r="F106" s="16"/>
      <c r="G106" s="16"/>
      <c r="H106" s="17">
        <v>5.3376602512234098E-2</v>
      </c>
      <c r="I106" s="17">
        <v>4.9364548878612698E-2</v>
      </c>
      <c r="J106" s="17">
        <v>4.5971689155849899E-2</v>
      </c>
      <c r="K106" s="17">
        <v>4.2789694868328301E-2</v>
      </c>
      <c r="L106" s="17">
        <v>95.141622486300193</v>
      </c>
      <c r="M106" s="17">
        <v>832.19788879908106</v>
      </c>
      <c r="N106" s="18"/>
      <c r="O106" s="18" t="str">
        <f t="shared" si="1"/>
        <v>0007</v>
      </c>
      <c r="P106" s="18">
        <f>VLOOKUP($O106,scenarios!$A$2:$I$61,3)</f>
        <v>2060</v>
      </c>
      <c r="Q106" s="18">
        <f>VLOOKUP($O106,scenarios!$A$2:$I$61,4)</f>
        <v>2050</v>
      </c>
      <c r="R106" s="18" t="str">
        <f>VLOOKUP($O106,scenarios!$A$2:$I$61,5)</f>
        <v>Ref</v>
      </c>
      <c r="S106" s="18" t="str">
        <f>VLOOKUP($O106,scenarios!$A$2:$I$61,6)</f>
        <v>Ref</v>
      </c>
      <c r="T106" s="18" t="str">
        <f>VLOOKUP($O106,scenarios!$A$2:$I$61,7)</f>
        <v>Ref</v>
      </c>
      <c r="U106" s="18" t="str">
        <f>VLOOKUP($O106,scenarios!$A$2:$I$61,8)</f>
        <v>Ref</v>
      </c>
      <c r="V106" s="18" t="str">
        <f>VLOOKUP($O106,scenarios!$A$2:$I$61,9)</f>
        <v>Ref</v>
      </c>
    </row>
    <row r="107" spans="1:22" x14ac:dyDescent="0.3">
      <c r="A107" s="10" t="s">
        <v>68</v>
      </c>
      <c r="B107" s="10" t="s">
        <v>69</v>
      </c>
      <c r="C107" s="2" t="s">
        <v>7</v>
      </c>
      <c r="D107" s="5"/>
      <c r="E107" s="5"/>
      <c r="F107" s="5"/>
      <c r="G107" s="5"/>
      <c r="H107" s="4">
        <v>37.600474381663801</v>
      </c>
      <c r="I107" s="4">
        <v>104.79062147400199</v>
      </c>
      <c r="J107" s="4">
        <v>887.076856650786</v>
      </c>
      <c r="K107" s="4">
        <v>1990.04897556938</v>
      </c>
      <c r="L107" s="4">
        <v>3308.4364669460901</v>
      </c>
      <c r="M107" s="4">
        <v>4058.1500866409501</v>
      </c>
      <c r="O107" s="9" t="str">
        <f t="shared" si="1"/>
        <v>0007</v>
      </c>
      <c r="P107" s="9">
        <f>VLOOKUP($O107,scenarios!$A$2:$I$61,3)</f>
        <v>2060</v>
      </c>
      <c r="Q107" s="9">
        <f>VLOOKUP($O107,scenarios!$A$2:$I$61,4)</f>
        <v>2050</v>
      </c>
      <c r="R107" s="9" t="str">
        <f>VLOOKUP($O107,scenarios!$A$2:$I$61,5)</f>
        <v>Ref</v>
      </c>
      <c r="S107" s="9" t="str">
        <f>VLOOKUP($O107,scenarios!$A$2:$I$61,6)</f>
        <v>Ref</v>
      </c>
      <c r="T107" s="9" t="str">
        <f>VLOOKUP($O107,scenarios!$A$2:$I$61,7)</f>
        <v>Ref</v>
      </c>
      <c r="U107" s="9" t="str">
        <f>VLOOKUP($O107,scenarios!$A$2:$I$61,8)</f>
        <v>Ref</v>
      </c>
      <c r="V107" s="9" t="str">
        <f>VLOOKUP($O107,scenarios!$A$2:$I$61,9)</f>
        <v>Ref</v>
      </c>
    </row>
    <row r="108" spans="1:22" x14ac:dyDescent="0.3">
      <c r="A108" s="10" t="s">
        <v>70</v>
      </c>
      <c r="B108" s="10" t="s">
        <v>69</v>
      </c>
      <c r="C108" s="2" t="s">
        <v>7</v>
      </c>
      <c r="D108" s="5"/>
      <c r="E108" s="4">
        <v>7.23713983468054E-3</v>
      </c>
      <c r="F108" s="4">
        <v>0.104312476845433</v>
      </c>
      <c r="G108" s="4">
        <v>9.50473902781519E-2</v>
      </c>
      <c r="H108" s="4">
        <v>8.4249702362211895E-2</v>
      </c>
      <c r="I108" s="5"/>
      <c r="J108" s="5"/>
      <c r="K108" s="5"/>
      <c r="L108" s="5"/>
      <c r="M108" s="5"/>
      <c r="O108" s="9" t="str">
        <f t="shared" si="1"/>
        <v>0007</v>
      </c>
      <c r="P108" s="9">
        <f>VLOOKUP($O108,scenarios!$A$2:$I$61,3)</f>
        <v>2060</v>
      </c>
      <c r="Q108" s="9">
        <f>VLOOKUP($O108,scenarios!$A$2:$I$61,4)</f>
        <v>2050</v>
      </c>
      <c r="R108" s="9" t="str">
        <f>VLOOKUP($O108,scenarios!$A$2:$I$61,5)</f>
        <v>Ref</v>
      </c>
      <c r="S108" s="9" t="str">
        <f>VLOOKUP($O108,scenarios!$A$2:$I$61,6)</f>
        <v>Ref</v>
      </c>
      <c r="T108" s="9" t="str">
        <f>VLOOKUP($O108,scenarios!$A$2:$I$61,7)</f>
        <v>Ref</v>
      </c>
      <c r="U108" s="9" t="str">
        <f>VLOOKUP($O108,scenarios!$A$2:$I$61,8)</f>
        <v>Ref</v>
      </c>
      <c r="V108" s="9" t="str">
        <f>VLOOKUP($O108,scenarios!$A$2:$I$61,9)</f>
        <v>Ref</v>
      </c>
    </row>
    <row r="109" spans="1:22" x14ac:dyDescent="0.3">
      <c r="A109" s="10" t="s">
        <v>71</v>
      </c>
      <c r="B109" s="10" t="s">
        <v>69</v>
      </c>
      <c r="C109" s="2" t="s">
        <v>7</v>
      </c>
      <c r="D109" s="5"/>
      <c r="E109" s="5"/>
      <c r="F109" s="5"/>
      <c r="G109" s="4">
        <v>14.1770132610038</v>
      </c>
      <c r="H109" s="4">
        <v>31.872867672665201</v>
      </c>
      <c r="I109" s="4">
        <v>31.891939730986099</v>
      </c>
      <c r="J109" s="4">
        <v>18.985761092737199</v>
      </c>
      <c r="K109" s="4">
        <v>19.322516801711899</v>
      </c>
      <c r="L109" s="4">
        <v>19.932495862137699</v>
      </c>
      <c r="M109" s="4">
        <v>20.987507423211401</v>
      </c>
      <c r="O109" s="9" t="str">
        <f t="shared" si="1"/>
        <v>0007</v>
      </c>
      <c r="P109" s="9">
        <f>VLOOKUP($O109,scenarios!$A$2:$I$61,3)</f>
        <v>2060</v>
      </c>
      <c r="Q109" s="9">
        <f>VLOOKUP($O109,scenarios!$A$2:$I$61,4)</f>
        <v>2050</v>
      </c>
      <c r="R109" s="9" t="str">
        <f>VLOOKUP($O109,scenarios!$A$2:$I$61,5)</f>
        <v>Ref</v>
      </c>
      <c r="S109" s="9" t="str">
        <f>VLOOKUP($O109,scenarios!$A$2:$I$61,6)</f>
        <v>Ref</v>
      </c>
      <c r="T109" s="9" t="str">
        <f>VLOOKUP($O109,scenarios!$A$2:$I$61,7)</f>
        <v>Ref</v>
      </c>
      <c r="U109" s="9" t="str">
        <f>VLOOKUP($O109,scenarios!$A$2:$I$61,8)</f>
        <v>Ref</v>
      </c>
      <c r="V109" s="9" t="str">
        <f>VLOOKUP($O109,scenarios!$A$2:$I$61,9)</f>
        <v>Ref</v>
      </c>
    </row>
    <row r="110" spans="1:22" x14ac:dyDescent="0.3">
      <c r="A110" s="10" t="s">
        <v>72</v>
      </c>
      <c r="B110" s="10" t="s">
        <v>69</v>
      </c>
      <c r="C110" s="2" t="s">
        <v>7</v>
      </c>
      <c r="D110" s="4">
        <v>0.150930882900571</v>
      </c>
      <c r="E110" s="4">
        <v>0.138493735562882</v>
      </c>
      <c r="F110" s="4">
        <v>3.7616065277232699E-2</v>
      </c>
      <c r="G110" s="4">
        <v>1.0120461553152301E-2</v>
      </c>
      <c r="H110" s="4">
        <v>8.6384066300645296E-3</v>
      </c>
      <c r="I110" s="5"/>
      <c r="J110" s="5"/>
      <c r="K110" s="5"/>
      <c r="L110" s="5"/>
      <c r="M110" s="5"/>
      <c r="O110" s="9" t="str">
        <f t="shared" si="1"/>
        <v>0007</v>
      </c>
      <c r="P110" s="9">
        <f>VLOOKUP($O110,scenarios!$A$2:$I$61,3)</f>
        <v>2060</v>
      </c>
      <c r="Q110" s="9">
        <f>VLOOKUP($O110,scenarios!$A$2:$I$61,4)</f>
        <v>2050</v>
      </c>
      <c r="R110" s="9" t="str">
        <f>VLOOKUP($O110,scenarios!$A$2:$I$61,5)</f>
        <v>Ref</v>
      </c>
      <c r="S110" s="9" t="str">
        <f>VLOOKUP($O110,scenarios!$A$2:$I$61,6)</f>
        <v>Ref</v>
      </c>
      <c r="T110" s="9" t="str">
        <f>VLOOKUP($O110,scenarios!$A$2:$I$61,7)</f>
        <v>Ref</v>
      </c>
      <c r="U110" s="9" t="str">
        <f>VLOOKUP($O110,scenarios!$A$2:$I$61,8)</f>
        <v>Ref</v>
      </c>
      <c r="V110" s="9" t="str">
        <f>VLOOKUP($O110,scenarios!$A$2:$I$61,9)</f>
        <v>Ref</v>
      </c>
    </row>
    <row r="111" spans="1:22" x14ac:dyDescent="0.3">
      <c r="A111" s="10" t="s">
        <v>73</v>
      </c>
      <c r="B111" s="10" t="s">
        <v>69</v>
      </c>
      <c r="C111" s="2" t="s">
        <v>7</v>
      </c>
      <c r="D111" s="4">
        <v>8.73173306253055E-2</v>
      </c>
      <c r="E111" s="4">
        <v>8.0123402051320694E-2</v>
      </c>
      <c r="F111" s="4">
        <v>2.1766340449913199E-2</v>
      </c>
      <c r="G111" s="4">
        <v>5.8591425899073603E-3</v>
      </c>
      <c r="H111" s="4">
        <v>5.0018389997672904E-3</v>
      </c>
      <c r="I111" s="5"/>
      <c r="J111" s="5"/>
      <c r="K111" s="5"/>
      <c r="L111" s="5"/>
      <c r="M111" s="5"/>
      <c r="O111" s="9" t="str">
        <f t="shared" si="1"/>
        <v>0007</v>
      </c>
      <c r="P111" s="9">
        <f>VLOOKUP($O111,scenarios!$A$2:$I$61,3)</f>
        <v>2060</v>
      </c>
      <c r="Q111" s="9">
        <f>VLOOKUP($O111,scenarios!$A$2:$I$61,4)</f>
        <v>2050</v>
      </c>
      <c r="R111" s="9" t="str">
        <f>VLOOKUP($O111,scenarios!$A$2:$I$61,5)</f>
        <v>Ref</v>
      </c>
      <c r="S111" s="9" t="str">
        <f>VLOOKUP($O111,scenarios!$A$2:$I$61,6)</f>
        <v>Ref</v>
      </c>
      <c r="T111" s="9" t="str">
        <f>VLOOKUP($O111,scenarios!$A$2:$I$61,7)</f>
        <v>Ref</v>
      </c>
      <c r="U111" s="9" t="str">
        <f>VLOOKUP($O111,scenarios!$A$2:$I$61,8)</f>
        <v>Ref</v>
      </c>
      <c r="V111" s="9" t="str">
        <f>VLOOKUP($O111,scenarios!$A$2:$I$61,9)</f>
        <v>Ref</v>
      </c>
    </row>
    <row r="112" spans="1:22" x14ac:dyDescent="0.3">
      <c r="A112" s="10" t="s">
        <v>74</v>
      </c>
      <c r="B112" s="10" t="s">
        <v>69</v>
      </c>
      <c r="C112" s="2" t="s">
        <v>7</v>
      </c>
      <c r="D112" s="5"/>
      <c r="E112" s="5"/>
      <c r="F112" s="5"/>
      <c r="G112" s="5"/>
      <c r="H112" s="5"/>
      <c r="I112" s="5"/>
      <c r="J112" s="5"/>
      <c r="K112" s="5"/>
      <c r="L112" s="5"/>
      <c r="M112" s="4">
        <v>7.23914615639218</v>
      </c>
      <c r="O112" s="9" t="str">
        <f t="shared" si="1"/>
        <v>0007</v>
      </c>
      <c r="P112" s="9">
        <f>VLOOKUP($O112,scenarios!$A$2:$I$61,3)</f>
        <v>2060</v>
      </c>
      <c r="Q112" s="9">
        <f>VLOOKUP($O112,scenarios!$A$2:$I$61,4)</f>
        <v>2050</v>
      </c>
      <c r="R112" s="9" t="str">
        <f>VLOOKUP($O112,scenarios!$A$2:$I$61,5)</f>
        <v>Ref</v>
      </c>
      <c r="S112" s="9" t="str">
        <f>VLOOKUP($O112,scenarios!$A$2:$I$61,6)</f>
        <v>Ref</v>
      </c>
      <c r="T112" s="9" t="str">
        <f>VLOOKUP($O112,scenarios!$A$2:$I$61,7)</f>
        <v>Ref</v>
      </c>
      <c r="U112" s="9" t="str">
        <f>VLOOKUP($O112,scenarios!$A$2:$I$61,8)</f>
        <v>Ref</v>
      </c>
      <c r="V112" s="9" t="str">
        <f>VLOOKUP($O112,scenarios!$A$2:$I$61,9)</f>
        <v>Ref</v>
      </c>
    </row>
    <row r="113" spans="1:22" x14ac:dyDescent="0.3">
      <c r="A113" s="10" t="s">
        <v>77</v>
      </c>
      <c r="B113" s="10" t="s">
        <v>69</v>
      </c>
      <c r="C113" s="2" t="s">
        <v>7</v>
      </c>
      <c r="D113" s="5"/>
      <c r="E113" s="5"/>
      <c r="F113" s="5"/>
      <c r="G113" s="5"/>
      <c r="H113" s="5"/>
      <c r="I113" s="5"/>
      <c r="J113" s="5"/>
      <c r="K113" s="4">
        <v>6.8490309025090301</v>
      </c>
      <c r="L113" s="4">
        <v>7.0552223231669204</v>
      </c>
      <c r="M113" s="4">
        <v>7.2940806473864397</v>
      </c>
      <c r="O113" s="9" t="str">
        <f t="shared" si="1"/>
        <v>0007</v>
      </c>
      <c r="P113" s="9">
        <f>VLOOKUP($O113,scenarios!$A$2:$I$61,3)</f>
        <v>2060</v>
      </c>
      <c r="Q113" s="9">
        <f>VLOOKUP($O113,scenarios!$A$2:$I$61,4)</f>
        <v>2050</v>
      </c>
      <c r="R113" s="9" t="str">
        <f>VLOOKUP($O113,scenarios!$A$2:$I$61,5)</f>
        <v>Ref</v>
      </c>
      <c r="S113" s="9" t="str">
        <f>VLOOKUP($O113,scenarios!$A$2:$I$61,6)</f>
        <v>Ref</v>
      </c>
      <c r="T113" s="9" t="str">
        <f>VLOOKUP($O113,scenarios!$A$2:$I$61,7)</f>
        <v>Ref</v>
      </c>
      <c r="U113" s="9" t="str">
        <f>VLOOKUP($O113,scenarios!$A$2:$I$61,8)</f>
        <v>Ref</v>
      </c>
      <c r="V113" s="9" t="str">
        <f>VLOOKUP($O113,scenarios!$A$2:$I$61,9)</f>
        <v>Ref</v>
      </c>
    </row>
    <row r="114" spans="1:22" x14ac:dyDescent="0.3">
      <c r="A114" s="10" t="s">
        <v>78</v>
      </c>
      <c r="B114" s="10" t="s">
        <v>69</v>
      </c>
      <c r="C114" s="2" t="s">
        <v>7</v>
      </c>
      <c r="D114" s="5"/>
      <c r="E114" s="5"/>
      <c r="F114" s="5"/>
      <c r="G114" s="4">
        <v>5.8066033577119702</v>
      </c>
      <c r="H114" s="4">
        <v>5.0021969479094004</v>
      </c>
      <c r="I114" s="5"/>
      <c r="J114" s="5"/>
      <c r="K114" s="4">
        <v>38.233055616775303</v>
      </c>
      <c r="L114" s="4">
        <v>39.384069266140997</v>
      </c>
      <c r="M114" s="4">
        <v>40.717437990038697</v>
      </c>
      <c r="O114" s="9" t="str">
        <f t="shared" si="1"/>
        <v>0007</v>
      </c>
      <c r="P114" s="9">
        <f>VLOOKUP($O114,scenarios!$A$2:$I$61,3)</f>
        <v>2060</v>
      </c>
      <c r="Q114" s="9">
        <f>VLOOKUP($O114,scenarios!$A$2:$I$61,4)</f>
        <v>2050</v>
      </c>
      <c r="R114" s="9" t="str">
        <f>VLOOKUP($O114,scenarios!$A$2:$I$61,5)</f>
        <v>Ref</v>
      </c>
      <c r="S114" s="9" t="str">
        <f>VLOOKUP($O114,scenarios!$A$2:$I$61,6)</f>
        <v>Ref</v>
      </c>
      <c r="T114" s="9" t="str">
        <f>VLOOKUP($O114,scenarios!$A$2:$I$61,7)</f>
        <v>Ref</v>
      </c>
      <c r="U114" s="9" t="str">
        <f>VLOOKUP($O114,scenarios!$A$2:$I$61,8)</f>
        <v>Ref</v>
      </c>
      <c r="V114" s="9" t="str">
        <f>VLOOKUP($O114,scenarios!$A$2:$I$61,9)</f>
        <v>Ref</v>
      </c>
    </row>
    <row r="115" spans="1:22" x14ac:dyDescent="0.3">
      <c r="A115" s="10" t="s">
        <v>79</v>
      </c>
      <c r="B115" s="10" t="s">
        <v>69</v>
      </c>
      <c r="C115" s="2" t="s">
        <v>7</v>
      </c>
      <c r="D115" s="5"/>
      <c r="E115" s="5"/>
      <c r="F115" s="5"/>
      <c r="G115" s="4">
        <v>7.0700400522044404E-2</v>
      </c>
      <c r="H115" s="4">
        <v>6.3933505115980296E-2</v>
      </c>
      <c r="I115" s="4">
        <v>6.3971310452488495E-2</v>
      </c>
      <c r="J115" s="4">
        <v>19.2291947640601</v>
      </c>
      <c r="K115" s="4">
        <v>21.6537663008713</v>
      </c>
      <c r="L115" s="4">
        <v>22.305657188753699</v>
      </c>
      <c r="M115" s="4">
        <v>23.060827139844498</v>
      </c>
      <c r="O115" s="9" t="str">
        <f t="shared" si="1"/>
        <v>0007</v>
      </c>
      <c r="P115" s="9">
        <f>VLOOKUP($O115,scenarios!$A$2:$I$61,3)</f>
        <v>2060</v>
      </c>
      <c r="Q115" s="9">
        <f>VLOOKUP($O115,scenarios!$A$2:$I$61,4)</f>
        <v>2050</v>
      </c>
      <c r="R115" s="9" t="str">
        <f>VLOOKUP($O115,scenarios!$A$2:$I$61,5)</f>
        <v>Ref</v>
      </c>
      <c r="S115" s="9" t="str">
        <f>VLOOKUP($O115,scenarios!$A$2:$I$61,6)</f>
        <v>Ref</v>
      </c>
      <c r="T115" s="9" t="str">
        <f>VLOOKUP($O115,scenarios!$A$2:$I$61,7)</f>
        <v>Ref</v>
      </c>
      <c r="U115" s="9" t="str">
        <f>VLOOKUP($O115,scenarios!$A$2:$I$61,8)</f>
        <v>Ref</v>
      </c>
      <c r="V115" s="9" t="str">
        <f>VLOOKUP($O115,scenarios!$A$2:$I$61,9)</f>
        <v>Ref</v>
      </c>
    </row>
    <row r="116" spans="1:22" x14ac:dyDescent="0.3">
      <c r="A116" s="10" t="s">
        <v>80</v>
      </c>
      <c r="B116" s="10" t="s">
        <v>69</v>
      </c>
      <c r="C116" s="2" t="s">
        <v>7</v>
      </c>
      <c r="D116" s="5"/>
      <c r="E116" s="5"/>
      <c r="F116" s="5"/>
      <c r="G116" s="5"/>
      <c r="H116" s="5"/>
      <c r="I116" s="5"/>
      <c r="J116" s="5"/>
      <c r="K116" s="4">
        <v>70.616796009185293</v>
      </c>
      <c r="L116" s="4">
        <v>73.483882506320995</v>
      </c>
      <c r="M116" s="4">
        <v>78.003602634484395</v>
      </c>
      <c r="O116" s="9" t="str">
        <f t="shared" si="1"/>
        <v>0007</v>
      </c>
      <c r="P116" s="9">
        <f>VLOOKUP($O116,scenarios!$A$2:$I$61,3)</f>
        <v>2060</v>
      </c>
      <c r="Q116" s="9">
        <f>VLOOKUP($O116,scenarios!$A$2:$I$61,4)</f>
        <v>2050</v>
      </c>
      <c r="R116" s="9" t="str">
        <f>VLOOKUP($O116,scenarios!$A$2:$I$61,5)</f>
        <v>Ref</v>
      </c>
      <c r="S116" s="9" t="str">
        <f>VLOOKUP($O116,scenarios!$A$2:$I$61,6)</f>
        <v>Ref</v>
      </c>
      <c r="T116" s="9" t="str">
        <f>VLOOKUP($O116,scenarios!$A$2:$I$61,7)</f>
        <v>Ref</v>
      </c>
      <c r="U116" s="9" t="str">
        <f>VLOOKUP($O116,scenarios!$A$2:$I$61,8)</f>
        <v>Ref</v>
      </c>
      <c r="V116" s="9" t="str">
        <f>VLOOKUP($O116,scenarios!$A$2:$I$61,9)</f>
        <v>Ref</v>
      </c>
    </row>
    <row r="117" spans="1:22" x14ac:dyDescent="0.3">
      <c r="A117" s="10" t="s">
        <v>81</v>
      </c>
      <c r="B117" s="10" t="s">
        <v>69</v>
      </c>
      <c r="C117" s="2" t="s">
        <v>7</v>
      </c>
      <c r="D117" s="5"/>
      <c r="E117" s="5"/>
      <c r="F117" s="5"/>
      <c r="G117" s="5"/>
      <c r="H117" s="5"/>
      <c r="I117" s="5"/>
      <c r="J117" s="5"/>
      <c r="K117" s="4">
        <v>2.3778351869288099</v>
      </c>
      <c r="L117" s="4">
        <v>2.81049230464874</v>
      </c>
      <c r="M117" s="4">
        <v>15.3053696378133</v>
      </c>
      <c r="O117" s="9" t="str">
        <f t="shared" si="1"/>
        <v>0007</v>
      </c>
      <c r="P117" s="9">
        <f>VLOOKUP($O117,scenarios!$A$2:$I$61,3)</f>
        <v>2060</v>
      </c>
      <c r="Q117" s="9">
        <f>VLOOKUP($O117,scenarios!$A$2:$I$61,4)</f>
        <v>2050</v>
      </c>
      <c r="R117" s="9" t="str">
        <f>VLOOKUP($O117,scenarios!$A$2:$I$61,5)</f>
        <v>Ref</v>
      </c>
      <c r="S117" s="9" t="str">
        <f>VLOOKUP($O117,scenarios!$A$2:$I$61,6)</f>
        <v>Ref</v>
      </c>
      <c r="T117" s="9" t="str">
        <f>VLOOKUP($O117,scenarios!$A$2:$I$61,7)</f>
        <v>Ref</v>
      </c>
      <c r="U117" s="9" t="str">
        <f>VLOOKUP($O117,scenarios!$A$2:$I$61,8)</f>
        <v>Ref</v>
      </c>
      <c r="V117" s="9" t="str">
        <f>VLOOKUP($O117,scenarios!$A$2:$I$61,9)</f>
        <v>Ref</v>
      </c>
    </row>
    <row r="118" spans="1:22" x14ac:dyDescent="0.3">
      <c r="A118" s="10" t="s">
        <v>82</v>
      </c>
      <c r="B118" s="10" t="s">
        <v>82</v>
      </c>
      <c r="C118" s="2" t="s">
        <v>7</v>
      </c>
      <c r="D118" s="5"/>
      <c r="E118" s="5"/>
      <c r="F118" s="5"/>
      <c r="G118" s="4">
        <v>5.0736174007941497E-2</v>
      </c>
      <c r="H118" s="4">
        <v>4.68720978506885E-2</v>
      </c>
      <c r="I118" s="4">
        <v>4.6726525115337599E-2</v>
      </c>
      <c r="J118" s="4">
        <v>4.7258341955649902E-2</v>
      </c>
      <c r="K118" s="4">
        <v>4.7211322184613998E-2</v>
      </c>
      <c r="L118" s="4">
        <v>196.63768535928801</v>
      </c>
      <c r="M118" s="4">
        <v>596.74771355371104</v>
      </c>
      <c r="O118" s="9" t="str">
        <f t="shared" si="1"/>
        <v>0007</v>
      </c>
      <c r="P118" s="9">
        <f>VLOOKUP($O118,scenarios!$A$2:$I$61,3)</f>
        <v>2060</v>
      </c>
      <c r="Q118" s="9">
        <f>VLOOKUP($O118,scenarios!$A$2:$I$61,4)</f>
        <v>2050</v>
      </c>
      <c r="R118" s="9" t="str">
        <f>VLOOKUP($O118,scenarios!$A$2:$I$61,5)</f>
        <v>Ref</v>
      </c>
      <c r="S118" s="9" t="str">
        <f>VLOOKUP($O118,scenarios!$A$2:$I$61,6)</f>
        <v>Ref</v>
      </c>
      <c r="T118" s="9" t="str">
        <f>VLOOKUP($O118,scenarios!$A$2:$I$61,7)</f>
        <v>Ref</v>
      </c>
      <c r="U118" s="9" t="str">
        <f>VLOOKUP($O118,scenarios!$A$2:$I$61,8)</f>
        <v>Ref</v>
      </c>
      <c r="V118" s="9" t="str">
        <f>VLOOKUP($O118,scenarios!$A$2:$I$61,9)</f>
        <v>Ref</v>
      </c>
    </row>
    <row r="119" spans="1:22" s="18" customFormat="1" x14ac:dyDescent="0.3">
      <c r="A119" s="10" t="s">
        <v>62</v>
      </c>
      <c r="B119" s="10" t="s">
        <v>61</v>
      </c>
      <c r="C119" s="2" t="s">
        <v>10</v>
      </c>
      <c r="D119" s="5"/>
      <c r="E119" s="5"/>
      <c r="F119" s="5"/>
      <c r="G119" s="5"/>
      <c r="H119" s="5"/>
      <c r="I119" s="5"/>
      <c r="J119" s="5"/>
      <c r="K119" s="5"/>
      <c r="L119" s="4">
        <v>0.603984369855039</v>
      </c>
      <c r="M119" s="4">
        <v>6.4379885014158198</v>
      </c>
      <c r="N119" s="9"/>
      <c r="O119" s="9" t="str">
        <f t="shared" si="1"/>
        <v>0010</v>
      </c>
      <c r="P119" s="9">
        <f>VLOOKUP($O119,scenarios!$A$2:$I$61,3)</f>
        <v>2060</v>
      </c>
      <c r="Q119" s="9" t="str">
        <f>VLOOKUP($O119,scenarios!$A$2:$I$61,4)</f>
        <v>Ref</v>
      </c>
      <c r="R119" s="9" t="str">
        <f>VLOOKUP($O119,scenarios!$A$2:$I$61,5)</f>
        <v>Ref</v>
      </c>
      <c r="S119" s="9" t="str">
        <f>VLOOKUP($O119,scenarios!$A$2:$I$61,6)</f>
        <v>Linear-Steady</v>
      </c>
      <c r="T119" s="9" t="str">
        <f>VLOOKUP($O119,scenarios!$A$2:$I$61,7)</f>
        <v>Ref</v>
      </c>
      <c r="U119" s="9" t="str">
        <f>VLOOKUP($O119,scenarios!$A$2:$I$61,8)</f>
        <v>Ref</v>
      </c>
      <c r="V119" s="9" t="str">
        <f>VLOOKUP($O119,scenarios!$A$2:$I$61,9)</f>
        <v>Ref</v>
      </c>
    </row>
    <row r="120" spans="1:22" s="18" customFormat="1" x14ac:dyDescent="0.3">
      <c r="A120" s="14" t="s">
        <v>63</v>
      </c>
      <c r="B120" s="14" t="s">
        <v>64</v>
      </c>
      <c r="C120" s="15" t="s">
        <v>10</v>
      </c>
      <c r="D120" s="16"/>
      <c r="E120" s="16"/>
      <c r="F120" s="16"/>
      <c r="G120" s="16"/>
      <c r="H120" s="16"/>
      <c r="I120" s="16"/>
      <c r="J120" s="16"/>
      <c r="K120" s="17">
        <v>1.2704289172686999E-3</v>
      </c>
      <c r="L120" s="17">
        <v>14.254646078618199</v>
      </c>
      <c r="M120" s="17">
        <v>20.628962107711001</v>
      </c>
      <c r="O120" s="18" t="str">
        <f t="shared" si="1"/>
        <v>0010</v>
      </c>
      <c r="P120" s="18">
        <f>VLOOKUP($O120,scenarios!$A$2:$I$61,3)</f>
        <v>2060</v>
      </c>
      <c r="Q120" s="18" t="str">
        <f>VLOOKUP($O120,scenarios!$A$2:$I$61,4)</f>
        <v>Ref</v>
      </c>
      <c r="R120" s="18" t="str">
        <f>VLOOKUP($O120,scenarios!$A$2:$I$61,5)</f>
        <v>Ref</v>
      </c>
      <c r="S120" s="18" t="str">
        <f>VLOOKUP($O120,scenarios!$A$2:$I$61,6)</f>
        <v>Linear-Steady</v>
      </c>
      <c r="T120" s="18" t="str">
        <f>VLOOKUP($O120,scenarios!$A$2:$I$61,7)</f>
        <v>Ref</v>
      </c>
      <c r="U120" s="18" t="str">
        <f>VLOOKUP($O120,scenarios!$A$2:$I$61,8)</f>
        <v>Ref</v>
      </c>
      <c r="V120" s="18" t="str">
        <f>VLOOKUP($O120,scenarios!$A$2:$I$61,9)</f>
        <v>Ref</v>
      </c>
    </row>
    <row r="121" spans="1:22" s="18" customFormat="1" x14ac:dyDescent="0.3">
      <c r="A121" s="10" t="s">
        <v>65</v>
      </c>
      <c r="B121" s="10" t="s">
        <v>65</v>
      </c>
      <c r="C121" s="2" t="s">
        <v>10</v>
      </c>
      <c r="D121" s="5"/>
      <c r="E121" s="5"/>
      <c r="F121" s="5"/>
      <c r="G121" s="4">
        <v>5.2177503042358298E-2</v>
      </c>
      <c r="H121" s="4">
        <v>5.3318120803437501E-2</v>
      </c>
      <c r="I121" s="4">
        <v>5.5678679267911702E-2</v>
      </c>
      <c r="J121" s="4">
        <v>62.707933271271799</v>
      </c>
      <c r="K121" s="4">
        <v>197.74398155732601</v>
      </c>
      <c r="L121" s="4">
        <v>365.904207300716</v>
      </c>
      <c r="M121" s="4">
        <v>457.19489288173202</v>
      </c>
      <c r="N121" s="9"/>
      <c r="O121" s="9" t="str">
        <f t="shared" si="1"/>
        <v>0010</v>
      </c>
      <c r="P121" s="9">
        <f>VLOOKUP($O121,scenarios!$A$2:$I$61,3)</f>
        <v>2060</v>
      </c>
      <c r="Q121" s="9" t="str">
        <f>VLOOKUP($O121,scenarios!$A$2:$I$61,4)</f>
        <v>Ref</v>
      </c>
      <c r="R121" s="9" t="str">
        <f>VLOOKUP($O121,scenarios!$A$2:$I$61,5)</f>
        <v>Ref</v>
      </c>
      <c r="S121" s="9" t="str">
        <f>VLOOKUP($O121,scenarios!$A$2:$I$61,6)</f>
        <v>Linear-Steady</v>
      </c>
      <c r="T121" s="9" t="str">
        <f>VLOOKUP($O121,scenarios!$A$2:$I$61,7)</f>
        <v>Ref</v>
      </c>
      <c r="U121" s="9" t="str">
        <f>VLOOKUP($O121,scenarios!$A$2:$I$61,8)</f>
        <v>Ref</v>
      </c>
      <c r="V121" s="9" t="str">
        <f>VLOOKUP($O121,scenarios!$A$2:$I$61,9)</f>
        <v>Ref</v>
      </c>
    </row>
    <row r="122" spans="1:22" s="18" customFormat="1" x14ac:dyDescent="0.3">
      <c r="A122" s="10" t="s">
        <v>66</v>
      </c>
      <c r="B122" s="10" t="s">
        <v>66</v>
      </c>
      <c r="C122" s="2" t="s">
        <v>10</v>
      </c>
      <c r="D122" s="5"/>
      <c r="E122" s="5"/>
      <c r="F122" s="5"/>
      <c r="G122" s="5"/>
      <c r="H122" s="4">
        <v>7.20172051199999E-2</v>
      </c>
      <c r="I122" s="4">
        <v>6.5855175299169802E-2</v>
      </c>
      <c r="J122" s="4">
        <v>6.0772735998625399E-2</v>
      </c>
      <c r="K122" s="4">
        <v>5.6143784191058498E-2</v>
      </c>
      <c r="L122" s="4">
        <v>5.2849475976596103E-2</v>
      </c>
      <c r="M122" s="4">
        <v>311.03413073316602</v>
      </c>
      <c r="N122" s="9"/>
      <c r="O122" s="9" t="str">
        <f t="shared" si="1"/>
        <v>0010</v>
      </c>
      <c r="P122" s="9">
        <f>VLOOKUP($O122,scenarios!$A$2:$I$61,3)</f>
        <v>2060</v>
      </c>
      <c r="Q122" s="9" t="str">
        <f>VLOOKUP($O122,scenarios!$A$2:$I$61,4)</f>
        <v>Ref</v>
      </c>
      <c r="R122" s="9" t="str">
        <f>VLOOKUP($O122,scenarios!$A$2:$I$61,5)</f>
        <v>Ref</v>
      </c>
      <c r="S122" s="9" t="str">
        <f>VLOOKUP($O122,scenarios!$A$2:$I$61,6)</f>
        <v>Linear-Steady</v>
      </c>
      <c r="T122" s="9" t="str">
        <f>VLOOKUP($O122,scenarios!$A$2:$I$61,7)</f>
        <v>Ref</v>
      </c>
      <c r="U122" s="9" t="str">
        <f>VLOOKUP($O122,scenarios!$A$2:$I$61,8)</f>
        <v>Ref</v>
      </c>
      <c r="V122" s="9" t="str">
        <f>VLOOKUP($O122,scenarios!$A$2:$I$61,9)</f>
        <v>Ref</v>
      </c>
    </row>
    <row r="123" spans="1:22" s="18" customFormat="1" x14ac:dyDescent="0.3">
      <c r="A123" s="14" t="s">
        <v>67</v>
      </c>
      <c r="B123" s="14" t="s">
        <v>67</v>
      </c>
      <c r="C123" s="15" t="s">
        <v>10</v>
      </c>
      <c r="D123" s="16"/>
      <c r="E123" s="16"/>
      <c r="F123" s="16"/>
      <c r="G123" s="16"/>
      <c r="H123" s="17">
        <v>5.3376602512234098E-2</v>
      </c>
      <c r="I123" s="17">
        <v>4.9364548878612698E-2</v>
      </c>
      <c r="J123" s="17">
        <v>4.5971689155849899E-2</v>
      </c>
      <c r="K123" s="17">
        <v>4.2789694868328301E-2</v>
      </c>
      <c r="L123" s="17">
        <v>315.70453534804199</v>
      </c>
      <c r="M123" s="17">
        <v>1169.57116910543</v>
      </c>
      <c r="O123" s="18" t="str">
        <f t="shared" si="1"/>
        <v>0010</v>
      </c>
      <c r="P123" s="18">
        <f>VLOOKUP($O123,scenarios!$A$2:$I$61,3)</f>
        <v>2060</v>
      </c>
      <c r="Q123" s="18" t="str">
        <f>VLOOKUP($O123,scenarios!$A$2:$I$61,4)</f>
        <v>Ref</v>
      </c>
      <c r="R123" s="18" t="str">
        <f>VLOOKUP($O123,scenarios!$A$2:$I$61,5)</f>
        <v>Ref</v>
      </c>
      <c r="S123" s="18" t="str">
        <f>VLOOKUP($O123,scenarios!$A$2:$I$61,6)</f>
        <v>Linear-Steady</v>
      </c>
      <c r="T123" s="18" t="str">
        <f>VLOOKUP($O123,scenarios!$A$2:$I$61,7)</f>
        <v>Ref</v>
      </c>
      <c r="U123" s="18" t="str">
        <f>VLOOKUP($O123,scenarios!$A$2:$I$61,8)</f>
        <v>Ref</v>
      </c>
      <c r="V123" s="18" t="str">
        <f>VLOOKUP($O123,scenarios!$A$2:$I$61,9)</f>
        <v>Ref</v>
      </c>
    </row>
    <row r="124" spans="1:22" s="18" customFormat="1" x14ac:dyDescent="0.3">
      <c r="A124" s="10" t="s">
        <v>68</v>
      </c>
      <c r="B124" s="10" t="s">
        <v>69</v>
      </c>
      <c r="C124" s="2" t="s">
        <v>10</v>
      </c>
      <c r="D124" s="5"/>
      <c r="E124" s="5"/>
      <c r="F124" s="5"/>
      <c r="G124" s="5"/>
      <c r="H124" s="4">
        <v>44.2899060794729</v>
      </c>
      <c r="I124" s="4">
        <v>111.479314036433</v>
      </c>
      <c r="J124" s="4">
        <v>176.04774658473599</v>
      </c>
      <c r="K124" s="4">
        <v>517.09535899983496</v>
      </c>
      <c r="L124" s="4">
        <v>2102.7364645728298</v>
      </c>
      <c r="M124" s="4">
        <v>3378.4575759918798</v>
      </c>
      <c r="N124" s="9"/>
      <c r="O124" s="9" t="str">
        <f t="shared" si="1"/>
        <v>0010</v>
      </c>
      <c r="P124" s="9">
        <f>VLOOKUP($O124,scenarios!$A$2:$I$61,3)</f>
        <v>2060</v>
      </c>
      <c r="Q124" s="9" t="str">
        <f>VLOOKUP($O124,scenarios!$A$2:$I$61,4)</f>
        <v>Ref</v>
      </c>
      <c r="R124" s="9" t="str">
        <f>VLOOKUP($O124,scenarios!$A$2:$I$61,5)</f>
        <v>Ref</v>
      </c>
      <c r="S124" s="9" t="str">
        <f>VLOOKUP($O124,scenarios!$A$2:$I$61,6)</f>
        <v>Linear-Steady</v>
      </c>
      <c r="T124" s="9" t="str">
        <f>VLOOKUP($O124,scenarios!$A$2:$I$61,7)</f>
        <v>Ref</v>
      </c>
      <c r="U124" s="9" t="str">
        <f>VLOOKUP($O124,scenarios!$A$2:$I$61,8)</f>
        <v>Ref</v>
      </c>
      <c r="V124" s="9" t="str">
        <f>VLOOKUP($O124,scenarios!$A$2:$I$61,9)</f>
        <v>Ref</v>
      </c>
    </row>
    <row r="125" spans="1:22" s="18" customFormat="1" x14ac:dyDescent="0.3">
      <c r="A125" s="10" t="s">
        <v>70</v>
      </c>
      <c r="B125" s="10" t="s">
        <v>69</v>
      </c>
      <c r="C125" s="2" t="s">
        <v>10</v>
      </c>
      <c r="D125" s="5"/>
      <c r="E125" s="4">
        <v>7.23713983468054E-3</v>
      </c>
      <c r="F125" s="4">
        <v>0.104312476845433</v>
      </c>
      <c r="G125" s="4">
        <v>9.50473902781519E-2</v>
      </c>
      <c r="H125" s="4">
        <v>8.4249702362211798E-2</v>
      </c>
      <c r="I125" s="5"/>
      <c r="J125" s="5"/>
      <c r="K125" s="5"/>
      <c r="L125" s="5"/>
      <c r="M125" s="5"/>
      <c r="N125" s="9"/>
      <c r="O125" s="9" t="str">
        <f t="shared" si="1"/>
        <v>0010</v>
      </c>
      <c r="P125" s="9">
        <f>VLOOKUP($O125,scenarios!$A$2:$I$61,3)</f>
        <v>2060</v>
      </c>
      <c r="Q125" s="9" t="str">
        <f>VLOOKUP($O125,scenarios!$A$2:$I$61,4)</f>
        <v>Ref</v>
      </c>
      <c r="R125" s="9" t="str">
        <f>VLOOKUP($O125,scenarios!$A$2:$I$61,5)</f>
        <v>Ref</v>
      </c>
      <c r="S125" s="9" t="str">
        <f>VLOOKUP($O125,scenarios!$A$2:$I$61,6)</f>
        <v>Linear-Steady</v>
      </c>
      <c r="T125" s="9" t="str">
        <f>VLOOKUP($O125,scenarios!$A$2:$I$61,7)</f>
        <v>Ref</v>
      </c>
      <c r="U125" s="9" t="str">
        <f>VLOOKUP($O125,scenarios!$A$2:$I$61,8)</f>
        <v>Ref</v>
      </c>
      <c r="V125" s="9" t="str">
        <f>VLOOKUP($O125,scenarios!$A$2:$I$61,9)</f>
        <v>Ref</v>
      </c>
    </row>
    <row r="126" spans="1:22" s="18" customFormat="1" x14ac:dyDescent="0.3">
      <c r="A126" s="10" t="s">
        <v>71</v>
      </c>
      <c r="B126" s="10" t="s">
        <v>69</v>
      </c>
      <c r="C126" s="2" t="s">
        <v>10</v>
      </c>
      <c r="D126" s="5"/>
      <c r="E126" s="5"/>
      <c r="F126" s="5"/>
      <c r="G126" s="4">
        <v>14.1770132610038</v>
      </c>
      <c r="H126" s="4">
        <v>25.744682257514398</v>
      </c>
      <c r="I126" s="4">
        <v>25.7660843487145</v>
      </c>
      <c r="J126" s="4">
        <v>18.985761092737199</v>
      </c>
      <c r="K126" s="4">
        <v>19.357025232700799</v>
      </c>
      <c r="L126" s="4">
        <v>19.961007282087898</v>
      </c>
      <c r="M126" s="4">
        <v>95.999725287751303</v>
      </c>
      <c r="N126" s="9"/>
      <c r="O126" s="9" t="str">
        <f t="shared" si="1"/>
        <v>0010</v>
      </c>
      <c r="P126" s="9">
        <f>VLOOKUP($O126,scenarios!$A$2:$I$61,3)</f>
        <v>2060</v>
      </c>
      <c r="Q126" s="9" t="str">
        <f>VLOOKUP($O126,scenarios!$A$2:$I$61,4)</f>
        <v>Ref</v>
      </c>
      <c r="R126" s="9" t="str">
        <f>VLOOKUP($O126,scenarios!$A$2:$I$61,5)</f>
        <v>Ref</v>
      </c>
      <c r="S126" s="9" t="str">
        <f>VLOOKUP($O126,scenarios!$A$2:$I$61,6)</f>
        <v>Linear-Steady</v>
      </c>
      <c r="T126" s="9" t="str">
        <f>VLOOKUP($O126,scenarios!$A$2:$I$61,7)</f>
        <v>Ref</v>
      </c>
      <c r="U126" s="9" t="str">
        <f>VLOOKUP($O126,scenarios!$A$2:$I$61,8)</f>
        <v>Ref</v>
      </c>
      <c r="V126" s="9" t="str">
        <f>VLOOKUP($O126,scenarios!$A$2:$I$61,9)</f>
        <v>Ref</v>
      </c>
    </row>
    <row r="127" spans="1:22" s="18" customFormat="1" x14ac:dyDescent="0.3">
      <c r="A127" s="10" t="s">
        <v>72</v>
      </c>
      <c r="B127" s="10" t="s">
        <v>69</v>
      </c>
      <c r="C127" s="2" t="s">
        <v>10</v>
      </c>
      <c r="D127" s="4">
        <v>0.150930882900571</v>
      </c>
      <c r="E127" s="4">
        <v>0.138493735562882</v>
      </c>
      <c r="F127" s="4">
        <v>3.7616065277232699E-2</v>
      </c>
      <c r="G127" s="4">
        <v>1.0120461553152301E-2</v>
      </c>
      <c r="H127" s="4">
        <v>8.6384066300645296E-3</v>
      </c>
      <c r="I127" s="5"/>
      <c r="J127" s="5"/>
      <c r="K127" s="5"/>
      <c r="L127" s="5"/>
      <c r="M127" s="5"/>
      <c r="N127" s="9"/>
      <c r="O127" s="9" t="str">
        <f t="shared" si="1"/>
        <v>0010</v>
      </c>
      <c r="P127" s="9">
        <f>VLOOKUP($O127,scenarios!$A$2:$I$61,3)</f>
        <v>2060</v>
      </c>
      <c r="Q127" s="9" t="str">
        <f>VLOOKUP($O127,scenarios!$A$2:$I$61,4)</f>
        <v>Ref</v>
      </c>
      <c r="R127" s="9" t="str">
        <f>VLOOKUP($O127,scenarios!$A$2:$I$61,5)</f>
        <v>Ref</v>
      </c>
      <c r="S127" s="9" t="str">
        <f>VLOOKUP($O127,scenarios!$A$2:$I$61,6)</f>
        <v>Linear-Steady</v>
      </c>
      <c r="T127" s="9" t="str">
        <f>VLOOKUP($O127,scenarios!$A$2:$I$61,7)</f>
        <v>Ref</v>
      </c>
      <c r="U127" s="9" t="str">
        <f>VLOOKUP($O127,scenarios!$A$2:$I$61,8)</f>
        <v>Ref</v>
      </c>
      <c r="V127" s="9" t="str">
        <f>VLOOKUP($O127,scenarios!$A$2:$I$61,9)</f>
        <v>Ref</v>
      </c>
    </row>
    <row r="128" spans="1:22" s="18" customFormat="1" x14ac:dyDescent="0.3">
      <c r="A128" s="10" t="s">
        <v>73</v>
      </c>
      <c r="B128" s="10" t="s">
        <v>69</v>
      </c>
      <c r="C128" s="2" t="s">
        <v>10</v>
      </c>
      <c r="D128" s="4">
        <v>8.73173306253055E-2</v>
      </c>
      <c r="E128" s="4">
        <v>8.0123402051320694E-2</v>
      </c>
      <c r="F128" s="4">
        <v>2.1766340449913199E-2</v>
      </c>
      <c r="G128" s="4">
        <v>5.8591425899073499E-3</v>
      </c>
      <c r="H128" s="4">
        <v>5.0018389997672904E-3</v>
      </c>
      <c r="I128" s="5"/>
      <c r="J128" s="5"/>
      <c r="K128" s="5"/>
      <c r="L128" s="5"/>
      <c r="M128" s="5"/>
      <c r="N128" s="9"/>
      <c r="O128" s="9" t="str">
        <f t="shared" si="1"/>
        <v>0010</v>
      </c>
      <c r="P128" s="9">
        <f>VLOOKUP($O128,scenarios!$A$2:$I$61,3)</f>
        <v>2060</v>
      </c>
      <c r="Q128" s="9" t="str">
        <f>VLOOKUP($O128,scenarios!$A$2:$I$61,4)</f>
        <v>Ref</v>
      </c>
      <c r="R128" s="9" t="str">
        <f>VLOOKUP($O128,scenarios!$A$2:$I$61,5)</f>
        <v>Ref</v>
      </c>
      <c r="S128" s="9" t="str">
        <f>VLOOKUP($O128,scenarios!$A$2:$I$61,6)</f>
        <v>Linear-Steady</v>
      </c>
      <c r="T128" s="9" t="str">
        <f>VLOOKUP($O128,scenarios!$A$2:$I$61,7)</f>
        <v>Ref</v>
      </c>
      <c r="U128" s="9" t="str">
        <f>VLOOKUP($O128,scenarios!$A$2:$I$61,8)</f>
        <v>Ref</v>
      </c>
      <c r="V128" s="9" t="str">
        <f>VLOOKUP($O128,scenarios!$A$2:$I$61,9)</f>
        <v>Ref</v>
      </c>
    </row>
    <row r="129" spans="1:22" s="18" customFormat="1" x14ac:dyDescent="0.3">
      <c r="A129" s="10" t="s">
        <v>74</v>
      </c>
      <c r="B129" s="10" t="s">
        <v>69</v>
      </c>
      <c r="C129" s="2" t="s">
        <v>10</v>
      </c>
      <c r="D129" s="5"/>
      <c r="E129" s="5"/>
      <c r="F129" s="5"/>
      <c r="G129" s="5"/>
      <c r="H129" s="5"/>
      <c r="I129" s="5"/>
      <c r="J129" s="5"/>
      <c r="K129" s="5"/>
      <c r="L129" s="5"/>
      <c r="M129" s="4">
        <v>0.90828767591259696</v>
      </c>
      <c r="N129" s="9"/>
      <c r="O129" s="9" t="str">
        <f t="shared" si="1"/>
        <v>0010</v>
      </c>
      <c r="P129" s="9">
        <f>VLOOKUP($O129,scenarios!$A$2:$I$61,3)</f>
        <v>2060</v>
      </c>
      <c r="Q129" s="9" t="str">
        <f>VLOOKUP($O129,scenarios!$A$2:$I$61,4)</f>
        <v>Ref</v>
      </c>
      <c r="R129" s="9" t="str">
        <f>VLOOKUP($O129,scenarios!$A$2:$I$61,5)</f>
        <v>Ref</v>
      </c>
      <c r="S129" s="9" t="str">
        <f>VLOOKUP($O129,scenarios!$A$2:$I$61,6)</f>
        <v>Linear-Steady</v>
      </c>
      <c r="T129" s="9" t="str">
        <f>VLOOKUP($O129,scenarios!$A$2:$I$61,7)</f>
        <v>Ref</v>
      </c>
      <c r="U129" s="9" t="str">
        <f>VLOOKUP($O129,scenarios!$A$2:$I$61,8)</f>
        <v>Ref</v>
      </c>
      <c r="V129" s="9" t="str">
        <f>VLOOKUP($O129,scenarios!$A$2:$I$61,9)</f>
        <v>Ref</v>
      </c>
    </row>
    <row r="130" spans="1:22" s="18" customFormat="1" x14ac:dyDescent="0.3">
      <c r="A130" s="10" t="s">
        <v>77</v>
      </c>
      <c r="B130" s="10" t="s">
        <v>69</v>
      </c>
      <c r="C130" s="2" t="s">
        <v>10</v>
      </c>
      <c r="D130" s="5"/>
      <c r="E130" s="5"/>
      <c r="F130" s="5"/>
      <c r="G130" s="5"/>
      <c r="H130" s="5"/>
      <c r="I130" s="5"/>
      <c r="J130" s="5"/>
      <c r="K130" s="4">
        <v>6.8490309025090204</v>
      </c>
      <c r="L130" s="4">
        <v>7.0552223231669204</v>
      </c>
      <c r="M130" s="4">
        <v>7.2940806473864397</v>
      </c>
      <c r="N130" s="9"/>
      <c r="O130" s="9" t="str">
        <f t="shared" si="1"/>
        <v>0010</v>
      </c>
      <c r="P130" s="9">
        <f>VLOOKUP($O130,scenarios!$A$2:$I$61,3)</f>
        <v>2060</v>
      </c>
      <c r="Q130" s="9" t="str">
        <f>VLOOKUP($O130,scenarios!$A$2:$I$61,4)</f>
        <v>Ref</v>
      </c>
      <c r="R130" s="9" t="str">
        <f>VLOOKUP($O130,scenarios!$A$2:$I$61,5)</f>
        <v>Ref</v>
      </c>
      <c r="S130" s="9" t="str">
        <f>VLOOKUP($O130,scenarios!$A$2:$I$61,6)</f>
        <v>Linear-Steady</v>
      </c>
      <c r="T130" s="9" t="str">
        <f>VLOOKUP($O130,scenarios!$A$2:$I$61,7)</f>
        <v>Ref</v>
      </c>
      <c r="U130" s="9" t="str">
        <f>VLOOKUP($O130,scenarios!$A$2:$I$61,8)</f>
        <v>Ref</v>
      </c>
      <c r="V130" s="9" t="str">
        <f>VLOOKUP($O130,scenarios!$A$2:$I$61,9)</f>
        <v>Ref</v>
      </c>
    </row>
    <row r="131" spans="1:22" s="18" customFormat="1" x14ac:dyDescent="0.3">
      <c r="A131" s="10" t="s">
        <v>78</v>
      </c>
      <c r="B131" s="10" t="s">
        <v>69</v>
      </c>
      <c r="C131" s="2" t="s">
        <v>10</v>
      </c>
      <c r="D131" s="5"/>
      <c r="E131" s="5"/>
      <c r="F131" s="5"/>
      <c r="G131" s="4">
        <v>5.8066033577119596</v>
      </c>
      <c r="H131" s="4">
        <v>5.0021969479094004</v>
      </c>
      <c r="I131" s="5"/>
      <c r="J131" s="5"/>
      <c r="K131" s="4">
        <v>38.233055616775303</v>
      </c>
      <c r="L131" s="4">
        <v>39.384069266140997</v>
      </c>
      <c r="M131" s="4">
        <v>40.717437990038697</v>
      </c>
      <c r="N131" s="9"/>
      <c r="O131" s="9" t="str">
        <f t="shared" si="1"/>
        <v>0010</v>
      </c>
      <c r="P131" s="9">
        <f>VLOOKUP($O131,scenarios!$A$2:$I$61,3)</f>
        <v>2060</v>
      </c>
      <c r="Q131" s="9" t="str">
        <f>VLOOKUP($O131,scenarios!$A$2:$I$61,4)</f>
        <v>Ref</v>
      </c>
      <c r="R131" s="9" t="str">
        <f>VLOOKUP($O131,scenarios!$A$2:$I$61,5)</f>
        <v>Ref</v>
      </c>
      <c r="S131" s="9" t="str">
        <f>VLOOKUP($O131,scenarios!$A$2:$I$61,6)</f>
        <v>Linear-Steady</v>
      </c>
      <c r="T131" s="9" t="str">
        <f>VLOOKUP($O131,scenarios!$A$2:$I$61,7)</f>
        <v>Ref</v>
      </c>
      <c r="U131" s="9" t="str">
        <f>VLOOKUP($O131,scenarios!$A$2:$I$61,8)</f>
        <v>Ref</v>
      </c>
      <c r="V131" s="9" t="str">
        <f>VLOOKUP($O131,scenarios!$A$2:$I$61,9)</f>
        <v>Ref</v>
      </c>
    </row>
    <row r="132" spans="1:22" s="18" customFormat="1" x14ac:dyDescent="0.3">
      <c r="A132" s="10" t="s">
        <v>79</v>
      </c>
      <c r="B132" s="10" t="s">
        <v>69</v>
      </c>
      <c r="C132" s="2" t="s">
        <v>10</v>
      </c>
      <c r="D132" s="5"/>
      <c r="E132" s="5"/>
      <c r="F132" s="5"/>
      <c r="G132" s="4">
        <v>7.0700400522044404E-2</v>
      </c>
      <c r="H132" s="4">
        <v>6.3933505115980296E-2</v>
      </c>
      <c r="I132" s="4">
        <v>6.3971310452488495E-2</v>
      </c>
      <c r="J132" s="4">
        <v>9.8114132614198599</v>
      </c>
      <c r="K132" s="4">
        <v>21.6537663008713</v>
      </c>
      <c r="L132" s="4">
        <v>22.305657188753699</v>
      </c>
      <c r="M132" s="4">
        <v>23.060827139844498</v>
      </c>
      <c r="N132" s="9"/>
      <c r="O132" s="9" t="str">
        <f t="shared" si="1"/>
        <v>0010</v>
      </c>
      <c r="P132" s="9">
        <f>VLOOKUP($O132,scenarios!$A$2:$I$61,3)</f>
        <v>2060</v>
      </c>
      <c r="Q132" s="9" t="str">
        <f>VLOOKUP($O132,scenarios!$A$2:$I$61,4)</f>
        <v>Ref</v>
      </c>
      <c r="R132" s="9" t="str">
        <f>VLOOKUP($O132,scenarios!$A$2:$I$61,5)</f>
        <v>Ref</v>
      </c>
      <c r="S132" s="9" t="str">
        <f>VLOOKUP($O132,scenarios!$A$2:$I$61,6)</f>
        <v>Linear-Steady</v>
      </c>
      <c r="T132" s="9" t="str">
        <f>VLOOKUP($O132,scenarios!$A$2:$I$61,7)</f>
        <v>Ref</v>
      </c>
      <c r="U132" s="9" t="str">
        <f>VLOOKUP($O132,scenarios!$A$2:$I$61,8)</f>
        <v>Ref</v>
      </c>
      <c r="V132" s="9" t="str">
        <f>VLOOKUP($O132,scenarios!$A$2:$I$61,9)</f>
        <v>Ref</v>
      </c>
    </row>
    <row r="133" spans="1:22" s="18" customFormat="1" x14ac:dyDescent="0.3">
      <c r="A133" s="10" t="s">
        <v>80</v>
      </c>
      <c r="B133" s="10" t="s">
        <v>69</v>
      </c>
      <c r="C133" s="2" t="s">
        <v>10</v>
      </c>
      <c r="D133" s="5"/>
      <c r="E133" s="5"/>
      <c r="F133" s="5"/>
      <c r="G133" s="5"/>
      <c r="H133" s="5"/>
      <c r="I133" s="5"/>
      <c r="J133" s="5"/>
      <c r="K133" s="4">
        <v>73.596781544554005</v>
      </c>
      <c r="L133" s="4">
        <v>75.330604924079495</v>
      </c>
      <c r="M133" s="4">
        <v>77.987268461225099</v>
      </c>
      <c r="N133" s="9"/>
      <c r="O133" s="9" t="str">
        <f t="shared" si="1"/>
        <v>0010</v>
      </c>
      <c r="P133" s="9">
        <f>VLOOKUP($O133,scenarios!$A$2:$I$61,3)</f>
        <v>2060</v>
      </c>
      <c r="Q133" s="9" t="str">
        <f>VLOOKUP($O133,scenarios!$A$2:$I$61,4)</f>
        <v>Ref</v>
      </c>
      <c r="R133" s="9" t="str">
        <f>VLOOKUP($O133,scenarios!$A$2:$I$61,5)</f>
        <v>Ref</v>
      </c>
      <c r="S133" s="9" t="str">
        <f>VLOOKUP($O133,scenarios!$A$2:$I$61,6)</f>
        <v>Linear-Steady</v>
      </c>
      <c r="T133" s="9" t="str">
        <f>VLOOKUP($O133,scenarios!$A$2:$I$61,7)</f>
        <v>Ref</v>
      </c>
      <c r="U133" s="9" t="str">
        <f>VLOOKUP($O133,scenarios!$A$2:$I$61,8)</f>
        <v>Ref</v>
      </c>
      <c r="V133" s="9" t="str">
        <f>VLOOKUP($O133,scenarios!$A$2:$I$61,9)</f>
        <v>Ref</v>
      </c>
    </row>
    <row r="134" spans="1:22" s="18" customFormat="1" x14ac:dyDescent="0.3">
      <c r="A134" s="10" t="s">
        <v>81</v>
      </c>
      <c r="B134" s="10" t="s">
        <v>69</v>
      </c>
      <c r="C134" s="2" t="s">
        <v>10</v>
      </c>
      <c r="D134" s="5"/>
      <c r="E134" s="5"/>
      <c r="F134" s="5"/>
      <c r="G134" s="5"/>
      <c r="H134" s="5"/>
      <c r="I134" s="5"/>
      <c r="J134" s="5"/>
      <c r="K134" s="4">
        <v>14.371509541955399</v>
      </c>
      <c r="L134" s="4">
        <v>14.804166659675399</v>
      </c>
      <c r="M134" s="4">
        <v>15.3053696378133</v>
      </c>
      <c r="N134" s="9"/>
      <c r="O134" s="9" t="str">
        <f t="shared" si="1"/>
        <v>0010</v>
      </c>
      <c r="P134" s="9">
        <f>VLOOKUP($O134,scenarios!$A$2:$I$61,3)</f>
        <v>2060</v>
      </c>
      <c r="Q134" s="9" t="str">
        <f>VLOOKUP($O134,scenarios!$A$2:$I$61,4)</f>
        <v>Ref</v>
      </c>
      <c r="R134" s="9" t="str">
        <f>VLOOKUP($O134,scenarios!$A$2:$I$61,5)</f>
        <v>Ref</v>
      </c>
      <c r="S134" s="9" t="str">
        <f>VLOOKUP($O134,scenarios!$A$2:$I$61,6)</f>
        <v>Linear-Steady</v>
      </c>
      <c r="T134" s="9" t="str">
        <f>VLOOKUP($O134,scenarios!$A$2:$I$61,7)</f>
        <v>Ref</v>
      </c>
      <c r="U134" s="9" t="str">
        <f>VLOOKUP($O134,scenarios!$A$2:$I$61,8)</f>
        <v>Ref</v>
      </c>
      <c r="V134" s="9" t="str">
        <f>VLOOKUP($O134,scenarios!$A$2:$I$61,9)</f>
        <v>Ref</v>
      </c>
    </row>
    <row r="135" spans="1:22" s="18" customFormat="1" x14ac:dyDescent="0.3">
      <c r="A135" s="10" t="s">
        <v>82</v>
      </c>
      <c r="B135" s="10" t="s">
        <v>82</v>
      </c>
      <c r="C135" s="2" t="s">
        <v>10</v>
      </c>
      <c r="D135" s="5"/>
      <c r="E135" s="5"/>
      <c r="F135" s="5"/>
      <c r="G135" s="4">
        <v>5.0736174007941497E-2</v>
      </c>
      <c r="H135" s="4">
        <v>4.6872097850688597E-2</v>
      </c>
      <c r="I135" s="4">
        <v>4.6726525115337501E-2</v>
      </c>
      <c r="J135" s="4">
        <v>4.7258341955649999E-2</v>
      </c>
      <c r="K135" s="4">
        <v>4.7211322184614102E-2</v>
      </c>
      <c r="L135" s="4">
        <v>4.7086610417086401E-2</v>
      </c>
      <c r="M135" s="4">
        <v>10.768373344840001</v>
      </c>
      <c r="N135" s="9"/>
      <c r="O135" s="9" t="str">
        <f t="shared" si="1"/>
        <v>0010</v>
      </c>
      <c r="P135" s="9">
        <f>VLOOKUP($O135,scenarios!$A$2:$I$61,3)</f>
        <v>2060</v>
      </c>
      <c r="Q135" s="9" t="str">
        <f>VLOOKUP($O135,scenarios!$A$2:$I$61,4)</f>
        <v>Ref</v>
      </c>
      <c r="R135" s="9" t="str">
        <f>VLOOKUP($O135,scenarios!$A$2:$I$61,5)</f>
        <v>Ref</v>
      </c>
      <c r="S135" s="9" t="str">
        <f>VLOOKUP($O135,scenarios!$A$2:$I$61,6)</f>
        <v>Linear-Steady</v>
      </c>
      <c r="T135" s="9" t="str">
        <f>VLOOKUP($O135,scenarios!$A$2:$I$61,7)</f>
        <v>Ref</v>
      </c>
      <c r="U135" s="9" t="str">
        <f>VLOOKUP($O135,scenarios!$A$2:$I$61,8)</f>
        <v>Ref</v>
      </c>
      <c r="V135" s="9" t="str">
        <f>VLOOKUP($O135,scenarios!$A$2:$I$61,9)</f>
        <v>Ref</v>
      </c>
    </row>
    <row r="136" spans="1:22" s="18" customFormat="1" x14ac:dyDescent="0.3">
      <c r="A136" s="14" t="s">
        <v>83</v>
      </c>
      <c r="B136" s="14" t="s">
        <v>83</v>
      </c>
      <c r="C136" s="15" t="s">
        <v>10</v>
      </c>
      <c r="D136" s="16"/>
      <c r="E136" s="16"/>
      <c r="F136" s="16"/>
      <c r="G136" s="16"/>
      <c r="H136" s="16"/>
      <c r="I136" s="16"/>
      <c r="J136" s="16"/>
      <c r="K136" s="16"/>
      <c r="L136" s="17">
        <v>266.427947600192</v>
      </c>
      <c r="M136" s="17">
        <v>532.470038720086</v>
      </c>
      <c r="O136" s="18" t="str">
        <f t="shared" si="1"/>
        <v>0010</v>
      </c>
      <c r="P136" s="18">
        <f>VLOOKUP($O136,scenarios!$A$2:$I$61,3)</f>
        <v>2060</v>
      </c>
      <c r="Q136" s="18" t="str">
        <f>VLOOKUP($O136,scenarios!$A$2:$I$61,4)</f>
        <v>Ref</v>
      </c>
      <c r="R136" s="18" t="str">
        <f>VLOOKUP($O136,scenarios!$A$2:$I$61,5)</f>
        <v>Ref</v>
      </c>
      <c r="S136" s="18" t="str">
        <f>VLOOKUP($O136,scenarios!$A$2:$I$61,6)</f>
        <v>Linear-Steady</v>
      </c>
      <c r="T136" s="18" t="str">
        <f>VLOOKUP($O136,scenarios!$A$2:$I$61,7)</f>
        <v>Ref</v>
      </c>
      <c r="U136" s="18" t="str">
        <f>VLOOKUP($O136,scenarios!$A$2:$I$61,8)</f>
        <v>Ref</v>
      </c>
      <c r="V136" s="18" t="str">
        <f>VLOOKUP($O136,scenarios!$A$2:$I$61,9)</f>
        <v>Ref</v>
      </c>
    </row>
    <row r="137" spans="1:22" x14ac:dyDescent="0.3">
      <c r="A137" s="10" t="s">
        <v>62</v>
      </c>
      <c r="B137" s="10" t="s">
        <v>61</v>
      </c>
      <c r="C137" s="2" t="s">
        <v>13</v>
      </c>
      <c r="D137" s="5"/>
      <c r="E137" s="5"/>
      <c r="F137" s="5"/>
      <c r="G137" s="5"/>
      <c r="H137" s="5"/>
      <c r="I137" s="5"/>
      <c r="J137" s="5"/>
      <c r="K137" s="4">
        <v>11.6156553718419</v>
      </c>
      <c r="L137" s="4">
        <v>22.543006091472101</v>
      </c>
      <c r="M137" s="4">
        <v>26.676706897627099</v>
      </c>
      <c r="O137" s="9" t="str">
        <f t="shared" si="1"/>
        <v>0013</v>
      </c>
      <c r="P137" s="9">
        <f>VLOOKUP($O137,scenarios!$A$2:$I$61,3)</f>
        <v>2060</v>
      </c>
      <c r="Q137" s="9" t="str">
        <f>VLOOKUP($O137,scenarios!$A$2:$I$61,4)</f>
        <v>Ref</v>
      </c>
      <c r="R137" s="9" t="str">
        <f>VLOOKUP($O137,scenarios!$A$2:$I$61,5)</f>
        <v>Ref</v>
      </c>
      <c r="S137" s="9" t="str">
        <f>VLOOKUP($O137,scenarios!$A$2:$I$61,6)</f>
        <v>Ref</v>
      </c>
      <c r="T137" s="9" t="str">
        <f>VLOOKUP($O137,scenarios!$A$2:$I$61,7)</f>
        <v>Low</v>
      </c>
      <c r="U137" s="9" t="str">
        <f>VLOOKUP($O137,scenarios!$A$2:$I$61,8)</f>
        <v>Ref</v>
      </c>
      <c r="V137" s="9" t="str">
        <f>VLOOKUP($O137,scenarios!$A$2:$I$61,9)</f>
        <v>Ref</v>
      </c>
    </row>
    <row r="138" spans="1:22" x14ac:dyDescent="0.3">
      <c r="A138" s="10" t="s">
        <v>65</v>
      </c>
      <c r="B138" s="10" t="s">
        <v>65</v>
      </c>
      <c r="C138" s="2" t="s">
        <v>13</v>
      </c>
      <c r="D138" s="5"/>
      <c r="E138" s="5"/>
      <c r="F138" s="5"/>
      <c r="G138" s="4">
        <v>5.2177503042358298E-2</v>
      </c>
      <c r="H138" s="4">
        <v>5.3318120803437501E-2</v>
      </c>
      <c r="I138" s="4">
        <v>5.5678679267911702E-2</v>
      </c>
      <c r="J138" s="4">
        <v>62.707933271271799</v>
      </c>
      <c r="K138" s="4">
        <v>197.74398155732601</v>
      </c>
      <c r="L138" s="4">
        <v>365.904207300716</v>
      </c>
      <c r="M138" s="4">
        <v>457.19489288173202</v>
      </c>
      <c r="O138" s="9" t="str">
        <f t="shared" si="1"/>
        <v>0013</v>
      </c>
      <c r="P138" s="9">
        <f>VLOOKUP($O138,scenarios!$A$2:$I$61,3)</f>
        <v>2060</v>
      </c>
      <c r="Q138" s="9" t="str">
        <f>VLOOKUP($O138,scenarios!$A$2:$I$61,4)</f>
        <v>Ref</v>
      </c>
      <c r="R138" s="9" t="str">
        <f>VLOOKUP($O138,scenarios!$A$2:$I$61,5)</f>
        <v>Ref</v>
      </c>
      <c r="S138" s="9" t="str">
        <f>VLOOKUP($O138,scenarios!$A$2:$I$61,6)</f>
        <v>Ref</v>
      </c>
      <c r="T138" s="9" t="str">
        <f>VLOOKUP($O138,scenarios!$A$2:$I$61,7)</f>
        <v>Low</v>
      </c>
      <c r="U138" s="9" t="str">
        <f>VLOOKUP($O138,scenarios!$A$2:$I$61,8)</f>
        <v>Ref</v>
      </c>
      <c r="V138" s="9" t="str">
        <f>VLOOKUP($O138,scenarios!$A$2:$I$61,9)</f>
        <v>Ref</v>
      </c>
    </row>
    <row r="139" spans="1:22" x14ac:dyDescent="0.3">
      <c r="A139" s="10" t="s">
        <v>66</v>
      </c>
      <c r="B139" s="10" t="s">
        <v>66</v>
      </c>
      <c r="C139" s="2" t="s">
        <v>13</v>
      </c>
      <c r="D139" s="5"/>
      <c r="E139" s="5"/>
      <c r="F139" s="5"/>
      <c r="G139" s="5"/>
      <c r="H139" s="4">
        <v>7.20172051199999E-2</v>
      </c>
      <c r="I139" s="4">
        <v>6.5855175299169802E-2</v>
      </c>
      <c r="J139" s="4">
        <v>6.0772735998625399E-2</v>
      </c>
      <c r="K139" s="4">
        <v>5.6143784191058498E-2</v>
      </c>
      <c r="L139" s="4">
        <v>127.995635428272</v>
      </c>
      <c r="M139" s="4">
        <v>1036.22749493582</v>
      </c>
      <c r="O139" s="9" t="str">
        <f t="shared" si="1"/>
        <v>0013</v>
      </c>
      <c r="P139" s="9">
        <f>VLOOKUP($O139,scenarios!$A$2:$I$61,3)</f>
        <v>2060</v>
      </c>
      <c r="Q139" s="9" t="str">
        <f>VLOOKUP($O139,scenarios!$A$2:$I$61,4)</f>
        <v>Ref</v>
      </c>
      <c r="R139" s="9" t="str">
        <f>VLOOKUP($O139,scenarios!$A$2:$I$61,5)</f>
        <v>Ref</v>
      </c>
      <c r="S139" s="9" t="str">
        <f>VLOOKUP($O139,scenarios!$A$2:$I$61,6)</f>
        <v>Ref</v>
      </c>
      <c r="T139" s="9" t="str">
        <f>VLOOKUP($O139,scenarios!$A$2:$I$61,7)</f>
        <v>Low</v>
      </c>
      <c r="U139" s="9" t="str">
        <f>VLOOKUP($O139,scenarios!$A$2:$I$61,8)</f>
        <v>Ref</v>
      </c>
      <c r="V139" s="9" t="str">
        <f>VLOOKUP($O139,scenarios!$A$2:$I$61,9)</f>
        <v>Ref</v>
      </c>
    </row>
    <row r="140" spans="1:22" x14ac:dyDescent="0.3">
      <c r="A140" s="14" t="s">
        <v>67</v>
      </c>
      <c r="B140" s="14" t="s">
        <v>67</v>
      </c>
      <c r="C140" s="15" t="s">
        <v>13</v>
      </c>
      <c r="D140" s="16"/>
      <c r="E140" s="16"/>
      <c r="F140" s="16"/>
      <c r="G140" s="16"/>
      <c r="H140" s="17">
        <v>5.3376602512234098E-2</v>
      </c>
      <c r="I140" s="17">
        <v>4.9364548878612698E-2</v>
      </c>
      <c r="J140" s="17">
        <v>4.5971689155849899E-2</v>
      </c>
      <c r="K140" s="17">
        <v>4.2789694868328301E-2</v>
      </c>
      <c r="L140" s="17">
        <v>184.57466348950001</v>
      </c>
      <c r="M140" s="17">
        <v>243.53070825017099</v>
      </c>
      <c r="N140" s="18"/>
      <c r="O140" s="18" t="str">
        <f t="shared" si="1"/>
        <v>0013</v>
      </c>
      <c r="P140" s="18">
        <f>VLOOKUP($O140,scenarios!$A$2:$I$61,3)</f>
        <v>2060</v>
      </c>
      <c r="Q140" s="18" t="str">
        <f>VLOOKUP($O140,scenarios!$A$2:$I$61,4)</f>
        <v>Ref</v>
      </c>
      <c r="R140" s="18" t="str">
        <f>VLOOKUP($O140,scenarios!$A$2:$I$61,5)</f>
        <v>Ref</v>
      </c>
      <c r="S140" s="18" t="str">
        <f>VLOOKUP($O140,scenarios!$A$2:$I$61,6)</f>
        <v>Ref</v>
      </c>
      <c r="T140" s="18" t="str">
        <f>VLOOKUP($O140,scenarios!$A$2:$I$61,7)</f>
        <v>Low</v>
      </c>
      <c r="U140" s="18" t="str">
        <f>VLOOKUP($O140,scenarios!$A$2:$I$61,8)</f>
        <v>Ref</v>
      </c>
      <c r="V140" s="18" t="str">
        <f>VLOOKUP($O140,scenarios!$A$2:$I$61,9)</f>
        <v>Ref</v>
      </c>
    </row>
    <row r="141" spans="1:22" x14ac:dyDescent="0.3">
      <c r="A141" s="10" t="s">
        <v>68</v>
      </c>
      <c r="B141" s="10" t="s">
        <v>69</v>
      </c>
      <c r="C141" s="2" t="s">
        <v>13</v>
      </c>
      <c r="D141" s="5"/>
      <c r="E141" s="5"/>
      <c r="F141" s="5"/>
      <c r="G141" s="5"/>
      <c r="H141" s="4">
        <v>44.453764841852703</v>
      </c>
      <c r="I141" s="4">
        <v>111.643315088184</v>
      </c>
      <c r="J141" s="4">
        <v>175.203404965598</v>
      </c>
      <c r="K141" s="4">
        <v>447.443881723071</v>
      </c>
      <c r="L141" s="4">
        <v>2033.08498729607</v>
      </c>
      <c r="M141" s="4">
        <v>3334.9305983189201</v>
      </c>
      <c r="O141" s="9" t="str">
        <f t="shared" si="1"/>
        <v>0013</v>
      </c>
      <c r="P141" s="9">
        <f>VLOOKUP($O141,scenarios!$A$2:$I$61,3)</f>
        <v>2060</v>
      </c>
      <c r="Q141" s="9" t="str">
        <f>VLOOKUP($O141,scenarios!$A$2:$I$61,4)</f>
        <v>Ref</v>
      </c>
      <c r="R141" s="9" t="str">
        <f>VLOOKUP($O141,scenarios!$A$2:$I$61,5)</f>
        <v>Ref</v>
      </c>
      <c r="S141" s="9" t="str">
        <f>VLOOKUP($O141,scenarios!$A$2:$I$61,6)</f>
        <v>Ref</v>
      </c>
      <c r="T141" s="9" t="str">
        <f>VLOOKUP($O141,scenarios!$A$2:$I$61,7)</f>
        <v>Low</v>
      </c>
      <c r="U141" s="9" t="str">
        <f>VLOOKUP($O141,scenarios!$A$2:$I$61,8)</f>
        <v>Ref</v>
      </c>
      <c r="V141" s="9" t="str">
        <f>VLOOKUP($O141,scenarios!$A$2:$I$61,9)</f>
        <v>Ref</v>
      </c>
    </row>
    <row r="142" spans="1:22" x14ac:dyDescent="0.3">
      <c r="A142" s="10" t="s">
        <v>70</v>
      </c>
      <c r="B142" s="10" t="s">
        <v>69</v>
      </c>
      <c r="C142" s="2" t="s">
        <v>13</v>
      </c>
      <c r="D142" s="5"/>
      <c r="E142" s="4">
        <v>7.23713983468054E-3</v>
      </c>
      <c r="F142" s="4">
        <v>0.104312476845433</v>
      </c>
      <c r="G142" s="4">
        <v>9.50473902781519E-2</v>
      </c>
      <c r="H142" s="4">
        <v>8.4249702362211798E-2</v>
      </c>
      <c r="I142" s="5"/>
      <c r="J142" s="5"/>
      <c r="K142" s="5"/>
      <c r="L142" s="5"/>
      <c r="M142" s="5"/>
      <c r="O142" s="9" t="str">
        <f t="shared" ref="O142:O205" si="2">RIGHT(C142,4)</f>
        <v>0013</v>
      </c>
      <c r="P142" s="9">
        <f>VLOOKUP($O142,scenarios!$A$2:$I$61,3)</f>
        <v>2060</v>
      </c>
      <c r="Q142" s="9" t="str">
        <f>VLOOKUP($O142,scenarios!$A$2:$I$61,4)</f>
        <v>Ref</v>
      </c>
      <c r="R142" s="9" t="str">
        <f>VLOOKUP($O142,scenarios!$A$2:$I$61,5)</f>
        <v>Ref</v>
      </c>
      <c r="S142" s="9" t="str">
        <f>VLOOKUP($O142,scenarios!$A$2:$I$61,6)</f>
        <v>Ref</v>
      </c>
      <c r="T142" s="9" t="str">
        <f>VLOOKUP($O142,scenarios!$A$2:$I$61,7)</f>
        <v>Low</v>
      </c>
      <c r="U142" s="9" t="str">
        <f>VLOOKUP($O142,scenarios!$A$2:$I$61,8)</f>
        <v>Ref</v>
      </c>
      <c r="V142" s="9" t="str">
        <f>VLOOKUP($O142,scenarios!$A$2:$I$61,9)</f>
        <v>Ref</v>
      </c>
    </row>
    <row r="143" spans="1:22" x14ac:dyDescent="0.3">
      <c r="A143" s="10" t="s">
        <v>71</v>
      </c>
      <c r="B143" s="10" t="s">
        <v>69</v>
      </c>
      <c r="C143" s="2" t="s">
        <v>13</v>
      </c>
      <c r="D143" s="5"/>
      <c r="E143" s="5"/>
      <c r="F143" s="5"/>
      <c r="G143" s="4">
        <v>14.1770132610038</v>
      </c>
      <c r="H143" s="4">
        <v>25.5945713178827</v>
      </c>
      <c r="I143" s="4">
        <v>25.6158835858317</v>
      </c>
      <c r="J143" s="4">
        <v>18.985761092737199</v>
      </c>
      <c r="K143" s="4">
        <v>19.322516801711899</v>
      </c>
      <c r="L143" s="4">
        <v>19.926498851099002</v>
      </c>
      <c r="M143" s="4">
        <v>52.7228841152182</v>
      </c>
      <c r="O143" s="9" t="str">
        <f t="shared" si="2"/>
        <v>0013</v>
      </c>
      <c r="P143" s="9">
        <f>VLOOKUP($O143,scenarios!$A$2:$I$61,3)</f>
        <v>2060</v>
      </c>
      <c r="Q143" s="9" t="str">
        <f>VLOOKUP($O143,scenarios!$A$2:$I$61,4)</f>
        <v>Ref</v>
      </c>
      <c r="R143" s="9" t="str">
        <f>VLOOKUP($O143,scenarios!$A$2:$I$61,5)</f>
        <v>Ref</v>
      </c>
      <c r="S143" s="9" t="str">
        <f>VLOOKUP($O143,scenarios!$A$2:$I$61,6)</f>
        <v>Ref</v>
      </c>
      <c r="T143" s="9" t="str">
        <f>VLOOKUP($O143,scenarios!$A$2:$I$61,7)</f>
        <v>Low</v>
      </c>
      <c r="U143" s="9" t="str">
        <f>VLOOKUP($O143,scenarios!$A$2:$I$61,8)</f>
        <v>Ref</v>
      </c>
      <c r="V143" s="9" t="str">
        <f>VLOOKUP($O143,scenarios!$A$2:$I$61,9)</f>
        <v>Ref</v>
      </c>
    </row>
    <row r="144" spans="1:22" x14ac:dyDescent="0.3">
      <c r="A144" s="10" t="s">
        <v>72</v>
      </c>
      <c r="B144" s="10" t="s">
        <v>69</v>
      </c>
      <c r="C144" s="2" t="s">
        <v>13</v>
      </c>
      <c r="D144" s="4">
        <v>0.150930882900571</v>
      </c>
      <c r="E144" s="4">
        <v>0.138493735562882</v>
      </c>
      <c r="F144" s="4">
        <v>3.7616065277232699E-2</v>
      </c>
      <c r="G144" s="4">
        <v>1.0120461553152301E-2</v>
      </c>
      <c r="H144" s="4">
        <v>8.6384066300645296E-3</v>
      </c>
      <c r="I144" s="5"/>
      <c r="J144" s="5"/>
      <c r="K144" s="5"/>
      <c r="L144" s="5"/>
      <c r="M144" s="5"/>
      <c r="O144" s="9" t="str">
        <f t="shared" si="2"/>
        <v>0013</v>
      </c>
      <c r="P144" s="9">
        <f>VLOOKUP($O144,scenarios!$A$2:$I$61,3)</f>
        <v>2060</v>
      </c>
      <c r="Q144" s="9" t="str">
        <f>VLOOKUP($O144,scenarios!$A$2:$I$61,4)</f>
        <v>Ref</v>
      </c>
      <c r="R144" s="9" t="str">
        <f>VLOOKUP($O144,scenarios!$A$2:$I$61,5)</f>
        <v>Ref</v>
      </c>
      <c r="S144" s="9" t="str">
        <f>VLOOKUP($O144,scenarios!$A$2:$I$61,6)</f>
        <v>Ref</v>
      </c>
      <c r="T144" s="9" t="str">
        <f>VLOOKUP($O144,scenarios!$A$2:$I$61,7)</f>
        <v>Low</v>
      </c>
      <c r="U144" s="9" t="str">
        <f>VLOOKUP($O144,scenarios!$A$2:$I$61,8)</f>
        <v>Ref</v>
      </c>
      <c r="V144" s="9" t="str">
        <f>VLOOKUP($O144,scenarios!$A$2:$I$61,9)</f>
        <v>Ref</v>
      </c>
    </row>
    <row r="145" spans="1:22" x14ac:dyDescent="0.3">
      <c r="A145" s="10" t="s">
        <v>73</v>
      </c>
      <c r="B145" s="10" t="s">
        <v>69</v>
      </c>
      <c r="C145" s="2" t="s">
        <v>13</v>
      </c>
      <c r="D145" s="4">
        <v>8.73173306253055E-2</v>
      </c>
      <c r="E145" s="4">
        <v>8.0123402051320694E-2</v>
      </c>
      <c r="F145" s="4">
        <v>2.1766340449913199E-2</v>
      </c>
      <c r="G145" s="4">
        <v>5.8591425899073499E-3</v>
      </c>
      <c r="H145" s="4">
        <v>5.0018389997672904E-3</v>
      </c>
      <c r="I145" s="5"/>
      <c r="J145" s="5"/>
      <c r="K145" s="5"/>
      <c r="L145" s="5"/>
      <c r="M145" s="5"/>
      <c r="O145" s="9" t="str">
        <f t="shared" si="2"/>
        <v>0013</v>
      </c>
      <c r="P145" s="9">
        <f>VLOOKUP($O145,scenarios!$A$2:$I$61,3)</f>
        <v>2060</v>
      </c>
      <c r="Q145" s="9" t="str">
        <f>VLOOKUP($O145,scenarios!$A$2:$I$61,4)</f>
        <v>Ref</v>
      </c>
      <c r="R145" s="9" t="str">
        <f>VLOOKUP($O145,scenarios!$A$2:$I$61,5)</f>
        <v>Ref</v>
      </c>
      <c r="S145" s="9" t="str">
        <f>VLOOKUP($O145,scenarios!$A$2:$I$61,6)</f>
        <v>Ref</v>
      </c>
      <c r="T145" s="9" t="str">
        <f>VLOOKUP($O145,scenarios!$A$2:$I$61,7)</f>
        <v>Low</v>
      </c>
      <c r="U145" s="9" t="str">
        <f>VLOOKUP($O145,scenarios!$A$2:$I$61,8)</f>
        <v>Ref</v>
      </c>
      <c r="V145" s="9" t="str">
        <f>VLOOKUP($O145,scenarios!$A$2:$I$61,9)</f>
        <v>Ref</v>
      </c>
    </row>
    <row r="146" spans="1:22" x14ac:dyDescent="0.3">
      <c r="A146" s="10" t="s">
        <v>74</v>
      </c>
      <c r="B146" s="10" t="s">
        <v>69</v>
      </c>
      <c r="C146" s="2" t="s">
        <v>13</v>
      </c>
      <c r="D146" s="5"/>
      <c r="E146" s="5"/>
      <c r="F146" s="5"/>
      <c r="G146" s="5"/>
      <c r="H146" s="5"/>
      <c r="I146" s="5"/>
      <c r="J146" s="5"/>
      <c r="K146" s="5"/>
      <c r="L146" s="5"/>
      <c r="M146" s="4">
        <v>46.0776529336392</v>
      </c>
      <c r="O146" s="9" t="str">
        <f t="shared" si="2"/>
        <v>0013</v>
      </c>
      <c r="P146" s="9">
        <f>VLOOKUP($O146,scenarios!$A$2:$I$61,3)</f>
        <v>2060</v>
      </c>
      <c r="Q146" s="9" t="str">
        <f>VLOOKUP($O146,scenarios!$A$2:$I$61,4)</f>
        <v>Ref</v>
      </c>
      <c r="R146" s="9" t="str">
        <f>VLOOKUP($O146,scenarios!$A$2:$I$61,5)</f>
        <v>Ref</v>
      </c>
      <c r="S146" s="9" t="str">
        <f>VLOOKUP($O146,scenarios!$A$2:$I$61,6)</f>
        <v>Ref</v>
      </c>
      <c r="T146" s="9" t="str">
        <f>VLOOKUP($O146,scenarios!$A$2:$I$61,7)</f>
        <v>Low</v>
      </c>
      <c r="U146" s="9" t="str">
        <f>VLOOKUP($O146,scenarios!$A$2:$I$61,8)</f>
        <v>Ref</v>
      </c>
      <c r="V146" s="9" t="str">
        <f>VLOOKUP($O146,scenarios!$A$2:$I$61,9)</f>
        <v>Ref</v>
      </c>
    </row>
    <row r="147" spans="1:22" x14ac:dyDescent="0.3">
      <c r="A147" s="10" t="s">
        <v>77</v>
      </c>
      <c r="B147" s="10" t="s">
        <v>69</v>
      </c>
      <c r="C147" s="2" t="s">
        <v>13</v>
      </c>
      <c r="D147" s="5"/>
      <c r="E147" s="5"/>
      <c r="F147" s="5"/>
      <c r="G147" s="5"/>
      <c r="H147" s="5"/>
      <c r="I147" s="5"/>
      <c r="J147" s="5"/>
      <c r="K147" s="4">
        <v>6.8490309025090204</v>
      </c>
      <c r="L147" s="4">
        <v>7.0552223231669204</v>
      </c>
      <c r="M147" s="4">
        <v>7.2940806473864397</v>
      </c>
      <c r="O147" s="9" t="str">
        <f t="shared" si="2"/>
        <v>0013</v>
      </c>
      <c r="P147" s="9">
        <f>VLOOKUP($O147,scenarios!$A$2:$I$61,3)</f>
        <v>2060</v>
      </c>
      <c r="Q147" s="9" t="str">
        <f>VLOOKUP($O147,scenarios!$A$2:$I$61,4)</f>
        <v>Ref</v>
      </c>
      <c r="R147" s="9" t="str">
        <f>VLOOKUP($O147,scenarios!$A$2:$I$61,5)</f>
        <v>Ref</v>
      </c>
      <c r="S147" s="9" t="str">
        <f>VLOOKUP($O147,scenarios!$A$2:$I$61,6)</f>
        <v>Ref</v>
      </c>
      <c r="T147" s="9" t="str">
        <f>VLOOKUP($O147,scenarios!$A$2:$I$61,7)</f>
        <v>Low</v>
      </c>
      <c r="U147" s="9" t="str">
        <f>VLOOKUP($O147,scenarios!$A$2:$I$61,8)</f>
        <v>Ref</v>
      </c>
      <c r="V147" s="9" t="str">
        <f>VLOOKUP($O147,scenarios!$A$2:$I$61,9)</f>
        <v>Ref</v>
      </c>
    </row>
    <row r="148" spans="1:22" x14ac:dyDescent="0.3">
      <c r="A148" s="10" t="s">
        <v>78</v>
      </c>
      <c r="B148" s="10" t="s">
        <v>69</v>
      </c>
      <c r="C148" s="2" t="s">
        <v>13</v>
      </c>
      <c r="D148" s="5"/>
      <c r="E148" s="5"/>
      <c r="F148" s="5"/>
      <c r="G148" s="4">
        <v>5.8066033577119596</v>
      </c>
      <c r="H148" s="4">
        <v>5.0021969479094004</v>
      </c>
      <c r="I148" s="5"/>
      <c r="J148" s="5"/>
      <c r="K148" s="4">
        <v>38.233055616775303</v>
      </c>
      <c r="L148" s="4">
        <v>39.384069266140997</v>
      </c>
      <c r="M148" s="4">
        <v>40.717437990038697</v>
      </c>
      <c r="O148" s="9" t="str">
        <f t="shared" si="2"/>
        <v>0013</v>
      </c>
      <c r="P148" s="9">
        <f>VLOOKUP($O148,scenarios!$A$2:$I$61,3)</f>
        <v>2060</v>
      </c>
      <c r="Q148" s="9" t="str">
        <f>VLOOKUP($O148,scenarios!$A$2:$I$61,4)</f>
        <v>Ref</v>
      </c>
      <c r="R148" s="9" t="str">
        <f>VLOOKUP($O148,scenarios!$A$2:$I$61,5)</f>
        <v>Ref</v>
      </c>
      <c r="S148" s="9" t="str">
        <f>VLOOKUP($O148,scenarios!$A$2:$I$61,6)</f>
        <v>Ref</v>
      </c>
      <c r="T148" s="9" t="str">
        <f>VLOOKUP($O148,scenarios!$A$2:$I$61,7)</f>
        <v>Low</v>
      </c>
      <c r="U148" s="9" t="str">
        <f>VLOOKUP($O148,scenarios!$A$2:$I$61,8)</f>
        <v>Ref</v>
      </c>
      <c r="V148" s="9" t="str">
        <f>VLOOKUP($O148,scenarios!$A$2:$I$61,9)</f>
        <v>Ref</v>
      </c>
    </row>
    <row r="149" spans="1:22" x14ac:dyDescent="0.3">
      <c r="A149" s="10" t="s">
        <v>79</v>
      </c>
      <c r="B149" s="10" t="s">
        <v>69</v>
      </c>
      <c r="C149" s="2" t="s">
        <v>13</v>
      </c>
      <c r="D149" s="5"/>
      <c r="E149" s="5"/>
      <c r="F149" s="5"/>
      <c r="G149" s="4">
        <v>7.0700400522044404E-2</v>
      </c>
      <c r="H149" s="4">
        <v>6.3933505115980296E-2</v>
      </c>
      <c r="I149" s="4">
        <v>6.3971310452488495E-2</v>
      </c>
      <c r="J149" s="4">
        <v>10.779402596738199</v>
      </c>
      <c r="K149" s="4">
        <v>21.6537663008713</v>
      </c>
      <c r="L149" s="4">
        <v>22.305657188753699</v>
      </c>
      <c r="M149" s="4">
        <v>23.060827139844498</v>
      </c>
      <c r="O149" s="9" t="str">
        <f t="shared" si="2"/>
        <v>0013</v>
      </c>
      <c r="P149" s="9">
        <f>VLOOKUP($O149,scenarios!$A$2:$I$61,3)</f>
        <v>2060</v>
      </c>
      <c r="Q149" s="9" t="str">
        <f>VLOOKUP($O149,scenarios!$A$2:$I$61,4)</f>
        <v>Ref</v>
      </c>
      <c r="R149" s="9" t="str">
        <f>VLOOKUP($O149,scenarios!$A$2:$I$61,5)</f>
        <v>Ref</v>
      </c>
      <c r="S149" s="9" t="str">
        <f>VLOOKUP($O149,scenarios!$A$2:$I$61,6)</f>
        <v>Ref</v>
      </c>
      <c r="T149" s="9" t="str">
        <f>VLOOKUP($O149,scenarios!$A$2:$I$61,7)</f>
        <v>Low</v>
      </c>
      <c r="U149" s="9" t="str">
        <f>VLOOKUP($O149,scenarios!$A$2:$I$61,8)</f>
        <v>Ref</v>
      </c>
      <c r="V149" s="9" t="str">
        <f>VLOOKUP($O149,scenarios!$A$2:$I$61,9)</f>
        <v>Ref</v>
      </c>
    </row>
    <row r="150" spans="1:22" x14ac:dyDescent="0.3">
      <c r="A150" s="10" t="s">
        <v>80</v>
      </c>
      <c r="B150" s="10" t="s">
        <v>69</v>
      </c>
      <c r="C150" s="2" t="s">
        <v>13</v>
      </c>
      <c r="D150" s="5"/>
      <c r="E150" s="5"/>
      <c r="F150" s="5"/>
      <c r="G150" s="5"/>
      <c r="H150" s="5"/>
      <c r="I150" s="5"/>
      <c r="J150" s="5"/>
      <c r="K150" s="4">
        <v>73.596781544554005</v>
      </c>
      <c r="L150" s="4">
        <v>75.330604924079495</v>
      </c>
      <c r="M150" s="4">
        <v>77.987268461225099</v>
      </c>
      <c r="O150" s="9" t="str">
        <f t="shared" si="2"/>
        <v>0013</v>
      </c>
      <c r="P150" s="9">
        <f>VLOOKUP($O150,scenarios!$A$2:$I$61,3)</f>
        <v>2060</v>
      </c>
      <c r="Q150" s="9" t="str">
        <f>VLOOKUP($O150,scenarios!$A$2:$I$61,4)</f>
        <v>Ref</v>
      </c>
      <c r="R150" s="9" t="str">
        <f>VLOOKUP($O150,scenarios!$A$2:$I$61,5)</f>
        <v>Ref</v>
      </c>
      <c r="S150" s="9" t="str">
        <f>VLOOKUP($O150,scenarios!$A$2:$I$61,6)</f>
        <v>Ref</v>
      </c>
      <c r="T150" s="9" t="str">
        <f>VLOOKUP($O150,scenarios!$A$2:$I$61,7)</f>
        <v>Low</v>
      </c>
      <c r="U150" s="9" t="str">
        <f>VLOOKUP($O150,scenarios!$A$2:$I$61,8)</f>
        <v>Ref</v>
      </c>
      <c r="V150" s="9" t="str">
        <f>VLOOKUP($O150,scenarios!$A$2:$I$61,9)</f>
        <v>Ref</v>
      </c>
    </row>
    <row r="151" spans="1:22" x14ac:dyDescent="0.3">
      <c r="A151" s="10" t="s">
        <v>81</v>
      </c>
      <c r="B151" s="10" t="s">
        <v>69</v>
      </c>
      <c r="C151" s="2" t="s">
        <v>13</v>
      </c>
      <c r="D151" s="5"/>
      <c r="E151" s="5"/>
      <c r="F151" s="5"/>
      <c r="G151" s="5"/>
      <c r="H151" s="5"/>
      <c r="I151" s="5"/>
      <c r="J151" s="5"/>
      <c r="K151" s="4">
        <v>14.371509541955399</v>
      </c>
      <c r="L151" s="4">
        <v>14.804166659675399</v>
      </c>
      <c r="M151" s="4">
        <v>15.3053696378133</v>
      </c>
      <c r="O151" s="9" t="str">
        <f t="shared" si="2"/>
        <v>0013</v>
      </c>
      <c r="P151" s="9">
        <f>VLOOKUP($O151,scenarios!$A$2:$I$61,3)</f>
        <v>2060</v>
      </c>
      <c r="Q151" s="9" t="str">
        <f>VLOOKUP($O151,scenarios!$A$2:$I$61,4)</f>
        <v>Ref</v>
      </c>
      <c r="R151" s="9" t="str">
        <f>VLOOKUP($O151,scenarios!$A$2:$I$61,5)</f>
        <v>Ref</v>
      </c>
      <c r="S151" s="9" t="str">
        <f>VLOOKUP($O151,scenarios!$A$2:$I$61,6)</f>
        <v>Ref</v>
      </c>
      <c r="T151" s="9" t="str">
        <f>VLOOKUP($O151,scenarios!$A$2:$I$61,7)</f>
        <v>Low</v>
      </c>
      <c r="U151" s="9" t="str">
        <f>VLOOKUP($O151,scenarios!$A$2:$I$61,8)</f>
        <v>Ref</v>
      </c>
      <c r="V151" s="9" t="str">
        <f>VLOOKUP($O151,scenarios!$A$2:$I$61,9)</f>
        <v>Ref</v>
      </c>
    </row>
    <row r="152" spans="1:22" x14ac:dyDescent="0.3">
      <c r="A152" s="10" t="s">
        <v>82</v>
      </c>
      <c r="B152" s="10" t="s">
        <v>82</v>
      </c>
      <c r="C152" s="2" t="s">
        <v>13</v>
      </c>
      <c r="D152" s="5"/>
      <c r="E152" s="5"/>
      <c r="F152" s="5"/>
      <c r="G152" s="4">
        <v>5.0736174007941497E-2</v>
      </c>
      <c r="H152" s="4">
        <v>4.6872097850688597E-2</v>
      </c>
      <c r="I152" s="4">
        <v>4.6726525115337501E-2</v>
      </c>
      <c r="J152" s="4">
        <v>4.7258341955649999E-2</v>
      </c>
      <c r="K152" s="4">
        <v>4.7211322184614102E-2</v>
      </c>
      <c r="L152" s="4">
        <v>196.63768535928801</v>
      </c>
      <c r="M152" s="4">
        <v>403.11471766490303</v>
      </c>
      <c r="O152" s="9" t="str">
        <f t="shared" si="2"/>
        <v>0013</v>
      </c>
      <c r="P152" s="9">
        <f>VLOOKUP($O152,scenarios!$A$2:$I$61,3)</f>
        <v>2060</v>
      </c>
      <c r="Q152" s="9" t="str">
        <f>VLOOKUP($O152,scenarios!$A$2:$I$61,4)</f>
        <v>Ref</v>
      </c>
      <c r="R152" s="9" t="str">
        <f>VLOOKUP($O152,scenarios!$A$2:$I$61,5)</f>
        <v>Ref</v>
      </c>
      <c r="S152" s="9" t="str">
        <f>VLOOKUP($O152,scenarios!$A$2:$I$61,6)</f>
        <v>Ref</v>
      </c>
      <c r="T152" s="9" t="str">
        <f>VLOOKUP($O152,scenarios!$A$2:$I$61,7)</f>
        <v>Low</v>
      </c>
      <c r="U152" s="9" t="str">
        <f>VLOOKUP($O152,scenarios!$A$2:$I$61,8)</f>
        <v>Ref</v>
      </c>
      <c r="V152" s="9" t="str">
        <f>VLOOKUP($O152,scenarios!$A$2:$I$61,9)</f>
        <v>Ref</v>
      </c>
    </row>
    <row r="153" spans="1:22" x14ac:dyDescent="0.3">
      <c r="A153" s="10" t="s">
        <v>62</v>
      </c>
      <c r="B153" s="10" t="s">
        <v>61</v>
      </c>
      <c r="C153" s="2" t="s">
        <v>14</v>
      </c>
      <c r="D153" s="5"/>
      <c r="E153" s="5"/>
      <c r="F153" s="5"/>
      <c r="G153" s="5"/>
      <c r="H153" s="5"/>
      <c r="I153" s="5"/>
      <c r="J153" s="5"/>
      <c r="K153" s="4">
        <v>11.6156553718419</v>
      </c>
      <c r="L153" s="4">
        <v>22.543006091472101</v>
      </c>
      <c r="M153" s="4">
        <v>26.676706897627099</v>
      </c>
      <c r="O153" s="9" t="str">
        <f t="shared" si="2"/>
        <v>0014</v>
      </c>
      <c r="P153" s="9">
        <f>VLOOKUP($O153,scenarios!$A$2:$I$61,3)</f>
        <v>2060</v>
      </c>
      <c r="Q153" s="9" t="str">
        <f>VLOOKUP($O153,scenarios!$A$2:$I$61,4)</f>
        <v>Ref</v>
      </c>
      <c r="R153" s="9" t="str">
        <f>VLOOKUP($O153,scenarios!$A$2:$I$61,5)</f>
        <v>Ref</v>
      </c>
      <c r="S153" s="9" t="str">
        <f>VLOOKUP($O153,scenarios!$A$2:$I$61,6)</f>
        <v>Ref</v>
      </c>
      <c r="T153" s="9" t="str">
        <f>VLOOKUP($O153,scenarios!$A$2:$I$61,7)</f>
        <v>Doe4</v>
      </c>
      <c r="U153" s="9" t="str">
        <f>VLOOKUP($O153,scenarios!$A$2:$I$61,8)</f>
        <v>Ref</v>
      </c>
      <c r="V153" s="9" t="str">
        <f>VLOOKUP($O153,scenarios!$A$2:$I$61,9)</f>
        <v>Ref</v>
      </c>
    </row>
    <row r="154" spans="1:22" x14ac:dyDescent="0.3">
      <c r="A154" s="10" t="s">
        <v>65</v>
      </c>
      <c r="B154" s="10" t="s">
        <v>65</v>
      </c>
      <c r="C154" s="2" t="s">
        <v>14</v>
      </c>
      <c r="D154" s="5"/>
      <c r="E154" s="5"/>
      <c r="F154" s="5"/>
      <c r="G154" s="4">
        <v>5.2177503042358298E-2</v>
      </c>
      <c r="H154" s="4">
        <v>5.3318120803437501E-2</v>
      </c>
      <c r="I154" s="4">
        <v>5.5678679267911702E-2</v>
      </c>
      <c r="J154" s="4">
        <v>62.707933271272204</v>
      </c>
      <c r="K154" s="4">
        <v>197.74398155732601</v>
      </c>
      <c r="L154" s="4">
        <v>365.904207300716</v>
      </c>
      <c r="M154" s="4">
        <v>457.19489288173202</v>
      </c>
      <c r="O154" s="9" t="str">
        <f t="shared" si="2"/>
        <v>0014</v>
      </c>
      <c r="P154" s="9">
        <f>VLOOKUP($O154,scenarios!$A$2:$I$61,3)</f>
        <v>2060</v>
      </c>
      <c r="Q154" s="9" t="str">
        <f>VLOOKUP($O154,scenarios!$A$2:$I$61,4)</f>
        <v>Ref</v>
      </c>
      <c r="R154" s="9" t="str">
        <f>VLOOKUP($O154,scenarios!$A$2:$I$61,5)</f>
        <v>Ref</v>
      </c>
      <c r="S154" s="9" t="str">
        <f>VLOOKUP($O154,scenarios!$A$2:$I$61,6)</f>
        <v>Ref</v>
      </c>
      <c r="T154" s="9" t="str">
        <f>VLOOKUP($O154,scenarios!$A$2:$I$61,7)</f>
        <v>Doe4</v>
      </c>
      <c r="U154" s="9" t="str">
        <f>VLOOKUP($O154,scenarios!$A$2:$I$61,8)</f>
        <v>Ref</v>
      </c>
      <c r="V154" s="9" t="str">
        <f>VLOOKUP($O154,scenarios!$A$2:$I$61,9)</f>
        <v>Ref</v>
      </c>
    </row>
    <row r="155" spans="1:22" x14ac:dyDescent="0.3">
      <c r="A155" s="10" t="s">
        <v>66</v>
      </c>
      <c r="B155" s="10" t="s">
        <v>66</v>
      </c>
      <c r="C155" s="2" t="s">
        <v>14</v>
      </c>
      <c r="D155" s="5"/>
      <c r="E155" s="5"/>
      <c r="F155" s="5"/>
      <c r="G155" s="5"/>
      <c r="H155" s="4">
        <v>7.20172051199999E-2</v>
      </c>
      <c r="I155" s="4">
        <v>6.5855175299169802E-2</v>
      </c>
      <c r="J155" s="4">
        <v>6.0772735998625399E-2</v>
      </c>
      <c r="K155" s="4">
        <v>5.6143784191058498E-2</v>
      </c>
      <c r="L155" s="4">
        <v>127.995634985527</v>
      </c>
      <c r="M155" s="4">
        <v>1036.22749493582</v>
      </c>
      <c r="O155" s="9" t="str">
        <f t="shared" si="2"/>
        <v>0014</v>
      </c>
      <c r="P155" s="9">
        <f>VLOOKUP($O155,scenarios!$A$2:$I$61,3)</f>
        <v>2060</v>
      </c>
      <c r="Q155" s="9" t="str">
        <f>VLOOKUP($O155,scenarios!$A$2:$I$61,4)</f>
        <v>Ref</v>
      </c>
      <c r="R155" s="9" t="str">
        <f>VLOOKUP($O155,scenarios!$A$2:$I$61,5)</f>
        <v>Ref</v>
      </c>
      <c r="S155" s="9" t="str">
        <f>VLOOKUP($O155,scenarios!$A$2:$I$61,6)</f>
        <v>Ref</v>
      </c>
      <c r="T155" s="9" t="str">
        <f>VLOOKUP($O155,scenarios!$A$2:$I$61,7)</f>
        <v>Doe4</v>
      </c>
      <c r="U155" s="9" t="str">
        <f>VLOOKUP($O155,scenarios!$A$2:$I$61,8)</f>
        <v>Ref</v>
      </c>
      <c r="V155" s="9" t="str">
        <f>VLOOKUP($O155,scenarios!$A$2:$I$61,9)</f>
        <v>Ref</v>
      </c>
    </row>
    <row r="156" spans="1:22" x14ac:dyDescent="0.3">
      <c r="A156" s="14" t="s">
        <v>67</v>
      </c>
      <c r="B156" s="14" t="s">
        <v>67</v>
      </c>
      <c r="C156" s="15" t="s">
        <v>14</v>
      </c>
      <c r="D156" s="16"/>
      <c r="E156" s="16"/>
      <c r="F156" s="16"/>
      <c r="G156" s="16"/>
      <c r="H156" s="17">
        <v>5.3376602512234098E-2</v>
      </c>
      <c r="I156" s="17">
        <v>4.9364548878612698E-2</v>
      </c>
      <c r="J156" s="17">
        <v>4.5971689155849899E-2</v>
      </c>
      <c r="K156" s="17">
        <v>4.2789694868328301E-2</v>
      </c>
      <c r="L156" s="17">
        <v>184.57466348950001</v>
      </c>
      <c r="M156" s="17">
        <v>243.53070825016999</v>
      </c>
      <c r="N156" s="18"/>
      <c r="O156" s="18" t="str">
        <f t="shared" si="2"/>
        <v>0014</v>
      </c>
      <c r="P156" s="18">
        <f>VLOOKUP($O156,scenarios!$A$2:$I$61,3)</f>
        <v>2060</v>
      </c>
      <c r="Q156" s="18" t="str">
        <f>VLOOKUP($O156,scenarios!$A$2:$I$61,4)</f>
        <v>Ref</v>
      </c>
      <c r="R156" s="18" t="str">
        <f>VLOOKUP($O156,scenarios!$A$2:$I$61,5)</f>
        <v>Ref</v>
      </c>
      <c r="S156" s="18" t="str">
        <f>VLOOKUP($O156,scenarios!$A$2:$I$61,6)</f>
        <v>Ref</v>
      </c>
      <c r="T156" s="18" t="str">
        <f>VLOOKUP($O156,scenarios!$A$2:$I$61,7)</f>
        <v>Doe4</v>
      </c>
      <c r="U156" s="18" t="str">
        <f>VLOOKUP($O156,scenarios!$A$2:$I$61,8)</f>
        <v>Ref</v>
      </c>
      <c r="V156" s="18" t="str">
        <f>VLOOKUP($O156,scenarios!$A$2:$I$61,9)</f>
        <v>Ref</v>
      </c>
    </row>
    <row r="157" spans="1:22" x14ac:dyDescent="0.3">
      <c r="A157" s="10" t="s">
        <v>68</v>
      </c>
      <c r="B157" s="10" t="s">
        <v>69</v>
      </c>
      <c r="C157" s="2" t="s">
        <v>14</v>
      </c>
      <c r="D157" s="5"/>
      <c r="E157" s="5"/>
      <c r="F157" s="5"/>
      <c r="G157" s="5"/>
      <c r="H157" s="4">
        <v>44.453764841852703</v>
      </c>
      <c r="I157" s="4">
        <v>111.643315088184</v>
      </c>
      <c r="J157" s="4">
        <v>175.203404965598</v>
      </c>
      <c r="K157" s="4">
        <v>447.44388196098498</v>
      </c>
      <c r="L157" s="4">
        <v>2033.08498753398</v>
      </c>
      <c r="M157" s="4">
        <v>3334.9305984685702</v>
      </c>
      <c r="O157" s="9" t="str">
        <f t="shared" si="2"/>
        <v>0014</v>
      </c>
      <c r="P157" s="9">
        <f>VLOOKUP($O157,scenarios!$A$2:$I$61,3)</f>
        <v>2060</v>
      </c>
      <c r="Q157" s="9" t="str">
        <f>VLOOKUP($O157,scenarios!$A$2:$I$61,4)</f>
        <v>Ref</v>
      </c>
      <c r="R157" s="9" t="str">
        <f>VLOOKUP($O157,scenarios!$A$2:$I$61,5)</f>
        <v>Ref</v>
      </c>
      <c r="S157" s="9" t="str">
        <f>VLOOKUP($O157,scenarios!$A$2:$I$61,6)</f>
        <v>Ref</v>
      </c>
      <c r="T157" s="9" t="str">
        <f>VLOOKUP($O157,scenarios!$A$2:$I$61,7)</f>
        <v>Doe4</v>
      </c>
      <c r="U157" s="9" t="str">
        <f>VLOOKUP($O157,scenarios!$A$2:$I$61,8)</f>
        <v>Ref</v>
      </c>
      <c r="V157" s="9" t="str">
        <f>VLOOKUP($O157,scenarios!$A$2:$I$61,9)</f>
        <v>Ref</v>
      </c>
    </row>
    <row r="158" spans="1:22" x14ac:dyDescent="0.3">
      <c r="A158" s="10" t="s">
        <v>70</v>
      </c>
      <c r="B158" s="10" t="s">
        <v>69</v>
      </c>
      <c r="C158" s="2" t="s">
        <v>14</v>
      </c>
      <c r="D158" s="5"/>
      <c r="E158" s="4">
        <v>7.23713983468054E-3</v>
      </c>
      <c r="F158" s="4">
        <v>0.104312476845433</v>
      </c>
      <c r="G158" s="4">
        <v>9.50473902781519E-2</v>
      </c>
      <c r="H158" s="4">
        <v>8.4249702362211798E-2</v>
      </c>
      <c r="I158" s="5"/>
      <c r="J158" s="5"/>
      <c r="K158" s="5"/>
      <c r="L158" s="5"/>
      <c r="M158" s="5"/>
      <c r="O158" s="9" t="str">
        <f t="shared" si="2"/>
        <v>0014</v>
      </c>
      <c r="P158" s="9">
        <f>VLOOKUP($O158,scenarios!$A$2:$I$61,3)</f>
        <v>2060</v>
      </c>
      <c r="Q158" s="9" t="str">
        <f>VLOOKUP($O158,scenarios!$A$2:$I$61,4)</f>
        <v>Ref</v>
      </c>
      <c r="R158" s="9" t="str">
        <f>VLOOKUP($O158,scenarios!$A$2:$I$61,5)</f>
        <v>Ref</v>
      </c>
      <c r="S158" s="9" t="str">
        <f>VLOOKUP($O158,scenarios!$A$2:$I$61,6)</f>
        <v>Ref</v>
      </c>
      <c r="T158" s="9" t="str">
        <f>VLOOKUP($O158,scenarios!$A$2:$I$61,7)</f>
        <v>Doe4</v>
      </c>
      <c r="U158" s="9" t="str">
        <f>VLOOKUP($O158,scenarios!$A$2:$I$61,8)</f>
        <v>Ref</v>
      </c>
      <c r="V158" s="9" t="str">
        <f>VLOOKUP($O158,scenarios!$A$2:$I$61,9)</f>
        <v>Ref</v>
      </c>
    </row>
    <row r="159" spans="1:22" x14ac:dyDescent="0.3">
      <c r="A159" s="10" t="s">
        <v>71</v>
      </c>
      <c r="B159" s="10" t="s">
        <v>69</v>
      </c>
      <c r="C159" s="2" t="s">
        <v>14</v>
      </c>
      <c r="D159" s="5"/>
      <c r="E159" s="5"/>
      <c r="F159" s="5"/>
      <c r="G159" s="4">
        <v>14.1770132610038</v>
      </c>
      <c r="H159" s="4">
        <v>25.5945713178827</v>
      </c>
      <c r="I159" s="4">
        <v>25.6158835858317</v>
      </c>
      <c r="J159" s="4">
        <v>18.985761092737199</v>
      </c>
      <c r="K159" s="4">
        <v>19.322516801711899</v>
      </c>
      <c r="L159" s="4">
        <v>19.926498851099002</v>
      </c>
      <c r="M159" s="4">
        <v>52.722884115211698</v>
      </c>
      <c r="O159" s="9" t="str">
        <f t="shared" si="2"/>
        <v>0014</v>
      </c>
      <c r="P159" s="9">
        <f>VLOOKUP($O159,scenarios!$A$2:$I$61,3)</f>
        <v>2060</v>
      </c>
      <c r="Q159" s="9" t="str">
        <f>VLOOKUP($O159,scenarios!$A$2:$I$61,4)</f>
        <v>Ref</v>
      </c>
      <c r="R159" s="9" t="str">
        <f>VLOOKUP($O159,scenarios!$A$2:$I$61,5)</f>
        <v>Ref</v>
      </c>
      <c r="S159" s="9" t="str">
        <f>VLOOKUP($O159,scenarios!$A$2:$I$61,6)</f>
        <v>Ref</v>
      </c>
      <c r="T159" s="9" t="str">
        <f>VLOOKUP($O159,scenarios!$A$2:$I$61,7)</f>
        <v>Doe4</v>
      </c>
      <c r="U159" s="9" t="str">
        <f>VLOOKUP($O159,scenarios!$A$2:$I$61,8)</f>
        <v>Ref</v>
      </c>
      <c r="V159" s="9" t="str">
        <f>VLOOKUP($O159,scenarios!$A$2:$I$61,9)</f>
        <v>Ref</v>
      </c>
    </row>
    <row r="160" spans="1:22" x14ac:dyDescent="0.3">
      <c r="A160" s="10" t="s">
        <v>72</v>
      </c>
      <c r="B160" s="10" t="s">
        <v>69</v>
      </c>
      <c r="C160" s="2" t="s">
        <v>14</v>
      </c>
      <c r="D160" s="4">
        <v>0.150930882900571</v>
      </c>
      <c r="E160" s="4">
        <v>0.138493735562882</v>
      </c>
      <c r="F160" s="4">
        <v>3.7616065277232699E-2</v>
      </c>
      <c r="G160" s="4">
        <v>1.0120461553152301E-2</v>
      </c>
      <c r="H160" s="4">
        <v>8.6384066300645296E-3</v>
      </c>
      <c r="I160" s="5"/>
      <c r="J160" s="5"/>
      <c r="K160" s="5"/>
      <c r="L160" s="5"/>
      <c r="M160" s="5"/>
      <c r="O160" s="9" t="str">
        <f t="shared" si="2"/>
        <v>0014</v>
      </c>
      <c r="P160" s="9">
        <f>VLOOKUP($O160,scenarios!$A$2:$I$61,3)</f>
        <v>2060</v>
      </c>
      <c r="Q160" s="9" t="str">
        <f>VLOOKUP($O160,scenarios!$A$2:$I$61,4)</f>
        <v>Ref</v>
      </c>
      <c r="R160" s="9" t="str">
        <f>VLOOKUP($O160,scenarios!$A$2:$I$61,5)</f>
        <v>Ref</v>
      </c>
      <c r="S160" s="9" t="str">
        <f>VLOOKUP($O160,scenarios!$A$2:$I$61,6)</f>
        <v>Ref</v>
      </c>
      <c r="T160" s="9" t="str">
        <f>VLOOKUP($O160,scenarios!$A$2:$I$61,7)</f>
        <v>Doe4</v>
      </c>
      <c r="U160" s="9" t="str">
        <f>VLOOKUP($O160,scenarios!$A$2:$I$61,8)</f>
        <v>Ref</v>
      </c>
      <c r="V160" s="9" t="str">
        <f>VLOOKUP($O160,scenarios!$A$2:$I$61,9)</f>
        <v>Ref</v>
      </c>
    </row>
    <row r="161" spans="1:22" x14ac:dyDescent="0.3">
      <c r="A161" s="10" t="s">
        <v>73</v>
      </c>
      <c r="B161" s="10" t="s">
        <v>69</v>
      </c>
      <c r="C161" s="2" t="s">
        <v>14</v>
      </c>
      <c r="D161" s="4">
        <v>8.73173306253055E-2</v>
      </c>
      <c r="E161" s="4">
        <v>8.0123402051320694E-2</v>
      </c>
      <c r="F161" s="4">
        <v>2.1766340449913199E-2</v>
      </c>
      <c r="G161" s="4">
        <v>5.8591425899073499E-3</v>
      </c>
      <c r="H161" s="4">
        <v>5.0018389997672904E-3</v>
      </c>
      <c r="I161" s="5"/>
      <c r="J161" s="5"/>
      <c r="K161" s="5"/>
      <c r="L161" s="5"/>
      <c r="M161" s="5"/>
      <c r="O161" s="9" t="str">
        <f t="shared" si="2"/>
        <v>0014</v>
      </c>
      <c r="P161" s="9">
        <f>VLOOKUP($O161,scenarios!$A$2:$I$61,3)</f>
        <v>2060</v>
      </c>
      <c r="Q161" s="9" t="str">
        <f>VLOOKUP($O161,scenarios!$A$2:$I$61,4)</f>
        <v>Ref</v>
      </c>
      <c r="R161" s="9" t="str">
        <f>VLOOKUP($O161,scenarios!$A$2:$I$61,5)</f>
        <v>Ref</v>
      </c>
      <c r="S161" s="9" t="str">
        <f>VLOOKUP($O161,scenarios!$A$2:$I$61,6)</f>
        <v>Ref</v>
      </c>
      <c r="T161" s="9" t="str">
        <f>VLOOKUP($O161,scenarios!$A$2:$I$61,7)</f>
        <v>Doe4</v>
      </c>
      <c r="U161" s="9" t="str">
        <f>VLOOKUP($O161,scenarios!$A$2:$I$61,8)</f>
        <v>Ref</v>
      </c>
      <c r="V161" s="9" t="str">
        <f>VLOOKUP($O161,scenarios!$A$2:$I$61,9)</f>
        <v>Ref</v>
      </c>
    </row>
    <row r="162" spans="1:22" x14ac:dyDescent="0.3">
      <c r="A162" s="10" t="s">
        <v>74</v>
      </c>
      <c r="B162" s="10" t="s">
        <v>69</v>
      </c>
      <c r="C162" s="2" t="s">
        <v>14</v>
      </c>
      <c r="D162" s="5"/>
      <c r="E162" s="5"/>
      <c r="F162" s="5"/>
      <c r="G162" s="5"/>
      <c r="H162" s="5"/>
      <c r="I162" s="5"/>
      <c r="J162" s="5"/>
      <c r="K162" s="5"/>
      <c r="L162" s="5"/>
      <c r="M162" s="4">
        <v>46.0776529336461</v>
      </c>
      <c r="O162" s="9" t="str">
        <f t="shared" si="2"/>
        <v>0014</v>
      </c>
      <c r="P162" s="9">
        <f>VLOOKUP($O162,scenarios!$A$2:$I$61,3)</f>
        <v>2060</v>
      </c>
      <c r="Q162" s="9" t="str">
        <f>VLOOKUP($O162,scenarios!$A$2:$I$61,4)</f>
        <v>Ref</v>
      </c>
      <c r="R162" s="9" t="str">
        <f>VLOOKUP($O162,scenarios!$A$2:$I$61,5)</f>
        <v>Ref</v>
      </c>
      <c r="S162" s="9" t="str">
        <f>VLOOKUP($O162,scenarios!$A$2:$I$61,6)</f>
        <v>Ref</v>
      </c>
      <c r="T162" s="9" t="str">
        <f>VLOOKUP($O162,scenarios!$A$2:$I$61,7)</f>
        <v>Doe4</v>
      </c>
      <c r="U162" s="9" t="str">
        <f>VLOOKUP($O162,scenarios!$A$2:$I$61,8)</f>
        <v>Ref</v>
      </c>
      <c r="V162" s="9" t="str">
        <f>VLOOKUP($O162,scenarios!$A$2:$I$61,9)</f>
        <v>Ref</v>
      </c>
    </row>
    <row r="163" spans="1:22" x14ac:dyDescent="0.3">
      <c r="A163" s="10" t="s">
        <v>77</v>
      </c>
      <c r="B163" s="10" t="s">
        <v>69</v>
      </c>
      <c r="C163" s="2" t="s">
        <v>14</v>
      </c>
      <c r="D163" s="5"/>
      <c r="E163" s="5"/>
      <c r="F163" s="5"/>
      <c r="G163" s="5"/>
      <c r="H163" s="5"/>
      <c r="I163" s="5"/>
      <c r="J163" s="5"/>
      <c r="K163" s="4">
        <v>6.8490309025090204</v>
      </c>
      <c r="L163" s="4">
        <v>7.0552223231669204</v>
      </c>
      <c r="M163" s="4">
        <v>7.2940806473864397</v>
      </c>
      <c r="O163" s="9" t="str">
        <f t="shared" si="2"/>
        <v>0014</v>
      </c>
      <c r="P163" s="9">
        <f>VLOOKUP($O163,scenarios!$A$2:$I$61,3)</f>
        <v>2060</v>
      </c>
      <c r="Q163" s="9" t="str">
        <f>VLOOKUP($O163,scenarios!$A$2:$I$61,4)</f>
        <v>Ref</v>
      </c>
      <c r="R163" s="9" t="str">
        <f>VLOOKUP($O163,scenarios!$A$2:$I$61,5)</f>
        <v>Ref</v>
      </c>
      <c r="S163" s="9" t="str">
        <f>VLOOKUP($O163,scenarios!$A$2:$I$61,6)</f>
        <v>Ref</v>
      </c>
      <c r="T163" s="9" t="str">
        <f>VLOOKUP($O163,scenarios!$A$2:$I$61,7)</f>
        <v>Doe4</v>
      </c>
      <c r="U163" s="9" t="str">
        <f>VLOOKUP($O163,scenarios!$A$2:$I$61,8)</f>
        <v>Ref</v>
      </c>
      <c r="V163" s="9" t="str">
        <f>VLOOKUP($O163,scenarios!$A$2:$I$61,9)</f>
        <v>Ref</v>
      </c>
    </row>
    <row r="164" spans="1:22" x14ac:dyDescent="0.3">
      <c r="A164" s="10" t="s">
        <v>78</v>
      </c>
      <c r="B164" s="10" t="s">
        <v>69</v>
      </c>
      <c r="C164" s="2" t="s">
        <v>14</v>
      </c>
      <c r="D164" s="5"/>
      <c r="E164" s="5"/>
      <c r="F164" s="5"/>
      <c r="G164" s="4">
        <v>5.8066033577119596</v>
      </c>
      <c r="H164" s="4">
        <v>5.0021969479094004</v>
      </c>
      <c r="I164" s="5"/>
      <c r="J164" s="5"/>
      <c r="K164" s="4">
        <v>38.233055616775303</v>
      </c>
      <c r="L164" s="4">
        <v>39.384069266140997</v>
      </c>
      <c r="M164" s="4">
        <v>40.717437990038697</v>
      </c>
      <c r="O164" s="9" t="str">
        <f t="shared" si="2"/>
        <v>0014</v>
      </c>
      <c r="P164" s="9">
        <f>VLOOKUP($O164,scenarios!$A$2:$I$61,3)</f>
        <v>2060</v>
      </c>
      <c r="Q164" s="9" t="str">
        <f>VLOOKUP($O164,scenarios!$A$2:$I$61,4)</f>
        <v>Ref</v>
      </c>
      <c r="R164" s="9" t="str">
        <f>VLOOKUP($O164,scenarios!$A$2:$I$61,5)</f>
        <v>Ref</v>
      </c>
      <c r="S164" s="9" t="str">
        <f>VLOOKUP($O164,scenarios!$A$2:$I$61,6)</f>
        <v>Ref</v>
      </c>
      <c r="T164" s="9" t="str">
        <f>VLOOKUP($O164,scenarios!$A$2:$I$61,7)</f>
        <v>Doe4</v>
      </c>
      <c r="U164" s="9" t="str">
        <f>VLOOKUP($O164,scenarios!$A$2:$I$61,8)</f>
        <v>Ref</v>
      </c>
      <c r="V164" s="9" t="str">
        <f>VLOOKUP($O164,scenarios!$A$2:$I$61,9)</f>
        <v>Ref</v>
      </c>
    </row>
    <row r="165" spans="1:22" x14ac:dyDescent="0.3">
      <c r="A165" s="10" t="s">
        <v>79</v>
      </c>
      <c r="B165" s="10" t="s">
        <v>69</v>
      </c>
      <c r="C165" s="2" t="s">
        <v>14</v>
      </c>
      <c r="D165" s="5"/>
      <c r="E165" s="5"/>
      <c r="F165" s="5"/>
      <c r="G165" s="4">
        <v>7.0700400522044404E-2</v>
      </c>
      <c r="H165" s="4">
        <v>6.3933505115980296E-2</v>
      </c>
      <c r="I165" s="4">
        <v>6.3971310452488495E-2</v>
      </c>
      <c r="J165" s="4">
        <v>10.779402596738199</v>
      </c>
      <c r="K165" s="4">
        <v>21.6537663008713</v>
      </c>
      <c r="L165" s="4">
        <v>22.305657188753699</v>
      </c>
      <c r="M165" s="4">
        <v>23.060827139844498</v>
      </c>
      <c r="O165" s="9" t="str">
        <f t="shared" si="2"/>
        <v>0014</v>
      </c>
      <c r="P165" s="9">
        <f>VLOOKUP($O165,scenarios!$A$2:$I$61,3)</f>
        <v>2060</v>
      </c>
      <c r="Q165" s="9" t="str">
        <f>VLOOKUP($O165,scenarios!$A$2:$I$61,4)</f>
        <v>Ref</v>
      </c>
      <c r="R165" s="9" t="str">
        <f>VLOOKUP($O165,scenarios!$A$2:$I$61,5)</f>
        <v>Ref</v>
      </c>
      <c r="S165" s="9" t="str">
        <f>VLOOKUP($O165,scenarios!$A$2:$I$61,6)</f>
        <v>Ref</v>
      </c>
      <c r="T165" s="9" t="str">
        <f>VLOOKUP($O165,scenarios!$A$2:$I$61,7)</f>
        <v>Doe4</v>
      </c>
      <c r="U165" s="9" t="str">
        <f>VLOOKUP($O165,scenarios!$A$2:$I$61,8)</f>
        <v>Ref</v>
      </c>
      <c r="V165" s="9" t="str">
        <f>VLOOKUP($O165,scenarios!$A$2:$I$61,9)</f>
        <v>Ref</v>
      </c>
    </row>
    <row r="166" spans="1:22" x14ac:dyDescent="0.3">
      <c r="A166" s="10" t="s">
        <v>80</v>
      </c>
      <c r="B166" s="10" t="s">
        <v>69</v>
      </c>
      <c r="C166" s="2" t="s">
        <v>14</v>
      </c>
      <c r="D166" s="5"/>
      <c r="E166" s="5"/>
      <c r="F166" s="5"/>
      <c r="G166" s="5"/>
      <c r="H166" s="5"/>
      <c r="I166" s="5"/>
      <c r="J166" s="5"/>
      <c r="K166" s="4">
        <v>73.596781544554005</v>
      </c>
      <c r="L166" s="4">
        <v>75.330604924079495</v>
      </c>
      <c r="M166" s="4">
        <v>77.987268461225099</v>
      </c>
      <c r="O166" s="9" t="str">
        <f t="shared" si="2"/>
        <v>0014</v>
      </c>
      <c r="P166" s="9">
        <f>VLOOKUP($O166,scenarios!$A$2:$I$61,3)</f>
        <v>2060</v>
      </c>
      <c r="Q166" s="9" t="str">
        <f>VLOOKUP($O166,scenarios!$A$2:$I$61,4)</f>
        <v>Ref</v>
      </c>
      <c r="R166" s="9" t="str">
        <f>VLOOKUP($O166,scenarios!$A$2:$I$61,5)</f>
        <v>Ref</v>
      </c>
      <c r="S166" s="9" t="str">
        <f>VLOOKUP($O166,scenarios!$A$2:$I$61,6)</f>
        <v>Ref</v>
      </c>
      <c r="T166" s="9" t="str">
        <f>VLOOKUP($O166,scenarios!$A$2:$I$61,7)</f>
        <v>Doe4</v>
      </c>
      <c r="U166" s="9" t="str">
        <f>VLOOKUP($O166,scenarios!$A$2:$I$61,8)</f>
        <v>Ref</v>
      </c>
      <c r="V166" s="9" t="str">
        <f>VLOOKUP($O166,scenarios!$A$2:$I$61,9)</f>
        <v>Ref</v>
      </c>
    </row>
    <row r="167" spans="1:22" x14ac:dyDescent="0.3">
      <c r="A167" s="10" t="s">
        <v>81</v>
      </c>
      <c r="B167" s="10" t="s">
        <v>69</v>
      </c>
      <c r="C167" s="2" t="s">
        <v>14</v>
      </c>
      <c r="D167" s="5"/>
      <c r="E167" s="5"/>
      <c r="F167" s="5"/>
      <c r="G167" s="5"/>
      <c r="H167" s="5"/>
      <c r="I167" s="5"/>
      <c r="J167" s="5"/>
      <c r="K167" s="4">
        <v>14.371509541955399</v>
      </c>
      <c r="L167" s="4">
        <v>14.804166659675399</v>
      </c>
      <c r="M167" s="4">
        <v>15.3053696378133</v>
      </c>
      <c r="O167" s="9" t="str">
        <f t="shared" si="2"/>
        <v>0014</v>
      </c>
      <c r="P167" s="9">
        <f>VLOOKUP($O167,scenarios!$A$2:$I$61,3)</f>
        <v>2060</v>
      </c>
      <c r="Q167" s="9" t="str">
        <f>VLOOKUP($O167,scenarios!$A$2:$I$61,4)</f>
        <v>Ref</v>
      </c>
      <c r="R167" s="9" t="str">
        <f>VLOOKUP($O167,scenarios!$A$2:$I$61,5)</f>
        <v>Ref</v>
      </c>
      <c r="S167" s="9" t="str">
        <f>VLOOKUP($O167,scenarios!$A$2:$I$61,6)</f>
        <v>Ref</v>
      </c>
      <c r="T167" s="9" t="str">
        <f>VLOOKUP($O167,scenarios!$A$2:$I$61,7)</f>
        <v>Doe4</v>
      </c>
      <c r="U167" s="9" t="str">
        <f>VLOOKUP($O167,scenarios!$A$2:$I$61,8)</f>
        <v>Ref</v>
      </c>
      <c r="V167" s="9" t="str">
        <f>VLOOKUP($O167,scenarios!$A$2:$I$61,9)</f>
        <v>Ref</v>
      </c>
    </row>
    <row r="168" spans="1:22" x14ac:dyDescent="0.3">
      <c r="A168" s="10" t="s">
        <v>82</v>
      </c>
      <c r="B168" s="10" t="s">
        <v>82</v>
      </c>
      <c r="C168" s="2" t="s">
        <v>14</v>
      </c>
      <c r="D168" s="5"/>
      <c r="E168" s="5"/>
      <c r="F168" s="5"/>
      <c r="G168" s="4">
        <v>5.0736174007941497E-2</v>
      </c>
      <c r="H168" s="4">
        <v>4.6872097850688597E-2</v>
      </c>
      <c r="I168" s="4">
        <v>4.6726525115337501E-2</v>
      </c>
      <c r="J168" s="4">
        <v>4.7258341955649999E-2</v>
      </c>
      <c r="K168" s="4">
        <v>4.7211322184614102E-2</v>
      </c>
      <c r="L168" s="4">
        <v>196.63768535928801</v>
      </c>
      <c r="M168" s="4">
        <v>403.11471766490303</v>
      </c>
      <c r="O168" s="9" t="str">
        <f t="shared" si="2"/>
        <v>0014</v>
      </c>
      <c r="P168" s="9">
        <f>VLOOKUP($O168,scenarios!$A$2:$I$61,3)</f>
        <v>2060</v>
      </c>
      <c r="Q168" s="9" t="str">
        <f>VLOOKUP($O168,scenarios!$A$2:$I$61,4)</f>
        <v>Ref</v>
      </c>
      <c r="R168" s="9" t="str">
        <f>VLOOKUP($O168,scenarios!$A$2:$I$61,5)</f>
        <v>Ref</v>
      </c>
      <c r="S168" s="9" t="str">
        <f>VLOOKUP($O168,scenarios!$A$2:$I$61,6)</f>
        <v>Ref</v>
      </c>
      <c r="T168" s="9" t="str">
        <f>VLOOKUP($O168,scenarios!$A$2:$I$61,7)</f>
        <v>Doe4</v>
      </c>
      <c r="U168" s="9" t="str">
        <f>VLOOKUP($O168,scenarios!$A$2:$I$61,8)</f>
        <v>Ref</v>
      </c>
      <c r="V168" s="9" t="str">
        <f>VLOOKUP($O168,scenarios!$A$2:$I$61,9)</f>
        <v>Ref</v>
      </c>
    </row>
    <row r="169" spans="1:22" x14ac:dyDescent="0.3">
      <c r="A169" s="10" t="s">
        <v>62</v>
      </c>
      <c r="B169" s="10" t="s">
        <v>61</v>
      </c>
      <c r="C169" s="2" t="s">
        <v>15</v>
      </c>
      <c r="D169" s="5"/>
      <c r="E169" s="5"/>
      <c r="F169" s="5"/>
      <c r="G169" s="5"/>
      <c r="H169" s="5"/>
      <c r="I169" s="5"/>
      <c r="J169" s="5"/>
      <c r="K169" s="4">
        <v>11.6156553718419</v>
      </c>
      <c r="L169" s="4">
        <v>22.543006091471799</v>
      </c>
      <c r="M169" s="4">
        <v>26.676706897627</v>
      </c>
      <c r="O169" s="9" t="str">
        <f t="shared" si="2"/>
        <v>0015</v>
      </c>
      <c r="P169" s="9">
        <f>VLOOKUP($O169,scenarios!$A$2:$I$61,3)</f>
        <v>2060</v>
      </c>
      <c r="Q169" s="9" t="str">
        <f>VLOOKUP($O169,scenarios!$A$2:$I$61,4)</f>
        <v>Ref</v>
      </c>
      <c r="R169" s="9" t="str">
        <f>VLOOKUP($O169,scenarios!$A$2:$I$61,5)</f>
        <v>Ref</v>
      </c>
      <c r="S169" s="9" t="str">
        <f>VLOOKUP($O169,scenarios!$A$2:$I$61,6)</f>
        <v>Ref</v>
      </c>
      <c r="T169" s="9" t="str">
        <f>VLOOKUP($O169,scenarios!$A$2:$I$61,7)</f>
        <v>Doe2</v>
      </c>
      <c r="U169" s="9" t="str">
        <f>VLOOKUP($O169,scenarios!$A$2:$I$61,8)</f>
        <v>Ref</v>
      </c>
      <c r="V169" s="9" t="str">
        <f>VLOOKUP($O169,scenarios!$A$2:$I$61,9)</f>
        <v>Ref</v>
      </c>
    </row>
    <row r="170" spans="1:22" x14ac:dyDescent="0.3">
      <c r="A170" s="10" t="s">
        <v>65</v>
      </c>
      <c r="B170" s="10" t="s">
        <v>65</v>
      </c>
      <c r="C170" s="2" t="s">
        <v>15</v>
      </c>
      <c r="D170" s="5"/>
      <c r="E170" s="5"/>
      <c r="F170" s="5"/>
      <c r="G170" s="4">
        <v>5.2177503042358298E-2</v>
      </c>
      <c r="H170" s="4">
        <v>5.3318120803437501E-2</v>
      </c>
      <c r="I170" s="4">
        <v>5.5678679267911702E-2</v>
      </c>
      <c r="J170" s="4">
        <v>62.707933271271699</v>
      </c>
      <c r="K170" s="4">
        <v>197.74398155732601</v>
      </c>
      <c r="L170" s="4">
        <v>365.904207300716</v>
      </c>
      <c r="M170" s="4">
        <v>457.19489288173202</v>
      </c>
      <c r="O170" s="9" t="str">
        <f t="shared" si="2"/>
        <v>0015</v>
      </c>
      <c r="P170" s="9">
        <f>VLOOKUP($O170,scenarios!$A$2:$I$61,3)</f>
        <v>2060</v>
      </c>
      <c r="Q170" s="9" t="str">
        <f>VLOOKUP($O170,scenarios!$A$2:$I$61,4)</f>
        <v>Ref</v>
      </c>
      <c r="R170" s="9" t="str">
        <f>VLOOKUP($O170,scenarios!$A$2:$I$61,5)</f>
        <v>Ref</v>
      </c>
      <c r="S170" s="9" t="str">
        <f>VLOOKUP($O170,scenarios!$A$2:$I$61,6)</f>
        <v>Ref</v>
      </c>
      <c r="T170" s="9" t="str">
        <f>VLOOKUP($O170,scenarios!$A$2:$I$61,7)</f>
        <v>Doe2</v>
      </c>
      <c r="U170" s="9" t="str">
        <f>VLOOKUP($O170,scenarios!$A$2:$I$61,8)</f>
        <v>Ref</v>
      </c>
      <c r="V170" s="9" t="str">
        <f>VLOOKUP($O170,scenarios!$A$2:$I$61,9)</f>
        <v>Ref</v>
      </c>
    </row>
    <row r="171" spans="1:22" x14ac:dyDescent="0.3">
      <c r="A171" s="10" t="s">
        <v>66</v>
      </c>
      <c r="B171" s="10" t="s">
        <v>66</v>
      </c>
      <c r="C171" s="2" t="s">
        <v>15</v>
      </c>
      <c r="D171" s="5"/>
      <c r="E171" s="5"/>
      <c r="F171" s="5"/>
      <c r="G171" s="5"/>
      <c r="H171" s="4">
        <v>7.20172051199999E-2</v>
      </c>
      <c r="I171" s="4">
        <v>6.5855175299169802E-2</v>
      </c>
      <c r="J171" s="4">
        <v>6.0772735998625399E-2</v>
      </c>
      <c r="K171" s="4">
        <v>5.6143784191058498E-2</v>
      </c>
      <c r="L171" s="4">
        <v>127.99563498183301</v>
      </c>
      <c r="M171" s="4">
        <v>1036.22749493582</v>
      </c>
      <c r="O171" s="9" t="str">
        <f t="shared" si="2"/>
        <v>0015</v>
      </c>
      <c r="P171" s="9">
        <f>VLOOKUP($O171,scenarios!$A$2:$I$61,3)</f>
        <v>2060</v>
      </c>
      <c r="Q171" s="9" t="str">
        <f>VLOOKUP($O171,scenarios!$A$2:$I$61,4)</f>
        <v>Ref</v>
      </c>
      <c r="R171" s="9" t="str">
        <f>VLOOKUP($O171,scenarios!$A$2:$I$61,5)</f>
        <v>Ref</v>
      </c>
      <c r="S171" s="9" t="str">
        <f>VLOOKUP($O171,scenarios!$A$2:$I$61,6)</f>
        <v>Ref</v>
      </c>
      <c r="T171" s="9" t="str">
        <f>VLOOKUP($O171,scenarios!$A$2:$I$61,7)</f>
        <v>Doe2</v>
      </c>
      <c r="U171" s="9" t="str">
        <f>VLOOKUP($O171,scenarios!$A$2:$I$61,8)</f>
        <v>Ref</v>
      </c>
      <c r="V171" s="9" t="str">
        <f>VLOOKUP($O171,scenarios!$A$2:$I$61,9)</f>
        <v>Ref</v>
      </c>
    </row>
    <row r="172" spans="1:22" x14ac:dyDescent="0.3">
      <c r="A172" s="14" t="s">
        <v>67</v>
      </c>
      <c r="B172" s="14" t="s">
        <v>67</v>
      </c>
      <c r="C172" s="15" t="s">
        <v>15</v>
      </c>
      <c r="D172" s="16"/>
      <c r="E172" s="16"/>
      <c r="F172" s="16"/>
      <c r="G172" s="16"/>
      <c r="H172" s="17">
        <v>5.3376602512234098E-2</v>
      </c>
      <c r="I172" s="17">
        <v>4.9364548878612698E-2</v>
      </c>
      <c r="J172" s="17">
        <v>4.5971689155849899E-2</v>
      </c>
      <c r="K172" s="17">
        <v>4.2789694868328301E-2</v>
      </c>
      <c r="L172" s="17">
        <v>184.57466348950001</v>
      </c>
      <c r="M172" s="17">
        <v>243.53070825016999</v>
      </c>
      <c r="N172" s="18"/>
      <c r="O172" s="18" t="str">
        <f t="shared" si="2"/>
        <v>0015</v>
      </c>
      <c r="P172" s="18">
        <f>VLOOKUP($O172,scenarios!$A$2:$I$61,3)</f>
        <v>2060</v>
      </c>
      <c r="Q172" s="18" t="str">
        <f>VLOOKUP($O172,scenarios!$A$2:$I$61,4)</f>
        <v>Ref</v>
      </c>
      <c r="R172" s="18" t="str">
        <f>VLOOKUP($O172,scenarios!$A$2:$I$61,5)</f>
        <v>Ref</v>
      </c>
      <c r="S172" s="18" t="str">
        <f>VLOOKUP($O172,scenarios!$A$2:$I$61,6)</f>
        <v>Ref</v>
      </c>
      <c r="T172" s="18" t="str">
        <f>VLOOKUP($O172,scenarios!$A$2:$I$61,7)</f>
        <v>Doe2</v>
      </c>
      <c r="U172" s="18" t="str">
        <f>VLOOKUP($O172,scenarios!$A$2:$I$61,8)</f>
        <v>Ref</v>
      </c>
      <c r="V172" s="18" t="str">
        <f>VLOOKUP($O172,scenarios!$A$2:$I$61,9)</f>
        <v>Ref</v>
      </c>
    </row>
    <row r="173" spans="1:22" x14ac:dyDescent="0.3">
      <c r="A173" s="10" t="s">
        <v>68</v>
      </c>
      <c r="B173" s="10" t="s">
        <v>69</v>
      </c>
      <c r="C173" s="2" t="s">
        <v>15</v>
      </c>
      <c r="D173" s="5"/>
      <c r="E173" s="5"/>
      <c r="F173" s="5"/>
      <c r="G173" s="5"/>
      <c r="H173" s="4">
        <v>44.453764841852703</v>
      </c>
      <c r="I173" s="4">
        <v>111.643315088184</v>
      </c>
      <c r="J173" s="4">
        <v>175.203404965598</v>
      </c>
      <c r="K173" s="4">
        <v>447.44388196089301</v>
      </c>
      <c r="L173" s="4">
        <v>2033.0849875338899</v>
      </c>
      <c r="M173" s="4">
        <v>3334.9305984685102</v>
      </c>
      <c r="O173" s="9" t="str">
        <f t="shared" si="2"/>
        <v>0015</v>
      </c>
      <c r="P173" s="9">
        <f>VLOOKUP($O173,scenarios!$A$2:$I$61,3)</f>
        <v>2060</v>
      </c>
      <c r="Q173" s="9" t="str">
        <f>VLOOKUP($O173,scenarios!$A$2:$I$61,4)</f>
        <v>Ref</v>
      </c>
      <c r="R173" s="9" t="str">
        <f>VLOOKUP($O173,scenarios!$A$2:$I$61,5)</f>
        <v>Ref</v>
      </c>
      <c r="S173" s="9" t="str">
        <f>VLOOKUP($O173,scenarios!$A$2:$I$61,6)</f>
        <v>Ref</v>
      </c>
      <c r="T173" s="9" t="str">
        <f>VLOOKUP($O173,scenarios!$A$2:$I$61,7)</f>
        <v>Doe2</v>
      </c>
      <c r="U173" s="9" t="str">
        <f>VLOOKUP($O173,scenarios!$A$2:$I$61,8)</f>
        <v>Ref</v>
      </c>
      <c r="V173" s="9" t="str">
        <f>VLOOKUP($O173,scenarios!$A$2:$I$61,9)</f>
        <v>Ref</v>
      </c>
    </row>
    <row r="174" spans="1:22" x14ac:dyDescent="0.3">
      <c r="A174" s="10" t="s">
        <v>70</v>
      </c>
      <c r="B174" s="10" t="s">
        <v>69</v>
      </c>
      <c r="C174" s="2" t="s">
        <v>15</v>
      </c>
      <c r="D174" s="5"/>
      <c r="E174" s="4">
        <v>7.23713983468054E-3</v>
      </c>
      <c r="F174" s="4">
        <v>0.104312476845433</v>
      </c>
      <c r="G174" s="4">
        <v>9.50473902781519E-2</v>
      </c>
      <c r="H174" s="4">
        <v>8.4249702362211798E-2</v>
      </c>
      <c r="I174" s="5"/>
      <c r="J174" s="5"/>
      <c r="K174" s="5"/>
      <c r="L174" s="5"/>
      <c r="M174" s="5"/>
      <c r="O174" s="9" t="str">
        <f t="shared" si="2"/>
        <v>0015</v>
      </c>
      <c r="P174" s="9">
        <f>VLOOKUP($O174,scenarios!$A$2:$I$61,3)</f>
        <v>2060</v>
      </c>
      <c r="Q174" s="9" t="str">
        <f>VLOOKUP($O174,scenarios!$A$2:$I$61,4)</f>
        <v>Ref</v>
      </c>
      <c r="R174" s="9" t="str">
        <f>VLOOKUP($O174,scenarios!$A$2:$I$61,5)</f>
        <v>Ref</v>
      </c>
      <c r="S174" s="9" t="str">
        <f>VLOOKUP($O174,scenarios!$A$2:$I$61,6)</f>
        <v>Ref</v>
      </c>
      <c r="T174" s="9" t="str">
        <f>VLOOKUP($O174,scenarios!$A$2:$I$61,7)</f>
        <v>Doe2</v>
      </c>
      <c r="U174" s="9" t="str">
        <f>VLOOKUP($O174,scenarios!$A$2:$I$61,8)</f>
        <v>Ref</v>
      </c>
      <c r="V174" s="9" t="str">
        <f>VLOOKUP($O174,scenarios!$A$2:$I$61,9)</f>
        <v>Ref</v>
      </c>
    </row>
    <row r="175" spans="1:22" x14ac:dyDescent="0.3">
      <c r="A175" s="10" t="s">
        <v>71</v>
      </c>
      <c r="B175" s="10" t="s">
        <v>69</v>
      </c>
      <c r="C175" s="2" t="s">
        <v>15</v>
      </c>
      <c r="D175" s="5"/>
      <c r="E175" s="5"/>
      <c r="F175" s="5"/>
      <c r="G175" s="4">
        <v>14.1770132610038</v>
      </c>
      <c r="H175" s="4">
        <v>25.5945713178827</v>
      </c>
      <c r="I175" s="4">
        <v>25.6158835858317</v>
      </c>
      <c r="J175" s="4">
        <v>18.985761092737199</v>
      </c>
      <c r="K175" s="4">
        <v>19.322516801711899</v>
      </c>
      <c r="L175" s="4">
        <v>19.926498851099002</v>
      </c>
      <c r="M175" s="4">
        <v>52.722884115216203</v>
      </c>
      <c r="O175" s="9" t="str">
        <f t="shared" si="2"/>
        <v>0015</v>
      </c>
      <c r="P175" s="9">
        <f>VLOOKUP($O175,scenarios!$A$2:$I$61,3)</f>
        <v>2060</v>
      </c>
      <c r="Q175" s="9" t="str">
        <f>VLOOKUP($O175,scenarios!$A$2:$I$61,4)</f>
        <v>Ref</v>
      </c>
      <c r="R175" s="9" t="str">
        <f>VLOOKUP($O175,scenarios!$A$2:$I$61,5)</f>
        <v>Ref</v>
      </c>
      <c r="S175" s="9" t="str">
        <f>VLOOKUP($O175,scenarios!$A$2:$I$61,6)</f>
        <v>Ref</v>
      </c>
      <c r="T175" s="9" t="str">
        <f>VLOOKUP($O175,scenarios!$A$2:$I$61,7)</f>
        <v>Doe2</v>
      </c>
      <c r="U175" s="9" t="str">
        <f>VLOOKUP($O175,scenarios!$A$2:$I$61,8)</f>
        <v>Ref</v>
      </c>
      <c r="V175" s="9" t="str">
        <f>VLOOKUP($O175,scenarios!$A$2:$I$61,9)</f>
        <v>Ref</v>
      </c>
    </row>
    <row r="176" spans="1:22" x14ac:dyDescent="0.3">
      <c r="A176" s="10" t="s">
        <v>72</v>
      </c>
      <c r="B176" s="10" t="s">
        <v>69</v>
      </c>
      <c r="C176" s="2" t="s">
        <v>15</v>
      </c>
      <c r="D176" s="4">
        <v>0.150930882900571</v>
      </c>
      <c r="E176" s="4">
        <v>0.138493735562882</v>
      </c>
      <c r="F176" s="4">
        <v>3.7616065277232699E-2</v>
      </c>
      <c r="G176" s="4">
        <v>1.0120461553152301E-2</v>
      </c>
      <c r="H176" s="4">
        <v>8.6384066300645296E-3</v>
      </c>
      <c r="I176" s="5"/>
      <c r="J176" s="5"/>
      <c r="K176" s="5"/>
      <c r="L176" s="5"/>
      <c r="M176" s="5"/>
      <c r="O176" s="9" t="str">
        <f t="shared" si="2"/>
        <v>0015</v>
      </c>
      <c r="P176" s="9">
        <f>VLOOKUP($O176,scenarios!$A$2:$I$61,3)</f>
        <v>2060</v>
      </c>
      <c r="Q176" s="9" t="str">
        <f>VLOOKUP($O176,scenarios!$A$2:$I$61,4)</f>
        <v>Ref</v>
      </c>
      <c r="R176" s="9" t="str">
        <f>VLOOKUP($O176,scenarios!$A$2:$I$61,5)</f>
        <v>Ref</v>
      </c>
      <c r="S176" s="9" t="str">
        <f>VLOOKUP($O176,scenarios!$A$2:$I$61,6)</f>
        <v>Ref</v>
      </c>
      <c r="T176" s="9" t="str">
        <f>VLOOKUP($O176,scenarios!$A$2:$I$61,7)</f>
        <v>Doe2</v>
      </c>
      <c r="U176" s="9" t="str">
        <f>VLOOKUP($O176,scenarios!$A$2:$I$61,8)</f>
        <v>Ref</v>
      </c>
      <c r="V176" s="9" t="str">
        <f>VLOOKUP($O176,scenarios!$A$2:$I$61,9)</f>
        <v>Ref</v>
      </c>
    </row>
    <row r="177" spans="1:22" x14ac:dyDescent="0.3">
      <c r="A177" s="10" t="s">
        <v>73</v>
      </c>
      <c r="B177" s="10" t="s">
        <v>69</v>
      </c>
      <c r="C177" s="2" t="s">
        <v>15</v>
      </c>
      <c r="D177" s="4">
        <v>8.73173306253055E-2</v>
      </c>
      <c r="E177" s="4">
        <v>8.0123402051320694E-2</v>
      </c>
      <c r="F177" s="4">
        <v>2.1766340449913199E-2</v>
      </c>
      <c r="G177" s="4">
        <v>5.8591425899073499E-3</v>
      </c>
      <c r="H177" s="4">
        <v>5.0018389997672904E-3</v>
      </c>
      <c r="I177" s="5"/>
      <c r="J177" s="5"/>
      <c r="K177" s="5"/>
      <c r="L177" s="5"/>
      <c r="M177" s="5"/>
      <c r="O177" s="9" t="str">
        <f t="shared" si="2"/>
        <v>0015</v>
      </c>
      <c r="P177" s="9">
        <f>VLOOKUP($O177,scenarios!$A$2:$I$61,3)</f>
        <v>2060</v>
      </c>
      <c r="Q177" s="9" t="str">
        <f>VLOOKUP($O177,scenarios!$A$2:$I$61,4)</f>
        <v>Ref</v>
      </c>
      <c r="R177" s="9" t="str">
        <f>VLOOKUP($O177,scenarios!$A$2:$I$61,5)</f>
        <v>Ref</v>
      </c>
      <c r="S177" s="9" t="str">
        <f>VLOOKUP($O177,scenarios!$A$2:$I$61,6)</f>
        <v>Ref</v>
      </c>
      <c r="T177" s="9" t="str">
        <f>VLOOKUP($O177,scenarios!$A$2:$I$61,7)</f>
        <v>Doe2</v>
      </c>
      <c r="U177" s="9" t="str">
        <f>VLOOKUP($O177,scenarios!$A$2:$I$61,8)</f>
        <v>Ref</v>
      </c>
      <c r="V177" s="9" t="str">
        <f>VLOOKUP($O177,scenarios!$A$2:$I$61,9)</f>
        <v>Ref</v>
      </c>
    </row>
    <row r="178" spans="1:22" x14ac:dyDescent="0.3">
      <c r="A178" s="10" t="s">
        <v>74</v>
      </c>
      <c r="B178" s="10" t="s">
        <v>69</v>
      </c>
      <c r="C178" s="2" t="s">
        <v>15</v>
      </c>
      <c r="D178" s="5"/>
      <c r="E178" s="5"/>
      <c r="F178" s="5"/>
      <c r="G178" s="5"/>
      <c r="H178" s="5"/>
      <c r="I178" s="5"/>
      <c r="J178" s="5"/>
      <c r="K178" s="5"/>
      <c r="L178" s="5"/>
      <c r="M178" s="4">
        <v>46.077652933641303</v>
      </c>
      <c r="O178" s="9" t="str">
        <f t="shared" si="2"/>
        <v>0015</v>
      </c>
      <c r="P178" s="9">
        <f>VLOOKUP($O178,scenarios!$A$2:$I$61,3)</f>
        <v>2060</v>
      </c>
      <c r="Q178" s="9" t="str">
        <f>VLOOKUP($O178,scenarios!$A$2:$I$61,4)</f>
        <v>Ref</v>
      </c>
      <c r="R178" s="9" t="str">
        <f>VLOOKUP($O178,scenarios!$A$2:$I$61,5)</f>
        <v>Ref</v>
      </c>
      <c r="S178" s="9" t="str">
        <f>VLOOKUP($O178,scenarios!$A$2:$I$61,6)</f>
        <v>Ref</v>
      </c>
      <c r="T178" s="9" t="str">
        <f>VLOOKUP($O178,scenarios!$A$2:$I$61,7)</f>
        <v>Doe2</v>
      </c>
      <c r="U178" s="9" t="str">
        <f>VLOOKUP($O178,scenarios!$A$2:$I$61,8)</f>
        <v>Ref</v>
      </c>
      <c r="V178" s="9" t="str">
        <f>VLOOKUP($O178,scenarios!$A$2:$I$61,9)</f>
        <v>Ref</v>
      </c>
    </row>
    <row r="179" spans="1:22" x14ac:dyDescent="0.3">
      <c r="A179" s="10" t="s">
        <v>77</v>
      </c>
      <c r="B179" s="10" t="s">
        <v>69</v>
      </c>
      <c r="C179" s="2" t="s">
        <v>15</v>
      </c>
      <c r="D179" s="5"/>
      <c r="E179" s="5"/>
      <c r="F179" s="5"/>
      <c r="G179" s="5"/>
      <c r="H179" s="5"/>
      <c r="I179" s="5"/>
      <c r="J179" s="5"/>
      <c r="K179" s="4">
        <v>6.8490309025090204</v>
      </c>
      <c r="L179" s="4">
        <v>7.0552223231669204</v>
      </c>
      <c r="M179" s="4">
        <v>7.2940806473864397</v>
      </c>
      <c r="O179" s="9" t="str">
        <f t="shared" si="2"/>
        <v>0015</v>
      </c>
      <c r="P179" s="9">
        <f>VLOOKUP($O179,scenarios!$A$2:$I$61,3)</f>
        <v>2060</v>
      </c>
      <c r="Q179" s="9" t="str">
        <f>VLOOKUP($O179,scenarios!$A$2:$I$61,4)</f>
        <v>Ref</v>
      </c>
      <c r="R179" s="9" t="str">
        <f>VLOOKUP($O179,scenarios!$A$2:$I$61,5)</f>
        <v>Ref</v>
      </c>
      <c r="S179" s="9" t="str">
        <f>VLOOKUP($O179,scenarios!$A$2:$I$61,6)</f>
        <v>Ref</v>
      </c>
      <c r="T179" s="9" t="str">
        <f>VLOOKUP($O179,scenarios!$A$2:$I$61,7)</f>
        <v>Doe2</v>
      </c>
      <c r="U179" s="9" t="str">
        <f>VLOOKUP($O179,scenarios!$A$2:$I$61,8)</f>
        <v>Ref</v>
      </c>
      <c r="V179" s="9" t="str">
        <f>VLOOKUP($O179,scenarios!$A$2:$I$61,9)</f>
        <v>Ref</v>
      </c>
    </row>
    <row r="180" spans="1:22" x14ac:dyDescent="0.3">
      <c r="A180" s="10" t="s">
        <v>78</v>
      </c>
      <c r="B180" s="10" t="s">
        <v>69</v>
      </c>
      <c r="C180" s="2" t="s">
        <v>15</v>
      </c>
      <c r="D180" s="5"/>
      <c r="E180" s="5"/>
      <c r="F180" s="5"/>
      <c r="G180" s="4">
        <v>5.8066033577119596</v>
      </c>
      <c r="H180" s="4">
        <v>5.0021969479094004</v>
      </c>
      <c r="I180" s="5"/>
      <c r="J180" s="5"/>
      <c r="K180" s="4">
        <v>38.233055616775303</v>
      </c>
      <c r="L180" s="4">
        <v>39.384069266140997</v>
      </c>
      <c r="M180" s="4">
        <v>40.717437990038697</v>
      </c>
      <c r="O180" s="9" t="str">
        <f t="shared" si="2"/>
        <v>0015</v>
      </c>
      <c r="P180" s="9">
        <f>VLOOKUP($O180,scenarios!$A$2:$I$61,3)</f>
        <v>2060</v>
      </c>
      <c r="Q180" s="9" t="str">
        <f>VLOOKUP($O180,scenarios!$A$2:$I$61,4)</f>
        <v>Ref</v>
      </c>
      <c r="R180" s="9" t="str">
        <f>VLOOKUP($O180,scenarios!$A$2:$I$61,5)</f>
        <v>Ref</v>
      </c>
      <c r="S180" s="9" t="str">
        <f>VLOOKUP($O180,scenarios!$A$2:$I$61,6)</f>
        <v>Ref</v>
      </c>
      <c r="T180" s="9" t="str">
        <f>VLOOKUP($O180,scenarios!$A$2:$I$61,7)</f>
        <v>Doe2</v>
      </c>
      <c r="U180" s="9" t="str">
        <f>VLOOKUP($O180,scenarios!$A$2:$I$61,8)</f>
        <v>Ref</v>
      </c>
      <c r="V180" s="9" t="str">
        <f>VLOOKUP($O180,scenarios!$A$2:$I$61,9)</f>
        <v>Ref</v>
      </c>
    </row>
    <row r="181" spans="1:22" x14ac:dyDescent="0.3">
      <c r="A181" s="10" t="s">
        <v>79</v>
      </c>
      <c r="B181" s="10" t="s">
        <v>69</v>
      </c>
      <c r="C181" s="2" t="s">
        <v>15</v>
      </c>
      <c r="D181" s="5"/>
      <c r="E181" s="5"/>
      <c r="F181" s="5"/>
      <c r="G181" s="4">
        <v>7.0700400522044404E-2</v>
      </c>
      <c r="H181" s="4">
        <v>6.3933505115980296E-2</v>
      </c>
      <c r="I181" s="4">
        <v>6.3971310452488495E-2</v>
      </c>
      <c r="J181" s="4">
        <v>10.779402596738199</v>
      </c>
      <c r="K181" s="4">
        <v>21.6537663008713</v>
      </c>
      <c r="L181" s="4">
        <v>22.305657188753699</v>
      </c>
      <c r="M181" s="4">
        <v>23.060827139844498</v>
      </c>
      <c r="O181" s="9" t="str">
        <f t="shared" si="2"/>
        <v>0015</v>
      </c>
      <c r="P181" s="9">
        <f>VLOOKUP($O181,scenarios!$A$2:$I$61,3)</f>
        <v>2060</v>
      </c>
      <c r="Q181" s="9" t="str">
        <f>VLOOKUP($O181,scenarios!$A$2:$I$61,4)</f>
        <v>Ref</v>
      </c>
      <c r="R181" s="9" t="str">
        <f>VLOOKUP($O181,scenarios!$A$2:$I$61,5)</f>
        <v>Ref</v>
      </c>
      <c r="S181" s="9" t="str">
        <f>VLOOKUP($O181,scenarios!$A$2:$I$61,6)</f>
        <v>Ref</v>
      </c>
      <c r="T181" s="9" t="str">
        <f>VLOOKUP($O181,scenarios!$A$2:$I$61,7)</f>
        <v>Doe2</v>
      </c>
      <c r="U181" s="9" t="str">
        <f>VLOOKUP($O181,scenarios!$A$2:$I$61,8)</f>
        <v>Ref</v>
      </c>
      <c r="V181" s="9" t="str">
        <f>VLOOKUP($O181,scenarios!$A$2:$I$61,9)</f>
        <v>Ref</v>
      </c>
    </row>
    <row r="182" spans="1:22" x14ac:dyDescent="0.3">
      <c r="A182" s="10" t="s">
        <v>80</v>
      </c>
      <c r="B182" s="10" t="s">
        <v>69</v>
      </c>
      <c r="C182" s="2" t="s">
        <v>15</v>
      </c>
      <c r="D182" s="5"/>
      <c r="E182" s="5"/>
      <c r="F182" s="5"/>
      <c r="G182" s="5"/>
      <c r="H182" s="5"/>
      <c r="I182" s="5"/>
      <c r="J182" s="5"/>
      <c r="K182" s="4">
        <v>73.596781544554005</v>
      </c>
      <c r="L182" s="4">
        <v>75.330604924079495</v>
      </c>
      <c r="M182" s="4">
        <v>77.987268461225099</v>
      </c>
      <c r="O182" s="9" t="str">
        <f t="shared" si="2"/>
        <v>0015</v>
      </c>
      <c r="P182" s="9">
        <f>VLOOKUP($O182,scenarios!$A$2:$I$61,3)</f>
        <v>2060</v>
      </c>
      <c r="Q182" s="9" t="str">
        <f>VLOOKUP($O182,scenarios!$A$2:$I$61,4)</f>
        <v>Ref</v>
      </c>
      <c r="R182" s="9" t="str">
        <f>VLOOKUP($O182,scenarios!$A$2:$I$61,5)</f>
        <v>Ref</v>
      </c>
      <c r="S182" s="9" t="str">
        <f>VLOOKUP($O182,scenarios!$A$2:$I$61,6)</f>
        <v>Ref</v>
      </c>
      <c r="T182" s="9" t="str">
        <f>VLOOKUP($O182,scenarios!$A$2:$I$61,7)</f>
        <v>Doe2</v>
      </c>
      <c r="U182" s="9" t="str">
        <f>VLOOKUP($O182,scenarios!$A$2:$I$61,8)</f>
        <v>Ref</v>
      </c>
      <c r="V182" s="9" t="str">
        <f>VLOOKUP($O182,scenarios!$A$2:$I$61,9)</f>
        <v>Ref</v>
      </c>
    </row>
    <row r="183" spans="1:22" x14ac:dyDescent="0.3">
      <c r="A183" s="10" t="s">
        <v>81</v>
      </c>
      <c r="B183" s="10" t="s">
        <v>69</v>
      </c>
      <c r="C183" s="2" t="s">
        <v>15</v>
      </c>
      <c r="D183" s="5"/>
      <c r="E183" s="5"/>
      <c r="F183" s="5"/>
      <c r="G183" s="5"/>
      <c r="H183" s="5"/>
      <c r="I183" s="5"/>
      <c r="J183" s="5"/>
      <c r="K183" s="4">
        <v>14.371509541955399</v>
      </c>
      <c r="L183" s="4">
        <v>14.804166659675399</v>
      </c>
      <c r="M183" s="4">
        <v>15.3053696378133</v>
      </c>
      <c r="O183" s="9" t="str">
        <f t="shared" si="2"/>
        <v>0015</v>
      </c>
      <c r="P183" s="9">
        <f>VLOOKUP($O183,scenarios!$A$2:$I$61,3)</f>
        <v>2060</v>
      </c>
      <c r="Q183" s="9" t="str">
        <f>VLOOKUP($O183,scenarios!$A$2:$I$61,4)</f>
        <v>Ref</v>
      </c>
      <c r="R183" s="9" t="str">
        <f>VLOOKUP($O183,scenarios!$A$2:$I$61,5)</f>
        <v>Ref</v>
      </c>
      <c r="S183" s="9" t="str">
        <f>VLOOKUP($O183,scenarios!$A$2:$I$61,6)</f>
        <v>Ref</v>
      </c>
      <c r="T183" s="9" t="str">
        <f>VLOOKUP($O183,scenarios!$A$2:$I$61,7)</f>
        <v>Doe2</v>
      </c>
      <c r="U183" s="9" t="str">
        <f>VLOOKUP($O183,scenarios!$A$2:$I$61,8)</f>
        <v>Ref</v>
      </c>
      <c r="V183" s="9" t="str">
        <f>VLOOKUP($O183,scenarios!$A$2:$I$61,9)</f>
        <v>Ref</v>
      </c>
    </row>
    <row r="184" spans="1:22" x14ac:dyDescent="0.3">
      <c r="A184" s="10" t="s">
        <v>82</v>
      </c>
      <c r="B184" s="10" t="s">
        <v>82</v>
      </c>
      <c r="C184" s="2" t="s">
        <v>15</v>
      </c>
      <c r="D184" s="5"/>
      <c r="E184" s="5"/>
      <c r="F184" s="5"/>
      <c r="G184" s="4">
        <v>5.0736174007941497E-2</v>
      </c>
      <c r="H184" s="4">
        <v>4.6872097850688597E-2</v>
      </c>
      <c r="I184" s="4">
        <v>4.6726525115337501E-2</v>
      </c>
      <c r="J184" s="4">
        <v>4.7258341955649999E-2</v>
      </c>
      <c r="K184" s="4">
        <v>4.7211322184614102E-2</v>
      </c>
      <c r="L184" s="4">
        <v>196.63768535928801</v>
      </c>
      <c r="M184" s="4">
        <v>403.11471766490303</v>
      </c>
      <c r="O184" s="9" t="str">
        <f t="shared" si="2"/>
        <v>0015</v>
      </c>
      <c r="P184" s="9">
        <f>VLOOKUP($O184,scenarios!$A$2:$I$61,3)</f>
        <v>2060</v>
      </c>
      <c r="Q184" s="9" t="str">
        <f>VLOOKUP($O184,scenarios!$A$2:$I$61,4)</f>
        <v>Ref</v>
      </c>
      <c r="R184" s="9" t="str">
        <f>VLOOKUP($O184,scenarios!$A$2:$I$61,5)</f>
        <v>Ref</v>
      </c>
      <c r="S184" s="9" t="str">
        <f>VLOOKUP($O184,scenarios!$A$2:$I$61,6)</f>
        <v>Ref</v>
      </c>
      <c r="T184" s="9" t="str">
        <f>VLOOKUP($O184,scenarios!$A$2:$I$61,7)</f>
        <v>Doe2</v>
      </c>
      <c r="U184" s="9" t="str">
        <f>VLOOKUP($O184,scenarios!$A$2:$I$61,8)</f>
        <v>Ref</v>
      </c>
      <c r="V184" s="9" t="str">
        <f>VLOOKUP($O184,scenarios!$A$2:$I$61,9)</f>
        <v>Ref</v>
      </c>
    </row>
    <row r="185" spans="1:22" x14ac:dyDescent="0.3">
      <c r="A185" s="10" t="s">
        <v>62</v>
      </c>
      <c r="B185" s="10" t="s">
        <v>61</v>
      </c>
      <c r="C185" s="2" t="s">
        <v>16</v>
      </c>
      <c r="D185" s="5"/>
      <c r="E185" s="5"/>
      <c r="F185" s="5"/>
      <c r="G185" s="5"/>
      <c r="H185" s="5"/>
      <c r="I185" s="5"/>
      <c r="J185" s="5"/>
      <c r="K185" s="5"/>
      <c r="L185" s="4">
        <v>0.39726237294414202</v>
      </c>
      <c r="M185" s="4">
        <v>6.24422235315925</v>
      </c>
      <c r="O185" s="9" t="str">
        <f t="shared" si="2"/>
        <v>0016</v>
      </c>
      <c r="P185" s="9">
        <f>VLOOKUP($O185,scenarios!$A$2:$I$61,3)</f>
        <v>2060</v>
      </c>
      <c r="Q185" s="9" t="str">
        <f>VLOOKUP($O185,scenarios!$A$2:$I$61,4)</f>
        <v>Ref</v>
      </c>
      <c r="R185" s="9" t="str">
        <f>VLOOKUP($O185,scenarios!$A$2:$I$61,5)</f>
        <v>Ref</v>
      </c>
      <c r="S185" s="9" t="str">
        <f>VLOOKUP($O185,scenarios!$A$2:$I$61,6)</f>
        <v>Linear-Steady</v>
      </c>
      <c r="T185" s="9" t="str">
        <f>VLOOKUP($O185,scenarios!$A$2:$I$61,7)</f>
        <v>Low</v>
      </c>
      <c r="U185" s="9" t="str">
        <f>VLOOKUP($O185,scenarios!$A$2:$I$61,8)</f>
        <v>Ref</v>
      </c>
      <c r="V185" s="9" t="str">
        <f>VLOOKUP($O185,scenarios!$A$2:$I$61,9)</f>
        <v>Ref</v>
      </c>
    </row>
    <row r="186" spans="1:22" x14ac:dyDescent="0.3">
      <c r="A186" s="14" t="s">
        <v>63</v>
      </c>
      <c r="B186" s="14" t="s">
        <v>64</v>
      </c>
      <c r="C186" s="15" t="s">
        <v>16</v>
      </c>
      <c r="D186" s="16"/>
      <c r="E186" s="16"/>
      <c r="F186" s="16"/>
      <c r="G186" s="16"/>
      <c r="H186" s="16"/>
      <c r="I186" s="16"/>
      <c r="J186" s="16"/>
      <c r="K186" s="17">
        <v>1.2704289172686999E-3</v>
      </c>
      <c r="L186" s="17">
        <v>14.520095915560599</v>
      </c>
      <c r="M186" s="17">
        <v>20.8807420728109</v>
      </c>
      <c r="N186" s="18"/>
      <c r="O186" s="18" t="str">
        <f t="shared" si="2"/>
        <v>0016</v>
      </c>
      <c r="P186" s="18">
        <f>VLOOKUP($O186,scenarios!$A$2:$I$61,3)</f>
        <v>2060</v>
      </c>
      <c r="Q186" s="18" t="str">
        <f>VLOOKUP($O186,scenarios!$A$2:$I$61,4)</f>
        <v>Ref</v>
      </c>
      <c r="R186" s="18" t="str">
        <f>VLOOKUP($O186,scenarios!$A$2:$I$61,5)</f>
        <v>Ref</v>
      </c>
      <c r="S186" s="18" t="str">
        <f>VLOOKUP($O186,scenarios!$A$2:$I$61,6)</f>
        <v>Linear-Steady</v>
      </c>
      <c r="T186" s="18" t="str">
        <f>VLOOKUP($O186,scenarios!$A$2:$I$61,7)</f>
        <v>Low</v>
      </c>
      <c r="U186" s="18" t="str">
        <f>VLOOKUP($O186,scenarios!$A$2:$I$61,8)</f>
        <v>Ref</v>
      </c>
      <c r="V186" s="18" t="str">
        <f>VLOOKUP($O186,scenarios!$A$2:$I$61,9)</f>
        <v>Ref</v>
      </c>
    </row>
    <row r="187" spans="1:22" x14ac:dyDescent="0.3">
      <c r="A187" s="10" t="s">
        <v>65</v>
      </c>
      <c r="B187" s="10" t="s">
        <v>65</v>
      </c>
      <c r="C187" s="2" t="s">
        <v>16</v>
      </c>
      <c r="D187" s="5"/>
      <c r="E187" s="5"/>
      <c r="F187" s="5"/>
      <c r="G187" s="4">
        <v>5.2177503042358298E-2</v>
      </c>
      <c r="H187" s="4">
        <v>5.3318120803437501E-2</v>
      </c>
      <c r="I187" s="4">
        <v>5.5678679267911702E-2</v>
      </c>
      <c r="J187" s="4">
        <v>62.707933271271699</v>
      </c>
      <c r="K187" s="4">
        <v>197.74398155732601</v>
      </c>
      <c r="L187" s="4">
        <v>365.904207300716</v>
      </c>
      <c r="M187" s="4">
        <v>457.19489288173202</v>
      </c>
      <c r="O187" s="9" t="str">
        <f t="shared" si="2"/>
        <v>0016</v>
      </c>
      <c r="P187" s="9">
        <f>VLOOKUP($O187,scenarios!$A$2:$I$61,3)</f>
        <v>2060</v>
      </c>
      <c r="Q187" s="9" t="str">
        <f>VLOOKUP($O187,scenarios!$A$2:$I$61,4)</f>
        <v>Ref</v>
      </c>
      <c r="R187" s="9" t="str">
        <f>VLOOKUP($O187,scenarios!$A$2:$I$61,5)</f>
        <v>Ref</v>
      </c>
      <c r="S187" s="9" t="str">
        <f>VLOOKUP($O187,scenarios!$A$2:$I$61,6)</f>
        <v>Linear-Steady</v>
      </c>
      <c r="T187" s="9" t="str">
        <f>VLOOKUP($O187,scenarios!$A$2:$I$61,7)</f>
        <v>Low</v>
      </c>
      <c r="U187" s="9" t="str">
        <f>VLOOKUP($O187,scenarios!$A$2:$I$61,8)</f>
        <v>Ref</v>
      </c>
      <c r="V187" s="9" t="str">
        <f>VLOOKUP($O187,scenarios!$A$2:$I$61,9)</f>
        <v>Ref</v>
      </c>
    </row>
    <row r="188" spans="1:22" x14ac:dyDescent="0.3">
      <c r="A188" s="10" t="s">
        <v>66</v>
      </c>
      <c r="B188" s="10" t="s">
        <v>66</v>
      </c>
      <c r="C188" s="2" t="s">
        <v>16</v>
      </c>
      <c r="D188" s="5"/>
      <c r="E188" s="5"/>
      <c r="F188" s="5"/>
      <c r="G188" s="5"/>
      <c r="H188" s="4">
        <v>7.20172051199999E-2</v>
      </c>
      <c r="I188" s="4">
        <v>6.5855175299169802E-2</v>
      </c>
      <c r="J188" s="4">
        <v>6.0772735998625399E-2</v>
      </c>
      <c r="K188" s="4">
        <v>5.6143784191058498E-2</v>
      </c>
      <c r="L188" s="4">
        <v>5.2849475976596103E-2</v>
      </c>
      <c r="M188" s="4">
        <v>306.51092395930698</v>
      </c>
      <c r="O188" s="9" t="str">
        <f t="shared" si="2"/>
        <v>0016</v>
      </c>
      <c r="P188" s="9">
        <f>VLOOKUP($O188,scenarios!$A$2:$I$61,3)</f>
        <v>2060</v>
      </c>
      <c r="Q188" s="9" t="str">
        <f>VLOOKUP($O188,scenarios!$A$2:$I$61,4)</f>
        <v>Ref</v>
      </c>
      <c r="R188" s="9" t="str">
        <f>VLOOKUP($O188,scenarios!$A$2:$I$61,5)</f>
        <v>Ref</v>
      </c>
      <c r="S188" s="9" t="str">
        <f>VLOOKUP($O188,scenarios!$A$2:$I$61,6)</f>
        <v>Linear-Steady</v>
      </c>
      <c r="T188" s="9" t="str">
        <f>VLOOKUP($O188,scenarios!$A$2:$I$61,7)</f>
        <v>Low</v>
      </c>
      <c r="U188" s="9" t="str">
        <f>VLOOKUP($O188,scenarios!$A$2:$I$61,8)</f>
        <v>Ref</v>
      </c>
      <c r="V188" s="9" t="str">
        <f>VLOOKUP($O188,scenarios!$A$2:$I$61,9)</f>
        <v>Ref</v>
      </c>
    </row>
    <row r="189" spans="1:22" x14ac:dyDescent="0.3">
      <c r="A189" s="14" t="s">
        <v>67</v>
      </c>
      <c r="B189" s="14" t="s">
        <v>67</v>
      </c>
      <c r="C189" s="15" t="s">
        <v>16</v>
      </c>
      <c r="D189" s="16"/>
      <c r="E189" s="16"/>
      <c r="F189" s="16"/>
      <c r="G189" s="16"/>
      <c r="H189" s="17">
        <v>5.3376602512234098E-2</v>
      </c>
      <c r="I189" s="17">
        <v>4.9364548878612698E-2</v>
      </c>
      <c r="J189" s="17">
        <v>4.5971689155849899E-2</v>
      </c>
      <c r="K189" s="17">
        <v>4.2789694868328301E-2</v>
      </c>
      <c r="L189" s="17">
        <v>315.70453534804199</v>
      </c>
      <c r="M189" s="17">
        <v>1169.57116910543</v>
      </c>
      <c r="N189" s="18"/>
      <c r="O189" s="18" t="str">
        <f t="shared" si="2"/>
        <v>0016</v>
      </c>
      <c r="P189" s="18">
        <f>VLOOKUP($O189,scenarios!$A$2:$I$61,3)</f>
        <v>2060</v>
      </c>
      <c r="Q189" s="18" t="str">
        <f>VLOOKUP($O189,scenarios!$A$2:$I$61,4)</f>
        <v>Ref</v>
      </c>
      <c r="R189" s="18" t="str">
        <f>VLOOKUP($O189,scenarios!$A$2:$I$61,5)</f>
        <v>Ref</v>
      </c>
      <c r="S189" s="18" t="str">
        <f>VLOOKUP($O189,scenarios!$A$2:$I$61,6)</f>
        <v>Linear-Steady</v>
      </c>
      <c r="T189" s="18" t="str">
        <f>VLOOKUP($O189,scenarios!$A$2:$I$61,7)</f>
        <v>Low</v>
      </c>
      <c r="U189" s="18" t="str">
        <f>VLOOKUP($O189,scenarios!$A$2:$I$61,8)</f>
        <v>Ref</v>
      </c>
      <c r="V189" s="18" t="str">
        <f>VLOOKUP($O189,scenarios!$A$2:$I$61,9)</f>
        <v>Ref</v>
      </c>
    </row>
    <row r="190" spans="1:22" x14ac:dyDescent="0.3">
      <c r="A190" s="10" t="s">
        <v>68</v>
      </c>
      <c r="B190" s="10" t="s">
        <v>69</v>
      </c>
      <c r="C190" s="2" t="s">
        <v>16</v>
      </c>
      <c r="D190" s="5"/>
      <c r="E190" s="5"/>
      <c r="F190" s="5"/>
      <c r="G190" s="5"/>
      <c r="H190" s="4">
        <v>43.851593908538703</v>
      </c>
      <c r="I190" s="4">
        <v>111.040621250131</v>
      </c>
      <c r="J190" s="4">
        <v>175.333270003904</v>
      </c>
      <c r="K190" s="4">
        <v>516.86131004617096</v>
      </c>
      <c r="L190" s="4">
        <v>2102.5024156191598</v>
      </c>
      <c r="M190" s="4">
        <v>3378.31035881035</v>
      </c>
      <c r="O190" s="9" t="str">
        <f t="shared" si="2"/>
        <v>0016</v>
      </c>
      <c r="P190" s="9">
        <f>VLOOKUP($O190,scenarios!$A$2:$I$61,3)</f>
        <v>2060</v>
      </c>
      <c r="Q190" s="9" t="str">
        <f>VLOOKUP($O190,scenarios!$A$2:$I$61,4)</f>
        <v>Ref</v>
      </c>
      <c r="R190" s="9" t="str">
        <f>VLOOKUP($O190,scenarios!$A$2:$I$61,5)</f>
        <v>Ref</v>
      </c>
      <c r="S190" s="9" t="str">
        <f>VLOOKUP($O190,scenarios!$A$2:$I$61,6)</f>
        <v>Linear-Steady</v>
      </c>
      <c r="T190" s="9" t="str">
        <f>VLOOKUP($O190,scenarios!$A$2:$I$61,7)</f>
        <v>Low</v>
      </c>
      <c r="U190" s="9" t="str">
        <f>VLOOKUP($O190,scenarios!$A$2:$I$61,8)</f>
        <v>Ref</v>
      </c>
      <c r="V190" s="9" t="str">
        <f>VLOOKUP($O190,scenarios!$A$2:$I$61,9)</f>
        <v>Ref</v>
      </c>
    </row>
    <row r="191" spans="1:22" x14ac:dyDescent="0.3">
      <c r="A191" s="10" t="s">
        <v>70</v>
      </c>
      <c r="B191" s="10" t="s">
        <v>69</v>
      </c>
      <c r="C191" s="2" t="s">
        <v>16</v>
      </c>
      <c r="D191" s="5"/>
      <c r="E191" s="4">
        <v>7.23713983468054E-3</v>
      </c>
      <c r="F191" s="4">
        <v>0.104312476845433</v>
      </c>
      <c r="G191" s="4">
        <v>9.50473902781519E-2</v>
      </c>
      <c r="H191" s="4">
        <v>8.4249702362211798E-2</v>
      </c>
      <c r="I191" s="5"/>
      <c r="J191" s="5"/>
      <c r="K191" s="5"/>
      <c r="L191" s="5"/>
      <c r="M191" s="5"/>
      <c r="O191" s="9" t="str">
        <f t="shared" si="2"/>
        <v>0016</v>
      </c>
      <c r="P191" s="9">
        <f>VLOOKUP($O191,scenarios!$A$2:$I$61,3)</f>
        <v>2060</v>
      </c>
      <c r="Q191" s="9" t="str">
        <f>VLOOKUP($O191,scenarios!$A$2:$I$61,4)</f>
        <v>Ref</v>
      </c>
      <c r="R191" s="9" t="str">
        <f>VLOOKUP($O191,scenarios!$A$2:$I$61,5)</f>
        <v>Ref</v>
      </c>
      <c r="S191" s="9" t="str">
        <f>VLOOKUP($O191,scenarios!$A$2:$I$61,6)</f>
        <v>Linear-Steady</v>
      </c>
      <c r="T191" s="9" t="str">
        <f>VLOOKUP($O191,scenarios!$A$2:$I$61,7)</f>
        <v>Low</v>
      </c>
      <c r="U191" s="9" t="str">
        <f>VLOOKUP($O191,scenarios!$A$2:$I$61,8)</f>
        <v>Ref</v>
      </c>
      <c r="V191" s="9" t="str">
        <f>VLOOKUP($O191,scenarios!$A$2:$I$61,9)</f>
        <v>Ref</v>
      </c>
    </row>
    <row r="192" spans="1:22" x14ac:dyDescent="0.3">
      <c r="A192" s="10" t="s">
        <v>71</v>
      </c>
      <c r="B192" s="10" t="s">
        <v>69</v>
      </c>
      <c r="C192" s="2" t="s">
        <v>16</v>
      </c>
      <c r="D192" s="5"/>
      <c r="E192" s="5"/>
      <c r="F192" s="5"/>
      <c r="G192" s="4">
        <v>14.1770132610038</v>
      </c>
      <c r="H192" s="4">
        <v>26.1462198431486</v>
      </c>
      <c r="I192" s="4">
        <v>26.1678622060534</v>
      </c>
      <c r="J192" s="4">
        <v>18.985761092737199</v>
      </c>
      <c r="K192" s="4">
        <v>19.357025232700799</v>
      </c>
      <c r="L192" s="4">
        <v>19.961007282087898</v>
      </c>
      <c r="M192" s="4">
        <v>95.999725287751303</v>
      </c>
      <c r="O192" s="9" t="str">
        <f t="shared" si="2"/>
        <v>0016</v>
      </c>
      <c r="P192" s="9">
        <f>VLOOKUP($O192,scenarios!$A$2:$I$61,3)</f>
        <v>2060</v>
      </c>
      <c r="Q192" s="9" t="str">
        <f>VLOOKUP($O192,scenarios!$A$2:$I$61,4)</f>
        <v>Ref</v>
      </c>
      <c r="R192" s="9" t="str">
        <f>VLOOKUP($O192,scenarios!$A$2:$I$61,5)</f>
        <v>Ref</v>
      </c>
      <c r="S192" s="9" t="str">
        <f>VLOOKUP($O192,scenarios!$A$2:$I$61,6)</f>
        <v>Linear-Steady</v>
      </c>
      <c r="T192" s="9" t="str">
        <f>VLOOKUP($O192,scenarios!$A$2:$I$61,7)</f>
        <v>Low</v>
      </c>
      <c r="U192" s="9" t="str">
        <f>VLOOKUP($O192,scenarios!$A$2:$I$61,8)</f>
        <v>Ref</v>
      </c>
      <c r="V192" s="9" t="str">
        <f>VLOOKUP($O192,scenarios!$A$2:$I$61,9)</f>
        <v>Ref</v>
      </c>
    </row>
    <row r="193" spans="1:22" x14ac:dyDescent="0.3">
      <c r="A193" s="10" t="s">
        <v>72</v>
      </c>
      <c r="B193" s="10" t="s">
        <v>69</v>
      </c>
      <c r="C193" s="2" t="s">
        <v>16</v>
      </c>
      <c r="D193" s="4">
        <v>0.150930882900571</v>
      </c>
      <c r="E193" s="4">
        <v>0.138493735562882</v>
      </c>
      <c r="F193" s="4">
        <v>3.7616065277232699E-2</v>
      </c>
      <c r="G193" s="4">
        <v>1.0120461553152301E-2</v>
      </c>
      <c r="H193" s="4">
        <v>8.6384066300645296E-3</v>
      </c>
      <c r="I193" s="5"/>
      <c r="J193" s="5"/>
      <c r="K193" s="5"/>
      <c r="L193" s="5"/>
      <c r="M193" s="5"/>
      <c r="O193" s="9" t="str">
        <f t="shared" si="2"/>
        <v>0016</v>
      </c>
      <c r="P193" s="9">
        <f>VLOOKUP($O193,scenarios!$A$2:$I$61,3)</f>
        <v>2060</v>
      </c>
      <c r="Q193" s="9" t="str">
        <f>VLOOKUP($O193,scenarios!$A$2:$I$61,4)</f>
        <v>Ref</v>
      </c>
      <c r="R193" s="9" t="str">
        <f>VLOOKUP($O193,scenarios!$A$2:$I$61,5)</f>
        <v>Ref</v>
      </c>
      <c r="S193" s="9" t="str">
        <f>VLOOKUP($O193,scenarios!$A$2:$I$61,6)</f>
        <v>Linear-Steady</v>
      </c>
      <c r="T193" s="9" t="str">
        <f>VLOOKUP($O193,scenarios!$A$2:$I$61,7)</f>
        <v>Low</v>
      </c>
      <c r="U193" s="9" t="str">
        <f>VLOOKUP($O193,scenarios!$A$2:$I$61,8)</f>
        <v>Ref</v>
      </c>
      <c r="V193" s="9" t="str">
        <f>VLOOKUP($O193,scenarios!$A$2:$I$61,9)</f>
        <v>Ref</v>
      </c>
    </row>
    <row r="194" spans="1:22" x14ac:dyDescent="0.3">
      <c r="A194" s="10" t="s">
        <v>73</v>
      </c>
      <c r="B194" s="10" t="s">
        <v>69</v>
      </c>
      <c r="C194" s="2" t="s">
        <v>16</v>
      </c>
      <c r="D194" s="4">
        <v>8.73173306253055E-2</v>
      </c>
      <c r="E194" s="4">
        <v>8.0123402051320694E-2</v>
      </c>
      <c r="F194" s="4">
        <v>2.1766340449913199E-2</v>
      </c>
      <c r="G194" s="4">
        <v>5.8591425899073499E-3</v>
      </c>
      <c r="H194" s="4">
        <v>5.0018389997672904E-3</v>
      </c>
      <c r="I194" s="5"/>
      <c r="J194" s="5"/>
      <c r="K194" s="5"/>
      <c r="L194" s="5"/>
      <c r="M194" s="5"/>
      <c r="O194" s="9" t="str">
        <f t="shared" si="2"/>
        <v>0016</v>
      </c>
      <c r="P194" s="9">
        <f>VLOOKUP($O194,scenarios!$A$2:$I$61,3)</f>
        <v>2060</v>
      </c>
      <c r="Q194" s="9" t="str">
        <f>VLOOKUP($O194,scenarios!$A$2:$I$61,4)</f>
        <v>Ref</v>
      </c>
      <c r="R194" s="9" t="str">
        <f>VLOOKUP($O194,scenarios!$A$2:$I$61,5)</f>
        <v>Ref</v>
      </c>
      <c r="S194" s="9" t="str">
        <f>VLOOKUP($O194,scenarios!$A$2:$I$61,6)</f>
        <v>Linear-Steady</v>
      </c>
      <c r="T194" s="9" t="str">
        <f>VLOOKUP($O194,scenarios!$A$2:$I$61,7)</f>
        <v>Low</v>
      </c>
      <c r="U194" s="9" t="str">
        <f>VLOOKUP($O194,scenarios!$A$2:$I$61,8)</f>
        <v>Ref</v>
      </c>
      <c r="V194" s="9" t="str">
        <f>VLOOKUP($O194,scenarios!$A$2:$I$61,9)</f>
        <v>Ref</v>
      </c>
    </row>
    <row r="195" spans="1:22" x14ac:dyDescent="0.3">
      <c r="A195" s="10" t="s">
        <v>74</v>
      </c>
      <c r="B195" s="10" t="s">
        <v>69</v>
      </c>
      <c r="C195" s="2" t="s">
        <v>16</v>
      </c>
      <c r="D195" s="5"/>
      <c r="E195" s="5"/>
      <c r="F195" s="5"/>
      <c r="G195" s="5"/>
      <c r="H195" s="5"/>
      <c r="I195" s="5"/>
      <c r="J195" s="5"/>
      <c r="K195" s="5"/>
      <c r="L195" s="5"/>
      <c r="M195" s="4">
        <v>0.90828767591259696</v>
      </c>
      <c r="O195" s="9" t="str">
        <f t="shared" si="2"/>
        <v>0016</v>
      </c>
      <c r="P195" s="9">
        <f>VLOOKUP($O195,scenarios!$A$2:$I$61,3)</f>
        <v>2060</v>
      </c>
      <c r="Q195" s="9" t="str">
        <f>VLOOKUP($O195,scenarios!$A$2:$I$61,4)</f>
        <v>Ref</v>
      </c>
      <c r="R195" s="9" t="str">
        <f>VLOOKUP($O195,scenarios!$A$2:$I$61,5)</f>
        <v>Ref</v>
      </c>
      <c r="S195" s="9" t="str">
        <f>VLOOKUP($O195,scenarios!$A$2:$I$61,6)</f>
        <v>Linear-Steady</v>
      </c>
      <c r="T195" s="9" t="str">
        <f>VLOOKUP($O195,scenarios!$A$2:$I$61,7)</f>
        <v>Low</v>
      </c>
      <c r="U195" s="9" t="str">
        <f>VLOOKUP($O195,scenarios!$A$2:$I$61,8)</f>
        <v>Ref</v>
      </c>
      <c r="V195" s="9" t="str">
        <f>VLOOKUP($O195,scenarios!$A$2:$I$61,9)</f>
        <v>Ref</v>
      </c>
    </row>
    <row r="196" spans="1:22" x14ac:dyDescent="0.3">
      <c r="A196" s="10" t="s">
        <v>77</v>
      </c>
      <c r="B196" s="10" t="s">
        <v>69</v>
      </c>
      <c r="C196" s="2" t="s">
        <v>16</v>
      </c>
      <c r="D196" s="5"/>
      <c r="E196" s="5"/>
      <c r="F196" s="5"/>
      <c r="G196" s="5"/>
      <c r="H196" s="5"/>
      <c r="I196" s="5"/>
      <c r="J196" s="5"/>
      <c r="K196" s="4">
        <v>6.8490309025090204</v>
      </c>
      <c r="L196" s="4">
        <v>7.0552223231669204</v>
      </c>
      <c r="M196" s="4">
        <v>7.2940806473864397</v>
      </c>
      <c r="O196" s="9" t="str">
        <f t="shared" si="2"/>
        <v>0016</v>
      </c>
      <c r="P196" s="9">
        <f>VLOOKUP($O196,scenarios!$A$2:$I$61,3)</f>
        <v>2060</v>
      </c>
      <c r="Q196" s="9" t="str">
        <f>VLOOKUP($O196,scenarios!$A$2:$I$61,4)</f>
        <v>Ref</v>
      </c>
      <c r="R196" s="9" t="str">
        <f>VLOOKUP($O196,scenarios!$A$2:$I$61,5)</f>
        <v>Ref</v>
      </c>
      <c r="S196" s="9" t="str">
        <f>VLOOKUP($O196,scenarios!$A$2:$I$61,6)</f>
        <v>Linear-Steady</v>
      </c>
      <c r="T196" s="9" t="str">
        <f>VLOOKUP($O196,scenarios!$A$2:$I$61,7)</f>
        <v>Low</v>
      </c>
      <c r="U196" s="9" t="str">
        <f>VLOOKUP($O196,scenarios!$A$2:$I$61,8)</f>
        <v>Ref</v>
      </c>
      <c r="V196" s="9" t="str">
        <f>VLOOKUP($O196,scenarios!$A$2:$I$61,9)</f>
        <v>Ref</v>
      </c>
    </row>
    <row r="197" spans="1:22" x14ac:dyDescent="0.3">
      <c r="A197" s="10" t="s">
        <v>78</v>
      </c>
      <c r="B197" s="10" t="s">
        <v>69</v>
      </c>
      <c r="C197" s="2" t="s">
        <v>16</v>
      </c>
      <c r="D197" s="5"/>
      <c r="E197" s="5"/>
      <c r="F197" s="5"/>
      <c r="G197" s="4">
        <v>5.8066033577119596</v>
      </c>
      <c r="H197" s="4">
        <v>5.0021969479094004</v>
      </c>
      <c r="I197" s="5"/>
      <c r="J197" s="5"/>
      <c r="K197" s="4">
        <v>38.233055616775303</v>
      </c>
      <c r="L197" s="4">
        <v>39.384069266140997</v>
      </c>
      <c r="M197" s="4">
        <v>40.717437990038697</v>
      </c>
      <c r="O197" s="9" t="str">
        <f t="shared" si="2"/>
        <v>0016</v>
      </c>
      <c r="P197" s="9">
        <f>VLOOKUP($O197,scenarios!$A$2:$I$61,3)</f>
        <v>2060</v>
      </c>
      <c r="Q197" s="9" t="str">
        <f>VLOOKUP($O197,scenarios!$A$2:$I$61,4)</f>
        <v>Ref</v>
      </c>
      <c r="R197" s="9" t="str">
        <f>VLOOKUP($O197,scenarios!$A$2:$I$61,5)</f>
        <v>Ref</v>
      </c>
      <c r="S197" s="9" t="str">
        <f>VLOOKUP($O197,scenarios!$A$2:$I$61,6)</f>
        <v>Linear-Steady</v>
      </c>
      <c r="T197" s="9" t="str">
        <f>VLOOKUP($O197,scenarios!$A$2:$I$61,7)</f>
        <v>Low</v>
      </c>
      <c r="U197" s="9" t="str">
        <f>VLOOKUP($O197,scenarios!$A$2:$I$61,8)</f>
        <v>Ref</v>
      </c>
      <c r="V197" s="9" t="str">
        <f>VLOOKUP($O197,scenarios!$A$2:$I$61,9)</f>
        <v>Ref</v>
      </c>
    </row>
    <row r="198" spans="1:22" x14ac:dyDescent="0.3">
      <c r="A198" s="10" t="s">
        <v>79</v>
      </c>
      <c r="B198" s="10" t="s">
        <v>69</v>
      </c>
      <c r="C198" s="2" t="s">
        <v>16</v>
      </c>
      <c r="D198" s="5"/>
      <c r="E198" s="5"/>
      <c r="F198" s="5"/>
      <c r="G198" s="4">
        <v>7.0700400522044404E-2</v>
      </c>
      <c r="H198" s="4">
        <v>6.3933505115980296E-2</v>
      </c>
      <c r="I198" s="4">
        <v>6.3971310452488495E-2</v>
      </c>
      <c r="J198" s="4">
        <v>10.630519763935601</v>
      </c>
      <c r="K198" s="4">
        <v>21.6537663008713</v>
      </c>
      <c r="L198" s="4">
        <v>22.305657188753699</v>
      </c>
      <c r="M198" s="4">
        <v>23.060827139844498</v>
      </c>
      <c r="O198" s="9" t="str">
        <f t="shared" si="2"/>
        <v>0016</v>
      </c>
      <c r="P198" s="9">
        <f>VLOOKUP($O198,scenarios!$A$2:$I$61,3)</f>
        <v>2060</v>
      </c>
      <c r="Q198" s="9" t="str">
        <f>VLOOKUP($O198,scenarios!$A$2:$I$61,4)</f>
        <v>Ref</v>
      </c>
      <c r="R198" s="9" t="str">
        <f>VLOOKUP($O198,scenarios!$A$2:$I$61,5)</f>
        <v>Ref</v>
      </c>
      <c r="S198" s="9" t="str">
        <f>VLOOKUP($O198,scenarios!$A$2:$I$61,6)</f>
        <v>Linear-Steady</v>
      </c>
      <c r="T198" s="9" t="str">
        <f>VLOOKUP($O198,scenarios!$A$2:$I$61,7)</f>
        <v>Low</v>
      </c>
      <c r="U198" s="9" t="str">
        <f>VLOOKUP($O198,scenarios!$A$2:$I$61,8)</f>
        <v>Ref</v>
      </c>
      <c r="V198" s="9" t="str">
        <f>VLOOKUP($O198,scenarios!$A$2:$I$61,9)</f>
        <v>Ref</v>
      </c>
    </row>
    <row r="199" spans="1:22" x14ac:dyDescent="0.3">
      <c r="A199" s="10" t="s">
        <v>80</v>
      </c>
      <c r="B199" s="10" t="s">
        <v>69</v>
      </c>
      <c r="C199" s="2" t="s">
        <v>16</v>
      </c>
      <c r="D199" s="5"/>
      <c r="E199" s="5"/>
      <c r="F199" s="5"/>
      <c r="G199" s="5"/>
      <c r="H199" s="5"/>
      <c r="I199" s="5"/>
      <c r="J199" s="5"/>
      <c r="K199" s="4">
        <v>73.596781544554005</v>
      </c>
      <c r="L199" s="4">
        <v>75.330604924079495</v>
      </c>
      <c r="M199" s="4">
        <v>77.987268461225099</v>
      </c>
      <c r="O199" s="9" t="str">
        <f t="shared" si="2"/>
        <v>0016</v>
      </c>
      <c r="P199" s="9">
        <f>VLOOKUP($O199,scenarios!$A$2:$I$61,3)</f>
        <v>2060</v>
      </c>
      <c r="Q199" s="9" t="str">
        <f>VLOOKUP($O199,scenarios!$A$2:$I$61,4)</f>
        <v>Ref</v>
      </c>
      <c r="R199" s="9" t="str">
        <f>VLOOKUP($O199,scenarios!$A$2:$I$61,5)</f>
        <v>Ref</v>
      </c>
      <c r="S199" s="9" t="str">
        <f>VLOOKUP($O199,scenarios!$A$2:$I$61,6)</f>
        <v>Linear-Steady</v>
      </c>
      <c r="T199" s="9" t="str">
        <f>VLOOKUP($O199,scenarios!$A$2:$I$61,7)</f>
        <v>Low</v>
      </c>
      <c r="U199" s="9" t="str">
        <f>VLOOKUP($O199,scenarios!$A$2:$I$61,8)</f>
        <v>Ref</v>
      </c>
      <c r="V199" s="9" t="str">
        <f>VLOOKUP($O199,scenarios!$A$2:$I$61,9)</f>
        <v>Ref</v>
      </c>
    </row>
    <row r="200" spans="1:22" x14ac:dyDescent="0.3">
      <c r="A200" s="10" t="s">
        <v>81</v>
      </c>
      <c r="B200" s="10" t="s">
        <v>69</v>
      </c>
      <c r="C200" s="2" t="s">
        <v>16</v>
      </c>
      <c r="D200" s="5"/>
      <c r="E200" s="5"/>
      <c r="F200" s="5"/>
      <c r="G200" s="5"/>
      <c r="H200" s="5"/>
      <c r="I200" s="5"/>
      <c r="J200" s="5"/>
      <c r="K200" s="4">
        <v>14.371509541955399</v>
      </c>
      <c r="L200" s="4">
        <v>14.804166659675399</v>
      </c>
      <c r="M200" s="4">
        <v>15.3053696378133</v>
      </c>
      <c r="O200" s="9" t="str">
        <f t="shared" si="2"/>
        <v>0016</v>
      </c>
      <c r="P200" s="9">
        <f>VLOOKUP($O200,scenarios!$A$2:$I$61,3)</f>
        <v>2060</v>
      </c>
      <c r="Q200" s="9" t="str">
        <f>VLOOKUP($O200,scenarios!$A$2:$I$61,4)</f>
        <v>Ref</v>
      </c>
      <c r="R200" s="9" t="str">
        <f>VLOOKUP($O200,scenarios!$A$2:$I$61,5)</f>
        <v>Ref</v>
      </c>
      <c r="S200" s="9" t="str">
        <f>VLOOKUP($O200,scenarios!$A$2:$I$61,6)</f>
        <v>Linear-Steady</v>
      </c>
      <c r="T200" s="9" t="str">
        <f>VLOOKUP($O200,scenarios!$A$2:$I$61,7)</f>
        <v>Low</v>
      </c>
      <c r="U200" s="9" t="str">
        <f>VLOOKUP($O200,scenarios!$A$2:$I$61,8)</f>
        <v>Ref</v>
      </c>
      <c r="V200" s="9" t="str">
        <f>VLOOKUP($O200,scenarios!$A$2:$I$61,9)</f>
        <v>Ref</v>
      </c>
    </row>
    <row r="201" spans="1:22" x14ac:dyDescent="0.3">
      <c r="A201" s="10" t="s">
        <v>82</v>
      </c>
      <c r="B201" s="10" t="s">
        <v>82</v>
      </c>
      <c r="C201" s="2" t="s">
        <v>16</v>
      </c>
      <c r="D201" s="5"/>
      <c r="E201" s="5"/>
      <c r="F201" s="5"/>
      <c r="G201" s="4">
        <v>5.0736174007941497E-2</v>
      </c>
      <c r="H201" s="4">
        <v>4.6872097850688597E-2</v>
      </c>
      <c r="I201" s="4">
        <v>4.6726525115337501E-2</v>
      </c>
      <c r="J201" s="4">
        <v>4.7258341955649999E-2</v>
      </c>
      <c r="K201" s="4">
        <v>4.7211322184614102E-2</v>
      </c>
      <c r="L201" s="4">
        <v>4.7086610417086401E-2</v>
      </c>
      <c r="M201" s="4">
        <v>10.768373344840001</v>
      </c>
      <c r="O201" s="9" t="str">
        <f t="shared" si="2"/>
        <v>0016</v>
      </c>
      <c r="P201" s="9">
        <f>VLOOKUP($O201,scenarios!$A$2:$I$61,3)</f>
        <v>2060</v>
      </c>
      <c r="Q201" s="9" t="str">
        <f>VLOOKUP($O201,scenarios!$A$2:$I$61,4)</f>
        <v>Ref</v>
      </c>
      <c r="R201" s="9" t="str">
        <f>VLOOKUP($O201,scenarios!$A$2:$I$61,5)</f>
        <v>Ref</v>
      </c>
      <c r="S201" s="9" t="str">
        <f>VLOOKUP($O201,scenarios!$A$2:$I$61,6)</f>
        <v>Linear-Steady</v>
      </c>
      <c r="T201" s="9" t="str">
        <f>VLOOKUP($O201,scenarios!$A$2:$I$61,7)</f>
        <v>Low</v>
      </c>
      <c r="U201" s="9" t="str">
        <f>VLOOKUP($O201,scenarios!$A$2:$I$61,8)</f>
        <v>Ref</v>
      </c>
      <c r="V201" s="9" t="str">
        <f>VLOOKUP($O201,scenarios!$A$2:$I$61,9)</f>
        <v>Ref</v>
      </c>
    </row>
    <row r="202" spans="1:22" x14ac:dyDescent="0.3">
      <c r="A202" s="14" t="s">
        <v>83</v>
      </c>
      <c r="B202" s="14" t="s">
        <v>83</v>
      </c>
      <c r="C202" s="15" t="s">
        <v>16</v>
      </c>
      <c r="D202" s="16"/>
      <c r="E202" s="16"/>
      <c r="F202" s="16"/>
      <c r="G202" s="16"/>
      <c r="H202" s="16"/>
      <c r="I202" s="16"/>
      <c r="J202" s="16"/>
      <c r="K202" s="16"/>
      <c r="L202" s="17">
        <v>266.42794760019098</v>
      </c>
      <c r="M202" s="17">
        <v>532.47003872008497</v>
      </c>
      <c r="N202" s="18"/>
      <c r="O202" s="18" t="str">
        <f t="shared" si="2"/>
        <v>0016</v>
      </c>
      <c r="P202" s="18">
        <f>VLOOKUP($O202,scenarios!$A$2:$I$61,3)</f>
        <v>2060</v>
      </c>
      <c r="Q202" s="18" t="str">
        <f>VLOOKUP($O202,scenarios!$A$2:$I$61,4)</f>
        <v>Ref</v>
      </c>
      <c r="R202" s="18" t="str">
        <f>VLOOKUP($O202,scenarios!$A$2:$I$61,5)</f>
        <v>Ref</v>
      </c>
      <c r="S202" s="18" t="str">
        <f>VLOOKUP($O202,scenarios!$A$2:$I$61,6)</f>
        <v>Linear-Steady</v>
      </c>
      <c r="T202" s="18" t="str">
        <f>VLOOKUP($O202,scenarios!$A$2:$I$61,7)</f>
        <v>Low</v>
      </c>
      <c r="U202" s="18" t="str">
        <f>VLOOKUP($O202,scenarios!$A$2:$I$61,8)</f>
        <v>Ref</v>
      </c>
      <c r="V202" s="18" t="str">
        <f>VLOOKUP($O202,scenarios!$A$2:$I$61,9)</f>
        <v>Ref</v>
      </c>
    </row>
    <row r="203" spans="1:22" x14ac:dyDescent="0.3">
      <c r="A203" s="10" t="s">
        <v>62</v>
      </c>
      <c r="B203" s="10" t="s">
        <v>61</v>
      </c>
      <c r="C203" s="2" t="s">
        <v>17</v>
      </c>
      <c r="D203" s="5"/>
      <c r="E203" s="5"/>
      <c r="F203" s="5"/>
      <c r="G203" s="5"/>
      <c r="H203" s="5"/>
      <c r="I203" s="5"/>
      <c r="J203" s="5"/>
      <c r="K203" s="5"/>
      <c r="L203" s="4">
        <v>0.39726237247916002</v>
      </c>
      <c r="M203" s="4">
        <v>6.2442223527234102</v>
      </c>
      <c r="O203" s="9" t="str">
        <f t="shared" si="2"/>
        <v>0017</v>
      </c>
      <c r="P203" s="9">
        <f>VLOOKUP($O203,scenarios!$A$2:$I$61,3)</f>
        <v>2060</v>
      </c>
      <c r="Q203" s="9" t="str">
        <f>VLOOKUP($O203,scenarios!$A$2:$I$61,4)</f>
        <v>Ref</v>
      </c>
      <c r="R203" s="9" t="str">
        <f>VLOOKUP($O203,scenarios!$A$2:$I$61,5)</f>
        <v>Ref</v>
      </c>
      <c r="S203" s="9" t="str">
        <f>VLOOKUP($O203,scenarios!$A$2:$I$61,6)</f>
        <v>Linear-Steady</v>
      </c>
      <c r="T203" s="9" t="str">
        <f>VLOOKUP($O203,scenarios!$A$2:$I$61,7)</f>
        <v>Doe4</v>
      </c>
      <c r="U203" s="9" t="str">
        <f>VLOOKUP($O203,scenarios!$A$2:$I$61,8)</f>
        <v>Ref</v>
      </c>
      <c r="V203" s="9" t="str">
        <f>VLOOKUP($O203,scenarios!$A$2:$I$61,9)</f>
        <v>Ref</v>
      </c>
    </row>
    <row r="204" spans="1:22" x14ac:dyDescent="0.3">
      <c r="A204" s="14" t="s">
        <v>63</v>
      </c>
      <c r="B204" s="14" t="s">
        <v>64</v>
      </c>
      <c r="C204" s="15" t="s">
        <v>17</v>
      </c>
      <c r="D204" s="16"/>
      <c r="E204" s="16"/>
      <c r="F204" s="16"/>
      <c r="G204" s="16"/>
      <c r="H204" s="16"/>
      <c r="I204" s="16"/>
      <c r="J204" s="16"/>
      <c r="K204" s="17">
        <v>1.2704289172686999E-3</v>
      </c>
      <c r="L204" s="17">
        <v>14.5200959161577</v>
      </c>
      <c r="M204" s="17">
        <v>20.880742073377199</v>
      </c>
      <c r="N204" s="18"/>
      <c r="O204" s="18" t="str">
        <f t="shared" si="2"/>
        <v>0017</v>
      </c>
      <c r="P204" s="18">
        <f>VLOOKUP($O204,scenarios!$A$2:$I$61,3)</f>
        <v>2060</v>
      </c>
      <c r="Q204" s="18" t="str">
        <f>VLOOKUP($O204,scenarios!$A$2:$I$61,4)</f>
        <v>Ref</v>
      </c>
      <c r="R204" s="18" t="str">
        <f>VLOOKUP($O204,scenarios!$A$2:$I$61,5)</f>
        <v>Ref</v>
      </c>
      <c r="S204" s="18" t="str">
        <f>VLOOKUP($O204,scenarios!$A$2:$I$61,6)</f>
        <v>Linear-Steady</v>
      </c>
      <c r="T204" s="18" t="str">
        <f>VLOOKUP($O204,scenarios!$A$2:$I$61,7)</f>
        <v>Doe4</v>
      </c>
      <c r="U204" s="18" t="str">
        <f>VLOOKUP($O204,scenarios!$A$2:$I$61,8)</f>
        <v>Ref</v>
      </c>
      <c r="V204" s="18" t="str">
        <f>VLOOKUP($O204,scenarios!$A$2:$I$61,9)</f>
        <v>Ref</v>
      </c>
    </row>
    <row r="205" spans="1:22" x14ac:dyDescent="0.3">
      <c r="A205" s="10" t="s">
        <v>65</v>
      </c>
      <c r="B205" s="10" t="s">
        <v>65</v>
      </c>
      <c r="C205" s="2" t="s">
        <v>17</v>
      </c>
      <c r="D205" s="5"/>
      <c r="E205" s="5"/>
      <c r="F205" s="5"/>
      <c r="G205" s="4">
        <v>5.2177503042358298E-2</v>
      </c>
      <c r="H205" s="4">
        <v>5.3318120803437501E-2</v>
      </c>
      <c r="I205" s="4">
        <v>5.5678679267911702E-2</v>
      </c>
      <c r="J205" s="4">
        <v>62.707933271271799</v>
      </c>
      <c r="K205" s="4">
        <v>197.74398155732601</v>
      </c>
      <c r="L205" s="4">
        <v>365.904207300716</v>
      </c>
      <c r="M205" s="4">
        <v>457.19489288173202</v>
      </c>
      <c r="O205" s="9" t="str">
        <f t="shared" si="2"/>
        <v>0017</v>
      </c>
      <c r="P205" s="9">
        <f>VLOOKUP($O205,scenarios!$A$2:$I$61,3)</f>
        <v>2060</v>
      </c>
      <c r="Q205" s="9" t="str">
        <f>VLOOKUP($O205,scenarios!$A$2:$I$61,4)</f>
        <v>Ref</v>
      </c>
      <c r="R205" s="9" t="str">
        <f>VLOOKUP($O205,scenarios!$A$2:$I$61,5)</f>
        <v>Ref</v>
      </c>
      <c r="S205" s="9" t="str">
        <f>VLOOKUP($O205,scenarios!$A$2:$I$61,6)</f>
        <v>Linear-Steady</v>
      </c>
      <c r="T205" s="9" t="str">
        <f>VLOOKUP($O205,scenarios!$A$2:$I$61,7)</f>
        <v>Doe4</v>
      </c>
      <c r="U205" s="9" t="str">
        <f>VLOOKUP($O205,scenarios!$A$2:$I$61,8)</f>
        <v>Ref</v>
      </c>
      <c r="V205" s="9" t="str">
        <f>VLOOKUP($O205,scenarios!$A$2:$I$61,9)</f>
        <v>Ref</v>
      </c>
    </row>
    <row r="206" spans="1:22" x14ac:dyDescent="0.3">
      <c r="A206" s="10" t="s">
        <v>66</v>
      </c>
      <c r="B206" s="10" t="s">
        <v>66</v>
      </c>
      <c r="C206" s="2" t="s">
        <v>17</v>
      </c>
      <c r="D206" s="5"/>
      <c r="E206" s="5"/>
      <c r="F206" s="5"/>
      <c r="G206" s="5"/>
      <c r="H206" s="4">
        <v>7.20172051199999E-2</v>
      </c>
      <c r="I206" s="4">
        <v>6.5855175299168997E-2</v>
      </c>
      <c r="J206" s="4">
        <v>6.0772735998616698E-2</v>
      </c>
      <c r="K206" s="4">
        <v>5.6143784191058498E-2</v>
      </c>
      <c r="L206" s="4">
        <v>5.2849475976596103E-2</v>
      </c>
      <c r="M206" s="4">
        <v>306.51092395813902</v>
      </c>
      <c r="O206" s="9" t="str">
        <f t="shared" ref="O206:O269" si="3">RIGHT(C206,4)</f>
        <v>0017</v>
      </c>
      <c r="P206" s="9">
        <f>VLOOKUP($O206,scenarios!$A$2:$I$61,3)</f>
        <v>2060</v>
      </c>
      <c r="Q206" s="9" t="str">
        <f>VLOOKUP($O206,scenarios!$A$2:$I$61,4)</f>
        <v>Ref</v>
      </c>
      <c r="R206" s="9" t="str">
        <f>VLOOKUP($O206,scenarios!$A$2:$I$61,5)</f>
        <v>Ref</v>
      </c>
      <c r="S206" s="9" t="str">
        <f>VLOOKUP($O206,scenarios!$A$2:$I$61,6)</f>
        <v>Linear-Steady</v>
      </c>
      <c r="T206" s="9" t="str">
        <f>VLOOKUP($O206,scenarios!$A$2:$I$61,7)</f>
        <v>Doe4</v>
      </c>
      <c r="U206" s="9" t="str">
        <f>VLOOKUP($O206,scenarios!$A$2:$I$61,8)</f>
        <v>Ref</v>
      </c>
      <c r="V206" s="9" t="str">
        <f>VLOOKUP($O206,scenarios!$A$2:$I$61,9)</f>
        <v>Ref</v>
      </c>
    </row>
    <row r="207" spans="1:22" x14ac:dyDescent="0.3">
      <c r="A207" s="14" t="s">
        <v>67</v>
      </c>
      <c r="B207" s="14" t="s">
        <v>67</v>
      </c>
      <c r="C207" s="15" t="s">
        <v>17</v>
      </c>
      <c r="D207" s="16"/>
      <c r="E207" s="16"/>
      <c r="F207" s="16"/>
      <c r="G207" s="16"/>
      <c r="H207" s="17">
        <v>5.3376602512234098E-2</v>
      </c>
      <c r="I207" s="17">
        <v>4.9364548878612698E-2</v>
      </c>
      <c r="J207" s="17">
        <v>4.5971689155849899E-2</v>
      </c>
      <c r="K207" s="17">
        <v>4.2789694868328301E-2</v>
      </c>
      <c r="L207" s="17">
        <v>315.70453534804199</v>
      </c>
      <c r="M207" s="17">
        <v>1169.57116910543</v>
      </c>
      <c r="N207" s="18"/>
      <c r="O207" s="18" t="str">
        <f t="shared" si="3"/>
        <v>0017</v>
      </c>
      <c r="P207" s="18">
        <f>VLOOKUP($O207,scenarios!$A$2:$I$61,3)</f>
        <v>2060</v>
      </c>
      <c r="Q207" s="18" t="str">
        <f>VLOOKUP($O207,scenarios!$A$2:$I$61,4)</f>
        <v>Ref</v>
      </c>
      <c r="R207" s="18" t="str">
        <f>VLOOKUP($O207,scenarios!$A$2:$I$61,5)</f>
        <v>Ref</v>
      </c>
      <c r="S207" s="18" t="str">
        <f>VLOOKUP($O207,scenarios!$A$2:$I$61,6)</f>
        <v>Linear-Steady</v>
      </c>
      <c r="T207" s="18" t="str">
        <f>VLOOKUP($O207,scenarios!$A$2:$I$61,7)</f>
        <v>Doe4</v>
      </c>
      <c r="U207" s="18" t="str">
        <f>VLOOKUP($O207,scenarios!$A$2:$I$61,8)</f>
        <v>Ref</v>
      </c>
      <c r="V207" s="18" t="str">
        <f>VLOOKUP($O207,scenarios!$A$2:$I$61,9)</f>
        <v>Ref</v>
      </c>
    </row>
    <row r="208" spans="1:22" x14ac:dyDescent="0.3">
      <c r="A208" s="10" t="s">
        <v>68</v>
      </c>
      <c r="B208" s="10" t="s">
        <v>69</v>
      </c>
      <c r="C208" s="2" t="s">
        <v>17</v>
      </c>
      <c r="D208" s="5"/>
      <c r="E208" s="5"/>
      <c r="F208" s="5"/>
      <c r="G208" s="5"/>
      <c r="H208" s="4">
        <v>43.851593909439202</v>
      </c>
      <c r="I208" s="4">
        <v>111.040621251033</v>
      </c>
      <c r="J208" s="4">
        <v>175.333270003904</v>
      </c>
      <c r="K208" s="4">
        <v>516.86131004526806</v>
      </c>
      <c r="L208" s="4">
        <v>2102.5024156182599</v>
      </c>
      <c r="M208" s="4">
        <v>3378.3103588097802</v>
      </c>
      <c r="O208" s="9" t="str">
        <f t="shared" si="3"/>
        <v>0017</v>
      </c>
      <c r="P208" s="9">
        <f>VLOOKUP($O208,scenarios!$A$2:$I$61,3)</f>
        <v>2060</v>
      </c>
      <c r="Q208" s="9" t="str">
        <f>VLOOKUP($O208,scenarios!$A$2:$I$61,4)</f>
        <v>Ref</v>
      </c>
      <c r="R208" s="9" t="str">
        <f>VLOOKUP($O208,scenarios!$A$2:$I$61,5)</f>
        <v>Ref</v>
      </c>
      <c r="S208" s="9" t="str">
        <f>VLOOKUP($O208,scenarios!$A$2:$I$61,6)</f>
        <v>Linear-Steady</v>
      </c>
      <c r="T208" s="9" t="str">
        <f>VLOOKUP($O208,scenarios!$A$2:$I$61,7)</f>
        <v>Doe4</v>
      </c>
      <c r="U208" s="9" t="str">
        <f>VLOOKUP($O208,scenarios!$A$2:$I$61,8)</f>
        <v>Ref</v>
      </c>
      <c r="V208" s="9" t="str">
        <f>VLOOKUP($O208,scenarios!$A$2:$I$61,9)</f>
        <v>Ref</v>
      </c>
    </row>
    <row r="209" spans="1:22" x14ac:dyDescent="0.3">
      <c r="A209" s="10" t="s">
        <v>70</v>
      </c>
      <c r="B209" s="10" t="s">
        <v>69</v>
      </c>
      <c r="C209" s="2" t="s">
        <v>17</v>
      </c>
      <c r="D209" s="5"/>
      <c r="E209" s="4">
        <v>7.23713983468054E-3</v>
      </c>
      <c r="F209" s="4">
        <v>0.104312476845433</v>
      </c>
      <c r="G209" s="4">
        <v>9.50473902781519E-2</v>
      </c>
      <c r="H209" s="4">
        <v>8.4249702362211798E-2</v>
      </c>
      <c r="I209" s="5"/>
      <c r="J209" s="5"/>
      <c r="K209" s="5"/>
      <c r="L209" s="5"/>
      <c r="M209" s="5"/>
      <c r="O209" s="9" t="str">
        <f t="shared" si="3"/>
        <v>0017</v>
      </c>
      <c r="P209" s="9">
        <f>VLOOKUP($O209,scenarios!$A$2:$I$61,3)</f>
        <v>2060</v>
      </c>
      <c r="Q209" s="9" t="str">
        <f>VLOOKUP($O209,scenarios!$A$2:$I$61,4)</f>
        <v>Ref</v>
      </c>
      <c r="R209" s="9" t="str">
        <f>VLOOKUP($O209,scenarios!$A$2:$I$61,5)</f>
        <v>Ref</v>
      </c>
      <c r="S209" s="9" t="str">
        <f>VLOOKUP($O209,scenarios!$A$2:$I$61,6)</f>
        <v>Linear-Steady</v>
      </c>
      <c r="T209" s="9" t="str">
        <f>VLOOKUP($O209,scenarios!$A$2:$I$61,7)</f>
        <v>Doe4</v>
      </c>
      <c r="U209" s="9" t="str">
        <f>VLOOKUP($O209,scenarios!$A$2:$I$61,8)</f>
        <v>Ref</v>
      </c>
      <c r="V209" s="9" t="str">
        <f>VLOOKUP($O209,scenarios!$A$2:$I$61,9)</f>
        <v>Ref</v>
      </c>
    </row>
    <row r="210" spans="1:22" x14ac:dyDescent="0.3">
      <c r="A210" s="10" t="s">
        <v>71</v>
      </c>
      <c r="B210" s="10" t="s">
        <v>69</v>
      </c>
      <c r="C210" s="2" t="s">
        <v>17</v>
      </c>
      <c r="D210" s="5"/>
      <c r="E210" s="5"/>
      <c r="F210" s="5"/>
      <c r="G210" s="4">
        <v>14.1770132610038</v>
      </c>
      <c r="H210" s="4">
        <v>26.1462198423235</v>
      </c>
      <c r="I210" s="4">
        <v>26.167862205227799</v>
      </c>
      <c r="J210" s="4">
        <v>18.985761092737199</v>
      </c>
      <c r="K210" s="4">
        <v>19.357025232700799</v>
      </c>
      <c r="L210" s="4">
        <v>19.961007282087898</v>
      </c>
      <c r="M210" s="4">
        <v>95.999725287751303</v>
      </c>
      <c r="O210" s="9" t="str">
        <f t="shared" si="3"/>
        <v>0017</v>
      </c>
      <c r="P210" s="9">
        <f>VLOOKUP($O210,scenarios!$A$2:$I$61,3)</f>
        <v>2060</v>
      </c>
      <c r="Q210" s="9" t="str">
        <f>VLOOKUP($O210,scenarios!$A$2:$I$61,4)</f>
        <v>Ref</v>
      </c>
      <c r="R210" s="9" t="str">
        <f>VLOOKUP($O210,scenarios!$A$2:$I$61,5)</f>
        <v>Ref</v>
      </c>
      <c r="S210" s="9" t="str">
        <f>VLOOKUP($O210,scenarios!$A$2:$I$61,6)</f>
        <v>Linear-Steady</v>
      </c>
      <c r="T210" s="9" t="str">
        <f>VLOOKUP($O210,scenarios!$A$2:$I$61,7)</f>
        <v>Doe4</v>
      </c>
      <c r="U210" s="9" t="str">
        <f>VLOOKUP($O210,scenarios!$A$2:$I$61,8)</f>
        <v>Ref</v>
      </c>
      <c r="V210" s="9" t="str">
        <f>VLOOKUP($O210,scenarios!$A$2:$I$61,9)</f>
        <v>Ref</v>
      </c>
    </row>
    <row r="211" spans="1:22" x14ac:dyDescent="0.3">
      <c r="A211" s="10" t="s">
        <v>72</v>
      </c>
      <c r="B211" s="10" t="s">
        <v>69</v>
      </c>
      <c r="C211" s="2" t="s">
        <v>17</v>
      </c>
      <c r="D211" s="4">
        <v>0.150930882900571</v>
      </c>
      <c r="E211" s="4">
        <v>0.138493735562882</v>
      </c>
      <c r="F211" s="4">
        <v>3.7616065277232699E-2</v>
      </c>
      <c r="G211" s="4">
        <v>1.0120461553152301E-2</v>
      </c>
      <c r="H211" s="4">
        <v>8.6384066300645296E-3</v>
      </c>
      <c r="I211" s="5"/>
      <c r="J211" s="5"/>
      <c r="K211" s="5"/>
      <c r="L211" s="5"/>
      <c r="M211" s="5"/>
      <c r="O211" s="9" t="str">
        <f t="shared" si="3"/>
        <v>0017</v>
      </c>
      <c r="P211" s="9">
        <f>VLOOKUP($O211,scenarios!$A$2:$I$61,3)</f>
        <v>2060</v>
      </c>
      <c r="Q211" s="9" t="str">
        <f>VLOOKUP($O211,scenarios!$A$2:$I$61,4)</f>
        <v>Ref</v>
      </c>
      <c r="R211" s="9" t="str">
        <f>VLOOKUP($O211,scenarios!$A$2:$I$61,5)</f>
        <v>Ref</v>
      </c>
      <c r="S211" s="9" t="str">
        <f>VLOOKUP($O211,scenarios!$A$2:$I$61,6)</f>
        <v>Linear-Steady</v>
      </c>
      <c r="T211" s="9" t="str">
        <f>VLOOKUP($O211,scenarios!$A$2:$I$61,7)</f>
        <v>Doe4</v>
      </c>
      <c r="U211" s="9" t="str">
        <f>VLOOKUP($O211,scenarios!$A$2:$I$61,8)</f>
        <v>Ref</v>
      </c>
      <c r="V211" s="9" t="str">
        <f>VLOOKUP($O211,scenarios!$A$2:$I$61,9)</f>
        <v>Ref</v>
      </c>
    </row>
    <row r="212" spans="1:22" x14ac:dyDescent="0.3">
      <c r="A212" s="10" t="s">
        <v>73</v>
      </c>
      <c r="B212" s="10" t="s">
        <v>69</v>
      </c>
      <c r="C212" s="2" t="s">
        <v>17</v>
      </c>
      <c r="D212" s="4">
        <v>8.73173306253055E-2</v>
      </c>
      <c r="E212" s="4">
        <v>8.0123402051320694E-2</v>
      </c>
      <c r="F212" s="4">
        <v>2.1766340449913199E-2</v>
      </c>
      <c r="G212" s="4">
        <v>5.8591425899073499E-3</v>
      </c>
      <c r="H212" s="4">
        <v>5.0018389997672904E-3</v>
      </c>
      <c r="I212" s="5"/>
      <c r="J212" s="5"/>
      <c r="K212" s="5"/>
      <c r="L212" s="5"/>
      <c r="M212" s="5"/>
      <c r="O212" s="9" t="str">
        <f t="shared" si="3"/>
        <v>0017</v>
      </c>
      <c r="P212" s="9">
        <f>VLOOKUP($O212,scenarios!$A$2:$I$61,3)</f>
        <v>2060</v>
      </c>
      <c r="Q212" s="9" t="str">
        <f>VLOOKUP($O212,scenarios!$A$2:$I$61,4)</f>
        <v>Ref</v>
      </c>
      <c r="R212" s="9" t="str">
        <f>VLOOKUP($O212,scenarios!$A$2:$I$61,5)</f>
        <v>Ref</v>
      </c>
      <c r="S212" s="9" t="str">
        <f>VLOOKUP($O212,scenarios!$A$2:$I$61,6)</f>
        <v>Linear-Steady</v>
      </c>
      <c r="T212" s="9" t="str">
        <f>VLOOKUP($O212,scenarios!$A$2:$I$61,7)</f>
        <v>Doe4</v>
      </c>
      <c r="U212" s="9" t="str">
        <f>VLOOKUP($O212,scenarios!$A$2:$I$61,8)</f>
        <v>Ref</v>
      </c>
      <c r="V212" s="9" t="str">
        <f>VLOOKUP($O212,scenarios!$A$2:$I$61,9)</f>
        <v>Ref</v>
      </c>
    </row>
    <row r="213" spans="1:22" x14ac:dyDescent="0.3">
      <c r="A213" s="10" t="s">
        <v>74</v>
      </c>
      <c r="B213" s="10" t="s">
        <v>69</v>
      </c>
      <c r="C213" s="2" t="s">
        <v>17</v>
      </c>
      <c r="D213" s="5"/>
      <c r="E213" s="5"/>
      <c r="F213" s="5"/>
      <c r="G213" s="5"/>
      <c r="H213" s="5"/>
      <c r="I213" s="5"/>
      <c r="J213" s="5"/>
      <c r="K213" s="5"/>
      <c r="L213" s="5"/>
      <c r="M213" s="4">
        <v>0.90828767591259696</v>
      </c>
      <c r="O213" s="9" t="str">
        <f t="shared" si="3"/>
        <v>0017</v>
      </c>
      <c r="P213" s="9">
        <f>VLOOKUP($O213,scenarios!$A$2:$I$61,3)</f>
        <v>2060</v>
      </c>
      <c r="Q213" s="9" t="str">
        <f>VLOOKUP($O213,scenarios!$A$2:$I$61,4)</f>
        <v>Ref</v>
      </c>
      <c r="R213" s="9" t="str">
        <f>VLOOKUP($O213,scenarios!$A$2:$I$61,5)</f>
        <v>Ref</v>
      </c>
      <c r="S213" s="9" t="str">
        <f>VLOOKUP($O213,scenarios!$A$2:$I$61,6)</f>
        <v>Linear-Steady</v>
      </c>
      <c r="T213" s="9" t="str">
        <f>VLOOKUP($O213,scenarios!$A$2:$I$61,7)</f>
        <v>Doe4</v>
      </c>
      <c r="U213" s="9" t="str">
        <f>VLOOKUP($O213,scenarios!$A$2:$I$61,8)</f>
        <v>Ref</v>
      </c>
      <c r="V213" s="9" t="str">
        <f>VLOOKUP($O213,scenarios!$A$2:$I$61,9)</f>
        <v>Ref</v>
      </c>
    </row>
    <row r="214" spans="1:22" x14ac:dyDescent="0.3">
      <c r="A214" s="10" t="s">
        <v>77</v>
      </c>
      <c r="B214" s="10" t="s">
        <v>69</v>
      </c>
      <c r="C214" s="2" t="s">
        <v>17</v>
      </c>
      <c r="D214" s="5"/>
      <c r="E214" s="5"/>
      <c r="F214" s="5"/>
      <c r="G214" s="5"/>
      <c r="H214" s="5"/>
      <c r="I214" s="5"/>
      <c r="J214" s="5"/>
      <c r="K214" s="4">
        <v>6.8490309025090097</v>
      </c>
      <c r="L214" s="4">
        <v>7.0552223231669098</v>
      </c>
      <c r="M214" s="4">
        <v>7.2940806473864397</v>
      </c>
      <c r="O214" s="9" t="str">
        <f t="shared" si="3"/>
        <v>0017</v>
      </c>
      <c r="P214" s="9">
        <f>VLOOKUP($O214,scenarios!$A$2:$I$61,3)</f>
        <v>2060</v>
      </c>
      <c r="Q214" s="9" t="str">
        <f>VLOOKUP($O214,scenarios!$A$2:$I$61,4)</f>
        <v>Ref</v>
      </c>
      <c r="R214" s="9" t="str">
        <f>VLOOKUP($O214,scenarios!$A$2:$I$61,5)</f>
        <v>Ref</v>
      </c>
      <c r="S214" s="9" t="str">
        <f>VLOOKUP($O214,scenarios!$A$2:$I$61,6)</f>
        <v>Linear-Steady</v>
      </c>
      <c r="T214" s="9" t="str">
        <f>VLOOKUP($O214,scenarios!$A$2:$I$61,7)</f>
        <v>Doe4</v>
      </c>
      <c r="U214" s="9" t="str">
        <f>VLOOKUP($O214,scenarios!$A$2:$I$61,8)</f>
        <v>Ref</v>
      </c>
      <c r="V214" s="9" t="str">
        <f>VLOOKUP($O214,scenarios!$A$2:$I$61,9)</f>
        <v>Ref</v>
      </c>
    </row>
    <row r="215" spans="1:22" x14ac:dyDescent="0.3">
      <c r="A215" s="10" t="s">
        <v>78</v>
      </c>
      <c r="B215" s="10" t="s">
        <v>69</v>
      </c>
      <c r="C215" s="2" t="s">
        <v>17</v>
      </c>
      <c r="D215" s="5"/>
      <c r="E215" s="5"/>
      <c r="F215" s="5"/>
      <c r="G215" s="4">
        <v>5.8066033577119596</v>
      </c>
      <c r="H215" s="4">
        <v>5.0021969479094004</v>
      </c>
      <c r="I215" s="5"/>
      <c r="J215" s="5"/>
      <c r="K215" s="4">
        <v>38.233055616775303</v>
      </c>
      <c r="L215" s="4">
        <v>39.384069266140997</v>
      </c>
      <c r="M215" s="4">
        <v>40.717437990038697</v>
      </c>
      <c r="O215" s="9" t="str">
        <f t="shared" si="3"/>
        <v>0017</v>
      </c>
      <c r="P215" s="9">
        <f>VLOOKUP($O215,scenarios!$A$2:$I$61,3)</f>
        <v>2060</v>
      </c>
      <c r="Q215" s="9" t="str">
        <f>VLOOKUP($O215,scenarios!$A$2:$I$61,4)</f>
        <v>Ref</v>
      </c>
      <c r="R215" s="9" t="str">
        <f>VLOOKUP($O215,scenarios!$A$2:$I$61,5)</f>
        <v>Ref</v>
      </c>
      <c r="S215" s="9" t="str">
        <f>VLOOKUP($O215,scenarios!$A$2:$I$61,6)</f>
        <v>Linear-Steady</v>
      </c>
      <c r="T215" s="9" t="str">
        <f>VLOOKUP($O215,scenarios!$A$2:$I$61,7)</f>
        <v>Doe4</v>
      </c>
      <c r="U215" s="9" t="str">
        <f>VLOOKUP($O215,scenarios!$A$2:$I$61,8)</f>
        <v>Ref</v>
      </c>
      <c r="V215" s="9" t="str">
        <f>VLOOKUP($O215,scenarios!$A$2:$I$61,9)</f>
        <v>Ref</v>
      </c>
    </row>
    <row r="216" spans="1:22" x14ac:dyDescent="0.3">
      <c r="A216" s="10" t="s">
        <v>79</v>
      </c>
      <c r="B216" s="10" t="s">
        <v>69</v>
      </c>
      <c r="C216" s="2" t="s">
        <v>17</v>
      </c>
      <c r="D216" s="5"/>
      <c r="E216" s="5"/>
      <c r="F216" s="5"/>
      <c r="G216" s="4">
        <v>7.0700400522044404E-2</v>
      </c>
      <c r="H216" s="4">
        <v>6.3933505115980296E-2</v>
      </c>
      <c r="I216" s="4">
        <v>6.3971310452488495E-2</v>
      </c>
      <c r="J216" s="4">
        <v>10.630519763935601</v>
      </c>
      <c r="K216" s="4">
        <v>21.6537663008713</v>
      </c>
      <c r="L216" s="4">
        <v>22.305657188753699</v>
      </c>
      <c r="M216" s="4">
        <v>23.060827139844498</v>
      </c>
      <c r="O216" s="9" t="str">
        <f t="shared" si="3"/>
        <v>0017</v>
      </c>
      <c r="P216" s="9">
        <f>VLOOKUP($O216,scenarios!$A$2:$I$61,3)</f>
        <v>2060</v>
      </c>
      <c r="Q216" s="9" t="str">
        <f>VLOOKUP($O216,scenarios!$A$2:$I$61,4)</f>
        <v>Ref</v>
      </c>
      <c r="R216" s="9" t="str">
        <f>VLOOKUP($O216,scenarios!$A$2:$I$61,5)</f>
        <v>Ref</v>
      </c>
      <c r="S216" s="9" t="str">
        <f>VLOOKUP($O216,scenarios!$A$2:$I$61,6)</f>
        <v>Linear-Steady</v>
      </c>
      <c r="T216" s="9" t="str">
        <f>VLOOKUP($O216,scenarios!$A$2:$I$61,7)</f>
        <v>Doe4</v>
      </c>
      <c r="U216" s="9" t="str">
        <f>VLOOKUP($O216,scenarios!$A$2:$I$61,8)</f>
        <v>Ref</v>
      </c>
      <c r="V216" s="9" t="str">
        <f>VLOOKUP($O216,scenarios!$A$2:$I$61,9)</f>
        <v>Ref</v>
      </c>
    </row>
    <row r="217" spans="1:22" x14ac:dyDescent="0.3">
      <c r="A217" s="10" t="s">
        <v>80</v>
      </c>
      <c r="B217" s="10" t="s">
        <v>69</v>
      </c>
      <c r="C217" s="2" t="s">
        <v>17</v>
      </c>
      <c r="D217" s="5"/>
      <c r="E217" s="5"/>
      <c r="F217" s="5"/>
      <c r="G217" s="5"/>
      <c r="H217" s="5"/>
      <c r="I217" s="5"/>
      <c r="J217" s="5"/>
      <c r="K217" s="4">
        <v>73.596781544554005</v>
      </c>
      <c r="L217" s="4">
        <v>75.330604924079495</v>
      </c>
      <c r="M217" s="4">
        <v>77.987268461225099</v>
      </c>
      <c r="O217" s="9" t="str">
        <f t="shared" si="3"/>
        <v>0017</v>
      </c>
      <c r="P217" s="9">
        <f>VLOOKUP($O217,scenarios!$A$2:$I$61,3)</f>
        <v>2060</v>
      </c>
      <c r="Q217" s="9" t="str">
        <f>VLOOKUP($O217,scenarios!$A$2:$I$61,4)</f>
        <v>Ref</v>
      </c>
      <c r="R217" s="9" t="str">
        <f>VLOOKUP($O217,scenarios!$A$2:$I$61,5)</f>
        <v>Ref</v>
      </c>
      <c r="S217" s="9" t="str">
        <f>VLOOKUP($O217,scenarios!$A$2:$I$61,6)</f>
        <v>Linear-Steady</v>
      </c>
      <c r="T217" s="9" t="str">
        <f>VLOOKUP($O217,scenarios!$A$2:$I$61,7)</f>
        <v>Doe4</v>
      </c>
      <c r="U217" s="9" t="str">
        <f>VLOOKUP($O217,scenarios!$A$2:$I$61,8)</f>
        <v>Ref</v>
      </c>
      <c r="V217" s="9" t="str">
        <f>VLOOKUP($O217,scenarios!$A$2:$I$61,9)</f>
        <v>Ref</v>
      </c>
    </row>
    <row r="218" spans="1:22" x14ac:dyDescent="0.3">
      <c r="A218" s="10" t="s">
        <v>81</v>
      </c>
      <c r="B218" s="10" t="s">
        <v>69</v>
      </c>
      <c r="C218" s="2" t="s">
        <v>17</v>
      </c>
      <c r="D218" s="5"/>
      <c r="E218" s="5"/>
      <c r="F218" s="5"/>
      <c r="G218" s="5"/>
      <c r="H218" s="5"/>
      <c r="I218" s="5"/>
      <c r="J218" s="5"/>
      <c r="K218" s="4">
        <v>14.371509541955399</v>
      </c>
      <c r="L218" s="4">
        <v>14.804166659675399</v>
      </c>
      <c r="M218" s="4">
        <v>15.3053696378133</v>
      </c>
      <c r="O218" s="9" t="str">
        <f t="shared" si="3"/>
        <v>0017</v>
      </c>
      <c r="P218" s="9">
        <f>VLOOKUP($O218,scenarios!$A$2:$I$61,3)</f>
        <v>2060</v>
      </c>
      <c r="Q218" s="9" t="str">
        <f>VLOOKUP($O218,scenarios!$A$2:$I$61,4)</f>
        <v>Ref</v>
      </c>
      <c r="R218" s="9" t="str">
        <f>VLOOKUP($O218,scenarios!$A$2:$I$61,5)</f>
        <v>Ref</v>
      </c>
      <c r="S218" s="9" t="str">
        <f>VLOOKUP($O218,scenarios!$A$2:$I$61,6)</f>
        <v>Linear-Steady</v>
      </c>
      <c r="T218" s="9" t="str">
        <f>VLOOKUP($O218,scenarios!$A$2:$I$61,7)</f>
        <v>Doe4</v>
      </c>
      <c r="U218" s="9" t="str">
        <f>VLOOKUP($O218,scenarios!$A$2:$I$61,8)</f>
        <v>Ref</v>
      </c>
      <c r="V218" s="9" t="str">
        <f>VLOOKUP($O218,scenarios!$A$2:$I$61,9)</f>
        <v>Ref</v>
      </c>
    </row>
    <row r="219" spans="1:22" x14ac:dyDescent="0.3">
      <c r="A219" s="10" t="s">
        <v>82</v>
      </c>
      <c r="B219" s="10" t="s">
        <v>82</v>
      </c>
      <c r="C219" s="2" t="s">
        <v>17</v>
      </c>
      <c r="D219" s="5"/>
      <c r="E219" s="5"/>
      <c r="F219" s="5"/>
      <c r="G219" s="4">
        <v>5.0736174007941497E-2</v>
      </c>
      <c r="H219" s="4">
        <v>4.6872097850688597E-2</v>
      </c>
      <c r="I219" s="4">
        <v>4.6726525115337501E-2</v>
      </c>
      <c r="J219" s="4">
        <v>4.7258341955649999E-2</v>
      </c>
      <c r="K219" s="4">
        <v>4.7211322184614102E-2</v>
      </c>
      <c r="L219" s="4">
        <v>4.7086610417086401E-2</v>
      </c>
      <c r="M219" s="4">
        <v>10.768373344840001</v>
      </c>
      <c r="O219" s="9" t="str">
        <f t="shared" si="3"/>
        <v>0017</v>
      </c>
      <c r="P219" s="9">
        <f>VLOOKUP($O219,scenarios!$A$2:$I$61,3)</f>
        <v>2060</v>
      </c>
      <c r="Q219" s="9" t="str">
        <f>VLOOKUP($O219,scenarios!$A$2:$I$61,4)</f>
        <v>Ref</v>
      </c>
      <c r="R219" s="9" t="str">
        <f>VLOOKUP($O219,scenarios!$A$2:$I$61,5)</f>
        <v>Ref</v>
      </c>
      <c r="S219" s="9" t="str">
        <f>VLOOKUP($O219,scenarios!$A$2:$I$61,6)</f>
        <v>Linear-Steady</v>
      </c>
      <c r="T219" s="9" t="str">
        <f>VLOOKUP($O219,scenarios!$A$2:$I$61,7)</f>
        <v>Doe4</v>
      </c>
      <c r="U219" s="9" t="str">
        <f>VLOOKUP($O219,scenarios!$A$2:$I$61,8)</f>
        <v>Ref</v>
      </c>
      <c r="V219" s="9" t="str">
        <f>VLOOKUP($O219,scenarios!$A$2:$I$61,9)</f>
        <v>Ref</v>
      </c>
    </row>
    <row r="220" spans="1:22" x14ac:dyDescent="0.3">
      <c r="A220" s="14" t="s">
        <v>83</v>
      </c>
      <c r="B220" s="14" t="s">
        <v>83</v>
      </c>
      <c r="C220" s="15" t="s">
        <v>17</v>
      </c>
      <c r="D220" s="16"/>
      <c r="E220" s="16"/>
      <c r="F220" s="16"/>
      <c r="G220" s="16"/>
      <c r="H220" s="16"/>
      <c r="I220" s="16"/>
      <c r="J220" s="16"/>
      <c r="K220" s="16"/>
      <c r="L220" s="17">
        <v>266.42794760019098</v>
      </c>
      <c r="M220" s="17">
        <v>532.47003872008497</v>
      </c>
      <c r="N220" s="18"/>
      <c r="O220" s="18" t="str">
        <f t="shared" si="3"/>
        <v>0017</v>
      </c>
      <c r="P220" s="18">
        <f>VLOOKUP($O220,scenarios!$A$2:$I$61,3)</f>
        <v>2060</v>
      </c>
      <c r="Q220" s="18" t="str">
        <f>VLOOKUP($O220,scenarios!$A$2:$I$61,4)</f>
        <v>Ref</v>
      </c>
      <c r="R220" s="18" t="str">
        <f>VLOOKUP($O220,scenarios!$A$2:$I$61,5)</f>
        <v>Ref</v>
      </c>
      <c r="S220" s="18" t="str">
        <f>VLOOKUP($O220,scenarios!$A$2:$I$61,6)</f>
        <v>Linear-Steady</v>
      </c>
      <c r="T220" s="18" t="str">
        <f>VLOOKUP($O220,scenarios!$A$2:$I$61,7)</f>
        <v>Doe4</v>
      </c>
      <c r="U220" s="18" t="str">
        <f>VLOOKUP($O220,scenarios!$A$2:$I$61,8)</f>
        <v>Ref</v>
      </c>
      <c r="V220" s="18" t="str">
        <f>VLOOKUP($O220,scenarios!$A$2:$I$61,9)</f>
        <v>Ref</v>
      </c>
    </row>
    <row r="221" spans="1:22" x14ac:dyDescent="0.3">
      <c r="A221" s="10" t="s">
        <v>62</v>
      </c>
      <c r="B221" s="10" t="s">
        <v>61</v>
      </c>
      <c r="C221" s="2" t="s">
        <v>18</v>
      </c>
      <c r="D221" s="5"/>
      <c r="E221" s="5"/>
      <c r="F221" s="5"/>
      <c r="G221" s="5"/>
      <c r="H221" s="5"/>
      <c r="I221" s="5"/>
      <c r="J221" s="5"/>
      <c r="K221" s="5"/>
      <c r="L221" s="4">
        <v>0.39726238999823899</v>
      </c>
      <c r="M221" s="4">
        <v>6.24422236914452</v>
      </c>
      <c r="O221" s="9" t="str">
        <f t="shared" si="3"/>
        <v>0018</v>
      </c>
      <c r="P221" s="9">
        <f>VLOOKUP($O221,scenarios!$A$2:$I$61,3)</f>
        <v>2060</v>
      </c>
      <c r="Q221" s="9" t="str">
        <f>VLOOKUP($O221,scenarios!$A$2:$I$61,4)</f>
        <v>Ref</v>
      </c>
      <c r="R221" s="9" t="str">
        <f>VLOOKUP($O221,scenarios!$A$2:$I$61,5)</f>
        <v>Ref</v>
      </c>
      <c r="S221" s="9" t="str">
        <f>VLOOKUP($O221,scenarios!$A$2:$I$61,6)</f>
        <v>Linear-Steady</v>
      </c>
      <c r="T221" s="9" t="str">
        <f>VLOOKUP($O221,scenarios!$A$2:$I$61,7)</f>
        <v>Doe2</v>
      </c>
      <c r="U221" s="9" t="str">
        <f>VLOOKUP($O221,scenarios!$A$2:$I$61,8)</f>
        <v>Ref</v>
      </c>
      <c r="V221" s="9" t="str">
        <f>VLOOKUP($O221,scenarios!$A$2:$I$61,9)</f>
        <v>Ref</v>
      </c>
    </row>
    <row r="222" spans="1:22" x14ac:dyDescent="0.3">
      <c r="A222" s="14" t="s">
        <v>63</v>
      </c>
      <c r="B222" s="14" t="s">
        <v>64</v>
      </c>
      <c r="C222" s="15" t="s">
        <v>18</v>
      </c>
      <c r="D222" s="16"/>
      <c r="E222" s="16"/>
      <c r="F222" s="16"/>
      <c r="G222" s="16"/>
      <c r="H222" s="16"/>
      <c r="I222" s="16"/>
      <c r="J222" s="16"/>
      <c r="K222" s="17">
        <v>1.2704289172686999E-3</v>
      </c>
      <c r="L222" s="17">
        <v>14.520095893661599</v>
      </c>
      <c r="M222" s="17">
        <v>20.880742052039601</v>
      </c>
      <c r="N222" s="18"/>
      <c r="O222" s="18" t="str">
        <f t="shared" si="3"/>
        <v>0018</v>
      </c>
      <c r="P222" s="18">
        <f>VLOOKUP($O222,scenarios!$A$2:$I$61,3)</f>
        <v>2060</v>
      </c>
      <c r="Q222" s="18" t="str">
        <f>VLOOKUP($O222,scenarios!$A$2:$I$61,4)</f>
        <v>Ref</v>
      </c>
      <c r="R222" s="18" t="str">
        <f>VLOOKUP($O222,scenarios!$A$2:$I$61,5)</f>
        <v>Ref</v>
      </c>
      <c r="S222" s="18" t="str">
        <f>VLOOKUP($O222,scenarios!$A$2:$I$61,6)</f>
        <v>Linear-Steady</v>
      </c>
      <c r="T222" s="18" t="str">
        <f>VLOOKUP($O222,scenarios!$A$2:$I$61,7)</f>
        <v>Doe2</v>
      </c>
      <c r="U222" s="18" t="str">
        <f>VLOOKUP($O222,scenarios!$A$2:$I$61,8)</f>
        <v>Ref</v>
      </c>
      <c r="V222" s="18" t="str">
        <f>VLOOKUP($O222,scenarios!$A$2:$I$61,9)</f>
        <v>Ref</v>
      </c>
    </row>
    <row r="223" spans="1:22" x14ac:dyDescent="0.3">
      <c r="A223" s="10" t="s">
        <v>65</v>
      </c>
      <c r="B223" s="10" t="s">
        <v>65</v>
      </c>
      <c r="C223" s="2" t="s">
        <v>18</v>
      </c>
      <c r="D223" s="5"/>
      <c r="E223" s="5"/>
      <c r="F223" s="5"/>
      <c r="G223" s="4">
        <v>5.2177503042358298E-2</v>
      </c>
      <c r="H223" s="4">
        <v>5.3318120803437501E-2</v>
      </c>
      <c r="I223" s="4">
        <v>5.5678679267911702E-2</v>
      </c>
      <c r="J223" s="4">
        <v>62.7079332712716</v>
      </c>
      <c r="K223" s="4">
        <v>197.74398155732601</v>
      </c>
      <c r="L223" s="4">
        <v>365.904207300716</v>
      </c>
      <c r="M223" s="4">
        <v>457.19489288173202</v>
      </c>
      <c r="O223" s="9" t="str">
        <f t="shared" si="3"/>
        <v>0018</v>
      </c>
      <c r="P223" s="9">
        <f>VLOOKUP($O223,scenarios!$A$2:$I$61,3)</f>
        <v>2060</v>
      </c>
      <c r="Q223" s="9" t="str">
        <f>VLOOKUP($O223,scenarios!$A$2:$I$61,4)</f>
        <v>Ref</v>
      </c>
      <c r="R223" s="9" t="str">
        <f>VLOOKUP($O223,scenarios!$A$2:$I$61,5)</f>
        <v>Ref</v>
      </c>
      <c r="S223" s="9" t="str">
        <f>VLOOKUP($O223,scenarios!$A$2:$I$61,6)</f>
        <v>Linear-Steady</v>
      </c>
      <c r="T223" s="9" t="str">
        <f>VLOOKUP($O223,scenarios!$A$2:$I$61,7)</f>
        <v>Doe2</v>
      </c>
      <c r="U223" s="9" t="str">
        <f>VLOOKUP($O223,scenarios!$A$2:$I$61,8)</f>
        <v>Ref</v>
      </c>
      <c r="V223" s="9" t="str">
        <f>VLOOKUP($O223,scenarios!$A$2:$I$61,9)</f>
        <v>Ref</v>
      </c>
    </row>
    <row r="224" spans="1:22" x14ac:dyDescent="0.3">
      <c r="A224" s="10" t="s">
        <v>66</v>
      </c>
      <c r="B224" s="10" t="s">
        <v>66</v>
      </c>
      <c r="C224" s="2" t="s">
        <v>18</v>
      </c>
      <c r="D224" s="5"/>
      <c r="E224" s="5"/>
      <c r="F224" s="5"/>
      <c r="G224" s="5"/>
      <c r="H224" s="4">
        <v>7.20172051199999E-2</v>
      </c>
      <c r="I224" s="4">
        <v>6.5855175299169802E-2</v>
      </c>
      <c r="J224" s="4">
        <v>6.0772735998625399E-2</v>
      </c>
      <c r="K224" s="4">
        <v>5.6143784191058498E-2</v>
      </c>
      <c r="L224" s="4">
        <v>5.2849475976596103E-2</v>
      </c>
      <c r="M224" s="4">
        <v>306.51092392294203</v>
      </c>
      <c r="O224" s="9" t="str">
        <f t="shared" si="3"/>
        <v>0018</v>
      </c>
      <c r="P224" s="9">
        <f>VLOOKUP($O224,scenarios!$A$2:$I$61,3)</f>
        <v>2060</v>
      </c>
      <c r="Q224" s="9" t="str">
        <f>VLOOKUP($O224,scenarios!$A$2:$I$61,4)</f>
        <v>Ref</v>
      </c>
      <c r="R224" s="9" t="str">
        <f>VLOOKUP($O224,scenarios!$A$2:$I$61,5)</f>
        <v>Ref</v>
      </c>
      <c r="S224" s="9" t="str">
        <f>VLOOKUP($O224,scenarios!$A$2:$I$61,6)</f>
        <v>Linear-Steady</v>
      </c>
      <c r="T224" s="9" t="str">
        <f>VLOOKUP($O224,scenarios!$A$2:$I$61,7)</f>
        <v>Doe2</v>
      </c>
      <c r="U224" s="9" t="str">
        <f>VLOOKUP($O224,scenarios!$A$2:$I$61,8)</f>
        <v>Ref</v>
      </c>
      <c r="V224" s="9" t="str">
        <f>VLOOKUP($O224,scenarios!$A$2:$I$61,9)</f>
        <v>Ref</v>
      </c>
    </row>
    <row r="225" spans="1:22" x14ac:dyDescent="0.3">
      <c r="A225" s="14" t="s">
        <v>67</v>
      </c>
      <c r="B225" s="14" t="s">
        <v>67</v>
      </c>
      <c r="C225" s="15" t="s">
        <v>18</v>
      </c>
      <c r="D225" s="16"/>
      <c r="E225" s="16"/>
      <c r="F225" s="16"/>
      <c r="G225" s="16"/>
      <c r="H225" s="17">
        <v>5.3376602512234098E-2</v>
      </c>
      <c r="I225" s="17">
        <v>4.9364548878612698E-2</v>
      </c>
      <c r="J225" s="17">
        <v>4.5971689155849899E-2</v>
      </c>
      <c r="K225" s="17">
        <v>4.2789694868328301E-2</v>
      </c>
      <c r="L225" s="17">
        <v>315.70453534804199</v>
      </c>
      <c r="M225" s="17">
        <v>1169.57116910543</v>
      </c>
      <c r="N225" s="18"/>
      <c r="O225" s="18" t="str">
        <f t="shared" si="3"/>
        <v>0018</v>
      </c>
      <c r="P225" s="18">
        <f>VLOOKUP($O225,scenarios!$A$2:$I$61,3)</f>
        <v>2060</v>
      </c>
      <c r="Q225" s="18" t="str">
        <f>VLOOKUP($O225,scenarios!$A$2:$I$61,4)</f>
        <v>Ref</v>
      </c>
      <c r="R225" s="18" t="str">
        <f>VLOOKUP($O225,scenarios!$A$2:$I$61,5)</f>
        <v>Ref</v>
      </c>
      <c r="S225" s="18" t="str">
        <f>VLOOKUP($O225,scenarios!$A$2:$I$61,6)</f>
        <v>Linear-Steady</v>
      </c>
      <c r="T225" s="18" t="str">
        <f>VLOOKUP($O225,scenarios!$A$2:$I$61,7)</f>
        <v>Doe2</v>
      </c>
      <c r="U225" s="18" t="str">
        <f>VLOOKUP($O225,scenarios!$A$2:$I$61,8)</f>
        <v>Ref</v>
      </c>
      <c r="V225" s="18" t="str">
        <f>VLOOKUP($O225,scenarios!$A$2:$I$61,9)</f>
        <v>Ref</v>
      </c>
    </row>
    <row r="226" spans="1:22" x14ac:dyDescent="0.3">
      <c r="A226" s="10" t="s">
        <v>68</v>
      </c>
      <c r="B226" s="10" t="s">
        <v>69</v>
      </c>
      <c r="C226" s="2" t="s">
        <v>18</v>
      </c>
      <c r="D226" s="5"/>
      <c r="E226" s="5"/>
      <c r="F226" s="5"/>
      <c r="G226" s="5"/>
      <c r="H226" s="4">
        <v>43.851593875496697</v>
      </c>
      <c r="I226" s="4">
        <v>111.040621217061</v>
      </c>
      <c r="J226" s="4">
        <v>175.333270003904</v>
      </c>
      <c r="K226" s="4">
        <v>516.86131007924303</v>
      </c>
      <c r="L226" s="4">
        <v>2102.50241565224</v>
      </c>
      <c r="M226" s="4">
        <v>3378.3103588311501</v>
      </c>
      <c r="O226" s="9" t="str">
        <f t="shared" si="3"/>
        <v>0018</v>
      </c>
      <c r="P226" s="9">
        <f>VLOOKUP($O226,scenarios!$A$2:$I$61,3)</f>
        <v>2060</v>
      </c>
      <c r="Q226" s="9" t="str">
        <f>VLOOKUP($O226,scenarios!$A$2:$I$61,4)</f>
        <v>Ref</v>
      </c>
      <c r="R226" s="9" t="str">
        <f>VLOOKUP($O226,scenarios!$A$2:$I$61,5)</f>
        <v>Ref</v>
      </c>
      <c r="S226" s="9" t="str">
        <f>VLOOKUP($O226,scenarios!$A$2:$I$61,6)</f>
        <v>Linear-Steady</v>
      </c>
      <c r="T226" s="9" t="str">
        <f>VLOOKUP($O226,scenarios!$A$2:$I$61,7)</f>
        <v>Doe2</v>
      </c>
      <c r="U226" s="9" t="str">
        <f>VLOOKUP($O226,scenarios!$A$2:$I$61,8)</f>
        <v>Ref</v>
      </c>
      <c r="V226" s="9" t="str">
        <f>VLOOKUP($O226,scenarios!$A$2:$I$61,9)</f>
        <v>Ref</v>
      </c>
    </row>
    <row r="227" spans="1:22" x14ac:dyDescent="0.3">
      <c r="A227" s="10" t="s">
        <v>70</v>
      </c>
      <c r="B227" s="10" t="s">
        <v>69</v>
      </c>
      <c r="C227" s="2" t="s">
        <v>18</v>
      </c>
      <c r="D227" s="5"/>
      <c r="E227" s="4">
        <v>7.23713983468054E-3</v>
      </c>
      <c r="F227" s="4">
        <v>0.104312476845433</v>
      </c>
      <c r="G227" s="4">
        <v>9.50473902781519E-2</v>
      </c>
      <c r="H227" s="4">
        <v>8.4249702362211798E-2</v>
      </c>
      <c r="I227" s="5"/>
      <c r="J227" s="5"/>
      <c r="K227" s="5"/>
      <c r="L227" s="5"/>
      <c r="M227" s="5"/>
      <c r="O227" s="9" t="str">
        <f t="shared" si="3"/>
        <v>0018</v>
      </c>
      <c r="P227" s="9">
        <f>VLOOKUP($O227,scenarios!$A$2:$I$61,3)</f>
        <v>2060</v>
      </c>
      <c r="Q227" s="9" t="str">
        <f>VLOOKUP($O227,scenarios!$A$2:$I$61,4)</f>
        <v>Ref</v>
      </c>
      <c r="R227" s="9" t="str">
        <f>VLOOKUP($O227,scenarios!$A$2:$I$61,5)</f>
        <v>Ref</v>
      </c>
      <c r="S227" s="9" t="str">
        <f>VLOOKUP($O227,scenarios!$A$2:$I$61,6)</f>
        <v>Linear-Steady</v>
      </c>
      <c r="T227" s="9" t="str">
        <f>VLOOKUP($O227,scenarios!$A$2:$I$61,7)</f>
        <v>Doe2</v>
      </c>
      <c r="U227" s="9" t="str">
        <f>VLOOKUP($O227,scenarios!$A$2:$I$61,8)</f>
        <v>Ref</v>
      </c>
      <c r="V227" s="9" t="str">
        <f>VLOOKUP($O227,scenarios!$A$2:$I$61,9)</f>
        <v>Ref</v>
      </c>
    </row>
    <row r="228" spans="1:22" x14ac:dyDescent="0.3">
      <c r="A228" s="10" t="s">
        <v>71</v>
      </c>
      <c r="B228" s="10" t="s">
        <v>69</v>
      </c>
      <c r="C228" s="2" t="s">
        <v>18</v>
      </c>
      <c r="D228" s="5"/>
      <c r="E228" s="5"/>
      <c r="F228" s="5"/>
      <c r="G228" s="4">
        <v>14.1770132610038</v>
      </c>
      <c r="H228" s="4">
        <v>26.1462198734183</v>
      </c>
      <c r="I228" s="4">
        <v>26.1678622363412</v>
      </c>
      <c r="J228" s="4">
        <v>18.985761092737199</v>
      </c>
      <c r="K228" s="4">
        <v>19.357025232700799</v>
      </c>
      <c r="L228" s="4">
        <v>19.961007282087898</v>
      </c>
      <c r="M228" s="4">
        <v>95.999725287751303</v>
      </c>
      <c r="O228" s="9" t="str">
        <f t="shared" si="3"/>
        <v>0018</v>
      </c>
      <c r="P228" s="9">
        <f>VLOOKUP($O228,scenarios!$A$2:$I$61,3)</f>
        <v>2060</v>
      </c>
      <c r="Q228" s="9" t="str">
        <f>VLOOKUP($O228,scenarios!$A$2:$I$61,4)</f>
        <v>Ref</v>
      </c>
      <c r="R228" s="9" t="str">
        <f>VLOOKUP($O228,scenarios!$A$2:$I$61,5)</f>
        <v>Ref</v>
      </c>
      <c r="S228" s="9" t="str">
        <f>VLOOKUP($O228,scenarios!$A$2:$I$61,6)</f>
        <v>Linear-Steady</v>
      </c>
      <c r="T228" s="9" t="str">
        <f>VLOOKUP($O228,scenarios!$A$2:$I$61,7)</f>
        <v>Doe2</v>
      </c>
      <c r="U228" s="9" t="str">
        <f>VLOOKUP($O228,scenarios!$A$2:$I$61,8)</f>
        <v>Ref</v>
      </c>
      <c r="V228" s="9" t="str">
        <f>VLOOKUP($O228,scenarios!$A$2:$I$61,9)</f>
        <v>Ref</v>
      </c>
    </row>
    <row r="229" spans="1:22" x14ac:dyDescent="0.3">
      <c r="A229" s="10" t="s">
        <v>72</v>
      </c>
      <c r="B229" s="10" t="s">
        <v>69</v>
      </c>
      <c r="C229" s="2" t="s">
        <v>18</v>
      </c>
      <c r="D229" s="4">
        <v>0.150930882900571</v>
      </c>
      <c r="E229" s="4">
        <v>0.138493735562882</v>
      </c>
      <c r="F229" s="4">
        <v>3.7616065277232699E-2</v>
      </c>
      <c r="G229" s="4">
        <v>1.0120461553152301E-2</v>
      </c>
      <c r="H229" s="4">
        <v>8.6384066300645296E-3</v>
      </c>
      <c r="I229" s="5"/>
      <c r="J229" s="5"/>
      <c r="K229" s="5"/>
      <c r="L229" s="5"/>
      <c r="M229" s="5"/>
      <c r="O229" s="9" t="str">
        <f t="shared" si="3"/>
        <v>0018</v>
      </c>
      <c r="P229" s="9">
        <f>VLOOKUP($O229,scenarios!$A$2:$I$61,3)</f>
        <v>2060</v>
      </c>
      <c r="Q229" s="9" t="str">
        <f>VLOOKUP($O229,scenarios!$A$2:$I$61,4)</f>
        <v>Ref</v>
      </c>
      <c r="R229" s="9" t="str">
        <f>VLOOKUP($O229,scenarios!$A$2:$I$61,5)</f>
        <v>Ref</v>
      </c>
      <c r="S229" s="9" t="str">
        <f>VLOOKUP($O229,scenarios!$A$2:$I$61,6)</f>
        <v>Linear-Steady</v>
      </c>
      <c r="T229" s="9" t="str">
        <f>VLOOKUP($O229,scenarios!$A$2:$I$61,7)</f>
        <v>Doe2</v>
      </c>
      <c r="U229" s="9" t="str">
        <f>VLOOKUP($O229,scenarios!$A$2:$I$61,8)</f>
        <v>Ref</v>
      </c>
      <c r="V229" s="9" t="str">
        <f>VLOOKUP($O229,scenarios!$A$2:$I$61,9)</f>
        <v>Ref</v>
      </c>
    </row>
    <row r="230" spans="1:22" x14ac:dyDescent="0.3">
      <c r="A230" s="10" t="s">
        <v>73</v>
      </c>
      <c r="B230" s="10" t="s">
        <v>69</v>
      </c>
      <c r="C230" s="2" t="s">
        <v>18</v>
      </c>
      <c r="D230" s="4">
        <v>8.73173306253055E-2</v>
      </c>
      <c r="E230" s="4">
        <v>8.0123402051320694E-2</v>
      </c>
      <c r="F230" s="4">
        <v>2.1766340449913199E-2</v>
      </c>
      <c r="G230" s="4">
        <v>5.8591425899073499E-3</v>
      </c>
      <c r="H230" s="4">
        <v>5.0018389997672904E-3</v>
      </c>
      <c r="I230" s="5"/>
      <c r="J230" s="5"/>
      <c r="K230" s="5"/>
      <c r="L230" s="5"/>
      <c r="M230" s="5"/>
      <c r="O230" s="9" t="str">
        <f t="shared" si="3"/>
        <v>0018</v>
      </c>
      <c r="P230" s="9">
        <f>VLOOKUP($O230,scenarios!$A$2:$I$61,3)</f>
        <v>2060</v>
      </c>
      <c r="Q230" s="9" t="str">
        <f>VLOOKUP($O230,scenarios!$A$2:$I$61,4)</f>
        <v>Ref</v>
      </c>
      <c r="R230" s="9" t="str">
        <f>VLOOKUP($O230,scenarios!$A$2:$I$61,5)</f>
        <v>Ref</v>
      </c>
      <c r="S230" s="9" t="str">
        <f>VLOOKUP($O230,scenarios!$A$2:$I$61,6)</f>
        <v>Linear-Steady</v>
      </c>
      <c r="T230" s="9" t="str">
        <f>VLOOKUP($O230,scenarios!$A$2:$I$61,7)</f>
        <v>Doe2</v>
      </c>
      <c r="U230" s="9" t="str">
        <f>VLOOKUP($O230,scenarios!$A$2:$I$61,8)</f>
        <v>Ref</v>
      </c>
      <c r="V230" s="9" t="str">
        <f>VLOOKUP($O230,scenarios!$A$2:$I$61,9)</f>
        <v>Ref</v>
      </c>
    </row>
    <row r="231" spans="1:22" x14ac:dyDescent="0.3">
      <c r="A231" s="10" t="s">
        <v>74</v>
      </c>
      <c r="B231" s="10" t="s">
        <v>69</v>
      </c>
      <c r="C231" s="2" t="s">
        <v>18</v>
      </c>
      <c r="D231" s="5"/>
      <c r="E231" s="5"/>
      <c r="F231" s="5"/>
      <c r="G231" s="5"/>
      <c r="H231" s="5"/>
      <c r="I231" s="5"/>
      <c r="J231" s="5"/>
      <c r="K231" s="5"/>
      <c r="L231" s="5"/>
      <c r="M231" s="4">
        <v>0.90828767591259696</v>
      </c>
      <c r="O231" s="9" t="str">
        <f t="shared" si="3"/>
        <v>0018</v>
      </c>
      <c r="P231" s="9">
        <f>VLOOKUP($O231,scenarios!$A$2:$I$61,3)</f>
        <v>2060</v>
      </c>
      <c r="Q231" s="9" t="str">
        <f>VLOOKUP($O231,scenarios!$A$2:$I$61,4)</f>
        <v>Ref</v>
      </c>
      <c r="R231" s="9" t="str">
        <f>VLOOKUP($O231,scenarios!$A$2:$I$61,5)</f>
        <v>Ref</v>
      </c>
      <c r="S231" s="9" t="str">
        <f>VLOOKUP($O231,scenarios!$A$2:$I$61,6)</f>
        <v>Linear-Steady</v>
      </c>
      <c r="T231" s="9" t="str">
        <f>VLOOKUP($O231,scenarios!$A$2:$I$61,7)</f>
        <v>Doe2</v>
      </c>
      <c r="U231" s="9" t="str">
        <f>VLOOKUP($O231,scenarios!$A$2:$I$61,8)</f>
        <v>Ref</v>
      </c>
      <c r="V231" s="9" t="str">
        <f>VLOOKUP($O231,scenarios!$A$2:$I$61,9)</f>
        <v>Ref</v>
      </c>
    </row>
    <row r="232" spans="1:22" x14ac:dyDescent="0.3">
      <c r="A232" s="10" t="s">
        <v>77</v>
      </c>
      <c r="B232" s="10" t="s">
        <v>69</v>
      </c>
      <c r="C232" s="2" t="s">
        <v>18</v>
      </c>
      <c r="D232" s="5"/>
      <c r="E232" s="5"/>
      <c r="F232" s="5"/>
      <c r="G232" s="5"/>
      <c r="H232" s="5"/>
      <c r="I232" s="5"/>
      <c r="J232" s="5"/>
      <c r="K232" s="4">
        <v>6.8490309025090204</v>
      </c>
      <c r="L232" s="4">
        <v>7.0552223231669204</v>
      </c>
      <c r="M232" s="4">
        <v>7.2940806473864397</v>
      </c>
      <c r="O232" s="9" t="str">
        <f t="shared" si="3"/>
        <v>0018</v>
      </c>
      <c r="P232" s="9">
        <f>VLOOKUP($O232,scenarios!$A$2:$I$61,3)</f>
        <v>2060</v>
      </c>
      <c r="Q232" s="9" t="str">
        <f>VLOOKUP($O232,scenarios!$A$2:$I$61,4)</f>
        <v>Ref</v>
      </c>
      <c r="R232" s="9" t="str">
        <f>VLOOKUP($O232,scenarios!$A$2:$I$61,5)</f>
        <v>Ref</v>
      </c>
      <c r="S232" s="9" t="str">
        <f>VLOOKUP($O232,scenarios!$A$2:$I$61,6)</f>
        <v>Linear-Steady</v>
      </c>
      <c r="T232" s="9" t="str">
        <f>VLOOKUP($O232,scenarios!$A$2:$I$61,7)</f>
        <v>Doe2</v>
      </c>
      <c r="U232" s="9" t="str">
        <f>VLOOKUP($O232,scenarios!$A$2:$I$61,8)</f>
        <v>Ref</v>
      </c>
      <c r="V232" s="9" t="str">
        <f>VLOOKUP($O232,scenarios!$A$2:$I$61,9)</f>
        <v>Ref</v>
      </c>
    </row>
    <row r="233" spans="1:22" x14ac:dyDescent="0.3">
      <c r="A233" s="10" t="s">
        <v>78</v>
      </c>
      <c r="B233" s="10" t="s">
        <v>69</v>
      </c>
      <c r="C233" s="2" t="s">
        <v>18</v>
      </c>
      <c r="D233" s="5"/>
      <c r="E233" s="5"/>
      <c r="F233" s="5"/>
      <c r="G233" s="4">
        <v>5.8066033577119596</v>
      </c>
      <c r="H233" s="4">
        <v>5.0021969479094004</v>
      </c>
      <c r="I233" s="5"/>
      <c r="J233" s="5"/>
      <c r="K233" s="4">
        <v>38.233055616775303</v>
      </c>
      <c r="L233" s="4">
        <v>39.384069266140997</v>
      </c>
      <c r="M233" s="4">
        <v>40.717437990038697</v>
      </c>
      <c r="O233" s="9" t="str">
        <f t="shared" si="3"/>
        <v>0018</v>
      </c>
      <c r="P233" s="9">
        <f>VLOOKUP($O233,scenarios!$A$2:$I$61,3)</f>
        <v>2060</v>
      </c>
      <c r="Q233" s="9" t="str">
        <f>VLOOKUP($O233,scenarios!$A$2:$I$61,4)</f>
        <v>Ref</v>
      </c>
      <c r="R233" s="9" t="str">
        <f>VLOOKUP($O233,scenarios!$A$2:$I$61,5)</f>
        <v>Ref</v>
      </c>
      <c r="S233" s="9" t="str">
        <f>VLOOKUP($O233,scenarios!$A$2:$I$61,6)</f>
        <v>Linear-Steady</v>
      </c>
      <c r="T233" s="9" t="str">
        <f>VLOOKUP($O233,scenarios!$A$2:$I$61,7)</f>
        <v>Doe2</v>
      </c>
      <c r="U233" s="9" t="str">
        <f>VLOOKUP($O233,scenarios!$A$2:$I$61,8)</f>
        <v>Ref</v>
      </c>
      <c r="V233" s="9" t="str">
        <f>VLOOKUP($O233,scenarios!$A$2:$I$61,9)</f>
        <v>Ref</v>
      </c>
    </row>
    <row r="234" spans="1:22" x14ac:dyDescent="0.3">
      <c r="A234" s="10" t="s">
        <v>79</v>
      </c>
      <c r="B234" s="10" t="s">
        <v>69</v>
      </c>
      <c r="C234" s="2" t="s">
        <v>18</v>
      </c>
      <c r="D234" s="5"/>
      <c r="E234" s="5"/>
      <c r="F234" s="5"/>
      <c r="G234" s="4">
        <v>7.0700400522044404E-2</v>
      </c>
      <c r="H234" s="4">
        <v>6.3933505115980296E-2</v>
      </c>
      <c r="I234" s="4">
        <v>6.3971310452488495E-2</v>
      </c>
      <c r="J234" s="4">
        <v>10.630519763935601</v>
      </c>
      <c r="K234" s="4">
        <v>21.6537663008713</v>
      </c>
      <c r="L234" s="4">
        <v>22.305657188753699</v>
      </c>
      <c r="M234" s="4">
        <v>23.060827139844498</v>
      </c>
      <c r="O234" s="9" t="str">
        <f t="shared" si="3"/>
        <v>0018</v>
      </c>
      <c r="P234" s="9">
        <f>VLOOKUP($O234,scenarios!$A$2:$I$61,3)</f>
        <v>2060</v>
      </c>
      <c r="Q234" s="9" t="str">
        <f>VLOOKUP($O234,scenarios!$A$2:$I$61,4)</f>
        <v>Ref</v>
      </c>
      <c r="R234" s="9" t="str">
        <f>VLOOKUP($O234,scenarios!$A$2:$I$61,5)</f>
        <v>Ref</v>
      </c>
      <c r="S234" s="9" t="str">
        <f>VLOOKUP($O234,scenarios!$A$2:$I$61,6)</f>
        <v>Linear-Steady</v>
      </c>
      <c r="T234" s="9" t="str">
        <f>VLOOKUP($O234,scenarios!$A$2:$I$61,7)</f>
        <v>Doe2</v>
      </c>
      <c r="U234" s="9" t="str">
        <f>VLOOKUP($O234,scenarios!$A$2:$I$61,8)</f>
        <v>Ref</v>
      </c>
      <c r="V234" s="9" t="str">
        <f>VLOOKUP($O234,scenarios!$A$2:$I$61,9)</f>
        <v>Ref</v>
      </c>
    </row>
    <row r="235" spans="1:22" x14ac:dyDescent="0.3">
      <c r="A235" s="10" t="s">
        <v>80</v>
      </c>
      <c r="B235" s="10" t="s">
        <v>69</v>
      </c>
      <c r="C235" s="2" t="s">
        <v>18</v>
      </c>
      <c r="D235" s="5"/>
      <c r="E235" s="5"/>
      <c r="F235" s="5"/>
      <c r="G235" s="5"/>
      <c r="H235" s="5"/>
      <c r="I235" s="5"/>
      <c r="J235" s="5"/>
      <c r="K235" s="4">
        <v>73.596781544554005</v>
      </c>
      <c r="L235" s="4">
        <v>75.330604924079495</v>
      </c>
      <c r="M235" s="4">
        <v>77.987268461225099</v>
      </c>
      <c r="O235" s="9" t="str">
        <f t="shared" si="3"/>
        <v>0018</v>
      </c>
      <c r="P235" s="9">
        <f>VLOOKUP($O235,scenarios!$A$2:$I$61,3)</f>
        <v>2060</v>
      </c>
      <c r="Q235" s="9" t="str">
        <f>VLOOKUP($O235,scenarios!$A$2:$I$61,4)</f>
        <v>Ref</v>
      </c>
      <c r="R235" s="9" t="str">
        <f>VLOOKUP($O235,scenarios!$A$2:$I$61,5)</f>
        <v>Ref</v>
      </c>
      <c r="S235" s="9" t="str">
        <f>VLOOKUP($O235,scenarios!$A$2:$I$61,6)</f>
        <v>Linear-Steady</v>
      </c>
      <c r="T235" s="9" t="str">
        <f>VLOOKUP($O235,scenarios!$A$2:$I$61,7)</f>
        <v>Doe2</v>
      </c>
      <c r="U235" s="9" t="str">
        <f>VLOOKUP($O235,scenarios!$A$2:$I$61,8)</f>
        <v>Ref</v>
      </c>
      <c r="V235" s="9" t="str">
        <f>VLOOKUP($O235,scenarios!$A$2:$I$61,9)</f>
        <v>Ref</v>
      </c>
    </row>
    <row r="236" spans="1:22" x14ac:dyDescent="0.3">
      <c r="A236" s="10" t="s">
        <v>81</v>
      </c>
      <c r="B236" s="10" t="s">
        <v>69</v>
      </c>
      <c r="C236" s="2" t="s">
        <v>18</v>
      </c>
      <c r="D236" s="5"/>
      <c r="E236" s="5"/>
      <c r="F236" s="5"/>
      <c r="G236" s="5"/>
      <c r="H236" s="5"/>
      <c r="I236" s="5"/>
      <c r="J236" s="5"/>
      <c r="K236" s="4">
        <v>14.371509541955399</v>
      </c>
      <c r="L236" s="4">
        <v>14.804166659675399</v>
      </c>
      <c r="M236" s="4">
        <v>15.3053696378133</v>
      </c>
      <c r="O236" s="9" t="str">
        <f t="shared" si="3"/>
        <v>0018</v>
      </c>
      <c r="P236" s="9">
        <f>VLOOKUP($O236,scenarios!$A$2:$I$61,3)</f>
        <v>2060</v>
      </c>
      <c r="Q236" s="9" t="str">
        <f>VLOOKUP($O236,scenarios!$A$2:$I$61,4)</f>
        <v>Ref</v>
      </c>
      <c r="R236" s="9" t="str">
        <f>VLOOKUP($O236,scenarios!$A$2:$I$61,5)</f>
        <v>Ref</v>
      </c>
      <c r="S236" s="9" t="str">
        <f>VLOOKUP($O236,scenarios!$A$2:$I$61,6)</f>
        <v>Linear-Steady</v>
      </c>
      <c r="T236" s="9" t="str">
        <f>VLOOKUP($O236,scenarios!$A$2:$I$61,7)</f>
        <v>Doe2</v>
      </c>
      <c r="U236" s="9" t="str">
        <f>VLOOKUP($O236,scenarios!$A$2:$I$61,8)</f>
        <v>Ref</v>
      </c>
      <c r="V236" s="9" t="str">
        <f>VLOOKUP($O236,scenarios!$A$2:$I$61,9)</f>
        <v>Ref</v>
      </c>
    </row>
    <row r="237" spans="1:22" x14ac:dyDescent="0.3">
      <c r="A237" s="10" t="s">
        <v>82</v>
      </c>
      <c r="B237" s="10" t="s">
        <v>82</v>
      </c>
      <c r="C237" s="2" t="s">
        <v>18</v>
      </c>
      <c r="D237" s="5"/>
      <c r="E237" s="5"/>
      <c r="F237" s="5"/>
      <c r="G237" s="4">
        <v>5.0736174007941497E-2</v>
      </c>
      <c r="H237" s="4">
        <v>4.6872097850688597E-2</v>
      </c>
      <c r="I237" s="4">
        <v>4.6726525115337501E-2</v>
      </c>
      <c r="J237" s="4">
        <v>4.7258341955649999E-2</v>
      </c>
      <c r="K237" s="4">
        <v>4.7211322184614102E-2</v>
      </c>
      <c r="L237" s="4">
        <v>4.7086610417086401E-2</v>
      </c>
      <c r="M237" s="4">
        <v>10.768373344840001</v>
      </c>
      <c r="O237" s="9" t="str">
        <f t="shared" si="3"/>
        <v>0018</v>
      </c>
      <c r="P237" s="9">
        <f>VLOOKUP($O237,scenarios!$A$2:$I$61,3)</f>
        <v>2060</v>
      </c>
      <c r="Q237" s="9" t="str">
        <f>VLOOKUP($O237,scenarios!$A$2:$I$61,4)</f>
        <v>Ref</v>
      </c>
      <c r="R237" s="9" t="str">
        <f>VLOOKUP($O237,scenarios!$A$2:$I$61,5)</f>
        <v>Ref</v>
      </c>
      <c r="S237" s="9" t="str">
        <f>VLOOKUP($O237,scenarios!$A$2:$I$61,6)</f>
        <v>Linear-Steady</v>
      </c>
      <c r="T237" s="9" t="str">
        <f>VLOOKUP($O237,scenarios!$A$2:$I$61,7)</f>
        <v>Doe2</v>
      </c>
      <c r="U237" s="9" t="str">
        <f>VLOOKUP($O237,scenarios!$A$2:$I$61,8)</f>
        <v>Ref</v>
      </c>
      <c r="V237" s="9" t="str">
        <f>VLOOKUP($O237,scenarios!$A$2:$I$61,9)</f>
        <v>Ref</v>
      </c>
    </row>
    <row r="238" spans="1:22" x14ac:dyDescent="0.3">
      <c r="A238" s="14" t="s">
        <v>83</v>
      </c>
      <c r="B238" s="14" t="s">
        <v>83</v>
      </c>
      <c r="C238" s="15" t="s">
        <v>18</v>
      </c>
      <c r="D238" s="16"/>
      <c r="E238" s="16"/>
      <c r="F238" s="16"/>
      <c r="G238" s="16"/>
      <c r="H238" s="16"/>
      <c r="I238" s="16"/>
      <c r="J238" s="16"/>
      <c r="K238" s="16"/>
      <c r="L238" s="17">
        <v>266.427947600192</v>
      </c>
      <c r="M238" s="17">
        <v>532.470038720086</v>
      </c>
      <c r="N238" s="18"/>
      <c r="O238" s="18" t="str">
        <f t="shared" si="3"/>
        <v>0018</v>
      </c>
      <c r="P238" s="18">
        <f>VLOOKUP($O238,scenarios!$A$2:$I$61,3)</f>
        <v>2060</v>
      </c>
      <c r="Q238" s="18" t="str">
        <f>VLOOKUP($O238,scenarios!$A$2:$I$61,4)</f>
        <v>Ref</v>
      </c>
      <c r="R238" s="18" t="str">
        <f>VLOOKUP($O238,scenarios!$A$2:$I$61,5)</f>
        <v>Ref</v>
      </c>
      <c r="S238" s="18" t="str">
        <f>VLOOKUP($O238,scenarios!$A$2:$I$61,6)</f>
        <v>Linear-Steady</v>
      </c>
      <c r="T238" s="18" t="str">
        <f>VLOOKUP($O238,scenarios!$A$2:$I$61,7)</f>
        <v>Doe2</v>
      </c>
      <c r="U238" s="18" t="str">
        <f>VLOOKUP($O238,scenarios!$A$2:$I$61,8)</f>
        <v>Ref</v>
      </c>
      <c r="V238" s="18" t="str">
        <f>VLOOKUP($O238,scenarios!$A$2:$I$61,9)</f>
        <v>Ref</v>
      </c>
    </row>
    <row r="239" spans="1:22" x14ac:dyDescent="0.3">
      <c r="A239" s="10" t="s">
        <v>62</v>
      </c>
      <c r="B239" s="10" t="s">
        <v>61</v>
      </c>
      <c r="C239" s="2" t="s">
        <v>25</v>
      </c>
      <c r="D239" s="5"/>
      <c r="E239" s="5"/>
      <c r="F239" s="5"/>
      <c r="G239" s="5"/>
      <c r="H239" s="5"/>
      <c r="I239" s="5"/>
      <c r="J239" s="5"/>
      <c r="K239" s="4">
        <v>11.6156553718419</v>
      </c>
      <c r="L239" s="4">
        <v>22.543006091472101</v>
      </c>
      <c r="M239" s="4">
        <v>26.676706897627099</v>
      </c>
      <c r="O239" s="9" t="str">
        <f t="shared" si="3"/>
        <v>0025</v>
      </c>
      <c r="P239" s="9">
        <f>VLOOKUP($O239,scenarios!$A$2:$I$61,3)</f>
        <v>2060</v>
      </c>
      <c r="Q239" s="9" t="str">
        <f>VLOOKUP($O239,scenarios!$A$2:$I$61,4)</f>
        <v>Ref</v>
      </c>
      <c r="R239" s="9" t="str">
        <f>VLOOKUP($O239,scenarios!$A$2:$I$61,5)</f>
        <v>Ref</v>
      </c>
      <c r="S239" s="9" t="str">
        <f>VLOOKUP($O239,scenarios!$A$2:$I$61,6)</f>
        <v>Ref</v>
      </c>
      <c r="T239" s="9" t="str">
        <f>VLOOKUP($O239,scenarios!$A$2:$I$61,7)</f>
        <v>Ref</v>
      </c>
      <c r="U239" s="9">
        <f>VLOOKUP($O239,scenarios!$A$2:$I$61,8)</f>
        <v>2030</v>
      </c>
      <c r="V239" s="9" t="str">
        <f>VLOOKUP($O239,scenarios!$A$2:$I$61,9)</f>
        <v>Ref</v>
      </c>
    </row>
    <row r="240" spans="1:22" x14ac:dyDescent="0.3">
      <c r="A240" s="10" t="s">
        <v>65</v>
      </c>
      <c r="B240" s="10" t="s">
        <v>65</v>
      </c>
      <c r="C240" s="2" t="s">
        <v>25</v>
      </c>
      <c r="D240" s="5"/>
      <c r="E240" s="5"/>
      <c r="F240" s="5"/>
      <c r="G240" s="4">
        <v>5.2177503042358298E-2</v>
      </c>
      <c r="H240" s="4">
        <v>5.3318120803437501E-2</v>
      </c>
      <c r="I240" s="4">
        <v>5.5678679267911702E-2</v>
      </c>
      <c r="J240" s="4">
        <v>62.707933271272204</v>
      </c>
      <c r="K240" s="4">
        <v>197.74398155732601</v>
      </c>
      <c r="L240" s="4">
        <v>365.904207300716</v>
      </c>
      <c r="M240" s="4">
        <v>457.19489288173202</v>
      </c>
      <c r="O240" s="9" t="str">
        <f t="shared" si="3"/>
        <v>0025</v>
      </c>
      <c r="P240" s="9">
        <f>VLOOKUP($O240,scenarios!$A$2:$I$61,3)</f>
        <v>2060</v>
      </c>
      <c r="Q240" s="9" t="str">
        <f>VLOOKUP($O240,scenarios!$A$2:$I$61,4)</f>
        <v>Ref</v>
      </c>
      <c r="R240" s="9" t="str">
        <f>VLOOKUP($O240,scenarios!$A$2:$I$61,5)</f>
        <v>Ref</v>
      </c>
      <c r="S240" s="9" t="str">
        <f>VLOOKUP($O240,scenarios!$A$2:$I$61,6)</f>
        <v>Ref</v>
      </c>
      <c r="T240" s="9" t="str">
        <f>VLOOKUP($O240,scenarios!$A$2:$I$61,7)</f>
        <v>Ref</v>
      </c>
      <c r="U240" s="9">
        <f>VLOOKUP($O240,scenarios!$A$2:$I$61,8)</f>
        <v>2030</v>
      </c>
      <c r="V240" s="9" t="str">
        <f>VLOOKUP($O240,scenarios!$A$2:$I$61,9)</f>
        <v>Ref</v>
      </c>
    </row>
    <row r="241" spans="1:22" x14ac:dyDescent="0.3">
      <c r="A241" s="10" t="s">
        <v>66</v>
      </c>
      <c r="B241" s="10" t="s">
        <v>66</v>
      </c>
      <c r="C241" s="2" t="s">
        <v>25</v>
      </c>
      <c r="D241" s="5"/>
      <c r="E241" s="5"/>
      <c r="F241" s="5"/>
      <c r="G241" s="5"/>
      <c r="H241" s="4">
        <v>7.20172051199999E-2</v>
      </c>
      <c r="I241" s="4">
        <v>6.5855175299169802E-2</v>
      </c>
      <c r="J241" s="4">
        <v>6.0772735998625399E-2</v>
      </c>
      <c r="K241" s="4">
        <v>5.6143784191058498E-2</v>
      </c>
      <c r="L241" s="4">
        <v>127.995635064794</v>
      </c>
      <c r="M241" s="4">
        <v>1036.22749493582</v>
      </c>
      <c r="O241" s="9" t="str">
        <f t="shared" si="3"/>
        <v>0025</v>
      </c>
      <c r="P241" s="9">
        <f>VLOOKUP($O241,scenarios!$A$2:$I$61,3)</f>
        <v>2060</v>
      </c>
      <c r="Q241" s="9" t="str">
        <f>VLOOKUP($O241,scenarios!$A$2:$I$61,4)</f>
        <v>Ref</v>
      </c>
      <c r="R241" s="9" t="str">
        <f>VLOOKUP($O241,scenarios!$A$2:$I$61,5)</f>
        <v>Ref</v>
      </c>
      <c r="S241" s="9" t="str">
        <f>VLOOKUP($O241,scenarios!$A$2:$I$61,6)</f>
        <v>Ref</v>
      </c>
      <c r="T241" s="9" t="str">
        <f>VLOOKUP($O241,scenarios!$A$2:$I$61,7)</f>
        <v>Ref</v>
      </c>
      <c r="U241" s="9">
        <f>VLOOKUP($O241,scenarios!$A$2:$I$61,8)</f>
        <v>2030</v>
      </c>
      <c r="V241" s="9" t="str">
        <f>VLOOKUP($O241,scenarios!$A$2:$I$61,9)</f>
        <v>Ref</v>
      </c>
    </row>
    <row r="242" spans="1:22" x14ac:dyDescent="0.3">
      <c r="A242" s="14" t="s">
        <v>67</v>
      </c>
      <c r="B242" s="14" t="s">
        <v>67</v>
      </c>
      <c r="C242" s="15" t="s">
        <v>25</v>
      </c>
      <c r="D242" s="16"/>
      <c r="E242" s="16"/>
      <c r="F242" s="16"/>
      <c r="G242" s="16"/>
      <c r="H242" s="17">
        <v>5.3376602512234098E-2</v>
      </c>
      <c r="I242" s="17">
        <v>4.9364548878612698E-2</v>
      </c>
      <c r="J242" s="17">
        <v>4.5971689155849899E-2</v>
      </c>
      <c r="K242" s="17">
        <v>4.2789694868328301E-2</v>
      </c>
      <c r="L242" s="17">
        <v>184.57466348950001</v>
      </c>
      <c r="M242" s="17">
        <v>243.53070825016999</v>
      </c>
      <c r="N242" s="18"/>
      <c r="O242" s="18" t="str">
        <f t="shared" si="3"/>
        <v>0025</v>
      </c>
      <c r="P242" s="18">
        <f>VLOOKUP($O242,scenarios!$A$2:$I$61,3)</f>
        <v>2060</v>
      </c>
      <c r="Q242" s="18" t="str">
        <f>VLOOKUP($O242,scenarios!$A$2:$I$61,4)</f>
        <v>Ref</v>
      </c>
      <c r="R242" s="18" t="str">
        <f>VLOOKUP($O242,scenarios!$A$2:$I$61,5)</f>
        <v>Ref</v>
      </c>
      <c r="S242" s="18" t="str">
        <f>VLOOKUP($O242,scenarios!$A$2:$I$61,6)</f>
        <v>Ref</v>
      </c>
      <c r="T242" s="18" t="str">
        <f>VLOOKUP($O242,scenarios!$A$2:$I$61,7)</f>
        <v>Ref</v>
      </c>
      <c r="U242" s="18">
        <f>VLOOKUP($O242,scenarios!$A$2:$I$61,8)</f>
        <v>2030</v>
      </c>
      <c r="V242" s="18" t="str">
        <f>VLOOKUP($O242,scenarios!$A$2:$I$61,9)</f>
        <v>Ref</v>
      </c>
    </row>
    <row r="243" spans="1:22" x14ac:dyDescent="0.3">
      <c r="A243" s="10" t="s">
        <v>68</v>
      </c>
      <c r="B243" s="10" t="s">
        <v>69</v>
      </c>
      <c r="C243" s="2" t="s">
        <v>25</v>
      </c>
      <c r="D243" s="5"/>
      <c r="E243" s="5"/>
      <c r="F243" s="5"/>
      <c r="G243" s="5"/>
      <c r="H243" s="4">
        <v>44.453764841852703</v>
      </c>
      <c r="I243" s="4">
        <v>111.643315088184</v>
      </c>
      <c r="J243" s="4">
        <v>175.203404965598</v>
      </c>
      <c r="K243" s="4">
        <v>447.44388192451999</v>
      </c>
      <c r="L243" s="4">
        <v>2033.0849874975099</v>
      </c>
      <c r="M243" s="4">
        <v>3334.93059844563</v>
      </c>
      <c r="O243" s="9" t="str">
        <f t="shared" si="3"/>
        <v>0025</v>
      </c>
      <c r="P243" s="9">
        <f>VLOOKUP($O243,scenarios!$A$2:$I$61,3)</f>
        <v>2060</v>
      </c>
      <c r="Q243" s="9" t="str">
        <f>VLOOKUP($O243,scenarios!$A$2:$I$61,4)</f>
        <v>Ref</v>
      </c>
      <c r="R243" s="9" t="str">
        <f>VLOOKUP($O243,scenarios!$A$2:$I$61,5)</f>
        <v>Ref</v>
      </c>
      <c r="S243" s="9" t="str">
        <f>VLOOKUP($O243,scenarios!$A$2:$I$61,6)</f>
        <v>Ref</v>
      </c>
      <c r="T243" s="9" t="str">
        <f>VLOOKUP($O243,scenarios!$A$2:$I$61,7)</f>
        <v>Ref</v>
      </c>
      <c r="U243" s="9">
        <f>VLOOKUP($O243,scenarios!$A$2:$I$61,8)</f>
        <v>2030</v>
      </c>
      <c r="V243" s="9" t="str">
        <f>VLOOKUP($O243,scenarios!$A$2:$I$61,9)</f>
        <v>Ref</v>
      </c>
    </row>
    <row r="244" spans="1:22" x14ac:dyDescent="0.3">
      <c r="A244" s="10" t="s">
        <v>70</v>
      </c>
      <c r="B244" s="10" t="s">
        <v>69</v>
      </c>
      <c r="C244" s="2" t="s">
        <v>25</v>
      </c>
      <c r="D244" s="5"/>
      <c r="E244" s="4">
        <v>7.23713983468054E-3</v>
      </c>
      <c r="F244" s="4">
        <v>0.104312476845433</v>
      </c>
      <c r="G244" s="4">
        <v>9.50473902781519E-2</v>
      </c>
      <c r="H244" s="4">
        <v>8.4249702362211798E-2</v>
      </c>
      <c r="I244" s="5"/>
      <c r="J244" s="5"/>
      <c r="K244" s="5"/>
      <c r="L244" s="5"/>
      <c r="M244" s="5"/>
      <c r="O244" s="9" t="str">
        <f t="shared" si="3"/>
        <v>0025</v>
      </c>
      <c r="P244" s="9">
        <f>VLOOKUP($O244,scenarios!$A$2:$I$61,3)</f>
        <v>2060</v>
      </c>
      <c r="Q244" s="9" t="str">
        <f>VLOOKUP($O244,scenarios!$A$2:$I$61,4)</f>
        <v>Ref</v>
      </c>
      <c r="R244" s="9" t="str">
        <f>VLOOKUP($O244,scenarios!$A$2:$I$61,5)</f>
        <v>Ref</v>
      </c>
      <c r="S244" s="9" t="str">
        <f>VLOOKUP($O244,scenarios!$A$2:$I$61,6)</f>
        <v>Ref</v>
      </c>
      <c r="T244" s="9" t="str">
        <f>VLOOKUP($O244,scenarios!$A$2:$I$61,7)</f>
        <v>Ref</v>
      </c>
      <c r="U244" s="9">
        <f>VLOOKUP($O244,scenarios!$A$2:$I$61,8)</f>
        <v>2030</v>
      </c>
      <c r="V244" s="9" t="str">
        <f>VLOOKUP($O244,scenarios!$A$2:$I$61,9)</f>
        <v>Ref</v>
      </c>
    </row>
    <row r="245" spans="1:22" x14ac:dyDescent="0.3">
      <c r="A245" s="10" t="s">
        <v>71</v>
      </c>
      <c r="B245" s="10" t="s">
        <v>69</v>
      </c>
      <c r="C245" s="2" t="s">
        <v>25</v>
      </c>
      <c r="D245" s="5"/>
      <c r="E245" s="5"/>
      <c r="F245" s="5"/>
      <c r="G245" s="4">
        <v>14.1770132610038</v>
      </c>
      <c r="H245" s="4">
        <v>25.5945713178827</v>
      </c>
      <c r="I245" s="4">
        <v>25.6158835858317</v>
      </c>
      <c r="J245" s="4">
        <v>18.985761092737199</v>
      </c>
      <c r="K245" s="4">
        <v>19.322516801711899</v>
      </c>
      <c r="L245" s="4">
        <v>19.926498851099002</v>
      </c>
      <c r="M245" s="4">
        <v>52.7228841152047</v>
      </c>
      <c r="O245" s="9" t="str">
        <f t="shared" si="3"/>
        <v>0025</v>
      </c>
      <c r="P245" s="9">
        <f>VLOOKUP($O245,scenarios!$A$2:$I$61,3)</f>
        <v>2060</v>
      </c>
      <c r="Q245" s="9" t="str">
        <f>VLOOKUP($O245,scenarios!$A$2:$I$61,4)</f>
        <v>Ref</v>
      </c>
      <c r="R245" s="9" t="str">
        <f>VLOOKUP($O245,scenarios!$A$2:$I$61,5)</f>
        <v>Ref</v>
      </c>
      <c r="S245" s="9" t="str">
        <f>VLOOKUP($O245,scenarios!$A$2:$I$61,6)</f>
        <v>Ref</v>
      </c>
      <c r="T245" s="9" t="str">
        <f>VLOOKUP($O245,scenarios!$A$2:$I$61,7)</f>
        <v>Ref</v>
      </c>
      <c r="U245" s="9">
        <f>VLOOKUP($O245,scenarios!$A$2:$I$61,8)</f>
        <v>2030</v>
      </c>
      <c r="V245" s="9" t="str">
        <f>VLOOKUP($O245,scenarios!$A$2:$I$61,9)</f>
        <v>Ref</v>
      </c>
    </row>
    <row r="246" spans="1:22" x14ac:dyDescent="0.3">
      <c r="A246" s="10" t="s">
        <v>72</v>
      </c>
      <c r="B246" s="10" t="s">
        <v>69</v>
      </c>
      <c r="C246" s="2" t="s">
        <v>25</v>
      </c>
      <c r="D246" s="4">
        <v>0.150930882900571</v>
      </c>
      <c r="E246" s="4">
        <v>0.138493735562882</v>
      </c>
      <c r="F246" s="4">
        <v>3.7616065277232699E-2</v>
      </c>
      <c r="G246" s="4">
        <v>1.0120461553152301E-2</v>
      </c>
      <c r="H246" s="4">
        <v>8.6384066300645296E-3</v>
      </c>
      <c r="I246" s="5"/>
      <c r="J246" s="5"/>
      <c r="K246" s="5"/>
      <c r="L246" s="5"/>
      <c r="M246" s="5"/>
      <c r="O246" s="9" t="str">
        <f t="shared" si="3"/>
        <v>0025</v>
      </c>
      <c r="P246" s="9">
        <f>VLOOKUP($O246,scenarios!$A$2:$I$61,3)</f>
        <v>2060</v>
      </c>
      <c r="Q246" s="9" t="str">
        <f>VLOOKUP($O246,scenarios!$A$2:$I$61,4)</f>
        <v>Ref</v>
      </c>
      <c r="R246" s="9" t="str">
        <f>VLOOKUP($O246,scenarios!$A$2:$I$61,5)</f>
        <v>Ref</v>
      </c>
      <c r="S246" s="9" t="str">
        <f>VLOOKUP($O246,scenarios!$A$2:$I$61,6)</f>
        <v>Ref</v>
      </c>
      <c r="T246" s="9" t="str">
        <f>VLOOKUP($O246,scenarios!$A$2:$I$61,7)</f>
        <v>Ref</v>
      </c>
      <c r="U246" s="9">
        <f>VLOOKUP($O246,scenarios!$A$2:$I$61,8)</f>
        <v>2030</v>
      </c>
      <c r="V246" s="9" t="str">
        <f>VLOOKUP($O246,scenarios!$A$2:$I$61,9)</f>
        <v>Ref</v>
      </c>
    </row>
    <row r="247" spans="1:22" x14ac:dyDescent="0.3">
      <c r="A247" s="10" t="s">
        <v>73</v>
      </c>
      <c r="B247" s="10" t="s">
        <v>69</v>
      </c>
      <c r="C247" s="2" t="s">
        <v>25</v>
      </c>
      <c r="D247" s="4">
        <v>8.73173306253055E-2</v>
      </c>
      <c r="E247" s="4">
        <v>8.0123402051320694E-2</v>
      </c>
      <c r="F247" s="4">
        <v>2.1766340449913199E-2</v>
      </c>
      <c r="G247" s="4">
        <v>5.8591425899073499E-3</v>
      </c>
      <c r="H247" s="4">
        <v>5.0018389997672904E-3</v>
      </c>
      <c r="I247" s="5"/>
      <c r="J247" s="5"/>
      <c r="K247" s="5"/>
      <c r="L247" s="5"/>
      <c r="M247" s="5"/>
      <c r="O247" s="9" t="str">
        <f t="shared" si="3"/>
        <v>0025</v>
      </c>
      <c r="P247" s="9">
        <f>VLOOKUP($O247,scenarios!$A$2:$I$61,3)</f>
        <v>2060</v>
      </c>
      <c r="Q247" s="9" t="str">
        <f>VLOOKUP($O247,scenarios!$A$2:$I$61,4)</f>
        <v>Ref</v>
      </c>
      <c r="R247" s="9" t="str">
        <f>VLOOKUP($O247,scenarios!$A$2:$I$61,5)</f>
        <v>Ref</v>
      </c>
      <c r="S247" s="9" t="str">
        <f>VLOOKUP($O247,scenarios!$A$2:$I$61,6)</f>
        <v>Ref</v>
      </c>
      <c r="T247" s="9" t="str">
        <f>VLOOKUP($O247,scenarios!$A$2:$I$61,7)</f>
        <v>Ref</v>
      </c>
      <c r="U247" s="9">
        <f>VLOOKUP($O247,scenarios!$A$2:$I$61,8)</f>
        <v>2030</v>
      </c>
      <c r="V247" s="9" t="str">
        <f>VLOOKUP($O247,scenarios!$A$2:$I$61,9)</f>
        <v>Ref</v>
      </c>
    </row>
    <row r="248" spans="1:22" x14ac:dyDescent="0.3">
      <c r="A248" s="10" t="s">
        <v>74</v>
      </c>
      <c r="B248" s="10" t="s">
        <v>69</v>
      </c>
      <c r="C248" s="2" t="s">
        <v>25</v>
      </c>
      <c r="D248" s="5"/>
      <c r="E248" s="5"/>
      <c r="F248" s="5"/>
      <c r="G248" s="5"/>
      <c r="H248" s="5"/>
      <c r="I248" s="5"/>
      <c r="J248" s="5"/>
      <c r="K248" s="5"/>
      <c r="L248" s="5"/>
      <c r="M248" s="4">
        <v>46.077652933653503</v>
      </c>
      <c r="O248" s="9" t="str">
        <f t="shared" si="3"/>
        <v>0025</v>
      </c>
      <c r="P248" s="9">
        <f>VLOOKUP($O248,scenarios!$A$2:$I$61,3)</f>
        <v>2060</v>
      </c>
      <c r="Q248" s="9" t="str">
        <f>VLOOKUP($O248,scenarios!$A$2:$I$61,4)</f>
        <v>Ref</v>
      </c>
      <c r="R248" s="9" t="str">
        <f>VLOOKUP($O248,scenarios!$A$2:$I$61,5)</f>
        <v>Ref</v>
      </c>
      <c r="S248" s="9" t="str">
        <f>VLOOKUP($O248,scenarios!$A$2:$I$61,6)</f>
        <v>Ref</v>
      </c>
      <c r="T248" s="9" t="str">
        <f>VLOOKUP($O248,scenarios!$A$2:$I$61,7)</f>
        <v>Ref</v>
      </c>
      <c r="U248" s="9">
        <f>VLOOKUP($O248,scenarios!$A$2:$I$61,8)</f>
        <v>2030</v>
      </c>
      <c r="V248" s="9" t="str">
        <f>VLOOKUP($O248,scenarios!$A$2:$I$61,9)</f>
        <v>Ref</v>
      </c>
    </row>
    <row r="249" spans="1:22" x14ac:dyDescent="0.3">
      <c r="A249" s="10" t="s">
        <v>77</v>
      </c>
      <c r="B249" s="10" t="s">
        <v>69</v>
      </c>
      <c r="C249" s="2" t="s">
        <v>25</v>
      </c>
      <c r="D249" s="5"/>
      <c r="E249" s="5"/>
      <c r="F249" s="5"/>
      <c r="G249" s="5"/>
      <c r="H249" s="5"/>
      <c r="I249" s="5"/>
      <c r="J249" s="5"/>
      <c r="K249" s="4">
        <v>6.8490309025090204</v>
      </c>
      <c r="L249" s="4">
        <v>7.0552223231669204</v>
      </c>
      <c r="M249" s="4">
        <v>7.2940806473864397</v>
      </c>
      <c r="O249" s="9" t="str">
        <f t="shared" si="3"/>
        <v>0025</v>
      </c>
      <c r="P249" s="9">
        <f>VLOOKUP($O249,scenarios!$A$2:$I$61,3)</f>
        <v>2060</v>
      </c>
      <c r="Q249" s="9" t="str">
        <f>VLOOKUP($O249,scenarios!$A$2:$I$61,4)</f>
        <v>Ref</v>
      </c>
      <c r="R249" s="9" t="str">
        <f>VLOOKUP($O249,scenarios!$A$2:$I$61,5)</f>
        <v>Ref</v>
      </c>
      <c r="S249" s="9" t="str">
        <f>VLOOKUP($O249,scenarios!$A$2:$I$61,6)</f>
        <v>Ref</v>
      </c>
      <c r="T249" s="9" t="str">
        <f>VLOOKUP($O249,scenarios!$A$2:$I$61,7)</f>
        <v>Ref</v>
      </c>
      <c r="U249" s="9">
        <f>VLOOKUP($O249,scenarios!$A$2:$I$61,8)</f>
        <v>2030</v>
      </c>
      <c r="V249" s="9" t="str">
        <f>VLOOKUP($O249,scenarios!$A$2:$I$61,9)</f>
        <v>Ref</v>
      </c>
    </row>
    <row r="250" spans="1:22" x14ac:dyDescent="0.3">
      <c r="A250" s="10" t="s">
        <v>78</v>
      </c>
      <c r="B250" s="10" t="s">
        <v>69</v>
      </c>
      <c r="C250" s="2" t="s">
        <v>25</v>
      </c>
      <c r="D250" s="5"/>
      <c r="E250" s="5"/>
      <c r="F250" s="5"/>
      <c r="G250" s="4">
        <v>5.8066033577119596</v>
      </c>
      <c r="H250" s="4">
        <v>5.0021969479094004</v>
      </c>
      <c r="I250" s="5"/>
      <c r="J250" s="5"/>
      <c r="K250" s="4">
        <v>38.233055616775303</v>
      </c>
      <c r="L250" s="4">
        <v>39.384069266140997</v>
      </c>
      <c r="M250" s="4">
        <v>40.717437990038697</v>
      </c>
      <c r="O250" s="9" t="str">
        <f t="shared" si="3"/>
        <v>0025</v>
      </c>
      <c r="P250" s="9">
        <f>VLOOKUP($O250,scenarios!$A$2:$I$61,3)</f>
        <v>2060</v>
      </c>
      <c r="Q250" s="9" t="str">
        <f>VLOOKUP($O250,scenarios!$A$2:$I$61,4)</f>
        <v>Ref</v>
      </c>
      <c r="R250" s="9" t="str">
        <f>VLOOKUP($O250,scenarios!$A$2:$I$61,5)</f>
        <v>Ref</v>
      </c>
      <c r="S250" s="9" t="str">
        <f>VLOOKUP($O250,scenarios!$A$2:$I$61,6)</f>
        <v>Ref</v>
      </c>
      <c r="T250" s="9" t="str">
        <f>VLOOKUP($O250,scenarios!$A$2:$I$61,7)</f>
        <v>Ref</v>
      </c>
      <c r="U250" s="9">
        <f>VLOOKUP($O250,scenarios!$A$2:$I$61,8)</f>
        <v>2030</v>
      </c>
      <c r="V250" s="9" t="str">
        <f>VLOOKUP($O250,scenarios!$A$2:$I$61,9)</f>
        <v>Ref</v>
      </c>
    </row>
    <row r="251" spans="1:22" x14ac:dyDescent="0.3">
      <c r="A251" s="10" t="s">
        <v>79</v>
      </c>
      <c r="B251" s="10" t="s">
        <v>69</v>
      </c>
      <c r="C251" s="2" t="s">
        <v>25</v>
      </c>
      <c r="D251" s="5"/>
      <c r="E251" s="5"/>
      <c r="F251" s="5"/>
      <c r="G251" s="4">
        <v>7.0700400522044404E-2</v>
      </c>
      <c r="H251" s="4">
        <v>6.3933505115980296E-2</v>
      </c>
      <c r="I251" s="4">
        <v>6.3971310452488495E-2</v>
      </c>
      <c r="J251" s="4">
        <v>10.779402596738199</v>
      </c>
      <c r="K251" s="4">
        <v>21.6537663008713</v>
      </c>
      <c r="L251" s="4">
        <v>22.305657188753699</v>
      </c>
      <c r="M251" s="4">
        <v>23.060827139844498</v>
      </c>
      <c r="O251" s="9" t="str">
        <f t="shared" si="3"/>
        <v>0025</v>
      </c>
      <c r="P251" s="9">
        <f>VLOOKUP($O251,scenarios!$A$2:$I$61,3)</f>
        <v>2060</v>
      </c>
      <c r="Q251" s="9" t="str">
        <f>VLOOKUP($O251,scenarios!$A$2:$I$61,4)</f>
        <v>Ref</v>
      </c>
      <c r="R251" s="9" t="str">
        <f>VLOOKUP($O251,scenarios!$A$2:$I$61,5)</f>
        <v>Ref</v>
      </c>
      <c r="S251" s="9" t="str">
        <f>VLOOKUP($O251,scenarios!$A$2:$I$61,6)</f>
        <v>Ref</v>
      </c>
      <c r="T251" s="9" t="str">
        <f>VLOOKUP($O251,scenarios!$A$2:$I$61,7)</f>
        <v>Ref</v>
      </c>
      <c r="U251" s="9">
        <f>VLOOKUP($O251,scenarios!$A$2:$I$61,8)</f>
        <v>2030</v>
      </c>
      <c r="V251" s="9" t="str">
        <f>VLOOKUP($O251,scenarios!$A$2:$I$61,9)</f>
        <v>Ref</v>
      </c>
    </row>
    <row r="252" spans="1:22" x14ac:dyDescent="0.3">
      <c r="A252" s="10" t="s">
        <v>80</v>
      </c>
      <c r="B252" s="10" t="s">
        <v>69</v>
      </c>
      <c r="C252" s="2" t="s">
        <v>25</v>
      </c>
      <c r="D252" s="5"/>
      <c r="E252" s="5"/>
      <c r="F252" s="5"/>
      <c r="G252" s="5"/>
      <c r="H252" s="5"/>
      <c r="I252" s="5"/>
      <c r="J252" s="5"/>
      <c r="K252" s="4">
        <v>73.596781544554005</v>
      </c>
      <c r="L252" s="4">
        <v>75.330604924079495</v>
      </c>
      <c r="M252" s="4">
        <v>77.987268461225099</v>
      </c>
      <c r="O252" s="9" t="str">
        <f t="shared" si="3"/>
        <v>0025</v>
      </c>
      <c r="P252" s="9">
        <f>VLOOKUP($O252,scenarios!$A$2:$I$61,3)</f>
        <v>2060</v>
      </c>
      <c r="Q252" s="9" t="str">
        <f>VLOOKUP($O252,scenarios!$A$2:$I$61,4)</f>
        <v>Ref</v>
      </c>
      <c r="R252" s="9" t="str">
        <f>VLOOKUP($O252,scenarios!$A$2:$I$61,5)</f>
        <v>Ref</v>
      </c>
      <c r="S252" s="9" t="str">
        <f>VLOOKUP($O252,scenarios!$A$2:$I$61,6)</f>
        <v>Ref</v>
      </c>
      <c r="T252" s="9" t="str">
        <f>VLOOKUP($O252,scenarios!$A$2:$I$61,7)</f>
        <v>Ref</v>
      </c>
      <c r="U252" s="9">
        <f>VLOOKUP($O252,scenarios!$A$2:$I$61,8)</f>
        <v>2030</v>
      </c>
      <c r="V252" s="9" t="str">
        <f>VLOOKUP($O252,scenarios!$A$2:$I$61,9)</f>
        <v>Ref</v>
      </c>
    </row>
    <row r="253" spans="1:22" x14ac:dyDescent="0.3">
      <c r="A253" s="10" t="s">
        <v>81</v>
      </c>
      <c r="B253" s="10" t="s">
        <v>69</v>
      </c>
      <c r="C253" s="2" t="s">
        <v>25</v>
      </c>
      <c r="D253" s="5"/>
      <c r="E253" s="5"/>
      <c r="F253" s="5"/>
      <c r="G253" s="5"/>
      <c r="H253" s="5"/>
      <c r="I253" s="5"/>
      <c r="J253" s="5"/>
      <c r="K253" s="4">
        <v>14.371509541955399</v>
      </c>
      <c r="L253" s="4">
        <v>14.804166659675399</v>
      </c>
      <c r="M253" s="4">
        <v>15.3053696378133</v>
      </c>
      <c r="O253" s="9" t="str">
        <f t="shared" si="3"/>
        <v>0025</v>
      </c>
      <c r="P253" s="9">
        <f>VLOOKUP($O253,scenarios!$A$2:$I$61,3)</f>
        <v>2060</v>
      </c>
      <c r="Q253" s="9" t="str">
        <f>VLOOKUP($O253,scenarios!$A$2:$I$61,4)</f>
        <v>Ref</v>
      </c>
      <c r="R253" s="9" t="str">
        <f>VLOOKUP($O253,scenarios!$A$2:$I$61,5)</f>
        <v>Ref</v>
      </c>
      <c r="S253" s="9" t="str">
        <f>VLOOKUP($O253,scenarios!$A$2:$I$61,6)</f>
        <v>Ref</v>
      </c>
      <c r="T253" s="9" t="str">
        <f>VLOOKUP($O253,scenarios!$A$2:$I$61,7)</f>
        <v>Ref</v>
      </c>
      <c r="U253" s="9">
        <f>VLOOKUP($O253,scenarios!$A$2:$I$61,8)</f>
        <v>2030</v>
      </c>
      <c r="V253" s="9" t="str">
        <f>VLOOKUP($O253,scenarios!$A$2:$I$61,9)</f>
        <v>Ref</v>
      </c>
    </row>
    <row r="254" spans="1:22" x14ac:dyDescent="0.3">
      <c r="A254" s="10" t="s">
        <v>82</v>
      </c>
      <c r="B254" s="10" t="s">
        <v>82</v>
      </c>
      <c r="C254" s="2" t="s">
        <v>25</v>
      </c>
      <c r="D254" s="5"/>
      <c r="E254" s="5"/>
      <c r="F254" s="5"/>
      <c r="G254" s="4">
        <v>5.0736174007941497E-2</v>
      </c>
      <c r="H254" s="4">
        <v>4.6872097850688597E-2</v>
      </c>
      <c r="I254" s="4">
        <v>4.6726525115337501E-2</v>
      </c>
      <c r="J254" s="4">
        <v>4.7258341955649999E-2</v>
      </c>
      <c r="K254" s="4">
        <v>4.7211322184614102E-2</v>
      </c>
      <c r="L254" s="4">
        <v>196.63768535928801</v>
      </c>
      <c r="M254" s="4">
        <v>403.11471766490303</v>
      </c>
      <c r="O254" s="9" t="str">
        <f t="shared" si="3"/>
        <v>0025</v>
      </c>
      <c r="P254" s="9">
        <f>VLOOKUP($O254,scenarios!$A$2:$I$61,3)</f>
        <v>2060</v>
      </c>
      <c r="Q254" s="9" t="str">
        <f>VLOOKUP($O254,scenarios!$A$2:$I$61,4)</f>
        <v>Ref</v>
      </c>
      <c r="R254" s="9" t="str">
        <f>VLOOKUP($O254,scenarios!$A$2:$I$61,5)</f>
        <v>Ref</v>
      </c>
      <c r="S254" s="9" t="str">
        <f>VLOOKUP($O254,scenarios!$A$2:$I$61,6)</f>
        <v>Ref</v>
      </c>
      <c r="T254" s="9" t="str">
        <f>VLOOKUP($O254,scenarios!$A$2:$I$61,7)</f>
        <v>Ref</v>
      </c>
      <c r="U254" s="9">
        <f>VLOOKUP($O254,scenarios!$A$2:$I$61,8)</f>
        <v>2030</v>
      </c>
      <c r="V254" s="9" t="str">
        <f>VLOOKUP($O254,scenarios!$A$2:$I$61,9)</f>
        <v>Ref</v>
      </c>
    </row>
    <row r="255" spans="1:22" x14ac:dyDescent="0.3">
      <c r="A255" s="10" t="s">
        <v>62</v>
      </c>
      <c r="B255" s="10" t="s">
        <v>61</v>
      </c>
      <c r="C255" s="2" t="s">
        <v>28</v>
      </c>
      <c r="D255" s="5"/>
      <c r="E255" s="5"/>
      <c r="F255" s="5"/>
      <c r="G255" s="5"/>
      <c r="H255" s="5"/>
      <c r="I255" s="5"/>
      <c r="J255" s="5"/>
      <c r="K255" s="5"/>
      <c r="L255" s="4">
        <v>0.603984369855039</v>
      </c>
      <c r="M255" s="4">
        <v>6.4379885014158198</v>
      </c>
      <c r="O255" s="9" t="str">
        <f t="shared" si="3"/>
        <v>0028</v>
      </c>
      <c r="P255" s="9">
        <f>VLOOKUP($O255,scenarios!$A$2:$I$61,3)</f>
        <v>2060</v>
      </c>
      <c r="Q255" s="9" t="str">
        <f>VLOOKUP($O255,scenarios!$A$2:$I$61,4)</f>
        <v>Ref</v>
      </c>
      <c r="R255" s="9" t="str">
        <f>VLOOKUP($O255,scenarios!$A$2:$I$61,5)</f>
        <v>Ref</v>
      </c>
      <c r="S255" s="9" t="str">
        <f>VLOOKUP($O255,scenarios!$A$2:$I$61,6)</f>
        <v>Linear-Steady</v>
      </c>
      <c r="T255" s="9" t="str">
        <f>VLOOKUP($O255,scenarios!$A$2:$I$61,7)</f>
        <v>Ref</v>
      </c>
      <c r="U255" s="9">
        <f>VLOOKUP($O255,scenarios!$A$2:$I$61,8)</f>
        <v>2030</v>
      </c>
      <c r="V255" s="9" t="str">
        <f>VLOOKUP($O255,scenarios!$A$2:$I$61,9)</f>
        <v>Ref</v>
      </c>
    </row>
    <row r="256" spans="1:22" x14ac:dyDescent="0.3">
      <c r="A256" s="14" t="s">
        <v>63</v>
      </c>
      <c r="B256" s="14" t="s">
        <v>64</v>
      </c>
      <c r="C256" s="15" t="s">
        <v>28</v>
      </c>
      <c r="D256" s="16"/>
      <c r="E256" s="16"/>
      <c r="F256" s="16"/>
      <c r="G256" s="16"/>
      <c r="H256" s="16"/>
      <c r="I256" s="16"/>
      <c r="J256" s="16"/>
      <c r="K256" s="17">
        <v>1.2704289172686999E-3</v>
      </c>
      <c r="L256" s="17">
        <v>14.254646078618199</v>
      </c>
      <c r="M256" s="17">
        <v>20.628962107711001</v>
      </c>
      <c r="N256" s="18"/>
      <c r="O256" s="18" t="str">
        <f t="shared" si="3"/>
        <v>0028</v>
      </c>
      <c r="P256" s="18">
        <f>VLOOKUP($O256,scenarios!$A$2:$I$61,3)</f>
        <v>2060</v>
      </c>
      <c r="Q256" s="18" t="str">
        <f>VLOOKUP($O256,scenarios!$A$2:$I$61,4)</f>
        <v>Ref</v>
      </c>
      <c r="R256" s="18" t="str">
        <f>VLOOKUP($O256,scenarios!$A$2:$I$61,5)</f>
        <v>Ref</v>
      </c>
      <c r="S256" s="18" t="str">
        <f>VLOOKUP($O256,scenarios!$A$2:$I$61,6)</f>
        <v>Linear-Steady</v>
      </c>
      <c r="T256" s="18" t="str">
        <f>VLOOKUP($O256,scenarios!$A$2:$I$61,7)</f>
        <v>Ref</v>
      </c>
      <c r="U256" s="18">
        <f>VLOOKUP($O256,scenarios!$A$2:$I$61,8)</f>
        <v>2030</v>
      </c>
      <c r="V256" s="18" t="str">
        <f>VLOOKUP($O256,scenarios!$A$2:$I$61,9)</f>
        <v>Ref</v>
      </c>
    </row>
    <row r="257" spans="1:22" x14ac:dyDescent="0.3">
      <c r="A257" s="10" t="s">
        <v>65</v>
      </c>
      <c r="B257" s="10" t="s">
        <v>65</v>
      </c>
      <c r="C257" s="2" t="s">
        <v>28</v>
      </c>
      <c r="D257" s="5"/>
      <c r="E257" s="5"/>
      <c r="F257" s="5"/>
      <c r="G257" s="4">
        <v>5.2177503042358298E-2</v>
      </c>
      <c r="H257" s="4">
        <v>5.3318120803437501E-2</v>
      </c>
      <c r="I257" s="4">
        <v>5.5678679267911702E-2</v>
      </c>
      <c r="J257" s="4">
        <v>62.707933271271799</v>
      </c>
      <c r="K257" s="4">
        <v>197.74398155732601</v>
      </c>
      <c r="L257" s="4">
        <v>365.904207300716</v>
      </c>
      <c r="M257" s="4">
        <v>457.19489288173202</v>
      </c>
      <c r="O257" s="9" t="str">
        <f t="shared" si="3"/>
        <v>0028</v>
      </c>
      <c r="P257" s="9">
        <f>VLOOKUP($O257,scenarios!$A$2:$I$61,3)</f>
        <v>2060</v>
      </c>
      <c r="Q257" s="9" t="str">
        <f>VLOOKUP($O257,scenarios!$A$2:$I$61,4)</f>
        <v>Ref</v>
      </c>
      <c r="R257" s="9" t="str">
        <f>VLOOKUP($O257,scenarios!$A$2:$I$61,5)</f>
        <v>Ref</v>
      </c>
      <c r="S257" s="9" t="str">
        <f>VLOOKUP($O257,scenarios!$A$2:$I$61,6)</f>
        <v>Linear-Steady</v>
      </c>
      <c r="T257" s="9" t="str">
        <f>VLOOKUP($O257,scenarios!$A$2:$I$61,7)</f>
        <v>Ref</v>
      </c>
      <c r="U257" s="9">
        <f>VLOOKUP($O257,scenarios!$A$2:$I$61,8)</f>
        <v>2030</v>
      </c>
      <c r="V257" s="9" t="str">
        <f>VLOOKUP($O257,scenarios!$A$2:$I$61,9)</f>
        <v>Ref</v>
      </c>
    </row>
    <row r="258" spans="1:22" x14ac:dyDescent="0.3">
      <c r="A258" s="10" t="s">
        <v>66</v>
      </c>
      <c r="B258" s="10" t="s">
        <v>66</v>
      </c>
      <c r="C258" s="2" t="s">
        <v>28</v>
      </c>
      <c r="D258" s="5"/>
      <c r="E258" s="5"/>
      <c r="F258" s="5"/>
      <c r="G258" s="5"/>
      <c r="H258" s="4">
        <v>7.2017205119999997E-2</v>
      </c>
      <c r="I258" s="4">
        <v>6.5855175299178004E-2</v>
      </c>
      <c r="J258" s="4">
        <v>6.0772735998635002E-2</v>
      </c>
      <c r="K258" s="4">
        <v>5.6143784191058498E-2</v>
      </c>
      <c r="L258" s="4">
        <v>5.2849475976596103E-2</v>
      </c>
      <c r="M258" s="4">
        <v>311.03413072463599</v>
      </c>
      <c r="O258" s="9" t="str">
        <f t="shared" si="3"/>
        <v>0028</v>
      </c>
      <c r="P258" s="9">
        <f>VLOOKUP($O258,scenarios!$A$2:$I$61,3)</f>
        <v>2060</v>
      </c>
      <c r="Q258" s="9" t="str">
        <f>VLOOKUP($O258,scenarios!$A$2:$I$61,4)</f>
        <v>Ref</v>
      </c>
      <c r="R258" s="9" t="str">
        <f>VLOOKUP($O258,scenarios!$A$2:$I$61,5)</f>
        <v>Ref</v>
      </c>
      <c r="S258" s="9" t="str">
        <f>VLOOKUP($O258,scenarios!$A$2:$I$61,6)</f>
        <v>Linear-Steady</v>
      </c>
      <c r="T258" s="9" t="str">
        <f>VLOOKUP($O258,scenarios!$A$2:$I$61,7)</f>
        <v>Ref</v>
      </c>
      <c r="U258" s="9">
        <f>VLOOKUP($O258,scenarios!$A$2:$I$61,8)</f>
        <v>2030</v>
      </c>
      <c r="V258" s="9" t="str">
        <f>VLOOKUP($O258,scenarios!$A$2:$I$61,9)</f>
        <v>Ref</v>
      </c>
    </row>
    <row r="259" spans="1:22" x14ac:dyDescent="0.3">
      <c r="A259" s="14" t="s">
        <v>67</v>
      </c>
      <c r="B259" s="14" t="s">
        <v>67</v>
      </c>
      <c r="C259" s="15" t="s">
        <v>28</v>
      </c>
      <c r="D259" s="16"/>
      <c r="E259" s="16"/>
      <c r="F259" s="16"/>
      <c r="G259" s="16"/>
      <c r="H259" s="17">
        <v>5.3376602512234098E-2</v>
      </c>
      <c r="I259" s="17">
        <v>4.9364548878612698E-2</v>
      </c>
      <c r="J259" s="17">
        <v>4.5971689155849899E-2</v>
      </c>
      <c r="K259" s="17">
        <v>4.2789694868328301E-2</v>
      </c>
      <c r="L259" s="17">
        <v>315.70453534804199</v>
      </c>
      <c r="M259" s="17">
        <v>1169.57116910543</v>
      </c>
      <c r="N259" s="18"/>
      <c r="O259" s="18" t="str">
        <f t="shared" si="3"/>
        <v>0028</v>
      </c>
      <c r="P259" s="18">
        <f>VLOOKUP($O259,scenarios!$A$2:$I$61,3)</f>
        <v>2060</v>
      </c>
      <c r="Q259" s="18" t="str">
        <f>VLOOKUP($O259,scenarios!$A$2:$I$61,4)</f>
        <v>Ref</v>
      </c>
      <c r="R259" s="18" t="str">
        <f>VLOOKUP($O259,scenarios!$A$2:$I$61,5)</f>
        <v>Ref</v>
      </c>
      <c r="S259" s="18" t="str">
        <f>VLOOKUP($O259,scenarios!$A$2:$I$61,6)</f>
        <v>Linear-Steady</v>
      </c>
      <c r="T259" s="18" t="str">
        <f>VLOOKUP($O259,scenarios!$A$2:$I$61,7)</f>
        <v>Ref</v>
      </c>
      <c r="U259" s="18">
        <f>VLOOKUP($O259,scenarios!$A$2:$I$61,8)</f>
        <v>2030</v>
      </c>
      <c r="V259" s="18" t="str">
        <f>VLOOKUP($O259,scenarios!$A$2:$I$61,9)</f>
        <v>Ref</v>
      </c>
    </row>
    <row r="260" spans="1:22" x14ac:dyDescent="0.3">
      <c r="A260" s="10" t="s">
        <v>68</v>
      </c>
      <c r="B260" s="10" t="s">
        <v>69</v>
      </c>
      <c r="C260" s="2" t="s">
        <v>28</v>
      </c>
      <c r="D260" s="5"/>
      <c r="E260" s="5"/>
      <c r="F260" s="5"/>
      <c r="G260" s="5"/>
      <c r="H260" s="4">
        <v>44.289906054465703</v>
      </c>
      <c r="I260" s="4">
        <v>111.47931401140499</v>
      </c>
      <c r="J260" s="4">
        <v>176.04774655970701</v>
      </c>
      <c r="K260" s="4">
        <v>517.09535899983405</v>
      </c>
      <c r="L260" s="4">
        <v>2102.7364645728298</v>
      </c>
      <c r="M260" s="4">
        <v>3378.4575759918798</v>
      </c>
      <c r="O260" s="9" t="str">
        <f t="shared" si="3"/>
        <v>0028</v>
      </c>
      <c r="P260" s="9">
        <f>VLOOKUP($O260,scenarios!$A$2:$I$61,3)</f>
        <v>2060</v>
      </c>
      <c r="Q260" s="9" t="str">
        <f>VLOOKUP($O260,scenarios!$A$2:$I$61,4)</f>
        <v>Ref</v>
      </c>
      <c r="R260" s="9" t="str">
        <f>VLOOKUP($O260,scenarios!$A$2:$I$61,5)</f>
        <v>Ref</v>
      </c>
      <c r="S260" s="9" t="str">
        <f>VLOOKUP($O260,scenarios!$A$2:$I$61,6)</f>
        <v>Linear-Steady</v>
      </c>
      <c r="T260" s="9" t="str">
        <f>VLOOKUP($O260,scenarios!$A$2:$I$61,7)</f>
        <v>Ref</v>
      </c>
      <c r="U260" s="9">
        <f>VLOOKUP($O260,scenarios!$A$2:$I$61,8)</f>
        <v>2030</v>
      </c>
      <c r="V260" s="9" t="str">
        <f>VLOOKUP($O260,scenarios!$A$2:$I$61,9)</f>
        <v>Ref</v>
      </c>
    </row>
    <row r="261" spans="1:22" x14ac:dyDescent="0.3">
      <c r="A261" s="10" t="s">
        <v>70</v>
      </c>
      <c r="B261" s="10" t="s">
        <v>69</v>
      </c>
      <c r="C261" s="2" t="s">
        <v>28</v>
      </c>
      <c r="D261" s="5"/>
      <c r="E261" s="4">
        <v>7.23713983468054E-3</v>
      </c>
      <c r="F261" s="4">
        <v>0.104312476845433</v>
      </c>
      <c r="G261" s="4">
        <v>9.50473902781519E-2</v>
      </c>
      <c r="H261" s="4">
        <v>8.4249702362211798E-2</v>
      </c>
      <c r="I261" s="5"/>
      <c r="J261" s="5"/>
      <c r="K261" s="5"/>
      <c r="L261" s="5"/>
      <c r="M261" s="5"/>
      <c r="O261" s="9" t="str">
        <f t="shared" si="3"/>
        <v>0028</v>
      </c>
      <c r="P261" s="9">
        <f>VLOOKUP($O261,scenarios!$A$2:$I$61,3)</f>
        <v>2060</v>
      </c>
      <c r="Q261" s="9" t="str">
        <f>VLOOKUP($O261,scenarios!$A$2:$I$61,4)</f>
        <v>Ref</v>
      </c>
      <c r="R261" s="9" t="str">
        <f>VLOOKUP($O261,scenarios!$A$2:$I$61,5)</f>
        <v>Ref</v>
      </c>
      <c r="S261" s="9" t="str">
        <f>VLOOKUP($O261,scenarios!$A$2:$I$61,6)</f>
        <v>Linear-Steady</v>
      </c>
      <c r="T261" s="9" t="str">
        <f>VLOOKUP($O261,scenarios!$A$2:$I$61,7)</f>
        <v>Ref</v>
      </c>
      <c r="U261" s="9">
        <f>VLOOKUP($O261,scenarios!$A$2:$I$61,8)</f>
        <v>2030</v>
      </c>
      <c r="V261" s="9" t="str">
        <f>VLOOKUP($O261,scenarios!$A$2:$I$61,9)</f>
        <v>Ref</v>
      </c>
    </row>
    <row r="262" spans="1:22" x14ac:dyDescent="0.3">
      <c r="A262" s="10" t="s">
        <v>71</v>
      </c>
      <c r="B262" s="10" t="s">
        <v>69</v>
      </c>
      <c r="C262" s="2" t="s">
        <v>28</v>
      </c>
      <c r="D262" s="5"/>
      <c r="E262" s="5"/>
      <c r="F262" s="5"/>
      <c r="G262" s="4">
        <v>14.1770132610038</v>
      </c>
      <c r="H262" s="4">
        <v>25.7446822804236</v>
      </c>
      <c r="I262" s="4">
        <v>25.766084371637302</v>
      </c>
      <c r="J262" s="4">
        <v>18.985761092737199</v>
      </c>
      <c r="K262" s="4">
        <v>19.357025232700799</v>
      </c>
      <c r="L262" s="4">
        <v>19.961007282087898</v>
      </c>
      <c r="M262" s="4">
        <v>95.999725287751303</v>
      </c>
      <c r="O262" s="9" t="str">
        <f t="shared" si="3"/>
        <v>0028</v>
      </c>
      <c r="P262" s="9">
        <f>VLOOKUP($O262,scenarios!$A$2:$I$61,3)</f>
        <v>2060</v>
      </c>
      <c r="Q262" s="9" t="str">
        <f>VLOOKUP($O262,scenarios!$A$2:$I$61,4)</f>
        <v>Ref</v>
      </c>
      <c r="R262" s="9" t="str">
        <f>VLOOKUP($O262,scenarios!$A$2:$I$61,5)</f>
        <v>Ref</v>
      </c>
      <c r="S262" s="9" t="str">
        <f>VLOOKUP($O262,scenarios!$A$2:$I$61,6)</f>
        <v>Linear-Steady</v>
      </c>
      <c r="T262" s="9" t="str">
        <f>VLOOKUP($O262,scenarios!$A$2:$I$61,7)</f>
        <v>Ref</v>
      </c>
      <c r="U262" s="9">
        <f>VLOOKUP($O262,scenarios!$A$2:$I$61,8)</f>
        <v>2030</v>
      </c>
      <c r="V262" s="9" t="str">
        <f>VLOOKUP($O262,scenarios!$A$2:$I$61,9)</f>
        <v>Ref</v>
      </c>
    </row>
    <row r="263" spans="1:22" x14ac:dyDescent="0.3">
      <c r="A263" s="10" t="s">
        <v>72</v>
      </c>
      <c r="B263" s="10" t="s">
        <v>69</v>
      </c>
      <c r="C263" s="2" t="s">
        <v>28</v>
      </c>
      <c r="D263" s="4">
        <v>0.150930882900571</v>
      </c>
      <c r="E263" s="4">
        <v>0.138493735562882</v>
      </c>
      <c r="F263" s="4">
        <v>3.7616065277232699E-2</v>
      </c>
      <c r="G263" s="4">
        <v>1.0120461553152301E-2</v>
      </c>
      <c r="H263" s="4">
        <v>8.6384066300645296E-3</v>
      </c>
      <c r="I263" s="5"/>
      <c r="J263" s="5"/>
      <c r="K263" s="5"/>
      <c r="L263" s="5"/>
      <c r="M263" s="5"/>
      <c r="O263" s="9" t="str">
        <f t="shared" si="3"/>
        <v>0028</v>
      </c>
      <c r="P263" s="9">
        <f>VLOOKUP($O263,scenarios!$A$2:$I$61,3)</f>
        <v>2060</v>
      </c>
      <c r="Q263" s="9" t="str">
        <f>VLOOKUP($O263,scenarios!$A$2:$I$61,4)</f>
        <v>Ref</v>
      </c>
      <c r="R263" s="9" t="str">
        <f>VLOOKUP($O263,scenarios!$A$2:$I$61,5)</f>
        <v>Ref</v>
      </c>
      <c r="S263" s="9" t="str">
        <f>VLOOKUP($O263,scenarios!$A$2:$I$61,6)</f>
        <v>Linear-Steady</v>
      </c>
      <c r="T263" s="9" t="str">
        <f>VLOOKUP($O263,scenarios!$A$2:$I$61,7)</f>
        <v>Ref</v>
      </c>
      <c r="U263" s="9">
        <f>VLOOKUP($O263,scenarios!$A$2:$I$61,8)</f>
        <v>2030</v>
      </c>
      <c r="V263" s="9" t="str">
        <f>VLOOKUP($O263,scenarios!$A$2:$I$61,9)</f>
        <v>Ref</v>
      </c>
    </row>
    <row r="264" spans="1:22" x14ac:dyDescent="0.3">
      <c r="A264" s="10" t="s">
        <v>73</v>
      </c>
      <c r="B264" s="10" t="s">
        <v>69</v>
      </c>
      <c r="C264" s="2" t="s">
        <v>28</v>
      </c>
      <c r="D264" s="4">
        <v>8.73173306253055E-2</v>
      </c>
      <c r="E264" s="4">
        <v>8.0123402051320694E-2</v>
      </c>
      <c r="F264" s="4">
        <v>2.1766340449913199E-2</v>
      </c>
      <c r="G264" s="4">
        <v>5.8591425899073499E-3</v>
      </c>
      <c r="H264" s="4">
        <v>5.0018389997672904E-3</v>
      </c>
      <c r="I264" s="5"/>
      <c r="J264" s="5"/>
      <c r="K264" s="5"/>
      <c r="L264" s="5"/>
      <c r="M264" s="5"/>
      <c r="O264" s="9" t="str">
        <f t="shared" si="3"/>
        <v>0028</v>
      </c>
      <c r="P264" s="9">
        <f>VLOOKUP($O264,scenarios!$A$2:$I$61,3)</f>
        <v>2060</v>
      </c>
      <c r="Q264" s="9" t="str">
        <f>VLOOKUP($O264,scenarios!$A$2:$I$61,4)</f>
        <v>Ref</v>
      </c>
      <c r="R264" s="9" t="str">
        <f>VLOOKUP($O264,scenarios!$A$2:$I$61,5)</f>
        <v>Ref</v>
      </c>
      <c r="S264" s="9" t="str">
        <f>VLOOKUP($O264,scenarios!$A$2:$I$61,6)</f>
        <v>Linear-Steady</v>
      </c>
      <c r="T264" s="9" t="str">
        <f>VLOOKUP($O264,scenarios!$A$2:$I$61,7)</f>
        <v>Ref</v>
      </c>
      <c r="U264" s="9">
        <f>VLOOKUP($O264,scenarios!$A$2:$I$61,8)</f>
        <v>2030</v>
      </c>
      <c r="V264" s="9" t="str">
        <f>VLOOKUP($O264,scenarios!$A$2:$I$61,9)</f>
        <v>Ref</v>
      </c>
    </row>
    <row r="265" spans="1:22" x14ac:dyDescent="0.3">
      <c r="A265" s="10" t="s">
        <v>74</v>
      </c>
      <c r="B265" s="10" t="s">
        <v>69</v>
      </c>
      <c r="C265" s="2" t="s">
        <v>28</v>
      </c>
      <c r="D265" s="5"/>
      <c r="E265" s="5"/>
      <c r="F265" s="5"/>
      <c r="G265" s="5"/>
      <c r="H265" s="5"/>
      <c r="I265" s="5"/>
      <c r="J265" s="5"/>
      <c r="K265" s="5"/>
      <c r="L265" s="5"/>
      <c r="M265" s="4">
        <v>0.90828767591259696</v>
      </c>
      <c r="O265" s="9" t="str">
        <f t="shared" si="3"/>
        <v>0028</v>
      </c>
      <c r="P265" s="9">
        <f>VLOOKUP($O265,scenarios!$A$2:$I$61,3)</f>
        <v>2060</v>
      </c>
      <c r="Q265" s="9" t="str">
        <f>VLOOKUP($O265,scenarios!$A$2:$I$61,4)</f>
        <v>Ref</v>
      </c>
      <c r="R265" s="9" t="str">
        <f>VLOOKUP($O265,scenarios!$A$2:$I$61,5)</f>
        <v>Ref</v>
      </c>
      <c r="S265" s="9" t="str">
        <f>VLOOKUP($O265,scenarios!$A$2:$I$61,6)</f>
        <v>Linear-Steady</v>
      </c>
      <c r="T265" s="9" t="str">
        <f>VLOOKUP($O265,scenarios!$A$2:$I$61,7)</f>
        <v>Ref</v>
      </c>
      <c r="U265" s="9">
        <f>VLOOKUP($O265,scenarios!$A$2:$I$61,8)</f>
        <v>2030</v>
      </c>
      <c r="V265" s="9" t="str">
        <f>VLOOKUP($O265,scenarios!$A$2:$I$61,9)</f>
        <v>Ref</v>
      </c>
    </row>
    <row r="266" spans="1:22" x14ac:dyDescent="0.3">
      <c r="A266" s="10" t="s">
        <v>77</v>
      </c>
      <c r="B266" s="10" t="s">
        <v>69</v>
      </c>
      <c r="C266" s="2" t="s">
        <v>28</v>
      </c>
      <c r="D266" s="5"/>
      <c r="E266" s="5"/>
      <c r="F266" s="5"/>
      <c r="G266" s="5"/>
      <c r="H266" s="5"/>
      <c r="I266" s="5"/>
      <c r="J266" s="5"/>
      <c r="K266" s="4">
        <v>6.8490309025090204</v>
      </c>
      <c r="L266" s="4">
        <v>7.0552223231669204</v>
      </c>
      <c r="M266" s="4">
        <v>7.2940806473864397</v>
      </c>
      <c r="O266" s="9" t="str">
        <f t="shared" si="3"/>
        <v>0028</v>
      </c>
      <c r="P266" s="9">
        <f>VLOOKUP($O266,scenarios!$A$2:$I$61,3)</f>
        <v>2060</v>
      </c>
      <c r="Q266" s="9" t="str">
        <f>VLOOKUP($O266,scenarios!$A$2:$I$61,4)</f>
        <v>Ref</v>
      </c>
      <c r="R266" s="9" t="str">
        <f>VLOOKUP($O266,scenarios!$A$2:$I$61,5)</f>
        <v>Ref</v>
      </c>
      <c r="S266" s="9" t="str">
        <f>VLOOKUP($O266,scenarios!$A$2:$I$61,6)</f>
        <v>Linear-Steady</v>
      </c>
      <c r="T266" s="9" t="str">
        <f>VLOOKUP($O266,scenarios!$A$2:$I$61,7)</f>
        <v>Ref</v>
      </c>
      <c r="U266" s="9">
        <f>VLOOKUP($O266,scenarios!$A$2:$I$61,8)</f>
        <v>2030</v>
      </c>
      <c r="V266" s="9" t="str">
        <f>VLOOKUP($O266,scenarios!$A$2:$I$61,9)</f>
        <v>Ref</v>
      </c>
    </row>
    <row r="267" spans="1:22" x14ac:dyDescent="0.3">
      <c r="A267" s="10" t="s">
        <v>78</v>
      </c>
      <c r="B267" s="10" t="s">
        <v>69</v>
      </c>
      <c r="C267" s="2" t="s">
        <v>28</v>
      </c>
      <c r="D267" s="5"/>
      <c r="E267" s="5"/>
      <c r="F267" s="5"/>
      <c r="G267" s="4">
        <v>5.8066033577119596</v>
      </c>
      <c r="H267" s="4">
        <v>5.0021969479094004</v>
      </c>
      <c r="I267" s="5"/>
      <c r="J267" s="5"/>
      <c r="K267" s="4">
        <v>38.233055616775303</v>
      </c>
      <c r="L267" s="4">
        <v>39.384069266140997</v>
      </c>
      <c r="M267" s="4">
        <v>40.717437990038697</v>
      </c>
      <c r="O267" s="9" t="str">
        <f t="shared" si="3"/>
        <v>0028</v>
      </c>
      <c r="P267" s="9">
        <f>VLOOKUP($O267,scenarios!$A$2:$I$61,3)</f>
        <v>2060</v>
      </c>
      <c r="Q267" s="9" t="str">
        <f>VLOOKUP($O267,scenarios!$A$2:$I$61,4)</f>
        <v>Ref</v>
      </c>
      <c r="R267" s="9" t="str">
        <f>VLOOKUP($O267,scenarios!$A$2:$I$61,5)</f>
        <v>Ref</v>
      </c>
      <c r="S267" s="9" t="str">
        <f>VLOOKUP($O267,scenarios!$A$2:$I$61,6)</f>
        <v>Linear-Steady</v>
      </c>
      <c r="T267" s="9" t="str">
        <f>VLOOKUP($O267,scenarios!$A$2:$I$61,7)</f>
        <v>Ref</v>
      </c>
      <c r="U267" s="9">
        <f>VLOOKUP($O267,scenarios!$A$2:$I$61,8)</f>
        <v>2030</v>
      </c>
      <c r="V267" s="9" t="str">
        <f>VLOOKUP($O267,scenarios!$A$2:$I$61,9)</f>
        <v>Ref</v>
      </c>
    </row>
    <row r="268" spans="1:22" x14ac:dyDescent="0.3">
      <c r="A268" s="10" t="s">
        <v>79</v>
      </c>
      <c r="B268" s="10" t="s">
        <v>69</v>
      </c>
      <c r="C268" s="2" t="s">
        <v>28</v>
      </c>
      <c r="D268" s="5"/>
      <c r="E268" s="5"/>
      <c r="F268" s="5"/>
      <c r="G268" s="4">
        <v>7.0700400522044404E-2</v>
      </c>
      <c r="H268" s="4">
        <v>6.3933505115980296E-2</v>
      </c>
      <c r="I268" s="4">
        <v>6.3971310452488495E-2</v>
      </c>
      <c r="J268" s="4">
        <v>9.81141329011413</v>
      </c>
      <c r="K268" s="4">
        <v>21.6537663008713</v>
      </c>
      <c r="L268" s="4">
        <v>22.305657188753699</v>
      </c>
      <c r="M268" s="4">
        <v>23.060827139844498</v>
      </c>
      <c r="O268" s="9" t="str">
        <f t="shared" si="3"/>
        <v>0028</v>
      </c>
      <c r="P268" s="9">
        <f>VLOOKUP($O268,scenarios!$A$2:$I$61,3)</f>
        <v>2060</v>
      </c>
      <c r="Q268" s="9" t="str">
        <f>VLOOKUP($O268,scenarios!$A$2:$I$61,4)</f>
        <v>Ref</v>
      </c>
      <c r="R268" s="9" t="str">
        <f>VLOOKUP($O268,scenarios!$A$2:$I$61,5)</f>
        <v>Ref</v>
      </c>
      <c r="S268" s="9" t="str">
        <f>VLOOKUP($O268,scenarios!$A$2:$I$61,6)</f>
        <v>Linear-Steady</v>
      </c>
      <c r="T268" s="9" t="str">
        <f>VLOOKUP($O268,scenarios!$A$2:$I$61,7)</f>
        <v>Ref</v>
      </c>
      <c r="U268" s="9">
        <f>VLOOKUP($O268,scenarios!$A$2:$I$61,8)</f>
        <v>2030</v>
      </c>
      <c r="V268" s="9" t="str">
        <f>VLOOKUP($O268,scenarios!$A$2:$I$61,9)</f>
        <v>Ref</v>
      </c>
    </row>
    <row r="269" spans="1:22" x14ac:dyDescent="0.3">
      <c r="A269" s="10" t="s">
        <v>80</v>
      </c>
      <c r="B269" s="10" t="s">
        <v>69</v>
      </c>
      <c r="C269" s="2" t="s">
        <v>28</v>
      </c>
      <c r="D269" s="5"/>
      <c r="E269" s="5"/>
      <c r="F269" s="5"/>
      <c r="G269" s="5"/>
      <c r="H269" s="5"/>
      <c r="I269" s="5"/>
      <c r="J269" s="5"/>
      <c r="K269" s="4">
        <v>73.596781544554005</v>
      </c>
      <c r="L269" s="4">
        <v>75.330604924079495</v>
      </c>
      <c r="M269" s="4">
        <v>77.987268461225099</v>
      </c>
      <c r="O269" s="9" t="str">
        <f t="shared" si="3"/>
        <v>0028</v>
      </c>
      <c r="P269" s="9">
        <f>VLOOKUP($O269,scenarios!$A$2:$I$61,3)</f>
        <v>2060</v>
      </c>
      <c r="Q269" s="9" t="str">
        <f>VLOOKUP($O269,scenarios!$A$2:$I$61,4)</f>
        <v>Ref</v>
      </c>
      <c r="R269" s="9" t="str">
        <f>VLOOKUP($O269,scenarios!$A$2:$I$61,5)</f>
        <v>Ref</v>
      </c>
      <c r="S269" s="9" t="str">
        <f>VLOOKUP($O269,scenarios!$A$2:$I$61,6)</f>
        <v>Linear-Steady</v>
      </c>
      <c r="T269" s="9" t="str">
        <f>VLOOKUP($O269,scenarios!$A$2:$I$61,7)</f>
        <v>Ref</v>
      </c>
      <c r="U269" s="9">
        <f>VLOOKUP($O269,scenarios!$A$2:$I$61,8)</f>
        <v>2030</v>
      </c>
      <c r="V269" s="9" t="str">
        <f>VLOOKUP($O269,scenarios!$A$2:$I$61,9)</f>
        <v>Ref</v>
      </c>
    </row>
    <row r="270" spans="1:22" x14ac:dyDescent="0.3">
      <c r="A270" s="10" t="s">
        <v>81</v>
      </c>
      <c r="B270" s="10" t="s">
        <v>69</v>
      </c>
      <c r="C270" s="2" t="s">
        <v>28</v>
      </c>
      <c r="D270" s="5"/>
      <c r="E270" s="5"/>
      <c r="F270" s="5"/>
      <c r="G270" s="5"/>
      <c r="H270" s="5"/>
      <c r="I270" s="5"/>
      <c r="J270" s="5"/>
      <c r="K270" s="4">
        <v>14.371509541955399</v>
      </c>
      <c r="L270" s="4">
        <v>14.804166659675399</v>
      </c>
      <c r="M270" s="4">
        <v>15.3053696378133</v>
      </c>
      <c r="O270" s="9" t="str">
        <f t="shared" ref="O270:O333" si="4">RIGHT(C270,4)</f>
        <v>0028</v>
      </c>
      <c r="P270" s="9">
        <f>VLOOKUP($O270,scenarios!$A$2:$I$61,3)</f>
        <v>2060</v>
      </c>
      <c r="Q270" s="9" t="str">
        <f>VLOOKUP($O270,scenarios!$A$2:$I$61,4)</f>
        <v>Ref</v>
      </c>
      <c r="R270" s="9" t="str">
        <f>VLOOKUP($O270,scenarios!$A$2:$I$61,5)</f>
        <v>Ref</v>
      </c>
      <c r="S270" s="9" t="str">
        <f>VLOOKUP($O270,scenarios!$A$2:$I$61,6)</f>
        <v>Linear-Steady</v>
      </c>
      <c r="T270" s="9" t="str">
        <f>VLOOKUP($O270,scenarios!$A$2:$I$61,7)</f>
        <v>Ref</v>
      </c>
      <c r="U270" s="9">
        <f>VLOOKUP($O270,scenarios!$A$2:$I$61,8)</f>
        <v>2030</v>
      </c>
      <c r="V270" s="9" t="str">
        <f>VLOOKUP($O270,scenarios!$A$2:$I$61,9)</f>
        <v>Ref</v>
      </c>
    </row>
    <row r="271" spans="1:22" x14ac:dyDescent="0.3">
      <c r="A271" s="10" t="s">
        <v>82</v>
      </c>
      <c r="B271" s="10" t="s">
        <v>82</v>
      </c>
      <c r="C271" s="2" t="s">
        <v>28</v>
      </c>
      <c r="D271" s="5"/>
      <c r="E271" s="5"/>
      <c r="F271" s="5"/>
      <c r="G271" s="4">
        <v>5.0736174007941497E-2</v>
      </c>
      <c r="H271" s="4">
        <v>4.6872097850688597E-2</v>
      </c>
      <c r="I271" s="4">
        <v>4.6726525115337501E-2</v>
      </c>
      <c r="J271" s="4">
        <v>4.7258341955649999E-2</v>
      </c>
      <c r="K271" s="4">
        <v>4.7211322184614102E-2</v>
      </c>
      <c r="L271" s="4">
        <v>4.7086610417086401E-2</v>
      </c>
      <c r="M271" s="4">
        <v>10.768373344840001</v>
      </c>
      <c r="O271" s="9" t="str">
        <f t="shared" si="4"/>
        <v>0028</v>
      </c>
      <c r="P271" s="9">
        <f>VLOOKUP($O271,scenarios!$A$2:$I$61,3)</f>
        <v>2060</v>
      </c>
      <c r="Q271" s="9" t="str">
        <f>VLOOKUP($O271,scenarios!$A$2:$I$61,4)</f>
        <v>Ref</v>
      </c>
      <c r="R271" s="9" t="str">
        <f>VLOOKUP($O271,scenarios!$A$2:$I$61,5)</f>
        <v>Ref</v>
      </c>
      <c r="S271" s="9" t="str">
        <f>VLOOKUP($O271,scenarios!$A$2:$I$61,6)</f>
        <v>Linear-Steady</v>
      </c>
      <c r="T271" s="9" t="str">
        <f>VLOOKUP($O271,scenarios!$A$2:$I$61,7)</f>
        <v>Ref</v>
      </c>
      <c r="U271" s="9">
        <f>VLOOKUP($O271,scenarios!$A$2:$I$61,8)</f>
        <v>2030</v>
      </c>
      <c r="V271" s="9" t="str">
        <f>VLOOKUP($O271,scenarios!$A$2:$I$61,9)</f>
        <v>Ref</v>
      </c>
    </row>
    <row r="272" spans="1:22" x14ac:dyDescent="0.3">
      <c r="A272" s="14" t="s">
        <v>83</v>
      </c>
      <c r="B272" s="14" t="s">
        <v>83</v>
      </c>
      <c r="C272" s="15" t="s">
        <v>28</v>
      </c>
      <c r="D272" s="16"/>
      <c r="E272" s="16"/>
      <c r="F272" s="16"/>
      <c r="G272" s="16"/>
      <c r="H272" s="16"/>
      <c r="I272" s="16"/>
      <c r="J272" s="16"/>
      <c r="K272" s="16"/>
      <c r="L272" s="17">
        <v>266.427947600192</v>
      </c>
      <c r="M272" s="17">
        <v>532.47003872008497</v>
      </c>
      <c r="N272" s="18"/>
      <c r="O272" s="18" t="str">
        <f t="shared" si="4"/>
        <v>0028</v>
      </c>
      <c r="P272" s="18">
        <f>VLOOKUP($O272,scenarios!$A$2:$I$61,3)</f>
        <v>2060</v>
      </c>
      <c r="Q272" s="18" t="str">
        <f>VLOOKUP($O272,scenarios!$A$2:$I$61,4)</f>
        <v>Ref</v>
      </c>
      <c r="R272" s="18" t="str">
        <f>VLOOKUP($O272,scenarios!$A$2:$I$61,5)</f>
        <v>Ref</v>
      </c>
      <c r="S272" s="18" t="str">
        <f>VLOOKUP($O272,scenarios!$A$2:$I$61,6)</f>
        <v>Linear-Steady</v>
      </c>
      <c r="T272" s="18" t="str">
        <f>VLOOKUP($O272,scenarios!$A$2:$I$61,7)</f>
        <v>Ref</v>
      </c>
      <c r="U272" s="18">
        <f>VLOOKUP($O272,scenarios!$A$2:$I$61,8)</f>
        <v>2030</v>
      </c>
      <c r="V272" s="18" t="str">
        <f>VLOOKUP($O272,scenarios!$A$2:$I$61,9)</f>
        <v>Ref</v>
      </c>
    </row>
    <row r="273" spans="1:22" x14ac:dyDescent="0.3">
      <c r="A273" s="10" t="s">
        <v>62</v>
      </c>
      <c r="B273" s="10" t="s">
        <v>61</v>
      </c>
      <c r="C273" s="2" t="s">
        <v>31</v>
      </c>
      <c r="D273" s="5"/>
      <c r="E273" s="5"/>
      <c r="F273" s="5"/>
      <c r="G273" s="5"/>
      <c r="H273" s="5"/>
      <c r="I273" s="5"/>
      <c r="J273" s="5"/>
      <c r="K273" s="4">
        <v>11.6156553718419</v>
      </c>
      <c r="L273" s="4">
        <v>22.543006091472101</v>
      </c>
      <c r="M273" s="4">
        <v>26.676706897627099</v>
      </c>
      <c r="O273" s="9" t="str">
        <f t="shared" si="4"/>
        <v>0031</v>
      </c>
      <c r="P273" s="9">
        <f>VLOOKUP($O273,scenarios!$A$2:$I$61,3)</f>
        <v>2060</v>
      </c>
      <c r="Q273" s="9" t="str">
        <f>VLOOKUP($O273,scenarios!$A$2:$I$61,4)</f>
        <v>Ref</v>
      </c>
      <c r="R273" s="9" t="str">
        <f>VLOOKUP($O273,scenarios!$A$2:$I$61,5)</f>
        <v>Ref</v>
      </c>
      <c r="S273" s="9" t="str">
        <f>VLOOKUP($O273,scenarios!$A$2:$I$61,6)</f>
        <v>Ref</v>
      </c>
      <c r="T273" s="9" t="str">
        <f>VLOOKUP($O273,scenarios!$A$2:$I$61,7)</f>
        <v>Low</v>
      </c>
      <c r="U273" s="9">
        <f>VLOOKUP($O273,scenarios!$A$2:$I$61,8)</f>
        <v>2030</v>
      </c>
      <c r="V273" s="9" t="str">
        <f>VLOOKUP($O273,scenarios!$A$2:$I$61,9)</f>
        <v>Ref</v>
      </c>
    </row>
    <row r="274" spans="1:22" x14ac:dyDescent="0.3">
      <c r="A274" s="10" t="s">
        <v>65</v>
      </c>
      <c r="B274" s="10" t="s">
        <v>65</v>
      </c>
      <c r="C274" s="2" t="s">
        <v>31</v>
      </c>
      <c r="D274" s="5"/>
      <c r="E274" s="5"/>
      <c r="F274" s="5"/>
      <c r="G274" s="4">
        <v>5.2177503042358298E-2</v>
      </c>
      <c r="H274" s="4">
        <v>5.3318120803437501E-2</v>
      </c>
      <c r="I274" s="4">
        <v>5.5678679267911702E-2</v>
      </c>
      <c r="J274" s="4">
        <v>62.707933271271799</v>
      </c>
      <c r="K274" s="4">
        <v>197.74398155732601</v>
      </c>
      <c r="L274" s="4">
        <v>365.904207300716</v>
      </c>
      <c r="M274" s="4">
        <v>457.19489288173202</v>
      </c>
      <c r="O274" s="9" t="str">
        <f t="shared" si="4"/>
        <v>0031</v>
      </c>
      <c r="P274" s="9">
        <f>VLOOKUP($O274,scenarios!$A$2:$I$61,3)</f>
        <v>2060</v>
      </c>
      <c r="Q274" s="9" t="str">
        <f>VLOOKUP($O274,scenarios!$A$2:$I$61,4)</f>
        <v>Ref</v>
      </c>
      <c r="R274" s="9" t="str">
        <f>VLOOKUP($O274,scenarios!$A$2:$I$61,5)</f>
        <v>Ref</v>
      </c>
      <c r="S274" s="9" t="str">
        <f>VLOOKUP($O274,scenarios!$A$2:$I$61,6)</f>
        <v>Ref</v>
      </c>
      <c r="T274" s="9" t="str">
        <f>VLOOKUP($O274,scenarios!$A$2:$I$61,7)</f>
        <v>Low</v>
      </c>
      <c r="U274" s="9">
        <f>VLOOKUP($O274,scenarios!$A$2:$I$61,8)</f>
        <v>2030</v>
      </c>
      <c r="V274" s="9" t="str">
        <f>VLOOKUP($O274,scenarios!$A$2:$I$61,9)</f>
        <v>Ref</v>
      </c>
    </row>
    <row r="275" spans="1:22" x14ac:dyDescent="0.3">
      <c r="A275" s="10" t="s">
        <v>66</v>
      </c>
      <c r="B275" s="10" t="s">
        <v>66</v>
      </c>
      <c r="C275" s="2" t="s">
        <v>31</v>
      </c>
      <c r="D275" s="5"/>
      <c r="E275" s="5"/>
      <c r="F275" s="5"/>
      <c r="G275" s="5"/>
      <c r="H275" s="4">
        <v>7.20172051199999E-2</v>
      </c>
      <c r="I275" s="4">
        <v>6.5855175299169802E-2</v>
      </c>
      <c r="J275" s="4">
        <v>6.0772735998625399E-2</v>
      </c>
      <c r="K275" s="4">
        <v>5.6143784191058498E-2</v>
      </c>
      <c r="L275" s="4">
        <v>127.990850725408</v>
      </c>
      <c r="M275" s="4">
        <v>1036.22749493582</v>
      </c>
      <c r="O275" s="9" t="str">
        <f t="shared" si="4"/>
        <v>0031</v>
      </c>
      <c r="P275" s="9">
        <f>VLOOKUP($O275,scenarios!$A$2:$I$61,3)</f>
        <v>2060</v>
      </c>
      <c r="Q275" s="9" t="str">
        <f>VLOOKUP($O275,scenarios!$A$2:$I$61,4)</f>
        <v>Ref</v>
      </c>
      <c r="R275" s="9" t="str">
        <f>VLOOKUP($O275,scenarios!$A$2:$I$61,5)</f>
        <v>Ref</v>
      </c>
      <c r="S275" s="9" t="str">
        <f>VLOOKUP($O275,scenarios!$A$2:$I$61,6)</f>
        <v>Ref</v>
      </c>
      <c r="T275" s="9" t="str">
        <f>VLOOKUP($O275,scenarios!$A$2:$I$61,7)</f>
        <v>Low</v>
      </c>
      <c r="U275" s="9">
        <f>VLOOKUP($O275,scenarios!$A$2:$I$61,8)</f>
        <v>2030</v>
      </c>
      <c r="V275" s="9" t="str">
        <f>VLOOKUP($O275,scenarios!$A$2:$I$61,9)</f>
        <v>Ref</v>
      </c>
    </row>
    <row r="276" spans="1:22" x14ac:dyDescent="0.3">
      <c r="A276" s="14" t="s">
        <v>67</v>
      </c>
      <c r="B276" s="14" t="s">
        <v>67</v>
      </c>
      <c r="C276" s="15" t="s">
        <v>31</v>
      </c>
      <c r="D276" s="16"/>
      <c r="E276" s="16"/>
      <c r="F276" s="16"/>
      <c r="G276" s="16"/>
      <c r="H276" s="17">
        <v>5.3376602512234098E-2</v>
      </c>
      <c r="I276" s="17">
        <v>4.9364548878612698E-2</v>
      </c>
      <c r="J276" s="17">
        <v>4.5971689155849899E-2</v>
      </c>
      <c r="K276" s="17">
        <v>4.2789694868328301E-2</v>
      </c>
      <c r="L276" s="17">
        <v>184.57466348950001</v>
      </c>
      <c r="M276" s="17">
        <v>243.53070825017099</v>
      </c>
      <c r="N276" s="18"/>
      <c r="O276" s="18" t="str">
        <f t="shared" si="4"/>
        <v>0031</v>
      </c>
      <c r="P276" s="18">
        <f>VLOOKUP($O276,scenarios!$A$2:$I$61,3)</f>
        <v>2060</v>
      </c>
      <c r="Q276" s="18" t="str">
        <f>VLOOKUP($O276,scenarios!$A$2:$I$61,4)</f>
        <v>Ref</v>
      </c>
      <c r="R276" s="18" t="str">
        <f>VLOOKUP($O276,scenarios!$A$2:$I$61,5)</f>
        <v>Ref</v>
      </c>
      <c r="S276" s="18" t="str">
        <f>VLOOKUP($O276,scenarios!$A$2:$I$61,6)</f>
        <v>Ref</v>
      </c>
      <c r="T276" s="18" t="str">
        <f>VLOOKUP($O276,scenarios!$A$2:$I$61,7)</f>
        <v>Low</v>
      </c>
      <c r="U276" s="18">
        <f>VLOOKUP($O276,scenarios!$A$2:$I$61,8)</f>
        <v>2030</v>
      </c>
      <c r="V276" s="18" t="str">
        <f>VLOOKUP($O276,scenarios!$A$2:$I$61,9)</f>
        <v>Ref</v>
      </c>
    </row>
    <row r="277" spans="1:22" x14ac:dyDescent="0.3">
      <c r="A277" s="10" t="s">
        <v>68</v>
      </c>
      <c r="B277" s="10" t="s">
        <v>69</v>
      </c>
      <c r="C277" s="2" t="s">
        <v>31</v>
      </c>
      <c r="D277" s="5"/>
      <c r="E277" s="5"/>
      <c r="F277" s="5"/>
      <c r="G277" s="5"/>
      <c r="H277" s="4">
        <v>44.453764841852703</v>
      </c>
      <c r="I277" s="4">
        <v>111.643315088184</v>
      </c>
      <c r="J277" s="4">
        <v>175.203404965598</v>
      </c>
      <c r="K277" s="4">
        <v>447.444752188275</v>
      </c>
      <c r="L277" s="4">
        <v>2033.0858577612701</v>
      </c>
      <c r="M277" s="4">
        <v>3334.9311458429802</v>
      </c>
      <c r="O277" s="9" t="str">
        <f t="shared" si="4"/>
        <v>0031</v>
      </c>
      <c r="P277" s="9">
        <f>VLOOKUP($O277,scenarios!$A$2:$I$61,3)</f>
        <v>2060</v>
      </c>
      <c r="Q277" s="9" t="str">
        <f>VLOOKUP($O277,scenarios!$A$2:$I$61,4)</f>
        <v>Ref</v>
      </c>
      <c r="R277" s="9" t="str">
        <f>VLOOKUP($O277,scenarios!$A$2:$I$61,5)</f>
        <v>Ref</v>
      </c>
      <c r="S277" s="9" t="str">
        <f>VLOOKUP($O277,scenarios!$A$2:$I$61,6)</f>
        <v>Ref</v>
      </c>
      <c r="T277" s="9" t="str">
        <f>VLOOKUP($O277,scenarios!$A$2:$I$61,7)</f>
        <v>Low</v>
      </c>
      <c r="U277" s="9">
        <f>VLOOKUP($O277,scenarios!$A$2:$I$61,8)</f>
        <v>2030</v>
      </c>
      <c r="V277" s="9" t="str">
        <f>VLOOKUP($O277,scenarios!$A$2:$I$61,9)</f>
        <v>Ref</v>
      </c>
    </row>
    <row r="278" spans="1:22" x14ac:dyDescent="0.3">
      <c r="A278" s="10" t="s">
        <v>70</v>
      </c>
      <c r="B278" s="10" t="s">
        <v>69</v>
      </c>
      <c r="C278" s="2" t="s">
        <v>31</v>
      </c>
      <c r="D278" s="5"/>
      <c r="E278" s="4">
        <v>7.23713983468054E-3</v>
      </c>
      <c r="F278" s="4">
        <v>0.104312476845433</v>
      </c>
      <c r="G278" s="4">
        <v>9.50473902781519E-2</v>
      </c>
      <c r="H278" s="4">
        <v>8.4249702362211798E-2</v>
      </c>
      <c r="I278" s="5"/>
      <c r="J278" s="5"/>
      <c r="K278" s="5"/>
      <c r="L278" s="5"/>
      <c r="M278" s="5"/>
      <c r="O278" s="9" t="str">
        <f t="shared" si="4"/>
        <v>0031</v>
      </c>
      <c r="P278" s="9">
        <f>VLOOKUP($O278,scenarios!$A$2:$I$61,3)</f>
        <v>2060</v>
      </c>
      <c r="Q278" s="9" t="str">
        <f>VLOOKUP($O278,scenarios!$A$2:$I$61,4)</f>
        <v>Ref</v>
      </c>
      <c r="R278" s="9" t="str">
        <f>VLOOKUP($O278,scenarios!$A$2:$I$61,5)</f>
        <v>Ref</v>
      </c>
      <c r="S278" s="9" t="str">
        <f>VLOOKUP($O278,scenarios!$A$2:$I$61,6)</f>
        <v>Ref</v>
      </c>
      <c r="T278" s="9" t="str">
        <f>VLOOKUP($O278,scenarios!$A$2:$I$61,7)</f>
        <v>Low</v>
      </c>
      <c r="U278" s="9">
        <f>VLOOKUP($O278,scenarios!$A$2:$I$61,8)</f>
        <v>2030</v>
      </c>
      <c r="V278" s="9" t="str">
        <f>VLOOKUP($O278,scenarios!$A$2:$I$61,9)</f>
        <v>Ref</v>
      </c>
    </row>
    <row r="279" spans="1:22" x14ac:dyDescent="0.3">
      <c r="A279" s="10" t="s">
        <v>71</v>
      </c>
      <c r="B279" s="10" t="s">
        <v>69</v>
      </c>
      <c r="C279" s="2" t="s">
        <v>31</v>
      </c>
      <c r="D279" s="5"/>
      <c r="E279" s="5"/>
      <c r="F279" s="5"/>
      <c r="G279" s="4">
        <v>14.1770132610038</v>
      </c>
      <c r="H279" s="4">
        <v>25.5945713178827</v>
      </c>
      <c r="I279" s="4">
        <v>25.6158835858317</v>
      </c>
      <c r="J279" s="4">
        <v>18.985761092737199</v>
      </c>
      <c r="K279" s="4">
        <v>19.322516801711899</v>
      </c>
      <c r="L279" s="4">
        <v>19.926498851099002</v>
      </c>
      <c r="M279" s="4">
        <v>52.722881327232898</v>
      </c>
      <c r="O279" s="9" t="str">
        <f t="shared" si="4"/>
        <v>0031</v>
      </c>
      <c r="P279" s="9">
        <f>VLOOKUP($O279,scenarios!$A$2:$I$61,3)</f>
        <v>2060</v>
      </c>
      <c r="Q279" s="9" t="str">
        <f>VLOOKUP($O279,scenarios!$A$2:$I$61,4)</f>
        <v>Ref</v>
      </c>
      <c r="R279" s="9" t="str">
        <f>VLOOKUP($O279,scenarios!$A$2:$I$61,5)</f>
        <v>Ref</v>
      </c>
      <c r="S279" s="9" t="str">
        <f>VLOOKUP($O279,scenarios!$A$2:$I$61,6)</f>
        <v>Ref</v>
      </c>
      <c r="T279" s="9" t="str">
        <f>VLOOKUP($O279,scenarios!$A$2:$I$61,7)</f>
        <v>Low</v>
      </c>
      <c r="U279" s="9">
        <f>VLOOKUP($O279,scenarios!$A$2:$I$61,8)</f>
        <v>2030</v>
      </c>
      <c r="V279" s="9" t="str">
        <f>VLOOKUP($O279,scenarios!$A$2:$I$61,9)</f>
        <v>Ref</v>
      </c>
    </row>
    <row r="280" spans="1:22" x14ac:dyDescent="0.3">
      <c r="A280" s="10" t="s">
        <v>72</v>
      </c>
      <c r="B280" s="10" t="s">
        <v>69</v>
      </c>
      <c r="C280" s="2" t="s">
        <v>31</v>
      </c>
      <c r="D280" s="4">
        <v>0.150930882900571</v>
      </c>
      <c r="E280" s="4">
        <v>0.138493735562882</v>
      </c>
      <c r="F280" s="4">
        <v>3.7616065277232699E-2</v>
      </c>
      <c r="G280" s="4">
        <v>1.0120461553152301E-2</v>
      </c>
      <c r="H280" s="4">
        <v>8.6384066300645296E-3</v>
      </c>
      <c r="I280" s="5"/>
      <c r="J280" s="5"/>
      <c r="K280" s="5"/>
      <c r="L280" s="5"/>
      <c r="M280" s="5"/>
      <c r="O280" s="9" t="str">
        <f t="shared" si="4"/>
        <v>0031</v>
      </c>
      <c r="P280" s="9">
        <f>VLOOKUP($O280,scenarios!$A$2:$I$61,3)</f>
        <v>2060</v>
      </c>
      <c r="Q280" s="9" t="str">
        <f>VLOOKUP($O280,scenarios!$A$2:$I$61,4)</f>
        <v>Ref</v>
      </c>
      <c r="R280" s="9" t="str">
        <f>VLOOKUP($O280,scenarios!$A$2:$I$61,5)</f>
        <v>Ref</v>
      </c>
      <c r="S280" s="9" t="str">
        <f>VLOOKUP($O280,scenarios!$A$2:$I$61,6)</f>
        <v>Ref</v>
      </c>
      <c r="T280" s="9" t="str">
        <f>VLOOKUP($O280,scenarios!$A$2:$I$61,7)</f>
        <v>Low</v>
      </c>
      <c r="U280" s="9">
        <f>VLOOKUP($O280,scenarios!$A$2:$I$61,8)</f>
        <v>2030</v>
      </c>
      <c r="V280" s="9" t="str">
        <f>VLOOKUP($O280,scenarios!$A$2:$I$61,9)</f>
        <v>Ref</v>
      </c>
    </row>
    <row r="281" spans="1:22" x14ac:dyDescent="0.3">
      <c r="A281" s="10" t="s">
        <v>73</v>
      </c>
      <c r="B281" s="10" t="s">
        <v>69</v>
      </c>
      <c r="C281" s="2" t="s">
        <v>31</v>
      </c>
      <c r="D281" s="4">
        <v>8.73173306253055E-2</v>
      </c>
      <c r="E281" s="4">
        <v>8.0123402051320694E-2</v>
      </c>
      <c r="F281" s="4">
        <v>2.1766340449913199E-2</v>
      </c>
      <c r="G281" s="4">
        <v>5.8591425899073499E-3</v>
      </c>
      <c r="H281" s="4">
        <v>5.0018389997672904E-3</v>
      </c>
      <c r="I281" s="5"/>
      <c r="J281" s="5"/>
      <c r="K281" s="5"/>
      <c r="L281" s="5"/>
      <c r="M281" s="5"/>
      <c r="O281" s="9" t="str">
        <f t="shared" si="4"/>
        <v>0031</v>
      </c>
      <c r="P281" s="9">
        <f>VLOOKUP($O281,scenarios!$A$2:$I$61,3)</f>
        <v>2060</v>
      </c>
      <c r="Q281" s="9" t="str">
        <f>VLOOKUP($O281,scenarios!$A$2:$I$61,4)</f>
        <v>Ref</v>
      </c>
      <c r="R281" s="9" t="str">
        <f>VLOOKUP($O281,scenarios!$A$2:$I$61,5)</f>
        <v>Ref</v>
      </c>
      <c r="S281" s="9" t="str">
        <f>VLOOKUP($O281,scenarios!$A$2:$I$61,6)</f>
        <v>Ref</v>
      </c>
      <c r="T281" s="9" t="str">
        <f>VLOOKUP($O281,scenarios!$A$2:$I$61,7)</f>
        <v>Low</v>
      </c>
      <c r="U281" s="9">
        <f>VLOOKUP($O281,scenarios!$A$2:$I$61,8)</f>
        <v>2030</v>
      </c>
      <c r="V281" s="9" t="str">
        <f>VLOOKUP($O281,scenarios!$A$2:$I$61,9)</f>
        <v>Ref</v>
      </c>
    </row>
    <row r="282" spans="1:22" x14ac:dyDescent="0.3">
      <c r="A282" s="10" t="s">
        <v>74</v>
      </c>
      <c r="B282" s="10" t="s">
        <v>69</v>
      </c>
      <c r="C282" s="2" t="s">
        <v>31</v>
      </c>
      <c r="D282" s="5"/>
      <c r="E282" s="5"/>
      <c r="F282" s="5"/>
      <c r="G282" s="5"/>
      <c r="H282" s="5"/>
      <c r="I282" s="5"/>
      <c r="J282" s="5"/>
      <c r="K282" s="5"/>
      <c r="L282" s="5"/>
      <c r="M282" s="4">
        <v>46.077655862612502</v>
      </c>
      <c r="O282" s="9" t="str">
        <f t="shared" si="4"/>
        <v>0031</v>
      </c>
      <c r="P282" s="9">
        <f>VLOOKUP($O282,scenarios!$A$2:$I$61,3)</f>
        <v>2060</v>
      </c>
      <c r="Q282" s="9" t="str">
        <f>VLOOKUP($O282,scenarios!$A$2:$I$61,4)</f>
        <v>Ref</v>
      </c>
      <c r="R282" s="9" t="str">
        <f>VLOOKUP($O282,scenarios!$A$2:$I$61,5)</f>
        <v>Ref</v>
      </c>
      <c r="S282" s="9" t="str">
        <f>VLOOKUP($O282,scenarios!$A$2:$I$61,6)</f>
        <v>Ref</v>
      </c>
      <c r="T282" s="9" t="str">
        <f>VLOOKUP($O282,scenarios!$A$2:$I$61,7)</f>
        <v>Low</v>
      </c>
      <c r="U282" s="9">
        <f>VLOOKUP($O282,scenarios!$A$2:$I$61,8)</f>
        <v>2030</v>
      </c>
      <c r="V282" s="9" t="str">
        <f>VLOOKUP($O282,scenarios!$A$2:$I$61,9)</f>
        <v>Ref</v>
      </c>
    </row>
    <row r="283" spans="1:22" x14ac:dyDescent="0.3">
      <c r="A283" s="10" t="s">
        <v>77</v>
      </c>
      <c r="B283" s="10" t="s">
        <v>69</v>
      </c>
      <c r="C283" s="2" t="s">
        <v>31</v>
      </c>
      <c r="D283" s="5"/>
      <c r="E283" s="5"/>
      <c r="F283" s="5"/>
      <c r="G283" s="5"/>
      <c r="H283" s="5"/>
      <c r="I283" s="5"/>
      <c r="J283" s="5"/>
      <c r="K283" s="4">
        <v>6.8490309025090204</v>
      </c>
      <c r="L283" s="4">
        <v>7.0552223231669204</v>
      </c>
      <c r="M283" s="4">
        <v>7.2940806473864397</v>
      </c>
      <c r="O283" s="9" t="str">
        <f t="shared" si="4"/>
        <v>0031</v>
      </c>
      <c r="P283" s="9">
        <f>VLOOKUP($O283,scenarios!$A$2:$I$61,3)</f>
        <v>2060</v>
      </c>
      <c r="Q283" s="9" t="str">
        <f>VLOOKUP($O283,scenarios!$A$2:$I$61,4)</f>
        <v>Ref</v>
      </c>
      <c r="R283" s="9" t="str">
        <f>VLOOKUP($O283,scenarios!$A$2:$I$61,5)</f>
        <v>Ref</v>
      </c>
      <c r="S283" s="9" t="str">
        <f>VLOOKUP($O283,scenarios!$A$2:$I$61,6)</f>
        <v>Ref</v>
      </c>
      <c r="T283" s="9" t="str">
        <f>VLOOKUP($O283,scenarios!$A$2:$I$61,7)</f>
        <v>Low</v>
      </c>
      <c r="U283" s="9">
        <f>VLOOKUP($O283,scenarios!$A$2:$I$61,8)</f>
        <v>2030</v>
      </c>
      <c r="V283" s="9" t="str">
        <f>VLOOKUP($O283,scenarios!$A$2:$I$61,9)</f>
        <v>Ref</v>
      </c>
    </row>
    <row r="284" spans="1:22" x14ac:dyDescent="0.3">
      <c r="A284" s="10" t="s">
        <v>78</v>
      </c>
      <c r="B284" s="10" t="s">
        <v>69</v>
      </c>
      <c r="C284" s="2" t="s">
        <v>31</v>
      </c>
      <c r="D284" s="5"/>
      <c r="E284" s="5"/>
      <c r="F284" s="5"/>
      <c r="G284" s="4">
        <v>5.8066033577119596</v>
      </c>
      <c r="H284" s="4">
        <v>5.0021969479094004</v>
      </c>
      <c r="I284" s="5"/>
      <c r="J284" s="5"/>
      <c r="K284" s="4">
        <v>38.233055616775303</v>
      </c>
      <c r="L284" s="4">
        <v>39.384069266140997</v>
      </c>
      <c r="M284" s="4">
        <v>40.717437990038697</v>
      </c>
      <c r="O284" s="9" t="str">
        <f t="shared" si="4"/>
        <v>0031</v>
      </c>
      <c r="P284" s="9">
        <f>VLOOKUP($O284,scenarios!$A$2:$I$61,3)</f>
        <v>2060</v>
      </c>
      <c r="Q284" s="9" t="str">
        <f>VLOOKUP($O284,scenarios!$A$2:$I$61,4)</f>
        <v>Ref</v>
      </c>
      <c r="R284" s="9" t="str">
        <f>VLOOKUP($O284,scenarios!$A$2:$I$61,5)</f>
        <v>Ref</v>
      </c>
      <c r="S284" s="9" t="str">
        <f>VLOOKUP($O284,scenarios!$A$2:$I$61,6)</f>
        <v>Ref</v>
      </c>
      <c r="T284" s="9" t="str">
        <f>VLOOKUP($O284,scenarios!$A$2:$I$61,7)</f>
        <v>Low</v>
      </c>
      <c r="U284" s="9">
        <f>VLOOKUP($O284,scenarios!$A$2:$I$61,8)</f>
        <v>2030</v>
      </c>
      <c r="V284" s="9" t="str">
        <f>VLOOKUP($O284,scenarios!$A$2:$I$61,9)</f>
        <v>Ref</v>
      </c>
    </row>
    <row r="285" spans="1:22" x14ac:dyDescent="0.3">
      <c r="A285" s="10" t="s">
        <v>79</v>
      </c>
      <c r="B285" s="10" t="s">
        <v>69</v>
      </c>
      <c r="C285" s="2" t="s">
        <v>31</v>
      </c>
      <c r="D285" s="5"/>
      <c r="E285" s="5"/>
      <c r="F285" s="5"/>
      <c r="G285" s="4">
        <v>7.0700400522044404E-2</v>
      </c>
      <c r="H285" s="4">
        <v>6.3933505115980296E-2</v>
      </c>
      <c r="I285" s="4">
        <v>6.3971310452488495E-2</v>
      </c>
      <c r="J285" s="4">
        <v>10.779402596738199</v>
      </c>
      <c r="K285" s="4">
        <v>21.6537663008713</v>
      </c>
      <c r="L285" s="4">
        <v>22.305657188753699</v>
      </c>
      <c r="M285" s="4">
        <v>23.060827139844498</v>
      </c>
      <c r="O285" s="9" t="str">
        <f t="shared" si="4"/>
        <v>0031</v>
      </c>
      <c r="P285" s="9">
        <f>VLOOKUP($O285,scenarios!$A$2:$I$61,3)</f>
        <v>2060</v>
      </c>
      <c r="Q285" s="9" t="str">
        <f>VLOOKUP($O285,scenarios!$A$2:$I$61,4)</f>
        <v>Ref</v>
      </c>
      <c r="R285" s="9" t="str">
        <f>VLOOKUP($O285,scenarios!$A$2:$I$61,5)</f>
        <v>Ref</v>
      </c>
      <c r="S285" s="9" t="str">
        <f>VLOOKUP($O285,scenarios!$A$2:$I$61,6)</f>
        <v>Ref</v>
      </c>
      <c r="T285" s="9" t="str">
        <f>VLOOKUP($O285,scenarios!$A$2:$I$61,7)</f>
        <v>Low</v>
      </c>
      <c r="U285" s="9">
        <f>VLOOKUP($O285,scenarios!$A$2:$I$61,8)</f>
        <v>2030</v>
      </c>
      <c r="V285" s="9" t="str">
        <f>VLOOKUP($O285,scenarios!$A$2:$I$61,9)</f>
        <v>Ref</v>
      </c>
    </row>
    <row r="286" spans="1:22" x14ac:dyDescent="0.3">
      <c r="A286" s="10" t="s">
        <v>80</v>
      </c>
      <c r="B286" s="10" t="s">
        <v>69</v>
      </c>
      <c r="C286" s="2" t="s">
        <v>31</v>
      </c>
      <c r="D286" s="5"/>
      <c r="E286" s="5"/>
      <c r="F286" s="5"/>
      <c r="G286" s="5"/>
      <c r="H286" s="5"/>
      <c r="I286" s="5"/>
      <c r="J286" s="5"/>
      <c r="K286" s="4">
        <v>73.596781544554005</v>
      </c>
      <c r="L286" s="4">
        <v>75.330604924079495</v>
      </c>
      <c r="M286" s="4">
        <v>77.987268461225099</v>
      </c>
      <c r="O286" s="9" t="str">
        <f t="shared" si="4"/>
        <v>0031</v>
      </c>
      <c r="P286" s="9">
        <f>VLOOKUP($O286,scenarios!$A$2:$I$61,3)</f>
        <v>2060</v>
      </c>
      <c r="Q286" s="9" t="str">
        <f>VLOOKUP($O286,scenarios!$A$2:$I$61,4)</f>
        <v>Ref</v>
      </c>
      <c r="R286" s="9" t="str">
        <f>VLOOKUP($O286,scenarios!$A$2:$I$61,5)</f>
        <v>Ref</v>
      </c>
      <c r="S286" s="9" t="str">
        <f>VLOOKUP($O286,scenarios!$A$2:$I$61,6)</f>
        <v>Ref</v>
      </c>
      <c r="T286" s="9" t="str">
        <f>VLOOKUP($O286,scenarios!$A$2:$I$61,7)</f>
        <v>Low</v>
      </c>
      <c r="U286" s="9">
        <f>VLOOKUP($O286,scenarios!$A$2:$I$61,8)</f>
        <v>2030</v>
      </c>
      <c r="V286" s="9" t="str">
        <f>VLOOKUP($O286,scenarios!$A$2:$I$61,9)</f>
        <v>Ref</v>
      </c>
    </row>
    <row r="287" spans="1:22" x14ac:dyDescent="0.3">
      <c r="A287" s="10" t="s">
        <v>81</v>
      </c>
      <c r="B287" s="10" t="s">
        <v>69</v>
      </c>
      <c r="C287" s="2" t="s">
        <v>31</v>
      </c>
      <c r="D287" s="5"/>
      <c r="E287" s="5"/>
      <c r="F287" s="5"/>
      <c r="G287" s="5"/>
      <c r="H287" s="5"/>
      <c r="I287" s="5"/>
      <c r="J287" s="5"/>
      <c r="K287" s="4">
        <v>14.371509541955399</v>
      </c>
      <c r="L287" s="4">
        <v>14.804166659675399</v>
      </c>
      <c r="M287" s="4">
        <v>15.3053696378133</v>
      </c>
      <c r="O287" s="9" t="str">
        <f t="shared" si="4"/>
        <v>0031</v>
      </c>
      <c r="P287" s="9">
        <f>VLOOKUP($O287,scenarios!$A$2:$I$61,3)</f>
        <v>2060</v>
      </c>
      <c r="Q287" s="9" t="str">
        <f>VLOOKUP($O287,scenarios!$A$2:$I$61,4)</f>
        <v>Ref</v>
      </c>
      <c r="R287" s="9" t="str">
        <f>VLOOKUP($O287,scenarios!$A$2:$I$61,5)</f>
        <v>Ref</v>
      </c>
      <c r="S287" s="9" t="str">
        <f>VLOOKUP($O287,scenarios!$A$2:$I$61,6)</f>
        <v>Ref</v>
      </c>
      <c r="T287" s="9" t="str">
        <f>VLOOKUP($O287,scenarios!$A$2:$I$61,7)</f>
        <v>Low</v>
      </c>
      <c r="U287" s="9">
        <f>VLOOKUP($O287,scenarios!$A$2:$I$61,8)</f>
        <v>2030</v>
      </c>
      <c r="V287" s="9" t="str">
        <f>VLOOKUP($O287,scenarios!$A$2:$I$61,9)</f>
        <v>Ref</v>
      </c>
    </row>
    <row r="288" spans="1:22" x14ac:dyDescent="0.3">
      <c r="A288" s="10" t="s">
        <v>82</v>
      </c>
      <c r="B288" s="10" t="s">
        <v>82</v>
      </c>
      <c r="C288" s="2" t="s">
        <v>31</v>
      </c>
      <c r="D288" s="5"/>
      <c r="E288" s="5"/>
      <c r="F288" s="5"/>
      <c r="G288" s="4">
        <v>5.0736174007941497E-2</v>
      </c>
      <c r="H288" s="4">
        <v>4.6872097850688597E-2</v>
      </c>
      <c r="I288" s="4">
        <v>4.6726525115337501E-2</v>
      </c>
      <c r="J288" s="4">
        <v>4.7258341955649999E-2</v>
      </c>
      <c r="K288" s="4">
        <v>4.7211322184614102E-2</v>
      </c>
      <c r="L288" s="4">
        <v>196.63768535928801</v>
      </c>
      <c r="M288" s="4">
        <v>403.11471766490303</v>
      </c>
      <c r="O288" s="9" t="str">
        <f t="shared" si="4"/>
        <v>0031</v>
      </c>
      <c r="P288" s="9">
        <f>VLOOKUP($O288,scenarios!$A$2:$I$61,3)</f>
        <v>2060</v>
      </c>
      <c r="Q288" s="9" t="str">
        <f>VLOOKUP($O288,scenarios!$A$2:$I$61,4)</f>
        <v>Ref</v>
      </c>
      <c r="R288" s="9" t="str">
        <f>VLOOKUP($O288,scenarios!$A$2:$I$61,5)</f>
        <v>Ref</v>
      </c>
      <c r="S288" s="9" t="str">
        <f>VLOOKUP($O288,scenarios!$A$2:$I$61,6)</f>
        <v>Ref</v>
      </c>
      <c r="T288" s="9" t="str">
        <f>VLOOKUP($O288,scenarios!$A$2:$I$61,7)</f>
        <v>Low</v>
      </c>
      <c r="U288" s="9">
        <f>VLOOKUP($O288,scenarios!$A$2:$I$61,8)</f>
        <v>2030</v>
      </c>
      <c r="V288" s="9" t="str">
        <f>VLOOKUP($O288,scenarios!$A$2:$I$61,9)</f>
        <v>Ref</v>
      </c>
    </row>
    <row r="289" spans="1:22" x14ac:dyDescent="0.3">
      <c r="A289" s="10" t="s">
        <v>62</v>
      </c>
      <c r="B289" s="10" t="s">
        <v>61</v>
      </c>
      <c r="C289" s="2" t="s">
        <v>32</v>
      </c>
      <c r="D289" s="5"/>
      <c r="E289" s="5"/>
      <c r="F289" s="5"/>
      <c r="G289" s="5"/>
      <c r="H289" s="5"/>
      <c r="I289" s="5"/>
      <c r="J289" s="5"/>
      <c r="K289" s="4">
        <v>11.6156553718419</v>
      </c>
      <c r="L289" s="4">
        <v>22.543006091471799</v>
      </c>
      <c r="M289" s="4">
        <v>26.676706897627</v>
      </c>
      <c r="O289" s="9" t="str">
        <f t="shared" si="4"/>
        <v>0032</v>
      </c>
      <c r="P289" s="9">
        <f>VLOOKUP($O289,scenarios!$A$2:$I$61,3)</f>
        <v>2060</v>
      </c>
      <c r="Q289" s="9" t="str">
        <f>VLOOKUP($O289,scenarios!$A$2:$I$61,4)</f>
        <v>Ref</v>
      </c>
      <c r="R289" s="9" t="str">
        <f>VLOOKUP($O289,scenarios!$A$2:$I$61,5)</f>
        <v>Ref</v>
      </c>
      <c r="S289" s="9" t="str">
        <f>VLOOKUP($O289,scenarios!$A$2:$I$61,6)</f>
        <v>Ref</v>
      </c>
      <c r="T289" s="9" t="str">
        <f>VLOOKUP($O289,scenarios!$A$2:$I$61,7)</f>
        <v>Doe4</v>
      </c>
      <c r="U289" s="9">
        <f>VLOOKUP($O289,scenarios!$A$2:$I$61,8)</f>
        <v>2030</v>
      </c>
      <c r="V289" s="9" t="str">
        <f>VLOOKUP($O289,scenarios!$A$2:$I$61,9)</f>
        <v>Ref</v>
      </c>
    </row>
    <row r="290" spans="1:22" x14ac:dyDescent="0.3">
      <c r="A290" s="10" t="s">
        <v>65</v>
      </c>
      <c r="B290" s="10" t="s">
        <v>65</v>
      </c>
      <c r="C290" s="2" t="s">
        <v>32</v>
      </c>
      <c r="D290" s="5"/>
      <c r="E290" s="5"/>
      <c r="F290" s="5"/>
      <c r="G290" s="4">
        <v>5.2177503042358298E-2</v>
      </c>
      <c r="H290" s="4">
        <v>5.3318120803437501E-2</v>
      </c>
      <c r="I290" s="4">
        <v>5.5678679267911597E-2</v>
      </c>
      <c r="J290" s="4">
        <v>62.707933271271699</v>
      </c>
      <c r="K290" s="4">
        <v>197.74398155732601</v>
      </c>
      <c r="L290" s="4">
        <v>365.904207300716</v>
      </c>
      <c r="M290" s="4">
        <v>457.19489288173202</v>
      </c>
      <c r="O290" s="9" t="str">
        <f t="shared" si="4"/>
        <v>0032</v>
      </c>
      <c r="P290" s="9">
        <f>VLOOKUP($O290,scenarios!$A$2:$I$61,3)</f>
        <v>2060</v>
      </c>
      <c r="Q290" s="9" t="str">
        <f>VLOOKUP($O290,scenarios!$A$2:$I$61,4)</f>
        <v>Ref</v>
      </c>
      <c r="R290" s="9" t="str">
        <f>VLOOKUP($O290,scenarios!$A$2:$I$61,5)</f>
        <v>Ref</v>
      </c>
      <c r="S290" s="9" t="str">
        <f>VLOOKUP($O290,scenarios!$A$2:$I$61,6)</f>
        <v>Ref</v>
      </c>
      <c r="T290" s="9" t="str">
        <f>VLOOKUP($O290,scenarios!$A$2:$I$61,7)</f>
        <v>Doe4</v>
      </c>
      <c r="U290" s="9">
        <f>VLOOKUP($O290,scenarios!$A$2:$I$61,8)</f>
        <v>2030</v>
      </c>
      <c r="V290" s="9" t="str">
        <f>VLOOKUP($O290,scenarios!$A$2:$I$61,9)</f>
        <v>Ref</v>
      </c>
    </row>
    <row r="291" spans="1:22" x14ac:dyDescent="0.3">
      <c r="A291" s="10" t="s">
        <v>66</v>
      </c>
      <c r="B291" s="10" t="s">
        <v>66</v>
      </c>
      <c r="C291" s="2" t="s">
        <v>32</v>
      </c>
      <c r="D291" s="5"/>
      <c r="E291" s="5"/>
      <c r="F291" s="5"/>
      <c r="G291" s="5"/>
      <c r="H291" s="4">
        <v>7.20172051199999E-2</v>
      </c>
      <c r="I291" s="4">
        <v>6.5855175299169802E-2</v>
      </c>
      <c r="J291" s="4">
        <v>6.0772735998625302E-2</v>
      </c>
      <c r="K291" s="4">
        <v>5.6143784191058498E-2</v>
      </c>
      <c r="L291" s="4">
        <v>127.99085054874701</v>
      </c>
      <c r="M291" s="4">
        <v>1036.22749493582</v>
      </c>
      <c r="O291" s="9" t="str">
        <f t="shared" si="4"/>
        <v>0032</v>
      </c>
      <c r="P291" s="9">
        <f>VLOOKUP($O291,scenarios!$A$2:$I$61,3)</f>
        <v>2060</v>
      </c>
      <c r="Q291" s="9" t="str">
        <f>VLOOKUP($O291,scenarios!$A$2:$I$61,4)</f>
        <v>Ref</v>
      </c>
      <c r="R291" s="9" t="str">
        <f>VLOOKUP($O291,scenarios!$A$2:$I$61,5)</f>
        <v>Ref</v>
      </c>
      <c r="S291" s="9" t="str">
        <f>VLOOKUP($O291,scenarios!$A$2:$I$61,6)</f>
        <v>Ref</v>
      </c>
      <c r="T291" s="9" t="str">
        <f>VLOOKUP($O291,scenarios!$A$2:$I$61,7)</f>
        <v>Doe4</v>
      </c>
      <c r="U291" s="9">
        <f>VLOOKUP($O291,scenarios!$A$2:$I$61,8)</f>
        <v>2030</v>
      </c>
      <c r="V291" s="9" t="str">
        <f>VLOOKUP($O291,scenarios!$A$2:$I$61,9)</f>
        <v>Ref</v>
      </c>
    </row>
    <row r="292" spans="1:22" x14ac:dyDescent="0.3">
      <c r="A292" s="14" t="s">
        <v>67</v>
      </c>
      <c r="B292" s="14" t="s">
        <v>67</v>
      </c>
      <c r="C292" s="15" t="s">
        <v>32</v>
      </c>
      <c r="D292" s="16"/>
      <c r="E292" s="16"/>
      <c r="F292" s="16"/>
      <c r="G292" s="16"/>
      <c r="H292" s="17">
        <v>5.3376602512234098E-2</v>
      </c>
      <c r="I292" s="17">
        <v>4.9364548878612698E-2</v>
      </c>
      <c r="J292" s="17">
        <v>4.5971689155849899E-2</v>
      </c>
      <c r="K292" s="17">
        <v>4.2789694868328301E-2</v>
      </c>
      <c r="L292" s="17">
        <v>184.57466348950001</v>
      </c>
      <c r="M292" s="17">
        <v>243.53070825016999</v>
      </c>
      <c r="N292" s="18"/>
      <c r="O292" s="18" t="str">
        <f t="shared" si="4"/>
        <v>0032</v>
      </c>
      <c r="P292" s="18">
        <f>VLOOKUP($O292,scenarios!$A$2:$I$61,3)</f>
        <v>2060</v>
      </c>
      <c r="Q292" s="18" t="str">
        <f>VLOOKUP($O292,scenarios!$A$2:$I$61,4)</f>
        <v>Ref</v>
      </c>
      <c r="R292" s="18" t="str">
        <f>VLOOKUP($O292,scenarios!$A$2:$I$61,5)</f>
        <v>Ref</v>
      </c>
      <c r="S292" s="18" t="str">
        <f>VLOOKUP($O292,scenarios!$A$2:$I$61,6)</f>
        <v>Ref</v>
      </c>
      <c r="T292" s="18" t="str">
        <f>VLOOKUP($O292,scenarios!$A$2:$I$61,7)</f>
        <v>Doe4</v>
      </c>
      <c r="U292" s="18">
        <f>VLOOKUP($O292,scenarios!$A$2:$I$61,8)</f>
        <v>2030</v>
      </c>
      <c r="V292" s="18" t="str">
        <f>VLOOKUP($O292,scenarios!$A$2:$I$61,9)</f>
        <v>Ref</v>
      </c>
    </row>
    <row r="293" spans="1:22" x14ac:dyDescent="0.3">
      <c r="A293" s="10" t="s">
        <v>68</v>
      </c>
      <c r="B293" s="10" t="s">
        <v>69</v>
      </c>
      <c r="C293" s="2" t="s">
        <v>32</v>
      </c>
      <c r="D293" s="5"/>
      <c r="E293" s="5"/>
      <c r="F293" s="5"/>
      <c r="G293" s="5"/>
      <c r="H293" s="4">
        <v>44.453764841852703</v>
      </c>
      <c r="I293" s="4">
        <v>111.643315088184</v>
      </c>
      <c r="J293" s="4">
        <v>175.203404965598</v>
      </c>
      <c r="K293" s="4">
        <v>447.444752188162</v>
      </c>
      <c r="L293" s="4">
        <v>2033.08585776116</v>
      </c>
      <c r="M293" s="4">
        <v>3334.9311458429102</v>
      </c>
      <c r="O293" s="9" t="str">
        <f t="shared" si="4"/>
        <v>0032</v>
      </c>
      <c r="P293" s="9">
        <f>VLOOKUP($O293,scenarios!$A$2:$I$61,3)</f>
        <v>2060</v>
      </c>
      <c r="Q293" s="9" t="str">
        <f>VLOOKUP($O293,scenarios!$A$2:$I$61,4)</f>
        <v>Ref</v>
      </c>
      <c r="R293" s="9" t="str">
        <f>VLOOKUP($O293,scenarios!$A$2:$I$61,5)</f>
        <v>Ref</v>
      </c>
      <c r="S293" s="9" t="str">
        <f>VLOOKUP($O293,scenarios!$A$2:$I$61,6)</f>
        <v>Ref</v>
      </c>
      <c r="T293" s="9" t="str">
        <f>VLOOKUP($O293,scenarios!$A$2:$I$61,7)</f>
        <v>Doe4</v>
      </c>
      <c r="U293" s="9">
        <f>VLOOKUP($O293,scenarios!$A$2:$I$61,8)</f>
        <v>2030</v>
      </c>
      <c r="V293" s="9" t="str">
        <f>VLOOKUP($O293,scenarios!$A$2:$I$61,9)</f>
        <v>Ref</v>
      </c>
    </row>
    <row r="294" spans="1:22" x14ac:dyDescent="0.3">
      <c r="A294" s="10" t="s">
        <v>70</v>
      </c>
      <c r="B294" s="10" t="s">
        <v>69</v>
      </c>
      <c r="C294" s="2" t="s">
        <v>32</v>
      </c>
      <c r="D294" s="5"/>
      <c r="E294" s="4">
        <v>7.23713983468054E-3</v>
      </c>
      <c r="F294" s="4">
        <v>0.104312476845433</v>
      </c>
      <c r="G294" s="4">
        <v>9.50473902781519E-2</v>
      </c>
      <c r="H294" s="4">
        <v>8.4249702362211798E-2</v>
      </c>
      <c r="I294" s="5"/>
      <c r="J294" s="5"/>
      <c r="K294" s="5"/>
      <c r="L294" s="5"/>
      <c r="M294" s="5"/>
      <c r="O294" s="9" t="str">
        <f t="shared" si="4"/>
        <v>0032</v>
      </c>
      <c r="P294" s="9">
        <f>VLOOKUP($O294,scenarios!$A$2:$I$61,3)</f>
        <v>2060</v>
      </c>
      <c r="Q294" s="9" t="str">
        <f>VLOOKUP($O294,scenarios!$A$2:$I$61,4)</f>
        <v>Ref</v>
      </c>
      <c r="R294" s="9" t="str">
        <f>VLOOKUP($O294,scenarios!$A$2:$I$61,5)</f>
        <v>Ref</v>
      </c>
      <c r="S294" s="9" t="str">
        <f>VLOOKUP($O294,scenarios!$A$2:$I$61,6)</f>
        <v>Ref</v>
      </c>
      <c r="T294" s="9" t="str">
        <f>VLOOKUP($O294,scenarios!$A$2:$I$61,7)</f>
        <v>Doe4</v>
      </c>
      <c r="U294" s="9">
        <f>VLOOKUP($O294,scenarios!$A$2:$I$61,8)</f>
        <v>2030</v>
      </c>
      <c r="V294" s="9" t="str">
        <f>VLOOKUP($O294,scenarios!$A$2:$I$61,9)</f>
        <v>Ref</v>
      </c>
    </row>
    <row r="295" spans="1:22" x14ac:dyDescent="0.3">
      <c r="A295" s="10" t="s">
        <v>71</v>
      </c>
      <c r="B295" s="10" t="s">
        <v>69</v>
      </c>
      <c r="C295" s="2" t="s">
        <v>32</v>
      </c>
      <c r="D295" s="5"/>
      <c r="E295" s="5"/>
      <c r="F295" s="5"/>
      <c r="G295" s="4">
        <v>14.1770132610038</v>
      </c>
      <c r="H295" s="4">
        <v>25.5945713178827</v>
      </c>
      <c r="I295" s="4">
        <v>25.6158835858317</v>
      </c>
      <c r="J295" s="4">
        <v>18.985761092737199</v>
      </c>
      <c r="K295" s="4">
        <v>19.322516801711899</v>
      </c>
      <c r="L295" s="4">
        <v>19.926498851099002</v>
      </c>
      <c r="M295" s="4">
        <v>52.722881327235903</v>
      </c>
      <c r="O295" s="9" t="str">
        <f t="shared" si="4"/>
        <v>0032</v>
      </c>
      <c r="P295" s="9">
        <f>VLOOKUP($O295,scenarios!$A$2:$I$61,3)</f>
        <v>2060</v>
      </c>
      <c r="Q295" s="9" t="str">
        <f>VLOOKUP($O295,scenarios!$A$2:$I$61,4)</f>
        <v>Ref</v>
      </c>
      <c r="R295" s="9" t="str">
        <f>VLOOKUP($O295,scenarios!$A$2:$I$61,5)</f>
        <v>Ref</v>
      </c>
      <c r="S295" s="9" t="str">
        <f>VLOOKUP($O295,scenarios!$A$2:$I$61,6)</f>
        <v>Ref</v>
      </c>
      <c r="T295" s="9" t="str">
        <f>VLOOKUP($O295,scenarios!$A$2:$I$61,7)</f>
        <v>Doe4</v>
      </c>
      <c r="U295" s="9">
        <f>VLOOKUP($O295,scenarios!$A$2:$I$61,8)</f>
        <v>2030</v>
      </c>
      <c r="V295" s="9" t="str">
        <f>VLOOKUP($O295,scenarios!$A$2:$I$61,9)</f>
        <v>Ref</v>
      </c>
    </row>
    <row r="296" spans="1:22" x14ac:dyDescent="0.3">
      <c r="A296" s="10" t="s">
        <v>72</v>
      </c>
      <c r="B296" s="10" t="s">
        <v>69</v>
      </c>
      <c r="C296" s="2" t="s">
        <v>32</v>
      </c>
      <c r="D296" s="4">
        <v>0.150930882900571</v>
      </c>
      <c r="E296" s="4">
        <v>0.138493735562882</v>
      </c>
      <c r="F296" s="4">
        <v>3.7616065277232699E-2</v>
      </c>
      <c r="G296" s="4">
        <v>1.0120461553152301E-2</v>
      </c>
      <c r="H296" s="4">
        <v>8.6384066300645296E-3</v>
      </c>
      <c r="I296" s="5"/>
      <c r="J296" s="5"/>
      <c r="K296" s="5"/>
      <c r="L296" s="5"/>
      <c r="M296" s="5"/>
      <c r="O296" s="9" t="str">
        <f t="shared" si="4"/>
        <v>0032</v>
      </c>
      <c r="P296" s="9">
        <f>VLOOKUP($O296,scenarios!$A$2:$I$61,3)</f>
        <v>2060</v>
      </c>
      <c r="Q296" s="9" t="str">
        <f>VLOOKUP($O296,scenarios!$A$2:$I$61,4)</f>
        <v>Ref</v>
      </c>
      <c r="R296" s="9" t="str">
        <f>VLOOKUP($O296,scenarios!$A$2:$I$61,5)</f>
        <v>Ref</v>
      </c>
      <c r="S296" s="9" t="str">
        <f>VLOOKUP($O296,scenarios!$A$2:$I$61,6)</f>
        <v>Ref</v>
      </c>
      <c r="T296" s="9" t="str">
        <f>VLOOKUP($O296,scenarios!$A$2:$I$61,7)</f>
        <v>Doe4</v>
      </c>
      <c r="U296" s="9">
        <f>VLOOKUP($O296,scenarios!$A$2:$I$61,8)</f>
        <v>2030</v>
      </c>
      <c r="V296" s="9" t="str">
        <f>VLOOKUP($O296,scenarios!$A$2:$I$61,9)</f>
        <v>Ref</v>
      </c>
    </row>
    <row r="297" spans="1:22" x14ac:dyDescent="0.3">
      <c r="A297" s="10" t="s">
        <v>73</v>
      </c>
      <c r="B297" s="10" t="s">
        <v>69</v>
      </c>
      <c r="C297" s="2" t="s">
        <v>32</v>
      </c>
      <c r="D297" s="4">
        <v>8.7317330625305403E-2</v>
      </c>
      <c r="E297" s="4">
        <v>8.0123402051320597E-2</v>
      </c>
      <c r="F297" s="4">
        <v>2.1766340449913199E-2</v>
      </c>
      <c r="G297" s="4">
        <v>5.8591425899073603E-3</v>
      </c>
      <c r="H297" s="4">
        <v>5.0018389997672904E-3</v>
      </c>
      <c r="I297" s="5"/>
      <c r="J297" s="5"/>
      <c r="K297" s="5"/>
      <c r="L297" s="5"/>
      <c r="M297" s="5"/>
      <c r="O297" s="9" t="str">
        <f t="shared" si="4"/>
        <v>0032</v>
      </c>
      <c r="P297" s="9">
        <f>VLOOKUP($O297,scenarios!$A$2:$I$61,3)</f>
        <v>2060</v>
      </c>
      <c r="Q297" s="9" t="str">
        <f>VLOOKUP($O297,scenarios!$A$2:$I$61,4)</f>
        <v>Ref</v>
      </c>
      <c r="R297" s="9" t="str">
        <f>VLOOKUP($O297,scenarios!$A$2:$I$61,5)</f>
        <v>Ref</v>
      </c>
      <c r="S297" s="9" t="str">
        <f>VLOOKUP($O297,scenarios!$A$2:$I$61,6)</f>
        <v>Ref</v>
      </c>
      <c r="T297" s="9" t="str">
        <f>VLOOKUP($O297,scenarios!$A$2:$I$61,7)</f>
        <v>Doe4</v>
      </c>
      <c r="U297" s="9">
        <f>VLOOKUP($O297,scenarios!$A$2:$I$61,8)</f>
        <v>2030</v>
      </c>
      <c r="V297" s="9" t="str">
        <f>VLOOKUP($O297,scenarios!$A$2:$I$61,9)</f>
        <v>Ref</v>
      </c>
    </row>
    <row r="298" spans="1:22" x14ac:dyDescent="0.3">
      <c r="A298" s="10" t="s">
        <v>74</v>
      </c>
      <c r="B298" s="10" t="s">
        <v>69</v>
      </c>
      <c r="C298" s="2" t="s">
        <v>32</v>
      </c>
      <c r="D298" s="5"/>
      <c r="E298" s="5"/>
      <c r="F298" s="5"/>
      <c r="G298" s="5"/>
      <c r="H298" s="5"/>
      <c r="I298" s="5"/>
      <c r="J298" s="5"/>
      <c r="K298" s="5"/>
      <c r="L298" s="5"/>
      <c r="M298" s="4">
        <v>46.077655862609397</v>
      </c>
      <c r="O298" s="9" t="str">
        <f t="shared" si="4"/>
        <v>0032</v>
      </c>
      <c r="P298" s="9">
        <f>VLOOKUP($O298,scenarios!$A$2:$I$61,3)</f>
        <v>2060</v>
      </c>
      <c r="Q298" s="9" t="str">
        <f>VLOOKUP($O298,scenarios!$A$2:$I$61,4)</f>
        <v>Ref</v>
      </c>
      <c r="R298" s="9" t="str">
        <f>VLOOKUP($O298,scenarios!$A$2:$I$61,5)</f>
        <v>Ref</v>
      </c>
      <c r="S298" s="9" t="str">
        <f>VLOOKUP($O298,scenarios!$A$2:$I$61,6)</f>
        <v>Ref</v>
      </c>
      <c r="T298" s="9" t="str">
        <f>VLOOKUP($O298,scenarios!$A$2:$I$61,7)</f>
        <v>Doe4</v>
      </c>
      <c r="U298" s="9">
        <f>VLOOKUP($O298,scenarios!$A$2:$I$61,8)</f>
        <v>2030</v>
      </c>
      <c r="V298" s="9" t="str">
        <f>VLOOKUP($O298,scenarios!$A$2:$I$61,9)</f>
        <v>Ref</v>
      </c>
    </row>
    <row r="299" spans="1:22" x14ac:dyDescent="0.3">
      <c r="A299" s="10" t="s">
        <v>77</v>
      </c>
      <c r="B299" s="10" t="s">
        <v>69</v>
      </c>
      <c r="C299" s="2" t="s">
        <v>32</v>
      </c>
      <c r="D299" s="5"/>
      <c r="E299" s="5"/>
      <c r="F299" s="5"/>
      <c r="G299" s="5"/>
      <c r="H299" s="5"/>
      <c r="I299" s="5"/>
      <c r="J299" s="5"/>
      <c r="K299" s="4">
        <v>6.8490309025090204</v>
      </c>
      <c r="L299" s="4">
        <v>7.0552223231669204</v>
      </c>
      <c r="M299" s="4">
        <v>7.2940806473864397</v>
      </c>
      <c r="O299" s="9" t="str">
        <f t="shared" si="4"/>
        <v>0032</v>
      </c>
      <c r="P299" s="9">
        <f>VLOOKUP($O299,scenarios!$A$2:$I$61,3)</f>
        <v>2060</v>
      </c>
      <c r="Q299" s="9" t="str">
        <f>VLOOKUP($O299,scenarios!$A$2:$I$61,4)</f>
        <v>Ref</v>
      </c>
      <c r="R299" s="9" t="str">
        <f>VLOOKUP($O299,scenarios!$A$2:$I$61,5)</f>
        <v>Ref</v>
      </c>
      <c r="S299" s="9" t="str">
        <f>VLOOKUP($O299,scenarios!$A$2:$I$61,6)</f>
        <v>Ref</v>
      </c>
      <c r="T299" s="9" t="str">
        <f>VLOOKUP($O299,scenarios!$A$2:$I$61,7)</f>
        <v>Doe4</v>
      </c>
      <c r="U299" s="9">
        <f>VLOOKUP($O299,scenarios!$A$2:$I$61,8)</f>
        <v>2030</v>
      </c>
      <c r="V299" s="9" t="str">
        <f>VLOOKUP($O299,scenarios!$A$2:$I$61,9)</f>
        <v>Ref</v>
      </c>
    </row>
    <row r="300" spans="1:22" x14ac:dyDescent="0.3">
      <c r="A300" s="10" t="s">
        <v>78</v>
      </c>
      <c r="B300" s="10" t="s">
        <v>69</v>
      </c>
      <c r="C300" s="2" t="s">
        <v>32</v>
      </c>
      <c r="D300" s="5"/>
      <c r="E300" s="5"/>
      <c r="F300" s="5"/>
      <c r="G300" s="4">
        <v>5.8066033577119702</v>
      </c>
      <c r="H300" s="4">
        <v>5.0021969479094004</v>
      </c>
      <c r="I300" s="5"/>
      <c r="J300" s="5"/>
      <c r="K300" s="4">
        <v>38.233055616775303</v>
      </c>
      <c r="L300" s="4">
        <v>39.384069266140997</v>
      </c>
      <c r="M300" s="4">
        <v>40.717437990038697</v>
      </c>
      <c r="O300" s="9" t="str">
        <f t="shared" si="4"/>
        <v>0032</v>
      </c>
      <c r="P300" s="9">
        <f>VLOOKUP($O300,scenarios!$A$2:$I$61,3)</f>
        <v>2060</v>
      </c>
      <c r="Q300" s="9" t="str">
        <f>VLOOKUP($O300,scenarios!$A$2:$I$61,4)</f>
        <v>Ref</v>
      </c>
      <c r="R300" s="9" t="str">
        <f>VLOOKUP($O300,scenarios!$A$2:$I$61,5)</f>
        <v>Ref</v>
      </c>
      <c r="S300" s="9" t="str">
        <f>VLOOKUP($O300,scenarios!$A$2:$I$61,6)</f>
        <v>Ref</v>
      </c>
      <c r="T300" s="9" t="str">
        <f>VLOOKUP($O300,scenarios!$A$2:$I$61,7)</f>
        <v>Doe4</v>
      </c>
      <c r="U300" s="9">
        <f>VLOOKUP($O300,scenarios!$A$2:$I$61,8)</f>
        <v>2030</v>
      </c>
      <c r="V300" s="9" t="str">
        <f>VLOOKUP($O300,scenarios!$A$2:$I$61,9)</f>
        <v>Ref</v>
      </c>
    </row>
    <row r="301" spans="1:22" x14ac:dyDescent="0.3">
      <c r="A301" s="10" t="s">
        <v>79</v>
      </c>
      <c r="B301" s="10" t="s">
        <v>69</v>
      </c>
      <c r="C301" s="2" t="s">
        <v>32</v>
      </c>
      <c r="D301" s="5"/>
      <c r="E301" s="5"/>
      <c r="F301" s="5"/>
      <c r="G301" s="4">
        <v>7.0700400522044404E-2</v>
      </c>
      <c r="H301" s="4">
        <v>6.3933505115980296E-2</v>
      </c>
      <c r="I301" s="4">
        <v>6.3971310452488495E-2</v>
      </c>
      <c r="J301" s="4">
        <v>10.779402596738199</v>
      </c>
      <c r="K301" s="4">
        <v>21.6537663008713</v>
      </c>
      <c r="L301" s="4">
        <v>22.305657188753699</v>
      </c>
      <c r="M301" s="4">
        <v>23.060827139844498</v>
      </c>
      <c r="O301" s="9" t="str">
        <f t="shared" si="4"/>
        <v>0032</v>
      </c>
      <c r="P301" s="9">
        <f>VLOOKUP($O301,scenarios!$A$2:$I$61,3)</f>
        <v>2060</v>
      </c>
      <c r="Q301" s="9" t="str">
        <f>VLOOKUP($O301,scenarios!$A$2:$I$61,4)</f>
        <v>Ref</v>
      </c>
      <c r="R301" s="9" t="str">
        <f>VLOOKUP($O301,scenarios!$A$2:$I$61,5)</f>
        <v>Ref</v>
      </c>
      <c r="S301" s="9" t="str">
        <f>VLOOKUP($O301,scenarios!$A$2:$I$61,6)</f>
        <v>Ref</v>
      </c>
      <c r="T301" s="9" t="str">
        <f>VLOOKUP($O301,scenarios!$A$2:$I$61,7)</f>
        <v>Doe4</v>
      </c>
      <c r="U301" s="9">
        <f>VLOOKUP($O301,scenarios!$A$2:$I$61,8)</f>
        <v>2030</v>
      </c>
      <c r="V301" s="9" t="str">
        <f>VLOOKUP($O301,scenarios!$A$2:$I$61,9)</f>
        <v>Ref</v>
      </c>
    </row>
    <row r="302" spans="1:22" x14ac:dyDescent="0.3">
      <c r="A302" s="10" t="s">
        <v>80</v>
      </c>
      <c r="B302" s="10" t="s">
        <v>69</v>
      </c>
      <c r="C302" s="2" t="s">
        <v>32</v>
      </c>
      <c r="D302" s="5"/>
      <c r="E302" s="5"/>
      <c r="F302" s="5"/>
      <c r="G302" s="5"/>
      <c r="H302" s="5"/>
      <c r="I302" s="5"/>
      <c r="J302" s="5"/>
      <c r="K302" s="4">
        <v>73.596781544553906</v>
      </c>
      <c r="L302" s="4">
        <v>75.330604924079395</v>
      </c>
      <c r="M302" s="4">
        <v>77.987268461225199</v>
      </c>
      <c r="O302" s="9" t="str">
        <f t="shared" si="4"/>
        <v>0032</v>
      </c>
      <c r="P302" s="9">
        <f>VLOOKUP($O302,scenarios!$A$2:$I$61,3)</f>
        <v>2060</v>
      </c>
      <c r="Q302" s="9" t="str">
        <f>VLOOKUP($O302,scenarios!$A$2:$I$61,4)</f>
        <v>Ref</v>
      </c>
      <c r="R302" s="9" t="str">
        <f>VLOOKUP($O302,scenarios!$A$2:$I$61,5)</f>
        <v>Ref</v>
      </c>
      <c r="S302" s="9" t="str">
        <f>VLOOKUP($O302,scenarios!$A$2:$I$61,6)</f>
        <v>Ref</v>
      </c>
      <c r="T302" s="9" t="str">
        <f>VLOOKUP($O302,scenarios!$A$2:$I$61,7)</f>
        <v>Doe4</v>
      </c>
      <c r="U302" s="9">
        <f>VLOOKUP($O302,scenarios!$A$2:$I$61,8)</f>
        <v>2030</v>
      </c>
      <c r="V302" s="9" t="str">
        <f>VLOOKUP($O302,scenarios!$A$2:$I$61,9)</f>
        <v>Ref</v>
      </c>
    </row>
    <row r="303" spans="1:22" x14ac:dyDescent="0.3">
      <c r="A303" s="10" t="s">
        <v>81</v>
      </c>
      <c r="B303" s="10" t="s">
        <v>69</v>
      </c>
      <c r="C303" s="2" t="s">
        <v>32</v>
      </c>
      <c r="D303" s="5"/>
      <c r="E303" s="5"/>
      <c r="F303" s="5"/>
      <c r="G303" s="5"/>
      <c r="H303" s="5"/>
      <c r="I303" s="5"/>
      <c r="J303" s="5"/>
      <c r="K303" s="4">
        <v>14.371509541955399</v>
      </c>
      <c r="L303" s="4">
        <v>14.804166659675399</v>
      </c>
      <c r="M303" s="4">
        <v>15.3053696378133</v>
      </c>
      <c r="O303" s="9" t="str">
        <f t="shared" si="4"/>
        <v>0032</v>
      </c>
      <c r="P303" s="9">
        <f>VLOOKUP($O303,scenarios!$A$2:$I$61,3)</f>
        <v>2060</v>
      </c>
      <c r="Q303" s="9" t="str">
        <f>VLOOKUP($O303,scenarios!$A$2:$I$61,4)</f>
        <v>Ref</v>
      </c>
      <c r="R303" s="9" t="str">
        <f>VLOOKUP($O303,scenarios!$A$2:$I$61,5)</f>
        <v>Ref</v>
      </c>
      <c r="S303" s="9" t="str">
        <f>VLOOKUP($O303,scenarios!$A$2:$I$61,6)</f>
        <v>Ref</v>
      </c>
      <c r="T303" s="9" t="str">
        <f>VLOOKUP($O303,scenarios!$A$2:$I$61,7)</f>
        <v>Doe4</v>
      </c>
      <c r="U303" s="9">
        <f>VLOOKUP($O303,scenarios!$A$2:$I$61,8)</f>
        <v>2030</v>
      </c>
      <c r="V303" s="9" t="str">
        <f>VLOOKUP($O303,scenarios!$A$2:$I$61,9)</f>
        <v>Ref</v>
      </c>
    </row>
    <row r="304" spans="1:22" x14ac:dyDescent="0.3">
      <c r="A304" s="10" t="s">
        <v>82</v>
      </c>
      <c r="B304" s="10" t="s">
        <v>82</v>
      </c>
      <c r="C304" s="2" t="s">
        <v>32</v>
      </c>
      <c r="D304" s="5"/>
      <c r="E304" s="5"/>
      <c r="F304" s="5"/>
      <c r="G304" s="4">
        <v>5.0736174007941497E-2</v>
      </c>
      <c r="H304" s="4">
        <v>4.6872097850688597E-2</v>
      </c>
      <c r="I304" s="4">
        <v>4.6726525115337599E-2</v>
      </c>
      <c r="J304" s="4">
        <v>4.7258341955649902E-2</v>
      </c>
      <c r="K304" s="4">
        <v>4.7211322184613998E-2</v>
      </c>
      <c r="L304" s="4">
        <v>196.63768535928801</v>
      </c>
      <c r="M304" s="4">
        <v>403.11471766490303</v>
      </c>
      <c r="O304" s="9" t="str">
        <f t="shared" si="4"/>
        <v>0032</v>
      </c>
      <c r="P304" s="9">
        <f>VLOOKUP($O304,scenarios!$A$2:$I$61,3)</f>
        <v>2060</v>
      </c>
      <c r="Q304" s="9" t="str">
        <f>VLOOKUP($O304,scenarios!$A$2:$I$61,4)</f>
        <v>Ref</v>
      </c>
      <c r="R304" s="9" t="str">
        <f>VLOOKUP($O304,scenarios!$A$2:$I$61,5)</f>
        <v>Ref</v>
      </c>
      <c r="S304" s="9" t="str">
        <f>VLOOKUP($O304,scenarios!$A$2:$I$61,6)</f>
        <v>Ref</v>
      </c>
      <c r="T304" s="9" t="str">
        <f>VLOOKUP($O304,scenarios!$A$2:$I$61,7)</f>
        <v>Doe4</v>
      </c>
      <c r="U304" s="9">
        <f>VLOOKUP($O304,scenarios!$A$2:$I$61,8)</f>
        <v>2030</v>
      </c>
      <c r="V304" s="9" t="str">
        <f>VLOOKUP($O304,scenarios!$A$2:$I$61,9)</f>
        <v>Ref</v>
      </c>
    </row>
    <row r="305" spans="1:22" x14ac:dyDescent="0.3">
      <c r="A305" s="10" t="s">
        <v>62</v>
      </c>
      <c r="B305" s="10" t="s">
        <v>61</v>
      </c>
      <c r="C305" s="2" t="s">
        <v>33</v>
      </c>
      <c r="D305" s="5"/>
      <c r="E305" s="5"/>
      <c r="F305" s="5"/>
      <c r="G305" s="5"/>
      <c r="H305" s="5"/>
      <c r="I305" s="5"/>
      <c r="J305" s="5"/>
      <c r="K305" s="4">
        <v>11.6156553718419</v>
      </c>
      <c r="L305" s="4">
        <v>22.543006091472101</v>
      </c>
      <c r="M305" s="4">
        <v>26.676706897627099</v>
      </c>
      <c r="O305" s="9" t="str">
        <f t="shared" si="4"/>
        <v>0033</v>
      </c>
      <c r="P305" s="9">
        <f>VLOOKUP($O305,scenarios!$A$2:$I$61,3)</f>
        <v>2060</v>
      </c>
      <c r="Q305" s="9" t="str">
        <f>VLOOKUP($O305,scenarios!$A$2:$I$61,4)</f>
        <v>Ref</v>
      </c>
      <c r="R305" s="9" t="str">
        <f>VLOOKUP($O305,scenarios!$A$2:$I$61,5)</f>
        <v>Ref</v>
      </c>
      <c r="S305" s="9" t="str">
        <f>VLOOKUP($O305,scenarios!$A$2:$I$61,6)</f>
        <v>Ref</v>
      </c>
      <c r="T305" s="9" t="str">
        <f>VLOOKUP($O305,scenarios!$A$2:$I$61,7)</f>
        <v>Doe2</v>
      </c>
      <c r="U305" s="9">
        <f>VLOOKUP($O305,scenarios!$A$2:$I$61,8)</f>
        <v>2030</v>
      </c>
      <c r="V305" s="9" t="str">
        <f>VLOOKUP($O305,scenarios!$A$2:$I$61,9)</f>
        <v>Ref</v>
      </c>
    </row>
    <row r="306" spans="1:22" x14ac:dyDescent="0.3">
      <c r="A306" s="10" t="s">
        <v>65</v>
      </c>
      <c r="B306" s="10" t="s">
        <v>65</v>
      </c>
      <c r="C306" s="2" t="s">
        <v>33</v>
      </c>
      <c r="D306" s="5"/>
      <c r="E306" s="5"/>
      <c r="F306" s="5"/>
      <c r="G306" s="4">
        <v>5.2177503042358298E-2</v>
      </c>
      <c r="H306" s="4">
        <v>5.3318120803437501E-2</v>
      </c>
      <c r="I306" s="4">
        <v>5.5678679267911702E-2</v>
      </c>
      <c r="J306" s="4">
        <v>62.707933271271799</v>
      </c>
      <c r="K306" s="4">
        <v>197.74398155732601</v>
      </c>
      <c r="L306" s="4">
        <v>365.904207300716</v>
      </c>
      <c r="M306" s="4">
        <v>457.19489288173202</v>
      </c>
      <c r="O306" s="9" t="str">
        <f t="shared" si="4"/>
        <v>0033</v>
      </c>
      <c r="P306" s="9">
        <f>VLOOKUP($O306,scenarios!$A$2:$I$61,3)</f>
        <v>2060</v>
      </c>
      <c r="Q306" s="9" t="str">
        <f>VLOOKUP($O306,scenarios!$A$2:$I$61,4)</f>
        <v>Ref</v>
      </c>
      <c r="R306" s="9" t="str">
        <f>VLOOKUP($O306,scenarios!$A$2:$I$61,5)</f>
        <v>Ref</v>
      </c>
      <c r="S306" s="9" t="str">
        <f>VLOOKUP($O306,scenarios!$A$2:$I$61,6)</f>
        <v>Ref</v>
      </c>
      <c r="T306" s="9" t="str">
        <f>VLOOKUP($O306,scenarios!$A$2:$I$61,7)</f>
        <v>Doe2</v>
      </c>
      <c r="U306" s="9">
        <f>VLOOKUP($O306,scenarios!$A$2:$I$61,8)</f>
        <v>2030</v>
      </c>
      <c r="V306" s="9" t="str">
        <f>VLOOKUP($O306,scenarios!$A$2:$I$61,9)</f>
        <v>Ref</v>
      </c>
    </row>
    <row r="307" spans="1:22" x14ac:dyDescent="0.3">
      <c r="A307" s="10" t="s">
        <v>66</v>
      </c>
      <c r="B307" s="10" t="s">
        <v>66</v>
      </c>
      <c r="C307" s="2" t="s">
        <v>33</v>
      </c>
      <c r="D307" s="5"/>
      <c r="E307" s="5"/>
      <c r="F307" s="5"/>
      <c r="G307" s="5"/>
      <c r="H307" s="4">
        <v>7.20172051199999E-2</v>
      </c>
      <c r="I307" s="4">
        <v>6.5855175299169802E-2</v>
      </c>
      <c r="J307" s="4">
        <v>6.0772735998625399E-2</v>
      </c>
      <c r="K307" s="4">
        <v>5.6143784191058498E-2</v>
      </c>
      <c r="L307" s="4">
        <v>127.990850548613</v>
      </c>
      <c r="M307" s="4">
        <v>1036.22749493582</v>
      </c>
      <c r="O307" s="9" t="str">
        <f t="shared" si="4"/>
        <v>0033</v>
      </c>
      <c r="P307" s="9">
        <f>VLOOKUP($O307,scenarios!$A$2:$I$61,3)</f>
        <v>2060</v>
      </c>
      <c r="Q307" s="9" t="str">
        <f>VLOOKUP($O307,scenarios!$A$2:$I$61,4)</f>
        <v>Ref</v>
      </c>
      <c r="R307" s="9" t="str">
        <f>VLOOKUP($O307,scenarios!$A$2:$I$61,5)</f>
        <v>Ref</v>
      </c>
      <c r="S307" s="9" t="str">
        <f>VLOOKUP($O307,scenarios!$A$2:$I$61,6)</f>
        <v>Ref</v>
      </c>
      <c r="T307" s="9" t="str">
        <f>VLOOKUP($O307,scenarios!$A$2:$I$61,7)</f>
        <v>Doe2</v>
      </c>
      <c r="U307" s="9">
        <f>VLOOKUP($O307,scenarios!$A$2:$I$61,8)</f>
        <v>2030</v>
      </c>
      <c r="V307" s="9" t="str">
        <f>VLOOKUP($O307,scenarios!$A$2:$I$61,9)</f>
        <v>Ref</v>
      </c>
    </row>
    <row r="308" spans="1:22" x14ac:dyDescent="0.3">
      <c r="A308" s="14" t="s">
        <v>67</v>
      </c>
      <c r="B308" s="14" t="s">
        <v>67</v>
      </c>
      <c r="C308" s="15" t="s">
        <v>33</v>
      </c>
      <c r="D308" s="16"/>
      <c r="E308" s="16"/>
      <c r="F308" s="16"/>
      <c r="G308" s="16"/>
      <c r="H308" s="17">
        <v>5.3376602512234098E-2</v>
      </c>
      <c r="I308" s="17">
        <v>4.9364548878612698E-2</v>
      </c>
      <c r="J308" s="17">
        <v>4.5971689155849899E-2</v>
      </c>
      <c r="K308" s="17">
        <v>4.2789694868328301E-2</v>
      </c>
      <c r="L308" s="17">
        <v>184.57466348950001</v>
      </c>
      <c r="M308" s="17">
        <v>243.53070825017099</v>
      </c>
      <c r="N308" s="18"/>
      <c r="O308" s="18" t="str">
        <f t="shared" si="4"/>
        <v>0033</v>
      </c>
      <c r="P308" s="18">
        <f>VLOOKUP($O308,scenarios!$A$2:$I$61,3)</f>
        <v>2060</v>
      </c>
      <c r="Q308" s="18" t="str">
        <f>VLOOKUP($O308,scenarios!$A$2:$I$61,4)</f>
        <v>Ref</v>
      </c>
      <c r="R308" s="18" t="str">
        <f>VLOOKUP($O308,scenarios!$A$2:$I$61,5)</f>
        <v>Ref</v>
      </c>
      <c r="S308" s="18" t="str">
        <f>VLOOKUP($O308,scenarios!$A$2:$I$61,6)</f>
        <v>Ref</v>
      </c>
      <c r="T308" s="18" t="str">
        <f>VLOOKUP($O308,scenarios!$A$2:$I$61,7)</f>
        <v>Doe2</v>
      </c>
      <c r="U308" s="18">
        <f>VLOOKUP($O308,scenarios!$A$2:$I$61,8)</f>
        <v>2030</v>
      </c>
      <c r="V308" s="18" t="str">
        <f>VLOOKUP($O308,scenarios!$A$2:$I$61,9)</f>
        <v>Ref</v>
      </c>
    </row>
    <row r="309" spans="1:22" x14ac:dyDescent="0.3">
      <c r="A309" s="10" t="s">
        <v>68</v>
      </c>
      <c r="B309" s="10" t="s">
        <v>69</v>
      </c>
      <c r="C309" s="2" t="s">
        <v>33</v>
      </c>
      <c r="D309" s="5"/>
      <c r="E309" s="5"/>
      <c r="F309" s="5"/>
      <c r="G309" s="5"/>
      <c r="H309" s="4">
        <v>44.453764841852703</v>
      </c>
      <c r="I309" s="4">
        <v>111.643315088184</v>
      </c>
      <c r="J309" s="4">
        <v>175.203404965598</v>
      </c>
      <c r="K309" s="4">
        <v>447.44475218828597</v>
      </c>
      <c r="L309" s="4">
        <v>2033.0858577612801</v>
      </c>
      <c r="M309" s="4">
        <v>3334.9311458429902</v>
      </c>
      <c r="O309" s="9" t="str">
        <f t="shared" si="4"/>
        <v>0033</v>
      </c>
      <c r="P309" s="9">
        <f>VLOOKUP($O309,scenarios!$A$2:$I$61,3)</f>
        <v>2060</v>
      </c>
      <c r="Q309" s="9" t="str">
        <f>VLOOKUP($O309,scenarios!$A$2:$I$61,4)</f>
        <v>Ref</v>
      </c>
      <c r="R309" s="9" t="str">
        <f>VLOOKUP($O309,scenarios!$A$2:$I$61,5)</f>
        <v>Ref</v>
      </c>
      <c r="S309" s="9" t="str">
        <f>VLOOKUP($O309,scenarios!$A$2:$I$61,6)</f>
        <v>Ref</v>
      </c>
      <c r="T309" s="9" t="str">
        <f>VLOOKUP($O309,scenarios!$A$2:$I$61,7)</f>
        <v>Doe2</v>
      </c>
      <c r="U309" s="9">
        <f>VLOOKUP($O309,scenarios!$A$2:$I$61,8)</f>
        <v>2030</v>
      </c>
      <c r="V309" s="9" t="str">
        <f>VLOOKUP($O309,scenarios!$A$2:$I$61,9)</f>
        <v>Ref</v>
      </c>
    </row>
    <row r="310" spans="1:22" x14ac:dyDescent="0.3">
      <c r="A310" s="10" t="s">
        <v>70</v>
      </c>
      <c r="B310" s="10" t="s">
        <v>69</v>
      </c>
      <c r="C310" s="2" t="s">
        <v>33</v>
      </c>
      <c r="D310" s="5"/>
      <c r="E310" s="4">
        <v>7.23713983468054E-3</v>
      </c>
      <c r="F310" s="4">
        <v>0.104312476845433</v>
      </c>
      <c r="G310" s="4">
        <v>9.50473902781519E-2</v>
      </c>
      <c r="H310" s="4">
        <v>8.4249702362211798E-2</v>
      </c>
      <c r="I310" s="5"/>
      <c r="J310" s="5"/>
      <c r="K310" s="5"/>
      <c r="L310" s="5"/>
      <c r="M310" s="5"/>
      <c r="O310" s="9" t="str">
        <f t="shared" si="4"/>
        <v>0033</v>
      </c>
      <c r="P310" s="9">
        <f>VLOOKUP($O310,scenarios!$A$2:$I$61,3)</f>
        <v>2060</v>
      </c>
      <c r="Q310" s="9" t="str">
        <f>VLOOKUP($O310,scenarios!$A$2:$I$61,4)</f>
        <v>Ref</v>
      </c>
      <c r="R310" s="9" t="str">
        <f>VLOOKUP($O310,scenarios!$A$2:$I$61,5)</f>
        <v>Ref</v>
      </c>
      <c r="S310" s="9" t="str">
        <f>VLOOKUP($O310,scenarios!$A$2:$I$61,6)</f>
        <v>Ref</v>
      </c>
      <c r="T310" s="9" t="str">
        <f>VLOOKUP($O310,scenarios!$A$2:$I$61,7)</f>
        <v>Doe2</v>
      </c>
      <c r="U310" s="9">
        <f>VLOOKUP($O310,scenarios!$A$2:$I$61,8)</f>
        <v>2030</v>
      </c>
      <c r="V310" s="9" t="str">
        <f>VLOOKUP($O310,scenarios!$A$2:$I$61,9)</f>
        <v>Ref</v>
      </c>
    </row>
    <row r="311" spans="1:22" x14ac:dyDescent="0.3">
      <c r="A311" s="10" t="s">
        <v>71</v>
      </c>
      <c r="B311" s="10" t="s">
        <v>69</v>
      </c>
      <c r="C311" s="2" t="s">
        <v>33</v>
      </c>
      <c r="D311" s="5"/>
      <c r="E311" s="5"/>
      <c r="F311" s="5"/>
      <c r="G311" s="4">
        <v>14.1770132610038</v>
      </c>
      <c r="H311" s="4">
        <v>25.5945713178827</v>
      </c>
      <c r="I311" s="4">
        <v>25.6158835858317</v>
      </c>
      <c r="J311" s="4">
        <v>18.985761092737199</v>
      </c>
      <c r="K311" s="4">
        <v>19.322516801711899</v>
      </c>
      <c r="L311" s="4">
        <v>19.926498851099002</v>
      </c>
      <c r="M311" s="4">
        <v>52.722881327233402</v>
      </c>
      <c r="O311" s="9" t="str">
        <f t="shared" si="4"/>
        <v>0033</v>
      </c>
      <c r="P311" s="9">
        <f>VLOOKUP($O311,scenarios!$A$2:$I$61,3)</f>
        <v>2060</v>
      </c>
      <c r="Q311" s="9" t="str">
        <f>VLOOKUP($O311,scenarios!$A$2:$I$61,4)</f>
        <v>Ref</v>
      </c>
      <c r="R311" s="9" t="str">
        <f>VLOOKUP($O311,scenarios!$A$2:$I$61,5)</f>
        <v>Ref</v>
      </c>
      <c r="S311" s="9" t="str">
        <f>VLOOKUP($O311,scenarios!$A$2:$I$61,6)</f>
        <v>Ref</v>
      </c>
      <c r="T311" s="9" t="str">
        <f>VLOOKUP($O311,scenarios!$A$2:$I$61,7)</f>
        <v>Doe2</v>
      </c>
      <c r="U311" s="9">
        <f>VLOOKUP($O311,scenarios!$A$2:$I$61,8)</f>
        <v>2030</v>
      </c>
      <c r="V311" s="9" t="str">
        <f>VLOOKUP($O311,scenarios!$A$2:$I$61,9)</f>
        <v>Ref</v>
      </c>
    </row>
    <row r="312" spans="1:22" x14ac:dyDescent="0.3">
      <c r="A312" s="10" t="s">
        <v>72</v>
      </c>
      <c r="B312" s="10" t="s">
        <v>69</v>
      </c>
      <c r="C312" s="2" t="s">
        <v>33</v>
      </c>
      <c r="D312" s="4">
        <v>0.150930882900571</v>
      </c>
      <c r="E312" s="4">
        <v>0.138493735562882</v>
      </c>
      <c r="F312" s="4">
        <v>3.7616065277232699E-2</v>
      </c>
      <c r="G312" s="4">
        <v>1.0120461553152301E-2</v>
      </c>
      <c r="H312" s="4">
        <v>8.6384066300645296E-3</v>
      </c>
      <c r="I312" s="5"/>
      <c r="J312" s="5"/>
      <c r="K312" s="5"/>
      <c r="L312" s="5"/>
      <c r="M312" s="5"/>
      <c r="O312" s="9" t="str">
        <f t="shared" si="4"/>
        <v>0033</v>
      </c>
      <c r="P312" s="9">
        <f>VLOOKUP($O312,scenarios!$A$2:$I$61,3)</f>
        <v>2060</v>
      </c>
      <c r="Q312" s="9" t="str">
        <f>VLOOKUP($O312,scenarios!$A$2:$I$61,4)</f>
        <v>Ref</v>
      </c>
      <c r="R312" s="9" t="str">
        <f>VLOOKUP($O312,scenarios!$A$2:$I$61,5)</f>
        <v>Ref</v>
      </c>
      <c r="S312" s="9" t="str">
        <f>VLOOKUP($O312,scenarios!$A$2:$I$61,6)</f>
        <v>Ref</v>
      </c>
      <c r="T312" s="9" t="str">
        <f>VLOOKUP($O312,scenarios!$A$2:$I$61,7)</f>
        <v>Doe2</v>
      </c>
      <c r="U312" s="9">
        <f>VLOOKUP($O312,scenarios!$A$2:$I$61,8)</f>
        <v>2030</v>
      </c>
      <c r="V312" s="9" t="str">
        <f>VLOOKUP($O312,scenarios!$A$2:$I$61,9)</f>
        <v>Ref</v>
      </c>
    </row>
    <row r="313" spans="1:22" x14ac:dyDescent="0.3">
      <c r="A313" s="10" t="s">
        <v>73</v>
      </c>
      <c r="B313" s="10" t="s">
        <v>69</v>
      </c>
      <c r="C313" s="2" t="s">
        <v>33</v>
      </c>
      <c r="D313" s="4">
        <v>8.73173306253055E-2</v>
      </c>
      <c r="E313" s="4">
        <v>8.0123402051320694E-2</v>
      </c>
      <c r="F313" s="4">
        <v>2.1766340449913199E-2</v>
      </c>
      <c r="G313" s="4">
        <v>5.8591425899073499E-3</v>
      </c>
      <c r="H313" s="4">
        <v>5.0018389997672904E-3</v>
      </c>
      <c r="I313" s="5"/>
      <c r="J313" s="5"/>
      <c r="K313" s="5"/>
      <c r="L313" s="5"/>
      <c r="M313" s="5"/>
      <c r="O313" s="9" t="str">
        <f t="shared" si="4"/>
        <v>0033</v>
      </c>
      <c r="P313" s="9">
        <f>VLOOKUP($O313,scenarios!$A$2:$I$61,3)</f>
        <v>2060</v>
      </c>
      <c r="Q313" s="9" t="str">
        <f>VLOOKUP($O313,scenarios!$A$2:$I$61,4)</f>
        <v>Ref</v>
      </c>
      <c r="R313" s="9" t="str">
        <f>VLOOKUP($O313,scenarios!$A$2:$I$61,5)</f>
        <v>Ref</v>
      </c>
      <c r="S313" s="9" t="str">
        <f>VLOOKUP($O313,scenarios!$A$2:$I$61,6)</f>
        <v>Ref</v>
      </c>
      <c r="T313" s="9" t="str">
        <f>VLOOKUP($O313,scenarios!$A$2:$I$61,7)</f>
        <v>Doe2</v>
      </c>
      <c r="U313" s="9">
        <f>VLOOKUP($O313,scenarios!$A$2:$I$61,8)</f>
        <v>2030</v>
      </c>
      <c r="V313" s="9" t="str">
        <f>VLOOKUP($O313,scenarios!$A$2:$I$61,9)</f>
        <v>Ref</v>
      </c>
    </row>
    <row r="314" spans="1:22" x14ac:dyDescent="0.3">
      <c r="A314" s="10" t="s">
        <v>74</v>
      </c>
      <c r="B314" s="10" t="s">
        <v>69</v>
      </c>
      <c r="C314" s="2" t="s">
        <v>33</v>
      </c>
      <c r="D314" s="5"/>
      <c r="E314" s="5"/>
      <c r="F314" s="5"/>
      <c r="G314" s="5"/>
      <c r="H314" s="5"/>
      <c r="I314" s="5"/>
      <c r="J314" s="5"/>
      <c r="K314" s="5"/>
      <c r="L314" s="5"/>
      <c r="M314" s="4">
        <v>46.077655862612097</v>
      </c>
      <c r="O314" s="9" t="str">
        <f t="shared" si="4"/>
        <v>0033</v>
      </c>
      <c r="P314" s="9">
        <f>VLOOKUP($O314,scenarios!$A$2:$I$61,3)</f>
        <v>2060</v>
      </c>
      <c r="Q314" s="9" t="str">
        <f>VLOOKUP($O314,scenarios!$A$2:$I$61,4)</f>
        <v>Ref</v>
      </c>
      <c r="R314" s="9" t="str">
        <f>VLOOKUP($O314,scenarios!$A$2:$I$61,5)</f>
        <v>Ref</v>
      </c>
      <c r="S314" s="9" t="str">
        <f>VLOOKUP($O314,scenarios!$A$2:$I$61,6)</f>
        <v>Ref</v>
      </c>
      <c r="T314" s="9" t="str">
        <f>VLOOKUP($O314,scenarios!$A$2:$I$61,7)</f>
        <v>Doe2</v>
      </c>
      <c r="U314" s="9">
        <f>VLOOKUP($O314,scenarios!$A$2:$I$61,8)</f>
        <v>2030</v>
      </c>
      <c r="V314" s="9" t="str">
        <f>VLOOKUP($O314,scenarios!$A$2:$I$61,9)</f>
        <v>Ref</v>
      </c>
    </row>
    <row r="315" spans="1:22" x14ac:dyDescent="0.3">
      <c r="A315" s="10" t="s">
        <v>77</v>
      </c>
      <c r="B315" s="10" t="s">
        <v>69</v>
      </c>
      <c r="C315" s="2" t="s">
        <v>33</v>
      </c>
      <c r="D315" s="5"/>
      <c r="E315" s="5"/>
      <c r="F315" s="5"/>
      <c r="G315" s="5"/>
      <c r="H315" s="5"/>
      <c r="I315" s="5"/>
      <c r="J315" s="5"/>
      <c r="K315" s="4">
        <v>6.8490309025090204</v>
      </c>
      <c r="L315" s="4">
        <v>7.0552223231669204</v>
      </c>
      <c r="M315" s="4">
        <v>7.2940806473864397</v>
      </c>
      <c r="O315" s="9" t="str">
        <f t="shared" si="4"/>
        <v>0033</v>
      </c>
      <c r="P315" s="9">
        <f>VLOOKUP($O315,scenarios!$A$2:$I$61,3)</f>
        <v>2060</v>
      </c>
      <c r="Q315" s="9" t="str">
        <f>VLOOKUP($O315,scenarios!$A$2:$I$61,4)</f>
        <v>Ref</v>
      </c>
      <c r="R315" s="9" t="str">
        <f>VLOOKUP($O315,scenarios!$A$2:$I$61,5)</f>
        <v>Ref</v>
      </c>
      <c r="S315" s="9" t="str">
        <f>VLOOKUP($O315,scenarios!$A$2:$I$61,6)</f>
        <v>Ref</v>
      </c>
      <c r="T315" s="9" t="str">
        <f>VLOOKUP($O315,scenarios!$A$2:$I$61,7)</f>
        <v>Doe2</v>
      </c>
      <c r="U315" s="9">
        <f>VLOOKUP($O315,scenarios!$A$2:$I$61,8)</f>
        <v>2030</v>
      </c>
      <c r="V315" s="9" t="str">
        <f>VLOOKUP($O315,scenarios!$A$2:$I$61,9)</f>
        <v>Ref</v>
      </c>
    </row>
    <row r="316" spans="1:22" x14ac:dyDescent="0.3">
      <c r="A316" s="10" t="s">
        <v>78</v>
      </c>
      <c r="B316" s="10" t="s">
        <v>69</v>
      </c>
      <c r="C316" s="2" t="s">
        <v>33</v>
      </c>
      <c r="D316" s="5"/>
      <c r="E316" s="5"/>
      <c r="F316" s="5"/>
      <c r="G316" s="4">
        <v>5.8066033577119596</v>
      </c>
      <c r="H316" s="4">
        <v>5.0021969479094004</v>
      </c>
      <c r="I316" s="5"/>
      <c r="J316" s="5"/>
      <c r="K316" s="4">
        <v>38.233055616775303</v>
      </c>
      <c r="L316" s="4">
        <v>39.384069266140997</v>
      </c>
      <c r="M316" s="4">
        <v>40.717437990038697</v>
      </c>
      <c r="O316" s="9" t="str">
        <f t="shared" si="4"/>
        <v>0033</v>
      </c>
      <c r="P316" s="9">
        <f>VLOOKUP($O316,scenarios!$A$2:$I$61,3)</f>
        <v>2060</v>
      </c>
      <c r="Q316" s="9" t="str">
        <f>VLOOKUP($O316,scenarios!$A$2:$I$61,4)</f>
        <v>Ref</v>
      </c>
      <c r="R316" s="9" t="str">
        <f>VLOOKUP($O316,scenarios!$A$2:$I$61,5)</f>
        <v>Ref</v>
      </c>
      <c r="S316" s="9" t="str">
        <f>VLOOKUP($O316,scenarios!$A$2:$I$61,6)</f>
        <v>Ref</v>
      </c>
      <c r="T316" s="9" t="str">
        <f>VLOOKUP($O316,scenarios!$A$2:$I$61,7)</f>
        <v>Doe2</v>
      </c>
      <c r="U316" s="9">
        <f>VLOOKUP($O316,scenarios!$A$2:$I$61,8)</f>
        <v>2030</v>
      </c>
      <c r="V316" s="9" t="str">
        <f>VLOOKUP($O316,scenarios!$A$2:$I$61,9)</f>
        <v>Ref</v>
      </c>
    </row>
    <row r="317" spans="1:22" x14ac:dyDescent="0.3">
      <c r="A317" s="10" t="s">
        <v>79</v>
      </c>
      <c r="B317" s="10" t="s">
        <v>69</v>
      </c>
      <c r="C317" s="2" t="s">
        <v>33</v>
      </c>
      <c r="D317" s="5"/>
      <c r="E317" s="5"/>
      <c r="F317" s="5"/>
      <c r="G317" s="4">
        <v>7.0700400522044404E-2</v>
      </c>
      <c r="H317" s="4">
        <v>6.3933505115980296E-2</v>
      </c>
      <c r="I317" s="4">
        <v>6.3971310452488495E-2</v>
      </c>
      <c r="J317" s="4">
        <v>10.779402596738199</v>
      </c>
      <c r="K317" s="4">
        <v>21.6537663008713</v>
      </c>
      <c r="L317" s="4">
        <v>22.305657188753699</v>
      </c>
      <c r="M317" s="4">
        <v>23.060827139844498</v>
      </c>
      <c r="O317" s="9" t="str">
        <f t="shared" si="4"/>
        <v>0033</v>
      </c>
      <c r="P317" s="9">
        <f>VLOOKUP($O317,scenarios!$A$2:$I$61,3)</f>
        <v>2060</v>
      </c>
      <c r="Q317" s="9" t="str">
        <f>VLOOKUP($O317,scenarios!$A$2:$I$61,4)</f>
        <v>Ref</v>
      </c>
      <c r="R317" s="9" t="str">
        <f>VLOOKUP($O317,scenarios!$A$2:$I$61,5)</f>
        <v>Ref</v>
      </c>
      <c r="S317" s="9" t="str">
        <f>VLOOKUP($O317,scenarios!$A$2:$I$61,6)</f>
        <v>Ref</v>
      </c>
      <c r="T317" s="9" t="str">
        <f>VLOOKUP($O317,scenarios!$A$2:$I$61,7)</f>
        <v>Doe2</v>
      </c>
      <c r="U317" s="9">
        <f>VLOOKUP($O317,scenarios!$A$2:$I$61,8)</f>
        <v>2030</v>
      </c>
      <c r="V317" s="9" t="str">
        <f>VLOOKUP($O317,scenarios!$A$2:$I$61,9)</f>
        <v>Ref</v>
      </c>
    </row>
    <row r="318" spans="1:22" x14ac:dyDescent="0.3">
      <c r="A318" s="10" t="s">
        <v>80</v>
      </c>
      <c r="B318" s="10" t="s">
        <v>69</v>
      </c>
      <c r="C318" s="2" t="s">
        <v>33</v>
      </c>
      <c r="D318" s="5"/>
      <c r="E318" s="5"/>
      <c r="F318" s="5"/>
      <c r="G318" s="5"/>
      <c r="H318" s="5"/>
      <c r="I318" s="5"/>
      <c r="J318" s="5"/>
      <c r="K318" s="4">
        <v>73.596781544554005</v>
      </c>
      <c r="L318" s="4">
        <v>75.330604924079495</v>
      </c>
      <c r="M318" s="4">
        <v>77.987268461225099</v>
      </c>
      <c r="O318" s="9" t="str">
        <f t="shared" si="4"/>
        <v>0033</v>
      </c>
      <c r="P318" s="9">
        <f>VLOOKUP($O318,scenarios!$A$2:$I$61,3)</f>
        <v>2060</v>
      </c>
      <c r="Q318" s="9" t="str">
        <f>VLOOKUP($O318,scenarios!$A$2:$I$61,4)</f>
        <v>Ref</v>
      </c>
      <c r="R318" s="9" t="str">
        <f>VLOOKUP($O318,scenarios!$A$2:$I$61,5)</f>
        <v>Ref</v>
      </c>
      <c r="S318" s="9" t="str">
        <f>VLOOKUP($O318,scenarios!$A$2:$I$61,6)</f>
        <v>Ref</v>
      </c>
      <c r="T318" s="9" t="str">
        <f>VLOOKUP($O318,scenarios!$A$2:$I$61,7)</f>
        <v>Doe2</v>
      </c>
      <c r="U318" s="9">
        <f>VLOOKUP($O318,scenarios!$A$2:$I$61,8)</f>
        <v>2030</v>
      </c>
      <c r="V318" s="9" t="str">
        <f>VLOOKUP($O318,scenarios!$A$2:$I$61,9)</f>
        <v>Ref</v>
      </c>
    </row>
    <row r="319" spans="1:22" x14ac:dyDescent="0.3">
      <c r="A319" s="10" t="s">
        <v>81</v>
      </c>
      <c r="B319" s="10" t="s">
        <v>69</v>
      </c>
      <c r="C319" s="2" t="s">
        <v>33</v>
      </c>
      <c r="D319" s="5"/>
      <c r="E319" s="5"/>
      <c r="F319" s="5"/>
      <c r="G319" s="5"/>
      <c r="H319" s="5"/>
      <c r="I319" s="5"/>
      <c r="J319" s="5"/>
      <c r="K319" s="4">
        <v>14.371509541955399</v>
      </c>
      <c r="L319" s="4">
        <v>14.804166659675399</v>
      </c>
      <c r="M319" s="4">
        <v>15.3053696378133</v>
      </c>
      <c r="O319" s="9" t="str">
        <f t="shared" si="4"/>
        <v>0033</v>
      </c>
      <c r="P319" s="9">
        <f>VLOOKUP($O319,scenarios!$A$2:$I$61,3)</f>
        <v>2060</v>
      </c>
      <c r="Q319" s="9" t="str">
        <f>VLOOKUP($O319,scenarios!$A$2:$I$61,4)</f>
        <v>Ref</v>
      </c>
      <c r="R319" s="9" t="str">
        <f>VLOOKUP($O319,scenarios!$A$2:$I$61,5)</f>
        <v>Ref</v>
      </c>
      <c r="S319" s="9" t="str">
        <f>VLOOKUP($O319,scenarios!$A$2:$I$61,6)</f>
        <v>Ref</v>
      </c>
      <c r="T319" s="9" t="str">
        <f>VLOOKUP($O319,scenarios!$A$2:$I$61,7)</f>
        <v>Doe2</v>
      </c>
      <c r="U319" s="9">
        <f>VLOOKUP($O319,scenarios!$A$2:$I$61,8)</f>
        <v>2030</v>
      </c>
      <c r="V319" s="9" t="str">
        <f>VLOOKUP($O319,scenarios!$A$2:$I$61,9)</f>
        <v>Ref</v>
      </c>
    </row>
    <row r="320" spans="1:22" x14ac:dyDescent="0.3">
      <c r="A320" s="10" t="s">
        <v>82</v>
      </c>
      <c r="B320" s="10" t="s">
        <v>82</v>
      </c>
      <c r="C320" s="2" t="s">
        <v>33</v>
      </c>
      <c r="D320" s="5"/>
      <c r="E320" s="5"/>
      <c r="F320" s="5"/>
      <c r="G320" s="4">
        <v>5.0736174007941497E-2</v>
      </c>
      <c r="H320" s="4">
        <v>4.6872097850688597E-2</v>
      </c>
      <c r="I320" s="4">
        <v>4.6726525115337501E-2</v>
      </c>
      <c r="J320" s="4">
        <v>4.7258341955649999E-2</v>
      </c>
      <c r="K320" s="4">
        <v>4.7211322184614102E-2</v>
      </c>
      <c r="L320" s="4">
        <v>196.63768535928801</v>
      </c>
      <c r="M320" s="4">
        <v>403.11471766490303</v>
      </c>
      <c r="O320" s="9" t="str">
        <f t="shared" si="4"/>
        <v>0033</v>
      </c>
      <c r="P320" s="9">
        <f>VLOOKUP($O320,scenarios!$A$2:$I$61,3)</f>
        <v>2060</v>
      </c>
      <c r="Q320" s="9" t="str">
        <f>VLOOKUP($O320,scenarios!$A$2:$I$61,4)</f>
        <v>Ref</v>
      </c>
      <c r="R320" s="9" t="str">
        <f>VLOOKUP($O320,scenarios!$A$2:$I$61,5)</f>
        <v>Ref</v>
      </c>
      <c r="S320" s="9" t="str">
        <f>VLOOKUP($O320,scenarios!$A$2:$I$61,6)</f>
        <v>Ref</v>
      </c>
      <c r="T320" s="9" t="str">
        <f>VLOOKUP($O320,scenarios!$A$2:$I$61,7)</f>
        <v>Doe2</v>
      </c>
      <c r="U320" s="9">
        <f>VLOOKUP($O320,scenarios!$A$2:$I$61,8)</f>
        <v>2030</v>
      </c>
      <c r="V320" s="9" t="str">
        <f>VLOOKUP($O320,scenarios!$A$2:$I$61,9)</f>
        <v>Ref</v>
      </c>
    </row>
    <row r="321" spans="1:22" x14ac:dyDescent="0.3">
      <c r="A321" s="14" t="s">
        <v>63</v>
      </c>
      <c r="B321" s="14" t="s">
        <v>64</v>
      </c>
      <c r="C321" s="15" t="s">
        <v>34</v>
      </c>
      <c r="D321" s="16"/>
      <c r="E321" s="16"/>
      <c r="F321" s="16"/>
      <c r="G321" s="16"/>
      <c r="H321" s="16"/>
      <c r="I321" s="16"/>
      <c r="J321" s="16"/>
      <c r="K321" s="16"/>
      <c r="L321" s="17">
        <v>15.0290154635722</v>
      </c>
      <c r="M321" s="17">
        <v>28.994002652266701</v>
      </c>
      <c r="N321" s="18"/>
      <c r="O321" s="18" t="str">
        <f t="shared" si="4"/>
        <v>0034</v>
      </c>
      <c r="P321" s="18">
        <f>VLOOKUP($O321,scenarios!$A$2:$I$61,3)</f>
        <v>2060</v>
      </c>
      <c r="Q321" s="18" t="str">
        <f>VLOOKUP($O321,scenarios!$A$2:$I$61,4)</f>
        <v>Ref</v>
      </c>
      <c r="R321" s="18" t="str">
        <f>VLOOKUP($O321,scenarios!$A$2:$I$61,5)</f>
        <v>Ref</v>
      </c>
      <c r="S321" s="18" t="str">
        <f>VLOOKUP($O321,scenarios!$A$2:$I$61,6)</f>
        <v>Linear-Steady</v>
      </c>
      <c r="T321" s="18" t="str">
        <f>VLOOKUP($O321,scenarios!$A$2:$I$61,7)</f>
        <v>Low</v>
      </c>
      <c r="U321" s="18">
        <f>VLOOKUP($O321,scenarios!$A$2:$I$61,8)</f>
        <v>2030</v>
      </c>
      <c r="V321" s="18" t="str">
        <f>VLOOKUP($O321,scenarios!$A$2:$I$61,9)</f>
        <v>Ref</v>
      </c>
    </row>
    <row r="322" spans="1:22" x14ac:dyDescent="0.3">
      <c r="A322" s="10" t="s">
        <v>65</v>
      </c>
      <c r="B322" s="10" t="s">
        <v>65</v>
      </c>
      <c r="C322" s="2" t="s">
        <v>34</v>
      </c>
      <c r="D322" s="5"/>
      <c r="E322" s="5"/>
      <c r="F322" s="5"/>
      <c r="G322" s="4">
        <v>5.2177503042358298E-2</v>
      </c>
      <c r="H322" s="4">
        <v>5.3318120803437501E-2</v>
      </c>
      <c r="I322" s="4">
        <v>5.5678679267911702E-2</v>
      </c>
      <c r="J322" s="4">
        <v>62.707933271271799</v>
      </c>
      <c r="K322" s="4">
        <v>197.74398155732601</v>
      </c>
      <c r="L322" s="4">
        <v>365.90208169382998</v>
      </c>
      <c r="M322" s="4">
        <v>457.19489288173202</v>
      </c>
      <c r="O322" s="9" t="str">
        <f t="shared" si="4"/>
        <v>0034</v>
      </c>
      <c r="P322" s="9">
        <f>VLOOKUP($O322,scenarios!$A$2:$I$61,3)</f>
        <v>2060</v>
      </c>
      <c r="Q322" s="9" t="str">
        <f>VLOOKUP($O322,scenarios!$A$2:$I$61,4)</f>
        <v>Ref</v>
      </c>
      <c r="R322" s="9" t="str">
        <f>VLOOKUP($O322,scenarios!$A$2:$I$61,5)</f>
        <v>Ref</v>
      </c>
      <c r="S322" s="9" t="str">
        <f>VLOOKUP($O322,scenarios!$A$2:$I$61,6)</f>
        <v>Linear-Steady</v>
      </c>
      <c r="T322" s="9" t="str">
        <f>VLOOKUP($O322,scenarios!$A$2:$I$61,7)</f>
        <v>Low</v>
      </c>
      <c r="U322" s="9">
        <f>VLOOKUP($O322,scenarios!$A$2:$I$61,8)</f>
        <v>2030</v>
      </c>
      <c r="V322" s="9" t="str">
        <f>VLOOKUP($O322,scenarios!$A$2:$I$61,9)</f>
        <v>Ref</v>
      </c>
    </row>
    <row r="323" spans="1:22" x14ac:dyDescent="0.3">
      <c r="A323" s="10" t="s">
        <v>66</v>
      </c>
      <c r="B323" s="10" t="s">
        <v>66</v>
      </c>
      <c r="C323" s="2" t="s">
        <v>34</v>
      </c>
      <c r="D323" s="5"/>
      <c r="E323" s="5"/>
      <c r="F323" s="5"/>
      <c r="G323" s="5"/>
      <c r="H323" s="4">
        <v>7.20172051199999E-2</v>
      </c>
      <c r="I323" s="4">
        <v>6.5855175299169802E-2</v>
      </c>
      <c r="J323" s="4">
        <v>6.0772735998625399E-2</v>
      </c>
      <c r="K323" s="4">
        <v>5.6143784191058498E-2</v>
      </c>
      <c r="L323" s="4">
        <v>5.2849475976596103E-2</v>
      </c>
      <c r="M323" s="4">
        <v>288.26569223466799</v>
      </c>
      <c r="O323" s="9" t="str">
        <f t="shared" si="4"/>
        <v>0034</v>
      </c>
      <c r="P323" s="9">
        <f>VLOOKUP($O323,scenarios!$A$2:$I$61,3)</f>
        <v>2060</v>
      </c>
      <c r="Q323" s="9" t="str">
        <f>VLOOKUP($O323,scenarios!$A$2:$I$61,4)</f>
        <v>Ref</v>
      </c>
      <c r="R323" s="9" t="str">
        <f>VLOOKUP($O323,scenarios!$A$2:$I$61,5)</f>
        <v>Ref</v>
      </c>
      <c r="S323" s="9" t="str">
        <f>VLOOKUP($O323,scenarios!$A$2:$I$61,6)</f>
        <v>Linear-Steady</v>
      </c>
      <c r="T323" s="9" t="str">
        <f>VLOOKUP($O323,scenarios!$A$2:$I$61,7)</f>
        <v>Low</v>
      </c>
      <c r="U323" s="9">
        <f>VLOOKUP($O323,scenarios!$A$2:$I$61,8)</f>
        <v>2030</v>
      </c>
      <c r="V323" s="9" t="str">
        <f>VLOOKUP($O323,scenarios!$A$2:$I$61,9)</f>
        <v>Ref</v>
      </c>
    </row>
    <row r="324" spans="1:22" x14ac:dyDescent="0.3">
      <c r="A324" s="14" t="s">
        <v>67</v>
      </c>
      <c r="B324" s="14" t="s">
        <v>67</v>
      </c>
      <c r="C324" s="15" t="s">
        <v>34</v>
      </c>
      <c r="D324" s="16"/>
      <c r="E324" s="16"/>
      <c r="F324" s="16"/>
      <c r="G324" s="16"/>
      <c r="H324" s="17">
        <v>5.3376602512234098E-2</v>
      </c>
      <c r="I324" s="17">
        <v>4.9364548878612698E-2</v>
      </c>
      <c r="J324" s="17">
        <v>4.5971689155849899E-2</v>
      </c>
      <c r="K324" s="17">
        <v>4.2789694868328301E-2</v>
      </c>
      <c r="L324" s="17">
        <v>315.70453534804199</v>
      </c>
      <c r="M324" s="17">
        <v>1236.2892890687001</v>
      </c>
      <c r="N324" s="18"/>
      <c r="O324" s="18" t="str">
        <f t="shared" si="4"/>
        <v>0034</v>
      </c>
      <c r="P324" s="18">
        <f>VLOOKUP($O324,scenarios!$A$2:$I$61,3)</f>
        <v>2060</v>
      </c>
      <c r="Q324" s="18" t="str">
        <f>VLOOKUP($O324,scenarios!$A$2:$I$61,4)</f>
        <v>Ref</v>
      </c>
      <c r="R324" s="18" t="str">
        <f>VLOOKUP($O324,scenarios!$A$2:$I$61,5)</f>
        <v>Ref</v>
      </c>
      <c r="S324" s="18" t="str">
        <f>VLOOKUP($O324,scenarios!$A$2:$I$61,6)</f>
        <v>Linear-Steady</v>
      </c>
      <c r="T324" s="18" t="str">
        <f>VLOOKUP($O324,scenarios!$A$2:$I$61,7)</f>
        <v>Low</v>
      </c>
      <c r="U324" s="18">
        <f>VLOOKUP($O324,scenarios!$A$2:$I$61,8)</f>
        <v>2030</v>
      </c>
      <c r="V324" s="18" t="str">
        <f>VLOOKUP($O324,scenarios!$A$2:$I$61,9)</f>
        <v>Ref</v>
      </c>
    </row>
    <row r="325" spans="1:22" x14ac:dyDescent="0.3">
      <c r="A325" s="10" t="s">
        <v>68</v>
      </c>
      <c r="B325" s="10" t="s">
        <v>69</v>
      </c>
      <c r="C325" s="2" t="s">
        <v>34</v>
      </c>
      <c r="D325" s="5"/>
      <c r="E325" s="5"/>
      <c r="F325" s="5"/>
      <c r="G325" s="5"/>
      <c r="H325" s="4">
        <v>45.870763196985799</v>
      </c>
      <c r="I325" s="4">
        <v>113.06154391645001</v>
      </c>
      <c r="J325" s="4">
        <v>176.547567896104</v>
      </c>
      <c r="K325" s="4">
        <v>511.71806493379302</v>
      </c>
      <c r="L325" s="4">
        <v>2097.3591705067902</v>
      </c>
      <c r="M325" s="4">
        <v>3375.0752490714299</v>
      </c>
      <c r="O325" s="9" t="str">
        <f t="shared" si="4"/>
        <v>0034</v>
      </c>
      <c r="P325" s="9">
        <f>VLOOKUP($O325,scenarios!$A$2:$I$61,3)</f>
        <v>2060</v>
      </c>
      <c r="Q325" s="9" t="str">
        <f>VLOOKUP($O325,scenarios!$A$2:$I$61,4)</f>
        <v>Ref</v>
      </c>
      <c r="R325" s="9" t="str">
        <f>VLOOKUP($O325,scenarios!$A$2:$I$61,5)</f>
        <v>Ref</v>
      </c>
      <c r="S325" s="9" t="str">
        <f>VLOOKUP($O325,scenarios!$A$2:$I$61,6)</f>
        <v>Linear-Steady</v>
      </c>
      <c r="T325" s="9" t="str">
        <f>VLOOKUP($O325,scenarios!$A$2:$I$61,7)</f>
        <v>Low</v>
      </c>
      <c r="U325" s="9">
        <f>VLOOKUP($O325,scenarios!$A$2:$I$61,8)</f>
        <v>2030</v>
      </c>
      <c r="V325" s="9" t="str">
        <f>VLOOKUP($O325,scenarios!$A$2:$I$61,9)</f>
        <v>Ref</v>
      </c>
    </row>
    <row r="326" spans="1:22" x14ac:dyDescent="0.3">
      <c r="A326" s="10" t="s">
        <v>70</v>
      </c>
      <c r="B326" s="10" t="s">
        <v>69</v>
      </c>
      <c r="C326" s="2" t="s">
        <v>34</v>
      </c>
      <c r="D326" s="5"/>
      <c r="E326" s="4">
        <v>7.23713983468054E-3</v>
      </c>
      <c r="F326" s="4">
        <v>0.104312476845433</v>
      </c>
      <c r="G326" s="4">
        <v>9.50473902781519E-2</v>
      </c>
      <c r="H326" s="4">
        <v>8.4249702362211798E-2</v>
      </c>
      <c r="I326" s="5"/>
      <c r="J326" s="5"/>
      <c r="K326" s="5"/>
      <c r="L326" s="5"/>
      <c r="M326" s="5"/>
      <c r="O326" s="9" t="str">
        <f t="shared" si="4"/>
        <v>0034</v>
      </c>
      <c r="P326" s="9">
        <f>VLOOKUP($O326,scenarios!$A$2:$I$61,3)</f>
        <v>2060</v>
      </c>
      <c r="Q326" s="9" t="str">
        <f>VLOOKUP($O326,scenarios!$A$2:$I$61,4)</f>
        <v>Ref</v>
      </c>
      <c r="R326" s="9" t="str">
        <f>VLOOKUP($O326,scenarios!$A$2:$I$61,5)</f>
        <v>Ref</v>
      </c>
      <c r="S326" s="9" t="str">
        <f>VLOOKUP($O326,scenarios!$A$2:$I$61,6)</f>
        <v>Linear-Steady</v>
      </c>
      <c r="T326" s="9" t="str">
        <f>VLOOKUP($O326,scenarios!$A$2:$I$61,7)</f>
        <v>Low</v>
      </c>
      <c r="U326" s="9">
        <f>VLOOKUP($O326,scenarios!$A$2:$I$61,8)</f>
        <v>2030</v>
      </c>
      <c r="V326" s="9" t="str">
        <f>VLOOKUP($O326,scenarios!$A$2:$I$61,9)</f>
        <v>Ref</v>
      </c>
    </row>
    <row r="327" spans="1:22" x14ac:dyDescent="0.3">
      <c r="A327" s="10" t="s">
        <v>71</v>
      </c>
      <c r="B327" s="10" t="s">
        <v>69</v>
      </c>
      <c r="C327" s="2" t="s">
        <v>34</v>
      </c>
      <c r="D327" s="5"/>
      <c r="E327" s="5"/>
      <c r="F327" s="5"/>
      <c r="G327" s="4">
        <v>14.1770132610038</v>
      </c>
      <c r="H327" s="4">
        <v>24.296459752432</v>
      </c>
      <c r="I327" s="4">
        <v>24.316995257532401</v>
      </c>
      <c r="J327" s="4">
        <v>18.985761092737199</v>
      </c>
      <c r="K327" s="4">
        <v>19.357025232700799</v>
      </c>
      <c r="L327" s="4">
        <v>19.961007282087898</v>
      </c>
      <c r="M327" s="4">
        <v>95.999725287751303</v>
      </c>
      <c r="O327" s="9" t="str">
        <f t="shared" si="4"/>
        <v>0034</v>
      </c>
      <c r="P327" s="9">
        <f>VLOOKUP($O327,scenarios!$A$2:$I$61,3)</f>
        <v>2060</v>
      </c>
      <c r="Q327" s="9" t="str">
        <f>VLOOKUP($O327,scenarios!$A$2:$I$61,4)</f>
        <v>Ref</v>
      </c>
      <c r="R327" s="9" t="str">
        <f>VLOOKUP($O327,scenarios!$A$2:$I$61,5)</f>
        <v>Ref</v>
      </c>
      <c r="S327" s="9" t="str">
        <f>VLOOKUP($O327,scenarios!$A$2:$I$61,6)</f>
        <v>Linear-Steady</v>
      </c>
      <c r="T327" s="9" t="str">
        <f>VLOOKUP($O327,scenarios!$A$2:$I$61,7)</f>
        <v>Low</v>
      </c>
      <c r="U327" s="9">
        <f>VLOOKUP($O327,scenarios!$A$2:$I$61,8)</f>
        <v>2030</v>
      </c>
      <c r="V327" s="9" t="str">
        <f>VLOOKUP($O327,scenarios!$A$2:$I$61,9)</f>
        <v>Ref</v>
      </c>
    </row>
    <row r="328" spans="1:22" x14ac:dyDescent="0.3">
      <c r="A328" s="10" t="s">
        <v>72</v>
      </c>
      <c r="B328" s="10" t="s">
        <v>69</v>
      </c>
      <c r="C328" s="2" t="s">
        <v>34</v>
      </c>
      <c r="D328" s="4">
        <v>0.150930882900571</v>
      </c>
      <c r="E328" s="4">
        <v>0.138493735562882</v>
      </c>
      <c r="F328" s="4">
        <v>3.7616065277232699E-2</v>
      </c>
      <c r="G328" s="4">
        <v>1.0120461553152301E-2</v>
      </c>
      <c r="H328" s="4">
        <v>8.6384066300645296E-3</v>
      </c>
      <c r="I328" s="5"/>
      <c r="J328" s="5"/>
      <c r="K328" s="5"/>
      <c r="L328" s="5"/>
      <c r="M328" s="5"/>
      <c r="O328" s="9" t="str">
        <f t="shared" si="4"/>
        <v>0034</v>
      </c>
      <c r="P328" s="9">
        <f>VLOOKUP($O328,scenarios!$A$2:$I$61,3)</f>
        <v>2060</v>
      </c>
      <c r="Q328" s="9" t="str">
        <f>VLOOKUP($O328,scenarios!$A$2:$I$61,4)</f>
        <v>Ref</v>
      </c>
      <c r="R328" s="9" t="str">
        <f>VLOOKUP($O328,scenarios!$A$2:$I$61,5)</f>
        <v>Ref</v>
      </c>
      <c r="S328" s="9" t="str">
        <f>VLOOKUP($O328,scenarios!$A$2:$I$61,6)</f>
        <v>Linear-Steady</v>
      </c>
      <c r="T328" s="9" t="str">
        <f>VLOOKUP($O328,scenarios!$A$2:$I$61,7)</f>
        <v>Low</v>
      </c>
      <c r="U328" s="9">
        <f>VLOOKUP($O328,scenarios!$A$2:$I$61,8)</f>
        <v>2030</v>
      </c>
      <c r="V328" s="9" t="str">
        <f>VLOOKUP($O328,scenarios!$A$2:$I$61,9)</f>
        <v>Ref</v>
      </c>
    </row>
    <row r="329" spans="1:22" x14ac:dyDescent="0.3">
      <c r="A329" s="10" t="s">
        <v>73</v>
      </c>
      <c r="B329" s="10" t="s">
        <v>69</v>
      </c>
      <c r="C329" s="2" t="s">
        <v>34</v>
      </c>
      <c r="D329" s="4">
        <v>8.73173306253055E-2</v>
      </c>
      <c r="E329" s="4">
        <v>8.0123402051320694E-2</v>
      </c>
      <c r="F329" s="4">
        <v>2.1766340449913199E-2</v>
      </c>
      <c r="G329" s="4">
        <v>5.8591425899073499E-3</v>
      </c>
      <c r="H329" s="4">
        <v>5.0018389997672904E-3</v>
      </c>
      <c r="I329" s="5"/>
      <c r="J329" s="5"/>
      <c r="K329" s="5"/>
      <c r="L329" s="5"/>
      <c r="M329" s="5"/>
      <c r="O329" s="9" t="str">
        <f t="shared" si="4"/>
        <v>0034</v>
      </c>
      <c r="P329" s="9">
        <f>VLOOKUP($O329,scenarios!$A$2:$I$61,3)</f>
        <v>2060</v>
      </c>
      <c r="Q329" s="9" t="str">
        <f>VLOOKUP($O329,scenarios!$A$2:$I$61,4)</f>
        <v>Ref</v>
      </c>
      <c r="R329" s="9" t="str">
        <f>VLOOKUP($O329,scenarios!$A$2:$I$61,5)</f>
        <v>Ref</v>
      </c>
      <c r="S329" s="9" t="str">
        <f>VLOOKUP($O329,scenarios!$A$2:$I$61,6)</f>
        <v>Linear-Steady</v>
      </c>
      <c r="T329" s="9" t="str">
        <f>VLOOKUP($O329,scenarios!$A$2:$I$61,7)</f>
        <v>Low</v>
      </c>
      <c r="U329" s="9">
        <f>VLOOKUP($O329,scenarios!$A$2:$I$61,8)</f>
        <v>2030</v>
      </c>
      <c r="V329" s="9" t="str">
        <f>VLOOKUP($O329,scenarios!$A$2:$I$61,9)</f>
        <v>Ref</v>
      </c>
    </row>
    <row r="330" spans="1:22" x14ac:dyDescent="0.3">
      <c r="A330" s="10" t="s">
        <v>74</v>
      </c>
      <c r="B330" s="10" t="s">
        <v>69</v>
      </c>
      <c r="C330" s="2" t="s">
        <v>34</v>
      </c>
      <c r="D330" s="5"/>
      <c r="E330" s="5"/>
      <c r="F330" s="5"/>
      <c r="G330" s="5"/>
      <c r="H330" s="5"/>
      <c r="I330" s="5"/>
      <c r="J330" s="5"/>
      <c r="K330" s="5"/>
      <c r="L330" s="5"/>
      <c r="M330" s="4">
        <v>0.90828767591259696</v>
      </c>
      <c r="O330" s="9" t="str">
        <f t="shared" si="4"/>
        <v>0034</v>
      </c>
      <c r="P330" s="9">
        <f>VLOOKUP($O330,scenarios!$A$2:$I$61,3)</f>
        <v>2060</v>
      </c>
      <c r="Q330" s="9" t="str">
        <f>VLOOKUP($O330,scenarios!$A$2:$I$61,4)</f>
        <v>Ref</v>
      </c>
      <c r="R330" s="9" t="str">
        <f>VLOOKUP($O330,scenarios!$A$2:$I$61,5)</f>
        <v>Ref</v>
      </c>
      <c r="S330" s="9" t="str">
        <f>VLOOKUP($O330,scenarios!$A$2:$I$61,6)</f>
        <v>Linear-Steady</v>
      </c>
      <c r="T330" s="9" t="str">
        <f>VLOOKUP($O330,scenarios!$A$2:$I$61,7)</f>
        <v>Low</v>
      </c>
      <c r="U330" s="9">
        <f>VLOOKUP($O330,scenarios!$A$2:$I$61,8)</f>
        <v>2030</v>
      </c>
      <c r="V330" s="9" t="str">
        <f>VLOOKUP($O330,scenarios!$A$2:$I$61,9)</f>
        <v>Ref</v>
      </c>
    </row>
    <row r="331" spans="1:22" x14ac:dyDescent="0.3">
      <c r="A331" s="10" t="s">
        <v>77</v>
      </c>
      <c r="B331" s="10" t="s">
        <v>69</v>
      </c>
      <c r="C331" s="2" t="s">
        <v>34</v>
      </c>
      <c r="D331" s="5"/>
      <c r="E331" s="5"/>
      <c r="F331" s="5"/>
      <c r="G331" s="5"/>
      <c r="H331" s="5"/>
      <c r="I331" s="5"/>
      <c r="J331" s="5"/>
      <c r="K331" s="4">
        <v>6.8490309025090204</v>
      </c>
      <c r="L331" s="4">
        <v>7.0552223231669204</v>
      </c>
      <c r="M331" s="4">
        <v>7.2940806473864397</v>
      </c>
      <c r="O331" s="9" t="str">
        <f t="shared" si="4"/>
        <v>0034</v>
      </c>
      <c r="P331" s="9">
        <f>VLOOKUP($O331,scenarios!$A$2:$I$61,3)</f>
        <v>2060</v>
      </c>
      <c r="Q331" s="9" t="str">
        <f>VLOOKUP($O331,scenarios!$A$2:$I$61,4)</f>
        <v>Ref</v>
      </c>
      <c r="R331" s="9" t="str">
        <f>VLOOKUP($O331,scenarios!$A$2:$I$61,5)</f>
        <v>Ref</v>
      </c>
      <c r="S331" s="9" t="str">
        <f>VLOOKUP($O331,scenarios!$A$2:$I$61,6)</f>
        <v>Linear-Steady</v>
      </c>
      <c r="T331" s="9" t="str">
        <f>VLOOKUP($O331,scenarios!$A$2:$I$61,7)</f>
        <v>Low</v>
      </c>
      <c r="U331" s="9">
        <f>VLOOKUP($O331,scenarios!$A$2:$I$61,8)</f>
        <v>2030</v>
      </c>
      <c r="V331" s="9" t="str">
        <f>VLOOKUP($O331,scenarios!$A$2:$I$61,9)</f>
        <v>Ref</v>
      </c>
    </row>
    <row r="332" spans="1:22" x14ac:dyDescent="0.3">
      <c r="A332" s="10" t="s">
        <v>78</v>
      </c>
      <c r="B332" s="10" t="s">
        <v>69</v>
      </c>
      <c r="C332" s="2" t="s">
        <v>34</v>
      </c>
      <c r="D332" s="5"/>
      <c r="E332" s="5"/>
      <c r="F332" s="5"/>
      <c r="G332" s="4">
        <v>5.8066033577119596</v>
      </c>
      <c r="H332" s="4">
        <v>5.0021969479094004</v>
      </c>
      <c r="I332" s="5"/>
      <c r="J332" s="5"/>
      <c r="K332" s="4">
        <v>38.233055616775303</v>
      </c>
      <c r="L332" s="4">
        <v>39.384069266140997</v>
      </c>
      <c r="M332" s="4">
        <v>40.717437990038697</v>
      </c>
      <c r="O332" s="9" t="str">
        <f t="shared" si="4"/>
        <v>0034</v>
      </c>
      <c r="P332" s="9">
        <f>VLOOKUP($O332,scenarios!$A$2:$I$61,3)</f>
        <v>2060</v>
      </c>
      <c r="Q332" s="9" t="str">
        <f>VLOOKUP($O332,scenarios!$A$2:$I$61,4)</f>
        <v>Ref</v>
      </c>
      <c r="R332" s="9" t="str">
        <f>VLOOKUP($O332,scenarios!$A$2:$I$61,5)</f>
        <v>Ref</v>
      </c>
      <c r="S332" s="9" t="str">
        <f>VLOOKUP($O332,scenarios!$A$2:$I$61,6)</f>
        <v>Linear-Steady</v>
      </c>
      <c r="T332" s="9" t="str">
        <f>VLOOKUP($O332,scenarios!$A$2:$I$61,7)</f>
        <v>Low</v>
      </c>
      <c r="U332" s="9">
        <f>VLOOKUP($O332,scenarios!$A$2:$I$61,8)</f>
        <v>2030</v>
      </c>
      <c r="V332" s="9" t="str">
        <f>VLOOKUP($O332,scenarios!$A$2:$I$61,9)</f>
        <v>Ref</v>
      </c>
    </row>
    <row r="333" spans="1:22" x14ac:dyDescent="0.3">
      <c r="A333" s="10" t="s">
        <v>79</v>
      </c>
      <c r="B333" s="10" t="s">
        <v>69</v>
      </c>
      <c r="C333" s="2" t="s">
        <v>34</v>
      </c>
      <c r="D333" s="5"/>
      <c r="E333" s="5"/>
      <c r="F333" s="5"/>
      <c r="G333" s="4">
        <v>7.0700400522044404E-2</v>
      </c>
      <c r="H333" s="4">
        <v>6.3933505115980296E-2</v>
      </c>
      <c r="I333" s="4">
        <v>6.3971310452488495E-2</v>
      </c>
      <c r="J333" s="4">
        <v>9.2383967382455392</v>
      </c>
      <c r="K333" s="4">
        <v>21.6537663008713</v>
      </c>
      <c r="L333" s="4">
        <v>22.305657188753699</v>
      </c>
      <c r="M333" s="4">
        <v>23.060827139844498</v>
      </c>
      <c r="O333" s="9" t="str">
        <f t="shared" si="4"/>
        <v>0034</v>
      </c>
      <c r="P333" s="9">
        <f>VLOOKUP($O333,scenarios!$A$2:$I$61,3)</f>
        <v>2060</v>
      </c>
      <c r="Q333" s="9" t="str">
        <f>VLOOKUP($O333,scenarios!$A$2:$I$61,4)</f>
        <v>Ref</v>
      </c>
      <c r="R333" s="9" t="str">
        <f>VLOOKUP($O333,scenarios!$A$2:$I$61,5)</f>
        <v>Ref</v>
      </c>
      <c r="S333" s="9" t="str">
        <f>VLOOKUP($O333,scenarios!$A$2:$I$61,6)</f>
        <v>Linear-Steady</v>
      </c>
      <c r="T333" s="9" t="str">
        <f>VLOOKUP($O333,scenarios!$A$2:$I$61,7)</f>
        <v>Low</v>
      </c>
      <c r="U333" s="9">
        <f>VLOOKUP($O333,scenarios!$A$2:$I$61,8)</f>
        <v>2030</v>
      </c>
      <c r="V333" s="9" t="str">
        <f>VLOOKUP($O333,scenarios!$A$2:$I$61,9)</f>
        <v>Ref</v>
      </c>
    </row>
    <row r="334" spans="1:22" x14ac:dyDescent="0.3">
      <c r="A334" s="10" t="s">
        <v>80</v>
      </c>
      <c r="B334" s="10" t="s">
        <v>69</v>
      </c>
      <c r="C334" s="2" t="s">
        <v>34</v>
      </c>
      <c r="D334" s="5"/>
      <c r="E334" s="5"/>
      <c r="F334" s="5"/>
      <c r="G334" s="5"/>
      <c r="H334" s="5"/>
      <c r="I334" s="5"/>
      <c r="J334" s="5"/>
      <c r="K334" s="4">
        <v>73.596781544554005</v>
      </c>
      <c r="L334" s="4">
        <v>75.330604924079495</v>
      </c>
      <c r="M334" s="4">
        <v>77.987268461225099</v>
      </c>
      <c r="O334" s="9" t="str">
        <f t="shared" ref="O334:O371" si="5">RIGHT(C334,4)</f>
        <v>0034</v>
      </c>
      <c r="P334" s="9">
        <f>VLOOKUP($O334,scenarios!$A$2:$I$61,3)</f>
        <v>2060</v>
      </c>
      <c r="Q334" s="9" t="str">
        <f>VLOOKUP($O334,scenarios!$A$2:$I$61,4)</f>
        <v>Ref</v>
      </c>
      <c r="R334" s="9" t="str">
        <f>VLOOKUP($O334,scenarios!$A$2:$I$61,5)</f>
        <v>Ref</v>
      </c>
      <c r="S334" s="9" t="str">
        <f>VLOOKUP($O334,scenarios!$A$2:$I$61,6)</f>
        <v>Linear-Steady</v>
      </c>
      <c r="T334" s="9" t="str">
        <f>VLOOKUP($O334,scenarios!$A$2:$I$61,7)</f>
        <v>Low</v>
      </c>
      <c r="U334" s="9">
        <f>VLOOKUP($O334,scenarios!$A$2:$I$61,8)</f>
        <v>2030</v>
      </c>
      <c r="V334" s="9" t="str">
        <f>VLOOKUP($O334,scenarios!$A$2:$I$61,9)</f>
        <v>Ref</v>
      </c>
    </row>
    <row r="335" spans="1:22" x14ac:dyDescent="0.3">
      <c r="A335" s="10" t="s">
        <v>81</v>
      </c>
      <c r="B335" s="10" t="s">
        <v>69</v>
      </c>
      <c r="C335" s="2" t="s">
        <v>34</v>
      </c>
      <c r="D335" s="5"/>
      <c r="E335" s="5"/>
      <c r="F335" s="5"/>
      <c r="G335" s="5"/>
      <c r="H335" s="5"/>
      <c r="I335" s="5"/>
      <c r="J335" s="5"/>
      <c r="K335" s="4">
        <v>14.371509541955399</v>
      </c>
      <c r="L335" s="4">
        <v>14.804166659675399</v>
      </c>
      <c r="M335" s="4">
        <v>15.3053696378133</v>
      </c>
      <c r="O335" s="9" t="str">
        <f t="shared" si="5"/>
        <v>0034</v>
      </c>
      <c r="P335" s="9">
        <f>VLOOKUP($O335,scenarios!$A$2:$I$61,3)</f>
        <v>2060</v>
      </c>
      <c r="Q335" s="9" t="str">
        <f>VLOOKUP($O335,scenarios!$A$2:$I$61,4)</f>
        <v>Ref</v>
      </c>
      <c r="R335" s="9" t="str">
        <f>VLOOKUP($O335,scenarios!$A$2:$I$61,5)</f>
        <v>Ref</v>
      </c>
      <c r="S335" s="9" t="str">
        <f>VLOOKUP($O335,scenarios!$A$2:$I$61,6)</f>
        <v>Linear-Steady</v>
      </c>
      <c r="T335" s="9" t="str">
        <f>VLOOKUP($O335,scenarios!$A$2:$I$61,7)</f>
        <v>Low</v>
      </c>
      <c r="U335" s="9">
        <f>VLOOKUP($O335,scenarios!$A$2:$I$61,8)</f>
        <v>2030</v>
      </c>
      <c r="V335" s="9" t="str">
        <f>VLOOKUP($O335,scenarios!$A$2:$I$61,9)</f>
        <v>Ref</v>
      </c>
    </row>
    <row r="336" spans="1:22" x14ac:dyDescent="0.3">
      <c r="A336" s="10" t="s">
        <v>82</v>
      </c>
      <c r="B336" s="10" t="s">
        <v>82</v>
      </c>
      <c r="C336" s="2" t="s">
        <v>34</v>
      </c>
      <c r="D336" s="5"/>
      <c r="E336" s="5"/>
      <c r="F336" s="5"/>
      <c r="G336" s="4">
        <v>5.0736174007941497E-2</v>
      </c>
      <c r="H336" s="4">
        <v>4.6872097850688597E-2</v>
      </c>
      <c r="I336" s="4">
        <v>4.6726525115337501E-2</v>
      </c>
      <c r="J336" s="4">
        <v>4.7258341955649999E-2</v>
      </c>
      <c r="K336" s="4">
        <v>4.7211322184614102E-2</v>
      </c>
      <c r="L336" s="4">
        <v>4.7086610417086401E-2</v>
      </c>
      <c r="M336" s="4">
        <v>4.6978550710521302E-2</v>
      </c>
      <c r="O336" s="9" t="str">
        <f t="shared" si="5"/>
        <v>0034</v>
      </c>
      <c r="P336" s="9">
        <f>VLOOKUP($O336,scenarios!$A$2:$I$61,3)</f>
        <v>2060</v>
      </c>
      <c r="Q336" s="9" t="str">
        <f>VLOOKUP($O336,scenarios!$A$2:$I$61,4)</f>
        <v>Ref</v>
      </c>
      <c r="R336" s="9" t="str">
        <f>VLOOKUP($O336,scenarios!$A$2:$I$61,5)</f>
        <v>Ref</v>
      </c>
      <c r="S336" s="9" t="str">
        <f>VLOOKUP($O336,scenarios!$A$2:$I$61,6)</f>
        <v>Linear-Steady</v>
      </c>
      <c r="T336" s="9" t="str">
        <f>VLOOKUP($O336,scenarios!$A$2:$I$61,7)</f>
        <v>Low</v>
      </c>
      <c r="U336" s="9">
        <f>VLOOKUP($O336,scenarios!$A$2:$I$61,8)</f>
        <v>2030</v>
      </c>
      <c r="V336" s="9" t="str">
        <f>VLOOKUP($O336,scenarios!$A$2:$I$61,9)</f>
        <v>Ref</v>
      </c>
    </row>
    <row r="337" spans="1:22" x14ac:dyDescent="0.3">
      <c r="A337" s="14" t="s">
        <v>83</v>
      </c>
      <c r="B337" s="14" t="s">
        <v>83</v>
      </c>
      <c r="C337" s="15" t="s">
        <v>34</v>
      </c>
      <c r="D337" s="16"/>
      <c r="E337" s="16"/>
      <c r="F337" s="16"/>
      <c r="G337" s="16"/>
      <c r="H337" s="16"/>
      <c r="I337" s="16"/>
      <c r="J337" s="16"/>
      <c r="K337" s="16"/>
      <c r="L337" s="17">
        <v>266.427947600192</v>
      </c>
      <c r="M337" s="17">
        <v>547.02050308354603</v>
      </c>
      <c r="N337" s="18"/>
      <c r="O337" s="18" t="str">
        <f t="shared" si="5"/>
        <v>0034</v>
      </c>
      <c r="P337" s="18">
        <f>VLOOKUP($O337,scenarios!$A$2:$I$61,3)</f>
        <v>2060</v>
      </c>
      <c r="Q337" s="18" t="str">
        <f>VLOOKUP($O337,scenarios!$A$2:$I$61,4)</f>
        <v>Ref</v>
      </c>
      <c r="R337" s="18" t="str">
        <f>VLOOKUP($O337,scenarios!$A$2:$I$61,5)</f>
        <v>Ref</v>
      </c>
      <c r="S337" s="18" t="str">
        <f>VLOOKUP($O337,scenarios!$A$2:$I$61,6)</f>
        <v>Linear-Steady</v>
      </c>
      <c r="T337" s="18" t="str">
        <f>VLOOKUP($O337,scenarios!$A$2:$I$61,7)</f>
        <v>Low</v>
      </c>
      <c r="U337" s="18">
        <f>VLOOKUP($O337,scenarios!$A$2:$I$61,8)</f>
        <v>2030</v>
      </c>
      <c r="V337" s="18" t="str">
        <f>VLOOKUP($O337,scenarios!$A$2:$I$61,9)</f>
        <v>Ref</v>
      </c>
    </row>
    <row r="338" spans="1:22" x14ac:dyDescent="0.3">
      <c r="A338" s="14" t="s">
        <v>63</v>
      </c>
      <c r="B338" s="14" t="s">
        <v>64</v>
      </c>
      <c r="C338" s="15" t="s">
        <v>35</v>
      </c>
      <c r="D338" s="16"/>
      <c r="E338" s="16"/>
      <c r="F338" s="16"/>
      <c r="G338" s="16"/>
      <c r="H338" s="16"/>
      <c r="I338" s="16"/>
      <c r="J338" s="16"/>
      <c r="K338" s="16"/>
      <c r="L338" s="17">
        <v>15.0290154635722</v>
      </c>
      <c r="M338" s="17">
        <v>28.994002652266701</v>
      </c>
      <c r="N338" s="18"/>
      <c r="O338" s="18" t="str">
        <f t="shared" si="5"/>
        <v>0035</v>
      </c>
      <c r="P338" s="18">
        <f>VLOOKUP($O338,scenarios!$A$2:$I$61,3)</f>
        <v>2060</v>
      </c>
      <c r="Q338" s="18" t="str">
        <f>VLOOKUP($O338,scenarios!$A$2:$I$61,4)</f>
        <v>Ref</v>
      </c>
      <c r="R338" s="18" t="str">
        <f>VLOOKUP($O338,scenarios!$A$2:$I$61,5)</f>
        <v>Ref</v>
      </c>
      <c r="S338" s="18" t="str">
        <f>VLOOKUP($O338,scenarios!$A$2:$I$61,6)</f>
        <v>Linear-Steady</v>
      </c>
      <c r="T338" s="18" t="str">
        <f>VLOOKUP($O338,scenarios!$A$2:$I$61,7)</f>
        <v>Doe4</v>
      </c>
      <c r="U338" s="18">
        <f>VLOOKUP($O338,scenarios!$A$2:$I$61,8)</f>
        <v>2030</v>
      </c>
      <c r="V338" s="18" t="str">
        <f>VLOOKUP($O338,scenarios!$A$2:$I$61,9)</f>
        <v>Ref</v>
      </c>
    </row>
    <row r="339" spans="1:22" x14ac:dyDescent="0.3">
      <c r="A339" s="10" t="s">
        <v>65</v>
      </c>
      <c r="B339" s="10" t="s">
        <v>65</v>
      </c>
      <c r="C339" s="2" t="s">
        <v>35</v>
      </c>
      <c r="D339" s="5"/>
      <c r="E339" s="5"/>
      <c r="F339" s="5"/>
      <c r="G339" s="4">
        <v>5.2177503042358298E-2</v>
      </c>
      <c r="H339" s="4">
        <v>5.3318120803437501E-2</v>
      </c>
      <c r="I339" s="4">
        <v>5.5678679267911702E-2</v>
      </c>
      <c r="J339" s="4">
        <v>62.707933271271799</v>
      </c>
      <c r="K339" s="4">
        <v>197.74398155732601</v>
      </c>
      <c r="L339" s="4">
        <v>365.90208169382998</v>
      </c>
      <c r="M339" s="4">
        <v>457.19489288173202</v>
      </c>
      <c r="O339" s="9" t="str">
        <f t="shared" si="5"/>
        <v>0035</v>
      </c>
      <c r="P339" s="9">
        <f>VLOOKUP($O339,scenarios!$A$2:$I$61,3)</f>
        <v>2060</v>
      </c>
      <c r="Q339" s="9" t="str">
        <f>VLOOKUP($O339,scenarios!$A$2:$I$61,4)</f>
        <v>Ref</v>
      </c>
      <c r="R339" s="9" t="str">
        <f>VLOOKUP($O339,scenarios!$A$2:$I$61,5)</f>
        <v>Ref</v>
      </c>
      <c r="S339" s="9" t="str">
        <f>VLOOKUP($O339,scenarios!$A$2:$I$61,6)</f>
        <v>Linear-Steady</v>
      </c>
      <c r="T339" s="9" t="str">
        <f>VLOOKUP($O339,scenarios!$A$2:$I$61,7)</f>
        <v>Doe4</v>
      </c>
      <c r="U339" s="9">
        <f>VLOOKUP($O339,scenarios!$A$2:$I$61,8)</f>
        <v>2030</v>
      </c>
      <c r="V339" s="9" t="str">
        <f>VLOOKUP($O339,scenarios!$A$2:$I$61,9)</f>
        <v>Ref</v>
      </c>
    </row>
    <row r="340" spans="1:22" x14ac:dyDescent="0.3">
      <c r="A340" s="10" t="s">
        <v>66</v>
      </c>
      <c r="B340" s="10" t="s">
        <v>66</v>
      </c>
      <c r="C340" s="2" t="s">
        <v>35</v>
      </c>
      <c r="D340" s="5"/>
      <c r="E340" s="5"/>
      <c r="F340" s="5"/>
      <c r="G340" s="5"/>
      <c r="H340" s="4">
        <v>7.20172051199999E-2</v>
      </c>
      <c r="I340" s="4">
        <v>6.5855175299169802E-2</v>
      </c>
      <c r="J340" s="4">
        <v>6.0772735998625399E-2</v>
      </c>
      <c r="K340" s="4">
        <v>5.6143784191058498E-2</v>
      </c>
      <c r="L340" s="4">
        <v>5.2849475976596103E-2</v>
      </c>
      <c r="M340" s="4">
        <v>288.26569210721402</v>
      </c>
      <c r="O340" s="9" t="str">
        <f t="shared" si="5"/>
        <v>0035</v>
      </c>
      <c r="P340" s="9">
        <f>VLOOKUP($O340,scenarios!$A$2:$I$61,3)</f>
        <v>2060</v>
      </c>
      <c r="Q340" s="9" t="str">
        <f>VLOOKUP($O340,scenarios!$A$2:$I$61,4)</f>
        <v>Ref</v>
      </c>
      <c r="R340" s="9" t="str">
        <f>VLOOKUP($O340,scenarios!$A$2:$I$61,5)</f>
        <v>Ref</v>
      </c>
      <c r="S340" s="9" t="str">
        <f>VLOOKUP($O340,scenarios!$A$2:$I$61,6)</f>
        <v>Linear-Steady</v>
      </c>
      <c r="T340" s="9" t="str">
        <f>VLOOKUP($O340,scenarios!$A$2:$I$61,7)</f>
        <v>Doe4</v>
      </c>
      <c r="U340" s="9">
        <f>VLOOKUP($O340,scenarios!$A$2:$I$61,8)</f>
        <v>2030</v>
      </c>
      <c r="V340" s="9" t="str">
        <f>VLOOKUP($O340,scenarios!$A$2:$I$61,9)</f>
        <v>Ref</v>
      </c>
    </row>
    <row r="341" spans="1:22" x14ac:dyDescent="0.3">
      <c r="A341" s="14" t="s">
        <v>67</v>
      </c>
      <c r="B341" s="14" t="s">
        <v>67</v>
      </c>
      <c r="C341" s="15" t="s">
        <v>35</v>
      </c>
      <c r="D341" s="16"/>
      <c r="E341" s="16"/>
      <c r="F341" s="16"/>
      <c r="G341" s="16"/>
      <c r="H341" s="17">
        <v>5.3376602512234098E-2</v>
      </c>
      <c r="I341" s="17">
        <v>4.9364548878612698E-2</v>
      </c>
      <c r="J341" s="17">
        <v>4.5971689155849899E-2</v>
      </c>
      <c r="K341" s="17">
        <v>4.2789694868328301E-2</v>
      </c>
      <c r="L341" s="17">
        <v>315.70453534804199</v>
      </c>
      <c r="M341" s="17">
        <v>1236.2892890687001</v>
      </c>
      <c r="N341" s="18"/>
      <c r="O341" s="18" t="str">
        <f t="shared" si="5"/>
        <v>0035</v>
      </c>
      <c r="P341" s="18">
        <f>VLOOKUP($O341,scenarios!$A$2:$I$61,3)</f>
        <v>2060</v>
      </c>
      <c r="Q341" s="18" t="str">
        <f>VLOOKUP($O341,scenarios!$A$2:$I$61,4)</f>
        <v>Ref</v>
      </c>
      <c r="R341" s="18" t="str">
        <f>VLOOKUP($O341,scenarios!$A$2:$I$61,5)</f>
        <v>Ref</v>
      </c>
      <c r="S341" s="18" t="str">
        <f>VLOOKUP($O341,scenarios!$A$2:$I$61,6)</f>
        <v>Linear-Steady</v>
      </c>
      <c r="T341" s="18" t="str">
        <f>VLOOKUP($O341,scenarios!$A$2:$I$61,7)</f>
        <v>Doe4</v>
      </c>
      <c r="U341" s="18">
        <f>VLOOKUP($O341,scenarios!$A$2:$I$61,8)</f>
        <v>2030</v>
      </c>
      <c r="V341" s="18" t="str">
        <f>VLOOKUP($O341,scenarios!$A$2:$I$61,9)</f>
        <v>Ref</v>
      </c>
    </row>
    <row r="342" spans="1:22" x14ac:dyDescent="0.3">
      <c r="A342" s="10" t="s">
        <v>68</v>
      </c>
      <c r="B342" s="10" t="s">
        <v>69</v>
      </c>
      <c r="C342" s="2" t="s">
        <v>35</v>
      </c>
      <c r="D342" s="5"/>
      <c r="E342" s="5"/>
      <c r="F342" s="5"/>
      <c r="G342" s="5"/>
      <c r="H342" s="4">
        <v>45.870763196985799</v>
      </c>
      <c r="I342" s="4">
        <v>113.06154391645001</v>
      </c>
      <c r="J342" s="4">
        <v>176.54756789610499</v>
      </c>
      <c r="K342" s="4">
        <v>511.71806493382701</v>
      </c>
      <c r="L342" s="4">
        <v>2097.3591705068202</v>
      </c>
      <c r="M342" s="4">
        <v>3375.0752490714499</v>
      </c>
      <c r="O342" s="9" t="str">
        <f t="shared" si="5"/>
        <v>0035</v>
      </c>
      <c r="P342" s="9">
        <f>VLOOKUP($O342,scenarios!$A$2:$I$61,3)</f>
        <v>2060</v>
      </c>
      <c r="Q342" s="9" t="str">
        <f>VLOOKUP($O342,scenarios!$A$2:$I$61,4)</f>
        <v>Ref</v>
      </c>
      <c r="R342" s="9" t="str">
        <f>VLOOKUP($O342,scenarios!$A$2:$I$61,5)</f>
        <v>Ref</v>
      </c>
      <c r="S342" s="9" t="str">
        <f>VLOOKUP($O342,scenarios!$A$2:$I$61,6)</f>
        <v>Linear-Steady</v>
      </c>
      <c r="T342" s="9" t="str">
        <f>VLOOKUP($O342,scenarios!$A$2:$I$61,7)</f>
        <v>Doe4</v>
      </c>
      <c r="U342" s="9">
        <f>VLOOKUP($O342,scenarios!$A$2:$I$61,8)</f>
        <v>2030</v>
      </c>
      <c r="V342" s="9" t="str">
        <f>VLOOKUP($O342,scenarios!$A$2:$I$61,9)</f>
        <v>Ref</v>
      </c>
    </row>
    <row r="343" spans="1:22" x14ac:dyDescent="0.3">
      <c r="A343" s="10" t="s">
        <v>70</v>
      </c>
      <c r="B343" s="10" t="s">
        <v>69</v>
      </c>
      <c r="C343" s="2" t="s">
        <v>35</v>
      </c>
      <c r="D343" s="5"/>
      <c r="E343" s="4">
        <v>7.23713983468054E-3</v>
      </c>
      <c r="F343" s="4">
        <v>0.104312476845433</v>
      </c>
      <c r="G343" s="4">
        <v>9.50473902781519E-2</v>
      </c>
      <c r="H343" s="4">
        <v>8.4249702362211798E-2</v>
      </c>
      <c r="I343" s="5"/>
      <c r="J343" s="5"/>
      <c r="K343" s="5"/>
      <c r="L343" s="5"/>
      <c r="M343" s="5"/>
      <c r="O343" s="9" t="str">
        <f t="shared" si="5"/>
        <v>0035</v>
      </c>
      <c r="P343" s="9">
        <f>VLOOKUP($O343,scenarios!$A$2:$I$61,3)</f>
        <v>2060</v>
      </c>
      <c r="Q343" s="9" t="str">
        <f>VLOOKUP($O343,scenarios!$A$2:$I$61,4)</f>
        <v>Ref</v>
      </c>
      <c r="R343" s="9" t="str">
        <f>VLOOKUP($O343,scenarios!$A$2:$I$61,5)</f>
        <v>Ref</v>
      </c>
      <c r="S343" s="9" t="str">
        <f>VLOOKUP($O343,scenarios!$A$2:$I$61,6)</f>
        <v>Linear-Steady</v>
      </c>
      <c r="T343" s="9" t="str">
        <f>VLOOKUP($O343,scenarios!$A$2:$I$61,7)</f>
        <v>Doe4</v>
      </c>
      <c r="U343" s="9">
        <f>VLOOKUP($O343,scenarios!$A$2:$I$61,8)</f>
        <v>2030</v>
      </c>
      <c r="V343" s="9" t="str">
        <f>VLOOKUP($O343,scenarios!$A$2:$I$61,9)</f>
        <v>Ref</v>
      </c>
    </row>
    <row r="344" spans="1:22" x14ac:dyDescent="0.3">
      <c r="A344" s="10" t="s">
        <v>71</v>
      </c>
      <c r="B344" s="10" t="s">
        <v>69</v>
      </c>
      <c r="C344" s="2" t="s">
        <v>35</v>
      </c>
      <c r="D344" s="5"/>
      <c r="E344" s="5"/>
      <c r="F344" s="5"/>
      <c r="G344" s="4">
        <v>14.1770132610038</v>
      </c>
      <c r="H344" s="4">
        <v>24.296459752432</v>
      </c>
      <c r="I344" s="4">
        <v>24.316995257532401</v>
      </c>
      <c r="J344" s="4">
        <v>18.985761092737199</v>
      </c>
      <c r="K344" s="4">
        <v>19.357025232700799</v>
      </c>
      <c r="L344" s="4">
        <v>19.961007282087898</v>
      </c>
      <c r="M344" s="4">
        <v>95.999725287751303</v>
      </c>
      <c r="O344" s="9" t="str">
        <f t="shared" si="5"/>
        <v>0035</v>
      </c>
      <c r="P344" s="9">
        <f>VLOOKUP($O344,scenarios!$A$2:$I$61,3)</f>
        <v>2060</v>
      </c>
      <c r="Q344" s="9" t="str">
        <f>VLOOKUP($O344,scenarios!$A$2:$I$61,4)</f>
        <v>Ref</v>
      </c>
      <c r="R344" s="9" t="str">
        <f>VLOOKUP($O344,scenarios!$A$2:$I$61,5)</f>
        <v>Ref</v>
      </c>
      <c r="S344" s="9" t="str">
        <f>VLOOKUP($O344,scenarios!$A$2:$I$61,6)</f>
        <v>Linear-Steady</v>
      </c>
      <c r="T344" s="9" t="str">
        <f>VLOOKUP($O344,scenarios!$A$2:$I$61,7)</f>
        <v>Doe4</v>
      </c>
      <c r="U344" s="9">
        <f>VLOOKUP($O344,scenarios!$A$2:$I$61,8)</f>
        <v>2030</v>
      </c>
      <c r="V344" s="9" t="str">
        <f>VLOOKUP($O344,scenarios!$A$2:$I$61,9)</f>
        <v>Ref</v>
      </c>
    </row>
    <row r="345" spans="1:22" x14ac:dyDescent="0.3">
      <c r="A345" s="10" t="s">
        <v>72</v>
      </c>
      <c r="B345" s="10" t="s">
        <v>69</v>
      </c>
      <c r="C345" s="2" t="s">
        <v>35</v>
      </c>
      <c r="D345" s="4">
        <v>0.150930882900571</v>
      </c>
      <c r="E345" s="4">
        <v>0.138493735562882</v>
      </c>
      <c r="F345" s="4">
        <v>3.7616065277232699E-2</v>
      </c>
      <c r="G345" s="4">
        <v>1.0120461553152301E-2</v>
      </c>
      <c r="H345" s="4">
        <v>8.6384066300645296E-3</v>
      </c>
      <c r="I345" s="5"/>
      <c r="J345" s="5"/>
      <c r="K345" s="5"/>
      <c r="L345" s="5"/>
      <c r="M345" s="5"/>
      <c r="O345" s="9" t="str">
        <f t="shared" si="5"/>
        <v>0035</v>
      </c>
      <c r="P345" s="9">
        <f>VLOOKUP($O345,scenarios!$A$2:$I$61,3)</f>
        <v>2060</v>
      </c>
      <c r="Q345" s="9" t="str">
        <f>VLOOKUP($O345,scenarios!$A$2:$I$61,4)</f>
        <v>Ref</v>
      </c>
      <c r="R345" s="9" t="str">
        <f>VLOOKUP($O345,scenarios!$A$2:$I$61,5)</f>
        <v>Ref</v>
      </c>
      <c r="S345" s="9" t="str">
        <f>VLOOKUP($O345,scenarios!$A$2:$I$61,6)</f>
        <v>Linear-Steady</v>
      </c>
      <c r="T345" s="9" t="str">
        <f>VLOOKUP($O345,scenarios!$A$2:$I$61,7)</f>
        <v>Doe4</v>
      </c>
      <c r="U345" s="9">
        <f>VLOOKUP($O345,scenarios!$A$2:$I$61,8)</f>
        <v>2030</v>
      </c>
      <c r="V345" s="9" t="str">
        <f>VLOOKUP($O345,scenarios!$A$2:$I$61,9)</f>
        <v>Ref</v>
      </c>
    </row>
    <row r="346" spans="1:22" x14ac:dyDescent="0.3">
      <c r="A346" s="10" t="s">
        <v>73</v>
      </c>
      <c r="B346" s="10" t="s">
        <v>69</v>
      </c>
      <c r="C346" s="2" t="s">
        <v>35</v>
      </c>
      <c r="D346" s="4">
        <v>8.73173306253055E-2</v>
      </c>
      <c r="E346" s="4">
        <v>8.0123402051320694E-2</v>
      </c>
      <c r="F346" s="4">
        <v>2.1766340449913199E-2</v>
      </c>
      <c r="G346" s="4">
        <v>5.8591425899073499E-3</v>
      </c>
      <c r="H346" s="4">
        <v>5.0018389997672904E-3</v>
      </c>
      <c r="I346" s="5"/>
      <c r="J346" s="5"/>
      <c r="K346" s="5"/>
      <c r="L346" s="5"/>
      <c r="M346" s="5"/>
      <c r="O346" s="9" t="str">
        <f t="shared" si="5"/>
        <v>0035</v>
      </c>
      <c r="P346" s="9">
        <f>VLOOKUP($O346,scenarios!$A$2:$I$61,3)</f>
        <v>2060</v>
      </c>
      <c r="Q346" s="9" t="str">
        <f>VLOOKUP($O346,scenarios!$A$2:$I$61,4)</f>
        <v>Ref</v>
      </c>
      <c r="R346" s="9" t="str">
        <f>VLOOKUP($O346,scenarios!$A$2:$I$61,5)</f>
        <v>Ref</v>
      </c>
      <c r="S346" s="9" t="str">
        <f>VLOOKUP($O346,scenarios!$A$2:$I$61,6)</f>
        <v>Linear-Steady</v>
      </c>
      <c r="T346" s="9" t="str">
        <f>VLOOKUP($O346,scenarios!$A$2:$I$61,7)</f>
        <v>Doe4</v>
      </c>
      <c r="U346" s="9">
        <f>VLOOKUP($O346,scenarios!$A$2:$I$61,8)</f>
        <v>2030</v>
      </c>
      <c r="V346" s="9" t="str">
        <f>VLOOKUP($O346,scenarios!$A$2:$I$61,9)</f>
        <v>Ref</v>
      </c>
    </row>
    <row r="347" spans="1:22" x14ac:dyDescent="0.3">
      <c r="A347" s="10" t="s">
        <v>74</v>
      </c>
      <c r="B347" s="10" t="s">
        <v>69</v>
      </c>
      <c r="C347" s="2" t="s">
        <v>35</v>
      </c>
      <c r="D347" s="5"/>
      <c r="E347" s="5"/>
      <c r="F347" s="5"/>
      <c r="G347" s="5"/>
      <c r="H347" s="5"/>
      <c r="I347" s="5"/>
      <c r="J347" s="5"/>
      <c r="K347" s="5"/>
      <c r="L347" s="5"/>
      <c r="M347" s="4">
        <v>0.90828767591259696</v>
      </c>
      <c r="O347" s="9" t="str">
        <f t="shared" si="5"/>
        <v>0035</v>
      </c>
      <c r="P347" s="9">
        <f>VLOOKUP($O347,scenarios!$A$2:$I$61,3)</f>
        <v>2060</v>
      </c>
      <c r="Q347" s="9" t="str">
        <f>VLOOKUP($O347,scenarios!$A$2:$I$61,4)</f>
        <v>Ref</v>
      </c>
      <c r="R347" s="9" t="str">
        <f>VLOOKUP($O347,scenarios!$A$2:$I$61,5)</f>
        <v>Ref</v>
      </c>
      <c r="S347" s="9" t="str">
        <f>VLOOKUP($O347,scenarios!$A$2:$I$61,6)</f>
        <v>Linear-Steady</v>
      </c>
      <c r="T347" s="9" t="str">
        <f>VLOOKUP($O347,scenarios!$A$2:$I$61,7)</f>
        <v>Doe4</v>
      </c>
      <c r="U347" s="9">
        <f>VLOOKUP($O347,scenarios!$A$2:$I$61,8)</f>
        <v>2030</v>
      </c>
      <c r="V347" s="9" t="str">
        <f>VLOOKUP($O347,scenarios!$A$2:$I$61,9)</f>
        <v>Ref</v>
      </c>
    </row>
    <row r="348" spans="1:22" x14ac:dyDescent="0.3">
      <c r="A348" s="10" t="s">
        <v>77</v>
      </c>
      <c r="B348" s="10" t="s">
        <v>69</v>
      </c>
      <c r="C348" s="2" t="s">
        <v>35</v>
      </c>
      <c r="D348" s="5"/>
      <c r="E348" s="5"/>
      <c r="F348" s="5"/>
      <c r="G348" s="5"/>
      <c r="H348" s="5"/>
      <c r="I348" s="5"/>
      <c r="J348" s="5"/>
      <c r="K348" s="4">
        <v>6.8490309025090204</v>
      </c>
      <c r="L348" s="4">
        <v>7.0552223231669204</v>
      </c>
      <c r="M348" s="4">
        <v>7.2940806473864397</v>
      </c>
      <c r="O348" s="9" t="str">
        <f t="shared" si="5"/>
        <v>0035</v>
      </c>
      <c r="P348" s="9">
        <f>VLOOKUP($O348,scenarios!$A$2:$I$61,3)</f>
        <v>2060</v>
      </c>
      <c r="Q348" s="9" t="str">
        <f>VLOOKUP($O348,scenarios!$A$2:$I$61,4)</f>
        <v>Ref</v>
      </c>
      <c r="R348" s="9" t="str">
        <f>VLOOKUP($O348,scenarios!$A$2:$I$61,5)</f>
        <v>Ref</v>
      </c>
      <c r="S348" s="9" t="str">
        <f>VLOOKUP($O348,scenarios!$A$2:$I$61,6)</f>
        <v>Linear-Steady</v>
      </c>
      <c r="T348" s="9" t="str">
        <f>VLOOKUP($O348,scenarios!$A$2:$I$61,7)</f>
        <v>Doe4</v>
      </c>
      <c r="U348" s="9">
        <f>VLOOKUP($O348,scenarios!$A$2:$I$61,8)</f>
        <v>2030</v>
      </c>
      <c r="V348" s="9" t="str">
        <f>VLOOKUP($O348,scenarios!$A$2:$I$61,9)</f>
        <v>Ref</v>
      </c>
    </row>
    <row r="349" spans="1:22" x14ac:dyDescent="0.3">
      <c r="A349" s="10" t="s">
        <v>78</v>
      </c>
      <c r="B349" s="10" t="s">
        <v>69</v>
      </c>
      <c r="C349" s="2" t="s">
        <v>35</v>
      </c>
      <c r="D349" s="5"/>
      <c r="E349" s="5"/>
      <c r="F349" s="5"/>
      <c r="G349" s="4">
        <v>5.8066033577119596</v>
      </c>
      <c r="H349" s="4">
        <v>5.0021969479094004</v>
      </c>
      <c r="I349" s="5"/>
      <c r="J349" s="5"/>
      <c r="K349" s="4">
        <v>38.233055616775303</v>
      </c>
      <c r="L349" s="4">
        <v>39.384069266140997</v>
      </c>
      <c r="M349" s="4">
        <v>40.717437990038697</v>
      </c>
      <c r="O349" s="9" t="str">
        <f t="shared" si="5"/>
        <v>0035</v>
      </c>
      <c r="P349" s="9">
        <f>VLOOKUP($O349,scenarios!$A$2:$I$61,3)</f>
        <v>2060</v>
      </c>
      <c r="Q349" s="9" t="str">
        <f>VLOOKUP($O349,scenarios!$A$2:$I$61,4)</f>
        <v>Ref</v>
      </c>
      <c r="R349" s="9" t="str">
        <f>VLOOKUP($O349,scenarios!$A$2:$I$61,5)</f>
        <v>Ref</v>
      </c>
      <c r="S349" s="9" t="str">
        <f>VLOOKUP($O349,scenarios!$A$2:$I$61,6)</f>
        <v>Linear-Steady</v>
      </c>
      <c r="T349" s="9" t="str">
        <f>VLOOKUP($O349,scenarios!$A$2:$I$61,7)</f>
        <v>Doe4</v>
      </c>
      <c r="U349" s="9">
        <f>VLOOKUP($O349,scenarios!$A$2:$I$61,8)</f>
        <v>2030</v>
      </c>
      <c r="V349" s="9" t="str">
        <f>VLOOKUP($O349,scenarios!$A$2:$I$61,9)</f>
        <v>Ref</v>
      </c>
    </row>
    <row r="350" spans="1:22" x14ac:dyDescent="0.3">
      <c r="A350" s="10" t="s">
        <v>79</v>
      </c>
      <c r="B350" s="10" t="s">
        <v>69</v>
      </c>
      <c r="C350" s="2" t="s">
        <v>35</v>
      </c>
      <c r="D350" s="5"/>
      <c r="E350" s="5"/>
      <c r="F350" s="5"/>
      <c r="G350" s="4">
        <v>7.0700400522044404E-2</v>
      </c>
      <c r="H350" s="4">
        <v>6.3933505115980296E-2</v>
      </c>
      <c r="I350" s="4">
        <v>6.3971310452488495E-2</v>
      </c>
      <c r="J350" s="4">
        <v>9.2383967382455108</v>
      </c>
      <c r="K350" s="4">
        <v>21.6537663008713</v>
      </c>
      <c r="L350" s="4">
        <v>22.305657188753699</v>
      </c>
      <c r="M350" s="4">
        <v>23.060827139844498</v>
      </c>
      <c r="O350" s="9" t="str">
        <f t="shared" si="5"/>
        <v>0035</v>
      </c>
      <c r="P350" s="9">
        <f>VLOOKUP($O350,scenarios!$A$2:$I$61,3)</f>
        <v>2060</v>
      </c>
      <c r="Q350" s="9" t="str">
        <f>VLOOKUP($O350,scenarios!$A$2:$I$61,4)</f>
        <v>Ref</v>
      </c>
      <c r="R350" s="9" t="str">
        <f>VLOOKUP($O350,scenarios!$A$2:$I$61,5)</f>
        <v>Ref</v>
      </c>
      <c r="S350" s="9" t="str">
        <f>VLOOKUP($O350,scenarios!$A$2:$I$61,6)</f>
        <v>Linear-Steady</v>
      </c>
      <c r="T350" s="9" t="str">
        <f>VLOOKUP($O350,scenarios!$A$2:$I$61,7)</f>
        <v>Doe4</v>
      </c>
      <c r="U350" s="9">
        <f>VLOOKUP($O350,scenarios!$A$2:$I$61,8)</f>
        <v>2030</v>
      </c>
      <c r="V350" s="9" t="str">
        <f>VLOOKUP($O350,scenarios!$A$2:$I$61,9)</f>
        <v>Ref</v>
      </c>
    </row>
    <row r="351" spans="1:22" x14ac:dyDescent="0.3">
      <c r="A351" s="10" t="s">
        <v>80</v>
      </c>
      <c r="B351" s="10" t="s">
        <v>69</v>
      </c>
      <c r="C351" s="2" t="s">
        <v>35</v>
      </c>
      <c r="D351" s="5"/>
      <c r="E351" s="5"/>
      <c r="F351" s="5"/>
      <c r="G351" s="5"/>
      <c r="H351" s="5"/>
      <c r="I351" s="5"/>
      <c r="J351" s="5"/>
      <c r="K351" s="4">
        <v>73.596781544554005</v>
      </c>
      <c r="L351" s="4">
        <v>75.330604924079495</v>
      </c>
      <c r="M351" s="4">
        <v>77.987268461225099</v>
      </c>
      <c r="O351" s="9" t="str">
        <f t="shared" si="5"/>
        <v>0035</v>
      </c>
      <c r="P351" s="9">
        <f>VLOOKUP($O351,scenarios!$A$2:$I$61,3)</f>
        <v>2060</v>
      </c>
      <c r="Q351" s="9" t="str">
        <f>VLOOKUP($O351,scenarios!$A$2:$I$61,4)</f>
        <v>Ref</v>
      </c>
      <c r="R351" s="9" t="str">
        <f>VLOOKUP($O351,scenarios!$A$2:$I$61,5)</f>
        <v>Ref</v>
      </c>
      <c r="S351" s="9" t="str">
        <f>VLOOKUP($O351,scenarios!$A$2:$I$61,6)</f>
        <v>Linear-Steady</v>
      </c>
      <c r="T351" s="9" t="str">
        <f>VLOOKUP($O351,scenarios!$A$2:$I$61,7)</f>
        <v>Doe4</v>
      </c>
      <c r="U351" s="9">
        <f>VLOOKUP($O351,scenarios!$A$2:$I$61,8)</f>
        <v>2030</v>
      </c>
      <c r="V351" s="9" t="str">
        <f>VLOOKUP($O351,scenarios!$A$2:$I$61,9)</f>
        <v>Ref</v>
      </c>
    </row>
    <row r="352" spans="1:22" x14ac:dyDescent="0.3">
      <c r="A352" s="10" t="s">
        <v>81</v>
      </c>
      <c r="B352" s="10" t="s">
        <v>69</v>
      </c>
      <c r="C352" s="2" t="s">
        <v>35</v>
      </c>
      <c r="D352" s="5"/>
      <c r="E352" s="5"/>
      <c r="F352" s="5"/>
      <c r="G352" s="5"/>
      <c r="H352" s="5"/>
      <c r="I352" s="5"/>
      <c r="J352" s="5"/>
      <c r="K352" s="4">
        <v>14.371509541955399</v>
      </c>
      <c r="L352" s="4">
        <v>14.804166659675399</v>
      </c>
      <c r="M352" s="4">
        <v>15.3053696378133</v>
      </c>
      <c r="O352" s="9" t="str">
        <f t="shared" si="5"/>
        <v>0035</v>
      </c>
      <c r="P352" s="9">
        <f>VLOOKUP($O352,scenarios!$A$2:$I$61,3)</f>
        <v>2060</v>
      </c>
      <c r="Q352" s="9" t="str">
        <f>VLOOKUP($O352,scenarios!$A$2:$I$61,4)</f>
        <v>Ref</v>
      </c>
      <c r="R352" s="9" t="str">
        <f>VLOOKUP($O352,scenarios!$A$2:$I$61,5)</f>
        <v>Ref</v>
      </c>
      <c r="S352" s="9" t="str">
        <f>VLOOKUP($O352,scenarios!$A$2:$I$61,6)</f>
        <v>Linear-Steady</v>
      </c>
      <c r="T352" s="9" t="str">
        <f>VLOOKUP($O352,scenarios!$A$2:$I$61,7)</f>
        <v>Doe4</v>
      </c>
      <c r="U352" s="9">
        <f>VLOOKUP($O352,scenarios!$A$2:$I$61,8)</f>
        <v>2030</v>
      </c>
      <c r="V352" s="9" t="str">
        <f>VLOOKUP($O352,scenarios!$A$2:$I$61,9)</f>
        <v>Ref</v>
      </c>
    </row>
    <row r="353" spans="1:22" x14ac:dyDescent="0.3">
      <c r="A353" s="10" t="s">
        <v>82</v>
      </c>
      <c r="B353" s="10" t="s">
        <v>82</v>
      </c>
      <c r="C353" s="2" t="s">
        <v>35</v>
      </c>
      <c r="D353" s="5"/>
      <c r="E353" s="5"/>
      <c r="F353" s="5"/>
      <c r="G353" s="4">
        <v>5.0736174007941497E-2</v>
      </c>
      <c r="H353" s="4">
        <v>4.6872097850688597E-2</v>
      </c>
      <c r="I353" s="4">
        <v>4.6726525115337501E-2</v>
      </c>
      <c r="J353" s="4">
        <v>4.7258341955649999E-2</v>
      </c>
      <c r="K353" s="4">
        <v>4.7211322184614102E-2</v>
      </c>
      <c r="L353" s="4">
        <v>4.7086610417086401E-2</v>
      </c>
      <c r="M353" s="4">
        <v>4.6978550710521302E-2</v>
      </c>
      <c r="O353" s="9" t="str">
        <f t="shared" si="5"/>
        <v>0035</v>
      </c>
      <c r="P353" s="9">
        <f>VLOOKUP($O353,scenarios!$A$2:$I$61,3)</f>
        <v>2060</v>
      </c>
      <c r="Q353" s="9" t="str">
        <f>VLOOKUP($O353,scenarios!$A$2:$I$61,4)</f>
        <v>Ref</v>
      </c>
      <c r="R353" s="9" t="str">
        <f>VLOOKUP($O353,scenarios!$A$2:$I$61,5)</f>
        <v>Ref</v>
      </c>
      <c r="S353" s="9" t="str">
        <f>VLOOKUP($O353,scenarios!$A$2:$I$61,6)</f>
        <v>Linear-Steady</v>
      </c>
      <c r="T353" s="9" t="str">
        <f>VLOOKUP($O353,scenarios!$A$2:$I$61,7)</f>
        <v>Doe4</v>
      </c>
      <c r="U353" s="9">
        <f>VLOOKUP($O353,scenarios!$A$2:$I$61,8)</f>
        <v>2030</v>
      </c>
      <c r="V353" s="9" t="str">
        <f>VLOOKUP($O353,scenarios!$A$2:$I$61,9)</f>
        <v>Ref</v>
      </c>
    </row>
    <row r="354" spans="1:22" x14ac:dyDescent="0.3">
      <c r="A354" s="14" t="s">
        <v>83</v>
      </c>
      <c r="B354" s="14" t="s">
        <v>83</v>
      </c>
      <c r="C354" s="15" t="s">
        <v>35</v>
      </c>
      <c r="D354" s="16"/>
      <c r="E354" s="16"/>
      <c r="F354" s="16"/>
      <c r="G354" s="16"/>
      <c r="H354" s="16"/>
      <c r="I354" s="16"/>
      <c r="J354" s="16"/>
      <c r="K354" s="16"/>
      <c r="L354" s="17">
        <v>266.42794760019098</v>
      </c>
      <c r="M354" s="17">
        <v>547.02050308354603</v>
      </c>
      <c r="N354" s="18"/>
      <c r="O354" s="18" t="str">
        <f t="shared" si="5"/>
        <v>0035</v>
      </c>
      <c r="P354" s="18">
        <f>VLOOKUP($O354,scenarios!$A$2:$I$61,3)</f>
        <v>2060</v>
      </c>
      <c r="Q354" s="18" t="str">
        <f>VLOOKUP($O354,scenarios!$A$2:$I$61,4)</f>
        <v>Ref</v>
      </c>
      <c r="R354" s="18" t="str">
        <f>VLOOKUP($O354,scenarios!$A$2:$I$61,5)</f>
        <v>Ref</v>
      </c>
      <c r="S354" s="18" t="str">
        <f>VLOOKUP($O354,scenarios!$A$2:$I$61,6)</f>
        <v>Linear-Steady</v>
      </c>
      <c r="T354" s="18" t="str">
        <f>VLOOKUP($O354,scenarios!$A$2:$I$61,7)</f>
        <v>Doe4</v>
      </c>
      <c r="U354" s="18">
        <f>VLOOKUP($O354,scenarios!$A$2:$I$61,8)</f>
        <v>2030</v>
      </c>
      <c r="V354" s="18" t="str">
        <f>VLOOKUP($O354,scenarios!$A$2:$I$61,9)</f>
        <v>Ref</v>
      </c>
    </row>
    <row r="355" spans="1:22" x14ac:dyDescent="0.3">
      <c r="A355" s="14" t="s">
        <v>63</v>
      </c>
      <c r="B355" s="14" t="s">
        <v>64</v>
      </c>
      <c r="C355" s="15" t="s">
        <v>36</v>
      </c>
      <c r="D355" s="16"/>
      <c r="E355" s="16"/>
      <c r="F355" s="16"/>
      <c r="G355" s="16"/>
      <c r="H355" s="16"/>
      <c r="I355" s="16"/>
      <c r="J355" s="16"/>
      <c r="K355" s="16"/>
      <c r="L355" s="17">
        <v>15.0290154635722</v>
      </c>
      <c r="M355" s="17">
        <v>28.994002652266801</v>
      </c>
      <c r="N355" s="18"/>
      <c r="O355" s="18" t="str">
        <f t="shared" si="5"/>
        <v>0036</v>
      </c>
      <c r="P355" s="18">
        <f>VLOOKUP($O355,scenarios!$A$2:$I$61,3)</f>
        <v>2060</v>
      </c>
      <c r="Q355" s="18" t="str">
        <f>VLOOKUP($O355,scenarios!$A$2:$I$61,4)</f>
        <v>Ref</v>
      </c>
      <c r="R355" s="18" t="str">
        <f>VLOOKUP($O355,scenarios!$A$2:$I$61,5)</f>
        <v>Ref</v>
      </c>
      <c r="S355" s="18" t="str">
        <f>VLOOKUP($O355,scenarios!$A$2:$I$61,6)</f>
        <v>Linear-Steady</v>
      </c>
      <c r="T355" s="18" t="str">
        <f>VLOOKUP($O355,scenarios!$A$2:$I$61,7)</f>
        <v>Doe2</v>
      </c>
      <c r="U355" s="18">
        <f>VLOOKUP($O355,scenarios!$A$2:$I$61,8)</f>
        <v>2030</v>
      </c>
      <c r="V355" s="18" t="str">
        <f>VLOOKUP($O355,scenarios!$A$2:$I$61,9)</f>
        <v>Ref</v>
      </c>
    </row>
    <row r="356" spans="1:22" x14ac:dyDescent="0.3">
      <c r="A356" s="10" t="s">
        <v>65</v>
      </c>
      <c r="B356" s="10" t="s">
        <v>65</v>
      </c>
      <c r="C356" s="2" t="s">
        <v>36</v>
      </c>
      <c r="D356" s="5"/>
      <c r="E356" s="5"/>
      <c r="F356" s="5"/>
      <c r="G356" s="4">
        <v>5.2177503042358298E-2</v>
      </c>
      <c r="H356" s="4">
        <v>5.3318120803437501E-2</v>
      </c>
      <c r="I356" s="4">
        <v>5.5678679267911702E-2</v>
      </c>
      <c r="J356" s="4">
        <v>62.707933271271799</v>
      </c>
      <c r="K356" s="4">
        <v>197.74398155732601</v>
      </c>
      <c r="L356" s="4">
        <v>365.90208169382998</v>
      </c>
      <c r="M356" s="4">
        <v>457.19489288173202</v>
      </c>
      <c r="O356" s="9" t="str">
        <f t="shared" si="5"/>
        <v>0036</v>
      </c>
      <c r="P356" s="9">
        <f>VLOOKUP($O356,scenarios!$A$2:$I$61,3)</f>
        <v>2060</v>
      </c>
      <c r="Q356" s="9" t="str">
        <f>VLOOKUP($O356,scenarios!$A$2:$I$61,4)</f>
        <v>Ref</v>
      </c>
      <c r="R356" s="9" t="str">
        <f>VLOOKUP($O356,scenarios!$A$2:$I$61,5)</f>
        <v>Ref</v>
      </c>
      <c r="S356" s="9" t="str">
        <f>VLOOKUP($O356,scenarios!$A$2:$I$61,6)</f>
        <v>Linear-Steady</v>
      </c>
      <c r="T356" s="9" t="str">
        <f>VLOOKUP($O356,scenarios!$A$2:$I$61,7)</f>
        <v>Doe2</v>
      </c>
      <c r="U356" s="9">
        <f>VLOOKUP($O356,scenarios!$A$2:$I$61,8)</f>
        <v>2030</v>
      </c>
      <c r="V356" s="9" t="str">
        <f>VLOOKUP($O356,scenarios!$A$2:$I$61,9)</f>
        <v>Ref</v>
      </c>
    </row>
    <row r="357" spans="1:22" x14ac:dyDescent="0.3">
      <c r="A357" s="10" t="s">
        <v>66</v>
      </c>
      <c r="B357" s="10" t="s">
        <v>66</v>
      </c>
      <c r="C357" s="2" t="s">
        <v>36</v>
      </c>
      <c r="D357" s="5"/>
      <c r="E357" s="5"/>
      <c r="F357" s="5"/>
      <c r="G357" s="5"/>
      <c r="H357" s="4">
        <v>7.2017205121527803E-2</v>
      </c>
      <c r="I357" s="4">
        <v>6.5855175299168997E-2</v>
      </c>
      <c r="J357" s="4">
        <v>6.0772735998630499E-2</v>
      </c>
      <c r="K357" s="4">
        <v>5.6143784190827703E-2</v>
      </c>
      <c r="L357" s="4">
        <v>5.2849475976596103E-2</v>
      </c>
      <c r="M357" s="4">
        <v>288.265692121418</v>
      </c>
      <c r="O357" s="9" t="str">
        <f t="shared" si="5"/>
        <v>0036</v>
      </c>
      <c r="P357" s="9">
        <f>VLOOKUP($O357,scenarios!$A$2:$I$61,3)</f>
        <v>2060</v>
      </c>
      <c r="Q357" s="9" t="str">
        <f>VLOOKUP($O357,scenarios!$A$2:$I$61,4)</f>
        <v>Ref</v>
      </c>
      <c r="R357" s="9" t="str">
        <f>VLOOKUP($O357,scenarios!$A$2:$I$61,5)</f>
        <v>Ref</v>
      </c>
      <c r="S357" s="9" t="str">
        <f>VLOOKUP($O357,scenarios!$A$2:$I$61,6)</f>
        <v>Linear-Steady</v>
      </c>
      <c r="T357" s="9" t="str">
        <f>VLOOKUP($O357,scenarios!$A$2:$I$61,7)</f>
        <v>Doe2</v>
      </c>
      <c r="U357" s="9">
        <f>VLOOKUP($O357,scenarios!$A$2:$I$61,8)</f>
        <v>2030</v>
      </c>
      <c r="V357" s="9" t="str">
        <f>VLOOKUP($O357,scenarios!$A$2:$I$61,9)</f>
        <v>Ref</v>
      </c>
    </row>
    <row r="358" spans="1:22" x14ac:dyDescent="0.3">
      <c r="A358" s="14" t="s">
        <v>67</v>
      </c>
      <c r="B358" s="14" t="s">
        <v>67</v>
      </c>
      <c r="C358" s="15" t="s">
        <v>36</v>
      </c>
      <c r="D358" s="16"/>
      <c r="E358" s="16"/>
      <c r="F358" s="16"/>
      <c r="G358" s="16"/>
      <c r="H358" s="17">
        <v>5.3376602512234098E-2</v>
      </c>
      <c r="I358" s="17">
        <v>4.9364548878612698E-2</v>
      </c>
      <c r="J358" s="17">
        <v>4.5971689155849899E-2</v>
      </c>
      <c r="K358" s="17">
        <v>4.2789694868328301E-2</v>
      </c>
      <c r="L358" s="17">
        <v>315.70453534804102</v>
      </c>
      <c r="M358" s="17">
        <v>1236.2892890687001</v>
      </c>
      <c r="N358" s="18"/>
      <c r="O358" s="18" t="str">
        <f t="shared" si="5"/>
        <v>0036</v>
      </c>
      <c r="P358" s="18">
        <f>VLOOKUP($O358,scenarios!$A$2:$I$61,3)</f>
        <v>2060</v>
      </c>
      <c r="Q358" s="18" t="str">
        <f>VLOOKUP($O358,scenarios!$A$2:$I$61,4)</f>
        <v>Ref</v>
      </c>
      <c r="R358" s="18" t="str">
        <f>VLOOKUP($O358,scenarios!$A$2:$I$61,5)</f>
        <v>Ref</v>
      </c>
      <c r="S358" s="18" t="str">
        <f>VLOOKUP($O358,scenarios!$A$2:$I$61,6)</f>
        <v>Linear-Steady</v>
      </c>
      <c r="T358" s="18" t="str">
        <f>VLOOKUP($O358,scenarios!$A$2:$I$61,7)</f>
        <v>Doe2</v>
      </c>
      <c r="U358" s="18">
        <f>VLOOKUP($O358,scenarios!$A$2:$I$61,8)</f>
        <v>2030</v>
      </c>
      <c r="V358" s="18" t="str">
        <f>VLOOKUP($O358,scenarios!$A$2:$I$61,9)</f>
        <v>Ref</v>
      </c>
    </row>
    <row r="359" spans="1:22" x14ac:dyDescent="0.3">
      <c r="A359" s="10" t="s">
        <v>68</v>
      </c>
      <c r="B359" s="10" t="s">
        <v>69</v>
      </c>
      <c r="C359" s="2" t="s">
        <v>36</v>
      </c>
      <c r="D359" s="5"/>
      <c r="E359" s="5"/>
      <c r="F359" s="5"/>
      <c r="G359" s="5"/>
      <c r="H359" s="4">
        <v>45.870763196985699</v>
      </c>
      <c r="I359" s="4">
        <v>113.06154391645001</v>
      </c>
      <c r="J359" s="4">
        <v>176.54756789610499</v>
      </c>
      <c r="K359" s="4">
        <v>511.718064933812</v>
      </c>
      <c r="L359" s="4">
        <v>2097.3591705068102</v>
      </c>
      <c r="M359" s="4">
        <v>3375.0752490714399</v>
      </c>
      <c r="O359" s="9" t="str">
        <f t="shared" si="5"/>
        <v>0036</v>
      </c>
      <c r="P359" s="9">
        <f>VLOOKUP($O359,scenarios!$A$2:$I$61,3)</f>
        <v>2060</v>
      </c>
      <c r="Q359" s="9" t="str">
        <f>VLOOKUP($O359,scenarios!$A$2:$I$61,4)</f>
        <v>Ref</v>
      </c>
      <c r="R359" s="9" t="str">
        <f>VLOOKUP($O359,scenarios!$A$2:$I$61,5)</f>
        <v>Ref</v>
      </c>
      <c r="S359" s="9" t="str">
        <f>VLOOKUP($O359,scenarios!$A$2:$I$61,6)</f>
        <v>Linear-Steady</v>
      </c>
      <c r="T359" s="9" t="str">
        <f>VLOOKUP($O359,scenarios!$A$2:$I$61,7)</f>
        <v>Doe2</v>
      </c>
      <c r="U359" s="9">
        <f>VLOOKUP($O359,scenarios!$A$2:$I$61,8)</f>
        <v>2030</v>
      </c>
      <c r="V359" s="9" t="str">
        <f>VLOOKUP($O359,scenarios!$A$2:$I$61,9)</f>
        <v>Ref</v>
      </c>
    </row>
    <row r="360" spans="1:22" x14ac:dyDescent="0.3">
      <c r="A360" s="10" t="s">
        <v>70</v>
      </c>
      <c r="B360" s="10" t="s">
        <v>69</v>
      </c>
      <c r="C360" s="2" t="s">
        <v>36</v>
      </c>
      <c r="D360" s="5"/>
      <c r="E360" s="4">
        <v>7.23713983468054E-3</v>
      </c>
      <c r="F360" s="4">
        <v>0.104312476845433</v>
      </c>
      <c r="G360" s="4">
        <v>9.50473902781519E-2</v>
      </c>
      <c r="H360" s="4">
        <v>8.4249702362211798E-2</v>
      </c>
      <c r="I360" s="5"/>
      <c r="J360" s="5"/>
      <c r="K360" s="5"/>
      <c r="L360" s="5"/>
      <c r="M360" s="5"/>
      <c r="O360" s="9" t="str">
        <f t="shared" si="5"/>
        <v>0036</v>
      </c>
      <c r="P360" s="9">
        <f>VLOOKUP($O360,scenarios!$A$2:$I$61,3)</f>
        <v>2060</v>
      </c>
      <c r="Q360" s="9" t="str">
        <f>VLOOKUP($O360,scenarios!$A$2:$I$61,4)</f>
        <v>Ref</v>
      </c>
      <c r="R360" s="9" t="str">
        <f>VLOOKUP($O360,scenarios!$A$2:$I$61,5)</f>
        <v>Ref</v>
      </c>
      <c r="S360" s="9" t="str">
        <f>VLOOKUP($O360,scenarios!$A$2:$I$61,6)</f>
        <v>Linear-Steady</v>
      </c>
      <c r="T360" s="9" t="str">
        <f>VLOOKUP($O360,scenarios!$A$2:$I$61,7)</f>
        <v>Doe2</v>
      </c>
      <c r="U360" s="9">
        <f>VLOOKUP($O360,scenarios!$A$2:$I$61,8)</f>
        <v>2030</v>
      </c>
      <c r="V360" s="9" t="str">
        <f>VLOOKUP($O360,scenarios!$A$2:$I$61,9)</f>
        <v>Ref</v>
      </c>
    </row>
    <row r="361" spans="1:22" x14ac:dyDescent="0.3">
      <c r="A361" s="10" t="s">
        <v>71</v>
      </c>
      <c r="B361" s="10" t="s">
        <v>69</v>
      </c>
      <c r="C361" s="2" t="s">
        <v>36</v>
      </c>
      <c r="D361" s="5"/>
      <c r="E361" s="5"/>
      <c r="F361" s="5"/>
      <c r="G361" s="4">
        <v>14.1770132610038</v>
      </c>
      <c r="H361" s="4">
        <v>24.296459752432</v>
      </c>
      <c r="I361" s="4">
        <v>24.316995257532401</v>
      </c>
      <c r="J361" s="4">
        <v>18.985761092737199</v>
      </c>
      <c r="K361" s="4">
        <v>19.357025232700799</v>
      </c>
      <c r="L361" s="4">
        <v>19.961007282087898</v>
      </c>
      <c r="M361" s="4">
        <v>95.999725287751303</v>
      </c>
      <c r="O361" s="9" t="str">
        <f t="shared" si="5"/>
        <v>0036</v>
      </c>
      <c r="P361" s="9">
        <f>VLOOKUP($O361,scenarios!$A$2:$I$61,3)</f>
        <v>2060</v>
      </c>
      <c r="Q361" s="9" t="str">
        <f>VLOOKUP($O361,scenarios!$A$2:$I$61,4)</f>
        <v>Ref</v>
      </c>
      <c r="R361" s="9" t="str">
        <f>VLOOKUP($O361,scenarios!$A$2:$I$61,5)</f>
        <v>Ref</v>
      </c>
      <c r="S361" s="9" t="str">
        <f>VLOOKUP($O361,scenarios!$A$2:$I$61,6)</f>
        <v>Linear-Steady</v>
      </c>
      <c r="T361" s="9" t="str">
        <f>VLOOKUP($O361,scenarios!$A$2:$I$61,7)</f>
        <v>Doe2</v>
      </c>
      <c r="U361" s="9">
        <f>VLOOKUP($O361,scenarios!$A$2:$I$61,8)</f>
        <v>2030</v>
      </c>
      <c r="V361" s="9" t="str">
        <f>VLOOKUP($O361,scenarios!$A$2:$I$61,9)</f>
        <v>Ref</v>
      </c>
    </row>
    <row r="362" spans="1:22" x14ac:dyDescent="0.3">
      <c r="A362" s="10" t="s">
        <v>72</v>
      </c>
      <c r="B362" s="10" t="s">
        <v>69</v>
      </c>
      <c r="C362" s="2" t="s">
        <v>36</v>
      </c>
      <c r="D362" s="4">
        <v>0.150930882900571</v>
      </c>
      <c r="E362" s="4">
        <v>0.138493735562882</v>
      </c>
      <c r="F362" s="4">
        <v>3.7616065277232699E-2</v>
      </c>
      <c r="G362" s="4">
        <v>1.0120461553152301E-2</v>
      </c>
      <c r="H362" s="4">
        <v>8.6384066300645296E-3</v>
      </c>
      <c r="I362" s="5"/>
      <c r="J362" s="5"/>
      <c r="K362" s="5"/>
      <c r="L362" s="5"/>
      <c r="M362" s="5"/>
      <c r="O362" s="9" t="str">
        <f t="shared" si="5"/>
        <v>0036</v>
      </c>
      <c r="P362" s="9">
        <f>VLOOKUP($O362,scenarios!$A$2:$I$61,3)</f>
        <v>2060</v>
      </c>
      <c r="Q362" s="9" t="str">
        <f>VLOOKUP($O362,scenarios!$A$2:$I$61,4)</f>
        <v>Ref</v>
      </c>
      <c r="R362" s="9" t="str">
        <f>VLOOKUP($O362,scenarios!$A$2:$I$61,5)</f>
        <v>Ref</v>
      </c>
      <c r="S362" s="9" t="str">
        <f>VLOOKUP($O362,scenarios!$A$2:$I$61,6)</f>
        <v>Linear-Steady</v>
      </c>
      <c r="T362" s="9" t="str">
        <f>VLOOKUP($O362,scenarios!$A$2:$I$61,7)</f>
        <v>Doe2</v>
      </c>
      <c r="U362" s="9">
        <f>VLOOKUP($O362,scenarios!$A$2:$I$61,8)</f>
        <v>2030</v>
      </c>
      <c r="V362" s="9" t="str">
        <f>VLOOKUP($O362,scenarios!$A$2:$I$61,9)</f>
        <v>Ref</v>
      </c>
    </row>
    <row r="363" spans="1:22" x14ac:dyDescent="0.3">
      <c r="A363" s="10" t="s">
        <v>73</v>
      </c>
      <c r="B363" s="10" t="s">
        <v>69</v>
      </c>
      <c r="C363" s="2" t="s">
        <v>36</v>
      </c>
      <c r="D363" s="4">
        <v>8.73173306253055E-2</v>
      </c>
      <c r="E363" s="4">
        <v>8.0123402051320694E-2</v>
      </c>
      <c r="F363" s="4">
        <v>2.1766340449913199E-2</v>
      </c>
      <c r="G363" s="4">
        <v>5.8591425899073499E-3</v>
      </c>
      <c r="H363" s="4">
        <v>5.0018389997672904E-3</v>
      </c>
      <c r="I363" s="5"/>
      <c r="J363" s="5"/>
      <c r="K363" s="5"/>
      <c r="L363" s="5"/>
      <c r="M363" s="5"/>
      <c r="O363" s="9" t="str">
        <f t="shared" si="5"/>
        <v>0036</v>
      </c>
      <c r="P363" s="9">
        <f>VLOOKUP($O363,scenarios!$A$2:$I$61,3)</f>
        <v>2060</v>
      </c>
      <c r="Q363" s="9" t="str">
        <f>VLOOKUP($O363,scenarios!$A$2:$I$61,4)</f>
        <v>Ref</v>
      </c>
      <c r="R363" s="9" t="str">
        <f>VLOOKUP($O363,scenarios!$A$2:$I$61,5)</f>
        <v>Ref</v>
      </c>
      <c r="S363" s="9" t="str">
        <f>VLOOKUP($O363,scenarios!$A$2:$I$61,6)</f>
        <v>Linear-Steady</v>
      </c>
      <c r="T363" s="9" t="str">
        <f>VLOOKUP($O363,scenarios!$A$2:$I$61,7)</f>
        <v>Doe2</v>
      </c>
      <c r="U363" s="9">
        <f>VLOOKUP($O363,scenarios!$A$2:$I$61,8)</f>
        <v>2030</v>
      </c>
      <c r="V363" s="9" t="str">
        <f>VLOOKUP($O363,scenarios!$A$2:$I$61,9)</f>
        <v>Ref</v>
      </c>
    </row>
    <row r="364" spans="1:22" x14ac:dyDescent="0.3">
      <c r="A364" s="10" t="s">
        <v>74</v>
      </c>
      <c r="B364" s="10" t="s">
        <v>69</v>
      </c>
      <c r="C364" s="2" t="s">
        <v>36</v>
      </c>
      <c r="D364" s="5"/>
      <c r="E364" s="5"/>
      <c r="F364" s="5"/>
      <c r="G364" s="5"/>
      <c r="H364" s="5"/>
      <c r="I364" s="5"/>
      <c r="J364" s="5"/>
      <c r="K364" s="5"/>
      <c r="L364" s="5"/>
      <c r="M364" s="4">
        <v>0.90828767591259696</v>
      </c>
      <c r="O364" s="9" t="str">
        <f t="shared" si="5"/>
        <v>0036</v>
      </c>
      <c r="P364" s="9">
        <f>VLOOKUP($O364,scenarios!$A$2:$I$61,3)</f>
        <v>2060</v>
      </c>
      <c r="Q364" s="9" t="str">
        <f>VLOOKUP($O364,scenarios!$A$2:$I$61,4)</f>
        <v>Ref</v>
      </c>
      <c r="R364" s="9" t="str">
        <f>VLOOKUP($O364,scenarios!$A$2:$I$61,5)</f>
        <v>Ref</v>
      </c>
      <c r="S364" s="9" t="str">
        <f>VLOOKUP($O364,scenarios!$A$2:$I$61,6)</f>
        <v>Linear-Steady</v>
      </c>
      <c r="T364" s="9" t="str">
        <f>VLOOKUP($O364,scenarios!$A$2:$I$61,7)</f>
        <v>Doe2</v>
      </c>
      <c r="U364" s="9">
        <f>VLOOKUP($O364,scenarios!$A$2:$I$61,8)</f>
        <v>2030</v>
      </c>
      <c r="V364" s="9" t="str">
        <f>VLOOKUP($O364,scenarios!$A$2:$I$61,9)</f>
        <v>Ref</v>
      </c>
    </row>
    <row r="365" spans="1:22" x14ac:dyDescent="0.3">
      <c r="A365" s="10" t="s">
        <v>77</v>
      </c>
      <c r="B365" s="10" t="s">
        <v>69</v>
      </c>
      <c r="C365" s="2" t="s">
        <v>36</v>
      </c>
      <c r="D365" s="5"/>
      <c r="E365" s="5"/>
      <c r="F365" s="5"/>
      <c r="G365" s="5"/>
      <c r="H365" s="5"/>
      <c r="I365" s="5"/>
      <c r="J365" s="5"/>
      <c r="K365" s="4">
        <v>6.8490309025090204</v>
      </c>
      <c r="L365" s="4">
        <v>7.0552223231669204</v>
      </c>
      <c r="M365" s="4">
        <v>7.2940806473864397</v>
      </c>
      <c r="O365" s="9" t="str">
        <f t="shared" si="5"/>
        <v>0036</v>
      </c>
      <c r="P365" s="9">
        <f>VLOOKUP($O365,scenarios!$A$2:$I$61,3)</f>
        <v>2060</v>
      </c>
      <c r="Q365" s="9" t="str">
        <f>VLOOKUP($O365,scenarios!$A$2:$I$61,4)</f>
        <v>Ref</v>
      </c>
      <c r="R365" s="9" t="str">
        <f>VLOOKUP($O365,scenarios!$A$2:$I$61,5)</f>
        <v>Ref</v>
      </c>
      <c r="S365" s="9" t="str">
        <f>VLOOKUP($O365,scenarios!$A$2:$I$61,6)</f>
        <v>Linear-Steady</v>
      </c>
      <c r="T365" s="9" t="str">
        <f>VLOOKUP($O365,scenarios!$A$2:$I$61,7)</f>
        <v>Doe2</v>
      </c>
      <c r="U365" s="9">
        <f>VLOOKUP($O365,scenarios!$A$2:$I$61,8)</f>
        <v>2030</v>
      </c>
      <c r="V365" s="9" t="str">
        <f>VLOOKUP($O365,scenarios!$A$2:$I$61,9)</f>
        <v>Ref</v>
      </c>
    </row>
    <row r="366" spans="1:22" x14ac:dyDescent="0.3">
      <c r="A366" s="10" t="s">
        <v>78</v>
      </c>
      <c r="B366" s="10" t="s">
        <v>69</v>
      </c>
      <c r="C366" s="2" t="s">
        <v>36</v>
      </c>
      <c r="D366" s="5"/>
      <c r="E366" s="5"/>
      <c r="F366" s="5"/>
      <c r="G366" s="4">
        <v>5.8066033577119596</v>
      </c>
      <c r="H366" s="4">
        <v>5.0021969479094004</v>
      </c>
      <c r="I366" s="5"/>
      <c r="J366" s="5"/>
      <c r="K366" s="4">
        <v>38.233055616775303</v>
      </c>
      <c r="L366" s="4">
        <v>39.384069266140997</v>
      </c>
      <c r="M366" s="4">
        <v>40.717437990038697</v>
      </c>
      <c r="O366" s="9" t="str">
        <f t="shared" si="5"/>
        <v>0036</v>
      </c>
      <c r="P366" s="9">
        <f>VLOOKUP($O366,scenarios!$A$2:$I$61,3)</f>
        <v>2060</v>
      </c>
      <c r="Q366" s="9" t="str">
        <f>VLOOKUP($O366,scenarios!$A$2:$I$61,4)</f>
        <v>Ref</v>
      </c>
      <c r="R366" s="9" t="str">
        <f>VLOOKUP($O366,scenarios!$A$2:$I$61,5)</f>
        <v>Ref</v>
      </c>
      <c r="S366" s="9" t="str">
        <f>VLOOKUP($O366,scenarios!$A$2:$I$61,6)</f>
        <v>Linear-Steady</v>
      </c>
      <c r="T366" s="9" t="str">
        <f>VLOOKUP($O366,scenarios!$A$2:$I$61,7)</f>
        <v>Doe2</v>
      </c>
      <c r="U366" s="9">
        <f>VLOOKUP($O366,scenarios!$A$2:$I$61,8)</f>
        <v>2030</v>
      </c>
      <c r="V366" s="9" t="str">
        <f>VLOOKUP($O366,scenarios!$A$2:$I$61,9)</f>
        <v>Ref</v>
      </c>
    </row>
    <row r="367" spans="1:22" x14ac:dyDescent="0.3">
      <c r="A367" s="10" t="s">
        <v>79</v>
      </c>
      <c r="B367" s="10" t="s">
        <v>69</v>
      </c>
      <c r="C367" s="2" t="s">
        <v>36</v>
      </c>
      <c r="D367" s="5"/>
      <c r="E367" s="5"/>
      <c r="F367" s="5"/>
      <c r="G367" s="4">
        <v>7.0700400522044404E-2</v>
      </c>
      <c r="H367" s="4">
        <v>6.3933505115980296E-2</v>
      </c>
      <c r="I367" s="4">
        <v>6.3971310452488495E-2</v>
      </c>
      <c r="J367" s="4">
        <v>9.2383967382455108</v>
      </c>
      <c r="K367" s="4">
        <v>21.6537663008713</v>
      </c>
      <c r="L367" s="4">
        <v>22.305657188753699</v>
      </c>
      <c r="M367" s="4">
        <v>23.060827139844498</v>
      </c>
      <c r="O367" s="9" t="str">
        <f t="shared" si="5"/>
        <v>0036</v>
      </c>
      <c r="P367" s="9">
        <f>VLOOKUP($O367,scenarios!$A$2:$I$61,3)</f>
        <v>2060</v>
      </c>
      <c r="Q367" s="9" t="str">
        <f>VLOOKUP($O367,scenarios!$A$2:$I$61,4)</f>
        <v>Ref</v>
      </c>
      <c r="R367" s="9" t="str">
        <f>VLOOKUP($O367,scenarios!$A$2:$I$61,5)</f>
        <v>Ref</v>
      </c>
      <c r="S367" s="9" t="str">
        <f>VLOOKUP($O367,scenarios!$A$2:$I$61,6)</f>
        <v>Linear-Steady</v>
      </c>
      <c r="T367" s="9" t="str">
        <f>VLOOKUP($O367,scenarios!$A$2:$I$61,7)</f>
        <v>Doe2</v>
      </c>
      <c r="U367" s="9">
        <f>VLOOKUP($O367,scenarios!$A$2:$I$61,8)</f>
        <v>2030</v>
      </c>
      <c r="V367" s="9" t="str">
        <f>VLOOKUP($O367,scenarios!$A$2:$I$61,9)</f>
        <v>Ref</v>
      </c>
    </row>
    <row r="368" spans="1:22" x14ac:dyDescent="0.3">
      <c r="A368" s="10" t="s">
        <v>80</v>
      </c>
      <c r="B368" s="10" t="s">
        <v>69</v>
      </c>
      <c r="C368" s="2" t="s">
        <v>36</v>
      </c>
      <c r="D368" s="5"/>
      <c r="E368" s="5"/>
      <c r="F368" s="5"/>
      <c r="G368" s="5"/>
      <c r="H368" s="5"/>
      <c r="I368" s="5"/>
      <c r="J368" s="5"/>
      <c r="K368" s="4">
        <v>73.596781544554005</v>
      </c>
      <c r="L368" s="4">
        <v>75.330604924079495</v>
      </c>
      <c r="M368" s="4">
        <v>77.987268461225099</v>
      </c>
      <c r="O368" s="9" t="str">
        <f t="shared" si="5"/>
        <v>0036</v>
      </c>
      <c r="P368" s="9">
        <f>VLOOKUP($O368,scenarios!$A$2:$I$61,3)</f>
        <v>2060</v>
      </c>
      <c r="Q368" s="9" t="str">
        <f>VLOOKUP($O368,scenarios!$A$2:$I$61,4)</f>
        <v>Ref</v>
      </c>
      <c r="R368" s="9" t="str">
        <f>VLOOKUP($O368,scenarios!$A$2:$I$61,5)</f>
        <v>Ref</v>
      </c>
      <c r="S368" s="9" t="str">
        <f>VLOOKUP($O368,scenarios!$A$2:$I$61,6)</f>
        <v>Linear-Steady</v>
      </c>
      <c r="T368" s="9" t="str">
        <f>VLOOKUP($O368,scenarios!$A$2:$I$61,7)</f>
        <v>Doe2</v>
      </c>
      <c r="U368" s="9">
        <f>VLOOKUP($O368,scenarios!$A$2:$I$61,8)</f>
        <v>2030</v>
      </c>
      <c r="V368" s="9" t="str">
        <f>VLOOKUP($O368,scenarios!$A$2:$I$61,9)</f>
        <v>Ref</v>
      </c>
    </row>
    <row r="369" spans="1:22" x14ac:dyDescent="0.3">
      <c r="A369" s="10" t="s">
        <v>81</v>
      </c>
      <c r="B369" s="10" t="s">
        <v>69</v>
      </c>
      <c r="C369" s="2" t="s">
        <v>36</v>
      </c>
      <c r="D369" s="5"/>
      <c r="E369" s="5"/>
      <c r="F369" s="5"/>
      <c r="G369" s="5"/>
      <c r="H369" s="5"/>
      <c r="I369" s="5"/>
      <c r="J369" s="5"/>
      <c r="K369" s="4">
        <v>14.371509541955399</v>
      </c>
      <c r="L369" s="4">
        <v>14.804166659675399</v>
      </c>
      <c r="M369" s="4">
        <v>15.3053696378133</v>
      </c>
      <c r="O369" s="9" t="str">
        <f t="shared" si="5"/>
        <v>0036</v>
      </c>
      <c r="P369" s="9">
        <f>VLOOKUP($O369,scenarios!$A$2:$I$61,3)</f>
        <v>2060</v>
      </c>
      <c r="Q369" s="9" t="str">
        <f>VLOOKUP($O369,scenarios!$A$2:$I$61,4)</f>
        <v>Ref</v>
      </c>
      <c r="R369" s="9" t="str">
        <f>VLOOKUP($O369,scenarios!$A$2:$I$61,5)</f>
        <v>Ref</v>
      </c>
      <c r="S369" s="9" t="str">
        <f>VLOOKUP($O369,scenarios!$A$2:$I$61,6)</f>
        <v>Linear-Steady</v>
      </c>
      <c r="T369" s="9" t="str">
        <f>VLOOKUP($O369,scenarios!$A$2:$I$61,7)</f>
        <v>Doe2</v>
      </c>
      <c r="U369" s="9">
        <f>VLOOKUP($O369,scenarios!$A$2:$I$61,8)</f>
        <v>2030</v>
      </c>
      <c r="V369" s="9" t="str">
        <f>VLOOKUP($O369,scenarios!$A$2:$I$61,9)</f>
        <v>Ref</v>
      </c>
    </row>
    <row r="370" spans="1:22" x14ac:dyDescent="0.3">
      <c r="A370" s="10" t="s">
        <v>82</v>
      </c>
      <c r="B370" s="10" t="s">
        <v>82</v>
      </c>
      <c r="C370" s="2" t="s">
        <v>36</v>
      </c>
      <c r="D370" s="5"/>
      <c r="E370" s="5"/>
      <c r="F370" s="5"/>
      <c r="G370" s="4">
        <v>5.0736174007941497E-2</v>
      </c>
      <c r="H370" s="4">
        <v>4.6872097850688597E-2</v>
      </c>
      <c r="I370" s="4">
        <v>4.6726525115337501E-2</v>
      </c>
      <c r="J370" s="4">
        <v>4.7258341955649999E-2</v>
      </c>
      <c r="K370" s="4">
        <v>4.7211322184614102E-2</v>
      </c>
      <c r="L370" s="4">
        <v>4.7086610417086401E-2</v>
      </c>
      <c r="M370" s="4">
        <v>4.6978550710521302E-2</v>
      </c>
      <c r="O370" s="9" t="str">
        <f t="shared" si="5"/>
        <v>0036</v>
      </c>
      <c r="P370" s="9">
        <f>VLOOKUP($O370,scenarios!$A$2:$I$61,3)</f>
        <v>2060</v>
      </c>
      <c r="Q370" s="9" t="str">
        <f>VLOOKUP($O370,scenarios!$A$2:$I$61,4)</f>
        <v>Ref</v>
      </c>
      <c r="R370" s="9" t="str">
        <f>VLOOKUP($O370,scenarios!$A$2:$I$61,5)</f>
        <v>Ref</v>
      </c>
      <c r="S370" s="9" t="str">
        <f>VLOOKUP($O370,scenarios!$A$2:$I$61,6)</f>
        <v>Linear-Steady</v>
      </c>
      <c r="T370" s="9" t="str">
        <f>VLOOKUP($O370,scenarios!$A$2:$I$61,7)</f>
        <v>Doe2</v>
      </c>
      <c r="U370" s="9">
        <f>VLOOKUP($O370,scenarios!$A$2:$I$61,8)</f>
        <v>2030</v>
      </c>
      <c r="V370" s="9" t="str">
        <f>VLOOKUP($O370,scenarios!$A$2:$I$61,9)</f>
        <v>Ref</v>
      </c>
    </row>
    <row r="371" spans="1:22" x14ac:dyDescent="0.3">
      <c r="A371" s="14" t="s">
        <v>83</v>
      </c>
      <c r="B371" s="14" t="s">
        <v>83</v>
      </c>
      <c r="C371" s="15" t="s">
        <v>36</v>
      </c>
      <c r="D371" s="16"/>
      <c r="E371" s="16"/>
      <c r="F371" s="16"/>
      <c r="G371" s="16"/>
      <c r="H371" s="16"/>
      <c r="I371" s="16"/>
      <c r="J371" s="16"/>
      <c r="K371" s="16"/>
      <c r="L371" s="17">
        <v>266.42794760019098</v>
      </c>
      <c r="M371" s="17">
        <v>547.02050308354603</v>
      </c>
      <c r="N371" s="18"/>
      <c r="O371" s="25" t="str">
        <f t="shared" si="5"/>
        <v>0036</v>
      </c>
      <c r="P371" s="25">
        <f>VLOOKUP($O371,scenarios!$A$2:$I$61,3)</f>
        <v>2060</v>
      </c>
      <c r="Q371" s="25" t="str">
        <f>VLOOKUP($O371,scenarios!$A$2:$I$61,4)</f>
        <v>Ref</v>
      </c>
      <c r="R371" s="25" t="str">
        <f>VLOOKUP($O371,scenarios!$A$2:$I$61,5)</f>
        <v>Ref</v>
      </c>
      <c r="S371" s="25" t="str">
        <f>VLOOKUP($O371,scenarios!$A$2:$I$61,6)</f>
        <v>Linear-Steady</v>
      </c>
      <c r="T371" s="25" t="str">
        <f>VLOOKUP($O371,scenarios!$A$2:$I$61,7)</f>
        <v>Doe2</v>
      </c>
      <c r="U371" s="25">
        <f>VLOOKUP($O371,scenarios!$A$2:$I$61,8)</f>
        <v>2030</v>
      </c>
      <c r="V371" s="25" t="str">
        <f>VLOOKUP($O371,scenarios!$A$2:$I$61,9)</f>
        <v>Ref</v>
      </c>
    </row>
    <row r="372" spans="1:22" x14ac:dyDescent="0.3">
      <c r="A372" s="2" t="s">
        <v>62</v>
      </c>
      <c r="B372" s="2" t="s">
        <v>144</v>
      </c>
      <c r="C372" s="2" t="s">
        <v>126</v>
      </c>
      <c r="D372" s="5"/>
      <c r="E372" s="5"/>
      <c r="F372" s="5"/>
      <c r="G372" s="5"/>
      <c r="H372" s="5"/>
      <c r="I372" s="5"/>
      <c r="J372" s="5"/>
      <c r="K372" s="4">
        <v>1.6716848315733801</v>
      </c>
      <c r="L372" s="4">
        <v>3.4767803331807601</v>
      </c>
      <c r="M372" s="4">
        <v>4.3894128059819302</v>
      </c>
      <c r="O372" s="25" t="str">
        <f t="shared" ref="O372:O383" si="6">RIGHT(C372,4)</f>
        <v>0043</v>
      </c>
      <c r="P372" s="25">
        <f>VLOOKUP($O372,scenarios!$A$2:$I$61,3)</f>
        <v>2060</v>
      </c>
      <c r="Q372" s="25" t="str">
        <f>VLOOKUP($O372,scenarios!$A$2:$I$61,4)</f>
        <v>Ref</v>
      </c>
      <c r="R372" s="25" t="str">
        <f>VLOOKUP($O372,scenarios!$A$2:$I$61,5)</f>
        <v>Ref</v>
      </c>
      <c r="S372" s="25" t="str">
        <f>VLOOKUP($O372,scenarios!$A$2:$I$61,6)</f>
        <v>Ref</v>
      </c>
      <c r="T372" s="25" t="str">
        <f>VLOOKUP($O372,scenarios!$A$2:$I$61,7)</f>
        <v>Ref</v>
      </c>
      <c r="U372" s="25">
        <f>VLOOKUP($O372,scenarios!$A$2:$I$61,8)</f>
        <v>2030</v>
      </c>
      <c r="V372" s="25">
        <f>VLOOKUP($O372,scenarios!$A$2:$I$61,9)</f>
        <v>70</v>
      </c>
    </row>
    <row r="373" spans="1:22" x14ac:dyDescent="0.3">
      <c r="A373" s="10" t="s">
        <v>65</v>
      </c>
      <c r="B373" s="10" t="s">
        <v>145</v>
      </c>
      <c r="C373" s="2" t="s">
        <v>126</v>
      </c>
      <c r="D373" s="5"/>
      <c r="E373" s="5"/>
      <c r="F373" s="5"/>
      <c r="G373" s="4">
        <v>1.4321E-2</v>
      </c>
      <c r="H373" s="4">
        <v>1.5064475459976299E-2</v>
      </c>
      <c r="I373" s="4">
        <v>1.6046055009682401E-2</v>
      </c>
      <c r="J373" s="4">
        <v>18.603341848133901</v>
      </c>
      <c r="K373" s="4">
        <v>59.837291221770698</v>
      </c>
      <c r="L373" s="4">
        <v>112.936994430247</v>
      </c>
      <c r="M373" s="4">
        <v>143.93630999999999</v>
      </c>
      <c r="O373" s="25" t="str">
        <f t="shared" si="6"/>
        <v>0043</v>
      </c>
      <c r="P373" s="25">
        <f>VLOOKUP($O373,scenarios!$A$2:$I$61,3)</f>
        <v>2060</v>
      </c>
      <c r="Q373" s="25" t="str">
        <f>VLOOKUP($O373,scenarios!$A$2:$I$61,4)</f>
        <v>Ref</v>
      </c>
      <c r="R373" s="25" t="str">
        <f>VLOOKUP($O373,scenarios!$A$2:$I$61,5)</f>
        <v>Ref</v>
      </c>
      <c r="S373" s="25" t="str">
        <f>VLOOKUP($O373,scenarios!$A$2:$I$61,6)</f>
        <v>Ref</v>
      </c>
      <c r="T373" s="25" t="str">
        <f>VLOOKUP($O373,scenarios!$A$2:$I$61,7)</f>
        <v>Ref</v>
      </c>
      <c r="U373" s="25">
        <f>VLOOKUP($O373,scenarios!$A$2:$I$61,8)</f>
        <v>2030</v>
      </c>
      <c r="V373" s="25">
        <f>VLOOKUP($O373,scenarios!$A$2:$I$61,9)</f>
        <v>70</v>
      </c>
    </row>
    <row r="374" spans="1:22" x14ac:dyDescent="0.3">
      <c r="A374" s="10" t="s">
        <v>66</v>
      </c>
      <c r="B374" s="10" t="s">
        <v>146</v>
      </c>
      <c r="C374" s="2" t="s">
        <v>126</v>
      </c>
      <c r="D374" s="5"/>
      <c r="E374" s="5"/>
      <c r="F374" s="5"/>
      <c r="G374" s="5"/>
      <c r="H374" s="4">
        <v>6.27984000000004E-3</v>
      </c>
      <c r="I374" s="4">
        <v>6.4715660354373403E-3</v>
      </c>
      <c r="J374" s="4">
        <v>6.6449011472395798E-3</v>
      </c>
      <c r="K374" s="4">
        <v>6.76031067889482E-3</v>
      </c>
      <c r="L374" s="4">
        <v>16.829016173657902</v>
      </c>
      <c r="M374" s="4">
        <v>147.71596506569</v>
      </c>
      <c r="O374" s="25" t="str">
        <f t="shared" si="6"/>
        <v>0043</v>
      </c>
      <c r="P374" s="25">
        <f>VLOOKUP($O374,scenarios!$A$2:$I$61,3)</f>
        <v>2060</v>
      </c>
      <c r="Q374" s="25" t="str">
        <f>VLOOKUP($O374,scenarios!$A$2:$I$61,4)</f>
        <v>Ref</v>
      </c>
      <c r="R374" s="25" t="str">
        <f>VLOOKUP($O374,scenarios!$A$2:$I$61,5)</f>
        <v>Ref</v>
      </c>
      <c r="S374" s="25" t="str">
        <f>VLOOKUP($O374,scenarios!$A$2:$I$61,6)</f>
        <v>Ref</v>
      </c>
      <c r="T374" s="25" t="str">
        <f>VLOOKUP($O374,scenarios!$A$2:$I$61,7)</f>
        <v>Ref</v>
      </c>
      <c r="U374" s="25">
        <f>VLOOKUP($O374,scenarios!$A$2:$I$61,8)</f>
        <v>2030</v>
      </c>
      <c r="V374" s="25">
        <f>VLOOKUP($O374,scenarios!$A$2:$I$61,9)</f>
        <v>70</v>
      </c>
    </row>
    <row r="375" spans="1:22" x14ac:dyDescent="0.3">
      <c r="A375" s="10" t="s">
        <v>67</v>
      </c>
      <c r="B375" s="10" t="s">
        <v>146</v>
      </c>
      <c r="C375" s="2" t="s">
        <v>126</v>
      </c>
      <c r="D375" s="5"/>
      <c r="E375" s="5"/>
      <c r="F375" s="5"/>
      <c r="G375" s="5"/>
      <c r="H375" s="4">
        <v>3.33608971467831E-3</v>
      </c>
      <c r="I375" s="4">
        <v>3.43794187247986E-3</v>
      </c>
      <c r="J375" s="4">
        <v>3.5300240726448798E-3</v>
      </c>
      <c r="K375" s="4">
        <v>3.5913340027597901E-3</v>
      </c>
      <c r="L375" s="4">
        <v>16.809740587921599</v>
      </c>
      <c r="M375" s="4">
        <v>23.918567795078701</v>
      </c>
      <c r="O375" s="25" t="str">
        <f t="shared" si="6"/>
        <v>0043</v>
      </c>
      <c r="P375" s="25">
        <f>VLOOKUP($O375,scenarios!$A$2:$I$61,3)</f>
        <v>2060</v>
      </c>
      <c r="Q375" s="25" t="str">
        <f>VLOOKUP($O375,scenarios!$A$2:$I$61,4)</f>
        <v>Ref</v>
      </c>
      <c r="R375" s="25" t="str">
        <f>VLOOKUP($O375,scenarios!$A$2:$I$61,5)</f>
        <v>Ref</v>
      </c>
      <c r="S375" s="25" t="str">
        <f>VLOOKUP($O375,scenarios!$A$2:$I$61,6)</f>
        <v>Ref</v>
      </c>
      <c r="T375" s="25" t="str">
        <f>VLOOKUP($O375,scenarios!$A$2:$I$61,7)</f>
        <v>Ref</v>
      </c>
      <c r="U375" s="25">
        <f>VLOOKUP($O375,scenarios!$A$2:$I$61,8)</f>
        <v>2030</v>
      </c>
      <c r="V375" s="25">
        <f>VLOOKUP($O375,scenarios!$A$2:$I$61,9)</f>
        <v>70</v>
      </c>
    </row>
    <row r="376" spans="1:22" x14ac:dyDescent="0.3">
      <c r="A376" s="10" t="s">
        <v>68</v>
      </c>
      <c r="B376" s="10" t="s">
        <v>147</v>
      </c>
      <c r="C376" s="2" t="s">
        <v>126</v>
      </c>
      <c r="D376" s="5"/>
      <c r="E376" s="5"/>
      <c r="F376" s="5"/>
      <c r="G376" s="5"/>
      <c r="H376" s="4">
        <v>37.182318357809102</v>
      </c>
      <c r="I376" s="4">
        <v>93.300437043330604</v>
      </c>
      <c r="J376" s="4">
        <v>146.41767168825299</v>
      </c>
      <c r="K376" s="4">
        <v>373.92932756530303</v>
      </c>
      <c r="L376" s="4">
        <v>1699.0512842805399</v>
      </c>
      <c r="M376" s="4">
        <v>2787.0050445899501</v>
      </c>
      <c r="O376" s="25" t="str">
        <f t="shared" si="6"/>
        <v>0043</v>
      </c>
      <c r="P376" s="25">
        <f>VLOOKUP($O376,scenarios!$A$2:$I$61,3)</f>
        <v>2060</v>
      </c>
      <c r="Q376" s="25" t="str">
        <f>VLOOKUP($O376,scenarios!$A$2:$I$61,4)</f>
        <v>Ref</v>
      </c>
      <c r="R376" s="25" t="str">
        <f>VLOOKUP($O376,scenarios!$A$2:$I$61,5)</f>
        <v>Ref</v>
      </c>
      <c r="S376" s="25" t="str">
        <f>VLOOKUP($O376,scenarios!$A$2:$I$61,6)</f>
        <v>Ref</v>
      </c>
      <c r="T376" s="25" t="str">
        <f>VLOOKUP($O376,scenarios!$A$2:$I$61,7)</f>
        <v>Ref</v>
      </c>
      <c r="U376" s="25">
        <f>VLOOKUP($O376,scenarios!$A$2:$I$61,8)</f>
        <v>2030</v>
      </c>
      <c r="V376" s="25">
        <f>VLOOKUP($O376,scenarios!$A$2:$I$61,9)</f>
        <v>70</v>
      </c>
    </row>
    <row r="377" spans="1:22" x14ac:dyDescent="0.3">
      <c r="A377" s="10" t="s">
        <v>70</v>
      </c>
      <c r="B377" s="10" t="s">
        <v>147</v>
      </c>
      <c r="C377" s="2" t="s">
        <v>126</v>
      </c>
      <c r="D377" s="5"/>
      <c r="E377" s="4">
        <v>4.8461901972889302E-3</v>
      </c>
      <c r="F377" s="4">
        <v>6.9850536854464296E-2</v>
      </c>
      <c r="G377" s="4">
        <v>6.9850536854464296E-2</v>
      </c>
      <c r="H377" s="4">
        <v>6.8052608359924105E-2</v>
      </c>
      <c r="I377" s="5"/>
      <c r="J377" s="5"/>
      <c r="K377" s="5"/>
      <c r="L377" s="5"/>
      <c r="M377" s="5"/>
      <c r="O377" s="25" t="str">
        <f t="shared" si="6"/>
        <v>0043</v>
      </c>
      <c r="P377" s="25">
        <f>VLOOKUP($O377,scenarios!$A$2:$I$61,3)</f>
        <v>2060</v>
      </c>
      <c r="Q377" s="25" t="str">
        <f>VLOOKUP($O377,scenarios!$A$2:$I$61,4)</f>
        <v>Ref</v>
      </c>
      <c r="R377" s="25" t="str">
        <f>VLOOKUP($O377,scenarios!$A$2:$I$61,5)</f>
        <v>Ref</v>
      </c>
      <c r="S377" s="25" t="str">
        <f>VLOOKUP($O377,scenarios!$A$2:$I$61,6)</f>
        <v>Ref</v>
      </c>
      <c r="T377" s="25" t="str">
        <f>VLOOKUP($O377,scenarios!$A$2:$I$61,7)</f>
        <v>Ref</v>
      </c>
      <c r="U377" s="25">
        <f>VLOOKUP($O377,scenarios!$A$2:$I$61,8)</f>
        <v>2030</v>
      </c>
      <c r="V377" s="25">
        <f>VLOOKUP($O377,scenarios!$A$2:$I$61,9)</f>
        <v>70</v>
      </c>
    </row>
    <row r="378" spans="1:22" x14ac:dyDescent="0.3">
      <c r="A378" s="10" t="s">
        <v>71</v>
      </c>
      <c r="B378" s="10" t="s">
        <v>147</v>
      </c>
      <c r="C378" s="2" t="s">
        <v>126</v>
      </c>
      <c r="D378" s="5"/>
      <c r="E378" s="5"/>
      <c r="F378" s="5"/>
      <c r="G378" s="4">
        <v>11.776686688643499</v>
      </c>
      <c r="H378" s="4">
        <v>23.368622020247599</v>
      </c>
      <c r="I378" s="4">
        <v>23.374094199275302</v>
      </c>
      <c r="J378" s="4">
        <v>17.3242108451816</v>
      </c>
      <c r="K378" s="4">
        <v>17.631495176691899</v>
      </c>
      <c r="L378" s="4">
        <v>18.1826193754627</v>
      </c>
      <c r="M378" s="4">
        <v>48.1088093501534</v>
      </c>
      <c r="O378" s="25" t="str">
        <f t="shared" si="6"/>
        <v>0043</v>
      </c>
      <c r="P378" s="25">
        <f>VLOOKUP($O378,scenarios!$A$2:$I$61,3)</f>
        <v>2060</v>
      </c>
      <c r="Q378" s="25" t="str">
        <f>VLOOKUP($O378,scenarios!$A$2:$I$61,4)</f>
        <v>Ref</v>
      </c>
      <c r="R378" s="25" t="str">
        <f>VLOOKUP($O378,scenarios!$A$2:$I$61,5)</f>
        <v>Ref</v>
      </c>
      <c r="S378" s="25" t="str">
        <f>VLOOKUP($O378,scenarios!$A$2:$I$61,6)</f>
        <v>Ref</v>
      </c>
      <c r="T378" s="25" t="str">
        <f>VLOOKUP($O378,scenarios!$A$2:$I$61,7)</f>
        <v>Ref</v>
      </c>
      <c r="U378" s="25">
        <f>VLOOKUP($O378,scenarios!$A$2:$I$61,8)</f>
        <v>2030</v>
      </c>
      <c r="V378" s="25">
        <f>VLOOKUP($O378,scenarios!$A$2:$I$61,9)</f>
        <v>70</v>
      </c>
    </row>
    <row r="379" spans="1:22" x14ac:dyDescent="0.3">
      <c r="A379" s="10" t="s">
        <v>72</v>
      </c>
      <c r="B379" s="10" t="s">
        <v>147</v>
      </c>
      <c r="C379" s="2" t="s">
        <v>126</v>
      </c>
      <c r="D379" s="4">
        <v>9.0960766780856198E-2</v>
      </c>
      <c r="E379" s="4">
        <v>8.3465332866592398E-2</v>
      </c>
      <c r="F379" s="4">
        <v>2.26698875348782E-2</v>
      </c>
      <c r="G379" s="4">
        <v>6.0992483801830403E-3</v>
      </c>
      <c r="H379" s="4">
        <v>5.2060656887108698E-3</v>
      </c>
      <c r="I379" s="5"/>
      <c r="J379" s="5"/>
      <c r="K379" s="5"/>
      <c r="L379" s="5"/>
      <c r="M379" s="5"/>
      <c r="O379" s="25" t="str">
        <f t="shared" si="6"/>
        <v>0043</v>
      </c>
      <c r="P379" s="25">
        <f>VLOOKUP($O379,scenarios!$A$2:$I$61,3)</f>
        <v>2060</v>
      </c>
      <c r="Q379" s="25" t="str">
        <f>VLOOKUP($O379,scenarios!$A$2:$I$61,4)</f>
        <v>Ref</v>
      </c>
      <c r="R379" s="25" t="str">
        <f>VLOOKUP($O379,scenarios!$A$2:$I$61,5)</f>
        <v>Ref</v>
      </c>
      <c r="S379" s="25" t="str">
        <f>VLOOKUP($O379,scenarios!$A$2:$I$61,6)</f>
        <v>Ref</v>
      </c>
      <c r="T379" s="25" t="str">
        <f>VLOOKUP($O379,scenarios!$A$2:$I$61,7)</f>
        <v>Ref</v>
      </c>
      <c r="U379" s="25">
        <f>VLOOKUP($O379,scenarios!$A$2:$I$61,8)</f>
        <v>2030</v>
      </c>
      <c r="V379" s="25">
        <f>VLOOKUP($O379,scenarios!$A$2:$I$61,9)</f>
        <v>70</v>
      </c>
    </row>
    <row r="380" spans="1:22" x14ac:dyDescent="0.3">
      <c r="A380" s="10" t="s">
        <v>73</v>
      </c>
      <c r="B380" s="10" t="s">
        <v>147</v>
      </c>
      <c r="C380" s="2" t="s">
        <v>126</v>
      </c>
      <c r="D380" s="4">
        <v>4.3517725284537401E-2</v>
      </c>
      <c r="E380" s="4">
        <v>3.9932372810322803E-2</v>
      </c>
      <c r="F380" s="4">
        <v>1.08480368944595E-2</v>
      </c>
      <c r="G380" s="4">
        <v>2.9201139774264499E-3</v>
      </c>
      <c r="H380" s="4">
        <v>2.4928459671243802E-3</v>
      </c>
      <c r="I380" s="5"/>
      <c r="J380" s="5"/>
      <c r="K380" s="5"/>
      <c r="L380" s="5"/>
      <c r="M380" s="5"/>
      <c r="O380" s="25" t="str">
        <f t="shared" si="6"/>
        <v>0043</v>
      </c>
      <c r="P380" s="25">
        <f>VLOOKUP($O380,scenarios!$A$2:$I$61,3)</f>
        <v>2060</v>
      </c>
      <c r="Q380" s="25" t="str">
        <f>VLOOKUP($O380,scenarios!$A$2:$I$61,4)</f>
        <v>Ref</v>
      </c>
      <c r="R380" s="25" t="str">
        <f>VLOOKUP($O380,scenarios!$A$2:$I$61,5)</f>
        <v>Ref</v>
      </c>
      <c r="S380" s="25" t="str">
        <f>VLOOKUP($O380,scenarios!$A$2:$I$61,6)</f>
        <v>Ref</v>
      </c>
      <c r="T380" s="25" t="str">
        <f>VLOOKUP($O380,scenarios!$A$2:$I$61,7)</f>
        <v>Ref</v>
      </c>
      <c r="U380" s="25">
        <f>VLOOKUP($O380,scenarios!$A$2:$I$61,8)</f>
        <v>2030</v>
      </c>
      <c r="V380" s="25">
        <f>VLOOKUP($O380,scenarios!$A$2:$I$61,9)</f>
        <v>70</v>
      </c>
    </row>
    <row r="381" spans="1:22" x14ac:dyDescent="0.3">
      <c r="A381" s="10" t="s">
        <v>74</v>
      </c>
      <c r="B381" s="10" t="s">
        <v>147</v>
      </c>
      <c r="C381" s="2" t="s">
        <v>126</v>
      </c>
      <c r="D381" s="5"/>
      <c r="E381" s="5"/>
      <c r="F381" s="5"/>
      <c r="G381" s="5"/>
      <c r="H381" s="5"/>
      <c r="I381" s="5"/>
      <c r="J381" s="5"/>
      <c r="K381" s="5"/>
      <c r="L381" s="5"/>
      <c r="M381" s="4">
        <v>40.021269689239801</v>
      </c>
      <c r="O381" s="25" t="str">
        <f t="shared" si="6"/>
        <v>0043</v>
      </c>
      <c r="P381" s="25">
        <f>VLOOKUP($O381,scenarios!$A$2:$I$61,3)</f>
        <v>2060</v>
      </c>
      <c r="Q381" s="25" t="str">
        <f>VLOOKUP($O381,scenarios!$A$2:$I$61,4)</f>
        <v>Ref</v>
      </c>
      <c r="R381" s="25" t="str">
        <f>VLOOKUP($O381,scenarios!$A$2:$I$61,5)</f>
        <v>Ref</v>
      </c>
      <c r="S381" s="25" t="str">
        <f>VLOOKUP($O381,scenarios!$A$2:$I$61,6)</f>
        <v>Ref</v>
      </c>
      <c r="T381" s="25" t="str">
        <f>VLOOKUP($O381,scenarios!$A$2:$I$61,7)</f>
        <v>Ref</v>
      </c>
      <c r="U381" s="25">
        <f>VLOOKUP($O381,scenarios!$A$2:$I$61,8)</f>
        <v>2030</v>
      </c>
      <c r="V381" s="25">
        <f>VLOOKUP($O381,scenarios!$A$2:$I$61,9)</f>
        <v>70</v>
      </c>
    </row>
    <row r="382" spans="1:22" x14ac:dyDescent="0.3">
      <c r="A382" s="10" t="s">
        <v>77</v>
      </c>
      <c r="B382" s="10" t="s">
        <v>147</v>
      </c>
      <c r="C382" s="2" t="s">
        <v>126</v>
      </c>
      <c r="D382" s="5"/>
      <c r="E382" s="5"/>
      <c r="F382" s="5"/>
      <c r="G382" s="5"/>
      <c r="H382" s="5"/>
      <c r="I382" s="5"/>
      <c r="J382" s="5"/>
      <c r="K382" s="4">
        <v>3.7577838357712499</v>
      </c>
      <c r="L382" s="4">
        <v>3.8709126562791498</v>
      </c>
      <c r="M382" s="4">
        <v>4.0019644740571403</v>
      </c>
      <c r="O382" s="25" t="str">
        <f t="shared" si="6"/>
        <v>0043</v>
      </c>
      <c r="P382" s="25">
        <f>VLOOKUP($O382,scenarios!$A$2:$I$61,3)</f>
        <v>2060</v>
      </c>
      <c r="Q382" s="25" t="str">
        <f>VLOOKUP($O382,scenarios!$A$2:$I$61,4)</f>
        <v>Ref</v>
      </c>
      <c r="R382" s="25" t="str">
        <f>VLOOKUP($O382,scenarios!$A$2:$I$61,5)</f>
        <v>Ref</v>
      </c>
      <c r="S382" s="25" t="str">
        <f>VLOOKUP($O382,scenarios!$A$2:$I$61,6)</f>
        <v>Ref</v>
      </c>
      <c r="T382" s="25" t="str">
        <f>VLOOKUP($O382,scenarios!$A$2:$I$61,7)</f>
        <v>Ref</v>
      </c>
      <c r="U382" s="25">
        <f>VLOOKUP($O382,scenarios!$A$2:$I$61,8)</f>
        <v>2030</v>
      </c>
      <c r="V382" s="25">
        <f>VLOOKUP($O382,scenarios!$A$2:$I$61,9)</f>
        <v>70</v>
      </c>
    </row>
    <row r="383" spans="1:22" x14ac:dyDescent="0.3">
      <c r="A383" s="10" t="s">
        <v>78</v>
      </c>
      <c r="B383" s="10" t="s">
        <v>147</v>
      </c>
      <c r="C383" s="2" t="s">
        <v>126</v>
      </c>
      <c r="D383" s="5"/>
      <c r="E383" s="4">
        <v>0.13401214125934899</v>
      </c>
      <c r="F383" s="4">
        <v>3.79586977322717</v>
      </c>
      <c r="G383" s="4">
        <v>3.79586977322717</v>
      </c>
      <c r="H383" s="4">
        <v>3.74615149194317</v>
      </c>
      <c r="I383" s="5"/>
      <c r="J383" s="5"/>
      <c r="K383" s="4">
        <v>28.6220571322323</v>
      </c>
      <c r="L383" s="4">
        <v>29.483729784356601</v>
      </c>
      <c r="M383" s="4">
        <v>30.481917221328999</v>
      </c>
      <c r="O383" s="25" t="str">
        <f t="shared" si="6"/>
        <v>0043</v>
      </c>
      <c r="P383" s="25">
        <f>VLOOKUP($O383,scenarios!$A$2:$I$61,3)</f>
        <v>2060</v>
      </c>
      <c r="Q383" s="25" t="str">
        <f>VLOOKUP($O383,scenarios!$A$2:$I$61,4)</f>
        <v>Ref</v>
      </c>
      <c r="R383" s="25" t="str">
        <f>VLOOKUP($O383,scenarios!$A$2:$I$61,5)</f>
        <v>Ref</v>
      </c>
      <c r="S383" s="25" t="str">
        <f>VLOOKUP($O383,scenarios!$A$2:$I$61,6)</f>
        <v>Ref</v>
      </c>
      <c r="T383" s="25" t="str">
        <f>VLOOKUP($O383,scenarios!$A$2:$I$61,7)</f>
        <v>Ref</v>
      </c>
      <c r="U383" s="25">
        <f>VLOOKUP($O383,scenarios!$A$2:$I$61,8)</f>
        <v>2030</v>
      </c>
      <c r="V383" s="25">
        <f>VLOOKUP($O383,scenarios!$A$2:$I$61,9)</f>
        <v>70</v>
      </c>
    </row>
    <row r="384" spans="1:22" x14ac:dyDescent="0.3">
      <c r="A384" s="10" t="s">
        <v>79</v>
      </c>
      <c r="B384" s="10" t="s">
        <v>147</v>
      </c>
      <c r="C384" s="2" t="s">
        <v>126</v>
      </c>
      <c r="D384" s="5"/>
      <c r="E384" s="5"/>
      <c r="F384" s="5"/>
      <c r="G384" s="4">
        <v>4.4798507204725002E-2</v>
      </c>
      <c r="H384" s="4">
        <v>4.6631976782360599E-2</v>
      </c>
      <c r="I384" s="4">
        <v>4.6631976782360599E-2</v>
      </c>
      <c r="J384" s="4">
        <v>7.8576606929468102</v>
      </c>
      <c r="K384" s="4">
        <v>15.7845434187696</v>
      </c>
      <c r="L384" s="4">
        <v>16.2597401989097</v>
      </c>
      <c r="M384" s="4">
        <v>16.8102223975221</v>
      </c>
      <c r="O384" s="25" t="str">
        <f t="shared" ref="O384:O417" si="7">RIGHT(C384,4)</f>
        <v>0043</v>
      </c>
      <c r="P384" s="25">
        <f>VLOOKUP($O384,scenarios!$A$2:$I$61,3)</f>
        <v>2060</v>
      </c>
      <c r="Q384" s="25" t="str">
        <f>VLOOKUP($O384,scenarios!$A$2:$I$61,4)</f>
        <v>Ref</v>
      </c>
      <c r="R384" s="25" t="str">
        <f>VLOOKUP($O384,scenarios!$A$2:$I$61,5)</f>
        <v>Ref</v>
      </c>
      <c r="S384" s="25" t="str">
        <f>VLOOKUP($O384,scenarios!$A$2:$I$61,6)</f>
        <v>Ref</v>
      </c>
      <c r="T384" s="25" t="str">
        <f>VLOOKUP($O384,scenarios!$A$2:$I$61,7)</f>
        <v>Ref</v>
      </c>
      <c r="U384" s="25">
        <f>VLOOKUP($O384,scenarios!$A$2:$I$61,8)</f>
        <v>2030</v>
      </c>
      <c r="V384" s="25">
        <f>VLOOKUP($O384,scenarios!$A$2:$I$61,9)</f>
        <v>70</v>
      </c>
    </row>
    <row r="385" spans="1:22" x14ac:dyDescent="0.3">
      <c r="A385" s="10" t="s">
        <v>80</v>
      </c>
      <c r="B385" s="10" t="s">
        <v>147</v>
      </c>
      <c r="C385" s="2" t="s">
        <v>126</v>
      </c>
      <c r="D385" s="5"/>
      <c r="E385" s="5"/>
      <c r="F385" s="5"/>
      <c r="G385" s="5"/>
      <c r="H385" s="5"/>
      <c r="I385" s="5"/>
      <c r="J385" s="5"/>
      <c r="K385" s="4">
        <v>53.900738583432698</v>
      </c>
      <c r="L385" s="4">
        <v>55.1705544472293</v>
      </c>
      <c r="M385" s="4">
        <v>57.1162390792826</v>
      </c>
      <c r="O385" s="25" t="str">
        <f t="shared" si="7"/>
        <v>0043</v>
      </c>
      <c r="P385" s="25">
        <f>VLOOKUP($O385,scenarios!$A$2:$I$61,3)</f>
        <v>2060</v>
      </c>
      <c r="Q385" s="25" t="str">
        <f>VLOOKUP($O385,scenarios!$A$2:$I$61,4)</f>
        <v>Ref</v>
      </c>
      <c r="R385" s="25" t="str">
        <f>VLOOKUP($O385,scenarios!$A$2:$I$61,5)</f>
        <v>Ref</v>
      </c>
      <c r="S385" s="25" t="str">
        <f>VLOOKUP($O385,scenarios!$A$2:$I$61,6)</f>
        <v>Ref</v>
      </c>
      <c r="T385" s="25" t="str">
        <f>VLOOKUP($O385,scenarios!$A$2:$I$61,7)</f>
        <v>Ref</v>
      </c>
      <c r="U385" s="25">
        <f>VLOOKUP($O385,scenarios!$A$2:$I$61,8)</f>
        <v>2030</v>
      </c>
      <c r="V385" s="25">
        <f>VLOOKUP($O385,scenarios!$A$2:$I$61,9)</f>
        <v>70</v>
      </c>
    </row>
    <row r="386" spans="1:22" x14ac:dyDescent="0.3">
      <c r="A386" s="10" t="s">
        <v>81</v>
      </c>
      <c r="B386" s="10" t="s">
        <v>147</v>
      </c>
      <c r="C386" s="2" t="s">
        <v>126</v>
      </c>
      <c r="D386" s="5"/>
      <c r="E386" s="5"/>
      <c r="F386" s="5"/>
      <c r="G386" s="5"/>
      <c r="H386" s="5"/>
      <c r="I386" s="5"/>
      <c r="J386" s="5"/>
      <c r="K386" s="4">
        <v>9.4621896884021695</v>
      </c>
      <c r="L386" s="4">
        <v>9.7470507676055504</v>
      </c>
      <c r="M386" s="4">
        <v>10.077042383147999</v>
      </c>
      <c r="O386" s="25" t="str">
        <f t="shared" si="7"/>
        <v>0043</v>
      </c>
      <c r="P386" s="25">
        <f>VLOOKUP($O386,scenarios!$A$2:$I$61,3)</f>
        <v>2060</v>
      </c>
      <c r="Q386" s="25" t="str">
        <f>VLOOKUP($O386,scenarios!$A$2:$I$61,4)</f>
        <v>Ref</v>
      </c>
      <c r="R386" s="25" t="str">
        <f>VLOOKUP($O386,scenarios!$A$2:$I$61,5)</f>
        <v>Ref</v>
      </c>
      <c r="S386" s="25" t="str">
        <f>VLOOKUP($O386,scenarios!$A$2:$I$61,6)</f>
        <v>Ref</v>
      </c>
      <c r="T386" s="25" t="str">
        <f>VLOOKUP($O386,scenarios!$A$2:$I$61,7)</f>
        <v>Ref</v>
      </c>
      <c r="U386" s="25">
        <f>VLOOKUP($O386,scenarios!$A$2:$I$61,8)</f>
        <v>2030</v>
      </c>
      <c r="V386" s="25">
        <f>VLOOKUP($O386,scenarios!$A$2:$I$61,9)</f>
        <v>70</v>
      </c>
    </row>
    <row r="387" spans="1:22" x14ac:dyDescent="0.3">
      <c r="A387" s="10" t="s">
        <v>82</v>
      </c>
      <c r="B387" s="10" t="s">
        <v>148</v>
      </c>
      <c r="C387" s="2" t="s">
        <v>126</v>
      </c>
      <c r="D387" s="5"/>
      <c r="E387" s="5"/>
      <c r="F387" s="5"/>
      <c r="G387" s="4">
        <v>1.1194539999999999E-2</v>
      </c>
      <c r="H387" s="4">
        <v>1.1589435809223499E-2</v>
      </c>
      <c r="I387" s="4">
        <v>1.21391373118655E-2</v>
      </c>
      <c r="J387" s="4">
        <v>1.28696600165459E-2</v>
      </c>
      <c r="K387" s="4">
        <v>1.34486273550015E-2</v>
      </c>
      <c r="L387" s="4">
        <v>58.479015387226198</v>
      </c>
      <c r="M387" s="4">
        <v>124.93705694795401</v>
      </c>
      <c r="O387" s="25" t="str">
        <f t="shared" si="7"/>
        <v>0043</v>
      </c>
      <c r="P387" s="25">
        <f>VLOOKUP($O387,scenarios!$A$2:$I$61,3)</f>
        <v>2060</v>
      </c>
      <c r="Q387" s="25" t="str">
        <f>VLOOKUP($O387,scenarios!$A$2:$I$61,4)</f>
        <v>Ref</v>
      </c>
      <c r="R387" s="25" t="str">
        <f>VLOOKUP($O387,scenarios!$A$2:$I$61,5)</f>
        <v>Ref</v>
      </c>
      <c r="S387" s="25" t="str">
        <f>VLOOKUP($O387,scenarios!$A$2:$I$61,6)</f>
        <v>Ref</v>
      </c>
      <c r="T387" s="25" t="str">
        <f>VLOOKUP($O387,scenarios!$A$2:$I$61,7)</f>
        <v>Ref</v>
      </c>
      <c r="U387" s="25">
        <f>VLOOKUP($O387,scenarios!$A$2:$I$61,8)</f>
        <v>2030</v>
      </c>
      <c r="V387" s="25">
        <f>VLOOKUP($O387,scenarios!$A$2:$I$61,9)</f>
        <v>70</v>
      </c>
    </row>
    <row r="388" spans="1:22" x14ac:dyDescent="0.3">
      <c r="A388" s="10" t="s">
        <v>62</v>
      </c>
      <c r="B388" s="10" t="s">
        <v>144</v>
      </c>
      <c r="C388" s="2" t="s">
        <v>129</v>
      </c>
      <c r="D388" s="5"/>
      <c r="E388" s="5"/>
      <c r="F388" s="5"/>
      <c r="G388" s="5"/>
      <c r="H388" s="5"/>
      <c r="I388" s="5"/>
      <c r="J388" s="5"/>
      <c r="K388" s="5"/>
      <c r="L388" s="4">
        <v>9.3151772666865196E-2</v>
      </c>
      <c r="M388" s="4">
        <v>1.05931325336834</v>
      </c>
      <c r="O388" s="25" t="str">
        <f t="shared" si="7"/>
        <v>0046</v>
      </c>
      <c r="P388" s="25">
        <f>VLOOKUP($O388,scenarios!$A$2:$I$61,3)</f>
        <v>2060</v>
      </c>
      <c r="Q388" s="25" t="str">
        <f>VLOOKUP($O388,scenarios!$A$2:$I$61,4)</f>
        <v>Ref</v>
      </c>
      <c r="R388" s="25" t="str">
        <f>VLOOKUP($O388,scenarios!$A$2:$I$61,5)</f>
        <v>Ref</v>
      </c>
      <c r="S388" s="25" t="str">
        <f>VLOOKUP($O388,scenarios!$A$2:$I$61,6)</f>
        <v>Linear-Steady</v>
      </c>
      <c r="T388" s="25" t="str">
        <f>VLOOKUP($O388,scenarios!$A$2:$I$61,7)</f>
        <v>Ref</v>
      </c>
      <c r="U388" s="25">
        <f>VLOOKUP($O388,scenarios!$A$2:$I$61,8)</f>
        <v>2030</v>
      </c>
      <c r="V388" s="25">
        <f>VLOOKUP($O388,scenarios!$A$2:$I$61,9)</f>
        <v>70</v>
      </c>
    </row>
    <row r="389" spans="1:22" x14ac:dyDescent="0.3">
      <c r="A389" s="10" t="s">
        <v>63</v>
      </c>
      <c r="B389" s="10" t="s">
        <v>144</v>
      </c>
      <c r="C389" s="2" t="s">
        <v>129</v>
      </c>
      <c r="D389" s="5"/>
      <c r="E389" s="5"/>
      <c r="F389" s="5"/>
      <c r="G389" s="5"/>
      <c r="H389" s="5"/>
      <c r="I389" s="5"/>
      <c r="J389" s="5"/>
      <c r="K389" s="4">
        <v>1.44303431709294E-4</v>
      </c>
      <c r="L389" s="4">
        <v>1.7120880323722201</v>
      </c>
      <c r="M389" s="4">
        <v>2.61221142535579</v>
      </c>
      <c r="O389" s="25" t="str">
        <f t="shared" si="7"/>
        <v>0046</v>
      </c>
      <c r="P389" s="25">
        <f>VLOOKUP($O389,scenarios!$A$2:$I$61,3)</f>
        <v>2060</v>
      </c>
      <c r="Q389" s="25" t="str">
        <f>VLOOKUP($O389,scenarios!$A$2:$I$61,4)</f>
        <v>Ref</v>
      </c>
      <c r="R389" s="25" t="str">
        <f>VLOOKUP($O389,scenarios!$A$2:$I$61,5)</f>
        <v>Ref</v>
      </c>
      <c r="S389" s="25" t="str">
        <f>VLOOKUP($O389,scenarios!$A$2:$I$61,6)</f>
        <v>Linear-Steady</v>
      </c>
      <c r="T389" s="25" t="str">
        <f>VLOOKUP($O389,scenarios!$A$2:$I$61,7)</f>
        <v>Ref</v>
      </c>
      <c r="U389" s="25">
        <f>VLOOKUP($O389,scenarios!$A$2:$I$61,8)</f>
        <v>2030</v>
      </c>
      <c r="V389" s="25">
        <f>VLOOKUP($O389,scenarios!$A$2:$I$61,9)</f>
        <v>70</v>
      </c>
    </row>
    <row r="390" spans="1:22" x14ac:dyDescent="0.3">
      <c r="A390" s="10" t="s">
        <v>65</v>
      </c>
      <c r="B390" s="10" t="s">
        <v>145</v>
      </c>
      <c r="C390" s="2" t="s">
        <v>129</v>
      </c>
      <c r="D390" s="5"/>
      <c r="E390" s="5"/>
      <c r="F390" s="5"/>
      <c r="G390" s="4">
        <v>1.4321E-2</v>
      </c>
      <c r="H390" s="4">
        <v>1.5064475459976299E-2</v>
      </c>
      <c r="I390" s="4">
        <v>1.6046055009682401E-2</v>
      </c>
      <c r="J390" s="4">
        <v>18.603341848133901</v>
      </c>
      <c r="K390" s="4">
        <v>59.837291221770698</v>
      </c>
      <c r="L390" s="4">
        <v>112.936994430247</v>
      </c>
      <c r="M390" s="4">
        <v>143.93630999999999</v>
      </c>
      <c r="O390" s="25" t="str">
        <f t="shared" si="7"/>
        <v>0046</v>
      </c>
      <c r="P390" s="25">
        <f>VLOOKUP($O390,scenarios!$A$2:$I$61,3)</f>
        <v>2060</v>
      </c>
      <c r="Q390" s="25" t="str">
        <f>VLOOKUP($O390,scenarios!$A$2:$I$61,4)</f>
        <v>Ref</v>
      </c>
      <c r="R390" s="25" t="str">
        <f>VLOOKUP($O390,scenarios!$A$2:$I$61,5)</f>
        <v>Ref</v>
      </c>
      <c r="S390" s="25" t="str">
        <f>VLOOKUP($O390,scenarios!$A$2:$I$61,6)</f>
        <v>Linear-Steady</v>
      </c>
      <c r="T390" s="25" t="str">
        <f>VLOOKUP($O390,scenarios!$A$2:$I$61,7)</f>
        <v>Ref</v>
      </c>
      <c r="U390" s="25">
        <f>VLOOKUP($O390,scenarios!$A$2:$I$61,8)</f>
        <v>2030</v>
      </c>
      <c r="V390" s="25">
        <f>VLOOKUP($O390,scenarios!$A$2:$I$61,9)</f>
        <v>70</v>
      </c>
    </row>
    <row r="391" spans="1:22" x14ac:dyDescent="0.3">
      <c r="A391" s="10" t="s">
        <v>66</v>
      </c>
      <c r="B391" s="10" t="s">
        <v>146</v>
      </c>
      <c r="C391" s="2" t="s">
        <v>129</v>
      </c>
      <c r="D391" s="5"/>
      <c r="E391" s="5"/>
      <c r="F391" s="5"/>
      <c r="G391" s="5"/>
      <c r="H391" s="4">
        <v>6.2798400000002898E-3</v>
      </c>
      <c r="I391" s="4">
        <v>6.4715660353751696E-3</v>
      </c>
      <c r="J391" s="4">
        <v>6.6449011472393604E-3</v>
      </c>
      <c r="K391" s="4">
        <v>6.7603106788954601E-3</v>
      </c>
      <c r="L391" s="4">
        <v>6.94871107076155E-3</v>
      </c>
      <c r="M391" s="4">
        <v>44.338436310631401</v>
      </c>
      <c r="O391" s="25" t="str">
        <f t="shared" si="7"/>
        <v>0046</v>
      </c>
      <c r="P391" s="25">
        <f>VLOOKUP($O391,scenarios!$A$2:$I$61,3)</f>
        <v>2060</v>
      </c>
      <c r="Q391" s="25" t="str">
        <f>VLOOKUP($O391,scenarios!$A$2:$I$61,4)</f>
        <v>Ref</v>
      </c>
      <c r="R391" s="25" t="str">
        <f>VLOOKUP($O391,scenarios!$A$2:$I$61,5)</f>
        <v>Ref</v>
      </c>
      <c r="S391" s="25" t="str">
        <f>VLOOKUP($O391,scenarios!$A$2:$I$61,6)</f>
        <v>Linear-Steady</v>
      </c>
      <c r="T391" s="25" t="str">
        <f>VLOOKUP($O391,scenarios!$A$2:$I$61,7)</f>
        <v>Ref</v>
      </c>
      <c r="U391" s="25">
        <f>VLOOKUP($O391,scenarios!$A$2:$I$61,8)</f>
        <v>2030</v>
      </c>
      <c r="V391" s="25">
        <f>VLOOKUP($O391,scenarios!$A$2:$I$61,9)</f>
        <v>70</v>
      </c>
    </row>
    <row r="392" spans="1:22" x14ac:dyDescent="0.3">
      <c r="A392" s="10" t="s">
        <v>67</v>
      </c>
      <c r="B392" s="10" t="s">
        <v>146</v>
      </c>
      <c r="C392" s="2" t="s">
        <v>129</v>
      </c>
      <c r="D392" s="5"/>
      <c r="E392" s="5"/>
      <c r="F392" s="5"/>
      <c r="G392" s="5"/>
      <c r="H392" s="4">
        <v>3.33608971467831E-3</v>
      </c>
      <c r="I392" s="4">
        <v>3.43794187247986E-3</v>
      </c>
      <c r="J392" s="4">
        <v>3.5300240726448798E-3</v>
      </c>
      <c r="K392" s="4">
        <v>3.5913340027597901E-3</v>
      </c>
      <c r="L392" s="4">
        <v>28.752111699950699</v>
      </c>
      <c r="M392" s="4">
        <v>114.870389448712</v>
      </c>
      <c r="O392" s="25" t="str">
        <f t="shared" si="7"/>
        <v>0046</v>
      </c>
      <c r="P392" s="25">
        <f>VLOOKUP($O392,scenarios!$A$2:$I$61,3)</f>
        <v>2060</v>
      </c>
      <c r="Q392" s="25" t="str">
        <f>VLOOKUP($O392,scenarios!$A$2:$I$61,4)</f>
        <v>Ref</v>
      </c>
      <c r="R392" s="25" t="str">
        <f>VLOOKUP($O392,scenarios!$A$2:$I$61,5)</f>
        <v>Ref</v>
      </c>
      <c r="S392" s="25" t="str">
        <f>VLOOKUP($O392,scenarios!$A$2:$I$61,6)</f>
        <v>Linear-Steady</v>
      </c>
      <c r="T392" s="25" t="str">
        <f>VLOOKUP($O392,scenarios!$A$2:$I$61,7)</f>
        <v>Ref</v>
      </c>
      <c r="U392" s="25">
        <f>VLOOKUP($O392,scenarios!$A$2:$I$61,8)</f>
        <v>2030</v>
      </c>
      <c r="V392" s="25">
        <f>VLOOKUP($O392,scenarios!$A$2:$I$61,9)</f>
        <v>70</v>
      </c>
    </row>
    <row r="393" spans="1:22" x14ac:dyDescent="0.3">
      <c r="A393" s="10" t="s">
        <v>68</v>
      </c>
      <c r="B393" s="10" t="s">
        <v>147</v>
      </c>
      <c r="C393" s="2" t="s">
        <v>129</v>
      </c>
      <c r="D393" s="5"/>
      <c r="E393" s="5"/>
      <c r="F393" s="5"/>
      <c r="G393" s="5"/>
      <c r="H393" s="4">
        <v>37.045262496744598</v>
      </c>
      <c r="I393" s="4">
        <v>93.163381182266093</v>
      </c>
      <c r="J393" s="4">
        <v>147.12328886864199</v>
      </c>
      <c r="K393" s="4">
        <v>432.13714094440002</v>
      </c>
      <c r="L393" s="4">
        <v>1757.25909765964</v>
      </c>
      <c r="M393" s="4">
        <v>2823.3805859617901</v>
      </c>
      <c r="O393" s="25" t="str">
        <f t="shared" si="7"/>
        <v>0046</v>
      </c>
      <c r="P393" s="25">
        <f>VLOOKUP($O393,scenarios!$A$2:$I$61,3)</f>
        <v>2060</v>
      </c>
      <c r="Q393" s="25" t="str">
        <f>VLOOKUP($O393,scenarios!$A$2:$I$61,4)</f>
        <v>Ref</v>
      </c>
      <c r="R393" s="25" t="str">
        <f>VLOOKUP($O393,scenarios!$A$2:$I$61,5)</f>
        <v>Ref</v>
      </c>
      <c r="S393" s="25" t="str">
        <f>VLOOKUP($O393,scenarios!$A$2:$I$61,6)</f>
        <v>Linear-Steady</v>
      </c>
      <c r="T393" s="25" t="str">
        <f>VLOOKUP($O393,scenarios!$A$2:$I$61,7)</f>
        <v>Ref</v>
      </c>
      <c r="U393" s="25">
        <f>VLOOKUP($O393,scenarios!$A$2:$I$61,8)</f>
        <v>2030</v>
      </c>
      <c r="V393" s="25">
        <f>VLOOKUP($O393,scenarios!$A$2:$I$61,9)</f>
        <v>70</v>
      </c>
    </row>
    <row r="394" spans="1:22" x14ac:dyDescent="0.3">
      <c r="A394" s="10" t="s">
        <v>70</v>
      </c>
      <c r="B394" s="10" t="s">
        <v>147</v>
      </c>
      <c r="C394" s="2" t="s">
        <v>129</v>
      </c>
      <c r="D394" s="5"/>
      <c r="E394" s="4">
        <v>4.8461901972889302E-3</v>
      </c>
      <c r="F394" s="4">
        <v>6.9850536854464296E-2</v>
      </c>
      <c r="G394" s="4">
        <v>6.9850536854464296E-2</v>
      </c>
      <c r="H394" s="4">
        <v>6.8052608359924105E-2</v>
      </c>
      <c r="I394" s="5"/>
      <c r="J394" s="5"/>
      <c r="K394" s="5"/>
      <c r="L394" s="5"/>
      <c r="M394" s="5"/>
      <c r="O394" s="25" t="str">
        <f t="shared" si="7"/>
        <v>0046</v>
      </c>
      <c r="P394" s="25">
        <f>VLOOKUP($O394,scenarios!$A$2:$I$61,3)</f>
        <v>2060</v>
      </c>
      <c r="Q394" s="25" t="str">
        <f>VLOOKUP($O394,scenarios!$A$2:$I$61,4)</f>
        <v>Ref</v>
      </c>
      <c r="R394" s="25" t="str">
        <f>VLOOKUP($O394,scenarios!$A$2:$I$61,5)</f>
        <v>Ref</v>
      </c>
      <c r="S394" s="25" t="str">
        <f>VLOOKUP($O394,scenarios!$A$2:$I$61,6)</f>
        <v>Linear-Steady</v>
      </c>
      <c r="T394" s="25" t="str">
        <f>VLOOKUP($O394,scenarios!$A$2:$I$61,7)</f>
        <v>Ref</v>
      </c>
      <c r="U394" s="25">
        <f>VLOOKUP($O394,scenarios!$A$2:$I$61,8)</f>
        <v>2030</v>
      </c>
      <c r="V394" s="25">
        <f>VLOOKUP($O394,scenarios!$A$2:$I$61,9)</f>
        <v>70</v>
      </c>
    </row>
    <row r="395" spans="1:22" x14ac:dyDescent="0.3">
      <c r="A395" s="10" t="s">
        <v>71</v>
      </c>
      <c r="B395" s="10" t="s">
        <v>147</v>
      </c>
      <c r="C395" s="2" t="s">
        <v>129</v>
      </c>
      <c r="D395" s="5"/>
      <c r="E395" s="5"/>
      <c r="F395" s="5"/>
      <c r="G395" s="4">
        <v>11.776686688643499</v>
      </c>
      <c r="H395" s="4">
        <v>23.505677881312099</v>
      </c>
      <c r="I395" s="4">
        <v>23.511150060339698</v>
      </c>
      <c r="J395" s="4">
        <v>17.3242108451816</v>
      </c>
      <c r="K395" s="4">
        <v>17.662983581684902</v>
      </c>
      <c r="L395" s="4">
        <v>18.214107780455599</v>
      </c>
      <c r="M395" s="4">
        <v>87.598251860481099</v>
      </c>
      <c r="O395" s="25" t="str">
        <f t="shared" si="7"/>
        <v>0046</v>
      </c>
      <c r="P395" s="25">
        <f>VLOOKUP($O395,scenarios!$A$2:$I$61,3)</f>
        <v>2060</v>
      </c>
      <c r="Q395" s="25" t="str">
        <f>VLOOKUP($O395,scenarios!$A$2:$I$61,4)</f>
        <v>Ref</v>
      </c>
      <c r="R395" s="25" t="str">
        <f>VLOOKUP($O395,scenarios!$A$2:$I$61,5)</f>
        <v>Ref</v>
      </c>
      <c r="S395" s="25" t="str">
        <f>VLOOKUP($O395,scenarios!$A$2:$I$61,6)</f>
        <v>Linear-Steady</v>
      </c>
      <c r="T395" s="25" t="str">
        <f>VLOOKUP($O395,scenarios!$A$2:$I$61,7)</f>
        <v>Ref</v>
      </c>
      <c r="U395" s="25">
        <f>VLOOKUP($O395,scenarios!$A$2:$I$61,8)</f>
        <v>2030</v>
      </c>
      <c r="V395" s="25">
        <f>VLOOKUP($O395,scenarios!$A$2:$I$61,9)</f>
        <v>70</v>
      </c>
    </row>
    <row r="396" spans="1:22" x14ac:dyDescent="0.3">
      <c r="A396" s="10" t="s">
        <v>72</v>
      </c>
      <c r="B396" s="10" t="s">
        <v>147</v>
      </c>
      <c r="C396" s="2" t="s">
        <v>129</v>
      </c>
      <c r="D396" s="4">
        <v>9.0960766780856198E-2</v>
      </c>
      <c r="E396" s="4">
        <v>8.3465332866592398E-2</v>
      </c>
      <c r="F396" s="4">
        <v>2.26698875348782E-2</v>
      </c>
      <c r="G396" s="4">
        <v>6.0992483801830403E-3</v>
      </c>
      <c r="H396" s="4">
        <v>5.2060656887108698E-3</v>
      </c>
      <c r="I396" s="5"/>
      <c r="J396" s="5"/>
      <c r="K396" s="5"/>
      <c r="L396" s="5"/>
      <c r="M396" s="5"/>
      <c r="O396" s="25" t="str">
        <f t="shared" si="7"/>
        <v>0046</v>
      </c>
      <c r="P396" s="25">
        <f>VLOOKUP($O396,scenarios!$A$2:$I$61,3)</f>
        <v>2060</v>
      </c>
      <c r="Q396" s="25" t="str">
        <f>VLOOKUP($O396,scenarios!$A$2:$I$61,4)</f>
        <v>Ref</v>
      </c>
      <c r="R396" s="25" t="str">
        <f>VLOOKUP($O396,scenarios!$A$2:$I$61,5)</f>
        <v>Ref</v>
      </c>
      <c r="S396" s="25" t="str">
        <f>VLOOKUP($O396,scenarios!$A$2:$I$61,6)</f>
        <v>Linear-Steady</v>
      </c>
      <c r="T396" s="25" t="str">
        <f>VLOOKUP($O396,scenarios!$A$2:$I$61,7)</f>
        <v>Ref</v>
      </c>
      <c r="U396" s="25">
        <f>VLOOKUP($O396,scenarios!$A$2:$I$61,8)</f>
        <v>2030</v>
      </c>
      <c r="V396" s="25">
        <f>VLOOKUP($O396,scenarios!$A$2:$I$61,9)</f>
        <v>70</v>
      </c>
    </row>
    <row r="397" spans="1:22" x14ac:dyDescent="0.3">
      <c r="A397" s="10" t="s">
        <v>73</v>
      </c>
      <c r="B397" s="10" t="s">
        <v>147</v>
      </c>
      <c r="C397" s="2" t="s">
        <v>129</v>
      </c>
      <c r="D397" s="4">
        <v>4.3517725284537401E-2</v>
      </c>
      <c r="E397" s="4">
        <v>3.9932372810322803E-2</v>
      </c>
      <c r="F397" s="4">
        <v>1.08480368944595E-2</v>
      </c>
      <c r="G397" s="4">
        <v>2.9201139774264499E-3</v>
      </c>
      <c r="H397" s="4">
        <v>2.4928459671243802E-3</v>
      </c>
      <c r="I397" s="5"/>
      <c r="J397" s="5"/>
      <c r="K397" s="5"/>
      <c r="L397" s="5"/>
      <c r="M397" s="5"/>
      <c r="O397" s="25" t="str">
        <f t="shared" si="7"/>
        <v>0046</v>
      </c>
      <c r="P397" s="25">
        <f>VLOOKUP($O397,scenarios!$A$2:$I$61,3)</f>
        <v>2060</v>
      </c>
      <c r="Q397" s="25" t="str">
        <f>VLOOKUP($O397,scenarios!$A$2:$I$61,4)</f>
        <v>Ref</v>
      </c>
      <c r="R397" s="25" t="str">
        <f>VLOOKUP($O397,scenarios!$A$2:$I$61,5)</f>
        <v>Ref</v>
      </c>
      <c r="S397" s="25" t="str">
        <f>VLOOKUP($O397,scenarios!$A$2:$I$61,6)</f>
        <v>Linear-Steady</v>
      </c>
      <c r="T397" s="25" t="str">
        <f>VLOOKUP($O397,scenarios!$A$2:$I$61,7)</f>
        <v>Ref</v>
      </c>
      <c r="U397" s="25">
        <f>VLOOKUP($O397,scenarios!$A$2:$I$61,8)</f>
        <v>2030</v>
      </c>
      <c r="V397" s="25">
        <f>VLOOKUP($O397,scenarios!$A$2:$I$61,9)</f>
        <v>70</v>
      </c>
    </row>
    <row r="398" spans="1:22" x14ac:dyDescent="0.3">
      <c r="A398" s="10" t="s">
        <v>74</v>
      </c>
      <c r="B398" s="10" t="s">
        <v>147</v>
      </c>
      <c r="C398" s="2" t="s">
        <v>129</v>
      </c>
      <c r="D398" s="5"/>
      <c r="E398" s="5"/>
      <c r="F398" s="5"/>
      <c r="G398" s="5"/>
      <c r="H398" s="5"/>
      <c r="I398" s="5"/>
      <c r="J398" s="5"/>
      <c r="K398" s="5"/>
      <c r="L398" s="5"/>
      <c r="M398" s="4">
        <v>0.78890359466572901</v>
      </c>
      <c r="O398" s="25" t="str">
        <f t="shared" si="7"/>
        <v>0046</v>
      </c>
      <c r="P398" s="25">
        <f>VLOOKUP($O398,scenarios!$A$2:$I$61,3)</f>
        <v>2060</v>
      </c>
      <c r="Q398" s="25" t="str">
        <f>VLOOKUP($O398,scenarios!$A$2:$I$61,4)</f>
        <v>Ref</v>
      </c>
      <c r="R398" s="25" t="str">
        <f>VLOOKUP($O398,scenarios!$A$2:$I$61,5)</f>
        <v>Ref</v>
      </c>
      <c r="S398" s="25" t="str">
        <f>VLOOKUP($O398,scenarios!$A$2:$I$61,6)</f>
        <v>Linear-Steady</v>
      </c>
      <c r="T398" s="25" t="str">
        <f>VLOOKUP($O398,scenarios!$A$2:$I$61,7)</f>
        <v>Ref</v>
      </c>
      <c r="U398" s="25">
        <f>VLOOKUP($O398,scenarios!$A$2:$I$61,8)</f>
        <v>2030</v>
      </c>
      <c r="V398" s="25">
        <f>VLOOKUP($O398,scenarios!$A$2:$I$61,9)</f>
        <v>70</v>
      </c>
    </row>
    <row r="399" spans="1:22" x14ac:dyDescent="0.3">
      <c r="A399" s="10" t="s">
        <v>77</v>
      </c>
      <c r="B399" s="10" t="s">
        <v>147</v>
      </c>
      <c r="C399" s="2" t="s">
        <v>129</v>
      </c>
      <c r="D399" s="5"/>
      <c r="E399" s="5"/>
      <c r="F399" s="5"/>
      <c r="G399" s="5"/>
      <c r="H399" s="5"/>
      <c r="I399" s="5"/>
      <c r="J399" s="5"/>
      <c r="K399" s="4">
        <v>3.7577838357712499</v>
      </c>
      <c r="L399" s="4">
        <v>3.8709126562791498</v>
      </c>
      <c r="M399" s="4">
        <v>4.0019644740571403</v>
      </c>
      <c r="O399" s="25" t="str">
        <f t="shared" si="7"/>
        <v>0046</v>
      </c>
      <c r="P399" s="25">
        <f>VLOOKUP($O399,scenarios!$A$2:$I$61,3)</f>
        <v>2060</v>
      </c>
      <c r="Q399" s="25" t="str">
        <f>VLOOKUP($O399,scenarios!$A$2:$I$61,4)</f>
        <v>Ref</v>
      </c>
      <c r="R399" s="25" t="str">
        <f>VLOOKUP($O399,scenarios!$A$2:$I$61,5)</f>
        <v>Ref</v>
      </c>
      <c r="S399" s="25" t="str">
        <f>VLOOKUP($O399,scenarios!$A$2:$I$61,6)</f>
        <v>Linear-Steady</v>
      </c>
      <c r="T399" s="25" t="str">
        <f>VLOOKUP($O399,scenarios!$A$2:$I$61,7)</f>
        <v>Ref</v>
      </c>
      <c r="U399" s="25">
        <f>VLOOKUP($O399,scenarios!$A$2:$I$61,8)</f>
        <v>2030</v>
      </c>
      <c r="V399" s="25">
        <f>VLOOKUP($O399,scenarios!$A$2:$I$61,9)</f>
        <v>70</v>
      </c>
    </row>
    <row r="400" spans="1:22" x14ac:dyDescent="0.3">
      <c r="A400" s="10" t="s">
        <v>78</v>
      </c>
      <c r="B400" s="10" t="s">
        <v>147</v>
      </c>
      <c r="C400" s="2" t="s">
        <v>129</v>
      </c>
      <c r="D400" s="5"/>
      <c r="E400" s="4">
        <v>0.13401214125934899</v>
      </c>
      <c r="F400" s="4">
        <v>3.79586977322717</v>
      </c>
      <c r="G400" s="4">
        <v>3.79586977322717</v>
      </c>
      <c r="H400" s="4">
        <v>3.74615149194317</v>
      </c>
      <c r="I400" s="5"/>
      <c r="J400" s="5"/>
      <c r="K400" s="4">
        <v>28.6220571322323</v>
      </c>
      <c r="L400" s="4">
        <v>29.483729784356601</v>
      </c>
      <c r="M400" s="4">
        <v>30.481917221328999</v>
      </c>
      <c r="O400" s="25" t="str">
        <f t="shared" si="7"/>
        <v>0046</v>
      </c>
      <c r="P400" s="25">
        <f>VLOOKUP($O400,scenarios!$A$2:$I$61,3)</f>
        <v>2060</v>
      </c>
      <c r="Q400" s="25" t="str">
        <f>VLOOKUP($O400,scenarios!$A$2:$I$61,4)</f>
        <v>Ref</v>
      </c>
      <c r="R400" s="25" t="str">
        <f>VLOOKUP($O400,scenarios!$A$2:$I$61,5)</f>
        <v>Ref</v>
      </c>
      <c r="S400" s="25" t="str">
        <f>VLOOKUP($O400,scenarios!$A$2:$I$61,6)</f>
        <v>Linear-Steady</v>
      </c>
      <c r="T400" s="25" t="str">
        <f>VLOOKUP($O400,scenarios!$A$2:$I$61,7)</f>
        <v>Ref</v>
      </c>
      <c r="U400" s="25">
        <f>VLOOKUP($O400,scenarios!$A$2:$I$61,8)</f>
        <v>2030</v>
      </c>
      <c r="V400" s="25">
        <f>VLOOKUP($O400,scenarios!$A$2:$I$61,9)</f>
        <v>70</v>
      </c>
    </row>
    <row r="401" spans="1:22" x14ac:dyDescent="0.3">
      <c r="A401" s="10" t="s">
        <v>79</v>
      </c>
      <c r="B401" s="10" t="s">
        <v>147</v>
      </c>
      <c r="C401" s="2" t="s">
        <v>129</v>
      </c>
      <c r="D401" s="5"/>
      <c r="E401" s="5"/>
      <c r="F401" s="5"/>
      <c r="G401" s="4">
        <v>4.4798507204725002E-2</v>
      </c>
      <c r="H401" s="4">
        <v>4.6631976782360599E-2</v>
      </c>
      <c r="I401" s="4">
        <v>4.6631976782360599E-2</v>
      </c>
      <c r="J401" s="4">
        <v>7.1520435125576904</v>
      </c>
      <c r="K401" s="4">
        <v>15.7845434187696</v>
      </c>
      <c r="L401" s="4">
        <v>16.2597401989097</v>
      </c>
      <c r="M401" s="4">
        <v>16.8102223975221</v>
      </c>
      <c r="O401" s="25" t="str">
        <f t="shared" si="7"/>
        <v>0046</v>
      </c>
      <c r="P401" s="25">
        <f>VLOOKUP($O401,scenarios!$A$2:$I$61,3)</f>
        <v>2060</v>
      </c>
      <c r="Q401" s="25" t="str">
        <f>VLOOKUP($O401,scenarios!$A$2:$I$61,4)</f>
        <v>Ref</v>
      </c>
      <c r="R401" s="25" t="str">
        <f>VLOOKUP($O401,scenarios!$A$2:$I$61,5)</f>
        <v>Ref</v>
      </c>
      <c r="S401" s="25" t="str">
        <f>VLOOKUP($O401,scenarios!$A$2:$I$61,6)</f>
        <v>Linear-Steady</v>
      </c>
      <c r="T401" s="25" t="str">
        <f>VLOOKUP($O401,scenarios!$A$2:$I$61,7)</f>
        <v>Ref</v>
      </c>
      <c r="U401" s="25">
        <f>VLOOKUP($O401,scenarios!$A$2:$I$61,8)</f>
        <v>2030</v>
      </c>
      <c r="V401" s="25">
        <f>VLOOKUP($O401,scenarios!$A$2:$I$61,9)</f>
        <v>70</v>
      </c>
    </row>
    <row r="402" spans="1:22" x14ac:dyDescent="0.3">
      <c r="A402" s="10" t="s">
        <v>80</v>
      </c>
      <c r="B402" s="10" t="s">
        <v>147</v>
      </c>
      <c r="C402" s="2" t="s">
        <v>129</v>
      </c>
      <c r="D402" s="5"/>
      <c r="E402" s="5"/>
      <c r="F402" s="5"/>
      <c r="G402" s="5"/>
      <c r="H402" s="5"/>
      <c r="I402" s="5"/>
      <c r="J402" s="5"/>
      <c r="K402" s="4">
        <v>53.900738583432698</v>
      </c>
      <c r="L402" s="4">
        <v>55.1705544472293</v>
      </c>
      <c r="M402" s="4">
        <v>57.1162390792826</v>
      </c>
      <c r="O402" s="25" t="str">
        <f t="shared" si="7"/>
        <v>0046</v>
      </c>
      <c r="P402" s="25">
        <f>VLOOKUP($O402,scenarios!$A$2:$I$61,3)</f>
        <v>2060</v>
      </c>
      <c r="Q402" s="25" t="str">
        <f>VLOOKUP($O402,scenarios!$A$2:$I$61,4)</f>
        <v>Ref</v>
      </c>
      <c r="R402" s="25" t="str">
        <f>VLOOKUP($O402,scenarios!$A$2:$I$61,5)</f>
        <v>Ref</v>
      </c>
      <c r="S402" s="25" t="str">
        <f>VLOOKUP($O402,scenarios!$A$2:$I$61,6)</f>
        <v>Linear-Steady</v>
      </c>
      <c r="T402" s="25" t="str">
        <f>VLOOKUP($O402,scenarios!$A$2:$I$61,7)</f>
        <v>Ref</v>
      </c>
      <c r="U402" s="25">
        <f>VLOOKUP($O402,scenarios!$A$2:$I$61,8)</f>
        <v>2030</v>
      </c>
      <c r="V402" s="25">
        <f>VLOOKUP($O402,scenarios!$A$2:$I$61,9)</f>
        <v>70</v>
      </c>
    </row>
    <row r="403" spans="1:22" x14ac:dyDescent="0.3">
      <c r="A403" s="10" t="s">
        <v>81</v>
      </c>
      <c r="B403" s="10" t="s">
        <v>147</v>
      </c>
      <c r="C403" s="2" t="s">
        <v>129</v>
      </c>
      <c r="D403" s="5"/>
      <c r="E403" s="5"/>
      <c r="F403" s="5"/>
      <c r="G403" s="5"/>
      <c r="H403" s="5"/>
      <c r="I403" s="5"/>
      <c r="J403" s="5"/>
      <c r="K403" s="4">
        <v>9.4621896884021695</v>
      </c>
      <c r="L403" s="4">
        <v>9.7470507676055504</v>
      </c>
      <c r="M403" s="4">
        <v>10.077042383147999</v>
      </c>
      <c r="O403" s="25" t="str">
        <f t="shared" si="7"/>
        <v>0046</v>
      </c>
      <c r="P403" s="25">
        <f>VLOOKUP($O403,scenarios!$A$2:$I$61,3)</f>
        <v>2060</v>
      </c>
      <c r="Q403" s="25" t="str">
        <f>VLOOKUP($O403,scenarios!$A$2:$I$61,4)</f>
        <v>Ref</v>
      </c>
      <c r="R403" s="25" t="str">
        <f>VLOOKUP($O403,scenarios!$A$2:$I$61,5)</f>
        <v>Ref</v>
      </c>
      <c r="S403" s="25" t="str">
        <f>VLOOKUP($O403,scenarios!$A$2:$I$61,6)</f>
        <v>Linear-Steady</v>
      </c>
      <c r="T403" s="25" t="str">
        <f>VLOOKUP($O403,scenarios!$A$2:$I$61,7)</f>
        <v>Ref</v>
      </c>
      <c r="U403" s="25">
        <f>VLOOKUP($O403,scenarios!$A$2:$I$61,8)</f>
        <v>2030</v>
      </c>
      <c r="V403" s="25">
        <f>VLOOKUP($O403,scenarios!$A$2:$I$61,9)</f>
        <v>70</v>
      </c>
    </row>
    <row r="404" spans="1:22" x14ac:dyDescent="0.3">
      <c r="A404" s="10" t="s">
        <v>82</v>
      </c>
      <c r="B404" s="10" t="s">
        <v>148</v>
      </c>
      <c r="C404" s="2" t="s">
        <v>129</v>
      </c>
      <c r="D404" s="5"/>
      <c r="E404" s="5"/>
      <c r="F404" s="5"/>
      <c r="G404" s="4">
        <v>1.1194539999999999E-2</v>
      </c>
      <c r="H404" s="4">
        <v>1.1589435809223499E-2</v>
      </c>
      <c r="I404" s="4">
        <v>1.21391373118655E-2</v>
      </c>
      <c r="J404" s="4">
        <v>1.28696600165459E-2</v>
      </c>
      <c r="K404" s="4">
        <v>1.34486273550015E-2</v>
      </c>
      <c r="L404" s="4">
        <v>1.4003310759490999E-2</v>
      </c>
      <c r="M404" s="4">
        <v>3.33743427085555</v>
      </c>
      <c r="O404" s="25" t="str">
        <f t="shared" si="7"/>
        <v>0046</v>
      </c>
      <c r="P404" s="25">
        <f>VLOOKUP($O404,scenarios!$A$2:$I$61,3)</f>
        <v>2060</v>
      </c>
      <c r="Q404" s="25" t="str">
        <f>VLOOKUP($O404,scenarios!$A$2:$I$61,4)</f>
        <v>Ref</v>
      </c>
      <c r="R404" s="25" t="str">
        <f>VLOOKUP($O404,scenarios!$A$2:$I$61,5)</f>
        <v>Ref</v>
      </c>
      <c r="S404" s="25" t="str">
        <f>VLOOKUP($O404,scenarios!$A$2:$I$61,6)</f>
        <v>Linear-Steady</v>
      </c>
      <c r="T404" s="25" t="str">
        <f>VLOOKUP($O404,scenarios!$A$2:$I$61,7)</f>
        <v>Ref</v>
      </c>
      <c r="U404" s="25">
        <f>VLOOKUP($O404,scenarios!$A$2:$I$61,8)</f>
        <v>2030</v>
      </c>
      <c r="V404" s="25">
        <f>VLOOKUP($O404,scenarios!$A$2:$I$61,9)</f>
        <v>70</v>
      </c>
    </row>
    <row r="405" spans="1:22" x14ac:dyDescent="0.3">
      <c r="A405" s="10" t="s">
        <v>83</v>
      </c>
      <c r="B405" s="10" t="s">
        <v>148</v>
      </c>
      <c r="C405" s="2" t="s">
        <v>129</v>
      </c>
      <c r="D405" s="5"/>
      <c r="E405" s="5"/>
      <c r="F405" s="5"/>
      <c r="G405" s="5"/>
      <c r="H405" s="5"/>
      <c r="I405" s="5"/>
      <c r="J405" s="5"/>
      <c r="K405" s="5"/>
      <c r="L405" s="4">
        <v>58.465012076466699</v>
      </c>
      <c r="M405" s="4">
        <v>121.59962267709901</v>
      </c>
      <c r="O405" s="25" t="str">
        <f t="shared" si="7"/>
        <v>0046</v>
      </c>
      <c r="P405" s="25">
        <f>VLOOKUP($O405,scenarios!$A$2:$I$61,3)</f>
        <v>2060</v>
      </c>
      <c r="Q405" s="25" t="str">
        <f>VLOOKUP($O405,scenarios!$A$2:$I$61,4)</f>
        <v>Ref</v>
      </c>
      <c r="R405" s="25" t="str">
        <f>VLOOKUP($O405,scenarios!$A$2:$I$61,5)</f>
        <v>Ref</v>
      </c>
      <c r="S405" s="25" t="str">
        <f>VLOOKUP($O405,scenarios!$A$2:$I$61,6)</f>
        <v>Linear-Steady</v>
      </c>
      <c r="T405" s="25" t="str">
        <f>VLOOKUP($O405,scenarios!$A$2:$I$61,7)</f>
        <v>Ref</v>
      </c>
      <c r="U405" s="25">
        <f>VLOOKUP($O405,scenarios!$A$2:$I$61,8)</f>
        <v>2030</v>
      </c>
      <c r="V405" s="25">
        <f>VLOOKUP($O405,scenarios!$A$2:$I$61,9)</f>
        <v>70</v>
      </c>
    </row>
    <row r="406" spans="1:22" x14ac:dyDescent="0.3">
      <c r="A406" s="10" t="s">
        <v>62</v>
      </c>
      <c r="B406" s="10" t="s">
        <v>144</v>
      </c>
      <c r="C406" s="2" t="s">
        <v>132</v>
      </c>
      <c r="D406" s="5"/>
      <c r="E406" s="5"/>
      <c r="F406" s="5"/>
      <c r="G406" s="5"/>
      <c r="H406" s="5"/>
      <c r="I406" s="5"/>
      <c r="J406" s="5"/>
      <c r="K406" s="4">
        <v>1.6716848315733499</v>
      </c>
      <c r="L406" s="4">
        <v>3.4767803331807099</v>
      </c>
      <c r="M406" s="4">
        <v>4.3894128059819204</v>
      </c>
      <c r="O406" s="25" t="str">
        <f t="shared" si="7"/>
        <v>0049</v>
      </c>
      <c r="P406" s="25">
        <f>VLOOKUP($O406,scenarios!$A$2:$I$61,3)</f>
        <v>2060</v>
      </c>
      <c r="Q406" s="25" t="str">
        <f>VLOOKUP($O406,scenarios!$A$2:$I$61,4)</f>
        <v>Ref</v>
      </c>
      <c r="R406" s="25" t="str">
        <f>VLOOKUP($O406,scenarios!$A$2:$I$61,5)</f>
        <v>Ref</v>
      </c>
      <c r="S406" s="25" t="str">
        <f>VLOOKUP($O406,scenarios!$A$2:$I$61,6)</f>
        <v>Ref</v>
      </c>
      <c r="T406" s="25" t="str">
        <f>VLOOKUP($O406,scenarios!$A$2:$I$61,7)</f>
        <v>Low</v>
      </c>
      <c r="U406" s="25">
        <f>VLOOKUP($O406,scenarios!$A$2:$I$61,8)</f>
        <v>2030</v>
      </c>
      <c r="V406" s="25">
        <f>VLOOKUP($O406,scenarios!$A$2:$I$61,9)</f>
        <v>70</v>
      </c>
    </row>
    <row r="407" spans="1:22" x14ac:dyDescent="0.3">
      <c r="A407" s="10" t="s">
        <v>65</v>
      </c>
      <c r="B407" s="10" t="s">
        <v>145</v>
      </c>
      <c r="C407" s="2" t="s">
        <v>132</v>
      </c>
      <c r="D407" s="5"/>
      <c r="E407" s="5"/>
      <c r="F407" s="5"/>
      <c r="G407" s="4">
        <v>1.4321E-2</v>
      </c>
      <c r="H407" s="4">
        <v>1.5064475459976299E-2</v>
      </c>
      <c r="I407" s="4">
        <v>1.6046055009682401E-2</v>
      </c>
      <c r="J407" s="4">
        <v>18.603341848133901</v>
      </c>
      <c r="K407" s="4">
        <v>59.837291221770698</v>
      </c>
      <c r="L407" s="4">
        <v>112.936994430247</v>
      </c>
      <c r="M407" s="4">
        <v>143.93630999999999</v>
      </c>
      <c r="O407" s="25" t="str">
        <f t="shared" si="7"/>
        <v>0049</v>
      </c>
      <c r="P407" s="25">
        <f>VLOOKUP($O407,scenarios!$A$2:$I$61,3)</f>
        <v>2060</v>
      </c>
      <c r="Q407" s="25" t="str">
        <f>VLOOKUP($O407,scenarios!$A$2:$I$61,4)</f>
        <v>Ref</v>
      </c>
      <c r="R407" s="25" t="str">
        <f>VLOOKUP($O407,scenarios!$A$2:$I$61,5)</f>
        <v>Ref</v>
      </c>
      <c r="S407" s="25" t="str">
        <f>VLOOKUP($O407,scenarios!$A$2:$I$61,6)</f>
        <v>Ref</v>
      </c>
      <c r="T407" s="25" t="str">
        <f>VLOOKUP($O407,scenarios!$A$2:$I$61,7)</f>
        <v>Low</v>
      </c>
      <c r="U407" s="25">
        <f>VLOOKUP($O407,scenarios!$A$2:$I$61,8)</f>
        <v>2030</v>
      </c>
      <c r="V407" s="25">
        <f>VLOOKUP($O407,scenarios!$A$2:$I$61,9)</f>
        <v>70</v>
      </c>
    </row>
    <row r="408" spans="1:22" x14ac:dyDescent="0.3">
      <c r="A408" s="10" t="s">
        <v>66</v>
      </c>
      <c r="B408" s="10" t="s">
        <v>146</v>
      </c>
      <c r="C408" s="2" t="s">
        <v>132</v>
      </c>
      <c r="D408" s="5"/>
      <c r="E408" s="5"/>
      <c r="F408" s="5"/>
      <c r="G408" s="5"/>
      <c r="H408" s="4">
        <v>6.27984000000004E-3</v>
      </c>
      <c r="I408" s="4">
        <v>6.47156603540496E-3</v>
      </c>
      <c r="J408" s="4">
        <v>6.6449011472411298E-3</v>
      </c>
      <c r="K408" s="4">
        <v>6.76031067889482E-3</v>
      </c>
      <c r="L408" s="4">
        <v>16.8283871122654</v>
      </c>
      <c r="M408" s="4">
        <v>147.71596506569</v>
      </c>
      <c r="O408" s="25" t="str">
        <f t="shared" si="7"/>
        <v>0049</v>
      </c>
      <c r="P408" s="25">
        <f>VLOOKUP($O408,scenarios!$A$2:$I$61,3)</f>
        <v>2060</v>
      </c>
      <c r="Q408" s="25" t="str">
        <f>VLOOKUP($O408,scenarios!$A$2:$I$61,4)</f>
        <v>Ref</v>
      </c>
      <c r="R408" s="25" t="str">
        <f>VLOOKUP($O408,scenarios!$A$2:$I$61,5)</f>
        <v>Ref</v>
      </c>
      <c r="S408" s="25" t="str">
        <f>VLOOKUP($O408,scenarios!$A$2:$I$61,6)</f>
        <v>Ref</v>
      </c>
      <c r="T408" s="25" t="str">
        <f>VLOOKUP($O408,scenarios!$A$2:$I$61,7)</f>
        <v>Low</v>
      </c>
      <c r="U408" s="25">
        <f>VLOOKUP($O408,scenarios!$A$2:$I$61,8)</f>
        <v>2030</v>
      </c>
      <c r="V408" s="25">
        <f>VLOOKUP($O408,scenarios!$A$2:$I$61,9)</f>
        <v>70</v>
      </c>
    </row>
    <row r="409" spans="1:22" x14ac:dyDescent="0.3">
      <c r="A409" s="10" t="s">
        <v>67</v>
      </c>
      <c r="B409" s="10" t="s">
        <v>146</v>
      </c>
      <c r="C409" s="2" t="s">
        <v>132</v>
      </c>
      <c r="D409" s="5"/>
      <c r="E409" s="5"/>
      <c r="F409" s="5"/>
      <c r="G409" s="5"/>
      <c r="H409" s="4">
        <v>3.33608971467831E-3</v>
      </c>
      <c r="I409" s="4">
        <v>3.43794187247986E-3</v>
      </c>
      <c r="J409" s="4">
        <v>3.5300240726448798E-3</v>
      </c>
      <c r="K409" s="4">
        <v>3.5913340027597901E-3</v>
      </c>
      <c r="L409" s="4">
        <v>16.809740587921599</v>
      </c>
      <c r="M409" s="4">
        <v>23.9185677950788</v>
      </c>
      <c r="O409" s="25" t="str">
        <f t="shared" si="7"/>
        <v>0049</v>
      </c>
      <c r="P409" s="25">
        <f>VLOOKUP($O409,scenarios!$A$2:$I$61,3)</f>
        <v>2060</v>
      </c>
      <c r="Q409" s="25" t="str">
        <f>VLOOKUP($O409,scenarios!$A$2:$I$61,4)</f>
        <v>Ref</v>
      </c>
      <c r="R409" s="25" t="str">
        <f>VLOOKUP($O409,scenarios!$A$2:$I$61,5)</f>
        <v>Ref</v>
      </c>
      <c r="S409" s="25" t="str">
        <f>VLOOKUP($O409,scenarios!$A$2:$I$61,6)</f>
        <v>Ref</v>
      </c>
      <c r="T409" s="25" t="str">
        <f>VLOOKUP($O409,scenarios!$A$2:$I$61,7)</f>
        <v>Low</v>
      </c>
      <c r="U409" s="25">
        <f>VLOOKUP($O409,scenarios!$A$2:$I$61,8)</f>
        <v>2030</v>
      </c>
      <c r="V409" s="25">
        <f>VLOOKUP($O409,scenarios!$A$2:$I$61,9)</f>
        <v>70</v>
      </c>
    </row>
    <row r="410" spans="1:22" x14ac:dyDescent="0.3">
      <c r="A410" s="10" t="s">
        <v>68</v>
      </c>
      <c r="B410" s="10" t="s">
        <v>147</v>
      </c>
      <c r="C410" s="2" t="s">
        <v>132</v>
      </c>
      <c r="D410" s="5"/>
      <c r="E410" s="5"/>
      <c r="F410" s="5"/>
      <c r="G410" s="5"/>
      <c r="H410" s="4">
        <v>37.182318357809102</v>
      </c>
      <c r="I410" s="4">
        <v>93.300437043330604</v>
      </c>
      <c r="J410" s="4">
        <v>146.41767168825299</v>
      </c>
      <c r="K410" s="4">
        <v>373.93005481219097</v>
      </c>
      <c r="L410" s="4">
        <v>1699.0520115274301</v>
      </c>
      <c r="M410" s="4">
        <v>2787.0055020294499</v>
      </c>
      <c r="O410" s="25" t="str">
        <f t="shared" si="7"/>
        <v>0049</v>
      </c>
      <c r="P410" s="25">
        <f>VLOOKUP($O410,scenarios!$A$2:$I$61,3)</f>
        <v>2060</v>
      </c>
      <c r="Q410" s="25" t="str">
        <f>VLOOKUP($O410,scenarios!$A$2:$I$61,4)</f>
        <v>Ref</v>
      </c>
      <c r="R410" s="25" t="str">
        <f>VLOOKUP($O410,scenarios!$A$2:$I$61,5)</f>
        <v>Ref</v>
      </c>
      <c r="S410" s="25" t="str">
        <f>VLOOKUP($O410,scenarios!$A$2:$I$61,6)</f>
        <v>Ref</v>
      </c>
      <c r="T410" s="25" t="str">
        <f>VLOOKUP($O410,scenarios!$A$2:$I$61,7)</f>
        <v>Low</v>
      </c>
      <c r="U410" s="25">
        <f>VLOOKUP($O410,scenarios!$A$2:$I$61,8)</f>
        <v>2030</v>
      </c>
      <c r="V410" s="25">
        <f>VLOOKUP($O410,scenarios!$A$2:$I$61,9)</f>
        <v>70</v>
      </c>
    </row>
    <row r="411" spans="1:22" x14ac:dyDescent="0.3">
      <c r="A411" s="10" t="s">
        <v>70</v>
      </c>
      <c r="B411" s="10" t="s">
        <v>147</v>
      </c>
      <c r="C411" s="2" t="s">
        <v>132</v>
      </c>
      <c r="D411" s="5"/>
      <c r="E411" s="4">
        <v>4.8461901972889302E-3</v>
      </c>
      <c r="F411" s="4">
        <v>6.9850536854464296E-2</v>
      </c>
      <c r="G411" s="4">
        <v>6.9850536854464296E-2</v>
      </c>
      <c r="H411" s="4">
        <v>6.8052608359924105E-2</v>
      </c>
      <c r="I411" s="5"/>
      <c r="J411" s="5"/>
      <c r="K411" s="5"/>
      <c r="L411" s="5"/>
      <c r="M411" s="5"/>
      <c r="O411" s="25" t="str">
        <f t="shared" si="7"/>
        <v>0049</v>
      </c>
      <c r="P411" s="25">
        <f>VLOOKUP($O411,scenarios!$A$2:$I$61,3)</f>
        <v>2060</v>
      </c>
      <c r="Q411" s="25" t="str">
        <f>VLOOKUP($O411,scenarios!$A$2:$I$61,4)</f>
        <v>Ref</v>
      </c>
      <c r="R411" s="25" t="str">
        <f>VLOOKUP($O411,scenarios!$A$2:$I$61,5)</f>
        <v>Ref</v>
      </c>
      <c r="S411" s="25" t="str">
        <f>VLOOKUP($O411,scenarios!$A$2:$I$61,6)</f>
        <v>Ref</v>
      </c>
      <c r="T411" s="25" t="str">
        <f>VLOOKUP($O411,scenarios!$A$2:$I$61,7)</f>
        <v>Low</v>
      </c>
      <c r="U411" s="25">
        <f>VLOOKUP($O411,scenarios!$A$2:$I$61,8)</f>
        <v>2030</v>
      </c>
      <c r="V411" s="25">
        <f>VLOOKUP($O411,scenarios!$A$2:$I$61,9)</f>
        <v>70</v>
      </c>
    </row>
    <row r="412" spans="1:22" x14ac:dyDescent="0.3">
      <c r="A412" s="10" t="s">
        <v>71</v>
      </c>
      <c r="B412" s="10" t="s">
        <v>147</v>
      </c>
      <c r="C412" s="2" t="s">
        <v>132</v>
      </c>
      <c r="D412" s="5"/>
      <c r="E412" s="5"/>
      <c r="F412" s="5"/>
      <c r="G412" s="4">
        <v>11.776686688643499</v>
      </c>
      <c r="H412" s="4">
        <v>23.368622020247599</v>
      </c>
      <c r="I412" s="4">
        <v>23.374094199275302</v>
      </c>
      <c r="J412" s="4">
        <v>17.3242108451816</v>
      </c>
      <c r="K412" s="4">
        <v>17.631495176691899</v>
      </c>
      <c r="L412" s="4">
        <v>18.1826193754627</v>
      </c>
      <c r="M412" s="4">
        <v>48.1088068061635</v>
      </c>
      <c r="O412" s="25" t="str">
        <f t="shared" si="7"/>
        <v>0049</v>
      </c>
      <c r="P412" s="25">
        <f>VLOOKUP($O412,scenarios!$A$2:$I$61,3)</f>
        <v>2060</v>
      </c>
      <c r="Q412" s="25" t="str">
        <f>VLOOKUP($O412,scenarios!$A$2:$I$61,4)</f>
        <v>Ref</v>
      </c>
      <c r="R412" s="25" t="str">
        <f>VLOOKUP($O412,scenarios!$A$2:$I$61,5)</f>
        <v>Ref</v>
      </c>
      <c r="S412" s="25" t="str">
        <f>VLOOKUP($O412,scenarios!$A$2:$I$61,6)</f>
        <v>Ref</v>
      </c>
      <c r="T412" s="25" t="str">
        <f>VLOOKUP($O412,scenarios!$A$2:$I$61,7)</f>
        <v>Low</v>
      </c>
      <c r="U412" s="25">
        <f>VLOOKUP($O412,scenarios!$A$2:$I$61,8)</f>
        <v>2030</v>
      </c>
      <c r="V412" s="25">
        <f>VLOOKUP($O412,scenarios!$A$2:$I$61,9)</f>
        <v>70</v>
      </c>
    </row>
    <row r="413" spans="1:22" x14ac:dyDescent="0.3">
      <c r="A413" s="10" t="s">
        <v>72</v>
      </c>
      <c r="B413" s="10" t="s">
        <v>147</v>
      </c>
      <c r="C413" s="2" t="s">
        <v>132</v>
      </c>
      <c r="D413" s="4">
        <v>9.0960766780856198E-2</v>
      </c>
      <c r="E413" s="4">
        <v>8.3465332866592398E-2</v>
      </c>
      <c r="F413" s="4">
        <v>2.26698875348782E-2</v>
      </c>
      <c r="G413" s="4">
        <v>6.0992483801830403E-3</v>
      </c>
      <c r="H413" s="4">
        <v>5.2060656887108698E-3</v>
      </c>
      <c r="I413" s="5"/>
      <c r="J413" s="5"/>
      <c r="K413" s="5"/>
      <c r="L413" s="5"/>
      <c r="M413" s="5"/>
      <c r="O413" s="25" t="str">
        <f t="shared" si="7"/>
        <v>0049</v>
      </c>
      <c r="P413" s="25">
        <f>VLOOKUP($O413,scenarios!$A$2:$I$61,3)</f>
        <v>2060</v>
      </c>
      <c r="Q413" s="25" t="str">
        <f>VLOOKUP($O413,scenarios!$A$2:$I$61,4)</f>
        <v>Ref</v>
      </c>
      <c r="R413" s="25" t="str">
        <f>VLOOKUP($O413,scenarios!$A$2:$I$61,5)</f>
        <v>Ref</v>
      </c>
      <c r="S413" s="25" t="str">
        <f>VLOOKUP($O413,scenarios!$A$2:$I$61,6)</f>
        <v>Ref</v>
      </c>
      <c r="T413" s="25" t="str">
        <f>VLOOKUP($O413,scenarios!$A$2:$I$61,7)</f>
        <v>Low</v>
      </c>
      <c r="U413" s="25">
        <f>VLOOKUP($O413,scenarios!$A$2:$I$61,8)</f>
        <v>2030</v>
      </c>
      <c r="V413" s="25">
        <f>VLOOKUP($O413,scenarios!$A$2:$I$61,9)</f>
        <v>70</v>
      </c>
    </row>
    <row r="414" spans="1:22" x14ac:dyDescent="0.3">
      <c r="A414" s="10" t="s">
        <v>73</v>
      </c>
      <c r="B414" s="10" t="s">
        <v>147</v>
      </c>
      <c r="C414" s="2" t="s">
        <v>132</v>
      </c>
      <c r="D414" s="4">
        <v>4.3517725284537401E-2</v>
      </c>
      <c r="E414" s="4">
        <v>3.9932372810322803E-2</v>
      </c>
      <c r="F414" s="4">
        <v>1.08480368944595E-2</v>
      </c>
      <c r="G414" s="4">
        <v>2.9201139774264499E-3</v>
      </c>
      <c r="H414" s="4">
        <v>2.4928459671243802E-3</v>
      </c>
      <c r="I414" s="5"/>
      <c r="J414" s="5"/>
      <c r="K414" s="5"/>
      <c r="L414" s="5"/>
      <c r="M414" s="5"/>
      <c r="O414" s="25" t="str">
        <f t="shared" si="7"/>
        <v>0049</v>
      </c>
      <c r="P414" s="25">
        <f>VLOOKUP($O414,scenarios!$A$2:$I$61,3)</f>
        <v>2060</v>
      </c>
      <c r="Q414" s="25" t="str">
        <f>VLOOKUP($O414,scenarios!$A$2:$I$61,4)</f>
        <v>Ref</v>
      </c>
      <c r="R414" s="25" t="str">
        <f>VLOOKUP($O414,scenarios!$A$2:$I$61,5)</f>
        <v>Ref</v>
      </c>
      <c r="S414" s="25" t="str">
        <f>VLOOKUP($O414,scenarios!$A$2:$I$61,6)</f>
        <v>Ref</v>
      </c>
      <c r="T414" s="25" t="str">
        <f>VLOOKUP($O414,scenarios!$A$2:$I$61,7)</f>
        <v>Low</v>
      </c>
      <c r="U414" s="25">
        <f>VLOOKUP($O414,scenarios!$A$2:$I$61,8)</f>
        <v>2030</v>
      </c>
      <c r="V414" s="25">
        <f>VLOOKUP($O414,scenarios!$A$2:$I$61,9)</f>
        <v>70</v>
      </c>
    </row>
    <row r="415" spans="1:22" x14ac:dyDescent="0.3">
      <c r="A415" s="10" t="s">
        <v>74</v>
      </c>
      <c r="B415" s="10" t="s">
        <v>147</v>
      </c>
      <c r="C415" s="2" t="s">
        <v>132</v>
      </c>
      <c r="D415" s="5"/>
      <c r="E415" s="5"/>
      <c r="F415" s="5"/>
      <c r="G415" s="5"/>
      <c r="H415" s="5"/>
      <c r="I415" s="5"/>
      <c r="J415" s="5"/>
      <c r="K415" s="5"/>
      <c r="L415" s="5"/>
      <c r="M415" s="4">
        <v>40.021272233229702</v>
      </c>
      <c r="O415" s="25" t="str">
        <f t="shared" si="7"/>
        <v>0049</v>
      </c>
      <c r="P415" s="25">
        <f>VLOOKUP($O415,scenarios!$A$2:$I$61,3)</f>
        <v>2060</v>
      </c>
      <c r="Q415" s="25" t="str">
        <f>VLOOKUP($O415,scenarios!$A$2:$I$61,4)</f>
        <v>Ref</v>
      </c>
      <c r="R415" s="25" t="str">
        <f>VLOOKUP($O415,scenarios!$A$2:$I$61,5)</f>
        <v>Ref</v>
      </c>
      <c r="S415" s="25" t="str">
        <f>VLOOKUP($O415,scenarios!$A$2:$I$61,6)</f>
        <v>Ref</v>
      </c>
      <c r="T415" s="25" t="str">
        <f>VLOOKUP($O415,scenarios!$A$2:$I$61,7)</f>
        <v>Low</v>
      </c>
      <c r="U415" s="25">
        <f>VLOOKUP($O415,scenarios!$A$2:$I$61,8)</f>
        <v>2030</v>
      </c>
      <c r="V415" s="25">
        <f>VLOOKUP($O415,scenarios!$A$2:$I$61,9)</f>
        <v>70</v>
      </c>
    </row>
    <row r="416" spans="1:22" x14ac:dyDescent="0.3">
      <c r="A416" s="10" t="s">
        <v>77</v>
      </c>
      <c r="B416" s="10" t="s">
        <v>147</v>
      </c>
      <c r="C416" s="2" t="s">
        <v>132</v>
      </c>
      <c r="D416" s="5"/>
      <c r="E416" s="5"/>
      <c r="F416" s="5"/>
      <c r="G416" s="5"/>
      <c r="H416" s="5"/>
      <c r="I416" s="5"/>
      <c r="J416" s="5"/>
      <c r="K416" s="4">
        <v>3.7577838357712499</v>
      </c>
      <c r="L416" s="4">
        <v>3.8709126562791498</v>
      </c>
      <c r="M416" s="4">
        <v>4.0019644740571403</v>
      </c>
      <c r="O416" s="25" t="str">
        <f t="shared" si="7"/>
        <v>0049</v>
      </c>
      <c r="P416" s="25">
        <f>VLOOKUP($O416,scenarios!$A$2:$I$61,3)</f>
        <v>2060</v>
      </c>
      <c r="Q416" s="25" t="str">
        <f>VLOOKUP($O416,scenarios!$A$2:$I$61,4)</f>
        <v>Ref</v>
      </c>
      <c r="R416" s="25" t="str">
        <f>VLOOKUP($O416,scenarios!$A$2:$I$61,5)</f>
        <v>Ref</v>
      </c>
      <c r="S416" s="25" t="str">
        <f>VLOOKUP($O416,scenarios!$A$2:$I$61,6)</f>
        <v>Ref</v>
      </c>
      <c r="T416" s="25" t="str">
        <f>VLOOKUP($O416,scenarios!$A$2:$I$61,7)</f>
        <v>Low</v>
      </c>
      <c r="U416" s="25">
        <f>VLOOKUP($O416,scenarios!$A$2:$I$61,8)</f>
        <v>2030</v>
      </c>
      <c r="V416" s="25">
        <f>VLOOKUP($O416,scenarios!$A$2:$I$61,9)</f>
        <v>70</v>
      </c>
    </row>
    <row r="417" spans="1:22" x14ac:dyDescent="0.3">
      <c r="A417" s="10" t="s">
        <v>78</v>
      </c>
      <c r="B417" s="10" t="s">
        <v>147</v>
      </c>
      <c r="C417" s="2" t="s">
        <v>132</v>
      </c>
      <c r="D417" s="5"/>
      <c r="E417" s="4">
        <v>0.13401214125934899</v>
      </c>
      <c r="F417" s="4">
        <v>3.79586977322717</v>
      </c>
      <c r="G417" s="4">
        <v>3.79586977322717</v>
      </c>
      <c r="H417" s="4">
        <v>3.74615149194317</v>
      </c>
      <c r="I417" s="5"/>
      <c r="J417" s="5"/>
      <c r="K417" s="4">
        <v>28.6220571322323</v>
      </c>
      <c r="L417" s="4">
        <v>29.483729784356601</v>
      </c>
      <c r="M417" s="4">
        <v>30.481917221328999</v>
      </c>
      <c r="O417" s="25" t="str">
        <f t="shared" si="7"/>
        <v>0049</v>
      </c>
      <c r="P417" s="25">
        <f>VLOOKUP($O417,scenarios!$A$2:$I$61,3)</f>
        <v>2060</v>
      </c>
      <c r="Q417" s="25" t="str">
        <f>VLOOKUP($O417,scenarios!$A$2:$I$61,4)</f>
        <v>Ref</v>
      </c>
      <c r="R417" s="25" t="str">
        <f>VLOOKUP($O417,scenarios!$A$2:$I$61,5)</f>
        <v>Ref</v>
      </c>
      <c r="S417" s="25" t="str">
        <f>VLOOKUP($O417,scenarios!$A$2:$I$61,6)</f>
        <v>Ref</v>
      </c>
      <c r="T417" s="25" t="str">
        <f>VLOOKUP($O417,scenarios!$A$2:$I$61,7)</f>
        <v>Low</v>
      </c>
      <c r="U417" s="25">
        <f>VLOOKUP($O417,scenarios!$A$2:$I$61,8)</f>
        <v>2030</v>
      </c>
      <c r="V417" s="25">
        <f>VLOOKUP($O417,scenarios!$A$2:$I$61,9)</f>
        <v>70</v>
      </c>
    </row>
    <row r="418" spans="1:22" x14ac:dyDescent="0.3">
      <c r="A418" s="10" t="s">
        <v>79</v>
      </c>
      <c r="B418" s="10" t="s">
        <v>147</v>
      </c>
      <c r="C418" s="2" t="s">
        <v>132</v>
      </c>
      <c r="D418" s="5"/>
      <c r="E418" s="5"/>
      <c r="F418" s="5"/>
      <c r="G418" s="4">
        <v>4.4798507204725002E-2</v>
      </c>
      <c r="H418" s="4">
        <v>4.6631976782360599E-2</v>
      </c>
      <c r="I418" s="4">
        <v>4.6631976782360599E-2</v>
      </c>
      <c r="J418" s="4">
        <v>7.8576606929468102</v>
      </c>
      <c r="K418" s="4">
        <v>15.7845434187696</v>
      </c>
      <c r="L418" s="4">
        <v>16.2597401989097</v>
      </c>
      <c r="M418" s="4">
        <v>16.8102223975221</v>
      </c>
      <c r="O418" s="25" t="str">
        <f>RIGHT(C418,4)</f>
        <v>0049</v>
      </c>
      <c r="P418" s="25">
        <f>VLOOKUP($O418,scenarios!$A$2:$I$61,3)</f>
        <v>2060</v>
      </c>
      <c r="Q418" s="25" t="str">
        <f>VLOOKUP($O418,scenarios!$A$2:$I$61,4)</f>
        <v>Ref</v>
      </c>
      <c r="R418" s="25" t="str">
        <f>VLOOKUP($O418,scenarios!$A$2:$I$61,5)</f>
        <v>Ref</v>
      </c>
      <c r="S418" s="25" t="str">
        <f>VLOOKUP($O418,scenarios!$A$2:$I$61,6)</f>
        <v>Ref</v>
      </c>
      <c r="T418" s="25" t="str">
        <f>VLOOKUP($O418,scenarios!$A$2:$I$61,7)</f>
        <v>Low</v>
      </c>
      <c r="U418" s="25">
        <f>VLOOKUP($O418,scenarios!$A$2:$I$61,8)</f>
        <v>2030</v>
      </c>
      <c r="V418" s="25">
        <f>VLOOKUP($O418,scenarios!$A$2:$I$61,9)</f>
        <v>70</v>
      </c>
    </row>
    <row r="419" spans="1:22" x14ac:dyDescent="0.3">
      <c r="A419" s="10" t="s">
        <v>80</v>
      </c>
      <c r="B419" s="10" t="s">
        <v>147</v>
      </c>
      <c r="C419" s="2" t="s">
        <v>132</v>
      </c>
      <c r="D419" s="5"/>
      <c r="E419" s="5"/>
      <c r="F419" s="5"/>
      <c r="G419" s="5"/>
      <c r="H419" s="5"/>
      <c r="I419" s="5"/>
      <c r="J419" s="5"/>
      <c r="K419" s="4">
        <v>53.900738583432698</v>
      </c>
      <c r="L419" s="4">
        <v>55.1705544472293</v>
      </c>
      <c r="M419" s="4">
        <v>57.1162390792826</v>
      </c>
      <c r="O419" s="25" t="str">
        <f t="shared" ref="O419:O439" si="8">RIGHT(C419,4)</f>
        <v>0049</v>
      </c>
      <c r="P419" s="25">
        <f>VLOOKUP($O419,scenarios!$A$2:$I$61,3)</f>
        <v>2060</v>
      </c>
      <c r="Q419" s="25" t="str">
        <f>VLOOKUP($O419,scenarios!$A$2:$I$61,4)</f>
        <v>Ref</v>
      </c>
      <c r="R419" s="25" t="str">
        <f>VLOOKUP($O419,scenarios!$A$2:$I$61,5)</f>
        <v>Ref</v>
      </c>
      <c r="S419" s="25" t="str">
        <f>VLOOKUP($O419,scenarios!$A$2:$I$61,6)</f>
        <v>Ref</v>
      </c>
      <c r="T419" s="25" t="str">
        <f>VLOOKUP($O419,scenarios!$A$2:$I$61,7)</f>
        <v>Low</v>
      </c>
      <c r="U419" s="25">
        <f>VLOOKUP($O419,scenarios!$A$2:$I$61,8)</f>
        <v>2030</v>
      </c>
      <c r="V419" s="25">
        <f>VLOOKUP($O419,scenarios!$A$2:$I$61,9)</f>
        <v>70</v>
      </c>
    </row>
    <row r="420" spans="1:22" x14ac:dyDescent="0.3">
      <c r="A420" s="10" t="s">
        <v>81</v>
      </c>
      <c r="B420" s="10" t="s">
        <v>147</v>
      </c>
      <c r="C420" s="2" t="s">
        <v>132</v>
      </c>
      <c r="D420" s="5"/>
      <c r="E420" s="5"/>
      <c r="F420" s="5"/>
      <c r="G420" s="5"/>
      <c r="H420" s="5"/>
      <c r="I420" s="5"/>
      <c r="J420" s="5"/>
      <c r="K420" s="4">
        <v>9.4621896884021695</v>
      </c>
      <c r="L420" s="4">
        <v>9.7470507676055504</v>
      </c>
      <c r="M420" s="4">
        <v>10.077042383147999</v>
      </c>
      <c r="O420" s="25" t="str">
        <f t="shared" si="8"/>
        <v>0049</v>
      </c>
      <c r="P420" s="25">
        <f>VLOOKUP($O420,scenarios!$A$2:$I$61,3)</f>
        <v>2060</v>
      </c>
      <c r="Q420" s="25" t="str">
        <f>VLOOKUP($O420,scenarios!$A$2:$I$61,4)</f>
        <v>Ref</v>
      </c>
      <c r="R420" s="25" t="str">
        <f>VLOOKUP($O420,scenarios!$A$2:$I$61,5)</f>
        <v>Ref</v>
      </c>
      <c r="S420" s="25" t="str">
        <f>VLOOKUP($O420,scenarios!$A$2:$I$61,6)</f>
        <v>Ref</v>
      </c>
      <c r="T420" s="25" t="str">
        <f>VLOOKUP($O420,scenarios!$A$2:$I$61,7)</f>
        <v>Low</v>
      </c>
      <c r="U420" s="25">
        <f>VLOOKUP($O420,scenarios!$A$2:$I$61,8)</f>
        <v>2030</v>
      </c>
      <c r="V420" s="25">
        <f>VLOOKUP($O420,scenarios!$A$2:$I$61,9)</f>
        <v>70</v>
      </c>
    </row>
    <row r="421" spans="1:22" x14ac:dyDescent="0.3">
      <c r="A421" s="10" t="s">
        <v>82</v>
      </c>
      <c r="B421" s="10" t="s">
        <v>148</v>
      </c>
      <c r="C421" s="2" t="s">
        <v>132</v>
      </c>
      <c r="D421" s="5"/>
      <c r="E421" s="5"/>
      <c r="F421" s="5"/>
      <c r="G421" s="4">
        <v>1.1194539999999999E-2</v>
      </c>
      <c r="H421" s="4">
        <v>1.1589435809223499E-2</v>
      </c>
      <c r="I421" s="4">
        <v>1.21391373118655E-2</v>
      </c>
      <c r="J421" s="4">
        <v>1.28696600165459E-2</v>
      </c>
      <c r="K421" s="4">
        <v>1.34486273550015E-2</v>
      </c>
      <c r="L421" s="4">
        <v>58.479015387226198</v>
      </c>
      <c r="M421" s="4">
        <v>124.93705694795401</v>
      </c>
      <c r="O421" s="25" t="str">
        <f t="shared" si="8"/>
        <v>0049</v>
      </c>
      <c r="P421" s="25">
        <f>VLOOKUP($O421,scenarios!$A$2:$I$61,3)</f>
        <v>2060</v>
      </c>
      <c r="Q421" s="25" t="str">
        <f>VLOOKUP($O421,scenarios!$A$2:$I$61,4)</f>
        <v>Ref</v>
      </c>
      <c r="R421" s="25" t="str">
        <f>VLOOKUP($O421,scenarios!$A$2:$I$61,5)</f>
        <v>Ref</v>
      </c>
      <c r="S421" s="25" t="str">
        <f>VLOOKUP($O421,scenarios!$A$2:$I$61,6)</f>
        <v>Ref</v>
      </c>
      <c r="T421" s="25" t="str">
        <f>VLOOKUP($O421,scenarios!$A$2:$I$61,7)</f>
        <v>Low</v>
      </c>
      <c r="U421" s="25">
        <f>VLOOKUP($O421,scenarios!$A$2:$I$61,8)</f>
        <v>2030</v>
      </c>
      <c r="V421" s="25">
        <f>VLOOKUP($O421,scenarios!$A$2:$I$61,9)</f>
        <v>70</v>
      </c>
    </row>
    <row r="422" spans="1:22" x14ac:dyDescent="0.3">
      <c r="A422" s="10" t="s">
        <v>62</v>
      </c>
      <c r="B422" s="10" t="s">
        <v>144</v>
      </c>
      <c r="C422" s="2" t="s">
        <v>133</v>
      </c>
      <c r="D422" s="5"/>
      <c r="E422" s="5"/>
      <c r="F422" s="5"/>
      <c r="G422" s="5"/>
      <c r="H422" s="5"/>
      <c r="I422" s="5"/>
      <c r="J422" s="5"/>
      <c r="K422" s="4">
        <v>1.6716848315733699</v>
      </c>
      <c r="L422" s="4">
        <v>3.4767803331807499</v>
      </c>
      <c r="M422" s="4">
        <v>4.3894128059819302</v>
      </c>
      <c r="O422" s="25" t="str">
        <f t="shared" si="8"/>
        <v>0050</v>
      </c>
      <c r="P422" s="25">
        <f>VLOOKUP($O422,scenarios!$A$2:$I$61,3)</f>
        <v>2060</v>
      </c>
      <c r="Q422" s="25" t="str">
        <f>VLOOKUP($O422,scenarios!$A$2:$I$61,4)</f>
        <v>Ref</v>
      </c>
      <c r="R422" s="25" t="str">
        <f>VLOOKUP($O422,scenarios!$A$2:$I$61,5)</f>
        <v>Ref</v>
      </c>
      <c r="S422" s="25" t="str">
        <f>VLOOKUP($O422,scenarios!$A$2:$I$61,6)</f>
        <v>Ref</v>
      </c>
      <c r="T422" s="25" t="str">
        <f>VLOOKUP($O422,scenarios!$A$2:$I$61,7)</f>
        <v>Doe4</v>
      </c>
      <c r="U422" s="25">
        <f>VLOOKUP($O422,scenarios!$A$2:$I$61,8)</f>
        <v>2030</v>
      </c>
      <c r="V422" s="25">
        <f>VLOOKUP($O422,scenarios!$A$2:$I$61,9)</f>
        <v>70</v>
      </c>
    </row>
    <row r="423" spans="1:22" x14ac:dyDescent="0.3">
      <c r="A423" s="10" t="s">
        <v>65</v>
      </c>
      <c r="B423" s="10" t="s">
        <v>145</v>
      </c>
      <c r="C423" s="2" t="s">
        <v>133</v>
      </c>
      <c r="D423" s="5"/>
      <c r="E423" s="5"/>
      <c r="F423" s="5"/>
      <c r="G423" s="4">
        <v>1.4321E-2</v>
      </c>
      <c r="H423" s="4">
        <v>1.5064475459976299E-2</v>
      </c>
      <c r="I423" s="4">
        <v>1.6046055009682401E-2</v>
      </c>
      <c r="J423" s="4">
        <v>18.603341848133901</v>
      </c>
      <c r="K423" s="4">
        <v>59.837291221770698</v>
      </c>
      <c r="L423" s="4">
        <v>112.936994430247</v>
      </c>
      <c r="M423" s="4">
        <v>143.93630999999999</v>
      </c>
      <c r="O423" s="25" t="str">
        <f t="shared" si="8"/>
        <v>0050</v>
      </c>
      <c r="P423" s="25">
        <f>VLOOKUP($O423,scenarios!$A$2:$I$61,3)</f>
        <v>2060</v>
      </c>
      <c r="Q423" s="25" t="str">
        <f>VLOOKUP($O423,scenarios!$A$2:$I$61,4)</f>
        <v>Ref</v>
      </c>
      <c r="R423" s="25" t="str">
        <f>VLOOKUP($O423,scenarios!$A$2:$I$61,5)</f>
        <v>Ref</v>
      </c>
      <c r="S423" s="25" t="str">
        <f>VLOOKUP($O423,scenarios!$A$2:$I$61,6)</f>
        <v>Ref</v>
      </c>
      <c r="T423" s="25" t="str">
        <f>VLOOKUP($O423,scenarios!$A$2:$I$61,7)</f>
        <v>Doe4</v>
      </c>
      <c r="U423" s="25">
        <f>VLOOKUP($O423,scenarios!$A$2:$I$61,8)</f>
        <v>2030</v>
      </c>
      <c r="V423" s="25">
        <f>VLOOKUP($O423,scenarios!$A$2:$I$61,9)</f>
        <v>70</v>
      </c>
    </row>
    <row r="424" spans="1:22" x14ac:dyDescent="0.3">
      <c r="A424" s="10" t="s">
        <v>66</v>
      </c>
      <c r="B424" s="10" t="s">
        <v>146</v>
      </c>
      <c r="C424" s="2" t="s">
        <v>133</v>
      </c>
      <c r="D424" s="5"/>
      <c r="E424" s="5"/>
      <c r="F424" s="5"/>
      <c r="G424" s="5"/>
      <c r="H424" s="4">
        <v>6.27984000000089E-3</v>
      </c>
      <c r="I424" s="4">
        <v>6.4715660354000403E-3</v>
      </c>
      <c r="J424" s="4">
        <v>6.6449011472388096E-3</v>
      </c>
      <c r="K424" s="4">
        <v>6.76031067889482E-3</v>
      </c>
      <c r="L424" s="4">
        <v>16.828387127276301</v>
      </c>
      <c r="M424" s="4">
        <v>147.71596506569</v>
      </c>
      <c r="O424" s="25" t="str">
        <f t="shared" si="8"/>
        <v>0050</v>
      </c>
      <c r="P424" s="25">
        <f>VLOOKUP($O424,scenarios!$A$2:$I$61,3)</f>
        <v>2060</v>
      </c>
      <c r="Q424" s="25" t="str">
        <f>VLOOKUP($O424,scenarios!$A$2:$I$61,4)</f>
        <v>Ref</v>
      </c>
      <c r="R424" s="25" t="str">
        <f>VLOOKUP($O424,scenarios!$A$2:$I$61,5)</f>
        <v>Ref</v>
      </c>
      <c r="S424" s="25" t="str">
        <f>VLOOKUP($O424,scenarios!$A$2:$I$61,6)</f>
        <v>Ref</v>
      </c>
      <c r="T424" s="25" t="str">
        <f>VLOOKUP($O424,scenarios!$A$2:$I$61,7)</f>
        <v>Doe4</v>
      </c>
      <c r="U424" s="25">
        <f>VLOOKUP($O424,scenarios!$A$2:$I$61,8)</f>
        <v>2030</v>
      </c>
      <c r="V424" s="25">
        <f>VLOOKUP($O424,scenarios!$A$2:$I$61,9)</f>
        <v>70</v>
      </c>
    </row>
    <row r="425" spans="1:22" x14ac:dyDescent="0.3">
      <c r="A425" s="10" t="s">
        <v>67</v>
      </c>
      <c r="B425" s="10" t="s">
        <v>146</v>
      </c>
      <c r="C425" s="2" t="s">
        <v>133</v>
      </c>
      <c r="D425" s="5"/>
      <c r="E425" s="5"/>
      <c r="F425" s="5"/>
      <c r="G425" s="5"/>
      <c r="H425" s="4">
        <v>3.33608971467831E-3</v>
      </c>
      <c r="I425" s="4">
        <v>3.43794187247986E-3</v>
      </c>
      <c r="J425" s="4">
        <v>3.5300240726448798E-3</v>
      </c>
      <c r="K425" s="4">
        <v>3.5913340027597901E-3</v>
      </c>
      <c r="L425" s="4">
        <v>16.809740587921599</v>
      </c>
      <c r="M425" s="4">
        <v>23.918567795078701</v>
      </c>
      <c r="O425" s="25" t="str">
        <f t="shared" si="8"/>
        <v>0050</v>
      </c>
      <c r="P425" s="25">
        <f>VLOOKUP($O425,scenarios!$A$2:$I$61,3)</f>
        <v>2060</v>
      </c>
      <c r="Q425" s="25" t="str">
        <f>VLOOKUP($O425,scenarios!$A$2:$I$61,4)</f>
        <v>Ref</v>
      </c>
      <c r="R425" s="25" t="str">
        <f>VLOOKUP($O425,scenarios!$A$2:$I$61,5)</f>
        <v>Ref</v>
      </c>
      <c r="S425" s="25" t="str">
        <f>VLOOKUP($O425,scenarios!$A$2:$I$61,6)</f>
        <v>Ref</v>
      </c>
      <c r="T425" s="25" t="str">
        <f>VLOOKUP($O425,scenarios!$A$2:$I$61,7)</f>
        <v>Doe4</v>
      </c>
      <c r="U425" s="25">
        <f>VLOOKUP($O425,scenarios!$A$2:$I$61,8)</f>
        <v>2030</v>
      </c>
      <c r="V425" s="25">
        <f>VLOOKUP($O425,scenarios!$A$2:$I$61,9)</f>
        <v>70</v>
      </c>
    </row>
    <row r="426" spans="1:22" x14ac:dyDescent="0.3">
      <c r="A426" s="10" t="s">
        <v>68</v>
      </c>
      <c r="B426" s="10" t="s">
        <v>147</v>
      </c>
      <c r="C426" s="2" t="s">
        <v>133</v>
      </c>
      <c r="D426" s="5"/>
      <c r="E426" s="5"/>
      <c r="F426" s="5"/>
      <c r="G426" s="5"/>
      <c r="H426" s="4">
        <v>37.182318357809102</v>
      </c>
      <c r="I426" s="4">
        <v>93.300437043330604</v>
      </c>
      <c r="J426" s="4">
        <v>146.41767168825299</v>
      </c>
      <c r="K426" s="4">
        <v>373.93005476838499</v>
      </c>
      <c r="L426" s="4">
        <v>1699.0520114836199</v>
      </c>
      <c r="M426" s="4">
        <v>2787.0055020018999</v>
      </c>
      <c r="O426" s="25" t="str">
        <f t="shared" si="8"/>
        <v>0050</v>
      </c>
      <c r="P426" s="25">
        <f>VLOOKUP($O426,scenarios!$A$2:$I$61,3)</f>
        <v>2060</v>
      </c>
      <c r="Q426" s="25" t="str">
        <f>VLOOKUP($O426,scenarios!$A$2:$I$61,4)</f>
        <v>Ref</v>
      </c>
      <c r="R426" s="25" t="str">
        <f>VLOOKUP($O426,scenarios!$A$2:$I$61,5)</f>
        <v>Ref</v>
      </c>
      <c r="S426" s="25" t="str">
        <f>VLOOKUP($O426,scenarios!$A$2:$I$61,6)</f>
        <v>Ref</v>
      </c>
      <c r="T426" s="25" t="str">
        <f>VLOOKUP($O426,scenarios!$A$2:$I$61,7)</f>
        <v>Doe4</v>
      </c>
      <c r="U426" s="25">
        <f>VLOOKUP($O426,scenarios!$A$2:$I$61,8)</f>
        <v>2030</v>
      </c>
      <c r="V426" s="25">
        <f>VLOOKUP($O426,scenarios!$A$2:$I$61,9)</f>
        <v>70</v>
      </c>
    </row>
    <row r="427" spans="1:22" x14ac:dyDescent="0.3">
      <c r="A427" s="10" t="s">
        <v>70</v>
      </c>
      <c r="B427" s="10" t="s">
        <v>147</v>
      </c>
      <c r="C427" s="2" t="s">
        <v>133</v>
      </c>
      <c r="D427" s="5"/>
      <c r="E427" s="4">
        <v>4.8461901972889302E-3</v>
      </c>
      <c r="F427" s="4">
        <v>6.9850536854464296E-2</v>
      </c>
      <c r="G427" s="4">
        <v>6.9850536854464296E-2</v>
      </c>
      <c r="H427" s="4">
        <v>6.8052608359924105E-2</v>
      </c>
      <c r="I427" s="5"/>
      <c r="J427" s="5"/>
      <c r="K427" s="5"/>
      <c r="L427" s="5"/>
      <c r="M427" s="5"/>
      <c r="O427" s="25" t="str">
        <f t="shared" si="8"/>
        <v>0050</v>
      </c>
      <c r="P427" s="25">
        <f>VLOOKUP($O427,scenarios!$A$2:$I$61,3)</f>
        <v>2060</v>
      </c>
      <c r="Q427" s="25" t="str">
        <f>VLOOKUP($O427,scenarios!$A$2:$I$61,4)</f>
        <v>Ref</v>
      </c>
      <c r="R427" s="25" t="str">
        <f>VLOOKUP($O427,scenarios!$A$2:$I$61,5)</f>
        <v>Ref</v>
      </c>
      <c r="S427" s="25" t="str">
        <f>VLOOKUP($O427,scenarios!$A$2:$I$61,6)</f>
        <v>Ref</v>
      </c>
      <c r="T427" s="25" t="str">
        <f>VLOOKUP($O427,scenarios!$A$2:$I$61,7)</f>
        <v>Doe4</v>
      </c>
      <c r="U427" s="25">
        <f>VLOOKUP($O427,scenarios!$A$2:$I$61,8)</f>
        <v>2030</v>
      </c>
      <c r="V427" s="25">
        <f>VLOOKUP($O427,scenarios!$A$2:$I$61,9)</f>
        <v>70</v>
      </c>
    </row>
    <row r="428" spans="1:22" x14ac:dyDescent="0.3">
      <c r="A428" s="10" t="s">
        <v>71</v>
      </c>
      <c r="B428" s="10" t="s">
        <v>147</v>
      </c>
      <c r="C428" s="2" t="s">
        <v>133</v>
      </c>
      <c r="D428" s="5"/>
      <c r="E428" s="5"/>
      <c r="F428" s="5"/>
      <c r="G428" s="4">
        <v>11.776686688643499</v>
      </c>
      <c r="H428" s="4">
        <v>23.368622020247599</v>
      </c>
      <c r="I428" s="4">
        <v>23.374094199275302</v>
      </c>
      <c r="J428" s="4">
        <v>17.3242108451816</v>
      </c>
      <c r="K428" s="4">
        <v>17.631495176691899</v>
      </c>
      <c r="L428" s="4">
        <v>18.1826193754627</v>
      </c>
      <c r="M428" s="4">
        <v>48.108806806166697</v>
      </c>
      <c r="O428" s="25" t="str">
        <f t="shared" si="8"/>
        <v>0050</v>
      </c>
      <c r="P428" s="25">
        <f>VLOOKUP($O428,scenarios!$A$2:$I$61,3)</f>
        <v>2060</v>
      </c>
      <c r="Q428" s="25" t="str">
        <f>VLOOKUP($O428,scenarios!$A$2:$I$61,4)</f>
        <v>Ref</v>
      </c>
      <c r="R428" s="25" t="str">
        <f>VLOOKUP($O428,scenarios!$A$2:$I$61,5)</f>
        <v>Ref</v>
      </c>
      <c r="S428" s="25" t="str">
        <f>VLOOKUP($O428,scenarios!$A$2:$I$61,6)</f>
        <v>Ref</v>
      </c>
      <c r="T428" s="25" t="str">
        <f>VLOOKUP($O428,scenarios!$A$2:$I$61,7)</f>
        <v>Doe4</v>
      </c>
      <c r="U428" s="25">
        <f>VLOOKUP($O428,scenarios!$A$2:$I$61,8)</f>
        <v>2030</v>
      </c>
      <c r="V428" s="25">
        <f>VLOOKUP($O428,scenarios!$A$2:$I$61,9)</f>
        <v>70</v>
      </c>
    </row>
    <row r="429" spans="1:22" x14ac:dyDescent="0.3">
      <c r="A429" s="10" t="s">
        <v>72</v>
      </c>
      <c r="B429" s="10" t="s">
        <v>147</v>
      </c>
      <c r="C429" s="2" t="s">
        <v>133</v>
      </c>
      <c r="D429" s="4">
        <v>9.0960766780856198E-2</v>
      </c>
      <c r="E429" s="4">
        <v>8.3465332866592398E-2</v>
      </c>
      <c r="F429" s="4">
        <v>2.26698875348782E-2</v>
      </c>
      <c r="G429" s="4">
        <v>6.0992483801830403E-3</v>
      </c>
      <c r="H429" s="4">
        <v>5.2060656887108698E-3</v>
      </c>
      <c r="I429" s="5"/>
      <c r="J429" s="5"/>
      <c r="K429" s="5"/>
      <c r="L429" s="5"/>
      <c r="M429" s="5"/>
      <c r="O429" s="25" t="str">
        <f t="shared" si="8"/>
        <v>0050</v>
      </c>
      <c r="P429" s="25">
        <f>VLOOKUP($O429,scenarios!$A$2:$I$61,3)</f>
        <v>2060</v>
      </c>
      <c r="Q429" s="25" t="str">
        <f>VLOOKUP($O429,scenarios!$A$2:$I$61,4)</f>
        <v>Ref</v>
      </c>
      <c r="R429" s="25" t="str">
        <f>VLOOKUP($O429,scenarios!$A$2:$I$61,5)</f>
        <v>Ref</v>
      </c>
      <c r="S429" s="25" t="str">
        <f>VLOOKUP($O429,scenarios!$A$2:$I$61,6)</f>
        <v>Ref</v>
      </c>
      <c r="T429" s="25" t="str">
        <f>VLOOKUP($O429,scenarios!$A$2:$I$61,7)</f>
        <v>Doe4</v>
      </c>
      <c r="U429" s="25">
        <f>VLOOKUP($O429,scenarios!$A$2:$I$61,8)</f>
        <v>2030</v>
      </c>
      <c r="V429" s="25">
        <f>VLOOKUP($O429,scenarios!$A$2:$I$61,9)</f>
        <v>70</v>
      </c>
    </row>
    <row r="430" spans="1:22" x14ac:dyDescent="0.3">
      <c r="A430" s="10" t="s">
        <v>73</v>
      </c>
      <c r="B430" s="10" t="s">
        <v>147</v>
      </c>
      <c r="C430" s="2" t="s">
        <v>133</v>
      </c>
      <c r="D430" s="4">
        <v>4.3517725284537401E-2</v>
      </c>
      <c r="E430" s="4">
        <v>3.9932372810322803E-2</v>
      </c>
      <c r="F430" s="4">
        <v>1.08480368944595E-2</v>
      </c>
      <c r="G430" s="4">
        <v>2.9201139774264499E-3</v>
      </c>
      <c r="H430" s="4">
        <v>2.4928459671243802E-3</v>
      </c>
      <c r="I430" s="5"/>
      <c r="J430" s="5"/>
      <c r="K430" s="5"/>
      <c r="L430" s="5"/>
      <c r="M430" s="5"/>
      <c r="O430" s="25" t="str">
        <f t="shared" si="8"/>
        <v>0050</v>
      </c>
      <c r="P430" s="25">
        <f>VLOOKUP($O430,scenarios!$A$2:$I$61,3)</f>
        <v>2060</v>
      </c>
      <c r="Q430" s="25" t="str">
        <f>VLOOKUP($O430,scenarios!$A$2:$I$61,4)</f>
        <v>Ref</v>
      </c>
      <c r="R430" s="25" t="str">
        <f>VLOOKUP($O430,scenarios!$A$2:$I$61,5)</f>
        <v>Ref</v>
      </c>
      <c r="S430" s="25" t="str">
        <f>VLOOKUP($O430,scenarios!$A$2:$I$61,6)</f>
        <v>Ref</v>
      </c>
      <c r="T430" s="25" t="str">
        <f>VLOOKUP($O430,scenarios!$A$2:$I$61,7)</f>
        <v>Doe4</v>
      </c>
      <c r="U430" s="25">
        <f>VLOOKUP($O430,scenarios!$A$2:$I$61,8)</f>
        <v>2030</v>
      </c>
      <c r="V430" s="25">
        <f>VLOOKUP($O430,scenarios!$A$2:$I$61,9)</f>
        <v>70</v>
      </c>
    </row>
    <row r="431" spans="1:22" x14ac:dyDescent="0.3">
      <c r="A431" s="10" t="s">
        <v>74</v>
      </c>
      <c r="B431" s="10" t="s">
        <v>147</v>
      </c>
      <c r="C431" s="2" t="s">
        <v>133</v>
      </c>
      <c r="D431" s="5"/>
      <c r="E431" s="5"/>
      <c r="F431" s="5"/>
      <c r="G431" s="5"/>
      <c r="H431" s="5"/>
      <c r="I431" s="5"/>
      <c r="J431" s="5"/>
      <c r="K431" s="5"/>
      <c r="L431" s="5"/>
      <c r="M431" s="4">
        <v>40.021272233226497</v>
      </c>
      <c r="O431" s="25" t="str">
        <f t="shared" si="8"/>
        <v>0050</v>
      </c>
      <c r="P431" s="25">
        <f>VLOOKUP($O431,scenarios!$A$2:$I$61,3)</f>
        <v>2060</v>
      </c>
      <c r="Q431" s="25" t="str">
        <f>VLOOKUP($O431,scenarios!$A$2:$I$61,4)</f>
        <v>Ref</v>
      </c>
      <c r="R431" s="25" t="str">
        <f>VLOOKUP($O431,scenarios!$A$2:$I$61,5)</f>
        <v>Ref</v>
      </c>
      <c r="S431" s="25" t="str">
        <f>VLOOKUP($O431,scenarios!$A$2:$I$61,6)</f>
        <v>Ref</v>
      </c>
      <c r="T431" s="25" t="str">
        <f>VLOOKUP($O431,scenarios!$A$2:$I$61,7)</f>
        <v>Doe4</v>
      </c>
      <c r="U431" s="25">
        <f>VLOOKUP($O431,scenarios!$A$2:$I$61,8)</f>
        <v>2030</v>
      </c>
      <c r="V431" s="25">
        <f>VLOOKUP($O431,scenarios!$A$2:$I$61,9)</f>
        <v>70</v>
      </c>
    </row>
    <row r="432" spans="1:22" x14ac:dyDescent="0.3">
      <c r="A432" s="10" t="s">
        <v>77</v>
      </c>
      <c r="B432" s="10" t="s">
        <v>147</v>
      </c>
      <c r="C432" s="2" t="s">
        <v>133</v>
      </c>
      <c r="D432" s="5"/>
      <c r="E432" s="5"/>
      <c r="F432" s="5"/>
      <c r="G432" s="5"/>
      <c r="H432" s="5"/>
      <c r="I432" s="5"/>
      <c r="J432" s="5"/>
      <c r="K432" s="4">
        <v>3.7577838357712499</v>
      </c>
      <c r="L432" s="4">
        <v>3.8709126562791498</v>
      </c>
      <c r="M432" s="4">
        <v>4.0019644740571403</v>
      </c>
      <c r="O432" s="25" t="str">
        <f t="shared" si="8"/>
        <v>0050</v>
      </c>
      <c r="P432" s="25">
        <f>VLOOKUP($O432,scenarios!$A$2:$I$61,3)</f>
        <v>2060</v>
      </c>
      <c r="Q432" s="25" t="str">
        <f>VLOOKUP($O432,scenarios!$A$2:$I$61,4)</f>
        <v>Ref</v>
      </c>
      <c r="R432" s="25" t="str">
        <f>VLOOKUP($O432,scenarios!$A$2:$I$61,5)</f>
        <v>Ref</v>
      </c>
      <c r="S432" s="25" t="str">
        <f>VLOOKUP($O432,scenarios!$A$2:$I$61,6)</f>
        <v>Ref</v>
      </c>
      <c r="T432" s="25" t="str">
        <f>VLOOKUP($O432,scenarios!$A$2:$I$61,7)</f>
        <v>Doe4</v>
      </c>
      <c r="U432" s="25">
        <f>VLOOKUP($O432,scenarios!$A$2:$I$61,8)</f>
        <v>2030</v>
      </c>
      <c r="V432" s="25">
        <f>VLOOKUP($O432,scenarios!$A$2:$I$61,9)</f>
        <v>70</v>
      </c>
    </row>
    <row r="433" spans="1:22" x14ac:dyDescent="0.3">
      <c r="A433" s="10" t="s">
        <v>78</v>
      </c>
      <c r="B433" s="10" t="s">
        <v>147</v>
      </c>
      <c r="C433" s="2" t="s">
        <v>133</v>
      </c>
      <c r="D433" s="5"/>
      <c r="E433" s="4">
        <v>0.13401214125934899</v>
      </c>
      <c r="F433" s="4">
        <v>3.79586977322717</v>
      </c>
      <c r="G433" s="4">
        <v>3.79586977322717</v>
      </c>
      <c r="H433" s="4">
        <v>3.74615149194317</v>
      </c>
      <c r="I433" s="5"/>
      <c r="J433" s="5"/>
      <c r="K433" s="4">
        <v>28.6220571322323</v>
      </c>
      <c r="L433" s="4">
        <v>29.483729784356601</v>
      </c>
      <c r="M433" s="4">
        <v>30.481917221328999</v>
      </c>
      <c r="O433" s="25" t="str">
        <f t="shared" si="8"/>
        <v>0050</v>
      </c>
      <c r="P433" s="25">
        <f>VLOOKUP($O433,scenarios!$A$2:$I$61,3)</f>
        <v>2060</v>
      </c>
      <c r="Q433" s="25" t="str">
        <f>VLOOKUP($O433,scenarios!$A$2:$I$61,4)</f>
        <v>Ref</v>
      </c>
      <c r="R433" s="25" t="str">
        <f>VLOOKUP($O433,scenarios!$A$2:$I$61,5)</f>
        <v>Ref</v>
      </c>
      <c r="S433" s="25" t="str">
        <f>VLOOKUP($O433,scenarios!$A$2:$I$61,6)</f>
        <v>Ref</v>
      </c>
      <c r="T433" s="25" t="str">
        <f>VLOOKUP($O433,scenarios!$A$2:$I$61,7)</f>
        <v>Doe4</v>
      </c>
      <c r="U433" s="25">
        <f>VLOOKUP($O433,scenarios!$A$2:$I$61,8)</f>
        <v>2030</v>
      </c>
      <c r="V433" s="25">
        <f>VLOOKUP($O433,scenarios!$A$2:$I$61,9)</f>
        <v>70</v>
      </c>
    </row>
    <row r="434" spans="1:22" x14ac:dyDescent="0.3">
      <c r="A434" s="10" t="s">
        <v>79</v>
      </c>
      <c r="B434" s="10" t="s">
        <v>147</v>
      </c>
      <c r="C434" s="2" t="s">
        <v>133</v>
      </c>
      <c r="D434" s="5"/>
      <c r="E434" s="5"/>
      <c r="F434" s="5"/>
      <c r="G434" s="4">
        <v>4.4798507204725002E-2</v>
      </c>
      <c r="H434" s="4">
        <v>4.6631976782360599E-2</v>
      </c>
      <c r="I434" s="4">
        <v>4.6631976782360599E-2</v>
      </c>
      <c r="J434" s="4">
        <v>7.8576606929468102</v>
      </c>
      <c r="K434" s="4">
        <v>15.7845434187696</v>
      </c>
      <c r="L434" s="4">
        <v>16.2597401989097</v>
      </c>
      <c r="M434" s="4">
        <v>16.8102223975221</v>
      </c>
      <c r="O434" s="25" t="str">
        <f t="shared" si="8"/>
        <v>0050</v>
      </c>
      <c r="P434" s="25">
        <f>VLOOKUP($O434,scenarios!$A$2:$I$61,3)</f>
        <v>2060</v>
      </c>
      <c r="Q434" s="25" t="str">
        <f>VLOOKUP($O434,scenarios!$A$2:$I$61,4)</f>
        <v>Ref</v>
      </c>
      <c r="R434" s="25" t="str">
        <f>VLOOKUP($O434,scenarios!$A$2:$I$61,5)</f>
        <v>Ref</v>
      </c>
      <c r="S434" s="25" t="str">
        <f>VLOOKUP($O434,scenarios!$A$2:$I$61,6)</f>
        <v>Ref</v>
      </c>
      <c r="T434" s="25" t="str">
        <f>VLOOKUP($O434,scenarios!$A$2:$I$61,7)</f>
        <v>Doe4</v>
      </c>
      <c r="U434" s="25">
        <f>VLOOKUP($O434,scenarios!$A$2:$I$61,8)</f>
        <v>2030</v>
      </c>
      <c r="V434" s="25">
        <f>VLOOKUP($O434,scenarios!$A$2:$I$61,9)</f>
        <v>70</v>
      </c>
    </row>
    <row r="435" spans="1:22" x14ac:dyDescent="0.3">
      <c r="A435" s="10" t="s">
        <v>80</v>
      </c>
      <c r="B435" s="10" t="s">
        <v>147</v>
      </c>
      <c r="C435" s="2" t="s">
        <v>133</v>
      </c>
      <c r="D435" s="5"/>
      <c r="E435" s="5"/>
      <c r="F435" s="5"/>
      <c r="G435" s="5"/>
      <c r="H435" s="5"/>
      <c r="I435" s="5"/>
      <c r="J435" s="5"/>
      <c r="K435" s="4">
        <v>53.900738583432698</v>
      </c>
      <c r="L435" s="4">
        <v>55.1705544472293</v>
      </c>
      <c r="M435" s="4">
        <v>57.1162390792826</v>
      </c>
      <c r="O435" s="25" t="str">
        <f t="shared" si="8"/>
        <v>0050</v>
      </c>
      <c r="P435" s="25">
        <f>VLOOKUP($O435,scenarios!$A$2:$I$61,3)</f>
        <v>2060</v>
      </c>
      <c r="Q435" s="25" t="str">
        <f>VLOOKUP($O435,scenarios!$A$2:$I$61,4)</f>
        <v>Ref</v>
      </c>
      <c r="R435" s="25" t="str">
        <f>VLOOKUP($O435,scenarios!$A$2:$I$61,5)</f>
        <v>Ref</v>
      </c>
      <c r="S435" s="25" t="str">
        <f>VLOOKUP($O435,scenarios!$A$2:$I$61,6)</f>
        <v>Ref</v>
      </c>
      <c r="T435" s="25" t="str">
        <f>VLOOKUP($O435,scenarios!$A$2:$I$61,7)</f>
        <v>Doe4</v>
      </c>
      <c r="U435" s="25">
        <f>VLOOKUP($O435,scenarios!$A$2:$I$61,8)</f>
        <v>2030</v>
      </c>
      <c r="V435" s="25">
        <f>VLOOKUP($O435,scenarios!$A$2:$I$61,9)</f>
        <v>70</v>
      </c>
    </row>
    <row r="436" spans="1:22" x14ac:dyDescent="0.3">
      <c r="A436" s="10" t="s">
        <v>81</v>
      </c>
      <c r="B436" s="10" t="s">
        <v>147</v>
      </c>
      <c r="C436" s="2" t="s">
        <v>133</v>
      </c>
      <c r="D436" s="5"/>
      <c r="E436" s="5"/>
      <c r="F436" s="5"/>
      <c r="G436" s="5"/>
      <c r="H436" s="5"/>
      <c r="I436" s="5"/>
      <c r="J436" s="5"/>
      <c r="K436" s="4">
        <v>9.4621896884021695</v>
      </c>
      <c r="L436" s="4">
        <v>9.7470507676055504</v>
      </c>
      <c r="M436" s="4">
        <v>10.077042383147999</v>
      </c>
      <c r="O436" s="25" t="str">
        <f t="shared" si="8"/>
        <v>0050</v>
      </c>
      <c r="P436" s="25">
        <f>VLOOKUP($O436,scenarios!$A$2:$I$61,3)</f>
        <v>2060</v>
      </c>
      <c r="Q436" s="25" t="str">
        <f>VLOOKUP($O436,scenarios!$A$2:$I$61,4)</f>
        <v>Ref</v>
      </c>
      <c r="R436" s="25" t="str">
        <f>VLOOKUP($O436,scenarios!$A$2:$I$61,5)</f>
        <v>Ref</v>
      </c>
      <c r="S436" s="25" t="str">
        <f>VLOOKUP($O436,scenarios!$A$2:$I$61,6)</f>
        <v>Ref</v>
      </c>
      <c r="T436" s="25" t="str">
        <f>VLOOKUP($O436,scenarios!$A$2:$I$61,7)</f>
        <v>Doe4</v>
      </c>
      <c r="U436" s="25">
        <f>VLOOKUP($O436,scenarios!$A$2:$I$61,8)</f>
        <v>2030</v>
      </c>
      <c r="V436" s="25">
        <f>VLOOKUP($O436,scenarios!$A$2:$I$61,9)</f>
        <v>70</v>
      </c>
    </row>
    <row r="437" spans="1:22" x14ac:dyDescent="0.3">
      <c r="A437" s="10" t="s">
        <v>82</v>
      </c>
      <c r="B437" s="10" t="s">
        <v>148</v>
      </c>
      <c r="C437" s="2" t="s">
        <v>133</v>
      </c>
      <c r="D437" s="5"/>
      <c r="E437" s="5"/>
      <c r="F437" s="5"/>
      <c r="G437" s="4">
        <v>1.1194539999999999E-2</v>
      </c>
      <c r="H437" s="4">
        <v>1.1589435809223499E-2</v>
      </c>
      <c r="I437" s="4">
        <v>1.21391373118655E-2</v>
      </c>
      <c r="J437" s="4">
        <v>1.28696600165459E-2</v>
      </c>
      <c r="K437" s="4">
        <v>1.34486273550015E-2</v>
      </c>
      <c r="L437" s="4">
        <v>58.479015387226198</v>
      </c>
      <c r="M437" s="4">
        <v>124.93705694795401</v>
      </c>
      <c r="O437" s="25" t="str">
        <f t="shared" si="8"/>
        <v>0050</v>
      </c>
      <c r="P437" s="25">
        <f>VLOOKUP($O437,scenarios!$A$2:$I$61,3)</f>
        <v>2060</v>
      </c>
      <c r="Q437" s="25" t="str">
        <f>VLOOKUP($O437,scenarios!$A$2:$I$61,4)</f>
        <v>Ref</v>
      </c>
      <c r="R437" s="25" t="str">
        <f>VLOOKUP($O437,scenarios!$A$2:$I$61,5)</f>
        <v>Ref</v>
      </c>
      <c r="S437" s="25" t="str">
        <f>VLOOKUP($O437,scenarios!$A$2:$I$61,6)</f>
        <v>Ref</v>
      </c>
      <c r="T437" s="25" t="str">
        <f>VLOOKUP($O437,scenarios!$A$2:$I$61,7)</f>
        <v>Doe4</v>
      </c>
      <c r="U437" s="25">
        <f>VLOOKUP($O437,scenarios!$A$2:$I$61,8)</f>
        <v>2030</v>
      </c>
      <c r="V437" s="25">
        <f>VLOOKUP($O437,scenarios!$A$2:$I$61,9)</f>
        <v>70</v>
      </c>
    </row>
    <row r="438" spans="1:22" x14ac:dyDescent="0.3">
      <c r="A438" s="10" t="s">
        <v>62</v>
      </c>
      <c r="B438" s="10" t="s">
        <v>144</v>
      </c>
      <c r="C438" s="2" t="s">
        <v>134</v>
      </c>
      <c r="D438" s="5"/>
      <c r="E438" s="5"/>
      <c r="F438" s="5"/>
      <c r="G438" s="5"/>
      <c r="H438" s="5"/>
      <c r="I438" s="5"/>
      <c r="J438" s="5"/>
      <c r="K438" s="4">
        <v>1.6716848315733801</v>
      </c>
      <c r="L438" s="4">
        <v>3.4767803331807601</v>
      </c>
      <c r="M438" s="4">
        <v>4.3894128059819302</v>
      </c>
      <c r="O438" s="25" t="str">
        <f t="shared" si="8"/>
        <v>0051</v>
      </c>
      <c r="P438" s="25">
        <f>VLOOKUP($O438,scenarios!$A$2:$I$61,3)</f>
        <v>2060</v>
      </c>
      <c r="Q438" s="25" t="str">
        <f>VLOOKUP($O438,scenarios!$A$2:$I$61,4)</f>
        <v>Ref</v>
      </c>
      <c r="R438" s="25" t="str">
        <f>VLOOKUP($O438,scenarios!$A$2:$I$61,5)</f>
        <v>Ref</v>
      </c>
      <c r="S438" s="25" t="str">
        <f>VLOOKUP($O438,scenarios!$A$2:$I$61,6)</f>
        <v>Ref</v>
      </c>
      <c r="T438" s="25" t="str">
        <f>VLOOKUP($O438,scenarios!$A$2:$I$61,7)</f>
        <v>Doe2</v>
      </c>
      <c r="U438" s="25">
        <f>VLOOKUP($O438,scenarios!$A$2:$I$61,8)</f>
        <v>2030</v>
      </c>
      <c r="V438" s="25">
        <f>VLOOKUP($O438,scenarios!$A$2:$I$61,9)</f>
        <v>70</v>
      </c>
    </row>
    <row r="439" spans="1:22" x14ac:dyDescent="0.3">
      <c r="A439" s="10" t="s">
        <v>65</v>
      </c>
      <c r="B439" s="10" t="s">
        <v>145</v>
      </c>
      <c r="C439" s="2" t="s">
        <v>134</v>
      </c>
      <c r="D439" s="5"/>
      <c r="E439" s="5"/>
      <c r="F439" s="5"/>
      <c r="G439" s="4">
        <v>1.4321E-2</v>
      </c>
      <c r="H439" s="4">
        <v>1.5064475459976299E-2</v>
      </c>
      <c r="I439" s="4">
        <v>1.6046055009682401E-2</v>
      </c>
      <c r="J439" s="4">
        <v>18.603341848133901</v>
      </c>
      <c r="K439" s="4">
        <v>59.837291221770698</v>
      </c>
      <c r="L439" s="4">
        <v>112.936994430247</v>
      </c>
      <c r="M439" s="4">
        <v>143.93630999999999</v>
      </c>
      <c r="O439" s="25" t="str">
        <f t="shared" si="8"/>
        <v>0051</v>
      </c>
      <c r="P439" s="25">
        <f>VLOOKUP($O439,scenarios!$A$2:$I$61,3)</f>
        <v>2060</v>
      </c>
      <c r="Q439" s="25" t="str">
        <f>VLOOKUP($O439,scenarios!$A$2:$I$61,4)</f>
        <v>Ref</v>
      </c>
      <c r="R439" s="25" t="str">
        <f>VLOOKUP($O439,scenarios!$A$2:$I$61,5)</f>
        <v>Ref</v>
      </c>
      <c r="S439" s="25" t="str">
        <f>VLOOKUP($O439,scenarios!$A$2:$I$61,6)</f>
        <v>Ref</v>
      </c>
      <c r="T439" s="25" t="str">
        <f>VLOOKUP($O439,scenarios!$A$2:$I$61,7)</f>
        <v>Doe2</v>
      </c>
      <c r="U439" s="25">
        <f>VLOOKUP($O439,scenarios!$A$2:$I$61,8)</f>
        <v>2030</v>
      </c>
      <c r="V439" s="25">
        <f>VLOOKUP($O439,scenarios!$A$2:$I$61,9)</f>
        <v>70</v>
      </c>
    </row>
    <row r="440" spans="1:22" x14ac:dyDescent="0.3">
      <c r="A440" s="10" t="s">
        <v>66</v>
      </c>
      <c r="B440" s="10" t="s">
        <v>146</v>
      </c>
      <c r="C440" s="2" t="s">
        <v>134</v>
      </c>
      <c r="D440" s="5"/>
      <c r="E440" s="5"/>
      <c r="F440" s="5"/>
      <c r="G440" s="5"/>
      <c r="H440" s="4">
        <v>6.2798400000001302E-3</v>
      </c>
      <c r="I440" s="4">
        <v>6.4715660353716203E-3</v>
      </c>
      <c r="J440" s="4">
        <v>6.6449011472395798E-3</v>
      </c>
      <c r="K440" s="4">
        <v>6.76031067889482E-3</v>
      </c>
      <c r="L440" s="4">
        <v>16.8283871122071</v>
      </c>
      <c r="M440" s="4">
        <v>147.71596506569</v>
      </c>
      <c r="O440" s="25" t="str">
        <f>RIGHT(C440,4)</f>
        <v>0051</v>
      </c>
      <c r="P440" s="25">
        <f>VLOOKUP($O440,scenarios!$A$2:$I$61,3)</f>
        <v>2060</v>
      </c>
      <c r="Q440" s="25" t="str">
        <f>VLOOKUP($O440,scenarios!$A$2:$I$61,4)</f>
        <v>Ref</v>
      </c>
      <c r="R440" s="25" t="str">
        <f>VLOOKUP($O440,scenarios!$A$2:$I$61,5)</f>
        <v>Ref</v>
      </c>
      <c r="S440" s="25" t="str">
        <f>VLOOKUP($O440,scenarios!$A$2:$I$61,6)</f>
        <v>Ref</v>
      </c>
      <c r="T440" s="25" t="str">
        <f>VLOOKUP($O440,scenarios!$A$2:$I$61,7)</f>
        <v>Doe2</v>
      </c>
      <c r="U440" s="25">
        <f>VLOOKUP($O440,scenarios!$A$2:$I$61,8)</f>
        <v>2030</v>
      </c>
      <c r="V440" s="25">
        <f>VLOOKUP($O440,scenarios!$A$2:$I$61,9)</f>
        <v>70</v>
      </c>
    </row>
    <row r="441" spans="1:22" x14ac:dyDescent="0.3">
      <c r="A441" s="10" t="s">
        <v>67</v>
      </c>
      <c r="B441" s="10" t="s">
        <v>146</v>
      </c>
      <c r="C441" s="2" t="s">
        <v>134</v>
      </c>
      <c r="D441" s="5"/>
      <c r="E441" s="5"/>
      <c r="F441" s="5"/>
      <c r="G441" s="5"/>
      <c r="H441" s="4">
        <v>3.33608971467831E-3</v>
      </c>
      <c r="I441" s="4">
        <v>3.43794187247986E-3</v>
      </c>
      <c r="J441" s="4">
        <v>3.5300240726448798E-3</v>
      </c>
      <c r="K441" s="4">
        <v>3.5913340027597901E-3</v>
      </c>
      <c r="L441" s="4">
        <v>16.809740587921599</v>
      </c>
      <c r="M441" s="4">
        <v>23.9185677950788</v>
      </c>
      <c r="O441" s="25" t="str">
        <f t="shared" ref="O441:O481" si="9">RIGHT(C441,4)</f>
        <v>0051</v>
      </c>
      <c r="P441" s="25">
        <f>VLOOKUP($O441,scenarios!$A$2:$I$61,3)</f>
        <v>2060</v>
      </c>
      <c r="Q441" s="25" t="str">
        <f>VLOOKUP($O441,scenarios!$A$2:$I$61,4)</f>
        <v>Ref</v>
      </c>
      <c r="R441" s="25" t="str">
        <f>VLOOKUP($O441,scenarios!$A$2:$I$61,5)</f>
        <v>Ref</v>
      </c>
      <c r="S441" s="25" t="str">
        <f>VLOOKUP($O441,scenarios!$A$2:$I$61,6)</f>
        <v>Ref</v>
      </c>
      <c r="T441" s="25" t="str">
        <f>VLOOKUP($O441,scenarios!$A$2:$I$61,7)</f>
        <v>Doe2</v>
      </c>
      <c r="U441" s="25">
        <f>VLOOKUP($O441,scenarios!$A$2:$I$61,8)</f>
        <v>2030</v>
      </c>
      <c r="V441" s="25">
        <f>VLOOKUP($O441,scenarios!$A$2:$I$61,9)</f>
        <v>70</v>
      </c>
    </row>
    <row r="442" spans="1:22" x14ac:dyDescent="0.3">
      <c r="A442" s="10" t="s">
        <v>68</v>
      </c>
      <c r="B442" s="10" t="s">
        <v>147</v>
      </c>
      <c r="C442" s="2" t="s">
        <v>134</v>
      </c>
      <c r="D442" s="5"/>
      <c r="E442" s="5"/>
      <c r="F442" s="5"/>
      <c r="G442" s="5"/>
      <c r="H442" s="4">
        <v>37.182318357809102</v>
      </c>
      <c r="I442" s="4">
        <v>93.300437043330604</v>
      </c>
      <c r="J442" s="4">
        <v>146.41767168825299</v>
      </c>
      <c r="K442" s="4">
        <v>373.93005481244199</v>
      </c>
      <c r="L442" s="4">
        <v>1699.05201152768</v>
      </c>
      <c r="M442" s="4">
        <v>2787.0055020296099</v>
      </c>
      <c r="O442" s="25" t="str">
        <f t="shared" si="9"/>
        <v>0051</v>
      </c>
      <c r="P442" s="25">
        <f>VLOOKUP($O442,scenarios!$A$2:$I$61,3)</f>
        <v>2060</v>
      </c>
      <c r="Q442" s="25" t="str">
        <f>VLOOKUP($O442,scenarios!$A$2:$I$61,4)</f>
        <v>Ref</v>
      </c>
      <c r="R442" s="25" t="str">
        <f>VLOOKUP($O442,scenarios!$A$2:$I$61,5)</f>
        <v>Ref</v>
      </c>
      <c r="S442" s="25" t="str">
        <f>VLOOKUP($O442,scenarios!$A$2:$I$61,6)</f>
        <v>Ref</v>
      </c>
      <c r="T442" s="25" t="str">
        <f>VLOOKUP($O442,scenarios!$A$2:$I$61,7)</f>
        <v>Doe2</v>
      </c>
      <c r="U442" s="25">
        <f>VLOOKUP($O442,scenarios!$A$2:$I$61,8)</f>
        <v>2030</v>
      </c>
      <c r="V442" s="25">
        <f>VLOOKUP($O442,scenarios!$A$2:$I$61,9)</f>
        <v>70</v>
      </c>
    </row>
    <row r="443" spans="1:22" x14ac:dyDescent="0.3">
      <c r="A443" s="10" t="s">
        <v>70</v>
      </c>
      <c r="B443" s="10" t="s">
        <v>147</v>
      </c>
      <c r="C443" s="2" t="s">
        <v>134</v>
      </c>
      <c r="D443" s="5"/>
      <c r="E443" s="4">
        <v>4.8461901972889302E-3</v>
      </c>
      <c r="F443" s="4">
        <v>6.9850536854464296E-2</v>
      </c>
      <c r="G443" s="4">
        <v>6.9850536854464296E-2</v>
      </c>
      <c r="H443" s="4">
        <v>6.8052608359924105E-2</v>
      </c>
      <c r="I443" s="5"/>
      <c r="J443" s="5"/>
      <c r="K443" s="5"/>
      <c r="L443" s="5"/>
      <c r="M443" s="5"/>
      <c r="O443" s="25" t="str">
        <f t="shared" si="9"/>
        <v>0051</v>
      </c>
      <c r="P443" s="25">
        <f>VLOOKUP($O443,scenarios!$A$2:$I$61,3)</f>
        <v>2060</v>
      </c>
      <c r="Q443" s="25" t="str">
        <f>VLOOKUP($O443,scenarios!$A$2:$I$61,4)</f>
        <v>Ref</v>
      </c>
      <c r="R443" s="25" t="str">
        <f>VLOOKUP($O443,scenarios!$A$2:$I$61,5)</f>
        <v>Ref</v>
      </c>
      <c r="S443" s="25" t="str">
        <f>VLOOKUP($O443,scenarios!$A$2:$I$61,6)</f>
        <v>Ref</v>
      </c>
      <c r="T443" s="25" t="str">
        <f>VLOOKUP($O443,scenarios!$A$2:$I$61,7)</f>
        <v>Doe2</v>
      </c>
      <c r="U443" s="25">
        <f>VLOOKUP($O443,scenarios!$A$2:$I$61,8)</f>
        <v>2030</v>
      </c>
      <c r="V443" s="25">
        <f>VLOOKUP($O443,scenarios!$A$2:$I$61,9)</f>
        <v>70</v>
      </c>
    </row>
    <row r="444" spans="1:22" x14ac:dyDescent="0.3">
      <c r="A444" s="10" t="s">
        <v>71</v>
      </c>
      <c r="B444" s="10" t="s">
        <v>147</v>
      </c>
      <c r="C444" s="2" t="s">
        <v>134</v>
      </c>
      <c r="D444" s="5"/>
      <c r="E444" s="5"/>
      <c r="F444" s="5"/>
      <c r="G444" s="4">
        <v>11.776686688643499</v>
      </c>
      <c r="H444" s="4">
        <v>23.368622020247599</v>
      </c>
      <c r="I444" s="4">
        <v>23.374094199275302</v>
      </c>
      <c r="J444" s="4">
        <v>17.3242108451816</v>
      </c>
      <c r="K444" s="4">
        <v>17.631495176691899</v>
      </c>
      <c r="L444" s="4">
        <v>18.1826193754627</v>
      </c>
      <c r="M444" s="4">
        <v>48.108806806162498</v>
      </c>
      <c r="O444" s="25" t="str">
        <f t="shared" si="9"/>
        <v>0051</v>
      </c>
      <c r="P444" s="25">
        <f>VLOOKUP($O444,scenarios!$A$2:$I$61,3)</f>
        <v>2060</v>
      </c>
      <c r="Q444" s="25" t="str">
        <f>VLOOKUP($O444,scenarios!$A$2:$I$61,4)</f>
        <v>Ref</v>
      </c>
      <c r="R444" s="25" t="str">
        <f>VLOOKUP($O444,scenarios!$A$2:$I$61,5)</f>
        <v>Ref</v>
      </c>
      <c r="S444" s="25" t="str">
        <f>VLOOKUP($O444,scenarios!$A$2:$I$61,6)</f>
        <v>Ref</v>
      </c>
      <c r="T444" s="25" t="str">
        <f>VLOOKUP($O444,scenarios!$A$2:$I$61,7)</f>
        <v>Doe2</v>
      </c>
      <c r="U444" s="25">
        <f>VLOOKUP($O444,scenarios!$A$2:$I$61,8)</f>
        <v>2030</v>
      </c>
      <c r="V444" s="25">
        <f>VLOOKUP($O444,scenarios!$A$2:$I$61,9)</f>
        <v>70</v>
      </c>
    </row>
    <row r="445" spans="1:22" x14ac:dyDescent="0.3">
      <c r="A445" s="10" t="s">
        <v>72</v>
      </c>
      <c r="B445" s="10" t="s">
        <v>147</v>
      </c>
      <c r="C445" s="2" t="s">
        <v>134</v>
      </c>
      <c r="D445" s="4">
        <v>9.0960766780856198E-2</v>
      </c>
      <c r="E445" s="4">
        <v>8.3465332866592398E-2</v>
      </c>
      <c r="F445" s="4">
        <v>2.26698875348782E-2</v>
      </c>
      <c r="G445" s="4">
        <v>6.0992483801830403E-3</v>
      </c>
      <c r="H445" s="4">
        <v>5.2060656887108698E-3</v>
      </c>
      <c r="I445" s="5"/>
      <c r="J445" s="5"/>
      <c r="K445" s="5"/>
      <c r="L445" s="5"/>
      <c r="M445" s="5"/>
      <c r="O445" s="25" t="str">
        <f t="shared" si="9"/>
        <v>0051</v>
      </c>
      <c r="P445" s="25">
        <f>VLOOKUP($O445,scenarios!$A$2:$I$61,3)</f>
        <v>2060</v>
      </c>
      <c r="Q445" s="25" t="str">
        <f>VLOOKUP($O445,scenarios!$A$2:$I$61,4)</f>
        <v>Ref</v>
      </c>
      <c r="R445" s="25" t="str">
        <f>VLOOKUP($O445,scenarios!$A$2:$I$61,5)</f>
        <v>Ref</v>
      </c>
      <c r="S445" s="25" t="str">
        <f>VLOOKUP($O445,scenarios!$A$2:$I$61,6)</f>
        <v>Ref</v>
      </c>
      <c r="T445" s="25" t="str">
        <f>VLOOKUP($O445,scenarios!$A$2:$I$61,7)</f>
        <v>Doe2</v>
      </c>
      <c r="U445" s="25">
        <f>VLOOKUP($O445,scenarios!$A$2:$I$61,8)</f>
        <v>2030</v>
      </c>
      <c r="V445" s="25">
        <f>VLOOKUP($O445,scenarios!$A$2:$I$61,9)</f>
        <v>70</v>
      </c>
    </row>
    <row r="446" spans="1:22" x14ac:dyDescent="0.3">
      <c r="A446" s="10" t="s">
        <v>73</v>
      </c>
      <c r="B446" s="10" t="s">
        <v>147</v>
      </c>
      <c r="C446" s="2" t="s">
        <v>134</v>
      </c>
      <c r="D446" s="4">
        <v>4.3517725284537401E-2</v>
      </c>
      <c r="E446" s="4">
        <v>3.9932372810322803E-2</v>
      </c>
      <c r="F446" s="4">
        <v>1.08480368944595E-2</v>
      </c>
      <c r="G446" s="4">
        <v>2.9201139774264499E-3</v>
      </c>
      <c r="H446" s="4">
        <v>2.4928459671243802E-3</v>
      </c>
      <c r="I446" s="5"/>
      <c r="J446" s="5"/>
      <c r="K446" s="5"/>
      <c r="L446" s="5"/>
      <c r="M446" s="5"/>
      <c r="O446" s="25" t="str">
        <f t="shared" si="9"/>
        <v>0051</v>
      </c>
      <c r="P446" s="25">
        <f>VLOOKUP($O446,scenarios!$A$2:$I$61,3)</f>
        <v>2060</v>
      </c>
      <c r="Q446" s="25" t="str">
        <f>VLOOKUP($O446,scenarios!$A$2:$I$61,4)</f>
        <v>Ref</v>
      </c>
      <c r="R446" s="25" t="str">
        <f>VLOOKUP($O446,scenarios!$A$2:$I$61,5)</f>
        <v>Ref</v>
      </c>
      <c r="S446" s="25" t="str">
        <f>VLOOKUP($O446,scenarios!$A$2:$I$61,6)</f>
        <v>Ref</v>
      </c>
      <c r="T446" s="25" t="str">
        <f>VLOOKUP($O446,scenarios!$A$2:$I$61,7)</f>
        <v>Doe2</v>
      </c>
      <c r="U446" s="25">
        <f>VLOOKUP($O446,scenarios!$A$2:$I$61,8)</f>
        <v>2030</v>
      </c>
      <c r="V446" s="25">
        <f>VLOOKUP($O446,scenarios!$A$2:$I$61,9)</f>
        <v>70</v>
      </c>
    </row>
    <row r="447" spans="1:22" x14ac:dyDescent="0.3">
      <c r="A447" s="10" t="s">
        <v>74</v>
      </c>
      <c r="B447" s="10" t="s">
        <v>147</v>
      </c>
      <c r="C447" s="2" t="s">
        <v>134</v>
      </c>
      <c r="D447" s="5"/>
      <c r="E447" s="5"/>
      <c r="F447" s="5"/>
      <c r="G447" s="5"/>
      <c r="H447" s="5"/>
      <c r="I447" s="5"/>
      <c r="J447" s="5"/>
      <c r="K447" s="5"/>
      <c r="L447" s="5"/>
      <c r="M447" s="4">
        <v>40.021272233230597</v>
      </c>
      <c r="O447" s="25" t="str">
        <f t="shared" si="9"/>
        <v>0051</v>
      </c>
      <c r="P447" s="25">
        <f>VLOOKUP($O447,scenarios!$A$2:$I$61,3)</f>
        <v>2060</v>
      </c>
      <c r="Q447" s="25" t="str">
        <f>VLOOKUP($O447,scenarios!$A$2:$I$61,4)</f>
        <v>Ref</v>
      </c>
      <c r="R447" s="25" t="str">
        <f>VLOOKUP($O447,scenarios!$A$2:$I$61,5)</f>
        <v>Ref</v>
      </c>
      <c r="S447" s="25" t="str">
        <f>VLOOKUP($O447,scenarios!$A$2:$I$61,6)</f>
        <v>Ref</v>
      </c>
      <c r="T447" s="25" t="str">
        <f>VLOOKUP($O447,scenarios!$A$2:$I$61,7)</f>
        <v>Doe2</v>
      </c>
      <c r="U447" s="25">
        <f>VLOOKUP($O447,scenarios!$A$2:$I$61,8)</f>
        <v>2030</v>
      </c>
      <c r="V447" s="25">
        <f>VLOOKUP($O447,scenarios!$A$2:$I$61,9)</f>
        <v>70</v>
      </c>
    </row>
    <row r="448" spans="1:22" x14ac:dyDescent="0.3">
      <c r="A448" s="10" t="s">
        <v>77</v>
      </c>
      <c r="B448" s="10" t="s">
        <v>147</v>
      </c>
      <c r="C448" s="2" t="s">
        <v>134</v>
      </c>
      <c r="D448" s="5"/>
      <c r="E448" s="5"/>
      <c r="F448" s="5"/>
      <c r="G448" s="5"/>
      <c r="H448" s="5"/>
      <c r="I448" s="5"/>
      <c r="J448" s="5"/>
      <c r="K448" s="4">
        <v>3.7577838357712499</v>
      </c>
      <c r="L448" s="4">
        <v>3.8709126562791498</v>
      </c>
      <c r="M448" s="4">
        <v>4.0019644740571403</v>
      </c>
      <c r="O448" s="25" t="str">
        <f t="shared" si="9"/>
        <v>0051</v>
      </c>
      <c r="P448" s="25">
        <f>VLOOKUP($O448,scenarios!$A$2:$I$61,3)</f>
        <v>2060</v>
      </c>
      <c r="Q448" s="25" t="str">
        <f>VLOOKUP($O448,scenarios!$A$2:$I$61,4)</f>
        <v>Ref</v>
      </c>
      <c r="R448" s="25" t="str">
        <f>VLOOKUP($O448,scenarios!$A$2:$I$61,5)</f>
        <v>Ref</v>
      </c>
      <c r="S448" s="25" t="str">
        <f>VLOOKUP($O448,scenarios!$A$2:$I$61,6)</f>
        <v>Ref</v>
      </c>
      <c r="T448" s="25" t="str">
        <f>VLOOKUP($O448,scenarios!$A$2:$I$61,7)</f>
        <v>Doe2</v>
      </c>
      <c r="U448" s="25">
        <f>VLOOKUP($O448,scenarios!$A$2:$I$61,8)</f>
        <v>2030</v>
      </c>
      <c r="V448" s="25">
        <f>VLOOKUP($O448,scenarios!$A$2:$I$61,9)</f>
        <v>70</v>
      </c>
    </row>
    <row r="449" spans="1:22" x14ac:dyDescent="0.3">
      <c r="A449" s="10" t="s">
        <v>78</v>
      </c>
      <c r="B449" s="10" t="s">
        <v>147</v>
      </c>
      <c r="C449" s="2" t="s">
        <v>134</v>
      </c>
      <c r="D449" s="5"/>
      <c r="E449" s="4">
        <v>0.13401214125934899</v>
      </c>
      <c r="F449" s="4">
        <v>3.79586977322717</v>
      </c>
      <c r="G449" s="4">
        <v>3.79586977322717</v>
      </c>
      <c r="H449" s="4">
        <v>3.74615149194317</v>
      </c>
      <c r="I449" s="5"/>
      <c r="J449" s="5"/>
      <c r="K449" s="4">
        <v>28.6220571322323</v>
      </c>
      <c r="L449" s="4">
        <v>29.483729784356601</v>
      </c>
      <c r="M449" s="4">
        <v>30.481917221328999</v>
      </c>
      <c r="O449" s="25" t="str">
        <f t="shared" si="9"/>
        <v>0051</v>
      </c>
      <c r="P449" s="25">
        <f>VLOOKUP($O449,scenarios!$A$2:$I$61,3)</f>
        <v>2060</v>
      </c>
      <c r="Q449" s="25" t="str">
        <f>VLOOKUP($O449,scenarios!$A$2:$I$61,4)</f>
        <v>Ref</v>
      </c>
      <c r="R449" s="25" t="str">
        <f>VLOOKUP($O449,scenarios!$A$2:$I$61,5)</f>
        <v>Ref</v>
      </c>
      <c r="S449" s="25" t="str">
        <f>VLOOKUP($O449,scenarios!$A$2:$I$61,6)</f>
        <v>Ref</v>
      </c>
      <c r="T449" s="25" t="str">
        <f>VLOOKUP($O449,scenarios!$A$2:$I$61,7)</f>
        <v>Doe2</v>
      </c>
      <c r="U449" s="25">
        <f>VLOOKUP($O449,scenarios!$A$2:$I$61,8)</f>
        <v>2030</v>
      </c>
      <c r="V449" s="25">
        <f>VLOOKUP($O449,scenarios!$A$2:$I$61,9)</f>
        <v>70</v>
      </c>
    </row>
    <row r="450" spans="1:22" x14ac:dyDescent="0.3">
      <c r="A450" s="10" t="s">
        <v>79</v>
      </c>
      <c r="B450" s="10" t="s">
        <v>147</v>
      </c>
      <c r="C450" s="2" t="s">
        <v>134</v>
      </c>
      <c r="D450" s="5"/>
      <c r="E450" s="5"/>
      <c r="F450" s="5"/>
      <c r="G450" s="4">
        <v>4.4798507204725002E-2</v>
      </c>
      <c r="H450" s="4">
        <v>4.6631976782360599E-2</v>
      </c>
      <c r="I450" s="4">
        <v>4.6631976782360599E-2</v>
      </c>
      <c r="J450" s="4">
        <v>7.8576606929468102</v>
      </c>
      <c r="K450" s="4">
        <v>15.7845434187696</v>
      </c>
      <c r="L450" s="4">
        <v>16.2597401989097</v>
      </c>
      <c r="M450" s="4">
        <v>16.8102223975221</v>
      </c>
      <c r="O450" s="25" t="str">
        <f t="shared" si="9"/>
        <v>0051</v>
      </c>
      <c r="P450" s="25">
        <f>VLOOKUP($O450,scenarios!$A$2:$I$61,3)</f>
        <v>2060</v>
      </c>
      <c r="Q450" s="25" t="str">
        <f>VLOOKUP($O450,scenarios!$A$2:$I$61,4)</f>
        <v>Ref</v>
      </c>
      <c r="R450" s="25" t="str">
        <f>VLOOKUP($O450,scenarios!$A$2:$I$61,5)</f>
        <v>Ref</v>
      </c>
      <c r="S450" s="25" t="str">
        <f>VLOOKUP($O450,scenarios!$A$2:$I$61,6)</f>
        <v>Ref</v>
      </c>
      <c r="T450" s="25" t="str">
        <f>VLOOKUP($O450,scenarios!$A$2:$I$61,7)</f>
        <v>Doe2</v>
      </c>
      <c r="U450" s="25">
        <f>VLOOKUP($O450,scenarios!$A$2:$I$61,8)</f>
        <v>2030</v>
      </c>
      <c r="V450" s="25">
        <f>VLOOKUP($O450,scenarios!$A$2:$I$61,9)</f>
        <v>70</v>
      </c>
    </row>
    <row r="451" spans="1:22" x14ac:dyDescent="0.3">
      <c r="A451" s="10" t="s">
        <v>80</v>
      </c>
      <c r="B451" s="10" t="s">
        <v>147</v>
      </c>
      <c r="C451" s="2" t="s">
        <v>134</v>
      </c>
      <c r="D451" s="5"/>
      <c r="E451" s="5"/>
      <c r="F451" s="5"/>
      <c r="G451" s="5"/>
      <c r="H451" s="5"/>
      <c r="I451" s="5"/>
      <c r="J451" s="5"/>
      <c r="K451" s="4">
        <v>53.900738583432698</v>
      </c>
      <c r="L451" s="4">
        <v>55.1705544472293</v>
      </c>
      <c r="M451" s="4">
        <v>57.1162390792826</v>
      </c>
      <c r="O451" s="25" t="str">
        <f t="shared" si="9"/>
        <v>0051</v>
      </c>
      <c r="P451" s="25">
        <f>VLOOKUP($O451,scenarios!$A$2:$I$61,3)</f>
        <v>2060</v>
      </c>
      <c r="Q451" s="25" t="str">
        <f>VLOOKUP($O451,scenarios!$A$2:$I$61,4)</f>
        <v>Ref</v>
      </c>
      <c r="R451" s="25" t="str">
        <f>VLOOKUP($O451,scenarios!$A$2:$I$61,5)</f>
        <v>Ref</v>
      </c>
      <c r="S451" s="25" t="str">
        <f>VLOOKUP($O451,scenarios!$A$2:$I$61,6)</f>
        <v>Ref</v>
      </c>
      <c r="T451" s="25" t="str">
        <f>VLOOKUP($O451,scenarios!$A$2:$I$61,7)</f>
        <v>Doe2</v>
      </c>
      <c r="U451" s="25">
        <f>VLOOKUP($O451,scenarios!$A$2:$I$61,8)</f>
        <v>2030</v>
      </c>
      <c r="V451" s="25">
        <f>VLOOKUP($O451,scenarios!$A$2:$I$61,9)</f>
        <v>70</v>
      </c>
    </row>
    <row r="452" spans="1:22" x14ac:dyDescent="0.3">
      <c r="A452" s="10" t="s">
        <v>81</v>
      </c>
      <c r="B452" s="10" t="s">
        <v>147</v>
      </c>
      <c r="C452" s="2" t="s">
        <v>134</v>
      </c>
      <c r="D452" s="5"/>
      <c r="E452" s="5"/>
      <c r="F452" s="5"/>
      <c r="G452" s="5"/>
      <c r="H452" s="5"/>
      <c r="I452" s="5"/>
      <c r="J452" s="5"/>
      <c r="K452" s="4">
        <v>9.4621896884021695</v>
      </c>
      <c r="L452" s="4">
        <v>9.7470507676055504</v>
      </c>
      <c r="M452" s="4">
        <v>10.077042383147999</v>
      </c>
      <c r="O452" s="25" t="str">
        <f t="shared" si="9"/>
        <v>0051</v>
      </c>
      <c r="P452" s="25">
        <f>VLOOKUP($O452,scenarios!$A$2:$I$61,3)</f>
        <v>2060</v>
      </c>
      <c r="Q452" s="25" t="str">
        <f>VLOOKUP($O452,scenarios!$A$2:$I$61,4)</f>
        <v>Ref</v>
      </c>
      <c r="R452" s="25" t="str">
        <f>VLOOKUP($O452,scenarios!$A$2:$I$61,5)</f>
        <v>Ref</v>
      </c>
      <c r="S452" s="25" t="str">
        <f>VLOOKUP($O452,scenarios!$A$2:$I$61,6)</f>
        <v>Ref</v>
      </c>
      <c r="T452" s="25" t="str">
        <f>VLOOKUP($O452,scenarios!$A$2:$I$61,7)</f>
        <v>Doe2</v>
      </c>
      <c r="U452" s="25">
        <f>VLOOKUP($O452,scenarios!$A$2:$I$61,8)</f>
        <v>2030</v>
      </c>
      <c r="V452" s="25">
        <f>VLOOKUP($O452,scenarios!$A$2:$I$61,9)</f>
        <v>70</v>
      </c>
    </row>
    <row r="453" spans="1:22" x14ac:dyDescent="0.3">
      <c r="A453" s="10" t="s">
        <v>82</v>
      </c>
      <c r="B453" s="10" t="s">
        <v>148</v>
      </c>
      <c r="C453" s="2" t="s">
        <v>134</v>
      </c>
      <c r="D453" s="5"/>
      <c r="E453" s="5"/>
      <c r="F453" s="5"/>
      <c r="G453" s="4">
        <v>1.1194539999999999E-2</v>
      </c>
      <c r="H453" s="4">
        <v>1.1589435809223499E-2</v>
      </c>
      <c r="I453" s="4">
        <v>1.21391373118655E-2</v>
      </c>
      <c r="J453" s="4">
        <v>1.28696600165459E-2</v>
      </c>
      <c r="K453" s="4">
        <v>1.34486273550015E-2</v>
      </c>
      <c r="L453" s="4">
        <v>58.479015387226198</v>
      </c>
      <c r="M453" s="4">
        <v>124.93705694795401</v>
      </c>
      <c r="O453" s="25" t="str">
        <f t="shared" si="9"/>
        <v>0051</v>
      </c>
      <c r="P453" s="25">
        <f>VLOOKUP($O453,scenarios!$A$2:$I$61,3)</f>
        <v>2060</v>
      </c>
      <c r="Q453" s="25" t="str">
        <f>VLOOKUP($O453,scenarios!$A$2:$I$61,4)</f>
        <v>Ref</v>
      </c>
      <c r="R453" s="25" t="str">
        <f>VLOOKUP($O453,scenarios!$A$2:$I$61,5)</f>
        <v>Ref</v>
      </c>
      <c r="S453" s="25" t="str">
        <f>VLOOKUP($O453,scenarios!$A$2:$I$61,6)</f>
        <v>Ref</v>
      </c>
      <c r="T453" s="25" t="str">
        <f>VLOOKUP($O453,scenarios!$A$2:$I$61,7)</f>
        <v>Doe2</v>
      </c>
      <c r="U453" s="25">
        <f>VLOOKUP($O453,scenarios!$A$2:$I$61,8)</f>
        <v>2030</v>
      </c>
      <c r="V453" s="25">
        <f>VLOOKUP($O453,scenarios!$A$2:$I$61,9)</f>
        <v>70</v>
      </c>
    </row>
    <row r="454" spans="1:22" x14ac:dyDescent="0.3">
      <c r="A454" s="10" t="s">
        <v>63</v>
      </c>
      <c r="B454" s="10" t="s">
        <v>144</v>
      </c>
      <c r="C454" s="2" t="s">
        <v>135</v>
      </c>
      <c r="D454" s="5"/>
      <c r="E454" s="5"/>
      <c r="F454" s="5"/>
      <c r="G454" s="5"/>
      <c r="H454" s="5"/>
      <c r="I454" s="5"/>
      <c r="J454" s="5"/>
      <c r="K454" s="5"/>
      <c r="L454" s="4">
        <v>1.80509550160738</v>
      </c>
      <c r="M454" s="4">
        <v>3.6714627037264602</v>
      </c>
      <c r="O454" s="25" t="str">
        <f t="shared" si="9"/>
        <v>0052</v>
      </c>
      <c r="P454" s="25">
        <f>VLOOKUP($O454,scenarios!$A$2:$I$61,3)</f>
        <v>2060</v>
      </c>
      <c r="Q454" s="25" t="str">
        <f>VLOOKUP($O454,scenarios!$A$2:$I$61,4)</f>
        <v>Ref</v>
      </c>
      <c r="R454" s="25" t="str">
        <f>VLOOKUP($O454,scenarios!$A$2:$I$61,5)</f>
        <v>Ref</v>
      </c>
      <c r="S454" s="25" t="str">
        <f>VLOOKUP($O454,scenarios!$A$2:$I$61,6)</f>
        <v>Linear-Steady</v>
      </c>
      <c r="T454" s="25" t="str">
        <f>VLOOKUP($O454,scenarios!$A$2:$I$61,7)</f>
        <v>Low</v>
      </c>
      <c r="U454" s="25">
        <f>VLOOKUP($O454,scenarios!$A$2:$I$61,8)</f>
        <v>2030</v>
      </c>
      <c r="V454" s="25">
        <f>VLOOKUP($O454,scenarios!$A$2:$I$61,9)</f>
        <v>70</v>
      </c>
    </row>
    <row r="455" spans="1:22" x14ac:dyDescent="0.3">
      <c r="A455" s="10" t="s">
        <v>65</v>
      </c>
      <c r="B455" s="10" t="s">
        <v>145</v>
      </c>
      <c r="C455" s="2" t="s">
        <v>135</v>
      </c>
      <c r="D455" s="5"/>
      <c r="E455" s="5"/>
      <c r="F455" s="5"/>
      <c r="G455" s="4">
        <v>1.4321E-2</v>
      </c>
      <c r="H455" s="4">
        <v>1.5064475459976299E-2</v>
      </c>
      <c r="I455" s="4">
        <v>1.6046055009682401E-2</v>
      </c>
      <c r="J455" s="4">
        <v>18.603341848133901</v>
      </c>
      <c r="K455" s="4">
        <v>59.837291221770698</v>
      </c>
      <c r="L455" s="4">
        <v>112.936338357843</v>
      </c>
      <c r="M455" s="4">
        <v>143.93630999999999</v>
      </c>
      <c r="O455" s="25" t="str">
        <f t="shared" si="9"/>
        <v>0052</v>
      </c>
      <c r="P455" s="25">
        <f>VLOOKUP($O455,scenarios!$A$2:$I$61,3)</f>
        <v>2060</v>
      </c>
      <c r="Q455" s="25" t="str">
        <f>VLOOKUP($O455,scenarios!$A$2:$I$61,4)</f>
        <v>Ref</v>
      </c>
      <c r="R455" s="25" t="str">
        <f>VLOOKUP($O455,scenarios!$A$2:$I$61,5)</f>
        <v>Ref</v>
      </c>
      <c r="S455" s="25" t="str">
        <f>VLOOKUP($O455,scenarios!$A$2:$I$61,6)</f>
        <v>Linear-Steady</v>
      </c>
      <c r="T455" s="25" t="str">
        <f>VLOOKUP($O455,scenarios!$A$2:$I$61,7)</f>
        <v>Low</v>
      </c>
      <c r="U455" s="25">
        <f>VLOOKUP($O455,scenarios!$A$2:$I$61,8)</f>
        <v>2030</v>
      </c>
      <c r="V455" s="25">
        <f>VLOOKUP($O455,scenarios!$A$2:$I$61,9)</f>
        <v>70</v>
      </c>
    </row>
    <row r="456" spans="1:22" x14ac:dyDescent="0.3">
      <c r="A456" s="10" t="s">
        <v>66</v>
      </c>
      <c r="B456" s="10" t="s">
        <v>146</v>
      </c>
      <c r="C456" s="2" t="s">
        <v>135</v>
      </c>
      <c r="D456" s="5"/>
      <c r="E456" s="5"/>
      <c r="F456" s="5"/>
      <c r="G456" s="5"/>
      <c r="H456" s="4">
        <v>6.2798399999999897E-3</v>
      </c>
      <c r="I456" s="4">
        <v>6.4715660353743499E-3</v>
      </c>
      <c r="J456" s="4">
        <v>6.64490114723901E-3</v>
      </c>
      <c r="K456" s="4">
        <v>6.76031067889482E-3</v>
      </c>
      <c r="L456" s="4">
        <v>6.94871107076155E-3</v>
      </c>
      <c r="M456" s="4">
        <v>41.092757256475103</v>
      </c>
      <c r="O456" s="25" t="str">
        <f t="shared" si="9"/>
        <v>0052</v>
      </c>
      <c r="P456" s="25">
        <f>VLOOKUP($O456,scenarios!$A$2:$I$61,3)</f>
        <v>2060</v>
      </c>
      <c r="Q456" s="25" t="str">
        <f>VLOOKUP($O456,scenarios!$A$2:$I$61,4)</f>
        <v>Ref</v>
      </c>
      <c r="R456" s="25" t="str">
        <f>VLOOKUP($O456,scenarios!$A$2:$I$61,5)</f>
        <v>Ref</v>
      </c>
      <c r="S456" s="25" t="str">
        <f>VLOOKUP($O456,scenarios!$A$2:$I$61,6)</f>
        <v>Linear-Steady</v>
      </c>
      <c r="T456" s="25" t="str">
        <f>VLOOKUP($O456,scenarios!$A$2:$I$61,7)</f>
        <v>Low</v>
      </c>
      <c r="U456" s="25">
        <f>VLOOKUP($O456,scenarios!$A$2:$I$61,8)</f>
        <v>2030</v>
      </c>
      <c r="V456" s="25">
        <f>VLOOKUP($O456,scenarios!$A$2:$I$61,9)</f>
        <v>70</v>
      </c>
    </row>
    <row r="457" spans="1:22" x14ac:dyDescent="0.3">
      <c r="A457" s="10" t="s">
        <v>67</v>
      </c>
      <c r="B457" s="10" t="s">
        <v>146</v>
      </c>
      <c r="C457" s="2" t="s">
        <v>135</v>
      </c>
      <c r="D457" s="5"/>
      <c r="E457" s="5"/>
      <c r="F457" s="5"/>
      <c r="G457" s="5"/>
      <c r="H457" s="4">
        <v>3.33608971467831E-3</v>
      </c>
      <c r="I457" s="4">
        <v>3.43794187247986E-3</v>
      </c>
      <c r="J457" s="4">
        <v>3.5300240726448798E-3</v>
      </c>
      <c r="K457" s="4">
        <v>3.5913340027597901E-3</v>
      </c>
      <c r="L457" s="4">
        <v>28.752111699950699</v>
      </c>
      <c r="M457" s="4">
        <v>121.42316419719501</v>
      </c>
      <c r="O457" s="25" t="str">
        <f t="shared" si="9"/>
        <v>0052</v>
      </c>
      <c r="P457" s="25">
        <f>VLOOKUP($O457,scenarios!$A$2:$I$61,3)</f>
        <v>2060</v>
      </c>
      <c r="Q457" s="25" t="str">
        <f>VLOOKUP($O457,scenarios!$A$2:$I$61,4)</f>
        <v>Ref</v>
      </c>
      <c r="R457" s="25" t="str">
        <f>VLOOKUP($O457,scenarios!$A$2:$I$61,5)</f>
        <v>Ref</v>
      </c>
      <c r="S457" s="25" t="str">
        <f>VLOOKUP($O457,scenarios!$A$2:$I$61,6)</f>
        <v>Linear-Steady</v>
      </c>
      <c r="T457" s="25" t="str">
        <f>VLOOKUP($O457,scenarios!$A$2:$I$61,7)</f>
        <v>Low</v>
      </c>
      <c r="U457" s="25">
        <f>VLOOKUP($O457,scenarios!$A$2:$I$61,8)</f>
        <v>2030</v>
      </c>
      <c r="V457" s="25">
        <f>VLOOKUP($O457,scenarios!$A$2:$I$61,9)</f>
        <v>70</v>
      </c>
    </row>
    <row r="458" spans="1:22" x14ac:dyDescent="0.3">
      <c r="A458" s="10" t="s">
        <v>68</v>
      </c>
      <c r="B458" s="10" t="s">
        <v>147</v>
      </c>
      <c r="C458" s="2" t="s">
        <v>135</v>
      </c>
      <c r="D458" s="5"/>
      <c r="E458" s="5"/>
      <c r="F458" s="5"/>
      <c r="G458" s="5"/>
      <c r="H458" s="4">
        <v>38.367533696498398</v>
      </c>
      <c r="I458" s="4">
        <v>94.485652382019794</v>
      </c>
      <c r="J458" s="4">
        <v>147.54099007748701</v>
      </c>
      <c r="K458" s="4">
        <v>427.64333057988398</v>
      </c>
      <c r="L458" s="4">
        <v>1752.7652872951201</v>
      </c>
      <c r="M458" s="4">
        <v>2820.5539717605402</v>
      </c>
      <c r="O458" s="25" t="str">
        <f t="shared" si="9"/>
        <v>0052</v>
      </c>
      <c r="P458" s="25">
        <f>VLOOKUP($O458,scenarios!$A$2:$I$61,3)</f>
        <v>2060</v>
      </c>
      <c r="Q458" s="25" t="str">
        <f>VLOOKUP($O458,scenarios!$A$2:$I$61,4)</f>
        <v>Ref</v>
      </c>
      <c r="R458" s="25" t="str">
        <f>VLOOKUP($O458,scenarios!$A$2:$I$61,5)</f>
        <v>Ref</v>
      </c>
      <c r="S458" s="25" t="str">
        <f>VLOOKUP($O458,scenarios!$A$2:$I$61,6)</f>
        <v>Linear-Steady</v>
      </c>
      <c r="T458" s="25" t="str">
        <f>VLOOKUP($O458,scenarios!$A$2:$I$61,7)</f>
        <v>Low</v>
      </c>
      <c r="U458" s="25">
        <f>VLOOKUP($O458,scenarios!$A$2:$I$61,8)</f>
        <v>2030</v>
      </c>
      <c r="V458" s="25">
        <f>VLOOKUP($O458,scenarios!$A$2:$I$61,9)</f>
        <v>70</v>
      </c>
    </row>
    <row r="459" spans="1:22" x14ac:dyDescent="0.3">
      <c r="A459" s="10" t="s">
        <v>70</v>
      </c>
      <c r="B459" s="10" t="s">
        <v>147</v>
      </c>
      <c r="C459" s="2" t="s">
        <v>135</v>
      </c>
      <c r="D459" s="5"/>
      <c r="E459" s="4">
        <v>4.8461901972889302E-3</v>
      </c>
      <c r="F459" s="4">
        <v>6.9850536854464296E-2</v>
      </c>
      <c r="G459" s="4">
        <v>6.9850536854464296E-2</v>
      </c>
      <c r="H459" s="4">
        <v>6.8052608359924105E-2</v>
      </c>
      <c r="I459" s="5"/>
      <c r="J459" s="5"/>
      <c r="K459" s="5"/>
      <c r="L459" s="5"/>
      <c r="M459" s="5"/>
      <c r="O459" s="25" t="str">
        <f t="shared" si="9"/>
        <v>0052</v>
      </c>
      <c r="P459" s="25">
        <f>VLOOKUP($O459,scenarios!$A$2:$I$61,3)</f>
        <v>2060</v>
      </c>
      <c r="Q459" s="25" t="str">
        <f>VLOOKUP($O459,scenarios!$A$2:$I$61,4)</f>
        <v>Ref</v>
      </c>
      <c r="R459" s="25" t="str">
        <f>VLOOKUP($O459,scenarios!$A$2:$I$61,5)</f>
        <v>Ref</v>
      </c>
      <c r="S459" s="25" t="str">
        <f>VLOOKUP($O459,scenarios!$A$2:$I$61,6)</f>
        <v>Linear-Steady</v>
      </c>
      <c r="T459" s="25" t="str">
        <f>VLOOKUP($O459,scenarios!$A$2:$I$61,7)</f>
        <v>Low</v>
      </c>
      <c r="U459" s="25">
        <f>VLOOKUP($O459,scenarios!$A$2:$I$61,8)</f>
        <v>2030</v>
      </c>
      <c r="V459" s="25">
        <f>VLOOKUP($O459,scenarios!$A$2:$I$61,9)</f>
        <v>70</v>
      </c>
    </row>
    <row r="460" spans="1:22" x14ac:dyDescent="0.3">
      <c r="A460" s="10" t="s">
        <v>71</v>
      </c>
      <c r="B460" s="10" t="s">
        <v>147</v>
      </c>
      <c r="C460" s="2" t="s">
        <v>135</v>
      </c>
      <c r="D460" s="5"/>
      <c r="E460" s="5"/>
      <c r="F460" s="5"/>
      <c r="G460" s="4">
        <v>11.776686688643499</v>
      </c>
      <c r="H460" s="4">
        <v>22.183406681558399</v>
      </c>
      <c r="I460" s="4">
        <v>22.188878860586001</v>
      </c>
      <c r="J460" s="4">
        <v>17.3242108451816</v>
      </c>
      <c r="K460" s="4">
        <v>17.662983581684902</v>
      </c>
      <c r="L460" s="4">
        <v>18.214107780455599</v>
      </c>
      <c r="M460" s="4">
        <v>87.598251860481</v>
      </c>
      <c r="O460" s="25" t="str">
        <f t="shared" si="9"/>
        <v>0052</v>
      </c>
      <c r="P460" s="25">
        <f>VLOOKUP($O460,scenarios!$A$2:$I$61,3)</f>
        <v>2060</v>
      </c>
      <c r="Q460" s="25" t="str">
        <f>VLOOKUP($O460,scenarios!$A$2:$I$61,4)</f>
        <v>Ref</v>
      </c>
      <c r="R460" s="25" t="str">
        <f>VLOOKUP($O460,scenarios!$A$2:$I$61,5)</f>
        <v>Ref</v>
      </c>
      <c r="S460" s="25" t="str">
        <f>VLOOKUP($O460,scenarios!$A$2:$I$61,6)</f>
        <v>Linear-Steady</v>
      </c>
      <c r="T460" s="25" t="str">
        <f>VLOOKUP($O460,scenarios!$A$2:$I$61,7)</f>
        <v>Low</v>
      </c>
      <c r="U460" s="25">
        <f>VLOOKUP($O460,scenarios!$A$2:$I$61,8)</f>
        <v>2030</v>
      </c>
      <c r="V460" s="25">
        <f>VLOOKUP($O460,scenarios!$A$2:$I$61,9)</f>
        <v>70</v>
      </c>
    </row>
    <row r="461" spans="1:22" x14ac:dyDescent="0.3">
      <c r="A461" s="10" t="s">
        <v>72</v>
      </c>
      <c r="B461" s="10" t="s">
        <v>147</v>
      </c>
      <c r="C461" s="2" t="s">
        <v>135</v>
      </c>
      <c r="D461" s="4">
        <v>9.0960766780856198E-2</v>
      </c>
      <c r="E461" s="4">
        <v>8.3465332866592398E-2</v>
      </c>
      <c r="F461" s="4">
        <v>2.26698875348782E-2</v>
      </c>
      <c r="G461" s="4">
        <v>6.0992483801830403E-3</v>
      </c>
      <c r="H461" s="4">
        <v>5.2060656887108698E-3</v>
      </c>
      <c r="I461" s="5"/>
      <c r="J461" s="5"/>
      <c r="K461" s="5"/>
      <c r="L461" s="5"/>
      <c r="M461" s="5"/>
      <c r="O461" s="25" t="str">
        <f t="shared" si="9"/>
        <v>0052</v>
      </c>
      <c r="P461" s="25">
        <f>VLOOKUP($O461,scenarios!$A$2:$I$61,3)</f>
        <v>2060</v>
      </c>
      <c r="Q461" s="25" t="str">
        <f>VLOOKUP($O461,scenarios!$A$2:$I$61,4)</f>
        <v>Ref</v>
      </c>
      <c r="R461" s="25" t="str">
        <f>VLOOKUP($O461,scenarios!$A$2:$I$61,5)</f>
        <v>Ref</v>
      </c>
      <c r="S461" s="25" t="str">
        <f>VLOOKUP($O461,scenarios!$A$2:$I$61,6)</f>
        <v>Linear-Steady</v>
      </c>
      <c r="T461" s="25" t="str">
        <f>VLOOKUP($O461,scenarios!$A$2:$I$61,7)</f>
        <v>Low</v>
      </c>
      <c r="U461" s="25">
        <f>VLOOKUP($O461,scenarios!$A$2:$I$61,8)</f>
        <v>2030</v>
      </c>
      <c r="V461" s="25">
        <f>VLOOKUP($O461,scenarios!$A$2:$I$61,9)</f>
        <v>70</v>
      </c>
    </row>
    <row r="462" spans="1:22" x14ac:dyDescent="0.3">
      <c r="A462" s="10" t="s">
        <v>73</v>
      </c>
      <c r="B462" s="10" t="s">
        <v>147</v>
      </c>
      <c r="C462" s="2" t="s">
        <v>135</v>
      </c>
      <c r="D462" s="4">
        <v>4.3517725284537401E-2</v>
      </c>
      <c r="E462" s="4">
        <v>3.9932372810322803E-2</v>
      </c>
      <c r="F462" s="4">
        <v>1.08480368944595E-2</v>
      </c>
      <c r="G462" s="4">
        <v>2.9201139774264499E-3</v>
      </c>
      <c r="H462" s="4">
        <v>2.4928459671243802E-3</v>
      </c>
      <c r="I462" s="5"/>
      <c r="J462" s="5"/>
      <c r="K462" s="5"/>
      <c r="L462" s="5"/>
      <c r="M462" s="5"/>
      <c r="O462" s="25" t="str">
        <f t="shared" si="9"/>
        <v>0052</v>
      </c>
      <c r="P462" s="25">
        <f>VLOOKUP($O462,scenarios!$A$2:$I$61,3)</f>
        <v>2060</v>
      </c>
      <c r="Q462" s="25" t="str">
        <f>VLOOKUP($O462,scenarios!$A$2:$I$61,4)</f>
        <v>Ref</v>
      </c>
      <c r="R462" s="25" t="str">
        <f>VLOOKUP($O462,scenarios!$A$2:$I$61,5)</f>
        <v>Ref</v>
      </c>
      <c r="S462" s="25" t="str">
        <f>VLOOKUP($O462,scenarios!$A$2:$I$61,6)</f>
        <v>Linear-Steady</v>
      </c>
      <c r="T462" s="25" t="str">
        <f>VLOOKUP($O462,scenarios!$A$2:$I$61,7)</f>
        <v>Low</v>
      </c>
      <c r="U462" s="25">
        <f>VLOOKUP($O462,scenarios!$A$2:$I$61,8)</f>
        <v>2030</v>
      </c>
      <c r="V462" s="25">
        <f>VLOOKUP($O462,scenarios!$A$2:$I$61,9)</f>
        <v>70</v>
      </c>
    </row>
    <row r="463" spans="1:22" x14ac:dyDescent="0.3">
      <c r="A463" s="10" t="s">
        <v>74</v>
      </c>
      <c r="B463" s="10" t="s">
        <v>147</v>
      </c>
      <c r="C463" s="2" t="s">
        <v>135</v>
      </c>
      <c r="D463" s="5"/>
      <c r="E463" s="5"/>
      <c r="F463" s="5"/>
      <c r="G463" s="5"/>
      <c r="H463" s="5"/>
      <c r="I463" s="5"/>
      <c r="J463" s="5"/>
      <c r="K463" s="5"/>
      <c r="L463" s="5"/>
      <c r="M463" s="4">
        <v>0.78890359466572901</v>
      </c>
      <c r="O463" s="25" t="str">
        <f t="shared" si="9"/>
        <v>0052</v>
      </c>
      <c r="P463" s="25">
        <f>VLOOKUP($O463,scenarios!$A$2:$I$61,3)</f>
        <v>2060</v>
      </c>
      <c r="Q463" s="25" t="str">
        <f>VLOOKUP($O463,scenarios!$A$2:$I$61,4)</f>
        <v>Ref</v>
      </c>
      <c r="R463" s="25" t="str">
        <f>VLOOKUP($O463,scenarios!$A$2:$I$61,5)</f>
        <v>Ref</v>
      </c>
      <c r="S463" s="25" t="str">
        <f>VLOOKUP($O463,scenarios!$A$2:$I$61,6)</f>
        <v>Linear-Steady</v>
      </c>
      <c r="T463" s="25" t="str">
        <f>VLOOKUP($O463,scenarios!$A$2:$I$61,7)</f>
        <v>Low</v>
      </c>
      <c r="U463" s="25">
        <f>VLOOKUP($O463,scenarios!$A$2:$I$61,8)</f>
        <v>2030</v>
      </c>
      <c r="V463" s="25">
        <f>VLOOKUP($O463,scenarios!$A$2:$I$61,9)</f>
        <v>70</v>
      </c>
    </row>
    <row r="464" spans="1:22" x14ac:dyDescent="0.3">
      <c r="A464" s="10" t="s">
        <v>77</v>
      </c>
      <c r="B464" s="10" t="s">
        <v>147</v>
      </c>
      <c r="C464" s="2" t="s">
        <v>135</v>
      </c>
      <c r="D464" s="5"/>
      <c r="E464" s="5"/>
      <c r="F464" s="5"/>
      <c r="G464" s="5"/>
      <c r="H464" s="5"/>
      <c r="I464" s="5"/>
      <c r="J464" s="5"/>
      <c r="K464" s="4">
        <v>3.7577838357712499</v>
      </c>
      <c r="L464" s="4">
        <v>3.8709126562791498</v>
      </c>
      <c r="M464" s="4">
        <v>4.0019644740571403</v>
      </c>
      <c r="O464" s="25" t="str">
        <f t="shared" si="9"/>
        <v>0052</v>
      </c>
      <c r="P464" s="25">
        <f>VLOOKUP($O464,scenarios!$A$2:$I$61,3)</f>
        <v>2060</v>
      </c>
      <c r="Q464" s="25" t="str">
        <f>VLOOKUP($O464,scenarios!$A$2:$I$61,4)</f>
        <v>Ref</v>
      </c>
      <c r="R464" s="25" t="str">
        <f>VLOOKUP($O464,scenarios!$A$2:$I$61,5)</f>
        <v>Ref</v>
      </c>
      <c r="S464" s="25" t="str">
        <f>VLOOKUP($O464,scenarios!$A$2:$I$61,6)</f>
        <v>Linear-Steady</v>
      </c>
      <c r="T464" s="25" t="str">
        <f>VLOOKUP($O464,scenarios!$A$2:$I$61,7)</f>
        <v>Low</v>
      </c>
      <c r="U464" s="25">
        <f>VLOOKUP($O464,scenarios!$A$2:$I$61,8)</f>
        <v>2030</v>
      </c>
      <c r="V464" s="25">
        <f>VLOOKUP($O464,scenarios!$A$2:$I$61,9)</f>
        <v>70</v>
      </c>
    </row>
    <row r="465" spans="1:22" x14ac:dyDescent="0.3">
      <c r="A465" s="10" t="s">
        <v>78</v>
      </c>
      <c r="B465" s="10" t="s">
        <v>147</v>
      </c>
      <c r="C465" s="2" t="s">
        <v>135</v>
      </c>
      <c r="D465" s="5"/>
      <c r="E465" s="4">
        <v>0.13401214125934899</v>
      </c>
      <c r="F465" s="4">
        <v>3.79586977322717</v>
      </c>
      <c r="G465" s="4">
        <v>3.79586977322717</v>
      </c>
      <c r="H465" s="4">
        <v>3.74615149194317</v>
      </c>
      <c r="I465" s="5"/>
      <c r="J465" s="5"/>
      <c r="K465" s="4">
        <v>28.6220571322323</v>
      </c>
      <c r="L465" s="4">
        <v>29.483729784356601</v>
      </c>
      <c r="M465" s="4">
        <v>30.481917221328999</v>
      </c>
      <c r="O465" s="25" t="str">
        <f t="shared" si="9"/>
        <v>0052</v>
      </c>
      <c r="P465" s="25">
        <f>VLOOKUP($O465,scenarios!$A$2:$I$61,3)</f>
        <v>2060</v>
      </c>
      <c r="Q465" s="25" t="str">
        <f>VLOOKUP($O465,scenarios!$A$2:$I$61,4)</f>
        <v>Ref</v>
      </c>
      <c r="R465" s="25" t="str">
        <f>VLOOKUP($O465,scenarios!$A$2:$I$61,5)</f>
        <v>Ref</v>
      </c>
      <c r="S465" s="25" t="str">
        <f>VLOOKUP($O465,scenarios!$A$2:$I$61,6)</f>
        <v>Linear-Steady</v>
      </c>
      <c r="T465" s="25" t="str">
        <f>VLOOKUP($O465,scenarios!$A$2:$I$61,7)</f>
        <v>Low</v>
      </c>
      <c r="U465" s="25">
        <f>VLOOKUP($O465,scenarios!$A$2:$I$61,8)</f>
        <v>2030</v>
      </c>
      <c r="V465" s="25">
        <f>VLOOKUP($O465,scenarios!$A$2:$I$61,9)</f>
        <v>70</v>
      </c>
    </row>
    <row r="466" spans="1:22" x14ac:dyDescent="0.3">
      <c r="A466" s="10" t="s">
        <v>79</v>
      </c>
      <c r="B466" s="10" t="s">
        <v>147</v>
      </c>
      <c r="C466" s="2" t="s">
        <v>135</v>
      </c>
      <c r="D466" s="5"/>
      <c r="E466" s="5"/>
      <c r="F466" s="5"/>
      <c r="G466" s="4">
        <v>4.4798507204725002E-2</v>
      </c>
      <c r="H466" s="4">
        <v>4.6631976782360599E-2</v>
      </c>
      <c r="I466" s="4">
        <v>4.6631976782360599E-2</v>
      </c>
      <c r="J466" s="4">
        <v>6.7343423037122498</v>
      </c>
      <c r="K466" s="4">
        <v>15.7845434187696</v>
      </c>
      <c r="L466" s="4">
        <v>16.2597401989097</v>
      </c>
      <c r="M466" s="4">
        <v>16.8102223975221</v>
      </c>
      <c r="O466" s="25" t="str">
        <f t="shared" si="9"/>
        <v>0052</v>
      </c>
      <c r="P466" s="25">
        <f>VLOOKUP($O466,scenarios!$A$2:$I$61,3)</f>
        <v>2060</v>
      </c>
      <c r="Q466" s="25" t="str">
        <f>VLOOKUP($O466,scenarios!$A$2:$I$61,4)</f>
        <v>Ref</v>
      </c>
      <c r="R466" s="25" t="str">
        <f>VLOOKUP($O466,scenarios!$A$2:$I$61,5)</f>
        <v>Ref</v>
      </c>
      <c r="S466" s="25" t="str">
        <f>VLOOKUP($O466,scenarios!$A$2:$I$61,6)</f>
        <v>Linear-Steady</v>
      </c>
      <c r="T466" s="25" t="str">
        <f>VLOOKUP($O466,scenarios!$A$2:$I$61,7)</f>
        <v>Low</v>
      </c>
      <c r="U466" s="25">
        <f>VLOOKUP($O466,scenarios!$A$2:$I$61,8)</f>
        <v>2030</v>
      </c>
      <c r="V466" s="25">
        <f>VLOOKUP($O466,scenarios!$A$2:$I$61,9)</f>
        <v>70</v>
      </c>
    </row>
    <row r="467" spans="1:22" x14ac:dyDescent="0.3">
      <c r="A467" s="10" t="s">
        <v>80</v>
      </c>
      <c r="B467" s="10" t="s">
        <v>147</v>
      </c>
      <c r="C467" s="2" t="s">
        <v>135</v>
      </c>
      <c r="D467" s="5"/>
      <c r="E467" s="5"/>
      <c r="F467" s="5"/>
      <c r="G467" s="5"/>
      <c r="H467" s="5"/>
      <c r="I467" s="5"/>
      <c r="J467" s="5"/>
      <c r="K467" s="4">
        <v>53.900738583432698</v>
      </c>
      <c r="L467" s="4">
        <v>55.1705544472293</v>
      </c>
      <c r="M467" s="4">
        <v>57.1162390792826</v>
      </c>
      <c r="O467" s="25" t="str">
        <f t="shared" si="9"/>
        <v>0052</v>
      </c>
      <c r="P467" s="25">
        <f>VLOOKUP($O467,scenarios!$A$2:$I$61,3)</f>
        <v>2060</v>
      </c>
      <c r="Q467" s="25" t="str">
        <f>VLOOKUP($O467,scenarios!$A$2:$I$61,4)</f>
        <v>Ref</v>
      </c>
      <c r="R467" s="25" t="str">
        <f>VLOOKUP($O467,scenarios!$A$2:$I$61,5)</f>
        <v>Ref</v>
      </c>
      <c r="S467" s="25" t="str">
        <f>VLOOKUP($O467,scenarios!$A$2:$I$61,6)</f>
        <v>Linear-Steady</v>
      </c>
      <c r="T467" s="25" t="str">
        <f>VLOOKUP($O467,scenarios!$A$2:$I$61,7)</f>
        <v>Low</v>
      </c>
      <c r="U467" s="25">
        <f>VLOOKUP($O467,scenarios!$A$2:$I$61,8)</f>
        <v>2030</v>
      </c>
      <c r="V467" s="25">
        <f>VLOOKUP($O467,scenarios!$A$2:$I$61,9)</f>
        <v>70</v>
      </c>
    </row>
    <row r="468" spans="1:22" x14ac:dyDescent="0.3">
      <c r="A468" s="10" t="s">
        <v>81</v>
      </c>
      <c r="B468" s="10" t="s">
        <v>147</v>
      </c>
      <c r="C468" s="2" t="s">
        <v>135</v>
      </c>
      <c r="D468" s="5"/>
      <c r="E468" s="5"/>
      <c r="F468" s="5"/>
      <c r="G468" s="5"/>
      <c r="H468" s="5"/>
      <c r="I468" s="5"/>
      <c r="J468" s="5"/>
      <c r="K468" s="4">
        <v>9.4621896884021695</v>
      </c>
      <c r="L468" s="4">
        <v>9.7470507676055504</v>
      </c>
      <c r="M468" s="4">
        <v>10.077042383147999</v>
      </c>
      <c r="O468" s="25" t="str">
        <f t="shared" si="9"/>
        <v>0052</v>
      </c>
      <c r="P468" s="25">
        <f>VLOOKUP($O468,scenarios!$A$2:$I$61,3)</f>
        <v>2060</v>
      </c>
      <c r="Q468" s="25" t="str">
        <f>VLOOKUP($O468,scenarios!$A$2:$I$61,4)</f>
        <v>Ref</v>
      </c>
      <c r="R468" s="25" t="str">
        <f>VLOOKUP($O468,scenarios!$A$2:$I$61,5)</f>
        <v>Ref</v>
      </c>
      <c r="S468" s="25" t="str">
        <f>VLOOKUP($O468,scenarios!$A$2:$I$61,6)</f>
        <v>Linear-Steady</v>
      </c>
      <c r="T468" s="25" t="str">
        <f>VLOOKUP($O468,scenarios!$A$2:$I$61,7)</f>
        <v>Low</v>
      </c>
      <c r="U468" s="25">
        <f>VLOOKUP($O468,scenarios!$A$2:$I$61,8)</f>
        <v>2030</v>
      </c>
      <c r="V468" s="25">
        <f>VLOOKUP($O468,scenarios!$A$2:$I$61,9)</f>
        <v>70</v>
      </c>
    </row>
    <row r="469" spans="1:22" x14ac:dyDescent="0.3">
      <c r="A469" s="10" t="s">
        <v>82</v>
      </c>
      <c r="B469" s="10" t="s">
        <v>148</v>
      </c>
      <c r="C469" s="2" t="s">
        <v>135</v>
      </c>
      <c r="D469" s="5"/>
      <c r="E469" s="5"/>
      <c r="F469" s="5"/>
      <c r="G469" s="4">
        <v>1.1194539999999999E-2</v>
      </c>
      <c r="H469" s="4">
        <v>1.1589435809223499E-2</v>
      </c>
      <c r="I469" s="4">
        <v>1.21391373118655E-2</v>
      </c>
      <c r="J469" s="4">
        <v>1.28696600165459E-2</v>
      </c>
      <c r="K469" s="4">
        <v>1.34486273550015E-2</v>
      </c>
      <c r="L469" s="4">
        <v>1.4003310759490999E-2</v>
      </c>
      <c r="M469" s="4">
        <v>1.4560028717015901E-2</v>
      </c>
      <c r="O469" s="25" t="str">
        <f t="shared" si="9"/>
        <v>0052</v>
      </c>
      <c r="P469" s="25">
        <f>VLOOKUP($O469,scenarios!$A$2:$I$61,3)</f>
        <v>2060</v>
      </c>
      <c r="Q469" s="25" t="str">
        <f>VLOOKUP($O469,scenarios!$A$2:$I$61,4)</f>
        <v>Ref</v>
      </c>
      <c r="R469" s="25" t="str">
        <f>VLOOKUP($O469,scenarios!$A$2:$I$61,5)</f>
        <v>Ref</v>
      </c>
      <c r="S469" s="25" t="str">
        <f>VLOOKUP($O469,scenarios!$A$2:$I$61,6)</f>
        <v>Linear-Steady</v>
      </c>
      <c r="T469" s="25" t="str">
        <f>VLOOKUP($O469,scenarios!$A$2:$I$61,7)</f>
        <v>Low</v>
      </c>
      <c r="U469" s="25">
        <f>VLOOKUP($O469,scenarios!$A$2:$I$61,8)</f>
        <v>2030</v>
      </c>
      <c r="V469" s="25">
        <f>VLOOKUP($O469,scenarios!$A$2:$I$61,9)</f>
        <v>70</v>
      </c>
    </row>
    <row r="470" spans="1:22" x14ac:dyDescent="0.3">
      <c r="A470" s="10" t="s">
        <v>83</v>
      </c>
      <c r="B470" s="10" t="s">
        <v>148</v>
      </c>
      <c r="C470" s="2" t="s">
        <v>135</v>
      </c>
      <c r="D470" s="5"/>
      <c r="E470" s="5"/>
      <c r="F470" s="5"/>
      <c r="G470" s="5"/>
      <c r="H470" s="5"/>
      <c r="I470" s="5"/>
      <c r="J470" s="5"/>
      <c r="K470" s="5"/>
      <c r="L470" s="4">
        <v>58.465012076466699</v>
      </c>
      <c r="M470" s="4">
        <v>124.92249691923701</v>
      </c>
      <c r="O470" s="25" t="str">
        <f t="shared" si="9"/>
        <v>0052</v>
      </c>
      <c r="P470" s="25">
        <f>VLOOKUP($O470,scenarios!$A$2:$I$61,3)</f>
        <v>2060</v>
      </c>
      <c r="Q470" s="25" t="str">
        <f>VLOOKUP($O470,scenarios!$A$2:$I$61,4)</f>
        <v>Ref</v>
      </c>
      <c r="R470" s="25" t="str">
        <f>VLOOKUP($O470,scenarios!$A$2:$I$61,5)</f>
        <v>Ref</v>
      </c>
      <c r="S470" s="25" t="str">
        <f>VLOOKUP($O470,scenarios!$A$2:$I$61,6)</f>
        <v>Linear-Steady</v>
      </c>
      <c r="T470" s="25" t="str">
        <f>VLOOKUP($O470,scenarios!$A$2:$I$61,7)</f>
        <v>Low</v>
      </c>
      <c r="U470" s="25">
        <f>VLOOKUP($O470,scenarios!$A$2:$I$61,8)</f>
        <v>2030</v>
      </c>
      <c r="V470" s="25">
        <f>VLOOKUP($O470,scenarios!$A$2:$I$61,9)</f>
        <v>70</v>
      </c>
    </row>
    <row r="471" spans="1:22" x14ac:dyDescent="0.3">
      <c r="A471" s="10" t="s">
        <v>63</v>
      </c>
      <c r="B471" s="10" t="s">
        <v>144</v>
      </c>
      <c r="C471" s="2" t="s">
        <v>136</v>
      </c>
      <c r="D471" s="5"/>
      <c r="E471" s="5"/>
      <c r="F471" s="5"/>
      <c r="G471" s="5"/>
      <c r="H471" s="5"/>
      <c r="I471" s="5"/>
      <c r="J471" s="5"/>
      <c r="K471" s="5"/>
      <c r="L471" s="4">
        <v>1.80509550160738</v>
      </c>
      <c r="M471" s="4">
        <v>3.6714627037264602</v>
      </c>
      <c r="O471" s="25" t="str">
        <f t="shared" si="9"/>
        <v>0053</v>
      </c>
      <c r="P471" s="25">
        <f>VLOOKUP($O471,scenarios!$A$2:$I$61,3)</f>
        <v>2060</v>
      </c>
      <c r="Q471" s="25" t="str">
        <f>VLOOKUP($O471,scenarios!$A$2:$I$61,4)</f>
        <v>Ref</v>
      </c>
      <c r="R471" s="25" t="str">
        <f>VLOOKUP($O471,scenarios!$A$2:$I$61,5)</f>
        <v>Ref</v>
      </c>
      <c r="S471" s="25" t="str">
        <f>VLOOKUP($O471,scenarios!$A$2:$I$61,6)</f>
        <v>Linear-Steady</v>
      </c>
      <c r="T471" s="25" t="str">
        <f>VLOOKUP($O471,scenarios!$A$2:$I$61,7)</f>
        <v>Doe4</v>
      </c>
      <c r="U471" s="25">
        <f>VLOOKUP($O471,scenarios!$A$2:$I$61,8)</f>
        <v>2030</v>
      </c>
      <c r="V471" s="25">
        <f>VLOOKUP($O471,scenarios!$A$2:$I$61,9)</f>
        <v>70</v>
      </c>
    </row>
    <row r="472" spans="1:22" x14ac:dyDescent="0.3">
      <c r="A472" s="10" t="s">
        <v>65</v>
      </c>
      <c r="B472" s="10" t="s">
        <v>145</v>
      </c>
      <c r="C472" s="2" t="s">
        <v>136</v>
      </c>
      <c r="D472" s="5"/>
      <c r="E472" s="5"/>
      <c r="F472" s="5"/>
      <c r="G472" s="4">
        <v>1.4321E-2</v>
      </c>
      <c r="H472" s="4">
        <v>1.5064475459976299E-2</v>
      </c>
      <c r="I472" s="4">
        <v>1.6046055009682401E-2</v>
      </c>
      <c r="J472" s="4">
        <v>18.603341848133901</v>
      </c>
      <c r="K472" s="4">
        <v>59.837291221770698</v>
      </c>
      <c r="L472" s="4">
        <v>112.936338357843</v>
      </c>
      <c r="M472" s="4">
        <v>143.93630999999999</v>
      </c>
      <c r="O472" s="25" t="str">
        <f t="shared" si="9"/>
        <v>0053</v>
      </c>
      <c r="P472" s="25">
        <f>VLOOKUP($O472,scenarios!$A$2:$I$61,3)</f>
        <v>2060</v>
      </c>
      <c r="Q472" s="25" t="str">
        <f>VLOOKUP($O472,scenarios!$A$2:$I$61,4)</f>
        <v>Ref</v>
      </c>
      <c r="R472" s="25" t="str">
        <f>VLOOKUP($O472,scenarios!$A$2:$I$61,5)</f>
        <v>Ref</v>
      </c>
      <c r="S472" s="25" t="str">
        <f>VLOOKUP($O472,scenarios!$A$2:$I$61,6)</f>
        <v>Linear-Steady</v>
      </c>
      <c r="T472" s="25" t="str">
        <f>VLOOKUP($O472,scenarios!$A$2:$I$61,7)</f>
        <v>Doe4</v>
      </c>
      <c r="U472" s="25">
        <f>VLOOKUP($O472,scenarios!$A$2:$I$61,8)</f>
        <v>2030</v>
      </c>
      <c r="V472" s="25">
        <f>VLOOKUP($O472,scenarios!$A$2:$I$61,9)</f>
        <v>70</v>
      </c>
    </row>
    <row r="473" spans="1:22" x14ac:dyDescent="0.3">
      <c r="A473" s="10" t="s">
        <v>66</v>
      </c>
      <c r="B473" s="10" t="s">
        <v>146</v>
      </c>
      <c r="C473" s="2" t="s">
        <v>136</v>
      </c>
      <c r="D473" s="5"/>
      <c r="E473" s="5"/>
      <c r="F473" s="5"/>
      <c r="G473" s="5"/>
      <c r="H473" s="4">
        <v>6.2798399999999897E-3</v>
      </c>
      <c r="I473" s="4">
        <v>6.4715660353743499E-3</v>
      </c>
      <c r="J473" s="4">
        <v>6.64490114723901E-3</v>
      </c>
      <c r="K473" s="4">
        <v>6.76031067889482E-3</v>
      </c>
      <c r="L473" s="4">
        <v>6.94871107076155E-3</v>
      </c>
      <c r="M473" s="4">
        <v>41.092757250709198</v>
      </c>
      <c r="O473" s="25" t="str">
        <f t="shared" si="9"/>
        <v>0053</v>
      </c>
      <c r="P473" s="25">
        <f>VLOOKUP($O473,scenarios!$A$2:$I$61,3)</f>
        <v>2060</v>
      </c>
      <c r="Q473" s="25" t="str">
        <f>VLOOKUP($O473,scenarios!$A$2:$I$61,4)</f>
        <v>Ref</v>
      </c>
      <c r="R473" s="25" t="str">
        <f>VLOOKUP($O473,scenarios!$A$2:$I$61,5)</f>
        <v>Ref</v>
      </c>
      <c r="S473" s="25" t="str">
        <f>VLOOKUP($O473,scenarios!$A$2:$I$61,6)</f>
        <v>Linear-Steady</v>
      </c>
      <c r="T473" s="25" t="str">
        <f>VLOOKUP($O473,scenarios!$A$2:$I$61,7)</f>
        <v>Doe4</v>
      </c>
      <c r="U473" s="25">
        <f>VLOOKUP($O473,scenarios!$A$2:$I$61,8)</f>
        <v>2030</v>
      </c>
      <c r="V473" s="25">
        <f>VLOOKUP($O473,scenarios!$A$2:$I$61,9)</f>
        <v>70</v>
      </c>
    </row>
    <row r="474" spans="1:22" x14ac:dyDescent="0.3">
      <c r="A474" s="10" t="s">
        <v>67</v>
      </c>
      <c r="B474" s="10" t="s">
        <v>146</v>
      </c>
      <c r="C474" s="2" t="s">
        <v>136</v>
      </c>
      <c r="D474" s="5"/>
      <c r="E474" s="5"/>
      <c r="F474" s="5"/>
      <c r="G474" s="5"/>
      <c r="H474" s="4">
        <v>3.33608971467831E-3</v>
      </c>
      <c r="I474" s="4">
        <v>3.43794187247986E-3</v>
      </c>
      <c r="J474" s="4">
        <v>3.5300240726448798E-3</v>
      </c>
      <c r="K474" s="4">
        <v>3.5913340027597901E-3</v>
      </c>
      <c r="L474" s="4">
        <v>28.752111699950699</v>
      </c>
      <c r="M474" s="4">
        <v>121.42316419719501</v>
      </c>
      <c r="O474" s="25" t="str">
        <f t="shared" si="9"/>
        <v>0053</v>
      </c>
      <c r="P474" s="25">
        <f>VLOOKUP($O474,scenarios!$A$2:$I$61,3)</f>
        <v>2060</v>
      </c>
      <c r="Q474" s="25" t="str">
        <f>VLOOKUP($O474,scenarios!$A$2:$I$61,4)</f>
        <v>Ref</v>
      </c>
      <c r="R474" s="25" t="str">
        <f>VLOOKUP($O474,scenarios!$A$2:$I$61,5)</f>
        <v>Ref</v>
      </c>
      <c r="S474" s="25" t="str">
        <f>VLOOKUP($O474,scenarios!$A$2:$I$61,6)</f>
        <v>Linear-Steady</v>
      </c>
      <c r="T474" s="25" t="str">
        <f>VLOOKUP($O474,scenarios!$A$2:$I$61,7)</f>
        <v>Doe4</v>
      </c>
      <c r="U474" s="25">
        <f>VLOOKUP($O474,scenarios!$A$2:$I$61,8)</f>
        <v>2030</v>
      </c>
      <c r="V474" s="25">
        <f>VLOOKUP($O474,scenarios!$A$2:$I$61,9)</f>
        <v>70</v>
      </c>
    </row>
    <row r="475" spans="1:22" x14ac:dyDescent="0.3">
      <c r="A475" s="10" t="s">
        <v>68</v>
      </c>
      <c r="B475" s="10" t="s">
        <v>147</v>
      </c>
      <c r="C475" s="2" t="s">
        <v>136</v>
      </c>
      <c r="D475" s="5"/>
      <c r="E475" s="5"/>
      <c r="F475" s="5"/>
      <c r="G475" s="5"/>
      <c r="H475" s="4">
        <v>38.367533696498398</v>
      </c>
      <c r="I475" s="4">
        <v>94.485652382019794</v>
      </c>
      <c r="J475" s="4">
        <v>147.54099007748701</v>
      </c>
      <c r="K475" s="4">
        <v>427.64333057989001</v>
      </c>
      <c r="L475" s="4">
        <v>1752.7652872951301</v>
      </c>
      <c r="M475" s="4">
        <v>2820.5539717605502</v>
      </c>
      <c r="O475" s="25" t="str">
        <f t="shared" si="9"/>
        <v>0053</v>
      </c>
      <c r="P475" s="25">
        <f>VLOOKUP($O475,scenarios!$A$2:$I$61,3)</f>
        <v>2060</v>
      </c>
      <c r="Q475" s="25" t="str">
        <f>VLOOKUP($O475,scenarios!$A$2:$I$61,4)</f>
        <v>Ref</v>
      </c>
      <c r="R475" s="25" t="str">
        <f>VLOOKUP($O475,scenarios!$A$2:$I$61,5)</f>
        <v>Ref</v>
      </c>
      <c r="S475" s="25" t="str">
        <f>VLOOKUP($O475,scenarios!$A$2:$I$61,6)</f>
        <v>Linear-Steady</v>
      </c>
      <c r="T475" s="25" t="str">
        <f>VLOOKUP($O475,scenarios!$A$2:$I$61,7)</f>
        <v>Doe4</v>
      </c>
      <c r="U475" s="25">
        <f>VLOOKUP($O475,scenarios!$A$2:$I$61,8)</f>
        <v>2030</v>
      </c>
      <c r="V475" s="25">
        <f>VLOOKUP($O475,scenarios!$A$2:$I$61,9)</f>
        <v>70</v>
      </c>
    </row>
    <row r="476" spans="1:22" x14ac:dyDescent="0.3">
      <c r="A476" s="10" t="s">
        <v>70</v>
      </c>
      <c r="B476" s="10" t="s">
        <v>147</v>
      </c>
      <c r="C476" s="2" t="s">
        <v>136</v>
      </c>
      <c r="D476" s="5"/>
      <c r="E476" s="4">
        <v>4.8461901972889302E-3</v>
      </c>
      <c r="F476" s="4">
        <v>6.9850536854464296E-2</v>
      </c>
      <c r="G476" s="4">
        <v>6.9850536854464296E-2</v>
      </c>
      <c r="H476" s="4">
        <v>6.8052608359924105E-2</v>
      </c>
      <c r="I476" s="5"/>
      <c r="J476" s="5"/>
      <c r="K476" s="5"/>
      <c r="L476" s="5"/>
      <c r="M476" s="5"/>
      <c r="O476" s="25" t="str">
        <f t="shared" si="9"/>
        <v>0053</v>
      </c>
      <c r="P476" s="25">
        <f>VLOOKUP($O476,scenarios!$A$2:$I$61,3)</f>
        <v>2060</v>
      </c>
      <c r="Q476" s="25" t="str">
        <f>VLOOKUP($O476,scenarios!$A$2:$I$61,4)</f>
        <v>Ref</v>
      </c>
      <c r="R476" s="25" t="str">
        <f>VLOOKUP($O476,scenarios!$A$2:$I$61,5)</f>
        <v>Ref</v>
      </c>
      <c r="S476" s="25" t="str">
        <f>VLOOKUP($O476,scenarios!$A$2:$I$61,6)</f>
        <v>Linear-Steady</v>
      </c>
      <c r="T476" s="25" t="str">
        <f>VLOOKUP($O476,scenarios!$A$2:$I$61,7)</f>
        <v>Doe4</v>
      </c>
      <c r="U476" s="25">
        <f>VLOOKUP($O476,scenarios!$A$2:$I$61,8)</f>
        <v>2030</v>
      </c>
      <c r="V476" s="25">
        <f>VLOOKUP($O476,scenarios!$A$2:$I$61,9)</f>
        <v>70</v>
      </c>
    </row>
    <row r="477" spans="1:22" x14ac:dyDescent="0.3">
      <c r="A477" s="10" t="s">
        <v>71</v>
      </c>
      <c r="B477" s="10" t="s">
        <v>147</v>
      </c>
      <c r="C477" s="2" t="s">
        <v>136</v>
      </c>
      <c r="D477" s="5"/>
      <c r="E477" s="5"/>
      <c r="F477" s="5"/>
      <c r="G477" s="4">
        <v>11.776686688643499</v>
      </c>
      <c r="H477" s="4">
        <v>22.183406681558399</v>
      </c>
      <c r="I477" s="4">
        <v>22.188878860586001</v>
      </c>
      <c r="J477" s="4">
        <v>17.3242108451816</v>
      </c>
      <c r="K477" s="4">
        <v>17.662983581684902</v>
      </c>
      <c r="L477" s="4">
        <v>18.214107780455599</v>
      </c>
      <c r="M477" s="4">
        <v>87.598251860481</v>
      </c>
      <c r="O477" s="25" t="str">
        <f t="shared" si="9"/>
        <v>0053</v>
      </c>
      <c r="P477" s="25">
        <f>VLOOKUP($O477,scenarios!$A$2:$I$61,3)</f>
        <v>2060</v>
      </c>
      <c r="Q477" s="25" t="str">
        <f>VLOOKUP($O477,scenarios!$A$2:$I$61,4)</f>
        <v>Ref</v>
      </c>
      <c r="R477" s="25" t="str">
        <f>VLOOKUP($O477,scenarios!$A$2:$I$61,5)</f>
        <v>Ref</v>
      </c>
      <c r="S477" s="25" t="str">
        <f>VLOOKUP($O477,scenarios!$A$2:$I$61,6)</f>
        <v>Linear-Steady</v>
      </c>
      <c r="T477" s="25" t="str">
        <f>VLOOKUP($O477,scenarios!$A$2:$I$61,7)</f>
        <v>Doe4</v>
      </c>
      <c r="U477" s="25">
        <f>VLOOKUP($O477,scenarios!$A$2:$I$61,8)</f>
        <v>2030</v>
      </c>
      <c r="V477" s="25">
        <f>VLOOKUP($O477,scenarios!$A$2:$I$61,9)</f>
        <v>70</v>
      </c>
    </row>
    <row r="478" spans="1:22" x14ac:dyDescent="0.3">
      <c r="A478" s="10" t="s">
        <v>72</v>
      </c>
      <c r="B478" s="10" t="s">
        <v>147</v>
      </c>
      <c r="C478" s="2" t="s">
        <v>136</v>
      </c>
      <c r="D478" s="4">
        <v>9.0960766780856198E-2</v>
      </c>
      <c r="E478" s="4">
        <v>8.3465332866592398E-2</v>
      </c>
      <c r="F478" s="4">
        <v>2.26698875348782E-2</v>
      </c>
      <c r="G478" s="4">
        <v>6.0992483801830403E-3</v>
      </c>
      <c r="H478" s="4">
        <v>5.2060656887108698E-3</v>
      </c>
      <c r="I478" s="5"/>
      <c r="J478" s="5"/>
      <c r="K478" s="5"/>
      <c r="L478" s="5"/>
      <c r="M478" s="5"/>
      <c r="O478" s="25" t="str">
        <f t="shared" si="9"/>
        <v>0053</v>
      </c>
      <c r="P478" s="25">
        <f>VLOOKUP($O478,scenarios!$A$2:$I$61,3)</f>
        <v>2060</v>
      </c>
      <c r="Q478" s="25" t="str">
        <f>VLOOKUP($O478,scenarios!$A$2:$I$61,4)</f>
        <v>Ref</v>
      </c>
      <c r="R478" s="25" t="str">
        <f>VLOOKUP($O478,scenarios!$A$2:$I$61,5)</f>
        <v>Ref</v>
      </c>
      <c r="S478" s="25" t="str">
        <f>VLOOKUP($O478,scenarios!$A$2:$I$61,6)</f>
        <v>Linear-Steady</v>
      </c>
      <c r="T478" s="25" t="str">
        <f>VLOOKUP($O478,scenarios!$A$2:$I$61,7)</f>
        <v>Doe4</v>
      </c>
      <c r="U478" s="25">
        <f>VLOOKUP($O478,scenarios!$A$2:$I$61,8)</f>
        <v>2030</v>
      </c>
      <c r="V478" s="25">
        <f>VLOOKUP($O478,scenarios!$A$2:$I$61,9)</f>
        <v>70</v>
      </c>
    </row>
    <row r="479" spans="1:22" x14ac:dyDescent="0.3">
      <c r="A479" s="10" t="s">
        <v>73</v>
      </c>
      <c r="B479" s="10" t="s">
        <v>147</v>
      </c>
      <c r="C479" s="2" t="s">
        <v>136</v>
      </c>
      <c r="D479" s="4">
        <v>4.3517725284537401E-2</v>
      </c>
      <c r="E479" s="4">
        <v>3.9932372810322803E-2</v>
      </c>
      <c r="F479" s="4">
        <v>1.08480368944595E-2</v>
      </c>
      <c r="G479" s="4">
        <v>2.9201139774264499E-3</v>
      </c>
      <c r="H479" s="4">
        <v>2.4928459671243802E-3</v>
      </c>
      <c r="I479" s="5"/>
      <c r="J479" s="5"/>
      <c r="K479" s="5"/>
      <c r="L479" s="5"/>
      <c r="M479" s="5"/>
      <c r="O479" s="25" t="str">
        <f t="shared" si="9"/>
        <v>0053</v>
      </c>
      <c r="P479" s="25">
        <f>VLOOKUP($O479,scenarios!$A$2:$I$61,3)</f>
        <v>2060</v>
      </c>
      <c r="Q479" s="25" t="str">
        <f>VLOOKUP($O479,scenarios!$A$2:$I$61,4)</f>
        <v>Ref</v>
      </c>
      <c r="R479" s="25" t="str">
        <f>VLOOKUP($O479,scenarios!$A$2:$I$61,5)</f>
        <v>Ref</v>
      </c>
      <c r="S479" s="25" t="str">
        <f>VLOOKUP($O479,scenarios!$A$2:$I$61,6)</f>
        <v>Linear-Steady</v>
      </c>
      <c r="T479" s="25" t="str">
        <f>VLOOKUP($O479,scenarios!$A$2:$I$61,7)</f>
        <v>Doe4</v>
      </c>
      <c r="U479" s="25">
        <f>VLOOKUP($O479,scenarios!$A$2:$I$61,8)</f>
        <v>2030</v>
      </c>
      <c r="V479" s="25">
        <f>VLOOKUP($O479,scenarios!$A$2:$I$61,9)</f>
        <v>70</v>
      </c>
    </row>
    <row r="480" spans="1:22" x14ac:dyDescent="0.3">
      <c r="A480" s="10" t="s">
        <v>74</v>
      </c>
      <c r="B480" s="10" t="s">
        <v>147</v>
      </c>
      <c r="C480" s="2" t="s">
        <v>136</v>
      </c>
      <c r="D480" s="5"/>
      <c r="E480" s="5"/>
      <c r="F480" s="5"/>
      <c r="G480" s="5"/>
      <c r="H480" s="5"/>
      <c r="I480" s="5"/>
      <c r="J480" s="5"/>
      <c r="K480" s="5"/>
      <c r="L480" s="5"/>
      <c r="M480" s="4">
        <v>0.78890359466572901</v>
      </c>
      <c r="O480" s="25" t="str">
        <f t="shared" si="9"/>
        <v>0053</v>
      </c>
      <c r="P480" s="25">
        <f>VLOOKUP($O480,scenarios!$A$2:$I$61,3)</f>
        <v>2060</v>
      </c>
      <c r="Q480" s="25" t="str">
        <f>VLOOKUP($O480,scenarios!$A$2:$I$61,4)</f>
        <v>Ref</v>
      </c>
      <c r="R480" s="25" t="str">
        <f>VLOOKUP($O480,scenarios!$A$2:$I$61,5)</f>
        <v>Ref</v>
      </c>
      <c r="S480" s="25" t="str">
        <f>VLOOKUP($O480,scenarios!$A$2:$I$61,6)</f>
        <v>Linear-Steady</v>
      </c>
      <c r="T480" s="25" t="str">
        <f>VLOOKUP($O480,scenarios!$A$2:$I$61,7)</f>
        <v>Doe4</v>
      </c>
      <c r="U480" s="25">
        <f>VLOOKUP($O480,scenarios!$A$2:$I$61,8)</f>
        <v>2030</v>
      </c>
      <c r="V480" s="25">
        <f>VLOOKUP($O480,scenarios!$A$2:$I$61,9)</f>
        <v>70</v>
      </c>
    </row>
    <row r="481" spans="1:22" x14ac:dyDescent="0.3">
      <c r="A481" s="10" t="s">
        <v>77</v>
      </c>
      <c r="B481" s="10" t="s">
        <v>147</v>
      </c>
      <c r="C481" s="2" t="s">
        <v>136</v>
      </c>
      <c r="D481" s="5"/>
      <c r="E481" s="5"/>
      <c r="F481" s="5"/>
      <c r="G481" s="5"/>
      <c r="H481" s="5"/>
      <c r="I481" s="5"/>
      <c r="J481" s="5"/>
      <c r="K481" s="4">
        <v>3.7577838357712499</v>
      </c>
      <c r="L481" s="4">
        <v>3.8709126562791498</v>
      </c>
      <c r="M481" s="4">
        <v>4.0019644740571403</v>
      </c>
      <c r="O481" s="25" t="str">
        <f t="shared" si="9"/>
        <v>0053</v>
      </c>
      <c r="P481" s="25">
        <f>VLOOKUP($O481,scenarios!$A$2:$I$61,3)</f>
        <v>2060</v>
      </c>
      <c r="Q481" s="25" t="str">
        <f>VLOOKUP($O481,scenarios!$A$2:$I$61,4)</f>
        <v>Ref</v>
      </c>
      <c r="R481" s="25" t="str">
        <f>VLOOKUP($O481,scenarios!$A$2:$I$61,5)</f>
        <v>Ref</v>
      </c>
      <c r="S481" s="25" t="str">
        <f>VLOOKUP($O481,scenarios!$A$2:$I$61,6)</f>
        <v>Linear-Steady</v>
      </c>
      <c r="T481" s="25" t="str">
        <f>VLOOKUP($O481,scenarios!$A$2:$I$61,7)</f>
        <v>Doe4</v>
      </c>
      <c r="U481" s="25">
        <f>VLOOKUP($O481,scenarios!$A$2:$I$61,8)</f>
        <v>2030</v>
      </c>
      <c r="V481" s="25">
        <f>VLOOKUP($O481,scenarios!$A$2:$I$61,9)</f>
        <v>70</v>
      </c>
    </row>
    <row r="482" spans="1:22" x14ac:dyDescent="0.3">
      <c r="A482" s="10" t="s">
        <v>78</v>
      </c>
      <c r="B482" s="10" t="s">
        <v>147</v>
      </c>
      <c r="C482" s="2" t="s">
        <v>136</v>
      </c>
      <c r="D482" s="5"/>
      <c r="E482" s="4">
        <v>0.13401214125934899</v>
      </c>
      <c r="F482" s="4">
        <v>3.79586977322717</v>
      </c>
      <c r="G482" s="4">
        <v>3.79586977322717</v>
      </c>
      <c r="H482" s="4">
        <v>3.74615149194317</v>
      </c>
      <c r="I482" s="5"/>
      <c r="J482" s="5"/>
      <c r="K482" s="4">
        <v>28.6220571322323</v>
      </c>
      <c r="L482" s="4">
        <v>29.483729784356601</v>
      </c>
      <c r="M482" s="4">
        <v>30.481917221328999</v>
      </c>
      <c r="O482" s="25" t="str">
        <f>RIGHT(C482,4)</f>
        <v>0053</v>
      </c>
      <c r="P482" s="25">
        <f>VLOOKUP($O482,scenarios!$A$2:$I$61,3)</f>
        <v>2060</v>
      </c>
      <c r="Q482" s="25" t="str">
        <f>VLOOKUP($O482,scenarios!$A$2:$I$61,4)</f>
        <v>Ref</v>
      </c>
      <c r="R482" s="25" t="str">
        <f>VLOOKUP($O482,scenarios!$A$2:$I$61,5)</f>
        <v>Ref</v>
      </c>
      <c r="S482" s="25" t="str">
        <f>VLOOKUP($O482,scenarios!$A$2:$I$61,6)</f>
        <v>Linear-Steady</v>
      </c>
      <c r="T482" s="25" t="str">
        <f>VLOOKUP($O482,scenarios!$A$2:$I$61,7)</f>
        <v>Doe4</v>
      </c>
      <c r="U482" s="25">
        <f>VLOOKUP($O482,scenarios!$A$2:$I$61,8)</f>
        <v>2030</v>
      </c>
      <c r="V482" s="25">
        <f>VLOOKUP($O482,scenarios!$A$2:$I$61,9)</f>
        <v>70</v>
      </c>
    </row>
    <row r="483" spans="1:22" x14ac:dyDescent="0.3">
      <c r="A483" s="10" t="s">
        <v>79</v>
      </c>
      <c r="B483" s="10" t="s">
        <v>147</v>
      </c>
      <c r="C483" s="2" t="s">
        <v>136</v>
      </c>
      <c r="D483" s="5"/>
      <c r="E483" s="5"/>
      <c r="F483" s="5"/>
      <c r="G483" s="4">
        <v>4.4798507204725002E-2</v>
      </c>
      <c r="H483" s="4">
        <v>4.6631976782360599E-2</v>
      </c>
      <c r="I483" s="4">
        <v>4.6631976782360599E-2</v>
      </c>
      <c r="J483" s="4">
        <v>6.7343423037122303</v>
      </c>
      <c r="K483" s="4">
        <v>15.7845434187696</v>
      </c>
      <c r="L483" s="4">
        <v>16.2597401989097</v>
      </c>
      <c r="M483" s="4">
        <v>16.8102223975221</v>
      </c>
      <c r="O483" s="25" t="str">
        <f t="shared" ref="O483:O513" si="10">RIGHT(C483,4)</f>
        <v>0053</v>
      </c>
      <c r="P483" s="25">
        <f>VLOOKUP($O483,scenarios!$A$2:$I$61,3)</f>
        <v>2060</v>
      </c>
      <c r="Q483" s="25" t="str">
        <f>VLOOKUP($O483,scenarios!$A$2:$I$61,4)</f>
        <v>Ref</v>
      </c>
      <c r="R483" s="25" t="str">
        <f>VLOOKUP($O483,scenarios!$A$2:$I$61,5)</f>
        <v>Ref</v>
      </c>
      <c r="S483" s="25" t="str">
        <f>VLOOKUP($O483,scenarios!$A$2:$I$61,6)</f>
        <v>Linear-Steady</v>
      </c>
      <c r="T483" s="25" t="str">
        <f>VLOOKUP($O483,scenarios!$A$2:$I$61,7)</f>
        <v>Doe4</v>
      </c>
      <c r="U483" s="25">
        <f>VLOOKUP($O483,scenarios!$A$2:$I$61,8)</f>
        <v>2030</v>
      </c>
      <c r="V483" s="25">
        <f>VLOOKUP($O483,scenarios!$A$2:$I$61,9)</f>
        <v>70</v>
      </c>
    </row>
    <row r="484" spans="1:22" x14ac:dyDescent="0.3">
      <c r="A484" s="10" t="s">
        <v>80</v>
      </c>
      <c r="B484" s="10" t="s">
        <v>147</v>
      </c>
      <c r="C484" s="2" t="s">
        <v>136</v>
      </c>
      <c r="D484" s="5"/>
      <c r="E484" s="5"/>
      <c r="F484" s="5"/>
      <c r="G484" s="5"/>
      <c r="H484" s="5"/>
      <c r="I484" s="5"/>
      <c r="J484" s="5"/>
      <c r="K484" s="4">
        <v>53.900738583432698</v>
      </c>
      <c r="L484" s="4">
        <v>55.1705544472293</v>
      </c>
      <c r="M484" s="4">
        <v>57.1162390792826</v>
      </c>
      <c r="O484" s="25" t="str">
        <f t="shared" si="10"/>
        <v>0053</v>
      </c>
      <c r="P484" s="25">
        <f>VLOOKUP($O484,scenarios!$A$2:$I$61,3)</f>
        <v>2060</v>
      </c>
      <c r="Q484" s="25" t="str">
        <f>VLOOKUP($O484,scenarios!$A$2:$I$61,4)</f>
        <v>Ref</v>
      </c>
      <c r="R484" s="25" t="str">
        <f>VLOOKUP($O484,scenarios!$A$2:$I$61,5)</f>
        <v>Ref</v>
      </c>
      <c r="S484" s="25" t="str">
        <f>VLOOKUP($O484,scenarios!$A$2:$I$61,6)</f>
        <v>Linear-Steady</v>
      </c>
      <c r="T484" s="25" t="str">
        <f>VLOOKUP($O484,scenarios!$A$2:$I$61,7)</f>
        <v>Doe4</v>
      </c>
      <c r="U484" s="25">
        <f>VLOOKUP($O484,scenarios!$A$2:$I$61,8)</f>
        <v>2030</v>
      </c>
      <c r="V484" s="25">
        <f>VLOOKUP($O484,scenarios!$A$2:$I$61,9)</f>
        <v>70</v>
      </c>
    </row>
    <row r="485" spans="1:22" x14ac:dyDescent="0.3">
      <c r="A485" s="10" t="s">
        <v>81</v>
      </c>
      <c r="B485" s="10" t="s">
        <v>147</v>
      </c>
      <c r="C485" s="2" t="s">
        <v>136</v>
      </c>
      <c r="D485" s="5"/>
      <c r="E485" s="5"/>
      <c r="F485" s="5"/>
      <c r="G485" s="5"/>
      <c r="H485" s="5"/>
      <c r="I485" s="5"/>
      <c r="J485" s="5"/>
      <c r="K485" s="4">
        <v>9.4621896884021695</v>
      </c>
      <c r="L485" s="4">
        <v>9.7470507676055504</v>
      </c>
      <c r="M485" s="4">
        <v>10.077042383147999</v>
      </c>
      <c r="O485" s="25" t="str">
        <f t="shared" si="10"/>
        <v>0053</v>
      </c>
      <c r="P485" s="25">
        <f>VLOOKUP($O485,scenarios!$A$2:$I$61,3)</f>
        <v>2060</v>
      </c>
      <c r="Q485" s="25" t="str">
        <f>VLOOKUP($O485,scenarios!$A$2:$I$61,4)</f>
        <v>Ref</v>
      </c>
      <c r="R485" s="25" t="str">
        <f>VLOOKUP($O485,scenarios!$A$2:$I$61,5)</f>
        <v>Ref</v>
      </c>
      <c r="S485" s="25" t="str">
        <f>VLOOKUP($O485,scenarios!$A$2:$I$61,6)</f>
        <v>Linear-Steady</v>
      </c>
      <c r="T485" s="25" t="str">
        <f>VLOOKUP($O485,scenarios!$A$2:$I$61,7)</f>
        <v>Doe4</v>
      </c>
      <c r="U485" s="25">
        <f>VLOOKUP($O485,scenarios!$A$2:$I$61,8)</f>
        <v>2030</v>
      </c>
      <c r="V485" s="25">
        <f>VLOOKUP($O485,scenarios!$A$2:$I$61,9)</f>
        <v>70</v>
      </c>
    </row>
    <row r="486" spans="1:22" x14ac:dyDescent="0.3">
      <c r="A486" s="10" t="s">
        <v>82</v>
      </c>
      <c r="B486" s="10" t="s">
        <v>148</v>
      </c>
      <c r="C486" s="2" t="s">
        <v>136</v>
      </c>
      <c r="D486" s="5"/>
      <c r="E486" s="5"/>
      <c r="F486" s="5"/>
      <c r="G486" s="4">
        <v>1.1194539999999999E-2</v>
      </c>
      <c r="H486" s="4">
        <v>1.1589435809223499E-2</v>
      </c>
      <c r="I486" s="4">
        <v>1.21391373118655E-2</v>
      </c>
      <c r="J486" s="4">
        <v>1.28696600165459E-2</v>
      </c>
      <c r="K486" s="4">
        <v>1.34486273550015E-2</v>
      </c>
      <c r="L486" s="4">
        <v>1.4003310759490999E-2</v>
      </c>
      <c r="M486" s="4">
        <v>1.4560028717015901E-2</v>
      </c>
      <c r="O486" s="25" t="str">
        <f t="shared" si="10"/>
        <v>0053</v>
      </c>
      <c r="P486" s="25">
        <f>VLOOKUP($O486,scenarios!$A$2:$I$61,3)</f>
        <v>2060</v>
      </c>
      <c r="Q486" s="25" t="str">
        <f>VLOOKUP($O486,scenarios!$A$2:$I$61,4)</f>
        <v>Ref</v>
      </c>
      <c r="R486" s="25" t="str">
        <f>VLOOKUP($O486,scenarios!$A$2:$I$61,5)</f>
        <v>Ref</v>
      </c>
      <c r="S486" s="25" t="str">
        <f>VLOOKUP($O486,scenarios!$A$2:$I$61,6)</f>
        <v>Linear-Steady</v>
      </c>
      <c r="T486" s="25" t="str">
        <f>VLOOKUP($O486,scenarios!$A$2:$I$61,7)</f>
        <v>Doe4</v>
      </c>
      <c r="U486" s="25">
        <f>VLOOKUP($O486,scenarios!$A$2:$I$61,8)</f>
        <v>2030</v>
      </c>
      <c r="V486" s="25">
        <f>VLOOKUP($O486,scenarios!$A$2:$I$61,9)</f>
        <v>70</v>
      </c>
    </row>
    <row r="487" spans="1:22" x14ac:dyDescent="0.3">
      <c r="A487" s="10" t="s">
        <v>83</v>
      </c>
      <c r="B487" s="10" t="s">
        <v>148</v>
      </c>
      <c r="C487" s="2" t="s">
        <v>136</v>
      </c>
      <c r="D487" s="5"/>
      <c r="E487" s="5"/>
      <c r="F487" s="5"/>
      <c r="G487" s="5"/>
      <c r="H487" s="5"/>
      <c r="I487" s="5"/>
      <c r="J487" s="5"/>
      <c r="K487" s="5"/>
      <c r="L487" s="4">
        <v>58.465012076466699</v>
      </c>
      <c r="M487" s="4">
        <v>124.92249691923701</v>
      </c>
      <c r="O487" s="25" t="str">
        <f t="shared" si="10"/>
        <v>0053</v>
      </c>
      <c r="P487" s="25">
        <f>VLOOKUP($O487,scenarios!$A$2:$I$61,3)</f>
        <v>2060</v>
      </c>
      <c r="Q487" s="25" t="str">
        <f>VLOOKUP($O487,scenarios!$A$2:$I$61,4)</f>
        <v>Ref</v>
      </c>
      <c r="R487" s="25" t="str">
        <f>VLOOKUP($O487,scenarios!$A$2:$I$61,5)</f>
        <v>Ref</v>
      </c>
      <c r="S487" s="25" t="str">
        <f>VLOOKUP($O487,scenarios!$A$2:$I$61,6)</f>
        <v>Linear-Steady</v>
      </c>
      <c r="T487" s="25" t="str">
        <f>VLOOKUP($O487,scenarios!$A$2:$I$61,7)</f>
        <v>Doe4</v>
      </c>
      <c r="U487" s="25">
        <f>VLOOKUP($O487,scenarios!$A$2:$I$61,8)</f>
        <v>2030</v>
      </c>
      <c r="V487" s="25">
        <f>VLOOKUP($O487,scenarios!$A$2:$I$61,9)</f>
        <v>70</v>
      </c>
    </row>
    <row r="488" spans="1:22" x14ac:dyDescent="0.3">
      <c r="A488" s="10" t="s">
        <v>63</v>
      </c>
      <c r="B488" s="10" t="s">
        <v>144</v>
      </c>
      <c r="C488" s="2" t="s">
        <v>137</v>
      </c>
      <c r="D488" s="5"/>
      <c r="E488" s="5"/>
      <c r="F488" s="5"/>
      <c r="G488" s="5"/>
      <c r="H488" s="5"/>
      <c r="I488" s="5"/>
      <c r="J488" s="5"/>
      <c r="K488" s="5"/>
      <c r="L488" s="4">
        <v>1.80509550160738</v>
      </c>
      <c r="M488" s="4">
        <v>3.6714627037264602</v>
      </c>
      <c r="O488" s="25" t="str">
        <f t="shared" si="10"/>
        <v>0054</v>
      </c>
      <c r="P488" s="25">
        <f>VLOOKUP($O488,scenarios!$A$2:$I$61,3)</f>
        <v>2060</v>
      </c>
      <c r="Q488" s="25" t="str">
        <f>VLOOKUP($O488,scenarios!$A$2:$I$61,4)</f>
        <v>Ref</v>
      </c>
      <c r="R488" s="25" t="str">
        <f>VLOOKUP($O488,scenarios!$A$2:$I$61,5)</f>
        <v>Ref</v>
      </c>
      <c r="S488" s="25" t="str">
        <f>VLOOKUP($O488,scenarios!$A$2:$I$61,6)</f>
        <v>Linear-Steady</v>
      </c>
      <c r="T488" s="25" t="str">
        <f>VLOOKUP($O488,scenarios!$A$2:$I$61,7)</f>
        <v>Doe2</v>
      </c>
      <c r="U488" s="25">
        <f>VLOOKUP($O488,scenarios!$A$2:$I$61,8)</f>
        <v>2030</v>
      </c>
      <c r="V488" s="25">
        <f>VLOOKUP($O488,scenarios!$A$2:$I$61,9)</f>
        <v>70</v>
      </c>
    </row>
    <row r="489" spans="1:22" x14ac:dyDescent="0.3">
      <c r="A489" s="10" t="s">
        <v>65</v>
      </c>
      <c r="B489" s="10" t="s">
        <v>145</v>
      </c>
      <c r="C489" s="2" t="s">
        <v>137</v>
      </c>
      <c r="D489" s="5"/>
      <c r="E489" s="5"/>
      <c r="F489" s="5"/>
      <c r="G489" s="4">
        <v>1.4321E-2</v>
      </c>
      <c r="H489" s="4">
        <v>1.5064475459976299E-2</v>
      </c>
      <c r="I489" s="4">
        <v>1.6046055009682401E-2</v>
      </c>
      <c r="J489" s="4">
        <v>18.603341848133901</v>
      </c>
      <c r="K489" s="4">
        <v>59.837291221770698</v>
      </c>
      <c r="L489" s="4">
        <v>112.936338357843</v>
      </c>
      <c r="M489" s="4">
        <v>143.93630999999999</v>
      </c>
      <c r="O489" s="25" t="str">
        <f t="shared" si="10"/>
        <v>0054</v>
      </c>
      <c r="P489" s="25">
        <f>VLOOKUP($O489,scenarios!$A$2:$I$61,3)</f>
        <v>2060</v>
      </c>
      <c r="Q489" s="25" t="str">
        <f>VLOOKUP($O489,scenarios!$A$2:$I$61,4)</f>
        <v>Ref</v>
      </c>
      <c r="R489" s="25" t="str">
        <f>VLOOKUP($O489,scenarios!$A$2:$I$61,5)</f>
        <v>Ref</v>
      </c>
      <c r="S489" s="25" t="str">
        <f>VLOOKUP($O489,scenarios!$A$2:$I$61,6)</f>
        <v>Linear-Steady</v>
      </c>
      <c r="T489" s="25" t="str">
        <f>VLOOKUP($O489,scenarios!$A$2:$I$61,7)</f>
        <v>Doe2</v>
      </c>
      <c r="U489" s="25">
        <f>VLOOKUP($O489,scenarios!$A$2:$I$61,8)</f>
        <v>2030</v>
      </c>
      <c r="V489" s="25">
        <f>VLOOKUP($O489,scenarios!$A$2:$I$61,9)</f>
        <v>70</v>
      </c>
    </row>
    <row r="490" spans="1:22" x14ac:dyDescent="0.3">
      <c r="A490" s="10" t="s">
        <v>66</v>
      </c>
      <c r="B490" s="10" t="s">
        <v>146</v>
      </c>
      <c r="C490" s="2" t="s">
        <v>137</v>
      </c>
      <c r="D490" s="5"/>
      <c r="E490" s="5"/>
      <c r="F490" s="5"/>
      <c r="G490" s="5"/>
      <c r="H490" s="4">
        <v>6.2798399999999897E-3</v>
      </c>
      <c r="I490" s="4">
        <v>6.4715660353743499E-3</v>
      </c>
      <c r="J490" s="4">
        <v>6.64490114723901E-3</v>
      </c>
      <c r="K490" s="4">
        <v>6.76031067889482E-3</v>
      </c>
      <c r="L490" s="4">
        <v>6.94871107076155E-3</v>
      </c>
      <c r="M490" s="4">
        <v>41.092757258346403</v>
      </c>
      <c r="O490" s="25" t="str">
        <f t="shared" si="10"/>
        <v>0054</v>
      </c>
      <c r="P490" s="25">
        <f>VLOOKUP($O490,scenarios!$A$2:$I$61,3)</f>
        <v>2060</v>
      </c>
      <c r="Q490" s="25" t="str">
        <f>VLOOKUP($O490,scenarios!$A$2:$I$61,4)</f>
        <v>Ref</v>
      </c>
      <c r="R490" s="25" t="str">
        <f>VLOOKUP($O490,scenarios!$A$2:$I$61,5)</f>
        <v>Ref</v>
      </c>
      <c r="S490" s="25" t="str">
        <f>VLOOKUP($O490,scenarios!$A$2:$I$61,6)</f>
        <v>Linear-Steady</v>
      </c>
      <c r="T490" s="25" t="str">
        <f>VLOOKUP($O490,scenarios!$A$2:$I$61,7)</f>
        <v>Doe2</v>
      </c>
      <c r="U490" s="25">
        <f>VLOOKUP($O490,scenarios!$A$2:$I$61,8)</f>
        <v>2030</v>
      </c>
      <c r="V490" s="25">
        <f>VLOOKUP($O490,scenarios!$A$2:$I$61,9)</f>
        <v>70</v>
      </c>
    </row>
    <row r="491" spans="1:22" x14ac:dyDescent="0.3">
      <c r="A491" s="10" t="s">
        <v>67</v>
      </c>
      <c r="B491" s="10" t="s">
        <v>146</v>
      </c>
      <c r="C491" s="2" t="s">
        <v>137</v>
      </c>
      <c r="D491" s="5"/>
      <c r="E491" s="5"/>
      <c r="F491" s="5"/>
      <c r="G491" s="5"/>
      <c r="H491" s="4">
        <v>3.33608971467831E-3</v>
      </c>
      <c r="I491" s="4">
        <v>3.43794187247986E-3</v>
      </c>
      <c r="J491" s="4">
        <v>3.5300240726448798E-3</v>
      </c>
      <c r="K491" s="4">
        <v>3.5913340027597901E-3</v>
      </c>
      <c r="L491" s="4">
        <v>28.7521116999506</v>
      </c>
      <c r="M491" s="4">
        <v>121.42316419719501</v>
      </c>
      <c r="O491" s="25" t="str">
        <f t="shared" si="10"/>
        <v>0054</v>
      </c>
      <c r="P491" s="25">
        <f>VLOOKUP($O491,scenarios!$A$2:$I$61,3)</f>
        <v>2060</v>
      </c>
      <c r="Q491" s="25" t="str">
        <f>VLOOKUP($O491,scenarios!$A$2:$I$61,4)</f>
        <v>Ref</v>
      </c>
      <c r="R491" s="25" t="str">
        <f>VLOOKUP($O491,scenarios!$A$2:$I$61,5)</f>
        <v>Ref</v>
      </c>
      <c r="S491" s="25" t="str">
        <f>VLOOKUP($O491,scenarios!$A$2:$I$61,6)</f>
        <v>Linear-Steady</v>
      </c>
      <c r="T491" s="25" t="str">
        <f>VLOOKUP($O491,scenarios!$A$2:$I$61,7)</f>
        <v>Doe2</v>
      </c>
      <c r="U491" s="25">
        <f>VLOOKUP($O491,scenarios!$A$2:$I$61,8)</f>
        <v>2030</v>
      </c>
      <c r="V491" s="25">
        <f>VLOOKUP($O491,scenarios!$A$2:$I$61,9)</f>
        <v>70</v>
      </c>
    </row>
    <row r="492" spans="1:22" x14ac:dyDescent="0.3">
      <c r="A492" s="10" t="s">
        <v>68</v>
      </c>
      <c r="B492" s="10" t="s">
        <v>147</v>
      </c>
      <c r="C492" s="2" t="s">
        <v>137</v>
      </c>
      <c r="D492" s="5"/>
      <c r="E492" s="5"/>
      <c r="F492" s="5"/>
      <c r="G492" s="5"/>
      <c r="H492" s="4">
        <v>38.367533696498398</v>
      </c>
      <c r="I492" s="4">
        <v>94.485652382019794</v>
      </c>
      <c r="J492" s="4">
        <v>147.54099007748701</v>
      </c>
      <c r="K492" s="4">
        <v>427.64333057988802</v>
      </c>
      <c r="L492" s="4">
        <v>1752.7652872951201</v>
      </c>
      <c r="M492" s="4">
        <v>2820.5539717605502</v>
      </c>
      <c r="O492" s="25" t="str">
        <f t="shared" si="10"/>
        <v>0054</v>
      </c>
      <c r="P492" s="25">
        <f>VLOOKUP($O492,scenarios!$A$2:$I$61,3)</f>
        <v>2060</v>
      </c>
      <c r="Q492" s="25" t="str">
        <f>VLOOKUP($O492,scenarios!$A$2:$I$61,4)</f>
        <v>Ref</v>
      </c>
      <c r="R492" s="25" t="str">
        <f>VLOOKUP($O492,scenarios!$A$2:$I$61,5)</f>
        <v>Ref</v>
      </c>
      <c r="S492" s="25" t="str">
        <f>VLOOKUP($O492,scenarios!$A$2:$I$61,6)</f>
        <v>Linear-Steady</v>
      </c>
      <c r="T492" s="25" t="str">
        <f>VLOOKUP($O492,scenarios!$A$2:$I$61,7)</f>
        <v>Doe2</v>
      </c>
      <c r="U492" s="25">
        <f>VLOOKUP($O492,scenarios!$A$2:$I$61,8)</f>
        <v>2030</v>
      </c>
      <c r="V492" s="25">
        <f>VLOOKUP($O492,scenarios!$A$2:$I$61,9)</f>
        <v>70</v>
      </c>
    </row>
    <row r="493" spans="1:22" x14ac:dyDescent="0.3">
      <c r="A493" s="10" t="s">
        <v>70</v>
      </c>
      <c r="B493" s="10" t="s">
        <v>147</v>
      </c>
      <c r="C493" s="2" t="s">
        <v>137</v>
      </c>
      <c r="D493" s="5"/>
      <c r="E493" s="4">
        <v>4.8461901972889302E-3</v>
      </c>
      <c r="F493" s="4">
        <v>6.9850536854464296E-2</v>
      </c>
      <c r="G493" s="4">
        <v>6.9850536854464296E-2</v>
      </c>
      <c r="H493" s="4">
        <v>6.8052608359924105E-2</v>
      </c>
      <c r="I493" s="5"/>
      <c r="J493" s="5"/>
      <c r="K493" s="5"/>
      <c r="L493" s="5"/>
      <c r="M493" s="5"/>
      <c r="O493" s="25" t="str">
        <f t="shared" si="10"/>
        <v>0054</v>
      </c>
      <c r="P493" s="25">
        <f>VLOOKUP($O493,scenarios!$A$2:$I$61,3)</f>
        <v>2060</v>
      </c>
      <c r="Q493" s="25" t="str">
        <f>VLOOKUP($O493,scenarios!$A$2:$I$61,4)</f>
        <v>Ref</v>
      </c>
      <c r="R493" s="25" t="str">
        <f>VLOOKUP($O493,scenarios!$A$2:$I$61,5)</f>
        <v>Ref</v>
      </c>
      <c r="S493" s="25" t="str">
        <f>VLOOKUP($O493,scenarios!$A$2:$I$61,6)</f>
        <v>Linear-Steady</v>
      </c>
      <c r="T493" s="25" t="str">
        <f>VLOOKUP($O493,scenarios!$A$2:$I$61,7)</f>
        <v>Doe2</v>
      </c>
      <c r="U493" s="25">
        <f>VLOOKUP($O493,scenarios!$A$2:$I$61,8)</f>
        <v>2030</v>
      </c>
      <c r="V493" s="25">
        <f>VLOOKUP($O493,scenarios!$A$2:$I$61,9)</f>
        <v>70</v>
      </c>
    </row>
    <row r="494" spans="1:22" x14ac:dyDescent="0.3">
      <c r="A494" s="10" t="s">
        <v>71</v>
      </c>
      <c r="B494" s="10" t="s">
        <v>147</v>
      </c>
      <c r="C494" s="2" t="s">
        <v>137</v>
      </c>
      <c r="D494" s="5"/>
      <c r="E494" s="5"/>
      <c r="F494" s="5"/>
      <c r="G494" s="4">
        <v>11.776686688643499</v>
      </c>
      <c r="H494" s="4">
        <v>22.183406681558399</v>
      </c>
      <c r="I494" s="4">
        <v>22.188878860586001</v>
      </c>
      <c r="J494" s="4">
        <v>17.3242108451816</v>
      </c>
      <c r="K494" s="4">
        <v>17.662983581684902</v>
      </c>
      <c r="L494" s="4">
        <v>18.214107780455599</v>
      </c>
      <c r="M494" s="4">
        <v>87.598251860481099</v>
      </c>
      <c r="O494" s="25" t="str">
        <f t="shared" si="10"/>
        <v>0054</v>
      </c>
      <c r="P494" s="25">
        <f>VLOOKUP($O494,scenarios!$A$2:$I$61,3)</f>
        <v>2060</v>
      </c>
      <c r="Q494" s="25" t="str">
        <f>VLOOKUP($O494,scenarios!$A$2:$I$61,4)</f>
        <v>Ref</v>
      </c>
      <c r="R494" s="25" t="str">
        <f>VLOOKUP($O494,scenarios!$A$2:$I$61,5)</f>
        <v>Ref</v>
      </c>
      <c r="S494" s="25" t="str">
        <f>VLOOKUP($O494,scenarios!$A$2:$I$61,6)</f>
        <v>Linear-Steady</v>
      </c>
      <c r="T494" s="25" t="str">
        <f>VLOOKUP($O494,scenarios!$A$2:$I$61,7)</f>
        <v>Doe2</v>
      </c>
      <c r="U494" s="25">
        <f>VLOOKUP($O494,scenarios!$A$2:$I$61,8)</f>
        <v>2030</v>
      </c>
      <c r="V494" s="25">
        <f>VLOOKUP($O494,scenarios!$A$2:$I$61,9)</f>
        <v>70</v>
      </c>
    </row>
    <row r="495" spans="1:22" x14ac:dyDescent="0.3">
      <c r="A495" s="10" t="s">
        <v>72</v>
      </c>
      <c r="B495" s="10" t="s">
        <v>147</v>
      </c>
      <c r="C495" s="2" t="s">
        <v>137</v>
      </c>
      <c r="D495" s="4">
        <v>9.0960766780856198E-2</v>
      </c>
      <c r="E495" s="4">
        <v>8.3465332866592398E-2</v>
      </c>
      <c r="F495" s="4">
        <v>2.26698875348782E-2</v>
      </c>
      <c r="G495" s="4">
        <v>6.0992483801830403E-3</v>
      </c>
      <c r="H495" s="4">
        <v>5.2060656887108698E-3</v>
      </c>
      <c r="I495" s="5"/>
      <c r="J495" s="5"/>
      <c r="K495" s="5"/>
      <c r="L495" s="5"/>
      <c r="M495" s="5"/>
      <c r="O495" s="25" t="str">
        <f t="shared" si="10"/>
        <v>0054</v>
      </c>
      <c r="P495" s="25">
        <f>VLOOKUP($O495,scenarios!$A$2:$I$61,3)</f>
        <v>2060</v>
      </c>
      <c r="Q495" s="25" t="str">
        <f>VLOOKUP($O495,scenarios!$A$2:$I$61,4)</f>
        <v>Ref</v>
      </c>
      <c r="R495" s="25" t="str">
        <f>VLOOKUP($O495,scenarios!$A$2:$I$61,5)</f>
        <v>Ref</v>
      </c>
      <c r="S495" s="25" t="str">
        <f>VLOOKUP($O495,scenarios!$A$2:$I$61,6)</f>
        <v>Linear-Steady</v>
      </c>
      <c r="T495" s="25" t="str">
        <f>VLOOKUP($O495,scenarios!$A$2:$I$61,7)</f>
        <v>Doe2</v>
      </c>
      <c r="U495" s="25">
        <f>VLOOKUP($O495,scenarios!$A$2:$I$61,8)</f>
        <v>2030</v>
      </c>
      <c r="V495" s="25">
        <f>VLOOKUP($O495,scenarios!$A$2:$I$61,9)</f>
        <v>70</v>
      </c>
    </row>
    <row r="496" spans="1:22" x14ac:dyDescent="0.3">
      <c r="A496" s="10" t="s">
        <v>73</v>
      </c>
      <c r="B496" s="10" t="s">
        <v>147</v>
      </c>
      <c r="C496" s="2" t="s">
        <v>137</v>
      </c>
      <c r="D496" s="4">
        <v>4.3517725284537401E-2</v>
      </c>
      <c r="E496" s="4">
        <v>3.9932372810322803E-2</v>
      </c>
      <c r="F496" s="4">
        <v>1.08480368944595E-2</v>
      </c>
      <c r="G496" s="4">
        <v>2.9201139774264499E-3</v>
      </c>
      <c r="H496" s="4">
        <v>2.4928459671243802E-3</v>
      </c>
      <c r="I496" s="5"/>
      <c r="J496" s="5"/>
      <c r="K496" s="5"/>
      <c r="L496" s="5"/>
      <c r="M496" s="5"/>
      <c r="O496" s="25" t="str">
        <f t="shared" si="10"/>
        <v>0054</v>
      </c>
      <c r="P496" s="25">
        <f>VLOOKUP($O496,scenarios!$A$2:$I$61,3)</f>
        <v>2060</v>
      </c>
      <c r="Q496" s="25" t="str">
        <f>VLOOKUP($O496,scenarios!$A$2:$I$61,4)</f>
        <v>Ref</v>
      </c>
      <c r="R496" s="25" t="str">
        <f>VLOOKUP($O496,scenarios!$A$2:$I$61,5)</f>
        <v>Ref</v>
      </c>
      <c r="S496" s="25" t="str">
        <f>VLOOKUP($O496,scenarios!$A$2:$I$61,6)</f>
        <v>Linear-Steady</v>
      </c>
      <c r="T496" s="25" t="str">
        <f>VLOOKUP($O496,scenarios!$A$2:$I$61,7)</f>
        <v>Doe2</v>
      </c>
      <c r="U496" s="25">
        <f>VLOOKUP($O496,scenarios!$A$2:$I$61,8)</f>
        <v>2030</v>
      </c>
      <c r="V496" s="25">
        <f>VLOOKUP($O496,scenarios!$A$2:$I$61,9)</f>
        <v>70</v>
      </c>
    </row>
    <row r="497" spans="1:22" x14ac:dyDescent="0.3">
      <c r="A497" s="10" t="s">
        <v>74</v>
      </c>
      <c r="B497" s="10" t="s">
        <v>147</v>
      </c>
      <c r="C497" s="2" t="s">
        <v>137</v>
      </c>
      <c r="D497" s="5"/>
      <c r="E497" s="5"/>
      <c r="F497" s="5"/>
      <c r="G497" s="5"/>
      <c r="H497" s="5"/>
      <c r="I497" s="5"/>
      <c r="J497" s="5"/>
      <c r="K497" s="5"/>
      <c r="L497" s="5"/>
      <c r="M497" s="4">
        <v>0.78890359466572901</v>
      </c>
      <c r="O497" s="25" t="str">
        <f t="shared" si="10"/>
        <v>0054</v>
      </c>
      <c r="P497" s="25">
        <f>VLOOKUP($O497,scenarios!$A$2:$I$61,3)</f>
        <v>2060</v>
      </c>
      <c r="Q497" s="25" t="str">
        <f>VLOOKUP($O497,scenarios!$A$2:$I$61,4)</f>
        <v>Ref</v>
      </c>
      <c r="R497" s="25" t="str">
        <f>VLOOKUP($O497,scenarios!$A$2:$I$61,5)</f>
        <v>Ref</v>
      </c>
      <c r="S497" s="25" t="str">
        <f>VLOOKUP($O497,scenarios!$A$2:$I$61,6)</f>
        <v>Linear-Steady</v>
      </c>
      <c r="T497" s="25" t="str">
        <f>VLOOKUP($O497,scenarios!$A$2:$I$61,7)</f>
        <v>Doe2</v>
      </c>
      <c r="U497" s="25">
        <f>VLOOKUP($O497,scenarios!$A$2:$I$61,8)</f>
        <v>2030</v>
      </c>
      <c r="V497" s="25">
        <f>VLOOKUP($O497,scenarios!$A$2:$I$61,9)</f>
        <v>70</v>
      </c>
    </row>
    <row r="498" spans="1:22" x14ac:dyDescent="0.3">
      <c r="A498" s="10" t="s">
        <v>77</v>
      </c>
      <c r="B498" s="10" t="s">
        <v>147</v>
      </c>
      <c r="C498" s="2" t="s">
        <v>137</v>
      </c>
      <c r="D498" s="5"/>
      <c r="E498" s="5"/>
      <c r="F498" s="5"/>
      <c r="G498" s="5"/>
      <c r="H498" s="5"/>
      <c r="I498" s="5"/>
      <c r="J498" s="5"/>
      <c r="K498" s="4">
        <v>3.7577838357712499</v>
      </c>
      <c r="L498" s="4">
        <v>3.8709126562791498</v>
      </c>
      <c r="M498" s="4">
        <v>4.0019644740571403</v>
      </c>
      <c r="O498" s="25" t="str">
        <f t="shared" si="10"/>
        <v>0054</v>
      </c>
      <c r="P498" s="25">
        <f>VLOOKUP($O498,scenarios!$A$2:$I$61,3)</f>
        <v>2060</v>
      </c>
      <c r="Q498" s="25" t="str">
        <f>VLOOKUP($O498,scenarios!$A$2:$I$61,4)</f>
        <v>Ref</v>
      </c>
      <c r="R498" s="25" t="str">
        <f>VLOOKUP($O498,scenarios!$A$2:$I$61,5)</f>
        <v>Ref</v>
      </c>
      <c r="S498" s="25" t="str">
        <f>VLOOKUP($O498,scenarios!$A$2:$I$61,6)</f>
        <v>Linear-Steady</v>
      </c>
      <c r="T498" s="25" t="str">
        <f>VLOOKUP($O498,scenarios!$A$2:$I$61,7)</f>
        <v>Doe2</v>
      </c>
      <c r="U498" s="25">
        <f>VLOOKUP($O498,scenarios!$A$2:$I$61,8)</f>
        <v>2030</v>
      </c>
      <c r="V498" s="25">
        <f>VLOOKUP($O498,scenarios!$A$2:$I$61,9)</f>
        <v>70</v>
      </c>
    </row>
    <row r="499" spans="1:22" x14ac:dyDescent="0.3">
      <c r="A499" s="10" t="s">
        <v>78</v>
      </c>
      <c r="B499" s="10" t="s">
        <v>147</v>
      </c>
      <c r="C499" s="2" t="s">
        <v>137</v>
      </c>
      <c r="D499" s="5"/>
      <c r="E499" s="4">
        <v>0.13401214125934899</v>
      </c>
      <c r="F499" s="4">
        <v>3.79586977322717</v>
      </c>
      <c r="G499" s="4">
        <v>3.79586977322717</v>
      </c>
      <c r="H499" s="4">
        <v>3.74615149194317</v>
      </c>
      <c r="I499" s="5"/>
      <c r="J499" s="5"/>
      <c r="K499" s="4">
        <v>28.6220571322323</v>
      </c>
      <c r="L499" s="4">
        <v>29.483729784356601</v>
      </c>
      <c r="M499" s="4">
        <v>30.481917221328999</v>
      </c>
      <c r="O499" s="25" t="str">
        <f t="shared" si="10"/>
        <v>0054</v>
      </c>
      <c r="P499" s="25">
        <f>VLOOKUP($O499,scenarios!$A$2:$I$61,3)</f>
        <v>2060</v>
      </c>
      <c r="Q499" s="25" t="str">
        <f>VLOOKUP($O499,scenarios!$A$2:$I$61,4)</f>
        <v>Ref</v>
      </c>
      <c r="R499" s="25" t="str">
        <f>VLOOKUP($O499,scenarios!$A$2:$I$61,5)</f>
        <v>Ref</v>
      </c>
      <c r="S499" s="25" t="str">
        <f>VLOOKUP($O499,scenarios!$A$2:$I$61,6)</f>
        <v>Linear-Steady</v>
      </c>
      <c r="T499" s="25" t="str">
        <f>VLOOKUP($O499,scenarios!$A$2:$I$61,7)</f>
        <v>Doe2</v>
      </c>
      <c r="U499" s="25">
        <f>VLOOKUP($O499,scenarios!$A$2:$I$61,8)</f>
        <v>2030</v>
      </c>
      <c r="V499" s="25">
        <f>VLOOKUP($O499,scenarios!$A$2:$I$61,9)</f>
        <v>70</v>
      </c>
    </row>
    <row r="500" spans="1:22" x14ac:dyDescent="0.3">
      <c r="A500" s="10" t="s">
        <v>79</v>
      </c>
      <c r="B500" s="10" t="s">
        <v>147</v>
      </c>
      <c r="C500" s="2" t="s">
        <v>137</v>
      </c>
      <c r="D500" s="5"/>
      <c r="E500" s="5"/>
      <c r="F500" s="5"/>
      <c r="G500" s="4">
        <v>4.4798507204725002E-2</v>
      </c>
      <c r="H500" s="4">
        <v>4.6631976782360599E-2</v>
      </c>
      <c r="I500" s="4">
        <v>4.6631976782360599E-2</v>
      </c>
      <c r="J500" s="4">
        <v>6.7343423037122498</v>
      </c>
      <c r="K500" s="4">
        <v>15.7845434187696</v>
      </c>
      <c r="L500" s="4">
        <v>16.2597401989097</v>
      </c>
      <c r="M500" s="4">
        <v>16.8102223975221</v>
      </c>
      <c r="O500" s="25" t="str">
        <f t="shared" si="10"/>
        <v>0054</v>
      </c>
      <c r="P500" s="25">
        <f>VLOOKUP($O500,scenarios!$A$2:$I$61,3)</f>
        <v>2060</v>
      </c>
      <c r="Q500" s="25" t="str">
        <f>VLOOKUP($O500,scenarios!$A$2:$I$61,4)</f>
        <v>Ref</v>
      </c>
      <c r="R500" s="25" t="str">
        <f>VLOOKUP($O500,scenarios!$A$2:$I$61,5)</f>
        <v>Ref</v>
      </c>
      <c r="S500" s="25" t="str">
        <f>VLOOKUP($O500,scenarios!$A$2:$I$61,6)</f>
        <v>Linear-Steady</v>
      </c>
      <c r="T500" s="25" t="str">
        <f>VLOOKUP($O500,scenarios!$A$2:$I$61,7)</f>
        <v>Doe2</v>
      </c>
      <c r="U500" s="25">
        <f>VLOOKUP($O500,scenarios!$A$2:$I$61,8)</f>
        <v>2030</v>
      </c>
      <c r="V500" s="25">
        <f>VLOOKUP($O500,scenarios!$A$2:$I$61,9)</f>
        <v>70</v>
      </c>
    </row>
    <row r="501" spans="1:22" x14ac:dyDescent="0.3">
      <c r="A501" s="10" t="s">
        <v>80</v>
      </c>
      <c r="B501" s="10" t="s">
        <v>147</v>
      </c>
      <c r="C501" s="2" t="s">
        <v>137</v>
      </c>
      <c r="D501" s="5"/>
      <c r="E501" s="5"/>
      <c r="F501" s="5"/>
      <c r="G501" s="5"/>
      <c r="H501" s="5"/>
      <c r="I501" s="5"/>
      <c r="J501" s="5"/>
      <c r="K501" s="4">
        <v>53.900738583432698</v>
      </c>
      <c r="L501" s="4">
        <v>55.1705544472293</v>
      </c>
      <c r="M501" s="4">
        <v>57.1162390792826</v>
      </c>
      <c r="O501" s="25" t="str">
        <f t="shared" si="10"/>
        <v>0054</v>
      </c>
      <c r="P501" s="25">
        <f>VLOOKUP($O501,scenarios!$A$2:$I$61,3)</f>
        <v>2060</v>
      </c>
      <c r="Q501" s="25" t="str">
        <f>VLOOKUP($O501,scenarios!$A$2:$I$61,4)</f>
        <v>Ref</v>
      </c>
      <c r="R501" s="25" t="str">
        <f>VLOOKUP($O501,scenarios!$A$2:$I$61,5)</f>
        <v>Ref</v>
      </c>
      <c r="S501" s="25" t="str">
        <f>VLOOKUP($O501,scenarios!$A$2:$I$61,6)</f>
        <v>Linear-Steady</v>
      </c>
      <c r="T501" s="25" t="str">
        <f>VLOOKUP($O501,scenarios!$A$2:$I$61,7)</f>
        <v>Doe2</v>
      </c>
      <c r="U501" s="25">
        <f>VLOOKUP($O501,scenarios!$A$2:$I$61,8)</f>
        <v>2030</v>
      </c>
      <c r="V501" s="25">
        <f>VLOOKUP($O501,scenarios!$A$2:$I$61,9)</f>
        <v>70</v>
      </c>
    </row>
    <row r="502" spans="1:22" x14ac:dyDescent="0.3">
      <c r="A502" s="10" t="s">
        <v>81</v>
      </c>
      <c r="B502" s="10" t="s">
        <v>147</v>
      </c>
      <c r="C502" s="2" t="s">
        <v>137</v>
      </c>
      <c r="D502" s="5"/>
      <c r="E502" s="5"/>
      <c r="F502" s="5"/>
      <c r="G502" s="5"/>
      <c r="H502" s="5"/>
      <c r="I502" s="5"/>
      <c r="J502" s="5"/>
      <c r="K502" s="4">
        <v>9.4621896884021695</v>
      </c>
      <c r="L502" s="4">
        <v>9.7470507676055504</v>
      </c>
      <c r="M502" s="4">
        <v>10.077042383147999</v>
      </c>
      <c r="O502" s="25" t="str">
        <f t="shared" si="10"/>
        <v>0054</v>
      </c>
      <c r="P502" s="25">
        <f>VLOOKUP($O502,scenarios!$A$2:$I$61,3)</f>
        <v>2060</v>
      </c>
      <c r="Q502" s="25" t="str">
        <f>VLOOKUP($O502,scenarios!$A$2:$I$61,4)</f>
        <v>Ref</v>
      </c>
      <c r="R502" s="25" t="str">
        <f>VLOOKUP($O502,scenarios!$A$2:$I$61,5)</f>
        <v>Ref</v>
      </c>
      <c r="S502" s="25" t="str">
        <f>VLOOKUP($O502,scenarios!$A$2:$I$61,6)</f>
        <v>Linear-Steady</v>
      </c>
      <c r="T502" s="25" t="str">
        <f>VLOOKUP($O502,scenarios!$A$2:$I$61,7)</f>
        <v>Doe2</v>
      </c>
      <c r="U502" s="25">
        <f>VLOOKUP($O502,scenarios!$A$2:$I$61,8)</f>
        <v>2030</v>
      </c>
      <c r="V502" s="25">
        <f>VLOOKUP($O502,scenarios!$A$2:$I$61,9)</f>
        <v>70</v>
      </c>
    </row>
    <row r="503" spans="1:22" x14ac:dyDescent="0.3">
      <c r="A503" s="10" t="s">
        <v>82</v>
      </c>
      <c r="B503" s="10" t="s">
        <v>148</v>
      </c>
      <c r="C503" s="2" t="s">
        <v>137</v>
      </c>
      <c r="D503" s="5"/>
      <c r="E503" s="5"/>
      <c r="F503" s="5"/>
      <c r="G503" s="4">
        <v>1.1194539999999999E-2</v>
      </c>
      <c r="H503" s="4">
        <v>1.1589435809223499E-2</v>
      </c>
      <c r="I503" s="4">
        <v>1.21391373118655E-2</v>
      </c>
      <c r="J503" s="4">
        <v>1.28696600165459E-2</v>
      </c>
      <c r="K503" s="4">
        <v>1.34486273550015E-2</v>
      </c>
      <c r="L503" s="4">
        <v>1.4003310759490999E-2</v>
      </c>
      <c r="M503" s="4">
        <v>1.4560028717015901E-2</v>
      </c>
      <c r="O503" s="25" t="str">
        <f t="shared" si="10"/>
        <v>0054</v>
      </c>
      <c r="P503" s="25">
        <f>VLOOKUP($O503,scenarios!$A$2:$I$61,3)</f>
        <v>2060</v>
      </c>
      <c r="Q503" s="25" t="str">
        <f>VLOOKUP($O503,scenarios!$A$2:$I$61,4)</f>
        <v>Ref</v>
      </c>
      <c r="R503" s="25" t="str">
        <f>VLOOKUP($O503,scenarios!$A$2:$I$61,5)</f>
        <v>Ref</v>
      </c>
      <c r="S503" s="25" t="str">
        <f>VLOOKUP($O503,scenarios!$A$2:$I$61,6)</f>
        <v>Linear-Steady</v>
      </c>
      <c r="T503" s="25" t="str">
        <f>VLOOKUP($O503,scenarios!$A$2:$I$61,7)</f>
        <v>Doe2</v>
      </c>
      <c r="U503" s="25">
        <f>VLOOKUP($O503,scenarios!$A$2:$I$61,8)</f>
        <v>2030</v>
      </c>
      <c r="V503" s="25">
        <f>VLOOKUP($O503,scenarios!$A$2:$I$61,9)</f>
        <v>70</v>
      </c>
    </row>
    <row r="504" spans="1:22" x14ac:dyDescent="0.3">
      <c r="A504" s="10" t="s">
        <v>83</v>
      </c>
      <c r="B504" s="10" t="s">
        <v>148</v>
      </c>
      <c r="C504" s="2" t="s">
        <v>137</v>
      </c>
      <c r="D504" s="5"/>
      <c r="E504" s="5"/>
      <c r="F504" s="5"/>
      <c r="G504" s="5"/>
      <c r="H504" s="5"/>
      <c r="I504" s="5"/>
      <c r="J504" s="5"/>
      <c r="K504" s="5"/>
      <c r="L504" s="4">
        <v>58.465012076466699</v>
      </c>
      <c r="M504" s="4">
        <v>124.92249691923701</v>
      </c>
      <c r="O504" s="25" t="str">
        <f t="shared" si="10"/>
        <v>0054</v>
      </c>
      <c r="P504" s="25">
        <f>VLOOKUP($O504,scenarios!$A$2:$I$61,3)</f>
        <v>2060</v>
      </c>
      <c r="Q504" s="25" t="str">
        <f>VLOOKUP($O504,scenarios!$A$2:$I$61,4)</f>
        <v>Ref</v>
      </c>
      <c r="R504" s="25" t="str">
        <f>VLOOKUP($O504,scenarios!$A$2:$I$61,5)</f>
        <v>Ref</v>
      </c>
      <c r="S504" s="25" t="str">
        <f>VLOOKUP($O504,scenarios!$A$2:$I$61,6)</f>
        <v>Linear-Steady</v>
      </c>
      <c r="T504" s="25" t="str">
        <f>VLOOKUP($O504,scenarios!$A$2:$I$61,7)</f>
        <v>Doe2</v>
      </c>
      <c r="U504" s="25">
        <f>VLOOKUP($O504,scenarios!$A$2:$I$61,8)</f>
        <v>2030</v>
      </c>
      <c r="V504" s="25">
        <f>VLOOKUP($O504,scenarios!$A$2:$I$61,9)</f>
        <v>70</v>
      </c>
    </row>
    <row r="505" spans="1:22" x14ac:dyDescent="0.3">
      <c r="A505" s="2" t="s">
        <v>62</v>
      </c>
      <c r="B505" s="2" t="s">
        <v>144</v>
      </c>
      <c r="C505" s="2" t="s">
        <v>170</v>
      </c>
      <c r="D505" s="5"/>
      <c r="E505" s="5"/>
      <c r="F505" s="5"/>
      <c r="G505" s="5"/>
      <c r="H505" s="5"/>
      <c r="I505" s="5"/>
      <c r="J505" s="5"/>
      <c r="K505" s="4">
        <v>1.0920462298397799</v>
      </c>
      <c r="L505" s="4">
        <v>2.81066306277302</v>
      </c>
      <c r="M505" s="4">
        <v>3.1537869973129999</v>
      </c>
      <c r="O505" s="25" t="str">
        <f t="shared" si="10"/>
        <v>0008</v>
      </c>
      <c r="P505" s="25">
        <f>VLOOKUP($O505,scenarios!$A$2:$I$61,3)</f>
        <v>2060</v>
      </c>
      <c r="Q505" s="25" t="str">
        <f>VLOOKUP($O505,scenarios!$A$2:$I$61,4)</f>
        <v>Ref</v>
      </c>
      <c r="R505" s="25">
        <f>VLOOKUP($O505,scenarios!$A$2:$I$61,5)</f>
        <v>10</v>
      </c>
      <c r="S505" s="25" t="str">
        <f>VLOOKUP($O505,scenarios!$A$2:$I$61,6)</f>
        <v>Ref</v>
      </c>
      <c r="T505" s="25" t="str">
        <f>VLOOKUP($O505,scenarios!$A$2:$I$61,7)</f>
        <v>Ref</v>
      </c>
      <c r="U505" s="25" t="str">
        <f>VLOOKUP($O505,scenarios!$A$2:$I$61,8)</f>
        <v>Ref</v>
      </c>
      <c r="V505" s="25" t="str">
        <f>VLOOKUP($O505,scenarios!$A$2:$I$61,9)</f>
        <v>Ref</v>
      </c>
    </row>
    <row r="506" spans="1:22" x14ac:dyDescent="0.3">
      <c r="A506" s="10" t="s">
        <v>62</v>
      </c>
      <c r="B506" s="10" t="s">
        <v>144</v>
      </c>
      <c r="C506" s="2" t="s">
        <v>171</v>
      </c>
      <c r="D506" s="5"/>
      <c r="E506" s="5"/>
      <c r="F506" s="5"/>
      <c r="G506" s="5"/>
      <c r="H506" s="5"/>
      <c r="I506" s="5"/>
      <c r="J506" s="5"/>
      <c r="K506" s="4">
        <v>1.0920462298397899</v>
      </c>
      <c r="L506" s="4">
        <v>2.8106630627730298</v>
      </c>
      <c r="M506" s="4">
        <v>3.1537869973129999</v>
      </c>
      <c r="O506" s="25" t="str">
        <f t="shared" si="10"/>
        <v>0026</v>
      </c>
      <c r="P506" s="25">
        <f>VLOOKUP($O506,scenarios!$A$2:$I$61,3)</f>
        <v>2060</v>
      </c>
      <c r="Q506" s="25" t="str">
        <f>VLOOKUP($O506,scenarios!$A$2:$I$61,4)</f>
        <v>Ref</v>
      </c>
      <c r="R506" s="25">
        <f>VLOOKUP($O506,scenarios!$A$2:$I$61,5)</f>
        <v>10</v>
      </c>
      <c r="S506" s="25" t="str">
        <f>VLOOKUP($O506,scenarios!$A$2:$I$61,6)</f>
        <v>Ref</v>
      </c>
      <c r="T506" s="25" t="str">
        <f>VLOOKUP($O506,scenarios!$A$2:$I$61,7)</f>
        <v>Ref</v>
      </c>
      <c r="U506" s="25">
        <f>VLOOKUP($O506,scenarios!$A$2:$I$61,8)</f>
        <v>2030</v>
      </c>
      <c r="V506" s="25" t="str">
        <f>VLOOKUP($O506,scenarios!$A$2:$I$61,9)</f>
        <v>Ref</v>
      </c>
    </row>
    <row r="507" spans="1:22" x14ac:dyDescent="0.3">
      <c r="A507" s="10" t="s">
        <v>62</v>
      </c>
      <c r="B507" s="10" t="s">
        <v>144</v>
      </c>
      <c r="C507" s="2" t="s">
        <v>172</v>
      </c>
      <c r="D507" s="5"/>
      <c r="E507" s="5"/>
      <c r="F507" s="5"/>
      <c r="G507" s="5"/>
      <c r="H507" s="5"/>
      <c r="I507" s="5"/>
      <c r="J507" s="5"/>
      <c r="K507" s="4">
        <v>1.0920462298397799</v>
      </c>
      <c r="L507" s="4">
        <v>2.81066306277302</v>
      </c>
      <c r="M507" s="4">
        <v>3.1537869973129999</v>
      </c>
      <c r="O507" s="25" t="str">
        <f t="shared" si="10"/>
        <v>0044</v>
      </c>
      <c r="P507" s="25">
        <f>VLOOKUP($O507,scenarios!$A$2:$I$61,3)</f>
        <v>2060</v>
      </c>
      <c r="Q507" s="25" t="str">
        <f>VLOOKUP($O507,scenarios!$A$2:$I$61,4)</f>
        <v>Ref</v>
      </c>
      <c r="R507" s="25">
        <f>VLOOKUP($O507,scenarios!$A$2:$I$61,5)</f>
        <v>10</v>
      </c>
      <c r="S507" s="25" t="str">
        <f>VLOOKUP($O507,scenarios!$A$2:$I$61,6)</f>
        <v>Ref</v>
      </c>
      <c r="T507" s="25" t="str">
        <f>VLOOKUP($O507,scenarios!$A$2:$I$61,7)</f>
        <v>Ref</v>
      </c>
      <c r="U507" s="25">
        <f>VLOOKUP($O507,scenarios!$A$2:$I$61,8)</f>
        <v>2030</v>
      </c>
      <c r="V507" s="25">
        <f>VLOOKUP($O507,scenarios!$A$2:$I$61,9)</f>
        <v>70</v>
      </c>
    </row>
    <row r="508" spans="1:22" x14ac:dyDescent="0.3">
      <c r="A508" s="2" t="s">
        <v>63</v>
      </c>
      <c r="B508" s="2" t="s">
        <v>144</v>
      </c>
      <c r="C508" s="2" t="s">
        <v>173</v>
      </c>
      <c r="D508" s="5"/>
      <c r="E508" s="5"/>
      <c r="F508" s="5"/>
      <c r="G508" s="5"/>
      <c r="H508" s="5"/>
      <c r="I508" s="5"/>
      <c r="J508" s="5"/>
      <c r="K508" s="5"/>
      <c r="L508" s="5"/>
      <c r="M508" s="4">
        <v>1.7282512607682501</v>
      </c>
      <c r="O508" s="25" t="str">
        <f t="shared" si="10"/>
        <v>0003</v>
      </c>
      <c r="P508" s="25" t="str">
        <f>VLOOKUP($O508,scenarios!$A$2:$I$61,3)</f>
        <v>Ref</v>
      </c>
      <c r="Q508" s="25" t="str">
        <f>VLOOKUP($O508,scenarios!$A$2:$I$61,4)</f>
        <v>Ref</v>
      </c>
      <c r="R508" s="25">
        <f>VLOOKUP($O508,scenarios!$A$2:$I$61,5)</f>
        <v>20</v>
      </c>
      <c r="S508" s="25" t="str">
        <f>VLOOKUP($O508,scenarios!$A$2:$I$61,6)</f>
        <v>Linear-Steady</v>
      </c>
      <c r="T508" s="25" t="str">
        <f>VLOOKUP($O508,scenarios!$A$2:$I$61,7)</f>
        <v>Doe2</v>
      </c>
      <c r="U508" s="25">
        <f>VLOOKUP($O508,scenarios!$A$2:$I$61,8)</f>
        <v>2030</v>
      </c>
      <c r="V508" s="25">
        <f>VLOOKUP($O508,scenarios!$A$2:$I$61,9)</f>
        <v>70</v>
      </c>
    </row>
    <row r="509" spans="1:22" x14ac:dyDescent="0.3">
      <c r="A509" s="10" t="s">
        <v>63</v>
      </c>
      <c r="B509" s="10" t="s">
        <v>144</v>
      </c>
      <c r="C509" s="2" t="s">
        <v>170</v>
      </c>
      <c r="D509" s="5"/>
      <c r="E509" s="5"/>
      <c r="F509" s="5"/>
      <c r="G509" s="5"/>
      <c r="H509" s="5"/>
      <c r="I509" s="5"/>
      <c r="J509" s="5"/>
      <c r="K509" s="4">
        <v>0.57963860173359205</v>
      </c>
      <c r="L509" s="4">
        <v>0.66611727040773105</v>
      </c>
      <c r="M509" s="4">
        <v>1.23562580866893</v>
      </c>
      <c r="O509" s="25" t="str">
        <f t="shared" si="10"/>
        <v>0008</v>
      </c>
      <c r="P509" s="25">
        <f>VLOOKUP($O509,scenarios!$A$2:$I$61,3)</f>
        <v>2060</v>
      </c>
      <c r="Q509" s="25" t="str">
        <f>VLOOKUP($O509,scenarios!$A$2:$I$61,4)</f>
        <v>Ref</v>
      </c>
      <c r="R509" s="25">
        <f>VLOOKUP($O509,scenarios!$A$2:$I$61,5)</f>
        <v>10</v>
      </c>
      <c r="S509" s="25" t="str">
        <f>VLOOKUP($O509,scenarios!$A$2:$I$61,6)</f>
        <v>Ref</v>
      </c>
      <c r="T509" s="25" t="str">
        <f>VLOOKUP($O509,scenarios!$A$2:$I$61,7)</f>
        <v>Ref</v>
      </c>
      <c r="U509" s="25" t="str">
        <f>VLOOKUP($O509,scenarios!$A$2:$I$61,8)</f>
        <v>Ref</v>
      </c>
      <c r="V509" s="25" t="str">
        <f>VLOOKUP($O509,scenarios!$A$2:$I$61,9)</f>
        <v>Ref</v>
      </c>
    </row>
    <row r="510" spans="1:22" x14ac:dyDescent="0.3">
      <c r="A510" s="10" t="s">
        <v>63</v>
      </c>
      <c r="B510" s="10" t="s">
        <v>144</v>
      </c>
      <c r="C510" s="2" t="s">
        <v>174</v>
      </c>
      <c r="D510" s="5"/>
      <c r="E510" s="5"/>
      <c r="F510" s="5"/>
      <c r="G510" s="5"/>
      <c r="H510" s="5"/>
      <c r="I510" s="5"/>
      <c r="J510" s="5"/>
      <c r="K510" s="4">
        <v>1.8528209130855899</v>
      </c>
      <c r="L510" s="4">
        <v>3.6579164146929699</v>
      </c>
      <c r="M510" s="4">
        <v>4.4672065777429903</v>
      </c>
      <c r="O510" s="25" t="str">
        <f t="shared" si="10"/>
        <v>0009</v>
      </c>
      <c r="P510" s="25">
        <f>VLOOKUP($O510,scenarios!$A$2:$I$61,3)</f>
        <v>2060</v>
      </c>
      <c r="Q510" s="25" t="str">
        <f>VLOOKUP($O510,scenarios!$A$2:$I$61,4)</f>
        <v>Ref</v>
      </c>
      <c r="R510" s="25">
        <f>VLOOKUP($O510,scenarios!$A$2:$I$61,5)</f>
        <v>20</v>
      </c>
      <c r="S510" s="25" t="str">
        <f>VLOOKUP($O510,scenarios!$A$2:$I$61,6)</f>
        <v>Ref</v>
      </c>
      <c r="T510" s="25" t="str">
        <f>VLOOKUP($O510,scenarios!$A$2:$I$61,7)</f>
        <v>Ref</v>
      </c>
      <c r="U510" s="25" t="str">
        <f>VLOOKUP($O510,scenarios!$A$2:$I$61,8)</f>
        <v>Ref</v>
      </c>
      <c r="V510" s="25" t="str">
        <f>VLOOKUP($O510,scenarios!$A$2:$I$61,9)</f>
        <v>Ref</v>
      </c>
    </row>
    <row r="511" spans="1:22" x14ac:dyDescent="0.3">
      <c r="A511" s="10" t="s">
        <v>63</v>
      </c>
      <c r="B511" s="10" t="s">
        <v>144</v>
      </c>
      <c r="C511" s="2" t="s">
        <v>175</v>
      </c>
      <c r="D511" s="5"/>
      <c r="E511" s="5"/>
      <c r="F511" s="5"/>
      <c r="G511" s="5"/>
      <c r="H511" s="5"/>
      <c r="I511" s="5"/>
      <c r="J511" s="5"/>
      <c r="K511" s="4">
        <v>1.6716848315733699</v>
      </c>
      <c r="L511" s="4">
        <v>3.4767803331807499</v>
      </c>
      <c r="M511" s="4">
        <v>4.3894128059819302</v>
      </c>
      <c r="O511" s="25" t="str">
        <f t="shared" si="10"/>
        <v>0011</v>
      </c>
      <c r="P511" s="25">
        <f>VLOOKUP($O511,scenarios!$A$2:$I$61,3)</f>
        <v>2060</v>
      </c>
      <c r="Q511" s="25" t="str">
        <f>VLOOKUP($O511,scenarios!$A$2:$I$61,4)</f>
        <v>Ref</v>
      </c>
      <c r="R511" s="25">
        <f>VLOOKUP($O511,scenarios!$A$2:$I$61,5)</f>
        <v>10</v>
      </c>
      <c r="S511" s="25" t="str">
        <f>VLOOKUP($O511,scenarios!$A$2:$I$61,6)</f>
        <v>Linear-Steady</v>
      </c>
      <c r="T511" s="25" t="str">
        <f>VLOOKUP($O511,scenarios!$A$2:$I$61,7)</f>
        <v>Ref</v>
      </c>
      <c r="U511" s="25" t="str">
        <f>VLOOKUP($O511,scenarios!$A$2:$I$61,8)</f>
        <v>Ref</v>
      </c>
      <c r="V511" s="25" t="str">
        <f>VLOOKUP($O511,scenarios!$A$2:$I$61,9)</f>
        <v>Ref</v>
      </c>
    </row>
    <row r="512" spans="1:22" x14ac:dyDescent="0.3">
      <c r="A512" s="10" t="s">
        <v>63</v>
      </c>
      <c r="B512" s="10" t="s">
        <v>144</v>
      </c>
      <c r="C512" s="2" t="s">
        <v>176</v>
      </c>
      <c r="D512" s="5"/>
      <c r="E512" s="5"/>
      <c r="F512" s="5"/>
      <c r="G512" s="5"/>
      <c r="H512" s="5"/>
      <c r="I512" s="5"/>
      <c r="J512" s="5"/>
      <c r="K512" s="4">
        <v>1.8528209130855899</v>
      </c>
      <c r="L512" s="4">
        <v>3.6579164146929699</v>
      </c>
      <c r="M512" s="4">
        <v>4.4672065777429903</v>
      </c>
      <c r="O512" s="25" t="str">
        <f t="shared" si="10"/>
        <v>0012</v>
      </c>
      <c r="P512" s="25">
        <f>VLOOKUP($O512,scenarios!$A$2:$I$61,3)</f>
        <v>2060</v>
      </c>
      <c r="Q512" s="25" t="str">
        <f>VLOOKUP($O512,scenarios!$A$2:$I$61,4)</f>
        <v>Ref</v>
      </c>
      <c r="R512" s="25">
        <f>VLOOKUP($O512,scenarios!$A$2:$I$61,5)</f>
        <v>20</v>
      </c>
      <c r="S512" s="25" t="str">
        <f>VLOOKUP($O512,scenarios!$A$2:$I$61,6)</f>
        <v>Linear-Steady</v>
      </c>
      <c r="T512" s="25" t="str">
        <f>VLOOKUP($O512,scenarios!$A$2:$I$61,7)</f>
        <v>Ref</v>
      </c>
      <c r="U512" s="25" t="str">
        <f>VLOOKUP($O512,scenarios!$A$2:$I$61,8)</f>
        <v>Ref</v>
      </c>
      <c r="V512" s="25" t="str">
        <f>VLOOKUP($O512,scenarios!$A$2:$I$61,9)</f>
        <v>Ref</v>
      </c>
    </row>
    <row r="513" spans="1:22" x14ac:dyDescent="0.3">
      <c r="A513" s="10" t="s">
        <v>63</v>
      </c>
      <c r="B513" s="10" t="s">
        <v>144</v>
      </c>
      <c r="C513" s="2" t="s">
        <v>177</v>
      </c>
      <c r="D513" s="5"/>
      <c r="E513" s="5"/>
      <c r="F513" s="5"/>
      <c r="G513" s="5"/>
      <c r="H513" s="5"/>
      <c r="I513" s="5"/>
      <c r="J513" s="5"/>
      <c r="K513" s="4">
        <v>1.6716848315733699</v>
      </c>
      <c r="L513" s="4">
        <v>3.4767803331807499</v>
      </c>
      <c r="M513" s="4">
        <v>4.3894128059819302</v>
      </c>
      <c r="O513" s="25" t="str">
        <f t="shared" si="10"/>
        <v>0019</v>
      </c>
      <c r="P513" s="25">
        <f>VLOOKUP($O513,scenarios!$A$2:$I$61,3)</f>
        <v>2060</v>
      </c>
      <c r="Q513" s="25" t="str">
        <f>VLOOKUP($O513,scenarios!$A$2:$I$61,4)</f>
        <v>Ref</v>
      </c>
      <c r="R513" s="25">
        <f>VLOOKUP($O513,scenarios!$A$2:$I$61,5)</f>
        <v>10</v>
      </c>
      <c r="S513" s="25" t="str">
        <f>VLOOKUP($O513,scenarios!$A$2:$I$61,6)</f>
        <v>Linear-Steady</v>
      </c>
      <c r="T513" s="25" t="str">
        <f>VLOOKUP($O513,scenarios!$A$2:$I$61,7)</f>
        <v>Low</v>
      </c>
      <c r="U513" s="25" t="str">
        <f>VLOOKUP($O513,scenarios!$A$2:$I$61,8)</f>
        <v>Ref</v>
      </c>
      <c r="V513" s="25" t="str">
        <f>VLOOKUP($O513,scenarios!$A$2:$I$61,9)</f>
        <v>Ref</v>
      </c>
    </row>
    <row r="514" spans="1:22" x14ac:dyDescent="0.3">
      <c r="A514" s="10" t="s">
        <v>63</v>
      </c>
      <c r="B514" s="10" t="s">
        <v>144</v>
      </c>
      <c r="C514" s="2" t="s">
        <v>178</v>
      </c>
      <c r="D514" s="5"/>
      <c r="E514" s="5"/>
      <c r="F514" s="5"/>
      <c r="G514" s="5"/>
      <c r="H514" s="5"/>
      <c r="I514" s="5"/>
      <c r="J514" s="5"/>
      <c r="K514" s="4">
        <v>1.6716848315733699</v>
      </c>
      <c r="L514" s="4">
        <v>3.4767803331807499</v>
      </c>
      <c r="M514" s="4">
        <v>4.3894128059819302</v>
      </c>
      <c r="O514" s="25" t="str">
        <f>RIGHT(C514,4)</f>
        <v>0020</v>
      </c>
      <c r="P514" s="25">
        <f>VLOOKUP($O514,scenarios!$A$2:$I$61,3)</f>
        <v>2060</v>
      </c>
      <c r="Q514" s="25" t="str">
        <f>VLOOKUP($O514,scenarios!$A$2:$I$61,4)</f>
        <v>Ref</v>
      </c>
      <c r="R514" s="25">
        <f>VLOOKUP($O514,scenarios!$A$2:$I$61,5)</f>
        <v>10</v>
      </c>
      <c r="S514" s="25" t="str">
        <f>VLOOKUP($O514,scenarios!$A$2:$I$61,6)</f>
        <v>Linear-Steady</v>
      </c>
      <c r="T514" s="25" t="str">
        <f>VLOOKUP($O514,scenarios!$A$2:$I$61,7)</f>
        <v>Doe4</v>
      </c>
      <c r="U514" s="25" t="str">
        <f>VLOOKUP($O514,scenarios!$A$2:$I$61,8)</f>
        <v>Ref</v>
      </c>
      <c r="V514" s="25" t="str">
        <f>VLOOKUP($O514,scenarios!$A$2:$I$61,9)</f>
        <v>Ref</v>
      </c>
    </row>
    <row r="515" spans="1:22" x14ac:dyDescent="0.3">
      <c r="A515" s="10" t="s">
        <v>63</v>
      </c>
      <c r="B515" s="10" t="s">
        <v>144</v>
      </c>
      <c r="C515" s="2" t="s">
        <v>179</v>
      </c>
      <c r="D515" s="5"/>
      <c r="E515" s="5"/>
      <c r="F515" s="5"/>
      <c r="G515" s="5"/>
      <c r="H515" s="5"/>
      <c r="I515" s="5"/>
      <c r="J515" s="5"/>
      <c r="K515" s="4">
        <v>1.6716848315733699</v>
      </c>
      <c r="L515" s="4">
        <v>3.4767803331807499</v>
      </c>
      <c r="M515" s="4">
        <v>4.3894128059819302</v>
      </c>
      <c r="O515" s="25" t="str">
        <f t="shared" ref="O515:O560" si="11">RIGHT(C515,4)</f>
        <v>0021</v>
      </c>
      <c r="P515" s="25">
        <f>VLOOKUP($O515,scenarios!$A$2:$I$61,3)</f>
        <v>2060</v>
      </c>
      <c r="Q515" s="25" t="str">
        <f>VLOOKUP($O515,scenarios!$A$2:$I$61,4)</f>
        <v>Ref</v>
      </c>
      <c r="R515" s="25">
        <f>VLOOKUP($O515,scenarios!$A$2:$I$61,5)</f>
        <v>10</v>
      </c>
      <c r="S515" s="25" t="str">
        <f>VLOOKUP($O515,scenarios!$A$2:$I$61,6)</f>
        <v>Linear-Steady</v>
      </c>
      <c r="T515" s="25" t="str">
        <f>VLOOKUP($O515,scenarios!$A$2:$I$61,7)</f>
        <v>Doe2</v>
      </c>
      <c r="U515" s="25" t="str">
        <f>VLOOKUP($O515,scenarios!$A$2:$I$61,8)</f>
        <v>Ref</v>
      </c>
      <c r="V515" s="25" t="str">
        <f>VLOOKUP($O515,scenarios!$A$2:$I$61,9)</f>
        <v>Ref</v>
      </c>
    </row>
    <row r="516" spans="1:22" x14ac:dyDescent="0.3">
      <c r="A516" s="10" t="s">
        <v>63</v>
      </c>
      <c r="B516" s="10" t="s">
        <v>144</v>
      </c>
      <c r="C516" s="2" t="s">
        <v>180</v>
      </c>
      <c r="D516" s="5"/>
      <c r="E516" s="5"/>
      <c r="F516" s="5"/>
      <c r="G516" s="5"/>
      <c r="H516" s="5"/>
      <c r="I516" s="5"/>
      <c r="J516" s="5"/>
      <c r="K516" s="4">
        <v>1.8528209130855899</v>
      </c>
      <c r="L516" s="4">
        <v>3.6579164146929699</v>
      </c>
      <c r="M516" s="4">
        <v>4.4672065777429903</v>
      </c>
      <c r="O516" s="25" t="str">
        <f t="shared" si="11"/>
        <v>0022</v>
      </c>
      <c r="P516" s="25">
        <f>VLOOKUP($O516,scenarios!$A$2:$I$61,3)</f>
        <v>2060</v>
      </c>
      <c r="Q516" s="25" t="str">
        <f>VLOOKUP($O516,scenarios!$A$2:$I$61,4)</f>
        <v>Ref</v>
      </c>
      <c r="R516" s="25">
        <f>VLOOKUP($O516,scenarios!$A$2:$I$61,5)</f>
        <v>20</v>
      </c>
      <c r="S516" s="25" t="str">
        <f>VLOOKUP($O516,scenarios!$A$2:$I$61,6)</f>
        <v>Linear-Steady</v>
      </c>
      <c r="T516" s="25" t="str">
        <f>VLOOKUP($O516,scenarios!$A$2:$I$61,7)</f>
        <v>Low</v>
      </c>
      <c r="U516" s="25" t="str">
        <f>VLOOKUP($O516,scenarios!$A$2:$I$61,8)</f>
        <v>Ref</v>
      </c>
      <c r="V516" s="25" t="str">
        <f>VLOOKUP($O516,scenarios!$A$2:$I$61,9)</f>
        <v>Ref</v>
      </c>
    </row>
    <row r="517" spans="1:22" x14ac:dyDescent="0.3">
      <c r="A517" s="10" t="s">
        <v>63</v>
      </c>
      <c r="B517" s="10" t="s">
        <v>144</v>
      </c>
      <c r="C517" s="2" t="s">
        <v>181</v>
      </c>
      <c r="D517" s="5"/>
      <c r="E517" s="5"/>
      <c r="F517" s="5"/>
      <c r="G517" s="5"/>
      <c r="H517" s="5"/>
      <c r="I517" s="5"/>
      <c r="J517" s="5"/>
      <c r="K517" s="4">
        <v>1.8528209130855899</v>
      </c>
      <c r="L517" s="4">
        <v>3.6579164146929699</v>
      </c>
      <c r="M517" s="4">
        <v>4.4672065777429903</v>
      </c>
      <c r="O517" s="25" t="str">
        <f t="shared" si="11"/>
        <v>0023</v>
      </c>
      <c r="P517" s="25">
        <f>VLOOKUP($O517,scenarios!$A$2:$I$61,3)</f>
        <v>2060</v>
      </c>
      <c r="Q517" s="25" t="str">
        <f>VLOOKUP($O517,scenarios!$A$2:$I$61,4)</f>
        <v>Ref</v>
      </c>
      <c r="R517" s="25">
        <f>VLOOKUP($O517,scenarios!$A$2:$I$61,5)</f>
        <v>20</v>
      </c>
      <c r="S517" s="25" t="str">
        <f>VLOOKUP($O517,scenarios!$A$2:$I$61,6)</f>
        <v>Linear-Steady</v>
      </c>
      <c r="T517" s="25" t="str">
        <f>VLOOKUP($O517,scenarios!$A$2:$I$61,7)</f>
        <v>Doe4</v>
      </c>
      <c r="U517" s="25" t="str">
        <f>VLOOKUP($O517,scenarios!$A$2:$I$61,8)</f>
        <v>Ref</v>
      </c>
      <c r="V517" s="25" t="str">
        <f>VLOOKUP($O517,scenarios!$A$2:$I$61,9)</f>
        <v>Ref</v>
      </c>
    </row>
    <row r="518" spans="1:22" x14ac:dyDescent="0.3">
      <c r="A518" s="10" t="s">
        <v>63</v>
      </c>
      <c r="B518" s="10" t="s">
        <v>144</v>
      </c>
      <c r="C518" s="2" t="s">
        <v>182</v>
      </c>
      <c r="D518" s="5"/>
      <c r="E518" s="5"/>
      <c r="F518" s="5"/>
      <c r="G518" s="5"/>
      <c r="H518" s="5"/>
      <c r="I518" s="5"/>
      <c r="J518" s="5"/>
      <c r="K518" s="4">
        <v>1.8528209130855899</v>
      </c>
      <c r="L518" s="4">
        <v>3.6579164146929699</v>
      </c>
      <c r="M518" s="4">
        <v>4.4672065777429903</v>
      </c>
      <c r="O518" s="25" t="str">
        <f t="shared" si="11"/>
        <v>0024</v>
      </c>
      <c r="P518" s="25">
        <f>VLOOKUP($O518,scenarios!$A$2:$I$61,3)</f>
        <v>2060</v>
      </c>
      <c r="Q518" s="25" t="str">
        <f>VLOOKUP($O518,scenarios!$A$2:$I$61,4)</f>
        <v>Ref</v>
      </c>
      <c r="R518" s="25">
        <f>VLOOKUP($O518,scenarios!$A$2:$I$61,5)</f>
        <v>20</v>
      </c>
      <c r="S518" s="25" t="str">
        <f>VLOOKUP($O518,scenarios!$A$2:$I$61,6)</f>
        <v>Linear-Steady</v>
      </c>
      <c r="T518" s="25" t="str">
        <f>VLOOKUP($O518,scenarios!$A$2:$I$61,7)</f>
        <v>Doe2</v>
      </c>
      <c r="U518" s="25" t="str">
        <f>VLOOKUP($O518,scenarios!$A$2:$I$61,8)</f>
        <v>Ref</v>
      </c>
      <c r="V518" s="25" t="str">
        <f>VLOOKUP($O518,scenarios!$A$2:$I$61,9)</f>
        <v>Ref</v>
      </c>
    </row>
    <row r="519" spans="1:22" x14ac:dyDescent="0.3">
      <c r="A519" s="10" t="s">
        <v>63</v>
      </c>
      <c r="B519" s="10" t="s">
        <v>144</v>
      </c>
      <c r="C519" s="2" t="s">
        <v>171</v>
      </c>
      <c r="D519" s="5"/>
      <c r="E519" s="5"/>
      <c r="F519" s="5"/>
      <c r="G519" s="5"/>
      <c r="H519" s="5"/>
      <c r="I519" s="5"/>
      <c r="J519" s="5"/>
      <c r="K519" s="4">
        <v>0.57963860173359205</v>
      </c>
      <c r="L519" s="4">
        <v>0.66611727040773105</v>
      </c>
      <c r="M519" s="4">
        <v>1.23562580866893</v>
      </c>
      <c r="O519" s="25" t="str">
        <f t="shared" si="11"/>
        <v>0026</v>
      </c>
      <c r="P519" s="25">
        <f>VLOOKUP($O519,scenarios!$A$2:$I$61,3)</f>
        <v>2060</v>
      </c>
      <c r="Q519" s="25" t="str">
        <f>VLOOKUP($O519,scenarios!$A$2:$I$61,4)</f>
        <v>Ref</v>
      </c>
      <c r="R519" s="25">
        <f>VLOOKUP($O519,scenarios!$A$2:$I$61,5)</f>
        <v>10</v>
      </c>
      <c r="S519" s="25" t="str">
        <f>VLOOKUP($O519,scenarios!$A$2:$I$61,6)</f>
        <v>Ref</v>
      </c>
      <c r="T519" s="25" t="str">
        <f>VLOOKUP($O519,scenarios!$A$2:$I$61,7)</f>
        <v>Ref</v>
      </c>
      <c r="U519" s="25">
        <f>VLOOKUP($O519,scenarios!$A$2:$I$61,8)</f>
        <v>2030</v>
      </c>
      <c r="V519" s="25" t="str">
        <f>VLOOKUP($O519,scenarios!$A$2:$I$61,9)</f>
        <v>Ref</v>
      </c>
    </row>
    <row r="520" spans="1:22" x14ac:dyDescent="0.3">
      <c r="A520" s="10" t="s">
        <v>63</v>
      </c>
      <c r="B520" s="10" t="s">
        <v>144</v>
      </c>
      <c r="C520" s="2" t="s">
        <v>183</v>
      </c>
      <c r="D520" s="5"/>
      <c r="E520" s="5"/>
      <c r="F520" s="5"/>
      <c r="G520" s="5"/>
      <c r="H520" s="5"/>
      <c r="I520" s="5"/>
      <c r="J520" s="5"/>
      <c r="K520" s="4">
        <v>1.8528209130855899</v>
      </c>
      <c r="L520" s="4">
        <v>3.6579164146929699</v>
      </c>
      <c r="M520" s="4">
        <v>4.4672065777429903</v>
      </c>
      <c r="O520" s="25" t="str">
        <f t="shared" si="11"/>
        <v>0027</v>
      </c>
      <c r="P520" s="25">
        <f>VLOOKUP($O520,scenarios!$A$2:$I$61,3)</f>
        <v>2060</v>
      </c>
      <c r="Q520" s="25" t="str">
        <f>VLOOKUP($O520,scenarios!$A$2:$I$61,4)</f>
        <v>Ref</v>
      </c>
      <c r="R520" s="25">
        <f>VLOOKUP($O520,scenarios!$A$2:$I$61,5)</f>
        <v>20</v>
      </c>
      <c r="S520" s="25" t="str">
        <f>VLOOKUP($O520,scenarios!$A$2:$I$61,6)</f>
        <v>Ref</v>
      </c>
      <c r="T520" s="25" t="str">
        <f>VLOOKUP($O520,scenarios!$A$2:$I$61,7)</f>
        <v>Ref</v>
      </c>
      <c r="U520" s="25">
        <f>VLOOKUP($O520,scenarios!$A$2:$I$61,8)</f>
        <v>2030</v>
      </c>
      <c r="V520" s="25" t="str">
        <f>VLOOKUP($O520,scenarios!$A$2:$I$61,9)</f>
        <v>Ref</v>
      </c>
    </row>
    <row r="521" spans="1:22" x14ac:dyDescent="0.3">
      <c r="A521" s="10" t="s">
        <v>63</v>
      </c>
      <c r="B521" s="10" t="s">
        <v>144</v>
      </c>
      <c r="C521" s="2" t="s">
        <v>184</v>
      </c>
      <c r="D521" s="5"/>
      <c r="E521" s="5"/>
      <c r="F521" s="5"/>
      <c r="G521" s="5"/>
      <c r="H521" s="5"/>
      <c r="I521" s="5"/>
      <c r="J521" s="5"/>
      <c r="K521" s="4">
        <v>1.6716848315733699</v>
      </c>
      <c r="L521" s="4">
        <v>3.4767803331807499</v>
      </c>
      <c r="M521" s="4">
        <v>4.3894128059819302</v>
      </c>
      <c r="O521" s="25" t="str">
        <f t="shared" si="11"/>
        <v>0029</v>
      </c>
      <c r="P521" s="25">
        <f>VLOOKUP($O521,scenarios!$A$2:$I$61,3)</f>
        <v>2060</v>
      </c>
      <c r="Q521" s="25" t="str">
        <f>VLOOKUP($O521,scenarios!$A$2:$I$61,4)</f>
        <v>Ref</v>
      </c>
      <c r="R521" s="25">
        <f>VLOOKUP($O521,scenarios!$A$2:$I$61,5)</f>
        <v>10</v>
      </c>
      <c r="S521" s="25" t="str">
        <f>VLOOKUP($O521,scenarios!$A$2:$I$61,6)</f>
        <v>Linear-Steady</v>
      </c>
      <c r="T521" s="25" t="str">
        <f>VLOOKUP($O521,scenarios!$A$2:$I$61,7)</f>
        <v>Ref</v>
      </c>
      <c r="U521" s="25">
        <f>VLOOKUP($O521,scenarios!$A$2:$I$61,8)</f>
        <v>2030</v>
      </c>
      <c r="V521" s="25" t="str">
        <f>VLOOKUP($O521,scenarios!$A$2:$I$61,9)</f>
        <v>Ref</v>
      </c>
    </row>
    <row r="522" spans="1:22" x14ac:dyDescent="0.3">
      <c r="A522" s="10" t="s">
        <v>63</v>
      </c>
      <c r="B522" s="10" t="s">
        <v>144</v>
      </c>
      <c r="C522" s="2" t="s">
        <v>185</v>
      </c>
      <c r="D522" s="5"/>
      <c r="E522" s="5"/>
      <c r="F522" s="5"/>
      <c r="G522" s="5"/>
      <c r="H522" s="5"/>
      <c r="I522" s="5"/>
      <c r="J522" s="5"/>
      <c r="K522" s="4">
        <v>1.8528209130855899</v>
      </c>
      <c r="L522" s="4">
        <v>3.6579164146929699</v>
      </c>
      <c r="M522" s="4">
        <v>4.4672065777429903</v>
      </c>
      <c r="O522" s="25" t="str">
        <f t="shared" si="11"/>
        <v>0030</v>
      </c>
      <c r="P522" s="25">
        <f>VLOOKUP($O522,scenarios!$A$2:$I$61,3)</f>
        <v>2060</v>
      </c>
      <c r="Q522" s="25" t="str">
        <f>VLOOKUP($O522,scenarios!$A$2:$I$61,4)</f>
        <v>Ref</v>
      </c>
      <c r="R522" s="25">
        <f>VLOOKUP($O522,scenarios!$A$2:$I$61,5)</f>
        <v>20</v>
      </c>
      <c r="S522" s="25" t="str">
        <f>VLOOKUP($O522,scenarios!$A$2:$I$61,6)</f>
        <v>Linear-Steady</v>
      </c>
      <c r="T522" s="25" t="str">
        <f>VLOOKUP($O522,scenarios!$A$2:$I$61,7)</f>
        <v>Ref</v>
      </c>
      <c r="U522" s="25">
        <f>VLOOKUP($O522,scenarios!$A$2:$I$61,8)</f>
        <v>2030</v>
      </c>
      <c r="V522" s="25" t="str">
        <f>VLOOKUP($O522,scenarios!$A$2:$I$61,9)</f>
        <v>Ref</v>
      </c>
    </row>
    <row r="523" spans="1:22" x14ac:dyDescent="0.3">
      <c r="A523" s="10" t="s">
        <v>63</v>
      </c>
      <c r="B523" s="10" t="s">
        <v>144</v>
      </c>
      <c r="C523" s="2" t="s">
        <v>186</v>
      </c>
      <c r="D523" s="5"/>
      <c r="E523" s="5"/>
      <c r="F523" s="5"/>
      <c r="G523" s="5"/>
      <c r="H523" s="5"/>
      <c r="I523" s="5"/>
      <c r="J523" s="5"/>
      <c r="K523" s="4">
        <v>1.6716848315733699</v>
      </c>
      <c r="L523" s="4">
        <v>3.4767803331807499</v>
      </c>
      <c r="M523" s="4">
        <v>4.3894128059819302</v>
      </c>
      <c r="O523" s="25" t="str">
        <f t="shared" si="11"/>
        <v>0037</v>
      </c>
      <c r="P523" s="25">
        <f>VLOOKUP($O523,scenarios!$A$2:$I$61,3)</f>
        <v>2060</v>
      </c>
      <c r="Q523" s="25" t="str">
        <f>VLOOKUP($O523,scenarios!$A$2:$I$61,4)</f>
        <v>Ref</v>
      </c>
      <c r="R523" s="25">
        <f>VLOOKUP($O523,scenarios!$A$2:$I$61,5)</f>
        <v>10</v>
      </c>
      <c r="S523" s="25" t="str">
        <f>VLOOKUP($O523,scenarios!$A$2:$I$61,6)</f>
        <v>Linear-Steady</v>
      </c>
      <c r="T523" s="25" t="str">
        <f>VLOOKUP($O523,scenarios!$A$2:$I$61,7)</f>
        <v>Low</v>
      </c>
      <c r="U523" s="25">
        <f>VLOOKUP($O523,scenarios!$A$2:$I$61,8)</f>
        <v>2030</v>
      </c>
      <c r="V523" s="25" t="str">
        <f>VLOOKUP($O523,scenarios!$A$2:$I$61,9)</f>
        <v>Ref</v>
      </c>
    </row>
    <row r="524" spans="1:22" x14ac:dyDescent="0.3">
      <c r="A524" s="10" t="s">
        <v>63</v>
      </c>
      <c r="B524" s="10" t="s">
        <v>144</v>
      </c>
      <c r="C524" s="2" t="s">
        <v>187</v>
      </c>
      <c r="D524" s="5"/>
      <c r="E524" s="5"/>
      <c r="F524" s="5"/>
      <c r="G524" s="5"/>
      <c r="H524" s="5"/>
      <c r="I524" s="5"/>
      <c r="J524" s="5"/>
      <c r="K524" s="4">
        <v>1.6716848315733699</v>
      </c>
      <c r="L524" s="4">
        <v>3.4767803331807499</v>
      </c>
      <c r="M524" s="4">
        <v>4.3894128059819302</v>
      </c>
      <c r="O524" s="25" t="str">
        <f t="shared" si="11"/>
        <v>0038</v>
      </c>
      <c r="P524" s="25">
        <f>VLOOKUP($O524,scenarios!$A$2:$I$61,3)</f>
        <v>2060</v>
      </c>
      <c r="Q524" s="25" t="str">
        <f>VLOOKUP($O524,scenarios!$A$2:$I$61,4)</f>
        <v>Ref</v>
      </c>
      <c r="R524" s="25">
        <f>VLOOKUP($O524,scenarios!$A$2:$I$61,5)</f>
        <v>10</v>
      </c>
      <c r="S524" s="25" t="str">
        <f>VLOOKUP($O524,scenarios!$A$2:$I$61,6)</f>
        <v>Linear-Steady</v>
      </c>
      <c r="T524" s="25" t="str">
        <f>VLOOKUP($O524,scenarios!$A$2:$I$61,7)</f>
        <v>Doe4</v>
      </c>
      <c r="U524" s="25">
        <f>VLOOKUP($O524,scenarios!$A$2:$I$61,8)</f>
        <v>2030</v>
      </c>
      <c r="V524" s="25" t="str">
        <f>VLOOKUP($O524,scenarios!$A$2:$I$61,9)</f>
        <v>Ref</v>
      </c>
    </row>
    <row r="525" spans="1:22" x14ac:dyDescent="0.3">
      <c r="A525" s="10" t="s">
        <v>63</v>
      </c>
      <c r="B525" s="10" t="s">
        <v>144</v>
      </c>
      <c r="C525" s="2" t="s">
        <v>188</v>
      </c>
      <c r="D525" s="5"/>
      <c r="E525" s="5"/>
      <c r="F525" s="5"/>
      <c r="G525" s="5"/>
      <c r="H525" s="5"/>
      <c r="I525" s="5"/>
      <c r="J525" s="5"/>
      <c r="K525" s="4">
        <v>1.6716848315733699</v>
      </c>
      <c r="L525" s="4">
        <v>3.4767803331807499</v>
      </c>
      <c r="M525" s="4">
        <v>4.3894128059819302</v>
      </c>
      <c r="O525" s="25" t="str">
        <f t="shared" si="11"/>
        <v>0039</v>
      </c>
      <c r="P525" s="25">
        <f>VLOOKUP($O525,scenarios!$A$2:$I$61,3)</f>
        <v>2060</v>
      </c>
      <c r="Q525" s="25" t="str">
        <f>VLOOKUP($O525,scenarios!$A$2:$I$61,4)</f>
        <v>Ref</v>
      </c>
      <c r="R525" s="25">
        <f>VLOOKUP($O525,scenarios!$A$2:$I$61,5)</f>
        <v>10</v>
      </c>
      <c r="S525" s="25" t="str">
        <f>VLOOKUP($O525,scenarios!$A$2:$I$61,6)</f>
        <v>Linear-Steady</v>
      </c>
      <c r="T525" s="25" t="str">
        <f>VLOOKUP($O525,scenarios!$A$2:$I$61,7)</f>
        <v>Doe2</v>
      </c>
      <c r="U525" s="25">
        <f>VLOOKUP($O525,scenarios!$A$2:$I$61,8)</f>
        <v>2030</v>
      </c>
      <c r="V525" s="25" t="str">
        <f>VLOOKUP($O525,scenarios!$A$2:$I$61,9)</f>
        <v>Ref</v>
      </c>
    </row>
    <row r="526" spans="1:22" x14ac:dyDescent="0.3">
      <c r="A526" s="10" t="s">
        <v>63</v>
      </c>
      <c r="B526" s="10" t="s">
        <v>144</v>
      </c>
      <c r="C526" s="2" t="s">
        <v>189</v>
      </c>
      <c r="D526" s="5"/>
      <c r="E526" s="5"/>
      <c r="F526" s="5"/>
      <c r="G526" s="5"/>
      <c r="H526" s="5"/>
      <c r="I526" s="5"/>
      <c r="J526" s="5"/>
      <c r="K526" s="4">
        <v>1.8528209130855899</v>
      </c>
      <c r="L526" s="4">
        <v>3.6579164146929699</v>
      </c>
      <c r="M526" s="4">
        <v>4.4672065777429903</v>
      </c>
      <c r="O526" s="25" t="str">
        <f t="shared" si="11"/>
        <v>0040</v>
      </c>
      <c r="P526" s="25">
        <f>VLOOKUP($O526,scenarios!$A$2:$I$61,3)</f>
        <v>2060</v>
      </c>
      <c r="Q526" s="25" t="str">
        <f>VLOOKUP($O526,scenarios!$A$2:$I$61,4)</f>
        <v>Ref</v>
      </c>
      <c r="R526" s="25">
        <f>VLOOKUP($O526,scenarios!$A$2:$I$61,5)</f>
        <v>20</v>
      </c>
      <c r="S526" s="25" t="str">
        <f>VLOOKUP($O526,scenarios!$A$2:$I$61,6)</f>
        <v>Linear-Steady</v>
      </c>
      <c r="T526" s="25" t="str">
        <f>VLOOKUP($O526,scenarios!$A$2:$I$61,7)</f>
        <v>Low</v>
      </c>
      <c r="U526" s="25">
        <f>VLOOKUP($O526,scenarios!$A$2:$I$61,8)</f>
        <v>2030</v>
      </c>
      <c r="V526" s="25" t="str">
        <f>VLOOKUP($O526,scenarios!$A$2:$I$61,9)</f>
        <v>Ref</v>
      </c>
    </row>
    <row r="527" spans="1:22" x14ac:dyDescent="0.3">
      <c r="A527" s="10" t="s">
        <v>63</v>
      </c>
      <c r="B527" s="10" t="s">
        <v>144</v>
      </c>
      <c r="C527" s="2" t="s">
        <v>190</v>
      </c>
      <c r="D527" s="5"/>
      <c r="E527" s="5"/>
      <c r="F527" s="5"/>
      <c r="G527" s="5"/>
      <c r="H527" s="5"/>
      <c r="I527" s="5"/>
      <c r="J527" s="5"/>
      <c r="K527" s="4">
        <v>1.8528209130855899</v>
      </c>
      <c r="L527" s="4">
        <v>3.6579164146929699</v>
      </c>
      <c r="M527" s="4">
        <v>4.4672065777429903</v>
      </c>
      <c r="O527" s="25" t="str">
        <f t="shared" si="11"/>
        <v>0041</v>
      </c>
      <c r="P527" s="25">
        <f>VLOOKUP($O527,scenarios!$A$2:$I$61,3)</f>
        <v>2060</v>
      </c>
      <c r="Q527" s="25" t="str">
        <f>VLOOKUP($O527,scenarios!$A$2:$I$61,4)</f>
        <v>Ref</v>
      </c>
      <c r="R527" s="25">
        <f>VLOOKUP($O527,scenarios!$A$2:$I$61,5)</f>
        <v>20</v>
      </c>
      <c r="S527" s="25" t="str">
        <f>VLOOKUP($O527,scenarios!$A$2:$I$61,6)</f>
        <v>Linear-Steady</v>
      </c>
      <c r="T527" s="25" t="str">
        <f>VLOOKUP($O527,scenarios!$A$2:$I$61,7)</f>
        <v>Doe4</v>
      </c>
      <c r="U527" s="25">
        <f>VLOOKUP($O527,scenarios!$A$2:$I$61,8)</f>
        <v>2030</v>
      </c>
      <c r="V527" s="25" t="str">
        <f>VLOOKUP($O527,scenarios!$A$2:$I$61,9)</f>
        <v>Ref</v>
      </c>
    </row>
    <row r="528" spans="1:22" x14ac:dyDescent="0.3">
      <c r="A528" s="10" t="s">
        <v>63</v>
      </c>
      <c r="B528" s="10" t="s">
        <v>144</v>
      </c>
      <c r="C528" s="2" t="s">
        <v>191</v>
      </c>
      <c r="D528" s="5"/>
      <c r="E528" s="5"/>
      <c r="F528" s="5"/>
      <c r="G528" s="5"/>
      <c r="H528" s="5"/>
      <c r="I528" s="5"/>
      <c r="J528" s="5"/>
      <c r="K528" s="4">
        <v>1.8528209130855899</v>
      </c>
      <c r="L528" s="4">
        <v>3.6579164146929699</v>
      </c>
      <c r="M528" s="4">
        <v>4.4672065777429903</v>
      </c>
      <c r="O528" s="25" t="str">
        <f t="shared" si="11"/>
        <v>0042</v>
      </c>
      <c r="P528" s="25">
        <f>VLOOKUP($O528,scenarios!$A$2:$I$61,3)</f>
        <v>2060</v>
      </c>
      <c r="Q528" s="25" t="str">
        <f>VLOOKUP($O528,scenarios!$A$2:$I$61,4)</f>
        <v>Ref</v>
      </c>
      <c r="R528" s="25">
        <f>VLOOKUP($O528,scenarios!$A$2:$I$61,5)</f>
        <v>20</v>
      </c>
      <c r="S528" s="25" t="str">
        <f>VLOOKUP($O528,scenarios!$A$2:$I$61,6)</f>
        <v>Linear-Steady</v>
      </c>
      <c r="T528" s="25" t="str">
        <f>VLOOKUP($O528,scenarios!$A$2:$I$61,7)</f>
        <v>Doe2</v>
      </c>
      <c r="U528" s="25">
        <f>VLOOKUP($O528,scenarios!$A$2:$I$61,8)</f>
        <v>2030</v>
      </c>
      <c r="V528" s="25" t="str">
        <f>VLOOKUP($O528,scenarios!$A$2:$I$61,9)</f>
        <v>Ref</v>
      </c>
    </row>
    <row r="529" spans="1:22" x14ac:dyDescent="0.3">
      <c r="A529" s="10" t="s">
        <v>63</v>
      </c>
      <c r="B529" s="10" t="s">
        <v>144</v>
      </c>
      <c r="C529" s="2" t="s">
        <v>172</v>
      </c>
      <c r="D529" s="5"/>
      <c r="E529" s="5"/>
      <c r="F529" s="5"/>
      <c r="G529" s="5"/>
      <c r="H529" s="5"/>
      <c r="I529" s="5"/>
      <c r="J529" s="5"/>
      <c r="K529" s="4">
        <v>0.57963860173359205</v>
      </c>
      <c r="L529" s="4">
        <v>0.66611727040773105</v>
      </c>
      <c r="M529" s="4">
        <v>1.23562580866893</v>
      </c>
      <c r="O529" s="25" t="str">
        <f t="shared" si="11"/>
        <v>0044</v>
      </c>
      <c r="P529" s="25">
        <f>VLOOKUP($O529,scenarios!$A$2:$I$61,3)</f>
        <v>2060</v>
      </c>
      <c r="Q529" s="25" t="str">
        <f>VLOOKUP($O529,scenarios!$A$2:$I$61,4)</f>
        <v>Ref</v>
      </c>
      <c r="R529" s="25">
        <f>VLOOKUP($O529,scenarios!$A$2:$I$61,5)</f>
        <v>10</v>
      </c>
      <c r="S529" s="25" t="str">
        <f>VLOOKUP($O529,scenarios!$A$2:$I$61,6)</f>
        <v>Ref</v>
      </c>
      <c r="T529" s="25" t="str">
        <f>VLOOKUP($O529,scenarios!$A$2:$I$61,7)</f>
        <v>Ref</v>
      </c>
      <c r="U529" s="25">
        <f>VLOOKUP($O529,scenarios!$A$2:$I$61,8)</f>
        <v>2030</v>
      </c>
      <c r="V529" s="25">
        <f>VLOOKUP($O529,scenarios!$A$2:$I$61,9)</f>
        <v>70</v>
      </c>
    </row>
    <row r="530" spans="1:22" x14ac:dyDescent="0.3">
      <c r="A530" s="10" t="s">
        <v>63</v>
      </c>
      <c r="B530" s="10" t="s">
        <v>144</v>
      </c>
      <c r="C530" s="2" t="s">
        <v>192</v>
      </c>
      <c r="D530" s="5"/>
      <c r="E530" s="5"/>
      <c r="F530" s="5"/>
      <c r="G530" s="5"/>
      <c r="H530" s="5"/>
      <c r="I530" s="5"/>
      <c r="J530" s="5"/>
      <c r="K530" s="4">
        <v>1.8528209130855899</v>
      </c>
      <c r="L530" s="4">
        <v>3.6579164146929699</v>
      </c>
      <c r="M530" s="4">
        <v>4.4672065777429903</v>
      </c>
      <c r="O530" s="25" t="str">
        <f t="shared" si="11"/>
        <v>0045</v>
      </c>
      <c r="P530" s="25">
        <f>VLOOKUP($O530,scenarios!$A$2:$I$61,3)</f>
        <v>2060</v>
      </c>
      <c r="Q530" s="25" t="str">
        <f>VLOOKUP($O530,scenarios!$A$2:$I$61,4)</f>
        <v>Ref</v>
      </c>
      <c r="R530" s="25">
        <f>VLOOKUP($O530,scenarios!$A$2:$I$61,5)</f>
        <v>20</v>
      </c>
      <c r="S530" s="25" t="str">
        <f>VLOOKUP($O530,scenarios!$A$2:$I$61,6)</f>
        <v>Ref</v>
      </c>
      <c r="T530" s="25" t="str">
        <f>VLOOKUP($O530,scenarios!$A$2:$I$61,7)</f>
        <v>Ref</v>
      </c>
      <c r="U530" s="25">
        <f>VLOOKUP($O530,scenarios!$A$2:$I$61,8)</f>
        <v>2030</v>
      </c>
      <c r="V530" s="25">
        <f>VLOOKUP($O530,scenarios!$A$2:$I$61,9)</f>
        <v>70</v>
      </c>
    </row>
    <row r="531" spans="1:22" x14ac:dyDescent="0.3">
      <c r="A531" s="10" t="s">
        <v>63</v>
      </c>
      <c r="B531" s="10" t="s">
        <v>144</v>
      </c>
      <c r="C531" s="2" t="s">
        <v>193</v>
      </c>
      <c r="D531" s="5"/>
      <c r="E531" s="5"/>
      <c r="F531" s="5"/>
      <c r="G531" s="5"/>
      <c r="H531" s="5"/>
      <c r="I531" s="5"/>
      <c r="J531" s="5"/>
      <c r="K531" s="4">
        <v>1.6716848315733699</v>
      </c>
      <c r="L531" s="4">
        <v>3.4767803331807499</v>
      </c>
      <c r="M531" s="4">
        <v>4.3894128059819302</v>
      </c>
      <c r="O531" s="25" t="str">
        <f t="shared" si="11"/>
        <v>0047</v>
      </c>
      <c r="P531" s="25">
        <f>VLOOKUP($O531,scenarios!$A$2:$I$61,3)</f>
        <v>2060</v>
      </c>
      <c r="Q531" s="25" t="str">
        <f>VLOOKUP($O531,scenarios!$A$2:$I$61,4)</f>
        <v>Ref</v>
      </c>
      <c r="R531" s="25">
        <f>VLOOKUP($O531,scenarios!$A$2:$I$61,5)</f>
        <v>10</v>
      </c>
      <c r="S531" s="25" t="str">
        <f>VLOOKUP($O531,scenarios!$A$2:$I$61,6)</f>
        <v>Linear-Steady</v>
      </c>
      <c r="T531" s="25" t="str">
        <f>VLOOKUP($O531,scenarios!$A$2:$I$61,7)</f>
        <v>Ref</v>
      </c>
      <c r="U531" s="25">
        <f>VLOOKUP($O531,scenarios!$A$2:$I$61,8)</f>
        <v>2030</v>
      </c>
      <c r="V531" s="25">
        <f>VLOOKUP($O531,scenarios!$A$2:$I$61,9)</f>
        <v>70</v>
      </c>
    </row>
    <row r="532" spans="1:22" x14ac:dyDescent="0.3">
      <c r="A532" s="10" t="s">
        <v>63</v>
      </c>
      <c r="B532" s="10" t="s">
        <v>144</v>
      </c>
      <c r="C532" s="2" t="s">
        <v>194</v>
      </c>
      <c r="D532" s="5"/>
      <c r="E532" s="5"/>
      <c r="F532" s="5"/>
      <c r="G532" s="5"/>
      <c r="H532" s="5"/>
      <c r="I532" s="5"/>
      <c r="J532" s="5"/>
      <c r="K532" s="4">
        <v>1.8528209130855899</v>
      </c>
      <c r="L532" s="4">
        <v>3.6579164146929699</v>
      </c>
      <c r="M532" s="4">
        <v>4.4672065777429903</v>
      </c>
      <c r="O532" s="25" t="str">
        <f t="shared" si="11"/>
        <v>0048</v>
      </c>
      <c r="P532" s="25">
        <f>VLOOKUP($O532,scenarios!$A$2:$I$61,3)</f>
        <v>2060</v>
      </c>
      <c r="Q532" s="25" t="str">
        <f>VLOOKUP($O532,scenarios!$A$2:$I$61,4)</f>
        <v>Ref</v>
      </c>
      <c r="R532" s="25">
        <f>VLOOKUP($O532,scenarios!$A$2:$I$61,5)</f>
        <v>20</v>
      </c>
      <c r="S532" s="25" t="str">
        <f>VLOOKUP($O532,scenarios!$A$2:$I$61,6)</f>
        <v>Linear-Steady</v>
      </c>
      <c r="T532" s="25" t="str">
        <f>VLOOKUP($O532,scenarios!$A$2:$I$61,7)</f>
        <v>Ref</v>
      </c>
      <c r="U532" s="25">
        <f>VLOOKUP($O532,scenarios!$A$2:$I$61,8)</f>
        <v>2030</v>
      </c>
      <c r="V532" s="25">
        <f>VLOOKUP($O532,scenarios!$A$2:$I$61,9)</f>
        <v>70</v>
      </c>
    </row>
    <row r="533" spans="1:22" x14ac:dyDescent="0.3">
      <c r="A533" s="10" t="s">
        <v>63</v>
      </c>
      <c r="B533" s="10" t="s">
        <v>144</v>
      </c>
      <c r="C533" s="2" t="s">
        <v>195</v>
      </c>
      <c r="D533" s="5"/>
      <c r="E533" s="5"/>
      <c r="F533" s="5"/>
      <c r="G533" s="5"/>
      <c r="H533" s="5"/>
      <c r="I533" s="5"/>
      <c r="J533" s="5"/>
      <c r="K533" s="4">
        <v>1.6716848315733699</v>
      </c>
      <c r="L533" s="4">
        <v>3.4767803331807499</v>
      </c>
      <c r="M533" s="4">
        <v>4.3894128059819302</v>
      </c>
      <c r="O533" s="25" t="str">
        <f t="shared" si="11"/>
        <v>0055</v>
      </c>
      <c r="P533" s="25">
        <f>VLOOKUP($O533,scenarios!$A$2:$I$61,3)</f>
        <v>2060</v>
      </c>
      <c r="Q533" s="25" t="str">
        <f>VLOOKUP($O533,scenarios!$A$2:$I$61,4)</f>
        <v>Ref</v>
      </c>
      <c r="R533" s="25">
        <f>VLOOKUP($O533,scenarios!$A$2:$I$61,5)</f>
        <v>10</v>
      </c>
      <c r="S533" s="25" t="str">
        <f>VLOOKUP($O533,scenarios!$A$2:$I$61,6)</f>
        <v>Linear-Steady</v>
      </c>
      <c r="T533" s="25" t="str">
        <f>VLOOKUP($O533,scenarios!$A$2:$I$61,7)</f>
        <v>Low</v>
      </c>
      <c r="U533" s="25">
        <f>VLOOKUP($O533,scenarios!$A$2:$I$61,8)</f>
        <v>2030</v>
      </c>
      <c r="V533" s="25">
        <f>VLOOKUP($O533,scenarios!$A$2:$I$61,9)</f>
        <v>70</v>
      </c>
    </row>
    <row r="534" spans="1:22" x14ac:dyDescent="0.3">
      <c r="A534" s="10" t="s">
        <v>63</v>
      </c>
      <c r="B534" s="10" t="s">
        <v>144</v>
      </c>
      <c r="C534" s="2" t="s">
        <v>196</v>
      </c>
      <c r="D534" s="5"/>
      <c r="E534" s="5"/>
      <c r="F534" s="5"/>
      <c r="G534" s="5"/>
      <c r="H534" s="5"/>
      <c r="I534" s="5"/>
      <c r="J534" s="5"/>
      <c r="K534" s="4">
        <v>1.6716848315733699</v>
      </c>
      <c r="L534" s="4">
        <v>3.4767803331807499</v>
      </c>
      <c r="M534" s="4">
        <v>4.3894128059819302</v>
      </c>
      <c r="O534" s="25" t="str">
        <f t="shared" si="11"/>
        <v>0056</v>
      </c>
      <c r="P534" s="25">
        <f>VLOOKUP($O534,scenarios!$A$2:$I$61,3)</f>
        <v>2060</v>
      </c>
      <c r="Q534" s="25" t="str">
        <f>VLOOKUP($O534,scenarios!$A$2:$I$61,4)</f>
        <v>Ref</v>
      </c>
      <c r="R534" s="25">
        <f>VLOOKUP($O534,scenarios!$A$2:$I$61,5)</f>
        <v>10</v>
      </c>
      <c r="S534" s="25" t="str">
        <f>VLOOKUP($O534,scenarios!$A$2:$I$61,6)</f>
        <v>Linear-Steady</v>
      </c>
      <c r="T534" s="25" t="str">
        <f>VLOOKUP($O534,scenarios!$A$2:$I$61,7)</f>
        <v>Doe4</v>
      </c>
      <c r="U534" s="25">
        <f>VLOOKUP($O534,scenarios!$A$2:$I$61,8)</f>
        <v>2030</v>
      </c>
      <c r="V534" s="25">
        <f>VLOOKUP($O534,scenarios!$A$2:$I$61,9)</f>
        <v>70</v>
      </c>
    </row>
    <row r="535" spans="1:22" x14ac:dyDescent="0.3">
      <c r="A535" s="10" t="s">
        <v>63</v>
      </c>
      <c r="B535" s="10" t="s">
        <v>144</v>
      </c>
      <c r="C535" s="2" t="s">
        <v>197</v>
      </c>
      <c r="D535" s="5"/>
      <c r="E535" s="5"/>
      <c r="F535" s="5"/>
      <c r="G535" s="5"/>
      <c r="H535" s="5"/>
      <c r="I535" s="5"/>
      <c r="J535" s="5"/>
      <c r="K535" s="4">
        <v>1.6716848315733699</v>
      </c>
      <c r="L535" s="4">
        <v>3.4767803331807499</v>
      </c>
      <c r="M535" s="4">
        <v>4.3894128059819302</v>
      </c>
      <c r="O535" s="25" t="str">
        <f t="shared" si="11"/>
        <v>0057</v>
      </c>
      <c r="P535" s="25">
        <f>VLOOKUP($O535,scenarios!$A$2:$I$61,3)</f>
        <v>2060</v>
      </c>
      <c r="Q535" s="25" t="str">
        <f>VLOOKUP($O535,scenarios!$A$2:$I$61,4)</f>
        <v>Ref</v>
      </c>
      <c r="R535" s="25">
        <f>VLOOKUP($O535,scenarios!$A$2:$I$61,5)</f>
        <v>10</v>
      </c>
      <c r="S535" s="25" t="str">
        <f>VLOOKUP($O535,scenarios!$A$2:$I$61,6)</f>
        <v>Linear-Steady</v>
      </c>
      <c r="T535" s="25" t="str">
        <f>VLOOKUP($O535,scenarios!$A$2:$I$61,7)</f>
        <v>Doe2</v>
      </c>
      <c r="U535" s="25">
        <f>VLOOKUP($O535,scenarios!$A$2:$I$61,8)</f>
        <v>2030</v>
      </c>
      <c r="V535" s="25">
        <f>VLOOKUP($O535,scenarios!$A$2:$I$61,9)</f>
        <v>70</v>
      </c>
    </row>
    <row r="536" spans="1:22" x14ac:dyDescent="0.3">
      <c r="A536" s="10" t="s">
        <v>63</v>
      </c>
      <c r="B536" s="10" t="s">
        <v>144</v>
      </c>
      <c r="C536" s="2" t="s">
        <v>198</v>
      </c>
      <c r="D536" s="5"/>
      <c r="E536" s="5"/>
      <c r="F536" s="5"/>
      <c r="G536" s="5"/>
      <c r="H536" s="5"/>
      <c r="I536" s="5"/>
      <c r="J536" s="5"/>
      <c r="K536" s="4">
        <v>1.8528209130855899</v>
      </c>
      <c r="L536" s="4">
        <v>3.6579164146929699</v>
      </c>
      <c r="M536" s="4">
        <v>4.4672065777429903</v>
      </c>
      <c r="O536" s="25" t="str">
        <f t="shared" si="11"/>
        <v>0058</v>
      </c>
      <c r="P536" s="25">
        <f>VLOOKUP($O536,scenarios!$A$2:$I$61,3)</f>
        <v>2060</v>
      </c>
      <c r="Q536" s="25" t="str">
        <f>VLOOKUP($O536,scenarios!$A$2:$I$61,4)</f>
        <v>Ref</v>
      </c>
      <c r="R536" s="25">
        <f>VLOOKUP($O536,scenarios!$A$2:$I$61,5)</f>
        <v>20</v>
      </c>
      <c r="S536" s="25" t="str">
        <f>VLOOKUP($O536,scenarios!$A$2:$I$61,6)</f>
        <v>Linear-Steady</v>
      </c>
      <c r="T536" s="25" t="str">
        <f>VLOOKUP($O536,scenarios!$A$2:$I$61,7)</f>
        <v>Low</v>
      </c>
      <c r="U536" s="25">
        <f>VLOOKUP($O536,scenarios!$A$2:$I$61,8)</f>
        <v>2030</v>
      </c>
      <c r="V536" s="25">
        <f>VLOOKUP($O536,scenarios!$A$2:$I$61,9)</f>
        <v>70</v>
      </c>
    </row>
    <row r="537" spans="1:22" x14ac:dyDescent="0.3">
      <c r="A537" s="10" t="s">
        <v>63</v>
      </c>
      <c r="B537" s="10" t="s">
        <v>144</v>
      </c>
      <c r="C537" s="2" t="s">
        <v>199</v>
      </c>
      <c r="D537" s="5"/>
      <c r="E537" s="5"/>
      <c r="F537" s="5"/>
      <c r="G537" s="5"/>
      <c r="H537" s="5"/>
      <c r="I537" s="5"/>
      <c r="J537" s="5"/>
      <c r="K537" s="4">
        <v>1.8528209130855899</v>
      </c>
      <c r="L537" s="4">
        <v>3.6579164146929699</v>
      </c>
      <c r="M537" s="4">
        <v>4.4672065777429903</v>
      </c>
      <c r="O537" s="25" t="str">
        <f t="shared" si="11"/>
        <v>0059</v>
      </c>
      <c r="P537" s="25">
        <f>VLOOKUP($O537,scenarios!$A$2:$I$61,3)</f>
        <v>2060</v>
      </c>
      <c r="Q537" s="25" t="str">
        <f>VLOOKUP($O537,scenarios!$A$2:$I$61,4)</f>
        <v>Ref</v>
      </c>
      <c r="R537" s="25">
        <f>VLOOKUP($O537,scenarios!$A$2:$I$61,5)</f>
        <v>20</v>
      </c>
      <c r="S537" s="25" t="str">
        <f>VLOOKUP($O537,scenarios!$A$2:$I$61,6)</f>
        <v>Linear-Steady</v>
      </c>
      <c r="T537" s="25" t="str">
        <f>VLOOKUP($O537,scenarios!$A$2:$I$61,7)</f>
        <v>Doe4</v>
      </c>
      <c r="U537" s="25">
        <f>VLOOKUP($O537,scenarios!$A$2:$I$61,8)</f>
        <v>2030</v>
      </c>
      <c r="V537" s="25">
        <f>VLOOKUP($O537,scenarios!$A$2:$I$61,9)</f>
        <v>70</v>
      </c>
    </row>
    <row r="538" spans="1:22" x14ac:dyDescent="0.3">
      <c r="A538" s="10" t="s">
        <v>63</v>
      </c>
      <c r="B538" s="10" t="s">
        <v>144</v>
      </c>
      <c r="C538" s="2" t="s">
        <v>200</v>
      </c>
      <c r="D538" s="5"/>
      <c r="E538" s="5"/>
      <c r="F538" s="5"/>
      <c r="G538" s="5"/>
      <c r="H538" s="5"/>
      <c r="I538" s="5"/>
      <c r="J538" s="5"/>
      <c r="K538" s="4">
        <v>1.8528209130855899</v>
      </c>
      <c r="L538" s="4">
        <v>3.6579164146929699</v>
      </c>
      <c r="M538" s="4">
        <v>4.4672065777429903</v>
      </c>
      <c r="O538" s="25" t="str">
        <f t="shared" si="11"/>
        <v>0060</v>
      </c>
      <c r="P538" s="25">
        <f>VLOOKUP($O538,scenarios!$A$2:$I$61,3)</f>
        <v>2060</v>
      </c>
      <c r="Q538" s="25" t="str">
        <f>VLOOKUP($O538,scenarios!$A$2:$I$61,4)</f>
        <v>Ref</v>
      </c>
      <c r="R538" s="25">
        <f>VLOOKUP($O538,scenarios!$A$2:$I$61,5)</f>
        <v>20</v>
      </c>
      <c r="S538" s="25" t="str">
        <f>VLOOKUP($O538,scenarios!$A$2:$I$61,6)</f>
        <v>Linear-Steady</v>
      </c>
      <c r="T538" s="25" t="str">
        <f>VLOOKUP($O538,scenarios!$A$2:$I$61,7)</f>
        <v>Doe2</v>
      </c>
      <c r="U538" s="25">
        <f>VLOOKUP($O538,scenarios!$A$2:$I$61,8)</f>
        <v>2030</v>
      </c>
      <c r="V538" s="25">
        <f>VLOOKUP($O538,scenarios!$A$2:$I$61,9)</f>
        <v>70</v>
      </c>
    </row>
    <row r="539" spans="1:22" x14ac:dyDescent="0.3">
      <c r="A539" s="2" t="s">
        <v>65</v>
      </c>
      <c r="B539" s="2" t="s">
        <v>145</v>
      </c>
      <c r="C539" s="2" t="s">
        <v>173</v>
      </c>
      <c r="D539" s="5"/>
      <c r="E539" s="5"/>
      <c r="F539" s="5"/>
      <c r="G539" s="4">
        <v>1.4321E-2</v>
      </c>
      <c r="H539" s="4">
        <v>1.5064475459976299E-2</v>
      </c>
      <c r="I539" s="4">
        <v>1.6046055009682401E-2</v>
      </c>
      <c r="J539" s="4">
        <v>1.71117474388932E-2</v>
      </c>
      <c r="K539" s="4">
        <v>1.81301951422062E-2</v>
      </c>
      <c r="L539" s="4">
        <v>1.93134418136435E-2</v>
      </c>
      <c r="M539" s="4">
        <v>2.0543947483921601E-2</v>
      </c>
      <c r="O539" s="25" t="str">
        <f t="shared" si="11"/>
        <v>0003</v>
      </c>
      <c r="P539" s="25" t="str">
        <f>VLOOKUP($O539,scenarios!$A$2:$I$61,3)</f>
        <v>Ref</v>
      </c>
      <c r="Q539" s="25" t="str">
        <f>VLOOKUP($O539,scenarios!$A$2:$I$61,4)</f>
        <v>Ref</v>
      </c>
      <c r="R539" s="25">
        <f>VLOOKUP($O539,scenarios!$A$2:$I$61,5)</f>
        <v>20</v>
      </c>
      <c r="S539" s="25" t="str">
        <f>VLOOKUP($O539,scenarios!$A$2:$I$61,6)</f>
        <v>Linear-Steady</v>
      </c>
      <c r="T539" s="25" t="str">
        <f>VLOOKUP($O539,scenarios!$A$2:$I$61,7)</f>
        <v>Doe2</v>
      </c>
      <c r="U539" s="25">
        <f>VLOOKUP($O539,scenarios!$A$2:$I$61,8)</f>
        <v>2030</v>
      </c>
      <c r="V539" s="25">
        <f>VLOOKUP($O539,scenarios!$A$2:$I$61,9)</f>
        <v>70</v>
      </c>
    </row>
    <row r="540" spans="1:22" x14ac:dyDescent="0.3">
      <c r="A540" s="10" t="s">
        <v>65</v>
      </c>
      <c r="B540" s="10" t="s">
        <v>145</v>
      </c>
      <c r="C540" s="2" t="s">
        <v>170</v>
      </c>
      <c r="D540" s="5"/>
      <c r="E540" s="5"/>
      <c r="F540" s="5"/>
      <c r="G540" s="4">
        <v>1.4321E-2</v>
      </c>
      <c r="H540" s="4">
        <v>1.5064475459976299E-2</v>
      </c>
      <c r="I540" s="4">
        <v>1.6046055009682401E-2</v>
      </c>
      <c r="J540" s="4">
        <v>18.603341848133901</v>
      </c>
      <c r="K540" s="4">
        <v>59.837291221770698</v>
      </c>
      <c r="L540" s="4">
        <v>112.936994430247</v>
      </c>
      <c r="M540" s="4">
        <v>143.93630999999999</v>
      </c>
      <c r="O540" s="25" t="str">
        <f t="shared" si="11"/>
        <v>0008</v>
      </c>
      <c r="P540" s="25">
        <f>VLOOKUP($O540,scenarios!$A$2:$I$61,3)</f>
        <v>2060</v>
      </c>
      <c r="Q540" s="25" t="str">
        <f>VLOOKUP($O540,scenarios!$A$2:$I$61,4)</f>
        <v>Ref</v>
      </c>
      <c r="R540" s="25">
        <f>VLOOKUP($O540,scenarios!$A$2:$I$61,5)</f>
        <v>10</v>
      </c>
      <c r="S540" s="25" t="str">
        <f>VLOOKUP($O540,scenarios!$A$2:$I$61,6)</f>
        <v>Ref</v>
      </c>
      <c r="T540" s="25" t="str">
        <f>VLOOKUP($O540,scenarios!$A$2:$I$61,7)</f>
        <v>Ref</v>
      </c>
      <c r="U540" s="25" t="str">
        <f>VLOOKUP($O540,scenarios!$A$2:$I$61,8)</f>
        <v>Ref</v>
      </c>
      <c r="V540" s="25" t="str">
        <f>VLOOKUP($O540,scenarios!$A$2:$I$61,9)</f>
        <v>Ref</v>
      </c>
    </row>
    <row r="541" spans="1:22" x14ac:dyDescent="0.3">
      <c r="A541" s="10" t="s">
        <v>65</v>
      </c>
      <c r="B541" s="10" t="s">
        <v>145</v>
      </c>
      <c r="C541" s="2" t="s">
        <v>174</v>
      </c>
      <c r="D541" s="5"/>
      <c r="E541" s="5"/>
      <c r="F541" s="5"/>
      <c r="G541" s="4">
        <v>1.4321E-2</v>
      </c>
      <c r="H541" s="4">
        <v>1.5064475459976299E-2</v>
      </c>
      <c r="I541" s="4">
        <v>1.6046055009682401E-2</v>
      </c>
      <c r="J541" s="4">
        <v>18.603341848133901</v>
      </c>
      <c r="K541" s="4">
        <v>59.837291221770698</v>
      </c>
      <c r="L541" s="4">
        <v>112.936994430247</v>
      </c>
      <c r="M541" s="4">
        <v>143.93630999999999</v>
      </c>
      <c r="O541" s="25" t="str">
        <f t="shared" si="11"/>
        <v>0009</v>
      </c>
      <c r="P541" s="25">
        <f>VLOOKUP($O541,scenarios!$A$2:$I$61,3)</f>
        <v>2060</v>
      </c>
      <c r="Q541" s="25" t="str">
        <f>VLOOKUP($O541,scenarios!$A$2:$I$61,4)</f>
        <v>Ref</v>
      </c>
      <c r="R541" s="25">
        <f>VLOOKUP($O541,scenarios!$A$2:$I$61,5)</f>
        <v>20</v>
      </c>
      <c r="S541" s="25" t="str">
        <f>VLOOKUP($O541,scenarios!$A$2:$I$61,6)</f>
        <v>Ref</v>
      </c>
      <c r="T541" s="25" t="str">
        <f>VLOOKUP($O541,scenarios!$A$2:$I$61,7)</f>
        <v>Ref</v>
      </c>
      <c r="U541" s="25" t="str">
        <f>VLOOKUP($O541,scenarios!$A$2:$I$61,8)</f>
        <v>Ref</v>
      </c>
      <c r="V541" s="25" t="str">
        <f>VLOOKUP($O541,scenarios!$A$2:$I$61,9)</f>
        <v>Ref</v>
      </c>
    </row>
    <row r="542" spans="1:22" x14ac:dyDescent="0.3">
      <c r="A542" s="10" t="s">
        <v>65</v>
      </c>
      <c r="B542" s="10" t="s">
        <v>145</v>
      </c>
      <c r="C542" s="2" t="s">
        <v>175</v>
      </c>
      <c r="D542" s="5"/>
      <c r="E542" s="5"/>
      <c r="F542" s="5"/>
      <c r="G542" s="4">
        <v>1.4321E-2</v>
      </c>
      <c r="H542" s="4">
        <v>1.5064475459976299E-2</v>
      </c>
      <c r="I542" s="4">
        <v>1.6046055009682401E-2</v>
      </c>
      <c r="J542" s="4">
        <v>18.603341848133802</v>
      </c>
      <c r="K542" s="4">
        <v>59.837291221770599</v>
      </c>
      <c r="L542" s="4">
        <v>112.936994430247</v>
      </c>
      <c r="M542" s="4">
        <v>143.93630999999999</v>
      </c>
      <c r="O542" s="25" t="str">
        <f t="shared" si="11"/>
        <v>0011</v>
      </c>
      <c r="P542" s="25">
        <f>VLOOKUP($O542,scenarios!$A$2:$I$61,3)</f>
        <v>2060</v>
      </c>
      <c r="Q542" s="25" t="str">
        <f>VLOOKUP($O542,scenarios!$A$2:$I$61,4)</f>
        <v>Ref</v>
      </c>
      <c r="R542" s="25">
        <f>VLOOKUP($O542,scenarios!$A$2:$I$61,5)</f>
        <v>10</v>
      </c>
      <c r="S542" s="25" t="str">
        <f>VLOOKUP($O542,scenarios!$A$2:$I$61,6)</f>
        <v>Linear-Steady</v>
      </c>
      <c r="T542" s="25" t="str">
        <f>VLOOKUP($O542,scenarios!$A$2:$I$61,7)</f>
        <v>Ref</v>
      </c>
      <c r="U542" s="25" t="str">
        <f>VLOOKUP($O542,scenarios!$A$2:$I$61,8)</f>
        <v>Ref</v>
      </c>
      <c r="V542" s="25" t="str">
        <f>VLOOKUP($O542,scenarios!$A$2:$I$61,9)</f>
        <v>Ref</v>
      </c>
    </row>
    <row r="543" spans="1:22" x14ac:dyDescent="0.3">
      <c r="A543" s="10" t="s">
        <v>65</v>
      </c>
      <c r="B543" s="10" t="s">
        <v>145</v>
      </c>
      <c r="C543" s="2" t="s">
        <v>176</v>
      </c>
      <c r="D543" s="5"/>
      <c r="E543" s="5"/>
      <c r="F543" s="5"/>
      <c r="G543" s="4">
        <v>1.4321E-2</v>
      </c>
      <c r="H543" s="4">
        <v>1.5064475459976299E-2</v>
      </c>
      <c r="I543" s="4">
        <v>1.6046055009682401E-2</v>
      </c>
      <c r="J543" s="4">
        <v>18.603341848133901</v>
      </c>
      <c r="K543" s="4">
        <v>59.837291221770698</v>
      </c>
      <c r="L543" s="4">
        <v>112.936994430247</v>
      </c>
      <c r="M543" s="4">
        <v>143.93630999999999</v>
      </c>
      <c r="O543" s="25" t="str">
        <f t="shared" si="11"/>
        <v>0012</v>
      </c>
      <c r="P543" s="25">
        <f>VLOOKUP($O543,scenarios!$A$2:$I$61,3)</f>
        <v>2060</v>
      </c>
      <c r="Q543" s="25" t="str">
        <f>VLOOKUP($O543,scenarios!$A$2:$I$61,4)</f>
        <v>Ref</v>
      </c>
      <c r="R543" s="25">
        <f>VLOOKUP($O543,scenarios!$A$2:$I$61,5)</f>
        <v>20</v>
      </c>
      <c r="S543" s="25" t="str">
        <f>VLOOKUP($O543,scenarios!$A$2:$I$61,6)</f>
        <v>Linear-Steady</v>
      </c>
      <c r="T543" s="25" t="str">
        <f>VLOOKUP($O543,scenarios!$A$2:$I$61,7)</f>
        <v>Ref</v>
      </c>
      <c r="U543" s="25" t="str">
        <f>VLOOKUP($O543,scenarios!$A$2:$I$61,8)</f>
        <v>Ref</v>
      </c>
      <c r="V543" s="25" t="str">
        <f>VLOOKUP($O543,scenarios!$A$2:$I$61,9)</f>
        <v>Ref</v>
      </c>
    </row>
    <row r="544" spans="1:22" x14ac:dyDescent="0.3">
      <c r="A544" s="10" t="s">
        <v>65</v>
      </c>
      <c r="B544" s="10" t="s">
        <v>145</v>
      </c>
      <c r="C544" s="2" t="s">
        <v>177</v>
      </c>
      <c r="D544" s="5"/>
      <c r="E544" s="5"/>
      <c r="F544" s="5"/>
      <c r="G544" s="4">
        <v>1.4321E-2</v>
      </c>
      <c r="H544" s="4">
        <v>1.5064475459976299E-2</v>
      </c>
      <c r="I544" s="4">
        <v>1.6046055009682401E-2</v>
      </c>
      <c r="J544" s="4">
        <v>18.603341848133802</v>
      </c>
      <c r="K544" s="4">
        <v>59.837291221770698</v>
      </c>
      <c r="L544" s="4">
        <v>112.936994430247</v>
      </c>
      <c r="M544" s="4">
        <v>143.93630999999999</v>
      </c>
      <c r="O544" s="25" t="str">
        <f t="shared" si="11"/>
        <v>0019</v>
      </c>
      <c r="P544" s="25">
        <f>VLOOKUP($O544,scenarios!$A$2:$I$61,3)</f>
        <v>2060</v>
      </c>
      <c r="Q544" s="25" t="str">
        <f>VLOOKUP($O544,scenarios!$A$2:$I$61,4)</f>
        <v>Ref</v>
      </c>
      <c r="R544" s="25">
        <f>VLOOKUP($O544,scenarios!$A$2:$I$61,5)</f>
        <v>10</v>
      </c>
      <c r="S544" s="25" t="str">
        <f>VLOOKUP($O544,scenarios!$A$2:$I$61,6)</f>
        <v>Linear-Steady</v>
      </c>
      <c r="T544" s="25" t="str">
        <f>VLOOKUP($O544,scenarios!$A$2:$I$61,7)</f>
        <v>Low</v>
      </c>
      <c r="U544" s="25" t="str">
        <f>VLOOKUP($O544,scenarios!$A$2:$I$61,8)</f>
        <v>Ref</v>
      </c>
      <c r="V544" s="25" t="str">
        <f>VLOOKUP($O544,scenarios!$A$2:$I$61,9)</f>
        <v>Ref</v>
      </c>
    </row>
    <row r="545" spans="1:22" x14ac:dyDescent="0.3">
      <c r="A545" s="10" t="s">
        <v>65</v>
      </c>
      <c r="B545" s="10" t="s">
        <v>145</v>
      </c>
      <c r="C545" s="2" t="s">
        <v>178</v>
      </c>
      <c r="D545" s="5"/>
      <c r="E545" s="5"/>
      <c r="F545" s="5"/>
      <c r="G545" s="4">
        <v>1.4321E-2</v>
      </c>
      <c r="H545" s="4">
        <v>1.50644754599762E-2</v>
      </c>
      <c r="I545" s="4">
        <v>1.6046055009682401E-2</v>
      </c>
      <c r="J545" s="4">
        <v>18.603341848133802</v>
      </c>
      <c r="K545" s="4">
        <v>59.837291221770698</v>
      </c>
      <c r="L545" s="4">
        <v>112.936994430247</v>
      </c>
      <c r="M545" s="4">
        <v>143.93630999999999</v>
      </c>
      <c r="O545" s="25" t="str">
        <f t="shared" si="11"/>
        <v>0020</v>
      </c>
      <c r="P545" s="25">
        <f>VLOOKUP($O545,scenarios!$A$2:$I$61,3)</f>
        <v>2060</v>
      </c>
      <c r="Q545" s="25" t="str">
        <f>VLOOKUP($O545,scenarios!$A$2:$I$61,4)</f>
        <v>Ref</v>
      </c>
      <c r="R545" s="25">
        <f>VLOOKUP($O545,scenarios!$A$2:$I$61,5)</f>
        <v>10</v>
      </c>
      <c r="S545" s="25" t="str">
        <f>VLOOKUP($O545,scenarios!$A$2:$I$61,6)</f>
        <v>Linear-Steady</v>
      </c>
      <c r="T545" s="25" t="str">
        <f>VLOOKUP($O545,scenarios!$A$2:$I$61,7)</f>
        <v>Doe4</v>
      </c>
      <c r="U545" s="25" t="str">
        <f>VLOOKUP($O545,scenarios!$A$2:$I$61,8)</f>
        <v>Ref</v>
      </c>
      <c r="V545" s="25" t="str">
        <f>VLOOKUP($O545,scenarios!$A$2:$I$61,9)</f>
        <v>Ref</v>
      </c>
    </row>
    <row r="546" spans="1:22" x14ac:dyDescent="0.3">
      <c r="A546" s="10" t="s">
        <v>65</v>
      </c>
      <c r="B546" s="10" t="s">
        <v>145</v>
      </c>
      <c r="C546" s="2" t="s">
        <v>179</v>
      </c>
      <c r="D546" s="5"/>
      <c r="E546" s="5"/>
      <c r="F546" s="5"/>
      <c r="G546" s="4">
        <v>1.4321E-2</v>
      </c>
      <c r="H546" s="4">
        <v>1.50644754599762E-2</v>
      </c>
      <c r="I546" s="4">
        <v>1.6046055009682401E-2</v>
      </c>
      <c r="J546" s="4">
        <v>18.603341848133901</v>
      </c>
      <c r="K546" s="4">
        <v>59.837291221770698</v>
      </c>
      <c r="L546" s="4">
        <v>112.936994430247</v>
      </c>
      <c r="M546" s="4">
        <v>143.93630999999999</v>
      </c>
      <c r="O546" s="25" t="str">
        <f t="shared" si="11"/>
        <v>0021</v>
      </c>
      <c r="P546" s="25">
        <f>VLOOKUP($O546,scenarios!$A$2:$I$61,3)</f>
        <v>2060</v>
      </c>
      <c r="Q546" s="25" t="str">
        <f>VLOOKUP($O546,scenarios!$A$2:$I$61,4)</f>
        <v>Ref</v>
      </c>
      <c r="R546" s="25">
        <f>VLOOKUP($O546,scenarios!$A$2:$I$61,5)</f>
        <v>10</v>
      </c>
      <c r="S546" s="25" t="str">
        <f>VLOOKUP($O546,scenarios!$A$2:$I$61,6)</f>
        <v>Linear-Steady</v>
      </c>
      <c r="T546" s="25" t="str">
        <f>VLOOKUP($O546,scenarios!$A$2:$I$61,7)</f>
        <v>Doe2</v>
      </c>
      <c r="U546" s="25" t="str">
        <f>VLOOKUP($O546,scenarios!$A$2:$I$61,8)</f>
        <v>Ref</v>
      </c>
      <c r="V546" s="25" t="str">
        <f>VLOOKUP($O546,scenarios!$A$2:$I$61,9)</f>
        <v>Ref</v>
      </c>
    </row>
    <row r="547" spans="1:22" x14ac:dyDescent="0.3">
      <c r="A547" s="10" t="s">
        <v>65</v>
      </c>
      <c r="B547" s="10" t="s">
        <v>145</v>
      </c>
      <c r="C547" s="2" t="s">
        <v>180</v>
      </c>
      <c r="D547" s="5"/>
      <c r="E547" s="5"/>
      <c r="F547" s="5"/>
      <c r="G547" s="4">
        <v>1.4321E-2</v>
      </c>
      <c r="H547" s="4">
        <v>1.5064475459976299E-2</v>
      </c>
      <c r="I547" s="4">
        <v>1.6046055009682401E-2</v>
      </c>
      <c r="J547" s="4">
        <v>18.603341848133901</v>
      </c>
      <c r="K547" s="4">
        <v>59.837291221770698</v>
      </c>
      <c r="L547" s="4">
        <v>112.936994430247</v>
      </c>
      <c r="M547" s="4">
        <v>143.93630999999999</v>
      </c>
      <c r="O547" s="25" t="str">
        <f t="shared" si="11"/>
        <v>0022</v>
      </c>
      <c r="P547" s="25">
        <f>VLOOKUP($O547,scenarios!$A$2:$I$61,3)</f>
        <v>2060</v>
      </c>
      <c r="Q547" s="25" t="str">
        <f>VLOOKUP($O547,scenarios!$A$2:$I$61,4)</f>
        <v>Ref</v>
      </c>
      <c r="R547" s="25">
        <f>VLOOKUP($O547,scenarios!$A$2:$I$61,5)</f>
        <v>20</v>
      </c>
      <c r="S547" s="25" t="str">
        <f>VLOOKUP($O547,scenarios!$A$2:$I$61,6)</f>
        <v>Linear-Steady</v>
      </c>
      <c r="T547" s="25" t="str">
        <f>VLOOKUP($O547,scenarios!$A$2:$I$61,7)</f>
        <v>Low</v>
      </c>
      <c r="U547" s="25" t="str">
        <f>VLOOKUP($O547,scenarios!$A$2:$I$61,8)</f>
        <v>Ref</v>
      </c>
      <c r="V547" s="25" t="str">
        <f>VLOOKUP($O547,scenarios!$A$2:$I$61,9)</f>
        <v>Ref</v>
      </c>
    </row>
    <row r="548" spans="1:22" x14ac:dyDescent="0.3">
      <c r="A548" s="10" t="s">
        <v>65</v>
      </c>
      <c r="B548" s="10" t="s">
        <v>145</v>
      </c>
      <c r="C548" s="2" t="s">
        <v>181</v>
      </c>
      <c r="D548" s="5"/>
      <c r="E548" s="5"/>
      <c r="F548" s="5"/>
      <c r="G548" s="4">
        <v>1.4321E-2</v>
      </c>
      <c r="H548" s="4">
        <v>1.5064475459976299E-2</v>
      </c>
      <c r="I548" s="4">
        <v>1.6046055009682401E-2</v>
      </c>
      <c r="J548" s="4">
        <v>18.603341848134001</v>
      </c>
      <c r="K548" s="4">
        <v>59.837291221770698</v>
      </c>
      <c r="L548" s="4">
        <v>112.936994430247</v>
      </c>
      <c r="M548" s="4">
        <v>143.93630999999999</v>
      </c>
      <c r="O548" s="25" t="str">
        <f t="shared" si="11"/>
        <v>0023</v>
      </c>
      <c r="P548" s="25">
        <f>VLOOKUP($O548,scenarios!$A$2:$I$61,3)</f>
        <v>2060</v>
      </c>
      <c r="Q548" s="25" t="str">
        <f>VLOOKUP($O548,scenarios!$A$2:$I$61,4)</f>
        <v>Ref</v>
      </c>
      <c r="R548" s="25">
        <f>VLOOKUP($O548,scenarios!$A$2:$I$61,5)</f>
        <v>20</v>
      </c>
      <c r="S548" s="25" t="str">
        <f>VLOOKUP($O548,scenarios!$A$2:$I$61,6)</f>
        <v>Linear-Steady</v>
      </c>
      <c r="T548" s="25" t="str">
        <f>VLOOKUP($O548,scenarios!$A$2:$I$61,7)</f>
        <v>Doe4</v>
      </c>
      <c r="U548" s="25" t="str">
        <f>VLOOKUP($O548,scenarios!$A$2:$I$61,8)</f>
        <v>Ref</v>
      </c>
      <c r="V548" s="25" t="str">
        <f>VLOOKUP($O548,scenarios!$A$2:$I$61,9)</f>
        <v>Ref</v>
      </c>
    </row>
    <row r="549" spans="1:22" x14ac:dyDescent="0.3">
      <c r="A549" s="10" t="s">
        <v>65</v>
      </c>
      <c r="B549" s="10" t="s">
        <v>145</v>
      </c>
      <c r="C549" s="2" t="s">
        <v>182</v>
      </c>
      <c r="D549" s="5"/>
      <c r="E549" s="5"/>
      <c r="F549" s="5"/>
      <c r="G549" s="4">
        <v>1.4321E-2</v>
      </c>
      <c r="H549" s="4">
        <v>1.5064475459976299E-2</v>
      </c>
      <c r="I549" s="4">
        <v>1.6046055009682401E-2</v>
      </c>
      <c r="J549" s="4">
        <v>18.603341848133901</v>
      </c>
      <c r="K549" s="4">
        <v>59.837291221770698</v>
      </c>
      <c r="L549" s="4">
        <v>112.936994430247</v>
      </c>
      <c r="M549" s="4">
        <v>143.93630999999999</v>
      </c>
      <c r="O549" s="25" t="str">
        <f t="shared" si="11"/>
        <v>0024</v>
      </c>
      <c r="P549" s="25">
        <f>VLOOKUP($O549,scenarios!$A$2:$I$61,3)</f>
        <v>2060</v>
      </c>
      <c r="Q549" s="25" t="str">
        <f>VLOOKUP($O549,scenarios!$A$2:$I$61,4)</f>
        <v>Ref</v>
      </c>
      <c r="R549" s="25">
        <f>VLOOKUP($O549,scenarios!$A$2:$I$61,5)</f>
        <v>20</v>
      </c>
      <c r="S549" s="25" t="str">
        <f>VLOOKUP($O549,scenarios!$A$2:$I$61,6)</f>
        <v>Linear-Steady</v>
      </c>
      <c r="T549" s="25" t="str">
        <f>VLOOKUP($O549,scenarios!$A$2:$I$61,7)</f>
        <v>Doe2</v>
      </c>
      <c r="U549" s="25" t="str">
        <f>VLOOKUP($O549,scenarios!$A$2:$I$61,8)</f>
        <v>Ref</v>
      </c>
      <c r="V549" s="25" t="str">
        <f>VLOOKUP($O549,scenarios!$A$2:$I$61,9)</f>
        <v>Ref</v>
      </c>
    </row>
    <row r="550" spans="1:22" x14ac:dyDescent="0.3">
      <c r="A550" s="10" t="s">
        <v>65</v>
      </c>
      <c r="B550" s="10" t="s">
        <v>145</v>
      </c>
      <c r="C550" s="2" t="s">
        <v>171</v>
      </c>
      <c r="D550" s="5"/>
      <c r="E550" s="5"/>
      <c r="F550" s="5"/>
      <c r="G550" s="4">
        <v>1.4321E-2</v>
      </c>
      <c r="H550" s="4">
        <v>1.5064475459976299E-2</v>
      </c>
      <c r="I550" s="4">
        <v>1.6046055009682401E-2</v>
      </c>
      <c r="J550" s="4">
        <v>18.603341848133901</v>
      </c>
      <c r="K550" s="4">
        <v>59.837291221770698</v>
      </c>
      <c r="L550" s="4">
        <v>112.936994430247</v>
      </c>
      <c r="M550" s="4">
        <v>143.93630999999999</v>
      </c>
      <c r="O550" s="25" t="str">
        <f t="shared" si="11"/>
        <v>0026</v>
      </c>
      <c r="P550" s="25">
        <f>VLOOKUP($O550,scenarios!$A$2:$I$61,3)</f>
        <v>2060</v>
      </c>
      <c r="Q550" s="25" t="str">
        <f>VLOOKUP($O550,scenarios!$A$2:$I$61,4)</f>
        <v>Ref</v>
      </c>
      <c r="R550" s="25">
        <f>VLOOKUP($O550,scenarios!$A$2:$I$61,5)</f>
        <v>10</v>
      </c>
      <c r="S550" s="25" t="str">
        <f>VLOOKUP($O550,scenarios!$A$2:$I$61,6)</f>
        <v>Ref</v>
      </c>
      <c r="T550" s="25" t="str">
        <f>VLOOKUP($O550,scenarios!$A$2:$I$61,7)</f>
        <v>Ref</v>
      </c>
      <c r="U550" s="25">
        <f>VLOOKUP($O550,scenarios!$A$2:$I$61,8)</f>
        <v>2030</v>
      </c>
      <c r="V550" s="25" t="str">
        <f>VLOOKUP($O550,scenarios!$A$2:$I$61,9)</f>
        <v>Ref</v>
      </c>
    </row>
    <row r="551" spans="1:22" x14ac:dyDescent="0.3">
      <c r="A551" s="10" t="s">
        <v>65</v>
      </c>
      <c r="B551" s="10" t="s">
        <v>145</v>
      </c>
      <c r="C551" s="2" t="s">
        <v>183</v>
      </c>
      <c r="D551" s="5"/>
      <c r="E551" s="5"/>
      <c r="F551" s="5"/>
      <c r="G551" s="4">
        <v>1.4321E-2</v>
      </c>
      <c r="H551" s="4">
        <v>1.5064475459976299E-2</v>
      </c>
      <c r="I551" s="4">
        <v>1.6046055009682401E-2</v>
      </c>
      <c r="J551" s="4">
        <v>18.603341848133901</v>
      </c>
      <c r="K551" s="4">
        <v>59.837291221770698</v>
      </c>
      <c r="L551" s="4">
        <v>112.936994430247</v>
      </c>
      <c r="M551" s="4">
        <v>143.93630999999999</v>
      </c>
      <c r="O551" s="25" t="str">
        <f t="shared" si="11"/>
        <v>0027</v>
      </c>
      <c r="P551" s="25">
        <f>VLOOKUP($O551,scenarios!$A$2:$I$61,3)</f>
        <v>2060</v>
      </c>
      <c r="Q551" s="25" t="str">
        <f>VLOOKUP($O551,scenarios!$A$2:$I$61,4)</f>
        <v>Ref</v>
      </c>
      <c r="R551" s="25">
        <f>VLOOKUP($O551,scenarios!$A$2:$I$61,5)</f>
        <v>20</v>
      </c>
      <c r="S551" s="25" t="str">
        <f>VLOOKUP($O551,scenarios!$A$2:$I$61,6)</f>
        <v>Ref</v>
      </c>
      <c r="T551" s="25" t="str">
        <f>VLOOKUP($O551,scenarios!$A$2:$I$61,7)</f>
        <v>Ref</v>
      </c>
      <c r="U551" s="25">
        <f>VLOOKUP($O551,scenarios!$A$2:$I$61,8)</f>
        <v>2030</v>
      </c>
      <c r="V551" s="25" t="str">
        <f>VLOOKUP($O551,scenarios!$A$2:$I$61,9)</f>
        <v>Ref</v>
      </c>
    </row>
    <row r="552" spans="1:22" x14ac:dyDescent="0.3">
      <c r="A552" s="10" t="s">
        <v>65</v>
      </c>
      <c r="B552" s="10" t="s">
        <v>145</v>
      </c>
      <c r="C552" s="2" t="s">
        <v>184</v>
      </c>
      <c r="D552" s="5"/>
      <c r="E552" s="5"/>
      <c r="F552" s="5"/>
      <c r="G552" s="4">
        <v>1.4321E-2</v>
      </c>
      <c r="H552" s="4">
        <v>1.5064475459976299E-2</v>
      </c>
      <c r="I552" s="4">
        <v>1.6046055009682401E-2</v>
      </c>
      <c r="J552" s="4">
        <v>18.603341848133802</v>
      </c>
      <c r="K552" s="4">
        <v>59.837291221770599</v>
      </c>
      <c r="L552" s="4">
        <v>112.936994430247</v>
      </c>
      <c r="M552" s="4">
        <v>143.93630999999999</v>
      </c>
      <c r="O552" s="25" t="str">
        <f t="shared" si="11"/>
        <v>0029</v>
      </c>
      <c r="P552" s="25">
        <f>VLOOKUP($O552,scenarios!$A$2:$I$61,3)</f>
        <v>2060</v>
      </c>
      <c r="Q552" s="25" t="str">
        <f>VLOOKUP($O552,scenarios!$A$2:$I$61,4)</f>
        <v>Ref</v>
      </c>
      <c r="R552" s="25">
        <f>VLOOKUP($O552,scenarios!$A$2:$I$61,5)</f>
        <v>10</v>
      </c>
      <c r="S552" s="25" t="str">
        <f>VLOOKUP($O552,scenarios!$A$2:$I$61,6)</f>
        <v>Linear-Steady</v>
      </c>
      <c r="T552" s="25" t="str">
        <f>VLOOKUP($O552,scenarios!$A$2:$I$61,7)</f>
        <v>Ref</v>
      </c>
      <c r="U552" s="25">
        <f>VLOOKUP($O552,scenarios!$A$2:$I$61,8)</f>
        <v>2030</v>
      </c>
      <c r="V552" s="25" t="str">
        <f>VLOOKUP($O552,scenarios!$A$2:$I$61,9)</f>
        <v>Ref</v>
      </c>
    </row>
    <row r="553" spans="1:22" x14ac:dyDescent="0.3">
      <c r="A553" s="10" t="s">
        <v>65</v>
      </c>
      <c r="B553" s="10" t="s">
        <v>145</v>
      </c>
      <c r="C553" s="2" t="s">
        <v>185</v>
      </c>
      <c r="D553" s="5"/>
      <c r="E553" s="5"/>
      <c r="F553" s="5"/>
      <c r="G553" s="4">
        <v>1.4321E-2</v>
      </c>
      <c r="H553" s="4">
        <v>1.5064475459976299E-2</v>
      </c>
      <c r="I553" s="4">
        <v>1.6046055009682401E-2</v>
      </c>
      <c r="J553" s="4">
        <v>18.603341848134001</v>
      </c>
      <c r="K553" s="4">
        <v>59.837291221770698</v>
      </c>
      <c r="L553" s="4">
        <v>112.936994430247</v>
      </c>
      <c r="M553" s="4">
        <v>143.93630999999999</v>
      </c>
      <c r="O553" s="25" t="str">
        <f t="shared" si="11"/>
        <v>0030</v>
      </c>
      <c r="P553" s="25">
        <f>VLOOKUP($O553,scenarios!$A$2:$I$61,3)</f>
        <v>2060</v>
      </c>
      <c r="Q553" s="25" t="str">
        <f>VLOOKUP($O553,scenarios!$A$2:$I$61,4)</f>
        <v>Ref</v>
      </c>
      <c r="R553" s="25">
        <f>VLOOKUP($O553,scenarios!$A$2:$I$61,5)</f>
        <v>20</v>
      </c>
      <c r="S553" s="25" t="str">
        <f>VLOOKUP($O553,scenarios!$A$2:$I$61,6)</f>
        <v>Linear-Steady</v>
      </c>
      <c r="T553" s="25" t="str">
        <f>VLOOKUP($O553,scenarios!$A$2:$I$61,7)</f>
        <v>Ref</v>
      </c>
      <c r="U553" s="25">
        <f>VLOOKUP($O553,scenarios!$A$2:$I$61,8)</f>
        <v>2030</v>
      </c>
      <c r="V553" s="25" t="str">
        <f>VLOOKUP($O553,scenarios!$A$2:$I$61,9)</f>
        <v>Ref</v>
      </c>
    </row>
    <row r="554" spans="1:22" x14ac:dyDescent="0.3">
      <c r="A554" s="10" t="s">
        <v>65</v>
      </c>
      <c r="B554" s="10" t="s">
        <v>145</v>
      </c>
      <c r="C554" s="2" t="s">
        <v>186</v>
      </c>
      <c r="D554" s="5"/>
      <c r="E554" s="5"/>
      <c r="F554" s="5"/>
      <c r="G554" s="4">
        <v>1.4321E-2</v>
      </c>
      <c r="H554" s="4">
        <v>1.5064475459976299E-2</v>
      </c>
      <c r="I554" s="4">
        <v>1.6046055009682401E-2</v>
      </c>
      <c r="J554" s="4">
        <v>18.603341848134001</v>
      </c>
      <c r="K554" s="4">
        <v>59.837291221770798</v>
      </c>
      <c r="L554" s="4">
        <v>112.936629879382</v>
      </c>
      <c r="M554" s="4">
        <v>143.93630999999999</v>
      </c>
      <c r="O554" s="25" t="str">
        <f t="shared" si="11"/>
        <v>0037</v>
      </c>
      <c r="P554" s="25">
        <f>VLOOKUP($O554,scenarios!$A$2:$I$61,3)</f>
        <v>2060</v>
      </c>
      <c r="Q554" s="25" t="str">
        <f>VLOOKUP($O554,scenarios!$A$2:$I$61,4)</f>
        <v>Ref</v>
      </c>
      <c r="R554" s="25">
        <f>VLOOKUP($O554,scenarios!$A$2:$I$61,5)</f>
        <v>10</v>
      </c>
      <c r="S554" s="25" t="str">
        <f>VLOOKUP($O554,scenarios!$A$2:$I$61,6)</f>
        <v>Linear-Steady</v>
      </c>
      <c r="T554" s="25" t="str">
        <f>VLOOKUP($O554,scenarios!$A$2:$I$61,7)</f>
        <v>Low</v>
      </c>
      <c r="U554" s="25">
        <f>VLOOKUP($O554,scenarios!$A$2:$I$61,8)</f>
        <v>2030</v>
      </c>
      <c r="V554" s="25" t="str">
        <f>VLOOKUP($O554,scenarios!$A$2:$I$61,9)</f>
        <v>Ref</v>
      </c>
    </row>
    <row r="555" spans="1:22" x14ac:dyDescent="0.3">
      <c r="A555" s="10" t="s">
        <v>65</v>
      </c>
      <c r="B555" s="10" t="s">
        <v>145</v>
      </c>
      <c r="C555" s="2" t="s">
        <v>187</v>
      </c>
      <c r="D555" s="5"/>
      <c r="E555" s="5"/>
      <c r="F555" s="5"/>
      <c r="G555" s="4">
        <v>1.4321E-2</v>
      </c>
      <c r="H555" s="4">
        <v>1.5064475459976299E-2</v>
      </c>
      <c r="I555" s="4">
        <v>1.6046055009682401E-2</v>
      </c>
      <c r="J555" s="4">
        <v>18.603341848134001</v>
      </c>
      <c r="K555" s="4">
        <v>59.837291221770698</v>
      </c>
      <c r="L555" s="4">
        <v>112.936629879382</v>
      </c>
      <c r="M555" s="4">
        <v>143.93630999999999</v>
      </c>
      <c r="O555" s="25" t="str">
        <f t="shared" si="11"/>
        <v>0038</v>
      </c>
      <c r="P555" s="25">
        <f>VLOOKUP($O555,scenarios!$A$2:$I$61,3)</f>
        <v>2060</v>
      </c>
      <c r="Q555" s="25" t="str">
        <f>VLOOKUP($O555,scenarios!$A$2:$I$61,4)</f>
        <v>Ref</v>
      </c>
      <c r="R555" s="25">
        <f>VLOOKUP($O555,scenarios!$A$2:$I$61,5)</f>
        <v>10</v>
      </c>
      <c r="S555" s="25" t="str">
        <f>VLOOKUP($O555,scenarios!$A$2:$I$61,6)</f>
        <v>Linear-Steady</v>
      </c>
      <c r="T555" s="25" t="str">
        <f>VLOOKUP($O555,scenarios!$A$2:$I$61,7)</f>
        <v>Doe4</v>
      </c>
      <c r="U555" s="25">
        <f>VLOOKUP($O555,scenarios!$A$2:$I$61,8)</f>
        <v>2030</v>
      </c>
      <c r="V555" s="25" t="str">
        <f>VLOOKUP($O555,scenarios!$A$2:$I$61,9)</f>
        <v>Ref</v>
      </c>
    </row>
    <row r="556" spans="1:22" x14ac:dyDescent="0.3">
      <c r="A556" s="10" t="s">
        <v>65</v>
      </c>
      <c r="B556" s="10" t="s">
        <v>145</v>
      </c>
      <c r="C556" s="2" t="s">
        <v>188</v>
      </c>
      <c r="D556" s="5"/>
      <c r="E556" s="5"/>
      <c r="F556" s="5"/>
      <c r="G556" s="4">
        <v>1.4321E-2</v>
      </c>
      <c r="H556" s="4">
        <v>1.5064475459976299E-2</v>
      </c>
      <c r="I556" s="4">
        <v>1.6046055009682401E-2</v>
      </c>
      <c r="J556" s="4">
        <v>18.603341848133901</v>
      </c>
      <c r="K556" s="4">
        <v>59.837291221770698</v>
      </c>
      <c r="L556" s="4">
        <v>112.936629879382</v>
      </c>
      <c r="M556" s="4">
        <v>143.93630999999999</v>
      </c>
      <c r="O556" s="25" t="str">
        <f t="shared" si="11"/>
        <v>0039</v>
      </c>
      <c r="P556" s="25">
        <f>VLOOKUP($O556,scenarios!$A$2:$I$61,3)</f>
        <v>2060</v>
      </c>
      <c r="Q556" s="25" t="str">
        <f>VLOOKUP($O556,scenarios!$A$2:$I$61,4)</f>
        <v>Ref</v>
      </c>
      <c r="R556" s="25">
        <f>VLOOKUP($O556,scenarios!$A$2:$I$61,5)</f>
        <v>10</v>
      </c>
      <c r="S556" s="25" t="str">
        <f>VLOOKUP($O556,scenarios!$A$2:$I$61,6)</f>
        <v>Linear-Steady</v>
      </c>
      <c r="T556" s="25" t="str">
        <f>VLOOKUP($O556,scenarios!$A$2:$I$61,7)</f>
        <v>Doe2</v>
      </c>
      <c r="U556" s="25">
        <f>VLOOKUP($O556,scenarios!$A$2:$I$61,8)</f>
        <v>2030</v>
      </c>
      <c r="V556" s="25" t="str">
        <f>VLOOKUP($O556,scenarios!$A$2:$I$61,9)</f>
        <v>Ref</v>
      </c>
    </row>
    <row r="557" spans="1:22" x14ac:dyDescent="0.3">
      <c r="A557" s="10" t="s">
        <v>65</v>
      </c>
      <c r="B557" s="10" t="s">
        <v>145</v>
      </c>
      <c r="C557" s="2" t="s">
        <v>189</v>
      </c>
      <c r="D557" s="5"/>
      <c r="E557" s="5"/>
      <c r="F557" s="5"/>
      <c r="G557" s="4">
        <v>1.4321E-2</v>
      </c>
      <c r="H557" s="4">
        <v>1.5064475459976299E-2</v>
      </c>
      <c r="I557" s="4">
        <v>1.6046055009682401E-2</v>
      </c>
      <c r="J557" s="4">
        <v>18.603341848134001</v>
      </c>
      <c r="K557" s="4">
        <v>59.837291221770698</v>
      </c>
      <c r="L557" s="4">
        <v>112.936994430247</v>
      </c>
      <c r="M557" s="4">
        <v>143.93630999999999</v>
      </c>
      <c r="O557" s="25" t="str">
        <f t="shared" si="11"/>
        <v>0040</v>
      </c>
      <c r="P557" s="25">
        <f>VLOOKUP($O557,scenarios!$A$2:$I$61,3)</f>
        <v>2060</v>
      </c>
      <c r="Q557" s="25" t="str">
        <f>VLOOKUP($O557,scenarios!$A$2:$I$61,4)</f>
        <v>Ref</v>
      </c>
      <c r="R557" s="25">
        <f>VLOOKUP($O557,scenarios!$A$2:$I$61,5)</f>
        <v>20</v>
      </c>
      <c r="S557" s="25" t="str">
        <f>VLOOKUP($O557,scenarios!$A$2:$I$61,6)</f>
        <v>Linear-Steady</v>
      </c>
      <c r="T557" s="25" t="str">
        <f>VLOOKUP($O557,scenarios!$A$2:$I$61,7)</f>
        <v>Low</v>
      </c>
      <c r="U557" s="25">
        <f>VLOOKUP($O557,scenarios!$A$2:$I$61,8)</f>
        <v>2030</v>
      </c>
      <c r="V557" s="25" t="str">
        <f>VLOOKUP($O557,scenarios!$A$2:$I$61,9)</f>
        <v>Ref</v>
      </c>
    </row>
    <row r="558" spans="1:22" x14ac:dyDescent="0.3">
      <c r="A558" s="10" t="s">
        <v>65</v>
      </c>
      <c r="B558" s="10" t="s">
        <v>145</v>
      </c>
      <c r="C558" s="2" t="s">
        <v>190</v>
      </c>
      <c r="D558" s="5"/>
      <c r="E558" s="5"/>
      <c r="F558" s="5"/>
      <c r="G558" s="4">
        <v>1.4321E-2</v>
      </c>
      <c r="H558" s="4">
        <v>1.5064475459976299E-2</v>
      </c>
      <c r="I558" s="4">
        <v>1.6046055009682401E-2</v>
      </c>
      <c r="J558" s="4">
        <v>18.603341848133901</v>
      </c>
      <c r="K558" s="4">
        <v>59.837291221770698</v>
      </c>
      <c r="L558" s="4">
        <v>112.936994430247</v>
      </c>
      <c r="M558" s="4">
        <v>143.93630999999999</v>
      </c>
      <c r="O558" s="25" t="str">
        <f t="shared" si="11"/>
        <v>0041</v>
      </c>
      <c r="P558" s="25">
        <f>VLOOKUP($O558,scenarios!$A$2:$I$61,3)</f>
        <v>2060</v>
      </c>
      <c r="Q558" s="25" t="str">
        <f>VLOOKUP($O558,scenarios!$A$2:$I$61,4)</f>
        <v>Ref</v>
      </c>
      <c r="R558" s="25">
        <f>VLOOKUP($O558,scenarios!$A$2:$I$61,5)</f>
        <v>20</v>
      </c>
      <c r="S558" s="25" t="str">
        <f>VLOOKUP($O558,scenarios!$A$2:$I$61,6)</f>
        <v>Linear-Steady</v>
      </c>
      <c r="T558" s="25" t="str">
        <f>VLOOKUP($O558,scenarios!$A$2:$I$61,7)</f>
        <v>Doe4</v>
      </c>
      <c r="U558" s="25">
        <f>VLOOKUP($O558,scenarios!$A$2:$I$61,8)</f>
        <v>2030</v>
      </c>
      <c r="V558" s="25" t="str">
        <f>VLOOKUP($O558,scenarios!$A$2:$I$61,9)</f>
        <v>Ref</v>
      </c>
    </row>
    <row r="559" spans="1:22" x14ac:dyDescent="0.3">
      <c r="A559" s="10" t="s">
        <v>65</v>
      </c>
      <c r="B559" s="10" t="s">
        <v>145</v>
      </c>
      <c r="C559" s="2" t="s">
        <v>191</v>
      </c>
      <c r="D559" s="5"/>
      <c r="E559" s="5"/>
      <c r="F559" s="5"/>
      <c r="G559" s="4">
        <v>1.4321E-2</v>
      </c>
      <c r="H559" s="4">
        <v>1.5064475459976299E-2</v>
      </c>
      <c r="I559" s="4">
        <v>1.6046055009682401E-2</v>
      </c>
      <c r="J559" s="4">
        <v>18.603341848133901</v>
      </c>
      <c r="K559" s="4">
        <v>59.837291221770698</v>
      </c>
      <c r="L559" s="4">
        <v>112.936994430247</v>
      </c>
      <c r="M559" s="4">
        <v>143.93630999999999</v>
      </c>
      <c r="O559" s="25" t="str">
        <f t="shared" si="11"/>
        <v>0042</v>
      </c>
      <c r="P559" s="25">
        <f>VLOOKUP($O559,scenarios!$A$2:$I$61,3)</f>
        <v>2060</v>
      </c>
      <c r="Q559" s="25" t="str">
        <f>VLOOKUP($O559,scenarios!$A$2:$I$61,4)</f>
        <v>Ref</v>
      </c>
      <c r="R559" s="25">
        <f>VLOOKUP($O559,scenarios!$A$2:$I$61,5)</f>
        <v>20</v>
      </c>
      <c r="S559" s="25" t="str">
        <f>VLOOKUP($O559,scenarios!$A$2:$I$61,6)</f>
        <v>Linear-Steady</v>
      </c>
      <c r="T559" s="25" t="str">
        <f>VLOOKUP($O559,scenarios!$A$2:$I$61,7)</f>
        <v>Doe2</v>
      </c>
      <c r="U559" s="25">
        <f>VLOOKUP($O559,scenarios!$A$2:$I$61,8)</f>
        <v>2030</v>
      </c>
      <c r="V559" s="25" t="str">
        <f>VLOOKUP($O559,scenarios!$A$2:$I$61,9)</f>
        <v>Ref</v>
      </c>
    </row>
    <row r="560" spans="1:22" x14ac:dyDescent="0.3">
      <c r="A560" s="10" t="s">
        <v>65</v>
      </c>
      <c r="B560" s="10" t="s">
        <v>145</v>
      </c>
      <c r="C560" s="2" t="s">
        <v>172</v>
      </c>
      <c r="D560" s="5"/>
      <c r="E560" s="5"/>
      <c r="F560" s="5"/>
      <c r="G560" s="4">
        <v>1.4321E-2</v>
      </c>
      <c r="H560" s="4">
        <v>1.5064475459976299E-2</v>
      </c>
      <c r="I560" s="4">
        <v>1.6046055009682401E-2</v>
      </c>
      <c r="J560" s="4">
        <v>18.603341848133802</v>
      </c>
      <c r="K560" s="4">
        <v>59.837291221770698</v>
      </c>
      <c r="L560" s="4">
        <v>112.936994430247</v>
      </c>
      <c r="M560" s="4">
        <v>143.93630999999999</v>
      </c>
      <c r="O560" s="25" t="str">
        <f t="shared" si="11"/>
        <v>0044</v>
      </c>
      <c r="P560" s="25">
        <f>VLOOKUP($O560,scenarios!$A$2:$I$61,3)</f>
        <v>2060</v>
      </c>
      <c r="Q560" s="25" t="str">
        <f>VLOOKUP($O560,scenarios!$A$2:$I$61,4)</f>
        <v>Ref</v>
      </c>
      <c r="R560" s="25">
        <f>VLOOKUP($O560,scenarios!$A$2:$I$61,5)</f>
        <v>10</v>
      </c>
      <c r="S560" s="25" t="str">
        <f>VLOOKUP($O560,scenarios!$A$2:$I$61,6)</f>
        <v>Ref</v>
      </c>
      <c r="T560" s="25" t="str">
        <f>VLOOKUP($O560,scenarios!$A$2:$I$61,7)</f>
        <v>Ref</v>
      </c>
      <c r="U560" s="25">
        <f>VLOOKUP($O560,scenarios!$A$2:$I$61,8)</f>
        <v>2030</v>
      </c>
      <c r="V560" s="25">
        <f>VLOOKUP($O560,scenarios!$A$2:$I$61,9)</f>
        <v>70</v>
      </c>
    </row>
    <row r="561" spans="1:22" x14ac:dyDescent="0.3">
      <c r="A561" s="10" t="s">
        <v>65</v>
      </c>
      <c r="B561" s="10" t="s">
        <v>145</v>
      </c>
      <c r="C561" s="2" t="s">
        <v>192</v>
      </c>
      <c r="D561" s="5"/>
      <c r="E561" s="5"/>
      <c r="F561" s="5"/>
      <c r="G561" s="4">
        <v>1.4321E-2</v>
      </c>
      <c r="H561" s="4">
        <v>1.5064475459976299E-2</v>
      </c>
      <c r="I561" s="4">
        <v>1.6046055009682401E-2</v>
      </c>
      <c r="J561" s="4">
        <v>18.603341848133802</v>
      </c>
      <c r="K561" s="4">
        <v>59.837291221770698</v>
      </c>
      <c r="L561" s="4">
        <v>112.936994430247</v>
      </c>
      <c r="M561" s="4">
        <v>143.93630999999999</v>
      </c>
      <c r="O561" s="25" t="str">
        <f>RIGHT(C561,4)</f>
        <v>0045</v>
      </c>
      <c r="P561" s="25">
        <f>VLOOKUP($O561,scenarios!$A$2:$I$61,3)</f>
        <v>2060</v>
      </c>
      <c r="Q561" s="25" t="str">
        <f>VLOOKUP($O561,scenarios!$A$2:$I$61,4)</f>
        <v>Ref</v>
      </c>
      <c r="R561" s="25">
        <f>VLOOKUP($O561,scenarios!$A$2:$I$61,5)</f>
        <v>20</v>
      </c>
      <c r="S561" s="25" t="str">
        <f>VLOOKUP($O561,scenarios!$A$2:$I$61,6)</f>
        <v>Ref</v>
      </c>
      <c r="T561" s="25" t="str">
        <f>VLOOKUP($O561,scenarios!$A$2:$I$61,7)</f>
        <v>Ref</v>
      </c>
      <c r="U561" s="25">
        <f>VLOOKUP($O561,scenarios!$A$2:$I$61,8)</f>
        <v>2030</v>
      </c>
      <c r="V561" s="25">
        <f>VLOOKUP($O561,scenarios!$A$2:$I$61,9)</f>
        <v>70</v>
      </c>
    </row>
    <row r="562" spans="1:22" x14ac:dyDescent="0.3">
      <c r="A562" s="10" t="s">
        <v>65</v>
      </c>
      <c r="B562" s="10" t="s">
        <v>145</v>
      </c>
      <c r="C562" s="2" t="s">
        <v>193</v>
      </c>
      <c r="D562" s="5"/>
      <c r="E562" s="5"/>
      <c r="F562" s="5"/>
      <c r="G562" s="4">
        <v>1.4321E-2</v>
      </c>
      <c r="H562" s="4">
        <v>1.5064475459976299E-2</v>
      </c>
      <c r="I562" s="4">
        <v>1.6046055009682401E-2</v>
      </c>
      <c r="J562" s="4">
        <v>18.603341848133802</v>
      </c>
      <c r="K562" s="4">
        <v>59.837291221770599</v>
      </c>
      <c r="L562" s="4">
        <v>112.936994430247</v>
      </c>
      <c r="M562" s="4">
        <v>143.93630999999999</v>
      </c>
      <c r="O562" s="25" t="str">
        <f t="shared" ref="O562:O625" si="12">RIGHT(C562,4)</f>
        <v>0047</v>
      </c>
      <c r="P562" s="25">
        <f>VLOOKUP($O562,scenarios!$A$2:$I$61,3)</f>
        <v>2060</v>
      </c>
      <c r="Q562" s="25" t="str">
        <f>VLOOKUP($O562,scenarios!$A$2:$I$61,4)</f>
        <v>Ref</v>
      </c>
      <c r="R562" s="25">
        <f>VLOOKUP($O562,scenarios!$A$2:$I$61,5)</f>
        <v>10</v>
      </c>
      <c r="S562" s="25" t="str">
        <f>VLOOKUP($O562,scenarios!$A$2:$I$61,6)</f>
        <v>Linear-Steady</v>
      </c>
      <c r="T562" s="25" t="str">
        <f>VLOOKUP($O562,scenarios!$A$2:$I$61,7)</f>
        <v>Ref</v>
      </c>
      <c r="U562" s="25">
        <f>VLOOKUP($O562,scenarios!$A$2:$I$61,8)</f>
        <v>2030</v>
      </c>
      <c r="V562" s="25">
        <f>VLOOKUP($O562,scenarios!$A$2:$I$61,9)</f>
        <v>70</v>
      </c>
    </row>
    <row r="563" spans="1:22" x14ac:dyDescent="0.3">
      <c r="A563" s="10" t="s">
        <v>65</v>
      </c>
      <c r="B563" s="10" t="s">
        <v>145</v>
      </c>
      <c r="C563" s="2" t="s">
        <v>194</v>
      </c>
      <c r="D563" s="5"/>
      <c r="E563" s="5"/>
      <c r="F563" s="5"/>
      <c r="G563" s="4">
        <v>1.4321E-2</v>
      </c>
      <c r="H563" s="4">
        <v>1.5064475459976299E-2</v>
      </c>
      <c r="I563" s="4">
        <v>1.6046055009682401E-2</v>
      </c>
      <c r="J563" s="4">
        <v>18.603341848133901</v>
      </c>
      <c r="K563" s="4">
        <v>59.837291221770698</v>
      </c>
      <c r="L563" s="4">
        <v>112.936994430247</v>
      </c>
      <c r="M563" s="4">
        <v>143.93630999999999</v>
      </c>
      <c r="O563" s="25" t="str">
        <f t="shared" si="12"/>
        <v>0048</v>
      </c>
      <c r="P563" s="25">
        <f>VLOOKUP($O563,scenarios!$A$2:$I$61,3)</f>
        <v>2060</v>
      </c>
      <c r="Q563" s="25" t="str">
        <f>VLOOKUP($O563,scenarios!$A$2:$I$61,4)</f>
        <v>Ref</v>
      </c>
      <c r="R563" s="25">
        <f>VLOOKUP($O563,scenarios!$A$2:$I$61,5)</f>
        <v>20</v>
      </c>
      <c r="S563" s="25" t="str">
        <f>VLOOKUP($O563,scenarios!$A$2:$I$61,6)</f>
        <v>Linear-Steady</v>
      </c>
      <c r="T563" s="25" t="str">
        <f>VLOOKUP($O563,scenarios!$A$2:$I$61,7)</f>
        <v>Ref</v>
      </c>
      <c r="U563" s="25">
        <f>VLOOKUP($O563,scenarios!$A$2:$I$61,8)</f>
        <v>2030</v>
      </c>
      <c r="V563" s="25">
        <f>VLOOKUP($O563,scenarios!$A$2:$I$61,9)</f>
        <v>70</v>
      </c>
    </row>
    <row r="564" spans="1:22" x14ac:dyDescent="0.3">
      <c r="A564" s="10" t="s">
        <v>65</v>
      </c>
      <c r="B564" s="10" t="s">
        <v>145</v>
      </c>
      <c r="C564" s="2" t="s">
        <v>195</v>
      </c>
      <c r="D564" s="5"/>
      <c r="E564" s="5"/>
      <c r="F564" s="5"/>
      <c r="G564" s="4">
        <v>1.4321E-2</v>
      </c>
      <c r="H564" s="4">
        <v>1.5064475459976299E-2</v>
      </c>
      <c r="I564" s="4">
        <v>1.6046055009682401E-2</v>
      </c>
      <c r="J564" s="4">
        <v>18.603341848134001</v>
      </c>
      <c r="K564" s="4">
        <v>59.837291221770698</v>
      </c>
      <c r="L564" s="4">
        <v>112.936629879382</v>
      </c>
      <c r="M564" s="4">
        <v>143.93630999999999</v>
      </c>
      <c r="O564" s="25" t="str">
        <f t="shared" si="12"/>
        <v>0055</v>
      </c>
      <c r="P564" s="25">
        <f>VLOOKUP($O564,scenarios!$A$2:$I$61,3)</f>
        <v>2060</v>
      </c>
      <c r="Q564" s="25" t="str">
        <f>VLOOKUP($O564,scenarios!$A$2:$I$61,4)</f>
        <v>Ref</v>
      </c>
      <c r="R564" s="25">
        <f>VLOOKUP($O564,scenarios!$A$2:$I$61,5)</f>
        <v>10</v>
      </c>
      <c r="S564" s="25" t="str">
        <f>VLOOKUP($O564,scenarios!$A$2:$I$61,6)</f>
        <v>Linear-Steady</v>
      </c>
      <c r="T564" s="25" t="str">
        <f>VLOOKUP($O564,scenarios!$A$2:$I$61,7)</f>
        <v>Low</v>
      </c>
      <c r="U564" s="25">
        <f>VLOOKUP($O564,scenarios!$A$2:$I$61,8)</f>
        <v>2030</v>
      </c>
      <c r="V564" s="25">
        <f>VLOOKUP($O564,scenarios!$A$2:$I$61,9)</f>
        <v>70</v>
      </c>
    </row>
    <row r="565" spans="1:22" x14ac:dyDescent="0.3">
      <c r="A565" s="10" t="s">
        <v>65</v>
      </c>
      <c r="B565" s="10" t="s">
        <v>145</v>
      </c>
      <c r="C565" s="2" t="s">
        <v>196</v>
      </c>
      <c r="D565" s="5"/>
      <c r="E565" s="5"/>
      <c r="F565" s="5"/>
      <c r="G565" s="4">
        <v>1.4321E-2</v>
      </c>
      <c r="H565" s="4">
        <v>1.5064475459976299E-2</v>
      </c>
      <c r="I565" s="4">
        <v>1.6046055009682401E-2</v>
      </c>
      <c r="J565" s="4">
        <v>18.603341848134001</v>
      </c>
      <c r="K565" s="4">
        <v>59.837291221770698</v>
      </c>
      <c r="L565" s="4">
        <v>112.936629879382</v>
      </c>
      <c r="M565" s="4">
        <v>143.93630999999999</v>
      </c>
      <c r="O565" s="25" t="str">
        <f t="shared" si="12"/>
        <v>0056</v>
      </c>
      <c r="P565" s="25">
        <f>VLOOKUP($O565,scenarios!$A$2:$I$61,3)</f>
        <v>2060</v>
      </c>
      <c r="Q565" s="25" t="str">
        <f>VLOOKUP($O565,scenarios!$A$2:$I$61,4)</f>
        <v>Ref</v>
      </c>
      <c r="R565" s="25">
        <f>VLOOKUP($O565,scenarios!$A$2:$I$61,5)</f>
        <v>10</v>
      </c>
      <c r="S565" s="25" t="str">
        <f>VLOOKUP($O565,scenarios!$A$2:$I$61,6)</f>
        <v>Linear-Steady</v>
      </c>
      <c r="T565" s="25" t="str">
        <f>VLOOKUP($O565,scenarios!$A$2:$I$61,7)</f>
        <v>Doe4</v>
      </c>
      <c r="U565" s="25">
        <f>VLOOKUP($O565,scenarios!$A$2:$I$61,8)</f>
        <v>2030</v>
      </c>
      <c r="V565" s="25">
        <f>VLOOKUP($O565,scenarios!$A$2:$I$61,9)</f>
        <v>70</v>
      </c>
    </row>
    <row r="566" spans="1:22" x14ac:dyDescent="0.3">
      <c r="A566" s="10" t="s">
        <v>65</v>
      </c>
      <c r="B566" s="10" t="s">
        <v>145</v>
      </c>
      <c r="C566" s="2" t="s">
        <v>197</v>
      </c>
      <c r="D566" s="5"/>
      <c r="E566" s="5"/>
      <c r="F566" s="5"/>
      <c r="G566" s="4">
        <v>1.4321E-2</v>
      </c>
      <c r="H566" s="4">
        <v>1.5064475459976299E-2</v>
      </c>
      <c r="I566" s="4">
        <v>1.6046055009682401E-2</v>
      </c>
      <c r="J566" s="4">
        <v>18.603341848134001</v>
      </c>
      <c r="K566" s="4">
        <v>59.837291221770698</v>
      </c>
      <c r="L566" s="4">
        <v>112.936629879382</v>
      </c>
      <c r="M566" s="4">
        <v>143.93630999999999</v>
      </c>
      <c r="O566" s="25" t="str">
        <f t="shared" si="12"/>
        <v>0057</v>
      </c>
      <c r="P566" s="25">
        <f>VLOOKUP($O566,scenarios!$A$2:$I$61,3)</f>
        <v>2060</v>
      </c>
      <c r="Q566" s="25" t="str">
        <f>VLOOKUP($O566,scenarios!$A$2:$I$61,4)</f>
        <v>Ref</v>
      </c>
      <c r="R566" s="25">
        <f>VLOOKUP($O566,scenarios!$A$2:$I$61,5)</f>
        <v>10</v>
      </c>
      <c r="S566" s="25" t="str">
        <f>VLOOKUP($O566,scenarios!$A$2:$I$61,6)</f>
        <v>Linear-Steady</v>
      </c>
      <c r="T566" s="25" t="str">
        <f>VLOOKUP($O566,scenarios!$A$2:$I$61,7)</f>
        <v>Doe2</v>
      </c>
      <c r="U566" s="25">
        <f>VLOOKUP($O566,scenarios!$A$2:$I$61,8)</f>
        <v>2030</v>
      </c>
      <c r="V566" s="25">
        <f>VLOOKUP($O566,scenarios!$A$2:$I$61,9)</f>
        <v>70</v>
      </c>
    </row>
    <row r="567" spans="1:22" x14ac:dyDescent="0.3">
      <c r="A567" s="10" t="s">
        <v>65</v>
      </c>
      <c r="B567" s="10" t="s">
        <v>145</v>
      </c>
      <c r="C567" s="2" t="s">
        <v>198</v>
      </c>
      <c r="D567" s="5"/>
      <c r="E567" s="5"/>
      <c r="F567" s="5"/>
      <c r="G567" s="4">
        <v>1.4321E-2</v>
      </c>
      <c r="H567" s="4">
        <v>1.5064475459976299E-2</v>
      </c>
      <c r="I567" s="4">
        <v>1.6046055009682401E-2</v>
      </c>
      <c r="J567" s="4">
        <v>18.603341848134001</v>
      </c>
      <c r="K567" s="4">
        <v>59.837291221770698</v>
      </c>
      <c r="L567" s="4">
        <v>112.936994430247</v>
      </c>
      <c r="M567" s="4">
        <v>143.93630999999999</v>
      </c>
      <c r="O567" s="25" t="str">
        <f t="shared" si="12"/>
        <v>0058</v>
      </c>
      <c r="P567" s="25">
        <f>VLOOKUP($O567,scenarios!$A$2:$I$61,3)</f>
        <v>2060</v>
      </c>
      <c r="Q567" s="25" t="str">
        <f>VLOOKUP($O567,scenarios!$A$2:$I$61,4)</f>
        <v>Ref</v>
      </c>
      <c r="R567" s="25">
        <f>VLOOKUP($O567,scenarios!$A$2:$I$61,5)</f>
        <v>20</v>
      </c>
      <c r="S567" s="25" t="str">
        <f>VLOOKUP($O567,scenarios!$A$2:$I$61,6)</f>
        <v>Linear-Steady</v>
      </c>
      <c r="T567" s="25" t="str">
        <f>VLOOKUP($O567,scenarios!$A$2:$I$61,7)</f>
        <v>Low</v>
      </c>
      <c r="U567" s="25">
        <f>VLOOKUP($O567,scenarios!$A$2:$I$61,8)</f>
        <v>2030</v>
      </c>
      <c r="V567" s="25">
        <f>VLOOKUP($O567,scenarios!$A$2:$I$61,9)</f>
        <v>70</v>
      </c>
    </row>
    <row r="568" spans="1:22" x14ac:dyDescent="0.3">
      <c r="A568" s="10" t="s">
        <v>65</v>
      </c>
      <c r="B568" s="10" t="s">
        <v>145</v>
      </c>
      <c r="C568" s="2" t="s">
        <v>199</v>
      </c>
      <c r="D568" s="5"/>
      <c r="E568" s="5"/>
      <c r="F568" s="5"/>
      <c r="G568" s="4">
        <v>1.4321E-2</v>
      </c>
      <c r="H568" s="4">
        <v>1.5064475459976299E-2</v>
      </c>
      <c r="I568" s="4">
        <v>1.6046055009682401E-2</v>
      </c>
      <c r="J568" s="4">
        <v>18.603341848133802</v>
      </c>
      <c r="K568" s="4">
        <v>59.837291221770698</v>
      </c>
      <c r="L568" s="4">
        <v>112.936994430247</v>
      </c>
      <c r="M568" s="4">
        <v>143.93630999999999</v>
      </c>
      <c r="O568" s="25" t="str">
        <f t="shared" si="12"/>
        <v>0059</v>
      </c>
      <c r="P568" s="25">
        <f>VLOOKUP($O568,scenarios!$A$2:$I$61,3)</f>
        <v>2060</v>
      </c>
      <c r="Q568" s="25" t="str">
        <f>VLOOKUP($O568,scenarios!$A$2:$I$61,4)</f>
        <v>Ref</v>
      </c>
      <c r="R568" s="25">
        <f>VLOOKUP($O568,scenarios!$A$2:$I$61,5)</f>
        <v>20</v>
      </c>
      <c r="S568" s="25" t="str">
        <f>VLOOKUP($O568,scenarios!$A$2:$I$61,6)</f>
        <v>Linear-Steady</v>
      </c>
      <c r="T568" s="25" t="str">
        <f>VLOOKUP($O568,scenarios!$A$2:$I$61,7)</f>
        <v>Doe4</v>
      </c>
      <c r="U568" s="25">
        <f>VLOOKUP($O568,scenarios!$A$2:$I$61,8)</f>
        <v>2030</v>
      </c>
      <c r="V568" s="25">
        <f>VLOOKUP($O568,scenarios!$A$2:$I$61,9)</f>
        <v>70</v>
      </c>
    </row>
    <row r="569" spans="1:22" x14ac:dyDescent="0.3">
      <c r="A569" s="10" t="s">
        <v>65</v>
      </c>
      <c r="B569" s="10" t="s">
        <v>145</v>
      </c>
      <c r="C569" s="2" t="s">
        <v>200</v>
      </c>
      <c r="D569" s="5"/>
      <c r="E569" s="5"/>
      <c r="F569" s="5"/>
      <c r="G569" s="4">
        <v>1.4321E-2</v>
      </c>
      <c r="H569" s="4">
        <v>1.5064475459976299E-2</v>
      </c>
      <c r="I569" s="4">
        <v>1.6046055009682401E-2</v>
      </c>
      <c r="J569" s="4">
        <v>18.603341848134001</v>
      </c>
      <c r="K569" s="4">
        <v>59.837291221770698</v>
      </c>
      <c r="L569" s="4">
        <v>112.936994430247</v>
      </c>
      <c r="M569" s="4">
        <v>143.93630999999999</v>
      </c>
      <c r="O569" s="25" t="str">
        <f t="shared" si="12"/>
        <v>0060</v>
      </c>
      <c r="P569" s="25">
        <f>VLOOKUP($O569,scenarios!$A$2:$I$61,3)</f>
        <v>2060</v>
      </c>
      <c r="Q569" s="25" t="str">
        <f>VLOOKUP($O569,scenarios!$A$2:$I$61,4)</f>
        <v>Ref</v>
      </c>
      <c r="R569" s="25">
        <f>VLOOKUP($O569,scenarios!$A$2:$I$61,5)</f>
        <v>20</v>
      </c>
      <c r="S569" s="25" t="str">
        <f>VLOOKUP($O569,scenarios!$A$2:$I$61,6)</f>
        <v>Linear-Steady</v>
      </c>
      <c r="T569" s="25" t="str">
        <f>VLOOKUP($O569,scenarios!$A$2:$I$61,7)</f>
        <v>Doe2</v>
      </c>
      <c r="U569" s="25">
        <f>VLOOKUP($O569,scenarios!$A$2:$I$61,8)</f>
        <v>2030</v>
      </c>
      <c r="V569" s="25">
        <f>VLOOKUP($O569,scenarios!$A$2:$I$61,9)</f>
        <v>70</v>
      </c>
    </row>
    <row r="570" spans="1:22" x14ac:dyDescent="0.3">
      <c r="A570" s="2" t="s">
        <v>66</v>
      </c>
      <c r="B570" s="2" t="s">
        <v>146</v>
      </c>
      <c r="C570" s="2" t="s">
        <v>173</v>
      </c>
      <c r="D570" s="5"/>
      <c r="E570" s="5"/>
      <c r="F570" s="5"/>
      <c r="G570" s="5"/>
      <c r="H570" s="4">
        <v>6.2798399999999897E-3</v>
      </c>
      <c r="I570" s="4">
        <v>6.4715660353743499E-3</v>
      </c>
      <c r="J570" s="4">
        <v>6.64490114723901E-3</v>
      </c>
      <c r="K570" s="4">
        <v>6.76031067889482E-3</v>
      </c>
      <c r="L570" s="4">
        <v>6.94871107076155E-3</v>
      </c>
      <c r="M570" s="4">
        <v>7.0712139663211297E-3</v>
      </c>
      <c r="O570" s="25" t="str">
        <f t="shared" si="12"/>
        <v>0003</v>
      </c>
      <c r="P570" s="25" t="str">
        <f>VLOOKUP($O570,scenarios!$A$2:$I$61,3)</f>
        <v>Ref</v>
      </c>
      <c r="Q570" s="25" t="str">
        <f>VLOOKUP($O570,scenarios!$A$2:$I$61,4)</f>
        <v>Ref</v>
      </c>
      <c r="R570" s="25">
        <f>VLOOKUP($O570,scenarios!$A$2:$I$61,5)</f>
        <v>20</v>
      </c>
      <c r="S570" s="25" t="str">
        <f>VLOOKUP($O570,scenarios!$A$2:$I$61,6)</f>
        <v>Linear-Steady</v>
      </c>
      <c r="T570" s="25" t="str">
        <f>VLOOKUP($O570,scenarios!$A$2:$I$61,7)</f>
        <v>Doe2</v>
      </c>
      <c r="U570" s="25">
        <f>VLOOKUP($O570,scenarios!$A$2:$I$61,8)</f>
        <v>2030</v>
      </c>
      <c r="V570" s="25">
        <f>VLOOKUP($O570,scenarios!$A$2:$I$61,9)</f>
        <v>70</v>
      </c>
    </row>
    <row r="571" spans="1:22" x14ac:dyDescent="0.3">
      <c r="A571" s="10" t="s">
        <v>66</v>
      </c>
      <c r="B571" s="10" t="s">
        <v>146</v>
      </c>
      <c r="C571" s="2" t="s">
        <v>170</v>
      </c>
      <c r="D571" s="5"/>
      <c r="E571" s="5"/>
      <c r="F571" s="5"/>
      <c r="G571" s="5"/>
      <c r="H571" s="4">
        <v>6.2798399999999897E-3</v>
      </c>
      <c r="I571" s="4">
        <v>6.4715660353743499E-3</v>
      </c>
      <c r="J571" s="4">
        <v>6.64490114723901E-3</v>
      </c>
      <c r="K571" s="4">
        <v>6.76031067889482E-3</v>
      </c>
      <c r="L571" s="4">
        <v>6.94871107076155E-3</v>
      </c>
      <c r="M571" s="4">
        <v>58.334830430230099</v>
      </c>
      <c r="O571" s="25" t="str">
        <f t="shared" si="12"/>
        <v>0008</v>
      </c>
      <c r="P571" s="25">
        <f>VLOOKUP($O571,scenarios!$A$2:$I$61,3)</f>
        <v>2060</v>
      </c>
      <c r="Q571" s="25" t="str">
        <f>VLOOKUP($O571,scenarios!$A$2:$I$61,4)</f>
        <v>Ref</v>
      </c>
      <c r="R571" s="25">
        <f>VLOOKUP($O571,scenarios!$A$2:$I$61,5)</f>
        <v>10</v>
      </c>
      <c r="S571" s="25" t="str">
        <f>VLOOKUP($O571,scenarios!$A$2:$I$61,6)</f>
        <v>Ref</v>
      </c>
      <c r="T571" s="25" t="str">
        <f>VLOOKUP($O571,scenarios!$A$2:$I$61,7)</f>
        <v>Ref</v>
      </c>
      <c r="U571" s="25" t="str">
        <f>VLOOKUP($O571,scenarios!$A$2:$I$61,8)</f>
        <v>Ref</v>
      </c>
      <c r="V571" s="25" t="str">
        <f>VLOOKUP($O571,scenarios!$A$2:$I$61,9)</f>
        <v>Ref</v>
      </c>
    </row>
    <row r="572" spans="1:22" x14ac:dyDescent="0.3">
      <c r="A572" s="10" t="s">
        <v>66</v>
      </c>
      <c r="B572" s="10" t="s">
        <v>146</v>
      </c>
      <c r="C572" s="2" t="s">
        <v>174</v>
      </c>
      <c r="D572" s="5"/>
      <c r="E572" s="5"/>
      <c r="F572" s="5"/>
      <c r="G572" s="5"/>
      <c r="H572" s="4">
        <v>6.2798399999999897E-3</v>
      </c>
      <c r="I572" s="4">
        <v>6.4715660353743499E-3</v>
      </c>
      <c r="J572" s="4">
        <v>6.64490114723901E-3</v>
      </c>
      <c r="K572" s="4">
        <v>6.76031067889482E-3</v>
      </c>
      <c r="L572" s="4">
        <v>6.94871107076155E-3</v>
      </c>
      <c r="M572" s="4">
        <v>36.468362623292101</v>
      </c>
      <c r="O572" s="25" t="str">
        <f t="shared" si="12"/>
        <v>0009</v>
      </c>
      <c r="P572" s="25">
        <f>VLOOKUP($O572,scenarios!$A$2:$I$61,3)</f>
        <v>2060</v>
      </c>
      <c r="Q572" s="25" t="str">
        <f>VLOOKUP($O572,scenarios!$A$2:$I$61,4)</f>
        <v>Ref</v>
      </c>
      <c r="R572" s="25">
        <f>VLOOKUP($O572,scenarios!$A$2:$I$61,5)</f>
        <v>20</v>
      </c>
      <c r="S572" s="25" t="str">
        <f>VLOOKUP($O572,scenarios!$A$2:$I$61,6)</f>
        <v>Ref</v>
      </c>
      <c r="T572" s="25" t="str">
        <f>VLOOKUP($O572,scenarios!$A$2:$I$61,7)</f>
        <v>Ref</v>
      </c>
      <c r="U572" s="25" t="str">
        <f>VLOOKUP($O572,scenarios!$A$2:$I$61,8)</f>
        <v>Ref</v>
      </c>
      <c r="V572" s="25" t="str">
        <f>VLOOKUP($O572,scenarios!$A$2:$I$61,9)</f>
        <v>Ref</v>
      </c>
    </row>
    <row r="573" spans="1:22" x14ac:dyDescent="0.3">
      <c r="A573" s="10" t="s">
        <v>66</v>
      </c>
      <c r="B573" s="10" t="s">
        <v>146</v>
      </c>
      <c r="C573" s="2" t="s">
        <v>175</v>
      </c>
      <c r="D573" s="5"/>
      <c r="E573" s="5"/>
      <c r="F573" s="5"/>
      <c r="G573" s="5"/>
      <c r="H573" s="4">
        <v>6.2798399999999897E-3</v>
      </c>
      <c r="I573" s="4">
        <v>6.4715660353743499E-3</v>
      </c>
      <c r="J573" s="4">
        <v>6.64490114723901E-3</v>
      </c>
      <c r="K573" s="4">
        <v>6.76031067889482E-3</v>
      </c>
      <c r="L573" s="4">
        <v>6.94871107076155E-3</v>
      </c>
      <c r="M573" s="4">
        <v>20.2810686201423</v>
      </c>
      <c r="O573" s="25" t="str">
        <f t="shared" si="12"/>
        <v>0011</v>
      </c>
      <c r="P573" s="25">
        <f>VLOOKUP($O573,scenarios!$A$2:$I$61,3)</f>
        <v>2060</v>
      </c>
      <c r="Q573" s="25" t="str">
        <f>VLOOKUP($O573,scenarios!$A$2:$I$61,4)</f>
        <v>Ref</v>
      </c>
      <c r="R573" s="25">
        <f>VLOOKUP($O573,scenarios!$A$2:$I$61,5)</f>
        <v>10</v>
      </c>
      <c r="S573" s="25" t="str">
        <f>VLOOKUP($O573,scenarios!$A$2:$I$61,6)</f>
        <v>Linear-Steady</v>
      </c>
      <c r="T573" s="25" t="str">
        <f>VLOOKUP($O573,scenarios!$A$2:$I$61,7)</f>
        <v>Ref</v>
      </c>
      <c r="U573" s="25" t="str">
        <f>VLOOKUP($O573,scenarios!$A$2:$I$61,8)</f>
        <v>Ref</v>
      </c>
      <c r="V573" s="25" t="str">
        <f>VLOOKUP($O573,scenarios!$A$2:$I$61,9)</f>
        <v>Ref</v>
      </c>
    </row>
    <row r="574" spans="1:22" x14ac:dyDescent="0.3">
      <c r="A574" s="10" t="s">
        <v>66</v>
      </c>
      <c r="B574" s="10" t="s">
        <v>146</v>
      </c>
      <c r="C574" s="2" t="s">
        <v>176</v>
      </c>
      <c r="D574" s="5"/>
      <c r="E574" s="5"/>
      <c r="F574" s="5"/>
      <c r="G574" s="5"/>
      <c r="H574" s="4">
        <v>6.2798399999999897E-3</v>
      </c>
      <c r="I574" s="4">
        <v>6.4715660353743499E-3</v>
      </c>
      <c r="J574" s="4">
        <v>6.64490114723901E-3</v>
      </c>
      <c r="K574" s="4">
        <v>6.76031067889482E-3</v>
      </c>
      <c r="L574" s="4">
        <v>6.94871107076155E-3</v>
      </c>
      <c r="M574" s="4">
        <v>6.5590750311182804</v>
      </c>
      <c r="O574" s="25" t="str">
        <f t="shared" si="12"/>
        <v>0012</v>
      </c>
      <c r="P574" s="25">
        <f>VLOOKUP($O574,scenarios!$A$2:$I$61,3)</f>
        <v>2060</v>
      </c>
      <c r="Q574" s="25" t="str">
        <f>VLOOKUP($O574,scenarios!$A$2:$I$61,4)</f>
        <v>Ref</v>
      </c>
      <c r="R574" s="25">
        <f>VLOOKUP($O574,scenarios!$A$2:$I$61,5)</f>
        <v>20</v>
      </c>
      <c r="S574" s="25" t="str">
        <f>VLOOKUP($O574,scenarios!$A$2:$I$61,6)</f>
        <v>Linear-Steady</v>
      </c>
      <c r="T574" s="25" t="str">
        <f>VLOOKUP($O574,scenarios!$A$2:$I$61,7)</f>
        <v>Ref</v>
      </c>
      <c r="U574" s="25" t="str">
        <f>VLOOKUP($O574,scenarios!$A$2:$I$61,8)</f>
        <v>Ref</v>
      </c>
      <c r="V574" s="25" t="str">
        <f>VLOOKUP($O574,scenarios!$A$2:$I$61,9)</f>
        <v>Ref</v>
      </c>
    </row>
    <row r="575" spans="1:22" x14ac:dyDescent="0.3">
      <c r="A575" s="10" t="s">
        <v>66</v>
      </c>
      <c r="B575" s="10" t="s">
        <v>146</v>
      </c>
      <c r="C575" s="2" t="s">
        <v>177</v>
      </c>
      <c r="D575" s="5"/>
      <c r="E575" s="5"/>
      <c r="F575" s="5"/>
      <c r="G575" s="5"/>
      <c r="H575" s="4">
        <v>6.2798399999999897E-3</v>
      </c>
      <c r="I575" s="4">
        <v>6.4715660353743499E-3</v>
      </c>
      <c r="J575" s="4">
        <v>6.64490114723901E-3</v>
      </c>
      <c r="K575" s="4">
        <v>6.76031067889482E-3</v>
      </c>
      <c r="L575" s="4">
        <v>6.94871107076155E-3</v>
      </c>
      <c r="M575" s="4">
        <v>20.2810686201423</v>
      </c>
      <c r="O575" s="25" t="str">
        <f t="shared" si="12"/>
        <v>0019</v>
      </c>
      <c r="P575" s="25">
        <f>VLOOKUP($O575,scenarios!$A$2:$I$61,3)</f>
        <v>2060</v>
      </c>
      <c r="Q575" s="25" t="str">
        <f>VLOOKUP($O575,scenarios!$A$2:$I$61,4)</f>
        <v>Ref</v>
      </c>
      <c r="R575" s="25">
        <f>VLOOKUP($O575,scenarios!$A$2:$I$61,5)</f>
        <v>10</v>
      </c>
      <c r="S575" s="25" t="str">
        <f>VLOOKUP($O575,scenarios!$A$2:$I$61,6)</f>
        <v>Linear-Steady</v>
      </c>
      <c r="T575" s="25" t="str">
        <f>VLOOKUP($O575,scenarios!$A$2:$I$61,7)</f>
        <v>Low</v>
      </c>
      <c r="U575" s="25" t="str">
        <f>VLOOKUP($O575,scenarios!$A$2:$I$61,8)</f>
        <v>Ref</v>
      </c>
      <c r="V575" s="25" t="str">
        <f>VLOOKUP($O575,scenarios!$A$2:$I$61,9)</f>
        <v>Ref</v>
      </c>
    </row>
    <row r="576" spans="1:22" x14ac:dyDescent="0.3">
      <c r="A576" s="10" t="s">
        <v>66</v>
      </c>
      <c r="B576" s="10" t="s">
        <v>146</v>
      </c>
      <c r="C576" s="2" t="s">
        <v>178</v>
      </c>
      <c r="D576" s="5"/>
      <c r="E576" s="5"/>
      <c r="F576" s="5"/>
      <c r="G576" s="5"/>
      <c r="H576" s="4">
        <v>6.2798399999999897E-3</v>
      </c>
      <c r="I576" s="4">
        <v>6.4715660353743499E-3</v>
      </c>
      <c r="J576" s="4">
        <v>6.64490114723901E-3</v>
      </c>
      <c r="K576" s="4">
        <v>6.76031067889482E-3</v>
      </c>
      <c r="L576" s="4">
        <v>6.94871107076155E-3</v>
      </c>
      <c r="M576" s="4">
        <v>20.2810686201423</v>
      </c>
      <c r="O576" s="25" t="str">
        <f t="shared" si="12"/>
        <v>0020</v>
      </c>
      <c r="P576" s="25">
        <f>VLOOKUP($O576,scenarios!$A$2:$I$61,3)</f>
        <v>2060</v>
      </c>
      <c r="Q576" s="25" t="str">
        <f>VLOOKUP($O576,scenarios!$A$2:$I$61,4)</f>
        <v>Ref</v>
      </c>
      <c r="R576" s="25">
        <f>VLOOKUP($O576,scenarios!$A$2:$I$61,5)</f>
        <v>10</v>
      </c>
      <c r="S576" s="25" t="str">
        <f>VLOOKUP($O576,scenarios!$A$2:$I$61,6)</f>
        <v>Linear-Steady</v>
      </c>
      <c r="T576" s="25" t="str">
        <f>VLOOKUP($O576,scenarios!$A$2:$I$61,7)</f>
        <v>Doe4</v>
      </c>
      <c r="U576" s="25" t="str">
        <f>VLOOKUP($O576,scenarios!$A$2:$I$61,8)</f>
        <v>Ref</v>
      </c>
      <c r="V576" s="25" t="str">
        <f>VLOOKUP($O576,scenarios!$A$2:$I$61,9)</f>
        <v>Ref</v>
      </c>
    </row>
    <row r="577" spans="1:22" x14ac:dyDescent="0.3">
      <c r="A577" s="10" t="s">
        <v>66</v>
      </c>
      <c r="B577" s="10" t="s">
        <v>146</v>
      </c>
      <c r="C577" s="2" t="s">
        <v>179</v>
      </c>
      <c r="D577" s="5"/>
      <c r="E577" s="5"/>
      <c r="F577" s="5"/>
      <c r="G577" s="5"/>
      <c r="H577" s="4">
        <v>6.2798400000000096E-3</v>
      </c>
      <c r="I577" s="4">
        <v>6.4715660353751696E-3</v>
      </c>
      <c r="J577" s="4">
        <v>6.6449011472159997E-3</v>
      </c>
      <c r="K577" s="4">
        <v>6.76031067889482E-3</v>
      </c>
      <c r="L577" s="4">
        <v>6.94871107076155E-3</v>
      </c>
      <c r="M577" s="4">
        <v>20.2810686201422</v>
      </c>
      <c r="O577" s="25" t="str">
        <f t="shared" si="12"/>
        <v>0021</v>
      </c>
      <c r="P577" s="25">
        <f>VLOOKUP($O577,scenarios!$A$2:$I$61,3)</f>
        <v>2060</v>
      </c>
      <c r="Q577" s="25" t="str">
        <f>VLOOKUP($O577,scenarios!$A$2:$I$61,4)</f>
        <v>Ref</v>
      </c>
      <c r="R577" s="25">
        <f>VLOOKUP($O577,scenarios!$A$2:$I$61,5)</f>
        <v>10</v>
      </c>
      <c r="S577" s="25" t="str">
        <f>VLOOKUP($O577,scenarios!$A$2:$I$61,6)</f>
        <v>Linear-Steady</v>
      </c>
      <c r="T577" s="25" t="str">
        <f>VLOOKUP($O577,scenarios!$A$2:$I$61,7)</f>
        <v>Doe2</v>
      </c>
      <c r="U577" s="25" t="str">
        <f>VLOOKUP($O577,scenarios!$A$2:$I$61,8)</f>
        <v>Ref</v>
      </c>
      <c r="V577" s="25" t="str">
        <f>VLOOKUP($O577,scenarios!$A$2:$I$61,9)</f>
        <v>Ref</v>
      </c>
    </row>
    <row r="578" spans="1:22" x14ac:dyDescent="0.3">
      <c r="A578" s="10" t="s">
        <v>66</v>
      </c>
      <c r="B578" s="10" t="s">
        <v>146</v>
      </c>
      <c r="C578" s="2" t="s">
        <v>180</v>
      </c>
      <c r="D578" s="5"/>
      <c r="E578" s="5"/>
      <c r="F578" s="5"/>
      <c r="G578" s="5"/>
      <c r="H578" s="4">
        <v>6.2798399999999897E-3</v>
      </c>
      <c r="I578" s="4">
        <v>6.4715660353743499E-3</v>
      </c>
      <c r="J578" s="4">
        <v>6.64490114723901E-3</v>
      </c>
      <c r="K578" s="4">
        <v>6.76031067889482E-3</v>
      </c>
      <c r="L578" s="4">
        <v>6.94871107076155E-3</v>
      </c>
      <c r="M578" s="4">
        <v>6.5590750311182804</v>
      </c>
      <c r="O578" s="25" t="str">
        <f t="shared" si="12"/>
        <v>0022</v>
      </c>
      <c r="P578" s="25">
        <f>VLOOKUP($O578,scenarios!$A$2:$I$61,3)</f>
        <v>2060</v>
      </c>
      <c r="Q578" s="25" t="str">
        <f>VLOOKUP($O578,scenarios!$A$2:$I$61,4)</f>
        <v>Ref</v>
      </c>
      <c r="R578" s="25">
        <f>VLOOKUP($O578,scenarios!$A$2:$I$61,5)</f>
        <v>20</v>
      </c>
      <c r="S578" s="25" t="str">
        <f>VLOOKUP($O578,scenarios!$A$2:$I$61,6)</f>
        <v>Linear-Steady</v>
      </c>
      <c r="T578" s="25" t="str">
        <f>VLOOKUP($O578,scenarios!$A$2:$I$61,7)</f>
        <v>Low</v>
      </c>
      <c r="U578" s="25" t="str">
        <f>VLOOKUP($O578,scenarios!$A$2:$I$61,8)</f>
        <v>Ref</v>
      </c>
      <c r="V578" s="25" t="str">
        <f>VLOOKUP($O578,scenarios!$A$2:$I$61,9)</f>
        <v>Ref</v>
      </c>
    </row>
    <row r="579" spans="1:22" x14ac:dyDescent="0.3">
      <c r="A579" s="10" t="s">
        <v>66</v>
      </c>
      <c r="B579" s="10" t="s">
        <v>146</v>
      </c>
      <c r="C579" s="2" t="s">
        <v>181</v>
      </c>
      <c r="D579" s="5"/>
      <c r="E579" s="5"/>
      <c r="F579" s="5"/>
      <c r="G579" s="5"/>
      <c r="H579" s="4">
        <v>6.2798399999999897E-3</v>
      </c>
      <c r="I579" s="4">
        <v>6.4715660353743499E-3</v>
      </c>
      <c r="J579" s="4">
        <v>6.64490114723901E-3</v>
      </c>
      <c r="K579" s="4">
        <v>6.76031067889482E-3</v>
      </c>
      <c r="L579" s="4">
        <v>6.94871107076155E-3</v>
      </c>
      <c r="M579" s="4">
        <v>6.5590750311182804</v>
      </c>
      <c r="O579" s="25" t="str">
        <f t="shared" si="12"/>
        <v>0023</v>
      </c>
      <c r="P579" s="25">
        <f>VLOOKUP($O579,scenarios!$A$2:$I$61,3)</f>
        <v>2060</v>
      </c>
      <c r="Q579" s="25" t="str">
        <f>VLOOKUP($O579,scenarios!$A$2:$I$61,4)</f>
        <v>Ref</v>
      </c>
      <c r="R579" s="25">
        <f>VLOOKUP($O579,scenarios!$A$2:$I$61,5)</f>
        <v>20</v>
      </c>
      <c r="S579" s="25" t="str">
        <f>VLOOKUP($O579,scenarios!$A$2:$I$61,6)</f>
        <v>Linear-Steady</v>
      </c>
      <c r="T579" s="25" t="str">
        <f>VLOOKUP($O579,scenarios!$A$2:$I$61,7)</f>
        <v>Doe4</v>
      </c>
      <c r="U579" s="25" t="str">
        <f>VLOOKUP($O579,scenarios!$A$2:$I$61,8)</f>
        <v>Ref</v>
      </c>
      <c r="V579" s="25" t="str">
        <f>VLOOKUP($O579,scenarios!$A$2:$I$61,9)</f>
        <v>Ref</v>
      </c>
    </row>
    <row r="580" spans="1:22" x14ac:dyDescent="0.3">
      <c r="A580" s="10" t="s">
        <v>66</v>
      </c>
      <c r="B580" s="10" t="s">
        <v>146</v>
      </c>
      <c r="C580" s="2" t="s">
        <v>182</v>
      </c>
      <c r="D580" s="5"/>
      <c r="E580" s="5"/>
      <c r="F580" s="5"/>
      <c r="G580" s="5"/>
      <c r="H580" s="4">
        <v>6.2798400000015501E-3</v>
      </c>
      <c r="I580" s="4">
        <v>6.4715660354613203E-3</v>
      </c>
      <c r="J580" s="4">
        <v>6.6449011472375797E-3</v>
      </c>
      <c r="K580" s="4">
        <v>6.76031067889482E-3</v>
      </c>
      <c r="L580" s="4">
        <v>6.94871107076155E-3</v>
      </c>
      <c r="M580" s="4">
        <v>6.5590750311182804</v>
      </c>
      <c r="O580" s="25" t="str">
        <f t="shared" si="12"/>
        <v>0024</v>
      </c>
      <c r="P580" s="25">
        <f>VLOOKUP($O580,scenarios!$A$2:$I$61,3)</f>
        <v>2060</v>
      </c>
      <c r="Q580" s="25" t="str">
        <f>VLOOKUP($O580,scenarios!$A$2:$I$61,4)</f>
        <v>Ref</v>
      </c>
      <c r="R580" s="25">
        <f>VLOOKUP($O580,scenarios!$A$2:$I$61,5)</f>
        <v>20</v>
      </c>
      <c r="S580" s="25" t="str">
        <f>VLOOKUP($O580,scenarios!$A$2:$I$61,6)</f>
        <v>Linear-Steady</v>
      </c>
      <c r="T580" s="25" t="str">
        <f>VLOOKUP($O580,scenarios!$A$2:$I$61,7)</f>
        <v>Doe2</v>
      </c>
      <c r="U580" s="25" t="str">
        <f>VLOOKUP($O580,scenarios!$A$2:$I$61,8)</f>
        <v>Ref</v>
      </c>
      <c r="V580" s="25" t="str">
        <f>VLOOKUP($O580,scenarios!$A$2:$I$61,9)</f>
        <v>Ref</v>
      </c>
    </row>
    <row r="581" spans="1:22" x14ac:dyDescent="0.3">
      <c r="A581" s="10" t="s">
        <v>66</v>
      </c>
      <c r="B581" s="10" t="s">
        <v>146</v>
      </c>
      <c r="C581" s="2" t="s">
        <v>171</v>
      </c>
      <c r="D581" s="5"/>
      <c r="E581" s="5"/>
      <c r="F581" s="5"/>
      <c r="G581" s="5"/>
      <c r="H581" s="4">
        <v>6.27984000002075E-3</v>
      </c>
      <c r="I581" s="4">
        <v>6.4715660354382303E-3</v>
      </c>
      <c r="J581" s="4">
        <v>6.6449011472388096E-3</v>
      </c>
      <c r="K581" s="4">
        <v>6.76031067889482E-3</v>
      </c>
      <c r="L581" s="4">
        <v>6.94871107076155E-3</v>
      </c>
      <c r="M581" s="4">
        <v>58.334830430230099</v>
      </c>
      <c r="O581" s="25" t="str">
        <f t="shared" si="12"/>
        <v>0026</v>
      </c>
      <c r="P581" s="25">
        <f>VLOOKUP($O581,scenarios!$A$2:$I$61,3)</f>
        <v>2060</v>
      </c>
      <c r="Q581" s="25" t="str">
        <f>VLOOKUP($O581,scenarios!$A$2:$I$61,4)</f>
        <v>Ref</v>
      </c>
      <c r="R581" s="25">
        <f>VLOOKUP($O581,scenarios!$A$2:$I$61,5)</f>
        <v>10</v>
      </c>
      <c r="S581" s="25" t="str">
        <f>VLOOKUP($O581,scenarios!$A$2:$I$61,6)</f>
        <v>Ref</v>
      </c>
      <c r="T581" s="25" t="str">
        <f>VLOOKUP($O581,scenarios!$A$2:$I$61,7)</f>
        <v>Ref</v>
      </c>
      <c r="U581" s="25">
        <f>VLOOKUP($O581,scenarios!$A$2:$I$61,8)</f>
        <v>2030</v>
      </c>
      <c r="V581" s="25" t="str">
        <f>VLOOKUP($O581,scenarios!$A$2:$I$61,9)</f>
        <v>Ref</v>
      </c>
    </row>
    <row r="582" spans="1:22" x14ac:dyDescent="0.3">
      <c r="A582" s="10" t="s">
        <v>66</v>
      </c>
      <c r="B582" s="10" t="s">
        <v>146</v>
      </c>
      <c r="C582" s="2" t="s">
        <v>183</v>
      </c>
      <c r="D582" s="5"/>
      <c r="E582" s="5"/>
      <c r="F582" s="5"/>
      <c r="G582" s="5"/>
      <c r="H582" s="4">
        <v>6.2798399999999897E-3</v>
      </c>
      <c r="I582" s="4">
        <v>6.4715660353743499E-3</v>
      </c>
      <c r="J582" s="4">
        <v>6.64490114723901E-3</v>
      </c>
      <c r="K582" s="4">
        <v>6.76031067889482E-3</v>
      </c>
      <c r="L582" s="4">
        <v>6.94871107076155E-3</v>
      </c>
      <c r="M582" s="4">
        <v>36.468362626586199</v>
      </c>
      <c r="O582" s="25" t="str">
        <f t="shared" si="12"/>
        <v>0027</v>
      </c>
      <c r="P582" s="25">
        <f>VLOOKUP($O582,scenarios!$A$2:$I$61,3)</f>
        <v>2060</v>
      </c>
      <c r="Q582" s="25" t="str">
        <f>VLOOKUP($O582,scenarios!$A$2:$I$61,4)</f>
        <v>Ref</v>
      </c>
      <c r="R582" s="25">
        <f>VLOOKUP($O582,scenarios!$A$2:$I$61,5)</f>
        <v>20</v>
      </c>
      <c r="S582" s="25" t="str">
        <f>VLOOKUP($O582,scenarios!$A$2:$I$61,6)</f>
        <v>Ref</v>
      </c>
      <c r="T582" s="25" t="str">
        <f>VLOOKUP($O582,scenarios!$A$2:$I$61,7)</f>
        <v>Ref</v>
      </c>
      <c r="U582" s="25">
        <f>VLOOKUP($O582,scenarios!$A$2:$I$61,8)</f>
        <v>2030</v>
      </c>
      <c r="V582" s="25" t="str">
        <f>VLOOKUP($O582,scenarios!$A$2:$I$61,9)</f>
        <v>Ref</v>
      </c>
    </row>
    <row r="583" spans="1:22" x14ac:dyDescent="0.3">
      <c r="A583" s="10" t="s">
        <v>66</v>
      </c>
      <c r="B583" s="10" t="s">
        <v>146</v>
      </c>
      <c r="C583" s="2" t="s">
        <v>184</v>
      </c>
      <c r="D583" s="5"/>
      <c r="E583" s="5"/>
      <c r="F583" s="5"/>
      <c r="G583" s="5"/>
      <c r="H583" s="4">
        <v>6.2798399999999897E-3</v>
      </c>
      <c r="I583" s="4">
        <v>6.4715660353743499E-3</v>
      </c>
      <c r="J583" s="4">
        <v>6.64490114723901E-3</v>
      </c>
      <c r="K583" s="4">
        <v>6.76031067889482E-3</v>
      </c>
      <c r="L583" s="4">
        <v>6.94871107076155E-3</v>
      </c>
      <c r="M583" s="4">
        <v>20.2810686201423</v>
      </c>
      <c r="O583" s="25" t="str">
        <f t="shared" si="12"/>
        <v>0029</v>
      </c>
      <c r="P583" s="25">
        <f>VLOOKUP($O583,scenarios!$A$2:$I$61,3)</f>
        <v>2060</v>
      </c>
      <c r="Q583" s="25" t="str">
        <f>VLOOKUP($O583,scenarios!$A$2:$I$61,4)</f>
        <v>Ref</v>
      </c>
      <c r="R583" s="25">
        <f>VLOOKUP($O583,scenarios!$A$2:$I$61,5)</f>
        <v>10</v>
      </c>
      <c r="S583" s="25" t="str">
        <f>VLOOKUP($O583,scenarios!$A$2:$I$61,6)</f>
        <v>Linear-Steady</v>
      </c>
      <c r="T583" s="25" t="str">
        <f>VLOOKUP($O583,scenarios!$A$2:$I$61,7)</f>
        <v>Ref</v>
      </c>
      <c r="U583" s="25">
        <f>VLOOKUP($O583,scenarios!$A$2:$I$61,8)</f>
        <v>2030</v>
      </c>
      <c r="V583" s="25" t="str">
        <f>VLOOKUP($O583,scenarios!$A$2:$I$61,9)</f>
        <v>Ref</v>
      </c>
    </row>
    <row r="584" spans="1:22" x14ac:dyDescent="0.3">
      <c r="A584" s="10" t="s">
        <v>66</v>
      </c>
      <c r="B584" s="10" t="s">
        <v>146</v>
      </c>
      <c r="C584" s="2" t="s">
        <v>185</v>
      </c>
      <c r="D584" s="5"/>
      <c r="E584" s="5"/>
      <c r="F584" s="5"/>
      <c r="G584" s="5"/>
      <c r="H584" s="4">
        <v>6.2798399999999897E-3</v>
      </c>
      <c r="I584" s="4">
        <v>6.4715660353743499E-3</v>
      </c>
      <c r="J584" s="4">
        <v>6.64490114723901E-3</v>
      </c>
      <c r="K584" s="4">
        <v>6.76031067889482E-3</v>
      </c>
      <c r="L584" s="4">
        <v>6.94871107076155E-3</v>
      </c>
      <c r="M584" s="4">
        <v>6.5590750311182804</v>
      </c>
      <c r="O584" s="25" t="str">
        <f t="shared" si="12"/>
        <v>0030</v>
      </c>
      <c r="P584" s="25">
        <f>VLOOKUP($O584,scenarios!$A$2:$I$61,3)</f>
        <v>2060</v>
      </c>
      <c r="Q584" s="25" t="str">
        <f>VLOOKUP($O584,scenarios!$A$2:$I$61,4)</f>
        <v>Ref</v>
      </c>
      <c r="R584" s="25">
        <f>VLOOKUP($O584,scenarios!$A$2:$I$61,5)</f>
        <v>20</v>
      </c>
      <c r="S584" s="25" t="str">
        <f>VLOOKUP($O584,scenarios!$A$2:$I$61,6)</f>
        <v>Linear-Steady</v>
      </c>
      <c r="T584" s="25" t="str">
        <f>VLOOKUP($O584,scenarios!$A$2:$I$61,7)</f>
        <v>Ref</v>
      </c>
      <c r="U584" s="25">
        <f>VLOOKUP($O584,scenarios!$A$2:$I$61,8)</f>
        <v>2030</v>
      </c>
      <c r="V584" s="25" t="str">
        <f>VLOOKUP($O584,scenarios!$A$2:$I$61,9)</f>
        <v>Ref</v>
      </c>
    </row>
    <row r="585" spans="1:22" x14ac:dyDescent="0.3">
      <c r="A585" s="10" t="s">
        <v>66</v>
      </c>
      <c r="B585" s="10" t="s">
        <v>146</v>
      </c>
      <c r="C585" s="2" t="s">
        <v>186</v>
      </c>
      <c r="D585" s="5"/>
      <c r="E585" s="5"/>
      <c r="F585" s="5"/>
      <c r="G585" s="5"/>
      <c r="H585" s="4">
        <v>6.2798399999999897E-3</v>
      </c>
      <c r="I585" s="4">
        <v>6.4715660353743499E-3</v>
      </c>
      <c r="J585" s="4">
        <v>6.64490114723901E-3</v>
      </c>
      <c r="K585" s="4">
        <v>6.76031067889482E-3</v>
      </c>
      <c r="L585" s="4">
        <v>6.94871107076155E-3</v>
      </c>
      <c r="M585" s="4">
        <v>7.0712139663211297E-3</v>
      </c>
      <c r="O585" s="25" t="str">
        <f t="shared" si="12"/>
        <v>0037</v>
      </c>
      <c r="P585" s="25">
        <f>VLOOKUP($O585,scenarios!$A$2:$I$61,3)</f>
        <v>2060</v>
      </c>
      <c r="Q585" s="25" t="str">
        <f>VLOOKUP($O585,scenarios!$A$2:$I$61,4)</f>
        <v>Ref</v>
      </c>
      <c r="R585" s="25">
        <f>VLOOKUP($O585,scenarios!$A$2:$I$61,5)</f>
        <v>10</v>
      </c>
      <c r="S585" s="25" t="str">
        <f>VLOOKUP($O585,scenarios!$A$2:$I$61,6)</f>
        <v>Linear-Steady</v>
      </c>
      <c r="T585" s="25" t="str">
        <f>VLOOKUP($O585,scenarios!$A$2:$I$61,7)</f>
        <v>Low</v>
      </c>
      <c r="U585" s="25">
        <f>VLOOKUP($O585,scenarios!$A$2:$I$61,8)</f>
        <v>2030</v>
      </c>
      <c r="V585" s="25" t="str">
        <f>VLOOKUP($O585,scenarios!$A$2:$I$61,9)</f>
        <v>Ref</v>
      </c>
    </row>
    <row r="586" spans="1:22" x14ac:dyDescent="0.3">
      <c r="A586" s="10" t="s">
        <v>66</v>
      </c>
      <c r="B586" s="10" t="s">
        <v>146</v>
      </c>
      <c r="C586" s="2" t="s">
        <v>187</v>
      </c>
      <c r="D586" s="5"/>
      <c r="E586" s="5"/>
      <c r="F586" s="5"/>
      <c r="G586" s="5"/>
      <c r="H586" s="4">
        <v>6.2798399999999897E-3</v>
      </c>
      <c r="I586" s="4">
        <v>6.4715660353743499E-3</v>
      </c>
      <c r="J586" s="4">
        <v>6.64490114723901E-3</v>
      </c>
      <c r="K586" s="4">
        <v>6.76031067889482E-3</v>
      </c>
      <c r="L586" s="4">
        <v>6.94871107076155E-3</v>
      </c>
      <c r="M586" s="4">
        <v>7.0712139663211297E-3</v>
      </c>
      <c r="O586" s="25" t="str">
        <f t="shared" si="12"/>
        <v>0038</v>
      </c>
      <c r="P586" s="25">
        <f>VLOOKUP($O586,scenarios!$A$2:$I$61,3)</f>
        <v>2060</v>
      </c>
      <c r="Q586" s="25" t="str">
        <f>VLOOKUP($O586,scenarios!$A$2:$I$61,4)</f>
        <v>Ref</v>
      </c>
      <c r="R586" s="25">
        <f>VLOOKUP($O586,scenarios!$A$2:$I$61,5)</f>
        <v>10</v>
      </c>
      <c r="S586" s="25" t="str">
        <f>VLOOKUP($O586,scenarios!$A$2:$I$61,6)</f>
        <v>Linear-Steady</v>
      </c>
      <c r="T586" s="25" t="str">
        <f>VLOOKUP($O586,scenarios!$A$2:$I$61,7)</f>
        <v>Doe4</v>
      </c>
      <c r="U586" s="25">
        <f>VLOOKUP($O586,scenarios!$A$2:$I$61,8)</f>
        <v>2030</v>
      </c>
      <c r="V586" s="25" t="str">
        <f>VLOOKUP($O586,scenarios!$A$2:$I$61,9)</f>
        <v>Ref</v>
      </c>
    </row>
    <row r="587" spans="1:22" x14ac:dyDescent="0.3">
      <c r="A587" s="10" t="s">
        <v>66</v>
      </c>
      <c r="B587" s="10" t="s">
        <v>146</v>
      </c>
      <c r="C587" s="2" t="s">
        <v>188</v>
      </c>
      <c r="D587" s="5"/>
      <c r="E587" s="5"/>
      <c r="F587" s="5"/>
      <c r="G587" s="5"/>
      <c r="H587" s="4">
        <v>6.2798400000006098E-3</v>
      </c>
      <c r="I587" s="4">
        <v>6.4715660354133604E-3</v>
      </c>
      <c r="J587" s="4">
        <v>6.6449011472384696E-3</v>
      </c>
      <c r="K587" s="4">
        <v>6.76031067889482E-3</v>
      </c>
      <c r="L587" s="4">
        <v>6.94871107076155E-3</v>
      </c>
      <c r="M587" s="4">
        <v>7.0712139663211297E-3</v>
      </c>
      <c r="O587" s="25" t="str">
        <f t="shared" si="12"/>
        <v>0039</v>
      </c>
      <c r="P587" s="25">
        <f>VLOOKUP($O587,scenarios!$A$2:$I$61,3)</f>
        <v>2060</v>
      </c>
      <c r="Q587" s="25" t="str">
        <f>VLOOKUP($O587,scenarios!$A$2:$I$61,4)</f>
        <v>Ref</v>
      </c>
      <c r="R587" s="25">
        <f>VLOOKUP($O587,scenarios!$A$2:$I$61,5)</f>
        <v>10</v>
      </c>
      <c r="S587" s="25" t="str">
        <f>VLOOKUP($O587,scenarios!$A$2:$I$61,6)</f>
        <v>Linear-Steady</v>
      </c>
      <c r="T587" s="25" t="str">
        <f>VLOOKUP($O587,scenarios!$A$2:$I$61,7)</f>
        <v>Doe2</v>
      </c>
      <c r="U587" s="25">
        <f>VLOOKUP($O587,scenarios!$A$2:$I$61,8)</f>
        <v>2030</v>
      </c>
      <c r="V587" s="25" t="str">
        <f>VLOOKUP($O587,scenarios!$A$2:$I$61,9)</f>
        <v>Ref</v>
      </c>
    </row>
    <row r="588" spans="1:22" x14ac:dyDescent="0.3">
      <c r="A588" s="10" t="s">
        <v>66</v>
      </c>
      <c r="B588" s="10" t="s">
        <v>146</v>
      </c>
      <c r="C588" s="2" t="s">
        <v>189</v>
      </c>
      <c r="D588" s="5"/>
      <c r="E588" s="5"/>
      <c r="F588" s="5"/>
      <c r="G588" s="5"/>
      <c r="H588" s="4">
        <v>6.2798399999999897E-3</v>
      </c>
      <c r="I588" s="4">
        <v>6.4715660353743499E-3</v>
      </c>
      <c r="J588" s="4">
        <v>6.64490114723901E-3</v>
      </c>
      <c r="K588" s="4">
        <v>6.76031067889482E-3</v>
      </c>
      <c r="L588" s="4">
        <v>6.94871107076155E-3</v>
      </c>
      <c r="M588" s="4">
        <v>7.0712139663211297E-3</v>
      </c>
      <c r="O588" s="25" t="str">
        <f t="shared" si="12"/>
        <v>0040</v>
      </c>
      <c r="P588" s="25">
        <f>VLOOKUP($O588,scenarios!$A$2:$I$61,3)</f>
        <v>2060</v>
      </c>
      <c r="Q588" s="25" t="str">
        <f>VLOOKUP($O588,scenarios!$A$2:$I$61,4)</f>
        <v>Ref</v>
      </c>
      <c r="R588" s="25">
        <f>VLOOKUP($O588,scenarios!$A$2:$I$61,5)</f>
        <v>20</v>
      </c>
      <c r="S588" s="25" t="str">
        <f>VLOOKUP($O588,scenarios!$A$2:$I$61,6)</f>
        <v>Linear-Steady</v>
      </c>
      <c r="T588" s="25" t="str">
        <f>VLOOKUP($O588,scenarios!$A$2:$I$61,7)</f>
        <v>Low</v>
      </c>
      <c r="U588" s="25">
        <f>VLOOKUP($O588,scenarios!$A$2:$I$61,8)</f>
        <v>2030</v>
      </c>
      <c r="V588" s="25" t="str">
        <f>VLOOKUP($O588,scenarios!$A$2:$I$61,9)</f>
        <v>Ref</v>
      </c>
    </row>
    <row r="589" spans="1:22" x14ac:dyDescent="0.3">
      <c r="A589" s="10" t="s">
        <v>66</v>
      </c>
      <c r="B589" s="10" t="s">
        <v>146</v>
      </c>
      <c r="C589" s="2" t="s">
        <v>190</v>
      </c>
      <c r="D589" s="5"/>
      <c r="E589" s="5"/>
      <c r="F589" s="5"/>
      <c r="G589" s="5"/>
      <c r="H589" s="4">
        <v>6.2798399999999897E-3</v>
      </c>
      <c r="I589" s="4">
        <v>6.4715660353743499E-3</v>
      </c>
      <c r="J589" s="4">
        <v>6.64490114723901E-3</v>
      </c>
      <c r="K589" s="4">
        <v>6.76031067889482E-3</v>
      </c>
      <c r="L589" s="4">
        <v>6.94871107076155E-3</v>
      </c>
      <c r="M589" s="4">
        <v>7.0712139663211297E-3</v>
      </c>
      <c r="O589" s="25" t="str">
        <f t="shared" si="12"/>
        <v>0041</v>
      </c>
      <c r="P589" s="25">
        <f>VLOOKUP($O589,scenarios!$A$2:$I$61,3)</f>
        <v>2060</v>
      </c>
      <c r="Q589" s="25" t="str">
        <f>VLOOKUP($O589,scenarios!$A$2:$I$61,4)</f>
        <v>Ref</v>
      </c>
      <c r="R589" s="25">
        <f>VLOOKUP($O589,scenarios!$A$2:$I$61,5)</f>
        <v>20</v>
      </c>
      <c r="S589" s="25" t="str">
        <f>VLOOKUP($O589,scenarios!$A$2:$I$61,6)</f>
        <v>Linear-Steady</v>
      </c>
      <c r="T589" s="25" t="str">
        <f>VLOOKUP($O589,scenarios!$A$2:$I$61,7)</f>
        <v>Doe4</v>
      </c>
      <c r="U589" s="25">
        <f>VLOOKUP($O589,scenarios!$A$2:$I$61,8)</f>
        <v>2030</v>
      </c>
      <c r="V589" s="25" t="str">
        <f>VLOOKUP($O589,scenarios!$A$2:$I$61,9)</f>
        <v>Ref</v>
      </c>
    </row>
    <row r="590" spans="1:22" x14ac:dyDescent="0.3">
      <c r="A590" s="10" t="s">
        <v>66</v>
      </c>
      <c r="B590" s="10" t="s">
        <v>146</v>
      </c>
      <c r="C590" s="2" t="s">
        <v>191</v>
      </c>
      <c r="D590" s="5"/>
      <c r="E590" s="5"/>
      <c r="F590" s="5"/>
      <c r="G590" s="5"/>
      <c r="H590" s="4">
        <v>6.2798399999999897E-3</v>
      </c>
      <c r="I590" s="4">
        <v>6.4715660353743499E-3</v>
      </c>
      <c r="J590" s="4">
        <v>6.64490114723901E-3</v>
      </c>
      <c r="K590" s="4">
        <v>6.76031067889482E-3</v>
      </c>
      <c r="L590" s="4">
        <v>6.94871107076155E-3</v>
      </c>
      <c r="M590" s="4">
        <v>7.0712139663211297E-3</v>
      </c>
      <c r="O590" s="25" t="str">
        <f t="shared" si="12"/>
        <v>0042</v>
      </c>
      <c r="P590" s="25">
        <f>VLOOKUP($O590,scenarios!$A$2:$I$61,3)</f>
        <v>2060</v>
      </c>
      <c r="Q590" s="25" t="str">
        <f>VLOOKUP($O590,scenarios!$A$2:$I$61,4)</f>
        <v>Ref</v>
      </c>
      <c r="R590" s="25">
        <f>VLOOKUP($O590,scenarios!$A$2:$I$61,5)</f>
        <v>20</v>
      </c>
      <c r="S590" s="25" t="str">
        <f>VLOOKUP($O590,scenarios!$A$2:$I$61,6)</f>
        <v>Linear-Steady</v>
      </c>
      <c r="T590" s="25" t="str">
        <f>VLOOKUP($O590,scenarios!$A$2:$I$61,7)</f>
        <v>Doe2</v>
      </c>
      <c r="U590" s="25">
        <f>VLOOKUP($O590,scenarios!$A$2:$I$61,8)</f>
        <v>2030</v>
      </c>
      <c r="V590" s="25" t="str">
        <f>VLOOKUP($O590,scenarios!$A$2:$I$61,9)</f>
        <v>Ref</v>
      </c>
    </row>
    <row r="591" spans="1:22" x14ac:dyDescent="0.3">
      <c r="A591" s="10" t="s">
        <v>66</v>
      </c>
      <c r="B591" s="10" t="s">
        <v>146</v>
      </c>
      <c r="C591" s="2" t="s">
        <v>172</v>
      </c>
      <c r="D591" s="5"/>
      <c r="E591" s="5"/>
      <c r="F591" s="5"/>
      <c r="G591" s="5"/>
      <c r="H591" s="4">
        <v>6.2798399999999897E-3</v>
      </c>
      <c r="I591" s="4">
        <v>6.4715660353743499E-3</v>
      </c>
      <c r="J591" s="4">
        <v>6.64490114723901E-3</v>
      </c>
      <c r="K591" s="4">
        <v>6.76031067889482E-3</v>
      </c>
      <c r="L591" s="4">
        <v>6.94871107076155E-3</v>
      </c>
      <c r="M591" s="4">
        <v>58.334830430230099</v>
      </c>
      <c r="O591" s="25" t="str">
        <f t="shared" si="12"/>
        <v>0044</v>
      </c>
      <c r="P591" s="25">
        <f>VLOOKUP($O591,scenarios!$A$2:$I$61,3)</f>
        <v>2060</v>
      </c>
      <c r="Q591" s="25" t="str">
        <f>VLOOKUP($O591,scenarios!$A$2:$I$61,4)</f>
        <v>Ref</v>
      </c>
      <c r="R591" s="25">
        <f>VLOOKUP($O591,scenarios!$A$2:$I$61,5)</f>
        <v>10</v>
      </c>
      <c r="S591" s="25" t="str">
        <f>VLOOKUP($O591,scenarios!$A$2:$I$61,6)</f>
        <v>Ref</v>
      </c>
      <c r="T591" s="25" t="str">
        <f>VLOOKUP($O591,scenarios!$A$2:$I$61,7)</f>
        <v>Ref</v>
      </c>
      <c r="U591" s="25">
        <f>VLOOKUP($O591,scenarios!$A$2:$I$61,8)</f>
        <v>2030</v>
      </c>
      <c r="V591" s="25">
        <f>VLOOKUP($O591,scenarios!$A$2:$I$61,9)</f>
        <v>70</v>
      </c>
    </row>
    <row r="592" spans="1:22" x14ac:dyDescent="0.3">
      <c r="A592" s="10" t="s">
        <v>66</v>
      </c>
      <c r="B592" s="10" t="s">
        <v>146</v>
      </c>
      <c r="C592" s="2" t="s">
        <v>192</v>
      </c>
      <c r="D592" s="5"/>
      <c r="E592" s="5"/>
      <c r="F592" s="5"/>
      <c r="G592" s="5"/>
      <c r="H592" s="4">
        <v>6.2798399999999897E-3</v>
      </c>
      <c r="I592" s="4">
        <v>6.4715660353743499E-3</v>
      </c>
      <c r="J592" s="4">
        <v>6.64490114723901E-3</v>
      </c>
      <c r="K592" s="4">
        <v>6.76031067889482E-3</v>
      </c>
      <c r="L592" s="4">
        <v>6.94871107076155E-3</v>
      </c>
      <c r="M592" s="4">
        <v>36.468362626995599</v>
      </c>
      <c r="O592" s="25" t="str">
        <f t="shared" si="12"/>
        <v>0045</v>
      </c>
      <c r="P592" s="25">
        <f>VLOOKUP($O592,scenarios!$A$2:$I$61,3)</f>
        <v>2060</v>
      </c>
      <c r="Q592" s="25" t="str">
        <f>VLOOKUP($O592,scenarios!$A$2:$I$61,4)</f>
        <v>Ref</v>
      </c>
      <c r="R592" s="25">
        <f>VLOOKUP($O592,scenarios!$A$2:$I$61,5)</f>
        <v>20</v>
      </c>
      <c r="S592" s="25" t="str">
        <f>VLOOKUP($O592,scenarios!$A$2:$I$61,6)</f>
        <v>Ref</v>
      </c>
      <c r="T592" s="25" t="str">
        <f>VLOOKUP($O592,scenarios!$A$2:$I$61,7)</f>
        <v>Ref</v>
      </c>
      <c r="U592" s="25">
        <f>VLOOKUP($O592,scenarios!$A$2:$I$61,8)</f>
        <v>2030</v>
      </c>
      <c r="V592" s="25">
        <f>VLOOKUP($O592,scenarios!$A$2:$I$61,9)</f>
        <v>70</v>
      </c>
    </row>
    <row r="593" spans="1:22" x14ac:dyDescent="0.3">
      <c r="A593" s="10" t="s">
        <v>66</v>
      </c>
      <c r="B593" s="10" t="s">
        <v>146</v>
      </c>
      <c r="C593" s="2" t="s">
        <v>193</v>
      </c>
      <c r="D593" s="5"/>
      <c r="E593" s="5"/>
      <c r="F593" s="5"/>
      <c r="G593" s="5"/>
      <c r="H593" s="4">
        <v>6.2798399999999897E-3</v>
      </c>
      <c r="I593" s="4">
        <v>6.4715660353743499E-3</v>
      </c>
      <c r="J593" s="4">
        <v>6.64490114723901E-3</v>
      </c>
      <c r="K593" s="4">
        <v>6.76031067889482E-3</v>
      </c>
      <c r="L593" s="4">
        <v>6.94871107076155E-3</v>
      </c>
      <c r="M593" s="4">
        <v>20.2810686201423</v>
      </c>
      <c r="O593" s="25" t="str">
        <f t="shared" si="12"/>
        <v>0047</v>
      </c>
      <c r="P593" s="25">
        <f>VLOOKUP($O593,scenarios!$A$2:$I$61,3)</f>
        <v>2060</v>
      </c>
      <c r="Q593" s="25" t="str">
        <f>VLOOKUP($O593,scenarios!$A$2:$I$61,4)</f>
        <v>Ref</v>
      </c>
      <c r="R593" s="25">
        <f>VLOOKUP($O593,scenarios!$A$2:$I$61,5)</f>
        <v>10</v>
      </c>
      <c r="S593" s="25" t="str">
        <f>VLOOKUP($O593,scenarios!$A$2:$I$61,6)</f>
        <v>Linear-Steady</v>
      </c>
      <c r="T593" s="25" t="str">
        <f>VLOOKUP($O593,scenarios!$A$2:$I$61,7)</f>
        <v>Ref</v>
      </c>
      <c r="U593" s="25">
        <f>VLOOKUP($O593,scenarios!$A$2:$I$61,8)</f>
        <v>2030</v>
      </c>
      <c r="V593" s="25">
        <f>VLOOKUP($O593,scenarios!$A$2:$I$61,9)</f>
        <v>70</v>
      </c>
    </row>
    <row r="594" spans="1:22" x14ac:dyDescent="0.3">
      <c r="A594" s="10" t="s">
        <v>66</v>
      </c>
      <c r="B594" s="10" t="s">
        <v>146</v>
      </c>
      <c r="C594" s="2" t="s">
        <v>194</v>
      </c>
      <c r="D594" s="5"/>
      <c r="E594" s="5"/>
      <c r="F594" s="5"/>
      <c r="G594" s="5"/>
      <c r="H594" s="4">
        <v>6.2798399999999897E-3</v>
      </c>
      <c r="I594" s="4">
        <v>6.4715660353743499E-3</v>
      </c>
      <c r="J594" s="4">
        <v>6.64490114723901E-3</v>
      </c>
      <c r="K594" s="4">
        <v>6.76031067889482E-3</v>
      </c>
      <c r="L594" s="4">
        <v>6.94871107076155E-3</v>
      </c>
      <c r="M594" s="4">
        <v>6.5590750311182804</v>
      </c>
      <c r="O594" s="25" t="str">
        <f t="shared" si="12"/>
        <v>0048</v>
      </c>
      <c r="P594" s="25">
        <f>VLOOKUP($O594,scenarios!$A$2:$I$61,3)</f>
        <v>2060</v>
      </c>
      <c r="Q594" s="25" t="str">
        <f>VLOOKUP($O594,scenarios!$A$2:$I$61,4)</f>
        <v>Ref</v>
      </c>
      <c r="R594" s="25">
        <f>VLOOKUP($O594,scenarios!$A$2:$I$61,5)</f>
        <v>20</v>
      </c>
      <c r="S594" s="25" t="str">
        <f>VLOOKUP($O594,scenarios!$A$2:$I$61,6)</f>
        <v>Linear-Steady</v>
      </c>
      <c r="T594" s="25" t="str">
        <f>VLOOKUP($O594,scenarios!$A$2:$I$61,7)</f>
        <v>Ref</v>
      </c>
      <c r="U594" s="25">
        <f>VLOOKUP($O594,scenarios!$A$2:$I$61,8)</f>
        <v>2030</v>
      </c>
      <c r="V594" s="25">
        <f>VLOOKUP($O594,scenarios!$A$2:$I$61,9)</f>
        <v>70</v>
      </c>
    </row>
    <row r="595" spans="1:22" x14ac:dyDescent="0.3">
      <c r="A595" s="10" t="s">
        <v>66</v>
      </c>
      <c r="B595" s="10" t="s">
        <v>146</v>
      </c>
      <c r="C595" s="2" t="s">
        <v>195</v>
      </c>
      <c r="D595" s="5"/>
      <c r="E595" s="5"/>
      <c r="F595" s="5"/>
      <c r="G595" s="5"/>
      <c r="H595" s="4">
        <v>6.2798399999999897E-3</v>
      </c>
      <c r="I595" s="4">
        <v>6.4715660353743499E-3</v>
      </c>
      <c r="J595" s="4">
        <v>6.64490114723901E-3</v>
      </c>
      <c r="K595" s="4">
        <v>6.76031067889482E-3</v>
      </c>
      <c r="L595" s="4">
        <v>6.94871107076155E-3</v>
      </c>
      <c r="M595" s="4">
        <v>7.0712139663211297E-3</v>
      </c>
      <c r="O595" s="25" t="str">
        <f t="shared" si="12"/>
        <v>0055</v>
      </c>
      <c r="P595" s="25">
        <f>VLOOKUP($O595,scenarios!$A$2:$I$61,3)</f>
        <v>2060</v>
      </c>
      <c r="Q595" s="25" t="str">
        <f>VLOOKUP($O595,scenarios!$A$2:$I$61,4)</f>
        <v>Ref</v>
      </c>
      <c r="R595" s="25">
        <f>VLOOKUP($O595,scenarios!$A$2:$I$61,5)</f>
        <v>10</v>
      </c>
      <c r="S595" s="25" t="str">
        <f>VLOOKUP($O595,scenarios!$A$2:$I$61,6)</f>
        <v>Linear-Steady</v>
      </c>
      <c r="T595" s="25" t="str">
        <f>VLOOKUP($O595,scenarios!$A$2:$I$61,7)</f>
        <v>Low</v>
      </c>
      <c r="U595" s="25">
        <f>VLOOKUP($O595,scenarios!$A$2:$I$61,8)</f>
        <v>2030</v>
      </c>
      <c r="V595" s="25">
        <f>VLOOKUP($O595,scenarios!$A$2:$I$61,9)</f>
        <v>70</v>
      </c>
    </row>
    <row r="596" spans="1:22" x14ac:dyDescent="0.3">
      <c r="A596" s="10" t="s">
        <v>66</v>
      </c>
      <c r="B596" s="10" t="s">
        <v>146</v>
      </c>
      <c r="C596" s="2" t="s">
        <v>196</v>
      </c>
      <c r="D596" s="5"/>
      <c r="E596" s="5"/>
      <c r="F596" s="5"/>
      <c r="G596" s="5"/>
      <c r="H596" s="4">
        <v>6.2798399999999897E-3</v>
      </c>
      <c r="I596" s="4">
        <v>6.4715660353743499E-3</v>
      </c>
      <c r="J596" s="4">
        <v>6.64490114723901E-3</v>
      </c>
      <c r="K596" s="4">
        <v>6.76031067889482E-3</v>
      </c>
      <c r="L596" s="4">
        <v>6.94871107076155E-3</v>
      </c>
      <c r="M596" s="4">
        <v>7.0712139663211297E-3</v>
      </c>
      <c r="O596" s="25" t="str">
        <f t="shared" si="12"/>
        <v>0056</v>
      </c>
      <c r="P596" s="25">
        <f>VLOOKUP($O596,scenarios!$A$2:$I$61,3)</f>
        <v>2060</v>
      </c>
      <c r="Q596" s="25" t="str">
        <f>VLOOKUP($O596,scenarios!$A$2:$I$61,4)</f>
        <v>Ref</v>
      </c>
      <c r="R596" s="25">
        <f>VLOOKUP($O596,scenarios!$A$2:$I$61,5)</f>
        <v>10</v>
      </c>
      <c r="S596" s="25" t="str">
        <f>VLOOKUP($O596,scenarios!$A$2:$I$61,6)</f>
        <v>Linear-Steady</v>
      </c>
      <c r="T596" s="25" t="str">
        <f>VLOOKUP($O596,scenarios!$A$2:$I$61,7)</f>
        <v>Doe4</v>
      </c>
      <c r="U596" s="25">
        <f>VLOOKUP($O596,scenarios!$A$2:$I$61,8)</f>
        <v>2030</v>
      </c>
      <c r="V596" s="25">
        <f>VLOOKUP($O596,scenarios!$A$2:$I$61,9)</f>
        <v>70</v>
      </c>
    </row>
    <row r="597" spans="1:22" x14ac:dyDescent="0.3">
      <c r="A597" s="10" t="s">
        <v>66</v>
      </c>
      <c r="B597" s="10" t="s">
        <v>146</v>
      </c>
      <c r="C597" s="2" t="s">
        <v>197</v>
      </c>
      <c r="D597" s="5"/>
      <c r="E597" s="5"/>
      <c r="F597" s="5"/>
      <c r="G597" s="5"/>
      <c r="H597" s="4">
        <v>6.2798399999999897E-3</v>
      </c>
      <c r="I597" s="4">
        <v>6.4715660353743499E-3</v>
      </c>
      <c r="J597" s="4">
        <v>6.64490114723901E-3</v>
      </c>
      <c r="K597" s="4">
        <v>6.76031067889482E-3</v>
      </c>
      <c r="L597" s="4">
        <v>6.94871107076155E-3</v>
      </c>
      <c r="M597" s="4">
        <v>7.0712139663211297E-3</v>
      </c>
      <c r="O597" s="25" t="str">
        <f t="shared" si="12"/>
        <v>0057</v>
      </c>
      <c r="P597" s="25">
        <f>VLOOKUP($O597,scenarios!$A$2:$I$61,3)</f>
        <v>2060</v>
      </c>
      <c r="Q597" s="25" t="str">
        <f>VLOOKUP($O597,scenarios!$A$2:$I$61,4)</f>
        <v>Ref</v>
      </c>
      <c r="R597" s="25">
        <f>VLOOKUP($O597,scenarios!$A$2:$I$61,5)</f>
        <v>10</v>
      </c>
      <c r="S597" s="25" t="str">
        <f>VLOOKUP($O597,scenarios!$A$2:$I$61,6)</f>
        <v>Linear-Steady</v>
      </c>
      <c r="T597" s="25" t="str">
        <f>VLOOKUP($O597,scenarios!$A$2:$I$61,7)</f>
        <v>Doe2</v>
      </c>
      <c r="U597" s="25">
        <f>VLOOKUP($O597,scenarios!$A$2:$I$61,8)</f>
        <v>2030</v>
      </c>
      <c r="V597" s="25">
        <f>VLOOKUP($O597,scenarios!$A$2:$I$61,9)</f>
        <v>70</v>
      </c>
    </row>
    <row r="598" spans="1:22" x14ac:dyDescent="0.3">
      <c r="A598" s="10" t="s">
        <v>66</v>
      </c>
      <c r="B598" s="10" t="s">
        <v>146</v>
      </c>
      <c r="C598" s="2" t="s">
        <v>198</v>
      </c>
      <c r="D598" s="5"/>
      <c r="E598" s="5"/>
      <c r="F598" s="5"/>
      <c r="G598" s="5"/>
      <c r="H598" s="4">
        <v>6.2798399999999897E-3</v>
      </c>
      <c r="I598" s="4">
        <v>6.4715660353743499E-3</v>
      </c>
      <c r="J598" s="4">
        <v>6.64490114723901E-3</v>
      </c>
      <c r="K598" s="4">
        <v>6.76031067889482E-3</v>
      </c>
      <c r="L598" s="4">
        <v>6.94871107076155E-3</v>
      </c>
      <c r="M598" s="4">
        <v>7.0712139663211297E-3</v>
      </c>
      <c r="O598" s="25" t="str">
        <f t="shared" si="12"/>
        <v>0058</v>
      </c>
      <c r="P598" s="25">
        <f>VLOOKUP($O598,scenarios!$A$2:$I$61,3)</f>
        <v>2060</v>
      </c>
      <c r="Q598" s="25" t="str">
        <f>VLOOKUP($O598,scenarios!$A$2:$I$61,4)</f>
        <v>Ref</v>
      </c>
      <c r="R598" s="25">
        <f>VLOOKUP($O598,scenarios!$A$2:$I$61,5)</f>
        <v>20</v>
      </c>
      <c r="S598" s="25" t="str">
        <f>VLOOKUP($O598,scenarios!$A$2:$I$61,6)</f>
        <v>Linear-Steady</v>
      </c>
      <c r="T598" s="25" t="str">
        <f>VLOOKUP($O598,scenarios!$A$2:$I$61,7)</f>
        <v>Low</v>
      </c>
      <c r="U598" s="25">
        <f>VLOOKUP($O598,scenarios!$A$2:$I$61,8)</f>
        <v>2030</v>
      </c>
      <c r="V598" s="25">
        <f>VLOOKUP($O598,scenarios!$A$2:$I$61,9)</f>
        <v>70</v>
      </c>
    </row>
    <row r="599" spans="1:22" x14ac:dyDescent="0.3">
      <c r="A599" s="10" t="s">
        <v>66</v>
      </c>
      <c r="B599" s="10" t="s">
        <v>146</v>
      </c>
      <c r="C599" s="2" t="s">
        <v>199</v>
      </c>
      <c r="D599" s="5"/>
      <c r="E599" s="5"/>
      <c r="F599" s="5"/>
      <c r="G599" s="5"/>
      <c r="H599" s="4">
        <v>6.2798399999999897E-3</v>
      </c>
      <c r="I599" s="4">
        <v>6.4715660353743499E-3</v>
      </c>
      <c r="J599" s="4">
        <v>6.64490114723901E-3</v>
      </c>
      <c r="K599" s="4">
        <v>6.76031067889482E-3</v>
      </c>
      <c r="L599" s="4">
        <v>6.94871107076155E-3</v>
      </c>
      <c r="M599" s="4">
        <v>7.0712139663211297E-3</v>
      </c>
      <c r="O599" s="25" t="str">
        <f t="shared" si="12"/>
        <v>0059</v>
      </c>
      <c r="P599" s="25">
        <f>VLOOKUP($O599,scenarios!$A$2:$I$61,3)</f>
        <v>2060</v>
      </c>
      <c r="Q599" s="25" t="str">
        <f>VLOOKUP($O599,scenarios!$A$2:$I$61,4)</f>
        <v>Ref</v>
      </c>
      <c r="R599" s="25">
        <f>VLOOKUP($O599,scenarios!$A$2:$I$61,5)</f>
        <v>20</v>
      </c>
      <c r="S599" s="25" t="str">
        <f>VLOOKUP($O599,scenarios!$A$2:$I$61,6)</f>
        <v>Linear-Steady</v>
      </c>
      <c r="T599" s="25" t="str">
        <f>VLOOKUP($O599,scenarios!$A$2:$I$61,7)</f>
        <v>Doe4</v>
      </c>
      <c r="U599" s="25">
        <f>VLOOKUP($O599,scenarios!$A$2:$I$61,8)</f>
        <v>2030</v>
      </c>
      <c r="V599" s="25">
        <f>VLOOKUP($O599,scenarios!$A$2:$I$61,9)</f>
        <v>70</v>
      </c>
    </row>
    <row r="600" spans="1:22" x14ac:dyDescent="0.3">
      <c r="A600" s="10" t="s">
        <v>66</v>
      </c>
      <c r="B600" s="10" t="s">
        <v>146</v>
      </c>
      <c r="C600" s="2" t="s">
        <v>200</v>
      </c>
      <c r="D600" s="5"/>
      <c r="E600" s="5"/>
      <c r="F600" s="5"/>
      <c r="G600" s="5"/>
      <c r="H600" s="4">
        <v>6.2798399999999897E-3</v>
      </c>
      <c r="I600" s="4">
        <v>6.4715660353743499E-3</v>
      </c>
      <c r="J600" s="4">
        <v>6.64490114723901E-3</v>
      </c>
      <c r="K600" s="4">
        <v>6.76031067889482E-3</v>
      </c>
      <c r="L600" s="4">
        <v>6.94871107076155E-3</v>
      </c>
      <c r="M600" s="4">
        <v>7.0712139663211297E-3</v>
      </c>
      <c r="O600" s="25" t="str">
        <f t="shared" si="12"/>
        <v>0060</v>
      </c>
      <c r="P600" s="25">
        <f>VLOOKUP($O600,scenarios!$A$2:$I$61,3)</f>
        <v>2060</v>
      </c>
      <c r="Q600" s="25" t="str">
        <f>VLOOKUP($O600,scenarios!$A$2:$I$61,4)</f>
        <v>Ref</v>
      </c>
      <c r="R600" s="25">
        <f>VLOOKUP($O600,scenarios!$A$2:$I$61,5)</f>
        <v>20</v>
      </c>
      <c r="S600" s="25" t="str">
        <f>VLOOKUP($O600,scenarios!$A$2:$I$61,6)</f>
        <v>Linear-Steady</v>
      </c>
      <c r="T600" s="25" t="str">
        <f>VLOOKUP($O600,scenarios!$A$2:$I$61,7)</f>
        <v>Doe2</v>
      </c>
      <c r="U600" s="25">
        <f>VLOOKUP($O600,scenarios!$A$2:$I$61,8)</f>
        <v>2030</v>
      </c>
      <c r="V600" s="25">
        <f>VLOOKUP($O600,scenarios!$A$2:$I$61,9)</f>
        <v>70</v>
      </c>
    </row>
    <row r="601" spans="1:22" x14ac:dyDescent="0.3">
      <c r="A601" s="2" t="s">
        <v>67</v>
      </c>
      <c r="B601" s="2" t="s">
        <v>146</v>
      </c>
      <c r="C601" s="2" t="s">
        <v>173</v>
      </c>
      <c r="D601" s="5"/>
      <c r="E601" s="5"/>
      <c r="F601" s="5"/>
      <c r="G601" s="5"/>
      <c r="H601" s="4">
        <v>3.33608971467831E-3</v>
      </c>
      <c r="I601" s="4">
        <v>3.43794187247986E-3</v>
      </c>
      <c r="J601" s="4">
        <v>3.5300240726448798E-3</v>
      </c>
      <c r="K601" s="4">
        <v>3.5913340027597901E-3</v>
      </c>
      <c r="L601" s="4">
        <v>3.6914194523170901E-3</v>
      </c>
      <c r="M601" s="4">
        <v>3.7564976469676901E-3</v>
      </c>
      <c r="O601" s="25" t="str">
        <f t="shared" si="12"/>
        <v>0003</v>
      </c>
      <c r="P601" s="25" t="str">
        <f>VLOOKUP($O601,scenarios!$A$2:$I$61,3)</f>
        <v>Ref</v>
      </c>
      <c r="Q601" s="25" t="str">
        <f>VLOOKUP($O601,scenarios!$A$2:$I$61,4)</f>
        <v>Ref</v>
      </c>
      <c r="R601" s="25">
        <f>VLOOKUP($O601,scenarios!$A$2:$I$61,5)</f>
        <v>20</v>
      </c>
      <c r="S601" s="25" t="str">
        <f>VLOOKUP($O601,scenarios!$A$2:$I$61,6)</f>
        <v>Linear-Steady</v>
      </c>
      <c r="T601" s="25" t="str">
        <f>VLOOKUP($O601,scenarios!$A$2:$I$61,7)</f>
        <v>Doe2</v>
      </c>
      <c r="U601" s="25">
        <f>VLOOKUP($O601,scenarios!$A$2:$I$61,8)</f>
        <v>2030</v>
      </c>
      <c r="V601" s="25">
        <f>VLOOKUP($O601,scenarios!$A$2:$I$61,9)</f>
        <v>70</v>
      </c>
    </row>
    <row r="602" spans="1:22" x14ac:dyDescent="0.3">
      <c r="A602" s="10" t="s">
        <v>67</v>
      </c>
      <c r="B602" s="10" t="s">
        <v>146</v>
      </c>
      <c r="C602" s="2" t="s">
        <v>170</v>
      </c>
      <c r="D602" s="5"/>
      <c r="E602" s="5"/>
      <c r="F602" s="5"/>
      <c r="G602" s="5"/>
      <c r="H602" s="4">
        <v>3.33608971467831E-3</v>
      </c>
      <c r="I602" s="4">
        <v>3.43794187247986E-3</v>
      </c>
      <c r="J602" s="4">
        <v>3.5300240726448798E-3</v>
      </c>
      <c r="K602" s="4">
        <v>3.5913340027597901E-3</v>
      </c>
      <c r="L602" s="4">
        <v>29.913295615302498</v>
      </c>
      <c r="M602" s="4">
        <v>114.870389448712</v>
      </c>
      <c r="O602" s="25" t="str">
        <f t="shared" si="12"/>
        <v>0008</v>
      </c>
      <c r="P602" s="25">
        <f>VLOOKUP($O602,scenarios!$A$2:$I$61,3)</f>
        <v>2060</v>
      </c>
      <c r="Q602" s="25" t="str">
        <f>VLOOKUP($O602,scenarios!$A$2:$I$61,4)</f>
        <v>Ref</v>
      </c>
      <c r="R602" s="25">
        <f>VLOOKUP($O602,scenarios!$A$2:$I$61,5)</f>
        <v>10</v>
      </c>
      <c r="S602" s="25" t="str">
        <f>VLOOKUP($O602,scenarios!$A$2:$I$61,6)</f>
        <v>Ref</v>
      </c>
      <c r="T602" s="25" t="str">
        <f>VLOOKUP($O602,scenarios!$A$2:$I$61,7)</f>
        <v>Ref</v>
      </c>
      <c r="U602" s="25" t="str">
        <f>VLOOKUP($O602,scenarios!$A$2:$I$61,8)</f>
        <v>Ref</v>
      </c>
      <c r="V602" s="25" t="str">
        <f>VLOOKUP($O602,scenarios!$A$2:$I$61,9)</f>
        <v>Ref</v>
      </c>
    </row>
    <row r="603" spans="1:22" x14ac:dyDescent="0.3">
      <c r="A603" s="10" t="s">
        <v>67</v>
      </c>
      <c r="B603" s="10" t="s">
        <v>146</v>
      </c>
      <c r="C603" s="2" t="s">
        <v>174</v>
      </c>
      <c r="D603" s="5"/>
      <c r="E603" s="5"/>
      <c r="F603" s="5"/>
      <c r="G603" s="5"/>
      <c r="H603" s="4">
        <v>3.33608971467831E-3</v>
      </c>
      <c r="I603" s="4">
        <v>3.43794187247986E-3</v>
      </c>
      <c r="J603" s="4">
        <v>3.5300240726448798E-3</v>
      </c>
      <c r="K603" s="4">
        <v>3.5913340027597901E-3</v>
      </c>
      <c r="L603" s="4">
        <v>39.410997292674601</v>
      </c>
      <c r="M603" s="4">
        <v>124.14266601225501</v>
      </c>
      <c r="O603" s="25" t="str">
        <f t="shared" si="12"/>
        <v>0009</v>
      </c>
      <c r="P603" s="25">
        <f>VLOOKUP($O603,scenarios!$A$2:$I$61,3)</f>
        <v>2060</v>
      </c>
      <c r="Q603" s="25" t="str">
        <f>VLOOKUP($O603,scenarios!$A$2:$I$61,4)</f>
        <v>Ref</v>
      </c>
      <c r="R603" s="25">
        <f>VLOOKUP($O603,scenarios!$A$2:$I$61,5)</f>
        <v>20</v>
      </c>
      <c r="S603" s="25" t="str">
        <f>VLOOKUP($O603,scenarios!$A$2:$I$61,6)</f>
        <v>Ref</v>
      </c>
      <c r="T603" s="25" t="str">
        <f>VLOOKUP($O603,scenarios!$A$2:$I$61,7)</f>
        <v>Ref</v>
      </c>
      <c r="U603" s="25" t="str">
        <f>VLOOKUP($O603,scenarios!$A$2:$I$61,8)</f>
        <v>Ref</v>
      </c>
      <c r="V603" s="25" t="str">
        <f>VLOOKUP($O603,scenarios!$A$2:$I$61,9)</f>
        <v>Ref</v>
      </c>
    </row>
    <row r="604" spans="1:22" x14ac:dyDescent="0.3">
      <c r="A604" s="10" t="s">
        <v>67</v>
      </c>
      <c r="B604" s="10" t="s">
        <v>146</v>
      </c>
      <c r="C604" s="2" t="s">
        <v>175</v>
      </c>
      <c r="D604" s="5"/>
      <c r="E604" s="5"/>
      <c r="F604" s="5"/>
      <c r="G604" s="5"/>
      <c r="H604" s="4">
        <v>3.33608971467831E-3</v>
      </c>
      <c r="I604" s="4">
        <v>3.43794187247986E-3</v>
      </c>
      <c r="J604" s="4">
        <v>3.5300240726448798E-3</v>
      </c>
      <c r="K604" s="4">
        <v>3.5913340027597901E-3</v>
      </c>
      <c r="L604" s="4">
        <v>31.496008490399401</v>
      </c>
      <c r="M604" s="4">
        <v>129.16793640822399</v>
      </c>
      <c r="O604" s="25" t="str">
        <f t="shared" si="12"/>
        <v>0011</v>
      </c>
      <c r="P604" s="25">
        <f>VLOOKUP($O604,scenarios!$A$2:$I$61,3)</f>
        <v>2060</v>
      </c>
      <c r="Q604" s="25" t="str">
        <f>VLOOKUP($O604,scenarios!$A$2:$I$61,4)</f>
        <v>Ref</v>
      </c>
      <c r="R604" s="25">
        <f>VLOOKUP($O604,scenarios!$A$2:$I$61,5)</f>
        <v>10</v>
      </c>
      <c r="S604" s="25" t="str">
        <f>VLOOKUP($O604,scenarios!$A$2:$I$61,6)</f>
        <v>Linear-Steady</v>
      </c>
      <c r="T604" s="25" t="str">
        <f>VLOOKUP($O604,scenarios!$A$2:$I$61,7)</f>
        <v>Ref</v>
      </c>
      <c r="U604" s="25" t="str">
        <f>VLOOKUP($O604,scenarios!$A$2:$I$61,8)</f>
        <v>Ref</v>
      </c>
      <c r="V604" s="25" t="str">
        <f>VLOOKUP($O604,scenarios!$A$2:$I$61,9)</f>
        <v>Ref</v>
      </c>
    </row>
    <row r="605" spans="1:22" x14ac:dyDescent="0.3">
      <c r="A605" s="10" t="s">
        <v>67</v>
      </c>
      <c r="B605" s="10" t="s">
        <v>146</v>
      </c>
      <c r="C605" s="2" t="s">
        <v>176</v>
      </c>
      <c r="D605" s="5"/>
      <c r="E605" s="5"/>
      <c r="F605" s="5"/>
      <c r="G605" s="5"/>
      <c r="H605" s="4">
        <v>3.33608971467831E-3</v>
      </c>
      <c r="I605" s="4">
        <v>3.43794187247986E-3</v>
      </c>
      <c r="J605" s="4">
        <v>3.5300240726448798E-3</v>
      </c>
      <c r="K605" s="4">
        <v>3.5913340027597901E-3</v>
      </c>
      <c r="L605" s="4">
        <v>39.023079172894199</v>
      </c>
      <c r="M605" s="4">
        <v>148.745511866805</v>
      </c>
      <c r="O605" s="25" t="str">
        <f t="shared" si="12"/>
        <v>0012</v>
      </c>
      <c r="P605" s="25">
        <f>VLOOKUP($O605,scenarios!$A$2:$I$61,3)</f>
        <v>2060</v>
      </c>
      <c r="Q605" s="25" t="str">
        <f>VLOOKUP($O605,scenarios!$A$2:$I$61,4)</f>
        <v>Ref</v>
      </c>
      <c r="R605" s="25">
        <f>VLOOKUP($O605,scenarios!$A$2:$I$61,5)</f>
        <v>20</v>
      </c>
      <c r="S605" s="25" t="str">
        <f>VLOOKUP($O605,scenarios!$A$2:$I$61,6)</f>
        <v>Linear-Steady</v>
      </c>
      <c r="T605" s="25" t="str">
        <f>VLOOKUP($O605,scenarios!$A$2:$I$61,7)</f>
        <v>Ref</v>
      </c>
      <c r="U605" s="25" t="str">
        <f>VLOOKUP($O605,scenarios!$A$2:$I$61,8)</f>
        <v>Ref</v>
      </c>
      <c r="V605" s="25" t="str">
        <f>VLOOKUP($O605,scenarios!$A$2:$I$61,9)</f>
        <v>Ref</v>
      </c>
    </row>
    <row r="606" spans="1:22" x14ac:dyDescent="0.3">
      <c r="A606" s="10" t="s">
        <v>67</v>
      </c>
      <c r="B606" s="10" t="s">
        <v>146</v>
      </c>
      <c r="C606" s="2" t="s">
        <v>177</v>
      </c>
      <c r="D606" s="5"/>
      <c r="E606" s="5"/>
      <c r="F606" s="5"/>
      <c r="G606" s="5"/>
      <c r="H606" s="4">
        <v>3.33608971467831E-3</v>
      </c>
      <c r="I606" s="4">
        <v>3.43794187247986E-3</v>
      </c>
      <c r="J606" s="4">
        <v>3.5300240726448798E-3</v>
      </c>
      <c r="K606" s="4">
        <v>3.5913340027597901E-3</v>
      </c>
      <c r="L606" s="4">
        <v>31.9750144802005</v>
      </c>
      <c r="M606" s="4">
        <v>129.646942398025</v>
      </c>
      <c r="O606" s="25" t="str">
        <f t="shared" si="12"/>
        <v>0019</v>
      </c>
      <c r="P606" s="25">
        <f>VLOOKUP($O606,scenarios!$A$2:$I$61,3)</f>
        <v>2060</v>
      </c>
      <c r="Q606" s="25" t="str">
        <f>VLOOKUP($O606,scenarios!$A$2:$I$61,4)</f>
        <v>Ref</v>
      </c>
      <c r="R606" s="25">
        <f>VLOOKUP($O606,scenarios!$A$2:$I$61,5)</f>
        <v>10</v>
      </c>
      <c r="S606" s="25" t="str">
        <f>VLOOKUP($O606,scenarios!$A$2:$I$61,6)</f>
        <v>Linear-Steady</v>
      </c>
      <c r="T606" s="25" t="str">
        <f>VLOOKUP($O606,scenarios!$A$2:$I$61,7)</f>
        <v>Low</v>
      </c>
      <c r="U606" s="25" t="str">
        <f>VLOOKUP($O606,scenarios!$A$2:$I$61,8)</f>
        <v>Ref</v>
      </c>
      <c r="V606" s="25" t="str">
        <f>VLOOKUP($O606,scenarios!$A$2:$I$61,9)</f>
        <v>Ref</v>
      </c>
    </row>
    <row r="607" spans="1:22" x14ac:dyDescent="0.3">
      <c r="A607" s="10" t="s">
        <v>67</v>
      </c>
      <c r="B607" s="10" t="s">
        <v>146</v>
      </c>
      <c r="C607" s="2" t="s">
        <v>178</v>
      </c>
      <c r="D607" s="5"/>
      <c r="E607" s="5"/>
      <c r="F607" s="5"/>
      <c r="G607" s="5"/>
      <c r="H607" s="4">
        <v>3.33608971467831E-3</v>
      </c>
      <c r="I607" s="4">
        <v>3.43794187247986E-3</v>
      </c>
      <c r="J607" s="4">
        <v>3.5300240726448798E-3</v>
      </c>
      <c r="K607" s="4">
        <v>3.5913340027597901E-3</v>
      </c>
      <c r="L607" s="4">
        <v>31.975014480404301</v>
      </c>
      <c r="M607" s="4">
        <v>129.64694239822899</v>
      </c>
      <c r="O607" s="25" t="str">
        <f t="shared" si="12"/>
        <v>0020</v>
      </c>
      <c r="P607" s="25">
        <f>VLOOKUP($O607,scenarios!$A$2:$I$61,3)</f>
        <v>2060</v>
      </c>
      <c r="Q607" s="25" t="str">
        <f>VLOOKUP($O607,scenarios!$A$2:$I$61,4)</f>
        <v>Ref</v>
      </c>
      <c r="R607" s="25">
        <f>VLOOKUP($O607,scenarios!$A$2:$I$61,5)</f>
        <v>10</v>
      </c>
      <c r="S607" s="25" t="str">
        <f>VLOOKUP($O607,scenarios!$A$2:$I$61,6)</f>
        <v>Linear-Steady</v>
      </c>
      <c r="T607" s="25" t="str">
        <f>VLOOKUP($O607,scenarios!$A$2:$I$61,7)</f>
        <v>Doe4</v>
      </c>
      <c r="U607" s="25" t="str">
        <f>VLOOKUP($O607,scenarios!$A$2:$I$61,8)</f>
        <v>Ref</v>
      </c>
      <c r="V607" s="25" t="str">
        <f>VLOOKUP($O607,scenarios!$A$2:$I$61,9)</f>
        <v>Ref</v>
      </c>
    </row>
    <row r="608" spans="1:22" x14ac:dyDescent="0.3">
      <c r="A608" s="10" t="s">
        <v>67</v>
      </c>
      <c r="B608" s="10" t="s">
        <v>146</v>
      </c>
      <c r="C608" s="2" t="s">
        <v>179</v>
      </c>
      <c r="D608" s="5"/>
      <c r="E608" s="5"/>
      <c r="F608" s="5"/>
      <c r="G608" s="5"/>
      <c r="H608" s="4">
        <v>3.33608971467831E-3</v>
      </c>
      <c r="I608" s="4">
        <v>3.43794187247986E-3</v>
      </c>
      <c r="J608" s="4">
        <v>3.5300240726448798E-3</v>
      </c>
      <c r="K608" s="4">
        <v>3.5913340027597901E-3</v>
      </c>
      <c r="L608" s="4">
        <v>31.975014481096</v>
      </c>
      <c r="M608" s="4">
        <v>129.646942398921</v>
      </c>
      <c r="O608" s="25" t="str">
        <f t="shared" si="12"/>
        <v>0021</v>
      </c>
      <c r="P608" s="25">
        <f>VLOOKUP($O608,scenarios!$A$2:$I$61,3)</f>
        <v>2060</v>
      </c>
      <c r="Q608" s="25" t="str">
        <f>VLOOKUP($O608,scenarios!$A$2:$I$61,4)</f>
        <v>Ref</v>
      </c>
      <c r="R608" s="25">
        <f>VLOOKUP($O608,scenarios!$A$2:$I$61,5)</f>
        <v>10</v>
      </c>
      <c r="S608" s="25" t="str">
        <f>VLOOKUP($O608,scenarios!$A$2:$I$61,6)</f>
        <v>Linear-Steady</v>
      </c>
      <c r="T608" s="25" t="str">
        <f>VLOOKUP($O608,scenarios!$A$2:$I$61,7)</f>
        <v>Doe2</v>
      </c>
      <c r="U608" s="25" t="str">
        <f>VLOOKUP($O608,scenarios!$A$2:$I$61,8)</f>
        <v>Ref</v>
      </c>
      <c r="V608" s="25" t="str">
        <f>VLOOKUP($O608,scenarios!$A$2:$I$61,9)</f>
        <v>Ref</v>
      </c>
    </row>
    <row r="609" spans="1:22" x14ac:dyDescent="0.3">
      <c r="A609" s="10" t="s">
        <v>67</v>
      </c>
      <c r="B609" s="10" t="s">
        <v>146</v>
      </c>
      <c r="C609" s="2" t="s">
        <v>180</v>
      </c>
      <c r="D609" s="5"/>
      <c r="E609" s="5"/>
      <c r="F609" s="5"/>
      <c r="G609" s="5"/>
      <c r="H609" s="4">
        <v>3.33608971467831E-3</v>
      </c>
      <c r="I609" s="4">
        <v>3.43794187247986E-3</v>
      </c>
      <c r="J609" s="4">
        <v>3.5300240726448798E-3</v>
      </c>
      <c r="K609" s="4">
        <v>3.5913340027597901E-3</v>
      </c>
      <c r="L609" s="4">
        <v>39.023079172919402</v>
      </c>
      <c r="M609" s="4">
        <v>148.745511866805</v>
      </c>
      <c r="O609" s="25" t="str">
        <f t="shared" si="12"/>
        <v>0022</v>
      </c>
      <c r="P609" s="25">
        <f>VLOOKUP($O609,scenarios!$A$2:$I$61,3)</f>
        <v>2060</v>
      </c>
      <c r="Q609" s="25" t="str">
        <f>VLOOKUP($O609,scenarios!$A$2:$I$61,4)</f>
        <v>Ref</v>
      </c>
      <c r="R609" s="25">
        <f>VLOOKUP($O609,scenarios!$A$2:$I$61,5)</f>
        <v>20</v>
      </c>
      <c r="S609" s="25" t="str">
        <f>VLOOKUP($O609,scenarios!$A$2:$I$61,6)</f>
        <v>Linear-Steady</v>
      </c>
      <c r="T609" s="25" t="str">
        <f>VLOOKUP($O609,scenarios!$A$2:$I$61,7)</f>
        <v>Low</v>
      </c>
      <c r="U609" s="25" t="str">
        <f>VLOOKUP($O609,scenarios!$A$2:$I$61,8)</f>
        <v>Ref</v>
      </c>
      <c r="V609" s="25" t="str">
        <f>VLOOKUP($O609,scenarios!$A$2:$I$61,9)</f>
        <v>Ref</v>
      </c>
    </row>
    <row r="610" spans="1:22" x14ac:dyDescent="0.3">
      <c r="A610" s="10" t="s">
        <v>67</v>
      </c>
      <c r="B610" s="10" t="s">
        <v>146</v>
      </c>
      <c r="C610" s="2" t="s">
        <v>181</v>
      </c>
      <c r="D610" s="5"/>
      <c r="E610" s="5"/>
      <c r="F610" s="5"/>
      <c r="G610" s="5"/>
      <c r="H610" s="4">
        <v>3.33608971467831E-3</v>
      </c>
      <c r="I610" s="4">
        <v>3.43794187247986E-3</v>
      </c>
      <c r="J610" s="4">
        <v>3.5300240726448798E-3</v>
      </c>
      <c r="K610" s="4">
        <v>3.5913340027597901E-3</v>
      </c>
      <c r="L610" s="4">
        <v>39.023079172908901</v>
      </c>
      <c r="M610" s="4">
        <v>148.745511866805</v>
      </c>
      <c r="O610" s="25" t="str">
        <f t="shared" si="12"/>
        <v>0023</v>
      </c>
      <c r="P610" s="25">
        <f>VLOOKUP($O610,scenarios!$A$2:$I$61,3)</f>
        <v>2060</v>
      </c>
      <c r="Q610" s="25" t="str">
        <f>VLOOKUP($O610,scenarios!$A$2:$I$61,4)</f>
        <v>Ref</v>
      </c>
      <c r="R610" s="25">
        <f>VLOOKUP($O610,scenarios!$A$2:$I$61,5)</f>
        <v>20</v>
      </c>
      <c r="S610" s="25" t="str">
        <f>VLOOKUP($O610,scenarios!$A$2:$I$61,6)</f>
        <v>Linear-Steady</v>
      </c>
      <c r="T610" s="25" t="str">
        <f>VLOOKUP($O610,scenarios!$A$2:$I$61,7)</f>
        <v>Doe4</v>
      </c>
      <c r="U610" s="25" t="str">
        <f>VLOOKUP($O610,scenarios!$A$2:$I$61,8)</f>
        <v>Ref</v>
      </c>
      <c r="V610" s="25" t="str">
        <f>VLOOKUP($O610,scenarios!$A$2:$I$61,9)</f>
        <v>Ref</v>
      </c>
    </row>
    <row r="611" spans="1:22" x14ac:dyDescent="0.3">
      <c r="A611" s="10" t="s">
        <v>67</v>
      </c>
      <c r="B611" s="10" t="s">
        <v>146</v>
      </c>
      <c r="C611" s="2" t="s">
        <v>182</v>
      </c>
      <c r="D611" s="5"/>
      <c r="E611" s="5"/>
      <c r="F611" s="5"/>
      <c r="G611" s="5"/>
      <c r="H611" s="4">
        <v>3.33608971467831E-3</v>
      </c>
      <c r="I611" s="4">
        <v>3.43794187247986E-3</v>
      </c>
      <c r="J611" s="4">
        <v>3.5300240726448798E-3</v>
      </c>
      <c r="K611" s="4">
        <v>3.5913340027597901E-3</v>
      </c>
      <c r="L611" s="4">
        <v>39.023079172668297</v>
      </c>
      <c r="M611" s="4">
        <v>148.745511866805</v>
      </c>
      <c r="O611" s="25" t="str">
        <f t="shared" si="12"/>
        <v>0024</v>
      </c>
      <c r="P611" s="25">
        <f>VLOOKUP($O611,scenarios!$A$2:$I$61,3)</f>
        <v>2060</v>
      </c>
      <c r="Q611" s="25" t="str">
        <f>VLOOKUP($O611,scenarios!$A$2:$I$61,4)</f>
        <v>Ref</v>
      </c>
      <c r="R611" s="25">
        <f>VLOOKUP($O611,scenarios!$A$2:$I$61,5)</f>
        <v>20</v>
      </c>
      <c r="S611" s="25" t="str">
        <f>VLOOKUP($O611,scenarios!$A$2:$I$61,6)</f>
        <v>Linear-Steady</v>
      </c>
      <c r="T611" s="25" t="str">
        <f>VLOOKUP($O611,scenarios!$A$2:$I$61,7)</f>
        <v>Doe2</v>
      </c>
      <c r="U611" s="25" t="str">
        <f>VLOOKUP($O611,scenarios!$A$2:$I$61,8)</f>
        <v>Ref</v>
      </c>
      <c r="V611" s="25" t="str">
        <f>VLOOKUP($O611,scenarios!$A$2:$I$61,9)</f>
        <v>Ref</v>
      </c>
    </row>
    <row r="612" spans="1:22" x14ac:dyDescent="0.3">
      <c r="A612" s="10" t="s">
        <v>67</v>
      </c>
      <c r="B612" s="10" t="s">
        <v>146</v>
      </c>
      <c r="C612" s="2" t="s">
        <v>171</v>
      </c>
      <c r="D612" s="5"/>
      <c r="E612" s="5"/>
      <c r="F612" s="5"/>
      <c r="G612" s="5"/>
      <c r="H612" s="4">
        <v>3.33608971467831E-3</v>
      </c>
      <c r="I612" s="4">
        <v>3.43794187247986E-3</v>
      </c>
      <c r="J612" s="4">
        <v>3.5300240726448798E-3</v>
      </c>
      <c r="K612" s="4">
        <v>3.5913340027597901E-3</v>
      </c>
      <c r="L612" s="4">
        <v>29.913295615302498</v>
      </c>
      <c r="M612" s="4">
        <v>114.870389448712</v>
      </c>
      <c r="O612" s="25" t="str">
        <f t="shared" si="12"/>
        <v>0026</v>
      </c>
      <c r="P612" s="25">
        <f>VLOOKUP($O612,scenarios!$A$2:$I$61,3)</f>
        <v>2060</v>
      </c>
      <c r="Q612" s="25" t="str">
        <f>VLOOKUP($O612,scenarios!$A$2:$I$61,4)</f>
        <v>Ref</v>
      </c>
      <c r="R612" s="25">
        <f>VLOOKUP($O612,scenarios!$A$2:$I$61,5)</f>
        <v>10</v>
      </c>
      <c r="S612" s="25" t="str">
        <f>VLOOKUP($O612,scenarios!$A$2:$I$61,6)</f>
        <v>Ref</v>
      </c>
      <c r="T612" s="25" t="str">
        <f>VLOOKUP($O612,scenarios!$A$2:$I$61,7)</f>
        <v>Ref</v>
      </c>
      <c r="U612" s="25">
        <f>VLOOKUP($O612,scenarios!$A$2:$I$61,8)</f>
        <v>2030</v>
      </c>
      <c r="V612" s="25" t="str">
        <f>VLOOKUP($O612,scenarios!$A$2:$I$61,9)</f>
        <v>Ref</v>
      </c>
    </row>
    <row r="613" spans="1:22" x14ac:dyDescent="0.3">
      <c r="A613" s="10" t="s">
        <v>67</v>
      </c>
      <c r="B613" s="10" t="s">
        <v>146</v>
      </c>
      <c r="C613" s="2" t="s">
        <v>183</v>
      </c>
      <c r="D613" s="5"/>
      <c r="E613" s="5"/>
      <c r="F613" s="5"/>
      <c r="G613" s="5"/>
      <c r="H613" s="4">
        <v>3.33608971467831E-3</v>
      </c>
      <c r="I613" s="4">
        <v>3.43794187247986E-3</v>
      </c>
      <c r="J613" s="4">
        <v>3.5300240726448798E-3</v>
      </c>
      <c r="K613" s="4">
        <v>3.5913340027597901E-3</v>
      </c>
      <c r="L613" s="4">
        <v>39.410997292674601</v>
      </c>
      <c r="M613" s="4">
        <v>124.14266601225501</v>
      </c>
      <c r="O613" s="25" t="str">
        <f t="shared" si="12"/>
        <v>0027</v>
      </c>
      <c r="P613" s="25">
        <f>VLOOKUP($O613,scenarios!$A$2:$I$61,3)</f>
        <v>2060</v>
      </c>
      <c r="Q613" s="25" t="str">
        <f>VLOOKUP($O613,scenarios!$A$2:$I$61,4)</f>
        <v>Ref</v>
      </c>
      <c r="R613" s="25">
        <f>VLOOKUP($O613,scenarios!$A$2:$I$61,5)</f>
        <v>20</v>
      </c>
      <c r="S613" s="25" t="str">
        <f>VLOOKUP($O613,scenarios!$A$2:$I$61,6)</f>
        <v>Ref</v>
      </c>
      <c r="T613" s="25" t="str">
        <f>VLOOKUP($O613,scenarios!$A$2:$I$61,7)</f>
        <v>Ref</v>
      </c>
      <c r="U613" s="25">
        <f>VLOOKUP($O613,scenarios!$A$2:$I$61,8)</f>
        <v>2030</v>
      </c>
      <c r="V613" s="25" t="str">
        <f>VLOOKUP($O613,scenarios!$A$2:$I$61,9)</f>
        <v>Ref</v>
      </c>
    </row>
    <row r="614" spans="1:22" x14ac:dyDescent="0.3">
      <c r="A614" s="10" t="s">
        <v>67</v>
      </c>
      <c r="B614" s="10" t="s">
        <v>146</v>
      </c>
      <c r="C614" s="2" t="s">
        <v>184</v>
      </c>
      <c r="D614" s="5"/>
      <c r="E614" s="5"/>
      <c r="F614" s="5"/>
      <c r="G614" s="5"/>
      <c r="H614" s="4">
        <v>3.33608971467831E-3</v>
      </c>
      <c r="I614" s="4">
        <v>3.43794187247986E-3</v>
      </c>
      <c r="J614" s="4">
        <v>3.5300240726448798E-3</v>
      </c>
      <c r="K614" s="4">
        <v>3.5913340027597901E-3</v>
      </c>
      <c r="L614" s="4">
        <v>31.496008490399401</v>
      </c>
      <c r="M614" s="4">
        <v>129.16793640822399</v>
      </c>
      <c r="O614" s="25" t="str">
        <f t="shared" si="12"/>
        <v>0029</v>
      </c>
      <c r="P614" s="25">
        <f>VLOOKUP($O614,scenarios!$A$2:$I$61,3)</f>
        <v>2060</v>
      </c>
      <c r="Q614" s="25" t="str">
        <f>VLOOKUP($O614,scenarios!$A$2:$I$61,4)</f>
        <v>Ref</v>
      </c>
      <c r="R614" s="25">
        <f>VLOOKUP($O614,scenarios!$A$2:$I$61,5)</f>
        <v>10</v>
      </c>
      <c r="S614" s="25" t="str">
        <f>VLOOKUP($O614,scenarios!$A$2:$I$61,6)</f>
        <v>Linear-Steady</v>
      </c>
      <c r="T614" s="25" t="str">
        <f>VLOOKUP($O614,scenarios!$A$2:$I$61,7)</f>
        <v>Ref</v>
      </c>
      <c r="U614" s="25">
        <f>VLOOKUP($O614,scenarios!$A$2:$I$61,8)</f>
        <v>2030</v>
      </c>
      <c r="V614" s="25" t="str">
        <f>VLOOKUP($O614,scenarios!$A$2:$I$61,9)</f>
        <v>Ref</v>
      </c>
    </row>
    <row r="615" spans="1:22" x14ac:dyDescent="0.3">
      <c r="A615" s="10" t="s">
        <v>67</v>
      </c>
      <c r="B615" s="10" t="s">
        <v>146</v>
      </c>
      <c r="C615" s="2" t="s">
        <v>185</v>
      </c>
      <c r="D615" s="5"/>
      <c r="E615" s="5"/>
      <c r="F615" s="5"/>
      <c r="G615" s="5"/>
      <c r="H615" s="4">
        <v>3.33608971467831E-3</v>
      </c>
      <c r="I615" s="4">
        <v>3.43794187247986E-3</v>
      </c>
      <c r="J615" s="4">
        <v>3.5300240726448798E-3</v>
      </c>
      <c r="K615" s="4">
        <v>3.5913340027597901E-3</v>
      </c>
      <c r="L615" s="4">
        <v>39.023079172719001</v>
      </c>
      <c r="M615" s="4">
        <v>148.745511866805</v>
      </c>
      <c r="O615" s="25" t="str">
        <f t="shared" si="12"/>
        <v>0030</v>
      </c>
      <c r="P615" s="25">
        <f>VLOOKUP($O615,scenarios!$A$2:$I$61,3)</f>
        <v>2060</v>
      </c>
      <c r="Q615" s="25" t="str">
        <f>VLOOKUP($O615,scenarios!$A$2:$I$61,4)</f>
        <v>Ref</v>
      </c>
      <c r="R615" s="25">
        <f>VLOOKUP($O615,scenarios!$A$2:$I$61,5)</f>
        <v>20</v>
      </c>
      <c r="S615" s="25" t="str">
        <f>VLOOKUP($O615,scenarios!$A$2:$I$61,6)</f>
        <v>Linear-Steady</v>
      </c>
      <c r="T615" s="25" t="str">
        <f>VLOOKUP($O615,scenarios!$A$2:$I$61,7)</f>
        <v>Ref</v>
      </c>
      <c r="U615" s="25">
        <f>VLOOKUP($O615,scenarios!$A$2:$I$61,8)</f>
        <v>2030</v>
      </c>
      <c r="V615" s="25" t="str">
        <f>VLOOKUP($O615,scenarios!$A$2:$I$61,9)</f>
        <v>Ref</v>
      </c>
    </row>
    <row r="616" spans="1:22" x14ac:dyDescent="0.3">
      <c r="A616" s="10" t="s">
        <v>67</v>
      </c>
      <c r="B616" s="10" t="s">
        <v>146</v>
      </c>
      <c r="C616" s="2" t="s">
        <v>186</v>
      </c>
      <c r="D616" s="5"/>
      <c r="E616" s="5"/>
      <c r="F616" s="5"/>
      <c r="G616" s="5"/>
      <c r="H616" s="4">
        <v>3.33608971467831E-3</v>
      </c>
      <c r="I616" s="4">
        <v>3.43794187247986E-3</v>
      </c>
      <c r="J616" s="4">
        <v>3.5300240726448798E-3</v>
      </c>
      <c r="K616" s="4">
        <v>3.5913340027597901E-3</v>
      </c>
      <c r="L616" s="4">
        <v>38.024414689451</v>
      </c>
      <c r="M616" s="4">
        <v>174.347389455989</v>
      </c>
      <c r="O616" s="25" t="str">
        <f t="shared" si="12"/>
        <v>0037</v>
      </c>
      <c r="P616" s="25">
        <f>VLOOKUP($O616,scenarios!$A$2:$I$61,3)</f>
        <v>2060</v>
      </c>
      <c r="Q616" s="25" t="str">
        <f>VLOOKUP($O616,scenarios!$A$2:$I$61,4)</f>
        <v>Ref</v>
      </c>
      <c r="R616" s="25">
        <f>VLOOKUP($O616,scenarios!$A$2:$I$61,5)</f>
        <v>10</v>
      </c>
      <c r="S616" s="25" t="str">
        <f>VLOOKUP($O616,scenarios!$A$2:$I$61,6)</f>
        <v>Linear-Steady</v>
      </c>
      <c r="T616" s="25" t="str">
        <f>VLOOKUP($O616,scenarios!$A$2:$I$61,7)</f>
        <v>Low</v>
      </c>
      <c r="U616" s="25">
        <f>VLOOKUP($O616,scenarios!$A$2:$I$61,8)</f>
        <v>2030</v>
      </c>
      <c r="V616" s="25" t="str">
        <f>VLOOKUP($O616,scenarios!$A$2:$I$61,9)</f>
        <v>Ref</v>
      </c>
    </row>
    <row r="617" spans="1:22" x14ac:dyDescent="0.3">
      <c r="A617" s="10" t="s">
        <v>67</v>
      </c>
      <c r="B617" s="10" t="s">
        <v>146</v>
      </c>
      <c r="C617" s="2" t="s">
        <v>187</v>
      </c>
      <c r="D617" s="5"/>
      <c r="E617" s="5"/>
      <c r="F617" s="5"/>
      <c r="G617" s="5"/>
      <c r="H617" s="4">
        <v>3.33608971467831E-3</v>
      </c>
      <c r="I617" s="4">
        <v>3.43794187247986E-3</v>
      </c>
      <c r="J617" s="4">
        <v>3.5300240726448798E-3</v>
      </c>
      <c r="K617" s="4">
        <v>3.5913340027597901E-3</v>
      </c>
      <c r="L617" s="4">
        <v>38.024414689451</v>
      </c>
      <c r="M617" s="4">
        <v>174.347389455989</v>
      </c>
      <c r="O617" s="25" t="str">
        <f t="shared" si="12"/>
        <v>0038</v>
      </c>
      <c r="P617" s="25">
        <f>VLOOKUP($O617,scenarios!$A$2:$I$61,3)</f>
        <v>2060</v>
      </c>
      <c r="Q617" s="25" t="str">
        <f>VLOOKUP($O617,scenarios!$A$2:$I$61,4)</f>
        <v>Ref</v>
      </c>
      <c r="R617" s="25">
        <f>VLOOKUP($O617,scenarios!$A$2:$I$61,5)</f>
        <v>10</v>
      </c>
      <c r="S617" s="25" t="str">
        <f>VLOOKUP($O617,scenarios!$A$2:$I$61,6)</f>
        <v>Linear-Steady</v>
      </c>
      <c r="T617" s="25" t="str">
        <f>VLOOKUP($O617,scenarios!$A$2:$I$61,7)</f>
        <v>Doe4</v>
      </c>
      <c r="U617" s="25">
        <f>VLOOKUP($O617,scenarios!$A$2:$I$61,8)</f>
        <v>2030</v>
      </c>
      <c r="V617" s="25" t="str">
        <f>VLOOKUP($O617,scenarios!$A$2:$I$61,9)</f>
        <v>Ref</v>
      </c>
    </row>
    <row r="618" spans="1:22" x14ac:dyDescent="0.3">
      <c r="A618" s="10" t="s">
        <v>67</v>
      </c>
      <c r="B618" s="10" t="s">
        <v>146</v>
      </c>
      <c r="C618" s="2" t="s">
        <v>188</v>
      </c>
      <c r="D618" s="5"/>
      <c r="E618" s="5"/>
      <c r="F618" s="5"/>
      <c r="G618" s="5"/>
      <c r="H618" s="4">
        <v>3.33608971467831E-3</v>
      </c>
      <c r="I618" s="4">
        <v>3.43794187247986E-3</v>
      </c>
      <c r="J618" s="4">
        <v>3.5300240726448798E-3</v>
      </c>
      <c r="K618" s="4">
        <v>3.5913340027597901E-3</v>
      </c>
      <c r="L618" s="4">
        <v>38.024414689451</v>
      </c>
      <c r="M618" s="4">
        <v>174.347389455989</v>
      </c>
      <c r="O618" s="25" t="str">
        <f t="shared" si="12"/>
        <v>0039</v>
      </c>
      <c r="P618" s="25">
        <f>VLOOKUP($O618,scenarios!$A$2:$I$61,3)</f>
        <v>2060</v>
      </c>
      <c r="Q618" s="25" t="str">
        <f>VLOOKUP($O618,scenarios!$A$2:$I$61,4)</f>
        <v>Ref</v>
      </c>
      <c r="R618" s="25">
        <f>VLOOKUP($O618,scenarios!$A$2:$I$61,5)</f>
        <v>10</v>
      </c>
      <c r="S618" s="25" t="str">
        <f>VLOOKUP($O618,scenarios!$A$2:$I$61,6)</f>
        <v>Linear-Steady</v>
      </c>
      <c r="T618" s="25" t="str">
        <f>VLOOKUP($O618,scenarios!$A$2:$I$61,7)</f>
        <v>Doe2</v>
      </c>
      <c r="U618" s="25">
        <f>VLOOKUP($O618,scenarios!$A$2:$I$61,8)</f>
        <v>2030</v>
      </c>
      <c r="V618" s="25" t="str">
        <f>VLOOKUP($O618,scenarios!$A$2:$I$61,9)</f>
        <v>Ref</v>
      </c>
    </row>
    <row r="619" spans="1:22" x14ac:dyDescent="0.3">
      <c r="A619" s="10" t="s">
        <v>67</v>
      </c>
      <c r="B619" s="10" t="s">
        <v>146</v>
      </c>
      <c r="C619" s="2" t="s">
        <v>189</v>
      </c>
      <c r="D619" s="5"/>
      <c r="E619" s="5"/>
      <c r="F619" s="5"/>
      <c r="G619" s="5"/>
      <c r="H619" s="4">
        <v>3.33608971467831E-3</v>
      </c>
      <c r="I619" s="4">
        <v>3.43794187247986E-3</v>
      </c>
      <c r="J619" s="4">
        <v>3.5300240726448798E-3</v>
      </c>
      <c r="K619" s="4">
        <v>3.5913340027597901E-3</v>
      </c>
      <c r="L619" s="4">
        <v>49.055055294187497</v>
      </c>
      <c r="M619" s="4">
        <v>185.062914821254</v>
      </c>
      <c r="O619" s="25" t="str">
        <f t="shared" si="12"/>
        <v>0040</v>
      </c>
      <c r="P619" s="25">
        <f>VLOOKUP($O619,scenarios!$A$2:$I$61,3)</f>
        <v>2060</v>
      </c>
      <c r="Q619" s="25" t="str">
        <f>VLOOKUP($O619,scenarios!$A$2:$I$61,4)</f>
        <v>Ref</v>
      </c>
      <c r="R619" s="25">
        <f>VLOOKUP($O619,scenarios!$A$2:$I$61,5)</f>
        <v>20</v>
      </c>
      <c r="S619" s="25" t="str">
        <f>VLOOKUP($O619,scenarios!$A$2:$I$61,6)</f>
        <v>Linear-Steady</v>
      </c>
      <c r="T619" s="25" t="str">
        <f>VLOOKUP($O619,scenarios!$A$2:$I$61,7)</f>
        <v>Low</v>
      </c>
      <c r="U619" s="25">
        <f>VLOOKUP($O619,scenarios!$A$2:$I$61,8)</f>
        <v>2030</v>
      </c>
      <c r="V619" s="25" t="str">
        <f>VLOOKUP($O619,scenarios!$A$2:$I$61,9)</f>
        <v>Ref</v>
      </c>
    </row>
    <row r="620" spans="1:22" x14ac:dyDescent="0.3">
      <c r="A620" s="10" t="s">
        <v>67</v>
      </c>
      <c r="B620" s="10" t="s">
        <v>146</v>
      </c>
      <c r="C620" s="2" t="s">
        <v>190</v>
      </c>
      <c r="D620" s="5"/>
      <c r="E620" s="5"/>
      <c r="F620" s="5"/>
      <c r="G620" s="5"/>
      <c r="H620" s="4">
        <v>3.33608971467831E-3</v>
      </c>
      <c r="I620" s="4">
        <v>3.43794187247986E-3</v>
      </c>
      <c r="J620" s="4">
        <v>3.5300240726448798E-3</v>
      </c>
      <c r="K620" s="4">
        <v>3.5913340027597901E-3</v>
      </c>
      <c r="L620" s="4">
        <v>49.055055294187497</v>
      </c>
      <c r="M620" s="4">
        <v>185.062914821254</v>
      </c>
      <c r="O620" s="25" t="str">
        <f t="shared" si="12"/>
        <v>0041</v>
      </c>
      <c r="P620" s="25">
        <f>VLOOKUP($O620,scenarios!$A$2:$I$61,3)</f>
        <v>2060</v>
      </c>
      <c r="Q620" s="25" t="str">
        <f>VLOOKUP($O620,scenarios!$A$2:$I$61,4)</f>
        <v>Ref</v>
      </c>
      <c r="R620" s="25">
        <f>VLOOKUP($O620,scenarios!$A$2:$I$61,5)</f>
        <v>20</v>
      </c>
      <c r="S620" s="25" t="str">
        <f>VLOOKUP($O620,scenarios!$A$2:$I$61,6)</f>
        <v>Linear-Steady</v>
      </c>
      <c r="T620" s="25" t="str">
        <f>VLOOKUP($O620,scenarios!$A$2:$I$61,7)</f>
        <v>Doe4</v>
      </c>
      <c r="U620" s="25">
        <f>VLOOKUP($O620,scenarios!$A$2:$I$61,8)</f>
        <v>2030</v>
      </c>
      <c r="V620" s="25" t="str">
        <f>VLOOKUP($O620,scenarios!$A$2:$I$61,9)</f>
        <v>Ref</v>
      </c>
    </row>
    <row r="621" spans="1:22" x14ac:dyDescent="0.3">
      <c r="A621" s="10" t="s">
        <v>67</v>
      </c>
      <c r="B621" s="10" t="s">
        <v>146</v>
      </c>
      <c r="C621" s="2" t="s">
        <v>191</v>
      </c>
      <c r="D621" s="5"/>
      <c r="E621" s="5"/>
      <c r="F621" s="5"/>
      <c r="G621" s="5"/>
      <c r="H621" s="4">
        <v>3.33608971467831E-3</v>
      </c>
      <c r="I621" s="4">
        <v>3.43794187247986E-3</v>
      </c>
      <c r="J621" s="4">
        <v>3.5300240726448798E-3</v>
      </c>
      <c r="K621" s="4">
        <v>3.5913340027597901E-3</v>
      </c>
      <c r="L621" s="4">
        <v>49.055055294187497</v>
      </c>
      <c r="M621" s="4">
        <v>185.062914821254</v>
      </c>
      <c r="O621" s="25" t="str">
        <f t="shared" si="12"/>
        <v>0042</v>
      </c>
      <c r="P621" s="25">
        <f>VLOOKUP($O621,scenarios!$A$2:$I$61,3)</f>
        <v>2060</v>
      </c>
      <c r="Q621" s="25" t="str">
        <f>VLOOKUP($O621,scenarios!$A$2:$I$61,4)</f>
        <v>Ref</v>
      </c>
      <c r="R621" s="25">
        <f>VLOOKUP($O621,scenarios!$A$2:$I$61,5)</f>
        <v>20</v>
      </c>
      <c r="S621" s="25" t="str">
        <f>VLOOKUP($O621,scenarios!$A$2:$I$61,6)</f>
        <v>Linear-Steady</v>
      </c>
      <c r="T621" s="25" t="str">
        <f>VLOOKUP($O621,scenarios!$A$2:$I$61,7)</f>
        <v>Doe2</v>
      </c>
      <c r="U621" s="25">
        <f>VLOOKUP($O621,scenarios!$A$2:$I$61,8)</f>
        <v>2030</v>
      </c>
      <c r="V621" s="25" t="str">
        <f>VLOOKUP($O621,scenarios!$A$2:$I$61,9)</f>
        <v>Ref</v>
      </c>
    </row>
    <row r="622" spans="1:22" x14ac:dyDescent="0.3">
      <c r="A622" s="10" t="s">
        <v>67</v>
      </c>
      <c r="B622" s="10" t="s">
        <v>146</v>
      </c>
      <c r="C622" s="2" t="s">
        <v>172</v>
      </c>
      <c r="D622" s="5"/>
      <c r="E622" s="5"/>
      <c r="F622" s="5"/>
      <c r="G622" s="5"/>
      <c r="H622" s="4">
        <v>3.33608971467831E-3</v>
      </c>
      <c r="I622" s="4">
        <v>3.43794187247986E-3</v>
      </c>
      <c r="J622" s="4">
        <v>3.5300240726448798E-3</v>
      </c>
      <c r="K622" s="4">
        <v>3.5913340027597901E-3</v>
      </c>
      <c r="L622" s="4">
        <v>29.913295615302602</v>
      </c>
      <c r="M622" s="4">
        <v>114.870389448712</v>
      </c>
      <c r="O622" s="25" t="str">
        <f t="shared" si="12"/>
        <v>0044</v>
      </c>
      <c r="P622" s="25">
        <f>VLOOKUP($O622,scenarios!$A$2:$I$61,3)</f>
        <v>2060</v>
      </c>
      <c r="Q622" s="25" t="str">
        <f>VLOOKUP($O622,scenarios!$A$2:$I$61,4)</f>
        <v>Ref</v>
      </c>
      <c r="R622" s="25">
        <f>VLOOKUP($O622,scenarios!$A$2:$I$61,5)</f>
        <v>10</v>
      </c>
      <c r="S622" s="25" t="str">
        <f>VLOOKUP($O622,scenarios!$A$2:$I$61,6)</f>
        <v>Ref</v>
      </c>
      <c r="T622" s="25" t="str">
        <f>VLOOKUP($O622,scenarios!$A$2:$I$61,7)</f>
        <v>Ref</v>
      </c>
      <c r="U622" s="25">
        <f>VLOOKUP($O622,scenarios!$A$2:$I$61,8)</f>
        <v>2030</v>
      </c>
      <c r="V622" s="25">
        <f>VLOOKUP($O622,scenarios!$A$2:$I$61,9)</f>
        <v>70</v>
      </c>
    </row>
    <row r="623" spans="1:22" x14ac:dyDescent="0.3">
      <c r="A623" s="10" t="s">
        <v>67</v>
      </c>
      <c r="B623" s="10" t="s">
        <v>146</v>
      </c>
      <c r="C623" s="2" t="s">
        <v>192</v>
      </c>
      <c r="D623" s="5"/>
      <c r="E623" s="5"/>
      <c r="F623" s="5"/>
      <c r="G623" s="5"/>
      <c r="H623" s="4">
        <v>3.33608971467831E-3</v>
      </c>
      <c r="I623" s="4">
        <v>3.43794187247986E-3</v>
      </c>
      <c r="J623" s="4">
        <v>3.5300240726448798E-3</v>
      </c>
      <c r="K623" s="4">
        <v>3.5913340027597901E-3</v>
      </c>
      <c r="L623" s="4">
        <v>39.410997292674601</v>
      </c>
      <c r="M623" s="4">
        <v>124.14266601225501</v>
      </c>
      <c r="O623" s="25" t="str">
        <f t="shared" si="12"/>
        <v>0045</v>
      </c>
      <c r="P623" s="25">
        <f>VLOOKUP($O623,scenarios!$A$2:$I$61,3)</f>
        <v>2060</v>
      </c>
      <c r="Q623" s="25" t="str">
        <f>VLOOKUP($O623,scenarios!$A$2:$I$61,4)</f>
        <v>Ref</v>
      </c>
      <c r="R623" s="25">
        <f>VLOOKUP($O623,scenarios!$A$2:$I$61,5)</f>
        <v>20</v>
      </c>
      <c r="S623" s="25" t="str">
        <f>VLOOKUP($O623,scenarios!$A$2:$I$61,6)</f>
        <v>Ref</v>
      </c>
      <c r="T623" s="25" t="str">
        <f>VLOOKUP($O623,scenarios!$A$2:$I$61,7)</f>
        <v>Ref</v>
      </c>
      <c r="U623" s="25">
        <f>VLOOKUP($O623,scenarios!$A$2:$I$61,8)</f>
        <v>2030</v>
      </c>
      <c r="V623" s="25">
        <f>VLOOKUP($O623,scenarios!$A$2:$I$61,9)</f>
        <v>70</v>
      </c>
    </row>
    <row r="624" spans="1:22" x14ac:dyDescent="0.3">
      <c r="A624" s="10" t="s">
        <v>67</v>
      </c>
      <c r="B624" s="10" t="s">
        <v>146</v>
      </c>
      <c r="C624" s="2" t="s">
        <v>193</v>
      </c>
      <c r="D624" s="5"/>
      <c r="E624" s="5"/>
      <c r="F624" s="5"/>
      <c r="G624" s="5"/>
      <c r="H624" s="4">
        <v>3.33608971467831E-3</v>
      </c>
      <c r="I624" s="4">
        <v>3.43794187247986E-3</v>
      </c>
      <c r="J624" s="4">
        <v>3.5300240726448798E-3</v>
      </c>
      <c r="K624" s="4">
        <v>3.5913340027597901E-3</v>
      </c>
      <c r="L624" s="4">
        <v>31.496008490399401</v>
      </c>
      <c r="M624" s="4">
        <v>129.16793640822399</v>
      </c>
      <c r="O624" s="25" t="str">
        <f t="shared" si="12"/>
        <v>0047</v>
      </c>
      <c r="P624" s="25">
        <f>VLOOKUP($O624,scenarios!$A$2:$I$61,3)</f>
        <v>2060</v>
      </c>
      <c r="Q624" s="25" t="str">
        <f>VLOOKUP($O624,scenarios!$A$2:$I$61,4)</f>
        <v>Ref</v>
      </c>
      <c r="R624" s="25">
        <f>VLOOKUP($O624,scenarios!$A$2:$I$61,5)</f>
        <v>10</v>
      </c>
      <c r="S624" s="25" t="str">
        <f>VLOOKUP($O624,scenarios!$A$2:$I$61,6)</f>
        <v>Linear-Steady</v>
      </c>
      <c r="T624" s="25" t="str">
        <f>VLOOKUP($O624,scenarios!$A$2:$I$61,7)</f>
        <v>Ref</v>
      </c>
      <c r="U624" s="25">
        <f>VLOOKUP($O624,scenarios!$A$2:$I$61,8)</f>
        <v>2030</v>
      </c>
      <c r="V624" s="25">
        <f>VLOOKUP($O624,scenarios!$A$2:$I$61,9)</f>
        <v>70</v>
      </c>
    </row>
    <row r="625" spans="1:22" x14ac:dyDescent="0.3">
      <c r="A625" s="10" t="s">
        <v>67</v>
      </c>
      <c r="B625" s="10" t="s">
        <v>146</v>
      </c>
      <c r="C625" s="2" t="s">
        <v>194</v>
      </c>
      <c r="D625" s="5"/>
      <c r="E625" s="5"/>
      <c r="F625" s="5"/>
      <c r="G625" s="5"/>
      <c r="H625" s="4">
        <v>3.33608971467831E-3</v>
      </c>
      <c r="I625" s="4">
        <v>3.43794187247986E-3</v>
      </c>
      <c r="J625" s="4">
        <v>3.5300240726448798E-3</v>
      </c>
      <c r="K625" s="4">
        <v>3.5913340027597901E-3</v>
      </c>
      <c r="L625" s="4">
        <v>39.023079172428197</v>
      </c>
      <c r="M625" s="4">
        <v>148.745511866805</v>
      </c>
      <c r="O625" s="25" t="str">
        <f t="shared" si="12"/>
        <v>0048</v>
      </c>
      <c r="P625" s="25">
        <f>VLOOKUP($O625,scenarios!$A$2:$I$61,3)</f>
        <v>2060</v>
      </c>
      <c r="Q625" s="25" t="str">
        <f>VLOOKUP($O625,scenarios!$A$2:$I$61,4)</f>
        <v>Ref</v>
      </c>
      <c r="R625" s="25">
        <f>VLOOKUP($O625,scenarios!$A$2:$I$61,5)</f>
        <v>20</v>
      </c>
      <c r="S625" s="25" t="str">
        <f>VLOOKUP($O625,scenarios!$A$2:$I$61,6)</f>
        <v>Linear-Steady</v>
      </c>
      <c r="T625" s="25" t="str">
        <f>VLOOKUP($O625,scenarios!$A$2:$I$61,7)</f>
        <v>Ref</v>
      </c>
      <c r="U625" s="25">
        <f>VLOOKUP($O625,scenarios!$A$2:$I$61,8)</f>
        <v>2030</v>
      </c>
      <c r="V625" s="25">
        <f>VLOOKUP($O625,scenarios!$A$2:$I$61,9)</f>
        <v>70</v>
      </c>
    </row>
    <row r="626" spans="1:22" x14ac:dyDescent="0.3">
      <c r="A626" s="10" t="s">
        <v>67</v>
      </c>
      <c r="B626" s="10" t="s">
        <v>146</v>
      </c>
      <c r="C626" s="2" t="s">
        <v>195</v>
      </c>
      <c r="D626" s="5"/>
      <c r="E626" s="5"/>
      <c r="F626" s="5"/>
      <c r="G626" s="5"/>
      <c r="H626" s="4">
        <v>3.33608971467831E-3</v>
      </c>
      <c r="I626" s="4">
        <v>3.43794187247986E-3</v>
      </c>
      <c r="J626" s="4">
        <v>3.5300240726448798E-3</v>
      </c>
      <c r="K626" s="4">
        <v>3.5913340027597901E-3</v>
      </c>
      <c r="L626" s="4">
        <v>38.024414689451</v>
      </c>
      <c r="M626" s="4">
        <v>174.347389455989</v>
      </c>
      <c r="O626" s="25" t="str">
        <f t="shared" ref="O626:O689" si="13">RIGHT(C626,4)</f>
        <v>0055</v>
      </c>
      <c r="P626" s="25">
        <f>VLOOKUP($O626,scenarios!$A$2:$I$61,3)</f>
        <v>2060</v>
      </c>
      <c r="Q626" s="25" t="str">
        <f>VLOOKUP($O626,scenarios!$A$2:$I$61,4)</f>
        <v>Ref</v>
      </c>
      <c r="R626" s="25">
        <f>VLOOKUP($O626,scenarios!$A$2:$I$61,5)</f>
        <v>10</v>
      </c>
      <c r="S626" s="25" t="str">
        <f>VLOOKUP($O626,scenarios!$A$2:$I$61,6)</f>
        <v>Linear-Steady</v>
      </c>
      <c r="T626" s="25" t="str">
        <f>VLOOKUP($O626,scenarios!$A$2:$I$61,7)</f>
        <v>Low</v>
      </c>
      <c r="U626" s="25">
        <f>VLOOKUP($O626,scenarios!$A$2:$I$61,8)</f>
        <v>2030</v>
      </c>
      <c r="V626" s="25">
        <f>VLOOKUP($O626,scenarios!$A$2:$I$61,9)</f>
        <v>70</v>
      </c>
    </row>
    <row r="627" spans="1:22" x14ac:dyDescent="0.3">
      <c r="A627" s="10" t="s">
        <v>67</v>
      </c>
      <c r="B627" s="10" t="s">
        <v>146</v>
      </c>
      <c r="C627" s="2" t="s">
        <v>196</v>
      </c>
      <c r="D627" s="5"/>
      <c r="E627" s="5"/>
      <c r="F627" s="5"/>
      <c r="G627" s="5"/>
      <c r="H627" s="4">
        <v>3.33608971467831E-3</v>
      </c>
      <c r="I627" s="4">
        <v>3.43794187247986E-3</v>
      </c>
      <c r="J627" s="4">
        <v>3.5300240726448798E-3</v>
      </c>
      <c r="K627" s="4">
        <v>3.5913340027597901E-3</v>
      </c>
      <c r="L627" s="4">
        <v>38.024414689451</v>
      </c>
      <c r="M627" s="4">
        <v>174.347389455989</v>
      </c>
      <c r="O627" s="25" t="str">
        <f t="shared" si="13"/>
        <v>0056</v>
      </c>
      <c r="P627" s="25">
        <f>VLOOKUP($O627,scenarios!$A$2:$I$61,3)</f>
        <v>2060</v>
      </c>
      <c r="Q627" s="25" t="str">
        <f>VLOOKUP($O627,scenarios!$A$2:$I$61,4)</f>
        <v>Ref</v>
      </c>
      <c r="R627" s="25">
        <f>VLOOKUP($O627,scenarios!$A$2:$I$61,5)</f>
        <v>10</v>
      </c>
      <c r="S627" s="25" t="str">
        <f>VLOOKUP($O627,scenarios!$A$2:$I$61,6)</f>
        <v>Linear-Steady</v>
      </c>
      <c r="T627" s="25" t="str">
        <f>VLOOKUP($O627,scenarios!$A$2:$I$61,7)</f>
        <v>Doe4</v>
      </c>
      <c r="U627" s="25">
        <f>VLOOKUP($O627,scenarios!$A$2:$I$61,8)</f>
        <v>2030</v>
      </c>
      <c r="V627" s="25">
        <f>VLOOKUP($O627,scenarios!$A$2:$I$61,9)</f>
        <v>70</v>
      </c>
    </row>
    <row r="628" spans="1:22" x14ac:dyDescent="0.3">
      <c r="A628" s="10" t="s">
        <v>67</v>
      </c>
      <c r="B628" s="10" t="s">
        <v>146</v>
      </c>
      <c r="C628" s="2" t="s">
        <v>197</v>
      </c>
      <c r="D628" s="5"/>
      <c r="E628" s="5"/>
      <c r="F628" s="5"/>
      <c r="G628" s="5"/>
      <c r="H628" s="4">
        <v>3.33608971467831E-3</v>
      </c>
      <c r="I628" s="4">
        <v>3.43794187247986E-3</v>
      </c>
      <c r="J628" s="4">
        <v>3.5300240726448798E-3</v>
      </c>
      <c r="K628" s="4">
        <v>3.5913340027597901E-3</v>
      </c>
      <c r="L628" s="4">
        <v>38.024414689451</v>
      </c>
      <c r="M628" s="4">
        <v>174.347389455989</v>
      </c>
      <c r="O628" s="25" t="str">
        <f t="shared" si="13"/>
        <v>0057</v>
      </c>
      <c r="P628" s="25">
        <f>VLOOKUP($O628,scenarios!$A$2:$I$61,3)</f>
        <v>2060</v>
      </c>
      <c r="Q628" s="25" t="str">
        <f>VLOOKUP($O628,scenarios!$A$2:$I$61,4)</f>
        <v>Ref</v>
      </c>
      <c r="R628" s="25">
        <f>VLOOKUP($O628,scenarios!$A$2:$I$61,5)</f>
        <v>10</v>
      </c>
      <c r="S628" s="25" t="str">
        <f>VLOOKUP($O628,scenarios!$A$2:$I$61,6)</f>
        <v>Linear-Steady</v>
      </c>
      <c r="T628" s="25" t="str">
        <f>VLOOKUP($O628,scenarios!$A$2:$I$61,7)</f>
        <v>Doe2</v>
      </c>
      <c r="U628" s="25">
        <f>VLOOKUP($O628,scenarios!$A$2:$I$61,8)</f>
        <v>2030</v>
      </c>
      <c r="V628" s="25">
        <f>VLOOKUP($O628,scenarios!$A$2:$I$61,9)</f>
        <v>70</v>
      </c>
    </row>
    <row r="629" spans="1:22" x14ac:dyDescent="0.3">
      <c r="A629" s="10" t="s">
        <v>67</v>
      </c>
      <c r="B629" s="10" t="s">
        <v>146</v>
      </c>
      <c r="C629" s="2" t="s">
        <v>198</v>
      </c>
      <c r="D629" s="5"/>
      <c r="E629" s="5"/>
      <c r="F629" s="5"/>
      <c r="G629" s="5"/>
      <c r="H629" s="4">
        <v>3.33608971467831E-3</v>
      </c>
      <c r="I629" s="4">
        <v>3.43794187247986E-3</v>
      </c>
      <c r="J629" s="4">
        <v>3.5300240726448798E-3</v>
      </c>
      <c r="K629" s="4">
        <v>3.5913340027597901E-3</v>
      </c>
      <c r="L629" s="4">
        <v>49.055055294187497</v>
      </c>
      <c r="M629" s="4">
        <v>185.062914821254</v>
      </c>
      <c r="O629" s="25" t="str">
        <f t="shared" si="13"/>
        <v>0058</v>
      </c>
      <c r="P629" s="25">
        <f>VLOOKUP($O629,scenarios!$A$2:$I$61,3)</f>
        <v>2060</v>
      </c>
      <c r="Q629" s="25" t="str">
        <f>VLOOKUP($O629,scenarios!$A$2:$I$61,4)</f>
        <v>Ref</v>
      </c>
      <c r="R629" s="25">
        <f>VLOOKUP($O629,scenarios!$A$2:$I$61,5)</f>
        <v>20</v>
      </c>
      <c r="S629" s="25" t="str">
        <f>VLOOKUP($O629,scenarios!$A$2:$I$61,6)</f>
        <v>Linear-Steady</v>
      </c>
      <c r="T629" s="25" t="str">
        <f>VLOOKUP($O629,scenarios!$A$2:$I$61,7)</f>
        <v>Low</v>
      </c>
      <c r="U629" s="25">
        <f>VLOOKUP($O629,scenarios!$A$2:$I$61,8)</f>
        <v>2030</v>
      </c>
      <c r="V629" s="25">
        <f>VLOOKUP($O629,scenarios!$A$2:$I$61,9)</f>
        <v>70</v>
      </c>
    </row>
    <row r="630" spans="1:22" x14ac:dyDescent="0.3">
      <c r="A630" s="10" t="s">
        <v>67</v>
      </c>
      <c r="B630" s="10" t="s">
        <v>146</v>
      </c>
      <c r="C630" s="2" t="s">
        <v>199</v>
      </c>
      <c r="D630" s="5"/>
      <c r="E630" s="5"/>
      <c r="F630" s="5"/>
      <c r="G630" s="5"/>
      <c r="H630" s="4">
        <v>3.33608971467831E-3</v>
      </c>
      <c r="I630" s="4">
        <v>3.43794187247986E-3</v>
      </c>
      <c r="J630" s="4">
        <v>3.5300240726448798E-3</v>
      </c>
      <c r="K630" s="4">
        <v>3.5913340027597901E-3</v>
      </c>
      <c r="L630" s="4">
        <v>49.055055294187497</v>
      </c>
      <c r="M630" s="4">
        <v>185.062914821254</v>
      </c>
      <c r="O630" s="25" t="str">
        <f t="shared" si="13"/>
        <v>0059</v>
      </c>
      <c r="P630" s="25">
        <f>VLOOKUP($O630,scenarios!$A$2:$I$61,3)</f>
        <v>2060</v>
      </c>
      <c r="Q630" s="25" t="str">
        <f>VLOOKUP($O630,scenarios!$A$2:$I$61,4)</f>
        <v>Ref</v>
      </c>
      <c r="R630" s="25">
        <f>VLOOKUP($O630,scenarios!$A$2:$I$61,5)</f>
        <v>20</v>
      </c>
      <c r="S630" s="25" t="str">
        <f>VLOOKUP($O630,scenarios!$A$2:$I$61,6)</f>
        <v>Linear-Steady</v>
      </c>
      <c r="T630" s="25" t="str">
        <f>VLOOKUP($O630,scenarios!$A$2:$I$61,7)</f>
        <v>Doe4</v>
      </c>
      <c r="U630" s="25">
        <f>VLOOKUP($O630,scenarios!$A$2:$I$61,8)</f>
        <v>2030</v>
      </c>
      <c r="V630" s="25">
        <f>VLOOKUP($O630,scenarios!$A$2:$I$61,9)</f>
        <v>70</v>
      </c>
    </row>
    <row r="631" spans="1:22" x14ac:dyDescent="0.3">
      <c r="A631" s="10" t="s">
        <v>67</v>
      </c>
      <c r="B631" s="10" t="s">
        <v>146</v>
      </c>
      <c r="C631" s="2" t="s">
        <v>200</v>
      </c>
      <c r="D631" s="5"/>
      <c r="E631" s="5"/>
      <c r="F631" s="5"/>
      <c r="G631" s="5"/>
      <c r="H631" s="4">
        <v>3.33608971467831E-3</v>
      </c>
      <c r="I631" s="4">
        <v>3.43794187247986E-3</v>
      </c>
      <c r="J631" s="4">
        <v>3.5300240726448798E-3</v>
      </c>
      <c r="K631" s="4">
        <v>3.5913340027597901E-3</v>
      </c>
      <c r="L631" s="4">
        <v>49.055055294187497</v>
      </c>
      <c r="M631" s="4">
        <v>185.062914821254</v>
      </c>
      <c r="O631" s="25" t="str">
        <f t="shared" si="13"/>
        <v>0060</v>
      </c>
      <c r="P631" s="25">
        <f>VLOOKUP($O631,scenarios!$A$2:$I$61,3)</f>
        <v>2060</v>
      </c>
      <c r="Q631" s="25" t="str">
        <f>VLOOKUP($O631,scenarios!$A$2:$I$61,4)</f>
        <v>Ref</v>
      </c>
      <c r="R631" s="25">
        <f>VLOOKUP($O631,scenarios!$A$2:$I$61,5)</f>
        <v>20</v>
      </c>
      <c r="S631" s="25" t="str">
        <f>VLOOKUP($O631,scenarios!$A$2:$I$61,6)</f>
        <v>Linear-Steady</v>
      </c>
      <c r="T631" s="25" t="str">
        <f>VLOOKUP($O631,scenarios!$A$2:$I$61,7)</f>
        <v>Doe2</v>
      </c>
      <c r="U631" s="25">
        <f>VLOOKUP($O631,scenarios!$A$2:$I$61,8)</f>
        <v>2030</v>
      </c>
      <c r="V631" s="25">
        <f>VLOOKUP($O631,scenarios!$A$2:$I$61,9)</f>
        <v>70</v>
      </c>
    </row>
    <row r="632" spans="1:22" x14ac:dyDescent="0.3">
      <c r="A632" s="2" t="s">
        <v>68</v>
      </c>
      <c r="B632" s="2" t="s">
        <v>147</v>
      </c>
      <c r="C632" s="2" t="s">
        <v>173</v>
      </c>
      <c r="D632" s="5"/>
      <c r="E632" s="5"/>
      <c r="F632" s="5"/>
      <c r="G632" s="5"/>
      <c r="H632" s="4">
        <v>31.455515023259299</v>
      </c>
      <c r="I632" s="4">
        <v>87.573633708780704</v>
      </c>
      <c r="J632" s="4">
        <v>148.62449054509401</v>
      </c>
      <c r="K632" s="4">
        <v>161.32178890675499</v>
      </c>
      <c r="L632" s="4">
        <v>220.57382814089399</v>
      </c>
      <c r="M632" s="4">
        <v>499.33944139645001</v>
      </c>
      <c r="O632" s="25" t="str">
        <f t="shared" si="13"/>
        <v>0003</v>
      </c>
      <c r="P632" s="25" t="str">
        <f>VLOOKUP($O632,scenarios!$A$2:$I$61,3)</f>
        <v>Ref</v>
      </c>
      <c r="Q632" s="25" t="str">
        <f>VLOOKUP($O632,scenarios!$A$2:$I$61,4)</f>
        <v>Ref</v>
      </c>
      <c r="R632" s="25">
        <f>VLOOKUP($O632,scenarios!$A$2:$I$61,5)</f>
        <v>20</v>
      </c>
      <c r="S632" s="25" t="str">
        <f>VLOOKUP($O632,scenarios!$A$2:$I$61,6)</f>
        <v>Linear-Steady</v>
      </c>
      <c r="T632" s="25" t="str">
        <f>VLOOKUP($O632,scenarios!$A$2:$I$61,7)</f>
        <v>Doe2</v>
      </c>
      <c r="U632" s="25">
        <f>VLOOKUP($O632,scenarios!$A$2:$I$61,8)</f>
        <v>2030</v>
      </c>
      <c r="V632" s="25">
        <f>VLOOKUP($O632,scenarios!$A$2:$I$61,9)</f>
        <v>70</v>
      </c>
    </row>
    <row r="633" spans="1:22" x14ac:dyDescent="0.3">
      <c r="A633" s="10" t="s">
        <v>68</v>
      </c>
      <c r="B633" s="10" t="s">
        <v>147</v>
      </c>
      <c r="C633" s="2" t="s">
        <v>170</v>
      </c>
      <c r="D633" s="5"/>
      <c r="E633" s="5"/>
      <c r="F633" s="5"/>
      <c r="G633" s="5"/>
      <c r="H633" s="4">
        <v>37.182318357809102</v>
      </c>
      <c r="I633" s="4">
        <v>93.300437043330604</v>
      </c>
      <c r="J633" s="4">
        <v>146.355774738798</v>
      </c>
      <c r="K633" s="4">
        <v>400.425851559526</v>
      </c>
      <c r="L633" s="4">
        <v>1725.54780827476</v>
      </c>
      <c r="M633" s="4">
        <v>2803.4912953092398</v>
      </c>
      <c r="O633" s="25" t="str">
        <f t="shared" si="13"/>
        <v>0008</v>
      </c>
      <c r="P633" s="25">
        <f>VLOOKUP($O633,scenarios!$A$2:$I$61,3)</f>
        <v>2060</v>
      </c>
      <c r="Q633" s="25" t="str">
        <f>VLOOKUP($O633,scenarios!$A$2:$I$61,4)</f>
        <v>Ref</v>
      </c>
      <c r="R633" s="25">
        <f>VLOOKUP($O633,scenarios!$A$2:$I$61,5)</f>
        <v>10</v>
      </c>
      <c r="S633" s="25" t="str">
        <f>VLOOKUP($O633,scenarios!$A$2:$I$61,6)</f>
        <v>Ref</v>
      </c>
      <c r="T633" s="25" t="str">
        <f>VLOOKUP($O633,scenarios!$A$2:$I$61,7)</f>
        <v>Ref</v>
      </c>
      <c r="U633" s="25" t="str">
        <f>VLOOKUP($O633,scenarios!$A$2:$I$61,8)</f>
        <v>Ref</v>
      </c>
      <c r="V633" s="25" t="str">
        <f>VLOOKUP($O633,scenarios!$A$2:$I$61,9)</f>
        <v>Ref</v>
      </c>
    </row>
    <row r="634" spans="1:22" x14ac:dyDescent="0.3">
      <c r="A634" s="10" t="s">
        <v>68</v>
      </c>
      <c r="B634" s="10" t="s">
        <v>147</v>
      </c>
      <c r="C634" s="2" t="s">
        <v>174</v>
      </c>
      <c r="D634" s="5"/>
      <c r="E634" s="5"/>
      <c r="F634" s="5"/>
      <c r="G634" s="5"/>
      <c r="H634" s="4">
        <v>35.500261659204902</v>
      </c>
      <c r="I634" s="4">
        <v>91.618380344726205</v>
      </c>
      <c r="J634" s="4">
        <v>147.70401999776601</v>
      </c>
      <c r="K634" s="4">
        <v>297.882413832552</v>
      </c>
      <c r="L634" s="4">
        <v>1622.9738722668401</v>
      </c>
      <c r="M634" s="4">
        <v>2738.6495297943202</v>
      </c>
      <c r="O634" s="25" t="str">
        <f t="shared" si="13"/>
        <v>0009</v>
      </c>
      <c r="P634" s="25">
        <f>VLOOKUP($O634,scenarios!$A$2:$I$61,3)</f>
        <v>2060</v>
      </c>
      <c r="Q634" s="25" t="str">
        <f>VLOOKUP($O634,scenarios!$A$2:$I$61,4)</f>
        <v>Ref</v>
      </c>
      <c r="R634" s="25">
        <f>VLOOKUP($O634,scenarios!$A$2:$I$61,5)</f>
        <v>20</v>
      </c>
      <c r="S634" s="25" t="str">
        <f>VLOOKUP($O634,scenarios!$A$2:$I$61,6)</f>
        <v>Ref</v>
      </c>
      <c r="T634" s="25" t="str">
        <f>VLOOKUP($O634,scenarios!$A$2:$I$61,7)</f>
        <v>Ref</v>
      </c>
      <c r="U634" s="25" t="str">
        <f>VLOOKUP($O634,scenarios!$A$2:$I$61,8)</f>
        <v>Ref</v>
      </c>
      <c r="V634" s="25" t="str">
        <f>VLOOKUP($O634,scenarios!$A$2:$I$61,9)</f>
        <v>Ref</v>
      </c>
    </row>
    <row r="635" spans="1:22" x14ac:dyDescent="0.3">
      <c r="A635" s="10" t="s">
        <v>68</v>
      </c>
      <c r="B635" s="10" t="s">
        <v>147</v>
      </c>
      <c r="C635" s="2" t="s">
        <v>175</v>
      </c>
      <c r="D635" s="5"/>
      <c r="E635" s="5"/>
      <c r="F635" s="5"/>
      <c r="G635" s="5"/>
      <c r="H635" s="4">
        <v>37.182318357809102</v>
      </c>
      <c r="I635" s="4">
        <v>93.300437043330604</v>
      </c>
      <c r="J635" s="4">
        <v>146.52620003875001</v>
      </c>
      <c r="K635" s="4">
        <v>426.12644324819797</v>
      </c>
      <c r="L635" s="4">
        <v>1751.2483999634301</v>
      </c>
      <c r="M635" s="4">
        <v>2819.5998471033799</v>
      </c>
      <c r="O635" s="25" t="str">
        <f t="shared" si="13"/>
        <v>0011</v>
      </c>
      <c r="P635" s="25">
        <f>VLOOKUP($O635,scenarios!$A$2:$I$61,3)</f>
        <v>2060</v>
      </c>
      <c r="Q635" s="25" t="str">
        <f>VLOOKUP($O635,scenarios!$A$2:$I$61,4)</f>
        <v>Ref</v>
      </c>
      <c r="R635" s="25">
        <f>VLOOKUP($O635,scenarios!$A$2:$I$61,5)</f>
        <v>10</v>
      </c>
      <c r="S635" s="25" t="str">
        <f>VLOOKUP($O635,scenarios!$A$2:$I$61,6)</f>
        <v>Linear-Steady</v>
      </c>
      <c r="T635" s="25" t="str">
        <f>VLOOKUP($O635,scenarios!$A$2:$I$61,7)</f>
        <v>Ref</v>
      </c>
      <c r="U635" s="25" t="str">
        <f>VLOOKUP($O635,scenarios!$A$2:$I$61,8)</f>
        <v>Ref</v>
      </c>
      <c r="V635" s="25" t="str">
        <f>VLOOKUP($O635,scenarios!$A$2:$I$61,9)</f>
        <v>Ref</v>
      </c>
    </row>
    <row r="636" spans="1:22" x14ac:dyDescent="0.3">
      <c r="A636" s="10" t="s">
        <v>68</v>
      </c>
      <c r="B636" s="10" t="s">
        <v>147</v>
      </c>
      <c r="C636" s="2" t="s">
        <v>176</v>
      </c>
      <c r="D636" s="5"/>
      <c r="E636" s="5"/>
      <c r="F636" s="5"/>
      <c r="G636" s="5"/>
      <c r="H636" s="4">
        <v>35.500261659204902</v>
      </c>
      <c r="I636" s="4">
        <v>91.618380344726205</v>
      </c>
      <c r="J636" s="4">
        <v>147.70401999776601</v>
      </c>
      <c r="K636" s="4">
        <v>324.454974086807</v>
      </c>
      <c r="L636" s="4">
        <v>1649.5464325210901</v>
      </c>
      <c r="M636" s="4">
        <v>2755.3637144361701</v>
      </c>
      <c r="O636" s="25" t="str">
        <f t="shared" si="13"/>
        <v>0012</v>
      </c>
      <c r="P636" s="25">
        <f>VLOOKUP($O636,scenarios!$A$2:$I$61,3)</f>
        <v>2060</v>
      </c>
      <c r="Q636" s="25" t="str">
        <f>VLOOKUP($O636,scenarios!$A$2:$I$61,4)</f>
        <v>Ref</v>
      </c>
      <c r="R636" s="25">
        <f>VLOOKUP($O636,scenarios!$A$2:$I$61,5)</f>
        <v>20</v>
      </c>
      <c r="S636" s="25" t="str">
        <f>VLOOKUP($O636,scenarios!$A$2:$I$61,6)</f>
        <v>Linear-Steady</v>
      </c>
      <c r="T636" s="25" t="str">
        <f>VLOOKUP($O636,scenarios!$A$2:$I$61,7)</f>
        <v>Ref</v>
      </c>
      <c r="U636" s="25" t="str">
        <f>VLOOKUP($O636,scenarios!$A$2:$I$61,8)</f>
        <v>Ref</v>
      </c>
      <c r="V636" s="25" t="str">
        <f>VLOOKUP($O636,scenarios!$A$2:$I$61,9)</f>
        <v>Ref</v>
      </c>
    </row>
    <row r="637" spans="1:22" x14ac:dyDescent="0.3">
      <c r="A637" s="10" t="s">
        <v>68</v>
      </c>
      <c r="B637" s="10" t="s">
        <v>147</v>
      </c>
      <c r="C637" s="2" t="s">
        <v>177</v>
      </c>
      <c r="D637" s="5"/>
      <c r="E637" s="5"/>
      <c r="F637" s="5"/>
      <c r="G637" s="5"/>
      <c r="H637" s="4">
        <v>37.182318357809102</v>
      </c>
      <c r="I637" s="4">
        <v>93.300437043330604</v>
      </c>
      <c r="J637" s="4">
        <v>146.52620003875001</v>
      </c>
      <c r="K637" s="4">
        <v>425.83183048973098</v>
      </c>
      <c r="L637" s="4">
        <v>1750.95378720497</v>
      </c>
      <c r="M637" s="4">
        <v>2819.4145351877801</v>
      </c>
      <c r="O637" s="25" t="str">
        <f t="shared" si="13"/>
        <v>0019</v>
      </c>
      <c r="P637" s="25">
        <f>VLOOKUP($O637,scenarios!$A$2:$I$61,3)</f>
        <v>2060</v>
      </c>
      <c r="Q637" s="25" t="str">
        <f>VLOOKUP($O637,scenarios!$A$2:$I$61,4)</f>
        <v>Ref</v>
      </c>
      <c r="R637" s="25">
        <f>VLOOKUP($O637,scenarios!$A$2:$I$61,5)</f>
        <v>10</v>
      </c>
      <c r="S637" s="25" t="str">
        <f>VLOOKUP($O637,scenarios!$A$2:$I$61,6)</f>
        <v>Linear-Steady</v>
      </c>
      <c r="T637" s="25" t="str">
        <f>VLOOKUP($O637,scenarios!$A$2:$I$61,7)</f>
        <v>Low</v>
      </c>
      <c r="U637" s="25" t="str">
        <f>VLOOKUP($O637,scenarios!$A$2:$I$61,8)</f>
        <v>Ref</v>
      </c>
      <c r="V637" s="25" t="str">
        <f>VLOOKUP($O637,scenarios!$A$2:$I$61,9)</f>
        <v>Ref</v>
      </c>
    </row>
    <row r="638" spans="1:22" x14ac:dyDescent="0.3">
      <c r="A638" s="10" t="s">
        <v>68</v>
      </c>
      <c r="B638" s="10" t="s">
        <v>147</v>
      </c>
      <c r="C638" s="2" t="s">
        <v>178</v>
      </c>
      <c r="D638" s="5"/>
      <c r="E638" s="5"/>
      <c r="F638" s="5"/>
      <c r="G638" s="5"/>
      <c r="H638" s="4">
        <v>37.182318357809102</v>
      </c>
      <c r="I638" s="4">
        <v>93.300437043330604</v>
      </c>
      <c r="J638" s="4">
        <v>146.52620003875001</v>
      </c>
      <c r="K638" s="4">
        <v>425.83183048207201</v>
      </c>
      <c r="L638" s="4">
        <v>1750.95378719731</v>
      </c>
      <c r="M638" s="4">
        <v>2819.4145351829702</v>
      </c>
      <c r="O638" s="25" t="str">
        <f t="shared" si="13"/>
        <v>0020</v>
      </c>
      <c r="P638" s="25">
        <f>VLOOKUP($O638,scenarios!$A$2:$I$61,3)</f>
        <v>2060</v>
      </c>
      <c r="Q638" s="25" t="str">
        <f>VLOOKUP($O638,scenarios!$A$2:$I$61,4)</f>
        <v>Ref</v>
      </c>
      <c r="R638" s="25">
        <f>VLOOKUP($O638,scenarios!$A$2:$I$61,5)</f>
        <v>10</v>
      </c>
      <c r="S638" s="25" t="str">
        <f>VLOOKUP($O638,scenarios!$A$2:$I$61,6)</f>
        <v>Linear-Steady</v>
      </c>
      <c r="T638" s="25" t="str">
        <f>VLOOKUP($O638,scenarios!$A$2:$I$61,7)</f>
        <v>Doe4</v>
      </c>
      <c r="U638" s="25" t="str">
        <f>VLOOKUP($O638,scenarios!$A$2:$I$61,8)</f>
        <v>Ref</v>
      </c>
      <c r="V638" s="25" t="str">
        <f>VLOOKUP($O638,scenarios!$A$2:$I$61,9)</f>
        <v>Ref</v>
      </c>
    </row>
    <row r="639" spans="1:22" x14ac:dyDescent="0.3">
      <c r="A639" s="10" t="s">
        <v>68</v>
      </c>
      <c r="B639" s="10" t="s">
        <v>147</v>
      </c>
      <c r="C639" s="2" t="s">
        <v>179</v>
      </c>
      <c r="D639" s="5"/>
      <c r="E639" s="5"/>
      <c r="F639" s="5"/>
      <c r="G639" s="5"/>
      <c r="H639" s="4">
        <v>37.182318357809102</v>
      </c>
      <c r="I639" s="4">
        <v>93.300437043330604</v>
      </c>
      <c r="J639" s="4">
        <v>146.52620003875001</v>
      </c>
      <c r="K639" s="4">
        <v>425.83183047513501</v>
      </c>
      <c r="L639" s="4">
        <v>1750.9537871903699</v>
      </c>
      <c r="M639" s="4">
        <v>2819.4145351786001</v>
      </c>
      <c r="O639" s="25" t="str">
        <f t="shared" si="13"/>
        <v>0021</v>
      </c>
      <c r="P639" s="25">
        <f>VLOOKUP($O639,scenarios!$A$2:$I$61,3)</f>
        <v>2060</v>
      </c>
      <c r="Q639" s="25" t="str">
        <f>VLOOKUP($O639,scenarios!$A$2:$I$61,4)</f>
        <v>Ref</v>
      </c>
      <c r="R639" s="25">
        <f>VLOOKUP($O639,scenarios!$A$2:$I$61,5)</f>
        <v>10</v>
      </c>
      <c r="S639" s="25" t="str">
        <f>VLOOKUP($O639,scenarios!$A$2:$I$61,6)</f>
        <v>Linear-Steady</v>
      </c>
      <c r="T639" s="25" t="str">
        <f>VLOOKUP($O639,scenarios!$A$2:$I$61,7)</f>
        <v>Doe2</v>
      </c>
      <c r="U639" s="25" t="str">
        <f>VLOOKUP($O639,scenarios!$A$2:$I$61,8)</f>
        <v>Ref</v>
      </c>
      <c r="V639" s="25" t="str">
        <f>VLOOKUP($O639,scenarios!$A$2:$I$61,9)</f>
        <v>Ref</v>
      </c>
    </row>
    <row r="640" spans="1:22" x14ac:dyDescent="0.3">
      <c r="A640" s="10" t="s">
        <v>68</v>
      </c>
      <c r="B640" s="10" t="s">
        <v>147</v>
      </c>
      <c r="C640" s="2" t="s">
        <v>180</v>
      </c>
      <c r="D640" s="5"/>
      <c r="E640" s="5"/>
      <c r="F640" s="5"/>
      <c r="G640" s="5"/>
      <c r="H640" s="4">
        <v>35.500261659204902</v>
      </c>
      <c r="I640" s="4">
        <v>91.618380344726205</v>
      </c>
      <c r="J640" s="4">
        <v>147.70401999776601</v>
      </c>
      <c r="K640" s="4">
        <v>324.45497408809803</v>
      </c>
      <c r="L640" s="4">
        <v>1649.54643252238</v>
      </c>
      <c r="M640" s="4">
        <v>2755.36371443699</v>
      </c>
      <c r="O640" s="25" t="str">
        <f t="shared" si="13"/>
        <v>0022</v>
      </c>
      <c r="P640" s="25">
        <f>VLOOKUP($O640,scenarios!$A$2:$I$61,3)</f>
        <v>2060</v>
      </c>
      <c r="Q640" s="25" t="str">
        <f>VLOOKUP($O640,scenarios!$A$2:$I$61,4)</f>
        <v>Ref</v>
      </c>
      <c r="R640" s="25">
        <f>VLOOKUP($O640,scenarios!$A$2:$I$61,5)</f>
        <v>20</v>
      </c>
      <c r="S640" s="25" t="str">
        <f>VLOOKUP($O640,scenarios!$A$2:$I$61,6)</f>
        <v>Linear-Steady</v>
      </c>
      <c r="T640" s="25" t="str">
        <f>VLOOKUP($O640,scenarios!$A$2:$I$61,7)</f>
        <v>Low</v>
      </c>
      <c r="U640" s="25" t="str">
        <f>VLOOKUP($O640,scenarios!$A$2:$I$61,8)</f>
        <v>Ref</v>
      </c>
      <c r="V640" s="25" t="str">
        <f>VLOOKUP($O640,scenarios!$A$2:$I$61,9)</f>
        <v>Ref</v>
      </c>
    </row>
    <row r="641" spans="1:22" x14ac:dyDescent="0.3">
      <c r="A641" s="10" t="s">
        <v>68</v>
      </c>
      <c r="B641" s="10" t="s">
        <v>147</v>
      </c>
      <c r="C641" s="2" t="s">
        <v>181</v>
      </c>
      <c r="D641" s="5"/>
      <c r="E641" s="5"/>
      <c r="F641" s="5"/>
      <c r="G641" s="5"/>
      <c r="H641" s="4">
        <v>35.500261659204902</v>
      </c>
      <c r="I641" s="4">
        <v>91.618380344726205</v>
      </c>
      <c r="J641" s="4">
        <v>147.70401999776601</v>
      </c>
      <c r="K641" s="4">
        <v>324.45497408720399</v>
      </c>
      <c r="L641" s="4">
        <v>1649.54643252149</v>
      </c>
      <c r="M641" s="4">
        <v>2755.3637144364202</v>
      </c>
      <c r="O641" s="25" t="str">
        <f t="shared" si="13"/>
        <v>0023</v>
      </c>
      <c r="P641" s="25">
        <f>VLOOKUP($O641,scenarios!$A$2:$I$61,3)</f>
        <v>2060</v>
      </c>
      <c r="Q641" s="25" t="str">
        <f>VLOOKUP($O641,scenarios!$A$2:$I$61,4)</f>
        <v>Ref</v>
      </c>
      <c r="R641" s="25">
        <f>VLOOKUP($O641,scenarios!$A$2:$I$61,5)</f>
        <v>20</v>
      </c>
      <c r="S641" s="25" t="str">
        <f>VLOOKUP($O641,scenarios!$A$2:$I$61,6)</f>
        <v>Linear-Steady</v>
      </c>
      <c r="T641" s="25" t="str">
        <f>VLOOKUP($O641,scenarios!$A$2:$I$61,7)</f>
        <v>Doe4</v>
      </c>
      <c r="U641" s="25" t="str">
        <f>VLOOKUP($O641,scenarios!$A$2:$I$61,8)</f>
        <v>Ref</v>
      </c>
      <c r="V641" s="25" t="str">
        <f>VLOOKUP($O641,scenarios!$A$2:$I$61,9)</f>
        <v>Ref</v>
      </c>
    </row>
    <row r="642" spans="1:22" x14ac:dyDescent="0.3">
      <c r="A642" s="10" t="s">
        <v>68</v>
      </c>
      <c r="B642" s="10" t="s">
        <v>147</v>
      </c>
      <c r="C642" s="2" t="s">
        <v>182</v>
      </c>
      <c r="D642" s="5"/>
      <c r="E642" s="5"/>
      <c r="F642" s="5"/>
      <c r="G642" s="5"/>
      <c r="H642" s="4">
        <v>35.500261659204902</v>
      </c>
      <c r="I642" s="4">
        <v>91.618380344726205</v>
      </c>
      <c r="J642" s="4">
        <v>147.70401999776601</v>
      </c>
      <c r="K642" s="4">
        <v>324.45497408850002</v>
      </c>
      <c r="L642" s="4">
        <v>1649.5464325227799</v>
      </c>
      <c r="M642" s="4">
        <v>2755.3637144372401</v>
      </c>
      <c r="O642" s="25" t="str">
        <f t="shared" si="13"/>
        <v>0024</v>
      </c>
      <c r="P642" s="25">
        <f>VLOOKUP($O642,scenarios!$A$2:$I$61,3)</f>
        <v>2060</v>
      </c>
      <c r="Q642" s="25" t="str">
        <f>VLOOKUP($O642,scenarios!$A$2:$I$61,4)</f>
        <v>Ref</v>
      </c>
      <c r="R642" s="25">
        <f>VLOOKUP($O642,scenarios!$A$2:$I$61,5)</f>
        <v>20</v>
      </c>
      <c r="S642" s="25" t="str">
        <f>VLOOKUP($O642,scenarios!$A$2:$I$61,6)</f>
        <v>Linear-Steady</v>
      </c>
      <c r="T642" s="25" t="str">
        <f>VLOOKUP($O642,scenarios!$A$2:$I$61,7)</f>
        <v>Doe2</v>
      </c>
      <c r="U642" s="25" t="str">
        <f>VLOOKUP($O642,scenarios!$A$2:$I$61,8)</f>
        <v>Ref</v>
      </c>
      <c r="V642" s="25" t="str">
        <f>VLOOKUP($O642,scenarios!$A$2:$I$61,9)</f>
        <v>Ref</v>
      </c>
    </row>
    <row r="643" spans="1:22" x14ac:dyDescent="0.3">
      <c r="A643" s="10" t="s">
        <v>68</v>
      </c>
      <c r="B643" s="10" t="s">
        <v>147</v>
      </c>
      <c r="C643" s="2" t="s">
        <v>171</v>
      </c>
      <c r="D643" s="5"/>
      <c r="E643" s="5"/>
      <c r="F643" s="5"/>
      <c r="G643" s="5"/>
      <c r="H643" s="4">
        <v>37.182318357809102</v>
      </c>
      <c r="I643" s="4">
        <v>93.300437043330604</v>
      </c>
      <c r="J643" s="4">
        <v>146.355774738798</v>
      </c>
      <c r="K643" s="4">
        <v>400.42585155895199</v>
      </c>
      <c r="L643" s="4">
        <v>1725.5478082741899</v>
      </c>
      <c r="M643" s="4">
        <v>2803.4912953130802</v>
      </c>
      <c r="O643" s="25" t="str">
        <f t="shared" si="13"/>
        <v>0026</v>
      </c>
      <c r="P643" s="25">
        <f>VLOOKUP($O643,scenarios!$A$2:$I$61,3)</f>
        <v>2060</v>
      </c>
      <c r="Q643" s="25" t="str">
        <f>VLOOKUP($O643,scenarios!$A$2:$I$61,4)</f>
        <v>Ref</v>
      </c>
      <c r="R643" s="25">
        <f>VLOOKUP($O643,scenarios!$A$2:$I$61,5)</f>
        <v>10</v>
      </c>
      <c r="S643" s="25" t="str">
        <f>VLOOKUP($O643,scenarios!$A$2:$I$61,6)</f>
        <v>Ref</v>
      </c>
      <c r="T643" s="25" t="str">
        <f>VLOOKUP($O643,scenarios!$A$2:$I$61,7)</f>
        <v>Ref</v>
      </c>
      <c r="U643" s="25">
        <f>VLOOKUP($O643,scenarios!$A$2:$I$61,8)</f>
        <v>2030</v>
      </c>
      <c r="V643" s="25" t="str">
        <f>VLOOKUP($O643,scenarios!$A$2:$I$61,9)</f>
        <v>Ref</v>
      </c>
    </row>
    <row r="644" spans="1:22" x14ac:dyDescent="0.3">
      <c r="A644" s="10" t="s">
        <v>68</v>
      </c>
      <c r="B644" s="10" t="s">
        <v>147</v>
      </c>
      <c r="C644" s="2" t="s">
        <v>183</v>
      </c>
      <c r="D644" s="5"/>
      <c r="E644" s="5"/>
      <c r="F644" s="5"/>
      <c r="G644" s="5"/>
      <c r="H644" s="4">
        <v>35.500261659204902</v>
      </c>
      <c r="I644" s="4">
        <v>91.618380344726205</v>
      </c>
      <c r="J644" s="4">
        <v>147.70401999776601</v>
      </c>
      <c r="K644" s="4">
        <v>297.88241383246299</v>
      </c>
      <c r="L644" s="4">
        <v>1622.97387226675</v>
      </c>
      <c r="M644" s="4">
        <v>2738.6495297942702</v>
      </c>
      <c r="O644" s="25" t="str">
        <f t="shared" si="13"/>
        <v>0027</v>
      </c>
      <c r="P644" s="25">
        <f>VLOOKUP($O644,scenarios!$A$2:$I$61,3)</f>
        <v>2060</v>
      </c>
      <c r="Q644" s="25" t="str">
        <f>VLOOKUP($O644,scenarios!$A$2:$I$61,4)</f>
        <v>Ref</v>
      </c>
      <c r="R644" s="25">
        <f>VLOOKUP($O644,scenarios!$A$2:$I$61,5)</f>
        <v>20</v>
      </c>
      <c r="S644" s="25" t="str">
        <f>VLOOKUP($O644,scenarios!$A$2:$I$61,6)</f>
        <v>Ref</v>
      </c>
      <c r="T644" s="25" t="str">
        <f>VLOOKUP($O644,scenarios!$A$2:$I$61,7)</f>
        <v>Ref</v>
      </c>
      <c r="U644" s="25">
        <f>VLOOKUP($O644,scenarios!$A$2:$I$61,8)</f>
        <v>2030</v>
      </c>
      <c r="V644" s="25" t="str">
        <f>VLOOKUP($O644,scenarios!$A$2:$I$61,9)</f>
        <v>Ref</v>
      </c>
    </row>
    <row r="645" spans="1:22" x14ac:dyDescent="0.3">
      <c r="A645" s="10" t="s">
        <v>68</v>
      </c>
      <c r="B645" s="10" t="s">
        <v>147</v>
      </c>
      <c r="C645" s="2" t="s">
        <v>184</v>
      </c>
      <c r="D645" s="5"/>
      <c r="E645" s="5"/>
      <c r="F645" s="5"/>
      <c r="G645" s="5"/>
      <c r="H645" s="4">
        <v>37.182318357809102</v>
      </c>
      <c r="I645" s="4">
        <v>93.300437043330604</v>
      </c>
      <c r="J645" s="4">
        <v>146.52620003875001</v>
      </c>
      <c r="K645" s="4">
        <v>426.12644320571502</v>
      </c>
      <c r="L645" s="4">
        <v>1751.2483999209501</v>
      </c>
      <c r="M645" s="4">
        <v>2819.5998470766499</v>
      </c>
      <c r="O645" s="25" t="str">
        <f t="shared" si="13"/>
        <v>0029</v>
      </c>
      <c r="P645" s="25">
        <f>VLOOKUP($O645,scenarios!$A$2:$I$61,3)</f>
        <v>2060</v>
      </c>
      <c r="Q645" s="25" t="str">
        <f>VLOOKUP($O645,scenarios!$A$2:$I$61,4)</f>
        <v>Ref</v>
      </c>
      <c r="R645" s="25">
        <f>VLOOKUP($O645,scenarios!$A$2:$I$61,5)</f>
        <v>10</v>
      </c>
      <c r="S645" s="25" t="str">
        <f>VLOOKUP($O645,scenarios!$A$2:$I$61,6)</f>
        <v>Linear-Steady</v>
      </c>
      <c r="T645" s="25" t="str">
        <f>VLOOKUP($O645,scenarios!$A$2:$I$61,7)</f>
        <v>Ref</v>
      </c>
      <c r="U645" s="25">
        <f>VLOOKUP($O645,scenarios!$A$2:$I$61,8)</f>
        <v>2030</v>
      </c>
      <c r="V645" s="25" t="str">
        <f>VLOOKUP($O645,scenarios!$A$2:$I$61,9)</f>
        <v>Ref</v>
      </c>
    </row>
    <row r="646" spans="1:22" x14ac:dyDescent="0.3">
      <c r="A646" s="10" t="s">
        <v>68</v>
      </c>
      <c r="B646" s="10" t="s">
        <v>147</v>
      </c>
      <c r="C646" s="2" t="s">
        <v>185</v>
      </c>
      <c r="D646" s="5"/>
      <c r="E646" s="5"/>
      <c r="F646" s="5"/>
      <c r="G646" s="5"/>
      <c r="H646" s="4">
        <v>35.500261659204902</v>
      </c>
      <c r="I646" s="4">
        <v>91.618380344726205</v>
      </c>
      <c r="J646" s="4">
        <v>147.70401999776601</v>
      </c>
      <c r="K646" s="4">
        <v>324.454974088163</v>
      </c>
      <c r="L646" s="4">
        <v>1649.54643252245</v>
      </c>
      <c r="M646" s="4">
        <v>2755.36371443703</v>
      </c>
      <c r="O646" s="25" t="str">
        <f t="shared" si="13"/>
        <v>0030</v>
      </c>
      <c r="P646" s="25">
        <f>VLOOKUP($O646,scenarios!$A$2:$I$61,3)</f>
        <v>2060</v>
      </c>
      <c r="Q646" s="25" t="str">
        <f>VLOOKUP($O646,scenarios!$A$2:$I$61,4)</f>
        <v>Ref</v>
      </c>
      <c r="R646" s="25">
        <f>VLOOKUP($O646,scenarios!$A$2:$I$61,5)</f>
        <v>20</v>
      </c>
      <c r="S646" s="25" t="str">
        <f>VLOOKUP($O646,scenarios!$A$2:$I$61,6)</f>
        <v>Linear-Steady</v>
      </c>
      <c r="T646" s="25" t="str">
        <f>VLOOKUP($O646,scenarios!$A$2:$I$61,7)</f>
        <v>Ref</v>
      </c>
      <c r="U646" s="25">
        <f>VLOOKUP($O646,scenarios!$A$2:$I$61,8)</f>
        <v>2030</v>
      </c>
      <c r="V646" s="25" t="str">
        <f>VLOOKUP($O646,scenarios!$A$2:$I$61,9)</f>
        <v>Ref</v>
      </c>
    </row>
    <row r="647" spans="1:22" x14ac:dyDescent="0.3">
      <c r="A647" s="10" t="s">
        <v>68</v>
      </c>
      <c r="B647" s="10" t="s">
        <v>147</v>
      </c>
      <c r="C647" s="2" t="s">
        <v>186</v>
      </c>
      <c r="D647" s="5"/>
      <c r="E647" s="5"/>
      <c r="F647" s="5"/>
      <c r="G647" s="5"/>
      <c r="H647" s="4">
        <v>38.367533696498398</v>
      </c>
      <c r="I647" s="4">
        <v>94.485652382019794</v>
      </c>
      <c r="J647" s="4">
        <v>147.54099007748701</v>
      </c>
      <c r="K647" s="4">
        <v>397.33773852692298</v>
      </c>
      <c r="L647" s="4">
        <v>1722.45969524216</v>
      </c>
      <c r="M647" s="4">
        <v>2801.4917039020002</v>
      </c>
      <c r="O647" s="25" t="str">
        <f t="shared" si="13"/>
        <v>0037</v>
      </c>
      <c r="P647" s="25">
        <f>VLOOKUP($O647,scenarios!$A$2:$I$61,3)</f>
        <v>2060</v>
      </c>
      <c r="Q647" s="25" t="str">
        <f>VLOOKUP($O647,scenarios!$A$2:$I$61,4)</f>
        <v>Ref</v>
      </c>
      <c r="R647" s="25">
        <f>VLOOKUP($O647,scenarios!$A$2:$I$61,5)</f>
        <v>10</v>
      </c>
      <c r="S647" s="25" t="str">
        <f>VLOOKUP($O647,scenarios!$A$2:$I$61,6)</f>
        <v>Linear-Steady</v>
      </c>
      <c r="T647" s="25" t="str">
        <f>VLOOKUP($O647,scenarios!$A$2:$I$61,7)</f>
        <v>Low</v>
      </c>
      <c r="U647" s="25">
        <f>VLOOKUP($O647,scenarios!$A$2:$I$61,8)</f>
        <v>2030</v>
      </c>
      <c r="V647" s="25" t="str">
        <f>VLOOKUP($O647,scenarios!$A$2:$I$61,9)</f>
        <v>Ref</v>
      </c>
    </row>
    <row r="648" spans="1:22" x14ac:dyDescent="0.3">
      <c r="A648" s="10" t="s">
        <v>68</v>
      </c>
      <c r="B648" s="10" t="s">
        <v>147</v>
      </c>
      <c r="C648" s="2" t="s">
        <v>187</v>
      </c>
      <c r="D648" s="5"/>
      <c r="E648" s="5"/>
      <c r="F648" s="5"/>
      <c r="G648" s="5"/>
      <c r="H648" s="4">
        <v>38.367533696498398</v>
      </c>
      <c r="I648" s="4">
        <v>94.485652382019794</v>
      </c>
      <c r="J648" s="4">
        <v>147.54099007748701</v>
      </c>
      <c r="K648" s="4">
        <v>397.337738527662</v>
      </c>
      <c r="L648" s="4">
        <v>1722.4596952428999</v>
      </c>
      <c r="M648" s="4">
        <v>2801.4917039024699</v>
      </c>
      <c r="O648" s="25" t="str">
        <f t="shared" si="13"/>
        <v>0038</v>
      </c>
      <c r="P648" s="25">
        <f>VLOOKUP($O648,scenarios!$A$2:$I$61,3)</f>
        <v>2060</v>
      </c>
      <c r="Q648" s="25" t="str">
        <f>VLOOKUP($O648,scenarios!$A$2:$I$61,4)</f>
        <v>Ref</v>
      </c>
      <c r="R648" s="25">
        <f>VLOOKUP($O648,scenarios!$A$2:$I$61,5)</f>
        <v>10</v>
      </c>
      <c r="S648" s="25" t="str">
        <f>VLOOKUP($O648,scenarios!$A$2:$I$61,6)</f>
        <v>Linear-Steady</v>
      </c>
      <c r="T648" s="25" t="str">
        <f>VLOOKUP($O648,scenarios!$A$2:$I$61,7)</f>
        <v>Doe4</v>
      </c>
      <c r="U648" s="25">
        <f>VLOOKUP($O648,scenarios!$A$2:$I$61,8)</f>
        <v>2030</v>
      </c>
      <c r="V648" s="25" t="str">
        <f>VLOOKUP($O648,scenarios!$A$2:$I$61,9)</f>
        <v>Ref</v>
      </c>
    </row>
    <row r="649" spans="1:22" x14ac:dyDescent="0.3">
      <c r="A649" s="10" t="s">
        <v>68</v>
      </c>
      <c r="B649" s="10" t="s">
        <v>147</v>
      </c>
      <c r="C649" s="2" t="s">
        <v>188</v>
      </c>
      <c r="D649" s="5"/>
      <c r="E649" s="5"/>
      <c r="F649" s="5"/>
      <c r="G649" s="5"/>
      <c r="H649" s="4">
        <v>38.367533696498398</v>
      </c>
      <c r="I649" s="4">
        <v>94.485652382019794</v>
      </c>
      <c r="J649" s="4">
        <v>147.54099007748701</v>
      </c>
      <c r="K649" s="4">
        <v>397.33773852750801</v>
      </c>
      <c r="L649" s="4">
        <v>1722.4596952427401</v>
      </c>
      <c r="M649" s="4">
        <v>2801.4917039023699</v>
      </c>
      <c r="O649" s="25" t="str">
        <f t="shared" si="13"/>
        <v>0039</v>
      </c>
      <c r="P649" s="25">
        <f>VLOOKUP($O649,scenarios!$A$2:$I$61,3)</f>
        <v>2060</v>
      </c>
      <c r="Q649" s="25" t="str">
        <f>VLOOKUP($O649,scenarios!$A$2:$I$61,4)</f>
        <v>Ref</v>
      </c>
      <c r="R649" s="25">
        <f>VLOOKUP($O649,scenarios!$A$2:$I$61,5)</f>
        <v>10</v>
      </c>
      <c r="S649" s="25" t="str">
        <f>VLOOKUP($O649,scenarios!$A$2:$I$61,6)</f>
        <v>Linear-Steady</v>
      </c>
      <c r="T649" s="25" t="str">
        <f>VLOOKUP($O649,scenarios!$A$2:$I$61,7)</f>
        <v>Doe2</v>
      </c>
      <c r="U649" s="25">
        <f>VLOOKUP($O649,scenarios!$A$2:$I$61,8)</f>
        <v>2030</v>
      </c>
      <c r="V649" s="25" t="str">
        <f>VLOOKUP($O649,scenarios!$A$2:$I$61,9)</f>
        <v>Ref</v>
      </c>
    </row>
    <row r="650" spans="1:22" x14ac:dyDescent="0.3">
      <c r="A650" s="10" t="s">
        <v>68</v>
      </c>
      <c r="B650" s="10" t="s">
        <v>147</v>
      </c>
      <c r="C650" s="2" t="s">
        <v>189</v>
      </c>
      <c r="D650" s="5"/>
      <c r="E650" s="5"/>
      <c r="F650" s="5"/>
      <c r="G650" s="5"/>
      <c r="H650" s="4">
        <v>36.974753910754103</v>
      </c>
      <c r="I650" s="4">
        <v>93.092872596275399</v>
      </c>
      <c r="J650" s="4">
        <v>145.449689264874</v>
      </c>
      <c r="K650" s="4">
        <v>277.35237859930601</v>
      </c>
      <c r="L650" s="4">
        <v>1602.47433531454</v>
      </c>
      <c r="M650" s="4">
        <v>2794.5222086623298</v>
      </c>
      <c r="O650" s="25" t="str">
        <f t="shared" si="13"/>
        <v>0040</v>
      </c>
      <c r="P650" s="25">
        <f>VLOOKUP($O650,scenarios!$A$2:$I$61,3)</f>
        <v>2060</v>
      </c>
      <c r="Q650" s="25" t="str">
        <f>VLOOKUP($O650,scenarios!$A$2:$I$61,4)</f>
        <v>Ref</v>
      </c>
      <c r="R650" s="25">
        <f>VLOOKUP($O650,scenarios!$A$2:$I$61,5)</f>
        <v>20</v>
      </c>
      <c r="S650" s="25" t="str">
        <f>VLOOKUP($O650,scenarios!$A$2:$I$61,6)</f>
        <v>Linear-Steady</v>
      </c>
      <c r="T650" s="25" t="str">
        <f>VLOOKUP($O650,scenarios!$A$2:$I$61,7)</f>
        <v>Low</v>
      </c>
      <c r="U650" s="25">
        <f>VLOOKUP($O650,scenarios!$A$2:$I$61,8)</f>
        <v>2030</v>
      </c>
      <c r="V650" s="25" t="str">
        <f>VLOOKUP($O650,scenarios!$A$2:$I$61,9)</f>
        <v>Ref</v>
      </c>
    </row>
    <row r="651" spans="1:22" x14ac:dyDescent="0.3">
      <c r="A651" s="10" t="s">
        <v>68</v>
      </c>
      <c r="B651" s="10" t="s">
        <v>147</v>
      </c>
      <c r="C651" s="2" t="s">
        <v>190</v>
      </c>
      <c r="D651" s="5"/>
      <c r="E651" s="5"/>
      <c r="F651" s="5"/>
      <c r="G651" s="5"/>
      <c r="H651" s="4">
        <v>36.974753910754103</v>
      </c>
      <c r="I651" s="4">
        <v>93.092872596275399</v>
      </c>
      <c r="J651" s="4">
        <v>145.449689264874</v>
      </c>
      <c r="K651" s="4">
        <v>277.35237859930601</v>
      </c>
      <c r="L651" s="4">
        <v>1602.47433531454</v>
      </c>
      <c r="M651" s="4">
        <v>2794.5222086623198</v>
      </c>
      <c r="O651" s="25" t="str">
        <f t="shared" si="13"/>
        <v>0041</v>
      </c>
      <c r="P651" s="25">
        <f>VLOOKUP($O651,scenarios!$A$2:$I$61,3)</f>
        <v>2060</v>
      </c>
      <c r="Q651" s="25" t="str">
        <f>VLOOKUP($O651,scenarios!$A$2:$I$61,4)</f>
        <v>Ref</v>
      </c>
      <c r="R651" s="25">
        <f>VLOOKUP($O651,scenarios!$A$2:$I$61,5)</f>
        <v>20</v>
      </c>
      <c r="S651" s="25" t="str">
        <f>VLOOKUP($O651,scenarios!$A$2:$I$61,6)</f>
        <v>Linear-Steady</v>
      </c>
      <c r="T651" s="25" t="str">
        <f>VLOOKUP($O651,scenarios!$A$2:$I$61,7)</f>
        <v>Doe4</v>
      </c>
      <c r="U651" s="25">
        <f>VLOOKUP($O651,scenarios!$A$2:$I$61,8)</f>
        <v>2030</v>
      </c>
      <c r="V651" s="25" t="str">
        <f>VLOOKUP($O651,scenarios!$A$2:$I$61,9)</f>
        <v>Ref</v>
      </c>
    </row>
    <row r="652" spans="1:22" x14ac:dyDescent="0.3">
      <c r="A652" s="10" t="s">
        <v>68</v>
      </c>
      <c r="B652" s="10" t="s">
        <v>147</v>
      </c>
      <c r="C652" s="2" t="s">
        <v>191</v>
      </c>
      <c r="D652" s="5"/>
      <c r="E652" s="5"/>
      <c r="F652" s="5"/>
      <c r="G652" s="5"/>
      <c r="H652" s="4">
        <v>36.974753910754103</v>
      </c>
      <c r="I652" s="4">
        <v>93.092872596275399</v>
      </c>
      <c r="J652" s="4">
        <v>145.449689264874</v>
      </c>
      <c r="K652" s="4">
        <v>277.35237859930601</v>
      </c>
      <c r="L652" s="4">
        <v>1602.47433531454</v>
      </c>
      <c r="M652" s="4">
        <v>2794.5222086623298</v>
      </c>
      <c r="O652" s="25" t="str">
        <f t="shared" si="13"/>
        <v>0042</v>
      </c>
      <c r="P652" s="25">
        <f>VLOOKUP($O652,scenarios!$A$2:$I$61,3)</f>
        <v>2060</v>
      </c>
      <c r="Q652" s="25" t="str">
        <f>VLOOKUP($O652,scenarios!$A$2:$I$61,4)</f>
        <v>Ref</v>
      </c>
      <c r="R652" s="25">
        <f>VLOOKUP($O652,scenarios!$A$2:$I$61,5)</f>
        <v>20</v>
      </c>
      <c r="S652" s="25" t="str">
        <f>VLOOKUP($O652,scenarios!$A$2:$I$61,6)</f>
        <v>Linear-Steady</v>
      </c>
      <c r="T652" s="25" t="str">
        <f>VLOOKUP($O652,scenarios!$A$2:$I$61,7)</f>
        <v>Doe2</v>
      </c>
      <c r="U652" s="25">
        <f>VLOOKUP($O652,scenarios!$A$2:$I$61,8)</f>
        <v>2030</v>
      </c>
      <c r="V652" s="25" t="str">
        <f>VLOOKUP($O652,scenarios!$A$2:$I$61,9)</f>
        <v>Ref</v>
      </c>
    </row>
    <row r="653" spans="1:22" x14ac:dyDescent="0.3">
      <c r="A653" s="10" t="s">
        <v>68</v>
      </c>
      <c r="B653" s="10" t="s">
        <v>147</v>
      </c>
      <c r="C653" s="2" t="s">
        <v>172</v>
      </c>
      <c r="D653" s="5"/>
      <c r="E653" s="5"/>
      <c r="F653" s="5"/>
      <c r="G653" s="5"/>
      <c r="H653" s="4">
        <v>37.182318357809102</v>
      </c>
      <c r="I653" s="4">
        <v>93.300437043330604</v>
      </c>
      <c r="J653" s="4">
        <v>146.355774738798</v>
      </c>
      <c r="K653" s="4">
        <v>400.42585156254501</v>
      </c>
      <c r="L653" s="4">
        <v>1725.54780827778</v>
      </c>
      <c r="M653" s="4">
        <v>2803.4912952797399</v>
      </c>
      <c r="O653" s="25" t="str">
        <f t="shared" si="13"/>
        <v>0044</v>
      </c>
      <c r="P653" s="25">
        <f>VLOOKUP($O653,scenarios!$A$2:$I$61,3)</f>
        <v>2060</v>
      </c>
      <c r="Q653" s="25" t="str">
        <f>VLOOKUP($O653,scenarios!$A$2:$I$61,4)</f>
        <v>Ref</v>
      </c>
      <c r="R653" s="25">
        <f>VLOOKUP($O653,scenarios!$A$2:$I$61,5)</f>
        <v>10</v>
      </c>
      <c r="S653" s="25" t="str">
        <f>VLOOKUP($O653,scenarios!$A$2:$I$61,6)</f>
        <v>Ref</v>
      </c>
      <c r="T653" s="25" t="str">
        <f>VLOOKUP($O653,scenarios!$A$2:$I$61,7)</f>
        <v>Ref</v>
      </c>
      <c r="U653" s="25">
        <f>VLOOKUP($O653,scenarios!$A$2:$I$61,8)</f>
        <v>2030</v>
      </c>
      <c r="V653" s="25">
        <f>VLOOKUP($O653,scenarios!$A$2:$I$61,9)</f>
        <v>70</v>
      </c>
    </row>
    <row r="654" spans="1:22" x14ac:dyDescent="0.3">
      <c r="A654" s="10" t="s">
        <v>68</v>
      </c>
      <c r="B654" s="10" t="s">
        <v>147</v>
      </c>
      <c r="C654" s="2" t="s">
        <v>192</v>
      </c>
      <c r="D654" s="5"/>
      <c r="E654" s="5"/>
      <c r="F654" s="5"/>
      <c r="G654" s="5"/>
      <c r="H654" s="4">
        <v>35.500261659204902</v>
      </c>
      <c r="I654" s="4">
        <v>91.618380344726205</v>
      </c>
      <c r="J654" s="4">
        <v>147.70401999776601</v>
      </c>
      <c r="K654" s="4">
        <v>297.88241383254001</v>
      </c>
      <c r="L654" s="4">
        <v>1622.9738722668201</v>
      </c>
      <c r="M654" s="4">
        <v>2738.6495297943102</v>
      </c>
      <c r="O654" s="25" t="str">
        <f t="shared" si="13"/>
        <v>0045</v>
      </c>
      <c r="P654" s="25">
        <f>VLOOKUP($O654,scenarios!$A$2:$I$61,3)</f>
        <v>2060</v>
      </c>
      <c r="Q654" s="25" t="str">
        <f>VLOOKUP($O654,scenarios!$A$2:$I$61,4)</f>
        <v>Ref</v>
      </c>
      <c r="R654" s="25">
        <f>VLOOKUP($O654,scenarios!$A$2:$I$61,5)</f>
        <v>20</v>
      </c>
      <c r="S654" s="25" t="str">
        <f>VLOOKUP($O654,scenarios!$A$2:$I$61,6)</f>
        <v>Ref</v>
      </c>
      <c r="T654" s="25" t="str">
        <f>VLOOKUP($O654,scenarios!$A$2:$I$61,7)</f>
        <v>Ref</v>
      </c>
      <c r="U654" s="25">
        <f>VLOOKUP($O654,scenarios!$A$2:$I$61,8)</f>
        <v>2030</v>
      </c>
      <c r="V654" s="25">
        <f>VLOOKUP($O654,scenarios!$A$2:$I$61,9)</f>
        <v>70</v>
      </c>
    </row>
    <row r="655" spans="1:22" x14ac:dyDescent="0.3">
      <c r="A655" s="10" t="s">
        <v>68</v>
      </c>
      <c r="B655" s="10" t="s">
        <v>147</v>
      </c>
      <c r="C655" s="2" t="s">
        <v>193</v>
      </c>
      <c r="D655" s="5"/>
      <c r="E655" s="5"/>
      <c r="F655" s="5"/>
      <c r="G655" s="5"/>
      <c r="H655" s="4">
        <v>37.182318357809102</v>
      </c>
      <c r="I655" s="4">
        <v>93.300437043330604</v>
      </c>
      <c r="J655" s="4">
        <v>146.52620003875001</v>
      </c>
      <c r="K655" s="4">
        <v>426.12644322153699</v>
      </c>
      <c r="L655" s="4">
        <v>1751.2483999367701</v>
      </c>
      <c r="M655" s="4">
        <v>2819.5998470866102</v>
      </c>
      <c r="O655" s="25" t="str">
        <f t="shared" si="13"/>
        <v>0047</v>
      </c>
      <c r="P655" s="25">
        <f>VLOOKUP($O655,scenarios!$A$2:$I$61,3)</f>
        <v>2060</v>
      </c>
      <c r="Q655" s="25" t="str">
        <f>VLOOKUP($O655,scenarios!$A$2:$I$61,4)</f>
        <v>Ref</v>
      </c>
      <c r="R655" s="25">
        <f>VLOOKUP($O655,scenarios!$A$2:$I$61,5)</f>
        <v>10</v>
      </c>
      <c r="S655" s="25" t="str">
        <f>VLOOKUP($O655,scenarios!$A$2:$I$61,6)</f>
        <v>Linear-Steady</v>
      </c>
      <c r="T655" s="25" t="str">
        <f>VLOOKUP($O655,scenarios!$A$2:$I$61,7)</f>
        <v>Ref</v>
      </c>
      <c r="U655" s="25">
        <f>VLOOKUP($O655,scenarios!$A$2:$I$61,8)</f>
        <v>2030</v>
      </c>
      <c r="V655" s="25">
        <f>VLOOKUP($O655,scenarios!$A$2:$I$61,9)</f>
        <v>70</v>
      </c>
    </row>
    <row r="656" spans="1:22" x14ac:dyDescent="0.3">
      <c r="A656" s="10" t="s">
        <v>68</v>
      </c>
      <c r="B656" s="10" t="s">
        <v>147</v>
      </c>
      <c r="C656" s="2" t="s">
        <v>194</v>
      </c>
      <c r="D656" s="5"/>
      <c r="E656" s="5"/>
      <c r="F656" s="5"/>
      <c r="G656" s="5"/>
      <c r="H656" s="4">
        <v>35.500261659204902</v>
      </c>
      <c r="I656" s="4">
        <v>91.618380344726205</v>
      </c>
      <c r="J656" s="4">
        <v>147.70401999776601</v>
      </c>
      <c r="K656" s="4">
        <v>324.454974088048</v>
      </c>
      <c r="L656" s="4">
        <v>1649.54643252233</v>
      </c>
      <c r="M656" s="4">
        <v>2755.36371443696</v>
      </c>
      <c r="O656" s="25" t="str">
        <f t="shared" si="13"/>
        <v>0048</v>
      </c>
      <c r="P656" s="25">
        <f>VLOOKUP($O656,scenarios!$A$2:$I$61,3)</f>
        <v>2060</v>
      </c>
      <c r="Q656" s="25" t="str">
        <f>VLOOKUP($O656,scenarios!$A$2:$I$61,4)</f>
        <v>Ref</v>
      </c>
      <c r="R656" s="25">
        <f>VLOOKUP($O656,scenarios!$A$2:$I$61,5)</f>
        <v>20</v>
      </c>
      <c r="S656" s="25" t="str">
        <f>VLOOKUP($O656,scenarios!$A$2:$I$61,6)</f>
        <v>Linear-Steady</v>
      </c>
      <c r="T656" s="25" t="str">
        <f>VLOOKUP($O656,scenarios!$A$2:$I$61,7)</f>
        <v>Ref</v>
      </c>
      <c r="U656" s="25">
        <f>VLOOKUP($O656,scenarios!$A$2:$I$61,8)</f>
        <v>2030</v>
      </c>
      <c r="V656" s="25">
        <f>VLOOKUP($O656,scenarios!$A$2:$I$61,9)</f>
        <v>70</v>
      </c>
    </row>
    <row r="657" spans="1:22" x14ac:dyDescent="0.3">
      <c r="A657" s="10" t="s">
        <v>68</v>
      </c>
      <c r="B657" s="10" t="s">
        <v>147</v>
      </c>
      <c r="C657" s="2" t="s">
        <v>195</v>
      </c>
      <c r="D657" s="5"/>
      <c r="E657" s="5"/>
      <c r="F657" s="5"/>
      <c r="G657" s="5"/>
      <c r="H657" s="4">
        <v>38.367533696498398</v>
      </c>
      <c r="I657" s="4">
        <v>94.485652382019794</v>
      </c>
      <c r="J657" s="4">
        <v>147.54099007748701</v>
      </c>
      <c r="K657" s="4">
        <v>397.33773852751898</v>
      </c>
      <c r="L657" s="4">
        <v>1722.4596952427501</v>
      </c>
      <c r="M657" s="4">
        <v>2801.4917039023799</v>
      </c>
      <c r="O657" s="25" t="str">
        <f t="shared" si="13"/>
        <v>0055</v>
      </c>
      <c r="P657" s="25">
        <f>VLOOKUP($O657,scenarios!$A$2:$I$61,3)</f>
        <v>2060</v>
      </c>
      <c r="Q657" s="25" t="str">
        <f>VLOOKUP($O657,scenarios!$A$2:$I$61,4)</f>
        <v>Ref</v>
      </c>
      <c r="R657" s="25">
        <f>VLOOKUP($O657,scenarios!$A$2:$I$61,5)</f>
        <v>10</v>
      </c>
      <c r="S657" s="25" t="str">
        <f>VLOOKUP($O657,scenarios!$A$2:$I$61,6)</f>
        <v>Linear-Steady</v>
      </c>
      <c r="T657" s="25" t="str">
        <f>VLOOKUP($O657,scenarios!$A$2:$I$61,7)</f>
        <v>Low</v>
      </c>
      <c r="U657" s="25">
        <f>VLOOKUP($O657,scenarios!$A$2:$I$61,8)</f>
        <v>2030</v>
      </c>
      <c r="V657" s="25">
        <f>VLOOKUP($O657,scenarios!$A$2:$I$61,9)</f>
        <v>70</v>
      </c>
    </row>
    <row r="658" spans="1:22" x14ac:dyDescent="0.3">
      <c r="A658" s="10" t="s">
        <v>68</v>
      </c>
      <c r="B658" s="10" t="s">
        <v>147</v>
      </c>
      <c r="C658" s="2" t="s">
        <v>196</v>
      </c>
      <c r="D658" s="5"/>
      <c r="E658" s="5"/>
      <c r="F658" s="5"/>
      <c r="G658" s="5"/>
      <c r="H658" s="4">
        <v>38.367533696498398</v>
      </c>
      <c r="I658" s="4">
        <v>94.485652382019794</v>
      </c>
      <c r="J658" s="4">
        <v>147.54099007748701</v>
      </c>
      <c r="K658" s="4">
        <v>397.33773852692298</v>
      </c>
      <c r="L658" s="4">
        <v>1722.45969524216</v>
      </c>
      <c r="M658" s="4">
        <v>2801.4917039020002</v>
      </c>
      <c r="O658" s="25" t="str">
        <f t="shared" si="13"/>
        <v>0056</v>
      </c>
      <c r="P658" s="25">
        <f>VLOOKUP($O658,scenarios!$A$2:$I$61,3)</f>
        <v>2060</v>
      </c>
      <c r="Q658" s="25" t="str">
        <f>VLOOKUP($O658,scenarios!$A$2:$I$61,4)</f>
        <v>Ref</v>
      </c>
      <c r="R658" s="25">
        <f>VLOOKUP($O658,scenarios!$A$2:$I$61,5)</f>
        <v>10</v>
      </c>
      <c r="S658" s="25" t="str">
        <f>VLOOKUP($O658,scenarios!$A$2:$I$61,6)</f>
        <v>Linear-Steady</v>
      </c>
      <c r="T658" s="25" t="str">
        <f>VLOOKUP($O658,scenarios!$A$2:$I$61,7)</f>
        <v>Doe4</v>
      </c>
      <c r="U658" s="25">
        <f>VLOOKUP($O658,scenarios!$A$2:$I$61,8)</f>
        <v>2030</v>
      </c>
      <c r="V658" s="25">
        <f>VLOOKUP($O658,scenarios!$A$2:$I$61,9)</f>
        <v>70</v>
      </c>
    </row>
    <row r="659" spans="1:22" x14ac:dyDescent="0.3">
      <c r="A659" s="10" t="s">
        <v>68</v>
      </c>
      <c r="B659" s="10" t="s">
        <v>147</v>
      </c>
      <c r="C659" s="2" t="s">
        <v>197</v>
      </c>
      <c r="D659" s="5"/>
      <c r="E659" s="5"/>
      <c r="F659" s="5"/>
      <c r="G659" s="5"/>
      <c r="H659" s="4">
        <v>38.367533696498398</v>
      </c>
      <c r="I659" s="4">
        <v>94.485652382019794</v>
      </c>
      <c r="J659" s="4">
        <v>147.54099007748701</v>
      </c>
      <c r="K659" s="4">
        <v>397.33773852749698</v>
      </c>
      <c r="L659" s="4">
        <v>1722.45969524273</v>
      </c>
      <c r="M659" s="4">
        <v>2801.4917039023599</v>
      </c>
      <c r="O659" s="25" t="str">
        <f t="shared" si="13"/>
        <v>0057</v>
      </c>
      <c r="P659" s="25">
        <f>VLOOKUP($O659,scenarios!$A$2:$I$61,3)</f>
        <v>2060</v>
      </c>
      <c r="Q659" s="25" t="str">
        <f>VLOOKUP($O659,scenarios!$A$2:$I$61,4)</f>
        <v>Ref</v>
      </c>
      <c r="R659" s="25">
        <f>VLOOKUP($O659,scenarios!$A$2:$I$61,5)</f>
        <v>10</v>
      </c>
      <c r="S659" s="25" t="str">
        <f>VLOOKUP($O659,scenarios!$A$2:$I$61,6)</f>
        <v>Linear-Steady</v>
      </c>
      <c r="T659" s="25" t="str">
        <f>VLOOKUP($O659,scenarios!$A$2:$I$61,7)</f>
        <v>Doe2</v>
      </c>
      <c r="U659" s="25">
        <f>VLOOKUP($O659,scenarios!$A$2:$I$61,8)</f>
        <v>2030</v>
      </c>
      <c r="V659" s="25">
        <f>VLOOKUP($O659,scenarios!$A$2:$I$61,9)</f>
        <v>70</v>
      </c>
    </row>
    <row r="660" spans="1:22" x14ac:dyDescent="0.3">
      <c r="A660" s="10" t="s">
        <v>68</v>
      </c>
      <c r="B660" s="10" t="s">
        <v>147</v>
      </c>
      <c r="C660" s="2" t="s">
        <v>198</v>
      </c>
      <c r="D660" s="5"/>
      <c r="E660" s="5"/>
      <c r="F660" s="5"/>
      <c r="G660" s="5"/>
      <c r="H660" s="4">
        <v>36.974753910754103</v>
      </c>
      <c r="I660" s="4">
        <v>93.092872596275399</v>
      </c>
      <c r="J660" s="4">
        <v>145.449689264874</v>
      </c>
      <c r="K660" s="4">
        <v>277.35237859930601</v>
      </c>
      <c r="L660" s="4">
        <v>1602.47433531454</v>
      </c>
      <c r="M660" s="4">
        <v>2794.5222086623398</v>
      </c>
      <c r="O660" s="25" t="str">
        <f t="shared" si="13"/>
        <v>0058</v>
      </c>
      <c r="P660" s="25">
        <f>VLOOKUP($O660,scenarios!$A$2:$I$61,3)</f>
        <v>2060</v>
      </c>
      <c r="Q660" s="25" t="str">
        <f>VLOOKUP($O660,scenarios!$A$2:$I$61,4)</f>
        <v>Ref</v>
      </c>
      <c r="R660" s="25">
        <f>VLOOKUP($O660,scenarios!$A$2:$I$61,5)</f>
        <v>20</v>
      </c>
      <c r="S660" s="25" t="str">
        <f>VLOOKUP($O660,scenarios!$A$2:$I$61,6)</f>
        <v>Linear-Steady</v>
      </c>
      <c r="T660" s="25" t="str">
        <f>VLOOKUP($O660,scenarios!$A$2:$I$61,7)</f>
        <v>Low</v>
      </c>
      <c r="U660" s="25">
        <f>VLOOKUP($O660,scenarios!$A$2:$I$61,8)</f>
        <v>2030</v>
      </c>
      <c r="V660" s="25">
        <f>VLOOKUP($O660,scenarios!$A$2:$I$61,9)</f>
        <v>70</v>
      </c>
    </row>
    <row r="661" spans="1:22" x14ac:dyDescent="0.3">
      <c r="A661" s="10" t="s">
        <v>68</v>
      </c>
      <c r="B661" s="10" t="s">
        <v>147</v>
      </c>
      <c r="C661" s="2" t="s">
        <v>199</v>
      </c>
      <c r="D661" s="5"/>
      <c r="E661" s="5"/>
      <c r="F661" s="5"/>
      <c r="G661" s="5"/>
      <c r="H661" s="4">
        <v>36.974753910754103</v>
      </c>
      <c r="I661" s="4">
        <v>93.092872596275399</v>
      </c>
      <c r="J661" s="4">
        <v>145.449689264874</v>
      </c>
      <c r="K661" s="4">
        <v>277.35237859930601</v>
      </c>
      <c r="L661" s="4">
        <v>1602.47433531454</v>
      </c>
      <c r="M661" s="4">
        <v>2794.5222086623198</v>
      </c>
      <c r="O661" s="25" t="str">
        <f t="shared" si="13"/>
        <v>0059</v>
      </c>
      <c r="P661" s="25">
        <f>VLOOKUP($O661,scenarios!$A$2:$I$61,3)</f>
        <v>2060</v>
      </c>
      <c r="Q661" s="25" t="str">
        <f>VLOOKUP($O661,scenarios!$A$2:$I$61,4)</f>
        <v>Ref</v>
      </c>
      <c r="R661" s="25">
        <f>VLOOKUP($O661,scenarios!$A$2:$I$61,5)</f>
        <v>20</v>
      </c>
      <c r="S661" s="25" t="str">
        <f>VLOOKUP($O661,scenarios!$A$2:$I$61,6)</f>
        <v>Linear-Steady</v>
      </c>
      <c r="T661" s="25" t="str">
        <f>VLOOKUP($O661,scenarios!$A$2:$I$61,7)</f>
        <v>Doe4</v>
      </c>
      <c r="U661" s="25">
        <f>VLOOKUP($O661,scenarios!$A$2:$I$61,8)</f>
        <v>2030</v>
      </c>
      <c r="V661" s="25">
        <f>VLOOKUP($O661,scenarios!$A$2:$I$61,9)</f>
        <v>70</v>
      </c>
    </row>
    <row r="662" spans="1:22" x14ac:dyDescent="0.3">
      <c r="A662" s="10" t="s">
        <v>68</v>
      </c>
      <c r="B662" s="10" t="s">
        <v>147</v>
      </c>
      <c r="C662" s="2" t="s">
        <v>200</v>
      </c>
      <c r="D662" s="5"/>
      <c r="E662" s="5"/>
      <c r="F662" s="5"/>
      <c r="G662" s="5"/>
      <c r="H662" s="4">
        <v>36.974753910754103</v>
      </c>
      <c r="I662" s="4">
        <v>93.092872596275399</v>
      </c>
      <c r="J662" s="4">
        <v>145.449689264874</v>
      </c>
      <c r="K662" s="4">
        <v>277.35237859930601</v>
      </c>
      <c r="L662" s="4">
        <v>1602.47433531454</v>
      </c>
      <c r="M662" s="4">
        <v>2794.5222086623298</v>
      </c>
      <c r="O662" s="25" t="str">
        <f t="shared" si="13"/>
        <v>0060</v>
      </c>
      <c r="P662" s="25">
        <f>VLOOKUP($O662,scenarios!$A$2:$I$61,3)</f>
        <v>2060</v>
      </c>
      <c r="Q662" s="25" t="str">
        <f>VLOOKUP($O662,scenarios!$A$2:$I$61,4)</f>
        <v>Ref</v>
      </c>
      <c r="R662" s="25">
        <f>VLOOKUP($O662,scenarios!$A$2:$I$61,5)</f>
        <v>20</v>
      </c>
      <c r="S662" s="25" t="str">
        <f>VLOOKUP($O662,scenarios!$A$2:$I$61,6)</f>
        <v>Linear-Steady</v>
      </c>
      <c r="T662" s="25" t="str">
        <f>VLOOKUP($O662,scenarios!$A$2:$I$61,7)</f>
        <v>Doe2</v>
      </c>
      <c r="U662" s="25">
        <f>VLOOKUP($O662,scenarios!$A$2:$I$61,8)</f>
        <v>2030</v>
      </c>
      <c r="V662" s="25">
        <f>VLOOKUP($O662,scenarios!$A$2:$I$61,9)</f>
        <v>70</v>
      </c>
    </row>
    <row r="663" spans="1:22" x14ac:dyDescent="0.3">
      <c r="A663" s="2" t="s">
        <v>70</v>
      </c>
      <c r="B663" s="2" t="s">
        <v>147</v>
      </c>
      <c r="C663" s="2" t="s">
        <v>173</v>
      </c>
      <c r="D663" s="5"/>
      <c r="E663" s="4">
        <v>4.8461901972889302E-3</v>
      </c>
      <c r="F663" s="4">
        <v>6.9850536854464296E-2</v>
      </c>
      <c r="G663" s="4">
        <v>6.9850536854464296E-2</v>
      </c>
      <c r="H663" s="4">
        <v>6.8052608359924105E-2</v>
      </c>
      <c r="I663" s="5"/>
      <c r="J663" s="5"/>
      <c r="K663" s="5"/>
      <c r="L663" s="5"/>
      <c r="M663" s="5"/>
      <c r="O663" s="25" t="str">
        <f t="shared" si="13"/>
        <v>0003</v>
      </c>
      <c r="P663" s="25" t="str">
        <f>VLOOKUP($O663,scenarios!$A$2:$I$61,3)</f>
        <v>Ref</v>
      </c>
      <c r="Q663" s="25" t="str">
        <f>VLOOKUP($O663,scenarios!$A$2:$I$61,4)</f>
        <v>Ref</v>
      </c>
      <c r="R663" s="25">
        <f>VLOOKUP($O663,scenarios!$A$2:$I$61,5)</f>
        <v>20</v>
      </c>
      <c r="S663" s="25" t="str">
        <f>VLOOKUP($O663,scenarios!$A$2:$I$61,6)</f>
        <v>Linear-Steady</v>
      </c>
      <c r="T663" s="25" t="str">
        <f>VLOOKUP($O663,scenarios!$A$2:$I$61,7)</f>
        <v>Doe2</v>
      </c>
      <c r="U663" s="25">
        <f>VLOOKUP($O663,scenarios!$A$2:$I$61,8)</f>
        <v>2030</v>
      </c>
      <c r="V663" s="25">
        <f>VLOOKUP($O663,scenarios!$A$2:$I$61,9)</f>
        <v>70</v>
      </c>
    </row>
    <row r="664" spans="1:22" x14ac:dyDescent="0.3">
      <c r="A664" s="10" t="s">
        <v>70</v>
      </c>
      <c r="B664" s="10" t="s">
        <v>147</v>
      </c>
      <c r="C664" s="2" t="s">
        <v>170</v>
      </c>
      <c r="D664" s="5"/>
      <c r="E664" s="4">
        <v>4.8461901972889302E-3</v>
      </c>
      <c r="F664" s="4">
        <v>6.9850536854464296E-2</v>
      </c>
      <c r="G664" s="4">
        <v>6.9850536854464296E-2</v>
      </c>
      <c r="H664" s="4">
        <v>6.8052608359924105E-2</v>
      </c>
      <c r="I664" s="5"/>
      <c r="J664" s="5"/>
      <c r="K664" s="5"/>
      <c r="L664" s="5"/>
      <c r="M664" s="5"/>
      <c r="O664" s="25" t="str">
        <f t="shared" si="13"/>
        <v>0008</v>
      </c>
      <c r="P664" s="25">
        <f>VLOOKUP($O664,scenarios!$A$2:$I$61,3)</f>
        <v>2060</v>
      </c>
      <c r="Q664" s="25" t="str">
        <f>VLOOKUP($O664,scenarios!$A$2:$I$61,4)</f>
        <v>Ref</v>
      </c>
      <c r="R664" s="25">
        <f>VLOOKUP($O664,scenarios!$A$2:$I$61,5)</f>
        <v>10</v>
      </c>
      <c r="S664" s="25" t="str">
        <f>VLOOKUP($O664,scenarios!$A$2:$I$61,6)</f>
        <v>Ref</v>
      </c>
      <c r="T664" s="25" t="str">
        <f>VLOOKUP($O664,scenarios!$A$2:$I$61,7)</f>
        <v>Ref</v>
      </c>
      <c r="U664" s="25" t="str">
        <f>VLOOKUP($O664,scenarios!$A$2:$I$61,8)</f>
        <v>Ref</v>
      </c>
      <c r="V664" s="25" t="str">
        <f>VLOOKUP($O664,scenarios!$A$2:$I$61,9)</f>
        <v>Ref</v>
      </c>
    </row>
    <row r="665" spans="1:22" x14ac:dyDescent="0.3">
      <c r="A665" s="10" t="s">
        <v>70</v>
      </c>
      <c r="B665" s="10" t="s">
        <v>147</v>
      </c>
      <c r="C665" s="2" t="s">
        <v>174</v>
      </c>
      <c r="D665" s="5"/>
      <c r="E665" s="4">
        <v>4.8461901972889302E-3</v>
      </c>
      <c r="F665" s="4">
        <v>6.9850536854464296E-2</v>
      </c>
      <c r="G665" s="4">
        <v>6.9850536854464296E-2</v>
      </c>
      <c r="H665" s="4">
        <v>6.8052608359924105E-2</v>
      </c>
      <c r="I665" s="5"/>
      <c r="J665" s="5"/>
      <c r="K665" s="5"/>
      <c r="L665" s="5"/>
      <c r="M665" s="5"/>
      <c r="O665" s="25" t="str">
        <f t="shared" si="13"/>
        <v>0009</v>
      </c>
      <c r="P665" s="25">
        <f>VLOOKUP($O665,scenarios!$A$2:$I$61,3)</f>
        <v>2060</v>
      </c>
      <c r="Q665" s="25" t="str">
        <f>VLOOKUP($O665,scenarios!$A$2:$I$61,4)</f>
        <v>Ref</v>
      </c>
      <c r="R665" s="25">
        <f>VLOOKUP($O665,scenarios!$A$2:$I$61,5)</f>
        <v>20</v>
      </c>
      <c r="S665" s="25" t="str">
        <f>VLOOKUP($O665,scenarios!$A$2:$I$61,6)</f>
        <v>Ref</v>
      </c>
      <c r="T665" s="25" t="str">
        <f>VLOOKUP($O665,scenarios!$A$2:$I$61,7)</f>
        <v>Ref</v>
      </c>
      <c r="U665" s="25" t="str">
        <f>VLOOKUP($O665,scenarios!$A$2:$I$61,8)</f>
        <v>Ref</v>
      </c>
      <c r="V665" s="25" t="str">
        <f>VLOOKUP($O665,scenarios!$A$2:$I$61,9)</f>
        <v>Ref</v>
      </c>
    </row>
    <row r="666" spans="1:22" x14ac:dyDescent="0.3">
      <c r="A666" s="10" t="s">
        <v>70</v>
      </c>
      <c r="B666" s="10" t="s">
        <v>147</v>
      </c>
      <c r="C666" s="2" t="s">
        <v>175</v>
      </c>
      <c r="D666" s="5"/>
      <c r="E666" s="4">
        <v>4.8461901972889302E-3</v>
      </c>
      <c r="F666" s="4">
        <v>6.9850536854464296E-2</v>
      </c>
      <c r="G666" s="4">
        <v>6.9850536854464296E-2</v>
      </c>
      <c r="H666" s="4">
        <v>6.8052608359924105E-2</v>
      </c>
      <c r="I666" s="5"/>
      <c r="J666" s="5"/>
      <c r="K666" s="5"/>
      <c r="L666" s="5"/>
      <c r="M666" s="5"/>
      <c r="O666" s="25" t="str">
        <f t="shared" si="13"/>
        <v>0011</v>
      </c>
      <c r="P666" s="25">
        <f>VLOOKUP($O666,scenarios!$A$2:$I$61,3)</f>
        <v>2060</v>
      </c>
      <c r="Q666" s="25" t="str">
        <f>VLOOKUP($O666,scenarios!$A$2:$I$61,4)</f>
        <v>Ref</v>
      </c>
      <c r="R666" s="25">
        <f>VLOOKUP($O666,scenarios!$A$2:$I$61,5)</f>
        <v>10</v>
      </c>
      <c r="S666" s="25" t="str">
        <f>VLOOKUP($O666,scenarios!$A$2:$I$61,6)</f>
        <v>Linear-Steady</v>
      </c>
      <c r="T666" s="25" t="str">
        <f>VLOOKUP($O666,scenarios!$A$2:$I$61,7)</f>
        <v>Ref</v>
      </c>
      <c r="U666" s="25" t="str">
        <f>VLOOKUP($O666,scenarios!$A$2:$I$61,8)</f>
        <v>Ref</v>
      </c>
      <c r="V666" s="25" t="str">
        <f>VLOOKUP($O666,scenarios!$A$2:$I$61,9)</f>
        <v>Ref</v>
      </c>
    </row>
    <row r="667" spans="1:22" x14ac:dyDescent="0.3">
      <c r="A667" s="10" t="s">
        <v>70</v>
      </c>
      <c r="B667" s="10" t="s">
        <v>147</v>
      </c>
      <c r="C667" s="2" t="s">
        <v>176</v>
      </c>
      <c r="D667" s="5"/>
      <c r="E667" s="4">
        <v>4.8461901972889302E-3</v>
      </c>
      <c r="F667" s="4">
        <v>6.9850536854464296E-2</v>
      </c>
      <c r="G667" s="4">
        <v>6.9850536854464296E-2</v>
      </c>
      <c r="H667" s="4">
        <v>6.8052608359924105E-2</v>
      </c>
      <c r="I667" s="5"/>
      <c r="J667" s="5"/>
      <c r="K667" s="5"/>
      <c r="L667" s="5"/>
      <c r="M667" s="5"/>
      <c r="O667" s="25" t="str">
        <f t="shared" si="13"/>
        <v>0012</v>
      </c>
      <c r="P667" s="25">
        <f>VLOOKUP($O667,scenarios!$A$2:$I$61,3)</f>
        <v>2060</v>
      </c>
      <c r="Q667" s="25" t="str">
        <f>VLOOKUP($O667,scenarios!$A$2:$I$61,4)</f>
        <v>Ref</v>
      </c>
      <c r="R667" s="25">
        <f>VLOOKUP($O667,scenarios!$A$2:$I$61,5)</f>
        <v>20</v>
      </c>
      <c r="S667" s="25" t="str">
        <f>VLOOKUP($O667,scenarios!$A$2:$I$61,6)</f>
        <v>Linear-Steady</v>
      </c>
      <c r="T667" s="25" t="str">
        <f>VLOOKUP($O667,scenarios!$A$2:$I$61,7)</f>
        <v>Ref</v>
      </c>
      <c r="U667" s="25" t="str">
        <f>VLOOKUP($O667,scenarios!$A$2:$I$61,8)</f>
        <v>Ref</v>
      </c>
      <c r="V667" s="25" t="str">
        <f>VLOOKUP($O667,scenarios!$A$2:$I$61,9)</f>
        <v>Ref</v>
      </c>
    </row>
    <row r="668" spans="1:22" x14ac:dyDescent="0.3">
      <c r="A668" s="10" t="s">
        <v>70</v>
      </c>
      <c r="B668" s="10" t="s">
        <v>147</v>
      </c>
      <c r="C668" s="2" t="s">
        <v>177</v>
      </c>
      <c r="D668" s="5"/>
      <c r="E668" s="4">
        <v>4.8461901972889302E-3</v>
      </c>
      <c r="F668" s="4">
        <v>6.9850536854464296E-2</v>
      </c>
      <c r="G668" s="4">
        <v>6.9850536854464296E-2</v>
      </c>
      <c r="H668" s="4">
        <v>6.8052608359924105E-2</v>
      </c>
      <c r="I668" s="5"/>
      <c r="J668" s="5"/>
      <c r="K668" s="5"/>
      <c r="L668" s="5"/>
      <c r="M668" s="5"/>
      <c r="O668" s="25" t="str">
        <f t="shared" si="13"/>
        <v>0019</v>
      </c>
      <c r="P668" s="25">
        <f>VLOOKUP($O668,scenarios!$A$2:$I$61,3)</f>
        <v>2060</v>
      </c>
      <c r="Q668" s="25" t="str">
        <f>VLOOKUP($O668,scenarios!$A$2:$I$61,4)</f>
        <v>Ref</v>
      </c>
      <c r="R668" s="25">
        <f>VLOOKUP($O668,scenarios!$A$2:$I$61,5)</f>
        <v>10</v>
      </c>
      <c r="S668" s="25" t="str">
        <f>VLOOKUP($O668,scenarios!$A$2:$I$61,6)</f>
        <v>Linear-Steady</v>
      </c>
      <c r="T668" s="25" t="str">
        <f>VLOOKUP($O668,scenarios!$A$2:$I$61,7)</f>
        <v>Low</v>
      </c>
      <c r="U668" s="25" t="str">
        <f>VLOOKUP($O668,scenarios!$A$2:$I$61,8)</f>
        <v>Ref</v>
      </c>
      <c r="V668" s="25" t="str">
        <f>VLOOKUP($O668,scenarios!$A$2:$I$61,9)</f>
        <v>Ref</v>
      </c>
    </row>
    <row r="669" spans="1:22" x14ac:dyDescent="0.3">
      <c r="A669" s="10" t="s">
        <v>70</v>
      </c>
      <c r="B669" s="10" t="s">
        <v>147</v>
      </c>
      <c r="C669" s="2" t="s">
        <v>178</v>
      </c>
      <c r="D669" s="5"/>
      <c r="E669" s="4">
        <v>4.8461901972889302E-3</v>
      </c>
      <c r="F669" s="4">
        <v>6.9850536854464296E-2</v>
      </c>
      <c r="G669" s="4">
        <v>6.9850536854464296E-2</v>
      </c>
      <c r="H669" s="4">
        <v>6.8052608359924105E-2</v>
      </c>
      <c r="I669" s="5"/>
      <c r="J669" s="5"/>
      <c r="K669" s="5"/>
      <c r="L669" s="5"/>
      <c r="M669" s="5"/>
      <c r="O669" s="25" t="str">
        <f t="shared" si="13"/>
        <v>0020</v>
      </c>
      <c r="P669" s="25">
        <f>VLOOKUP($O669,scenarios!$A$2:$I$61,3)</f>
        <v>2060</v>
      </c>
      <c r="Q669" s="25" t="str">
        <f>VLOOKUP($O669,scenarios!$A$2:$I$61,4)</f>
        <v>Ref</v>
      </c>
      <c r="R669" s="25">
        <f>VLOOKUP($O669,scenarios!$A$2:$I$61,5)</f>
        <v>10</v>
      </c>
      <c r="S669" s="25" t="str">
        <f>VLOOKUP($O669,scenarios!$A$2:$I$61,6)</f>
        <v>Linear-Steady</v>
      </c>
      <c r="T669" s="25" t="str">
        <f>VLOOKUP($O669,scenarios!$A$2:$I$61,7)</f>
        <v>Doe4</v>
      </c>
      <c r="U669" s="25" t="str">
        <f>VLOOKUP($O669,scenarios!$A$2:$I$61,8)</f>
        <v>Ref</v>
      </c>
      <c r="V669" s="25" t="str">
        <f>VLOOKUP($O669,scenarios!$A$2:$I$61,9)</f>
        <v>Ref</v>
      </c>
    </row>
    <row r="670" spans="1:22" x14ac:dyDescent="0.3">
      <c r="A670" s="10" t="s">
        <v>70</v>
      </c>
      <c r="B670" s="10" t="s">
        <v>147</v>
      </c>
      <c r="C670" s="2" t="s">
        <v>179</v>
      </c>
      <c r="D670" s="5"/>
      <c r="E670" s="4">
        <v>4.8461901972889302E-3</v>
      </c>
      <c r="F670" s="4">
        <v>6.9850536854464296E-2</v>
      </c>
      <c r="G670" s="4">
        <v>6.9850536854464296E-2</v>
      </c>
      <c r="H670" s="4">
        <v>6.8052608359924105E-2</v>
      </c>
      <c r="I670" s="5"/>
      <c r="J670" s="5"/>
      <c r="K670" s="5"/>
      <c r="L670" s="5"/>
      <c r="M670" s="5"/>
      <c r="O670" s="25" t="str">
        <f t="shared" si="13"/>
        <v>0021</v>
      </c>
      <c r="P670" s="25">
        <f>VLOOKUP($O670,scenarios!$A$2:$I$61,3)</f>
        <v>2060</v>
      </c>
      <c r="Q670" s="25" t="str">
        <f>VLOOKUP($O670,scenarios!$A$2:$I$61,4)</f>
        <v>Ref</v>
      </c>
      <c r="R670" s="25">
        <f>VLOOKUP($O670,scenarios!$A$2:$I$61,5)</f>
        <v>10</v>
      </c>
      <c r="S670" s="25" t="str">
        <f>VLOOKUP($O670,scenarios!$A$2:$I$61,6)</f>
        <v>Linear-Steady</v>
      </c>
      <c r="T670" s="25" t="str">
        <f>VLOOKUP($O670,scenarios!$A$2:$I$61,7)</f>
        <v>Doe2</v>
      </c>
      <c r="U670" s="25" t="str">
        <f>VLOOKUP($O670,scenarios!$A$2:$I$61,8)</f>
        <v>Ref</v>
      </c>
      <c r="V670" s="25" t="str">
        <f>VLOOKUP($O670,scenarios!$A$2:$I$61,9)</f>
        <v>Ref</v>
      </c>
    </row>
    <row r="671" spans="1:22" x14ac:dyDescent="0.3">
      <c r="A671" s="10" t="s">
        <v>70</v>
      </c>
      <c r="B671" s="10" t="s">
        <v>147</v>
      </c>
      <c r="C671" s="2" t="s">
        <v>180</v>
      </c>
      <c r="D671" s="5"/>
      <c r="E671" s="4">
        <v>4.8461901972889302E-3</v>
      </c>
      <c r="F671" s="4">
        <v>6.9850536854464296E-2</v>
      </c>
      <c r="G671" s="4">
        <v>6.9850536854464296E-2</v>
      </c>
      <c r="H671" s="4">
        <v>6.8052608359924105E-2</v>
      </c>
      <c r="I671" s="5"/>
      <c r="J671" s="5"/>
      <c r="K671" s="5"/>
      <c r="L671" s="5"/>
      <c r="M671" s="5"/>
      <c r="O671" s="25" t="str">
        <f t="shared" si="13"/>
        <v>0022</v>
      </c>
      <c r="P671" s="25">
        <f>VLOOKUP($O671,scenarios!$A$2:$I$61,3)</f>
        <v>2060</v>
      </c>
      <c r="Q671" s="25" t="str">
        <f>VLOOKUP($O671,scenarios!$A$2:$I$61,4)</f>
        <v>Ref</v>
      </c>
      <c r="R671" s="25">
        <f>VLOOKUP($O671,scenarios!$A$2:$I$61,5)</f>
        <v>20</v>
      </c>
      <c r="S671" s="25" t="str">
        <f>VLOOKUP($O671,scenarios!$A$2:$I$61,6)</f>
        <v>Linear-Steady</v>
      </c>
      <c r="T671" s="25" t="str">
        <f>VLOOKUP($O671,scenarios!$A$2:$I$61,7)</f>
        <v>Low</v>
      </c>
      <c r="U671" s="25" t="str">
        <f>VLOOKUP($O671,scenarios!$A$2:$I$61,8)</f>
        <v>Ref</v>
      </c>
      <c r="V671" s="25" t="str">
        <f>VLOOKUP($O671,scenarios!$A$2:$I$61,9)</f>
        <v>Ref</v>
      </c>
    </row>
    <row r="672" spans="1:22" x14ac:dyDescent="0.3">
      <c r="A672" s="10" t="s">
        <v>70</v>
      </c>
      <c r="B672" s="10" t="s">
        <v>147</v>
      </c>
      <c r="C672" s="2" t="s">
        <v>181</v>
      </c>
      <c r="D672" s="5"/>
      <c r="E672" s="4">
        <v>4.8461901972889302E-3</v>
      </c>
      <c r="F672" s="4">
        <v>6.9850536854464296E-2</v>
      </c>
      <c r="G672" s="4">
        <v>6.9850536854464296E-2</v>
      </c>
      <c r="H672" s="4">
        <v>6.8052608359924105E-2</v>
      </c>
      <c r="I672" s="5"/>
      <c r="J672" s="5"/>
      <c r="K672" s="5"/>
      <c r="L672" s="5"/>
      <c r="M672" s="5"/>
      <c r="O672" s="25" t="str">
        <f t="shared" si="13"/>
        <v>0023</v>
      </c>
      <c r="P672" s="25">
        <f>VLOOKUP($O672,scenarios!$A$2:$I$61,3)</f>
        <v>2060</v>
      </c>
      <c r="Q672" s="25" t="str">
        <f>VLOOKUP($O672,scenarios!$A$2:$I$61,4)</f>
        <v>Ref</v>
      </c>
      <c r="R672" s="25">
        <f>VLOOKUP($O672,scenarios!$A$2:$I$61,5)</f>
        <v>20</v>
      </c>
      <c r="S672" s="25" t="str">
        <f>VLOOKUP($O672,scenarios!$A$2:$I$61,6)</f>
        <v>Linear-Steady</v>
      </c>
      <c r="T672" s="25" t="str">
        <f>VLOOKUP($O672,scenarios!$A$2:$I$61,7)</f>
        <v>Doe4</v>
      </c>
      <c r="U672" s="25" t="str">
        <f>VLOOKUP($O672,scenarios!$A$2:$I$61,8)</f>
        <v>Ref</v>
      </c>
      <c r="V672" s="25" t="str">
        <f>VLOOKUP($O672,scenarios!$A$2:$I$61,9)</f>
        <v>Ref</v>
      </c>
    </row>
    <row r="673" spans="1:22" x14ac:dyDescent="0.3">
      <c r="A673" s="10" t="s">
        <v>70</v>
      </c>
      <c r="B673" s="10" t="s">
        <v>147</v>
      </c>
      <c r="C673" s="2" t="s">
        <v>182</v>
      </c>
      <c r="D673" s="5"/>
      <c r="E673" s="4">
        <v>4.8461901972889302E-3</v>
      </c>
      <c r="F673" s="4">
        <v>6.9850536854464296E-2</v>
      </c>
      <c r="G673" s="4">
        <v>6.9850536854464296E-2</v>
      </c>
      <c r="H673" s="4">
        <v>6.8052608359924105E-2</v>
      </c>
      <c r="I673" s="5"/>
      <c r="J673" s="5"/>
      <c r="K673" s="5"/>
      <c r="L673" s="5"/>
      <c r="M673" s="5"/>
      <c r="O673" s="25" t="str">
        <f t="shared" si="13"/>
        <v>0024</v>
      </c>
      <c r="P673" s="25">
        <f>VLOOKUP($O673,scenarios!$A$2:$I$61,3)</f>
        <v>2060</v>
      </c>
      <c r="Q673" s="25" t="str">
        <f>VLOOKUP($O673,scenarios!$A$2:$I$61,4)</f>
        <v>Ref</v>
      </c>
      <c r="R673" s="25">
        <f>VLOOKUP($O673,scenarios!$A$2:$I$61,5)</f>
        <v>20</v>
      </c>
      <c r="S673" s="25" t="str">
        <f>VLOOKUP($O673,scenarios!$A$2:$I$61,6)</f>
        <v>Linear-Steady</v>
      </c>
      <c r="T673" s="25" t="str">
        <f>VLOOKUP($O673,scenarios!$A$2:$I$61,7)</f>
        <v>Doe2</v>
      </c>
      <c r="U673" s="25" t="str">
        <f>VLOOKUP($O673,scenarios!$A$2:$I$61,8)</f>
        <v>Ref</v>
      </c>
      <c r="V673" s="25" t="str">
        <f>VLOOKUP($O673,scenarios!$A$2:$I$61,9)</f>
        <v>Ref</v>
      </c>
    </row>
    <row r="674" spans="1:22" x14ac:dyDescent="0.3">
      <c r="A674" s="10" t="s">
        <v>70</v>
      </c>
      <c r="B674" s="10" t="s">
        <v>147</v>
      </c>
      <c r="C674" s="2" t="s">
        <v>171</v>
      </c>
      <c r="D674" s="5"/>
      <c r="E674" s="4">
        <v>4.8461901972889302E-3</v>
      </c>
      <c r="F674" s="4">
        <v>6.9850536854464296E-2</v>
      </c>
      <c r="G674" s="4">
        <v>6.9850536854464296E-2</v>
      </c>
      <c r="H674" s="4">
        <v>6.8052608359924105E-2</v>
      </c>
      <c r="I674" s="5"/>
      <c r="J674" s="5"/>
      <c r="K674" s="5"/>
      <c r="L674" s="5"/>
      <c r="M674" s="5"/>
      <c r="O674" s="25" t="str">
        <f t="shared" si="13"/>
        <v>0026</v>
      </c>
      <c r="P674" s="25">
        <f>VLOOKUP($O674,scenarios!$A$2:$I$61,3)</f>
        <v>2060</v>
      </c>
      <c r="Q674" s="25" t="str">
        <f>VLOOKUP($O674,scenarios!$A$2:$I$61,4)</f>
        <v>Ref</v>
      </c>
      <c r="R674" s="25">
        <f>VLOOKUP($O674,scenarios!$A$2:$I$61,5)</f>
        <v>10</v>
      </c>
      <c r="S674" s="25" t="str">
        <f>VLOOKUP($O674,scenarios!$A$2:$I$61,6)</f>
        <v>Ref</v>
      </c>
      <c r="T674" s="25" t="str">
        <f>VLOOKUP($O674,scenarios!$A$2:$I$61,7)</f>
        <v>Ref</v>
      </c>
      <c r="U674" s="25">
        <f>VLOOKUP($O674,scenarios!$A$2:$I$61,8)</f>
        <v>2030</v>
      </c>
      <c r="V674" s="25" t="str">
        <f>VLOOKUP($O674,scenarios!$A$2:$I$61,9)</f>
        <v>Ref</v>
      </c>
    </row>
    <row r="675" spans="1:22" x14ac:dyDescent="0.3">
      <c r="A675" s="10" t="s">
        <v>70</v>
      </c>
      <c r="B675" s="10" t="s">
        <v>147</v>
      </c>
      <c r="C675" s="2" t="s">
        <v>183</v>
      </c>
      <c r="D675" s="5"/>
      <c r="E675" s="4">
        <v>4.8461901972889302E-3</v>
      </c>
      <c r="F675" s="4">
        <v>6.9850536854464296E-2</v>
      </c>
      <c r="G675" s="4">
        <v>6.9850536854464296E-2</v>
      </c>
      <c r="H675" s="4">
        <v>6.8052608359924105E-2</v>
      </c>
      <c r="I675" s="5"/>
      <c r="J675" s="5"/>
      <c r="K675" s="5"/>
      <c r="L675" s="5"/>
      <c r="M675" s="5"/>
      <c r="O675" s="25" t="str">
        <f t="shared" si="13"/>
        <v>0027</v>
      </c>
      <c r="P675" s="25">
        <f>VLOOKUP($O675,scenarios!$A$2:$I$61,3)</f>
        <v>2060</v>
      </c>
      <c r="Q675" s="25" t="str">
        <f>VLOOKUP($O675,scenarios!$A$2:$I$61,4)</f>
        <v>Ref</v>
      </c>
      <c r="R675" s="25">
        <f>VLOOKUP($O675,scenarios!$A$2:$I$61,5)</f>
        <v>20</v>
      </c>
      <c r="S675" s="25" t="str">
        <f>VLOOKUP($O675,scenarios!$A$2:$I$61,6)</f>
        <v>Ref</v>
      </c>
      <c r="T675" s="25" t="str">
        <f>VLOOKUP($O675,scenarios!$A$2:$I$61,7)</f>
        <v>Ref</v>
      </c>
      <c r="U675" s="25">
        <f>VLOOKUP($O675,scenarios!$A$2:$I$61,8)</f>
        <v>2030</v>
      </c>
      <c r="V675" s="25" t="str">
        <f>VLOOKUP($O675,scenarios!$A$2:$I$61,9)</f>
        <v>Ref</v>
      </c>
    </row>
    <row r="676" spans="1:22" x14ac:dyDescent="0.3">
      <c r="A676" s="10" t="s">
        <v>70</v>
      </c>
      <c r="B676" s="10" t="s">
        <v>147</v>
      </c>
      <c r="C676" s="2" t="s">
        <v>184</v>
      </c>
      <c r="D676" s="5"/>
      <c r="E676" s="4">
        <v>4.8461901972889302E-3</v>
      </c>
      <c r="F676" s="4">
        <v>6.9850536854464296E-2</v>
      </c>
      <c r="G676" s="4">
        <v>6.9850536854464296E-2</v>
      </c>
      <c r="H676" s="4">
        <v>6.8052608359924105E-2</v>
      </c>
      <c r="I676" s="5"/>
      <c r="J676" s="5"/>
      <c r="K676" s="5"/>
      <c r="L676" s="5"/>
      <c r="M676" s="5"/>
      <c r="O676" s="25" t="str">
        <f t="shared" si="13"/>
        <v>0029</v>
      </c>
      <c r="P676" s="25">
        <f>VLOOKUP($O676,scenarios!$A$2:$I$61,3)</f>
        <v>2060</v>
      </c>
      <c r="Q676" s="25" t="str">
        <f>VLOOKUP($O676,scenarios!$A$2:$I$61,4)</f>
        <v>Ref</v>
      </c>
      <c r="R676" s="25">
        <f>VLOOKUP($O676,scenarios!$A$2:$I$61,5)</f>
        <v>10</v>
      </c>
      <c r="S676" s="25" t="str">
        <f>VLOOKUP($O676,scenarios!$A$2:$I$61,6)</f>
        <v>Linear-Steady</v>
      </c>
      <c r="T676" s="25" t="str">
        <f>VLOOKUP($O676,scenarios!$A$2:$I$61,7)</f>
        <v>Ref</v>
      </c>
      <c r="U676" s="25">
        <f>VLOOKUP($O676,scenarios!$A$2:$I$61,8)</f>
        <v>2030</v>
      </c>
      <c r="V676" s="25" t="str">
        <f>VLOOKUP($O676,scenarios!$A$2:$I$61,9)</f>
        <v>Ref</v>
      </c>
    </row>
    <row r="677" spans="1:22" x14ac:dyDescent="0.3">
      <c r="A677" s="10" t="s">
        <v>70</v>
      </c>
      <c r="B677" s="10" t="s">
        <v>147</v>
      </c>
      <c r="C677" s="2" t="s">
        <v>185</v>
      </c>
      <c r="D677" s="5"/>
      <c r="E677" s="4">
        <v>4.8461901972889302E-3</v>
      </c>
      <c r="F677" s="4">
        <v>6.9850536854464296E-2</v>
      </c>
      <c r="G677" s="4">
        <v>6.9850536854464296E-2</v>
      </c>
      <c r="H677" s="4">
        <v>6.8052608359924105E-2</v>
      </c>
      <c r="I677" s="5"/>
      <c r="J677" s="5"/>
      <c r="K677" s="5"/>
      <c r="L677" s="5"/>
      <c r="M677" s="5"/>
      <c r="O677" s="25" t="str">
        <f t="shared" si="13"/>
        <v>0030</v>
      </c>
      <c r="P677" s="25">
        <f>VLOOKUP($O677,scenarios!$A$2:$I$61,3)</f>
        <v>2060</v>
      </c>
      <c r="Q677" s="25" t="str">
        <f>VLOOKUP($O677,scenarios!$A$2:$I$61,4)</f>
        <v>Ref</v>
      </c>
      <c r="R677" s="25">
        <f>VLOOKUP($O677,scenarios!$A$2:$I$61,5)</f>
        <v>20</v>
      </c>
      <c r="S677" s="25" t="str">
        <f>VLOOKUP($O677,scenarios!$A$2:$I$61,6)</f>
        <v>Linear-Steady</v>
      </c>
      <c r="T677" s="25" t="str">
        <f>VLOOKUP($O677,scenarios!$A$2:$I$61,7)</f>
        <v>Ref</v>
      </c>
      <c r="U677" s="25">
        <f>VLOOKUP($O677,scenarios!$A$2:$I$61,8)</f>
        <v>2030</v>
      </c>
      <c r="V677" s="25" t="str">
        <f>VLOOKUP($O677,scenarios!$A$2:$I$61,9)</f>
        <v>Ref</v>
      </c>
    </row>
    <row r="678" spans="1:22" x14ac:dyDescent="0.3">
      <c r="A678" s="10" t="s">
        <v>70</v>
      </c>
      <c r="B678" s="10" t="s">
        <v>147</v>
      </c>
      <c r="C678" s="2" t="s">
        <v>186</v>
      </c>
      <c r="D678" s="5"/>
      <c r="E678" s="4">
        <v>4.8461901972889302E-3</v>
      </c>
      <c r="F678" s="4">
        <v>6.9850536854464296E-2</v>
      </c>
      <c r="G678" s="4">
        <v>6.9850536854464296E-2</v>
      </c>
      <c r="H678" s="4">
        <v>6.8052608359924105E-2</v>
      </c>
      <c r="I678" s="5"/>
      <c r="J678" s="5"/>
      <c r="K678" s="5"/>
      <c r="L678" s="5"/>
      <c r="M678" s="5"/>
      <c r="O678" s="25" t="str">
        <f t="shared" si="13"/>
        <v>0037</v>
      </c>
      <c r="P678" s="25">
        <f>VLOOKUP($O678,scenarios!$A$2:$I$61,3)</f>
        <v>2060</v>
      </c>
      <c r="Q678" s="25" t="str">
        <f>VLOOKUP($O678,scenarios!$A$2:$I$61,4)</f>
        <v>Ref</v>
      </c>
      <c r="R678" s="25">
        <f>VLOOKUP($O678,scenarios!$A$2:$I$61,5)</f>
        <v>10</v>
      </c>
      <c r="S678" s="25" t="str">
        <f>VLOOKUP($O678,scenarios!$A$2:$I$61,6)</f>
        <v>Linear-Steady</v>
      </c>
      <c r="T678" s="25" t="str">
        <f>VLOOKUP($O678,scenarios!$A$2:$I$61,7)</f>
        <v>Low</v>
      </c>
      <c r="U678" s="25">
        <f>VLOOKUP($O678,scenarios!$A$2:$I$61,8)</f>
        <v>2030</v>
      </c>
      <c r="V678" s="25" t="str">
        <f>VLOOKUP($O678,scenarios!$A$2:$I$61,9)</f>
        <v>Ref</v>
      </c>
    </row>
    <row r="679" spans="1:22" x14ac:dyDescent="0.3">
      <c r="A679" s="10" t="s">
        <v>70</v>
      </c>
      <c r="B679" s="10" t="s">
        <v>147</v>
      </c>
      <c r="C679" s="2" t="s">
        <v>187</v>
      </c>
      <c r="D679" s="5"/>
      <c r="E679" s="4">
        <v>4.8461901972889302E-3</v>
      </c>
      <c r="F679" s="4">
        <v>6.9850536854464296E-2</v>
      </c>
      <c r="G679" s="4">
        <v>6.9850536854464296E-2</v>
      </c>
      <c r="H679" s="4">
        <v>6.8052608359924105E-2</v>
      </c>
      <c r="I679" s="5"/>
      <c r="J679" s="5"/>
      <c r="K679" s="5"/>
      <c r="L679" s="5"/>
      <c r="M679" s="5"/>
      <c r="O679" s="25" t="str">
        <f t="shared" si="13"/>
        <v>0038</v>
      </c>
      <c r="P679" s="25">
        <f>VLOOKUP($O679,scenarios!$A$2:$I$61,3)</f>
        <v>2060</v>
      </c>
      <c r="Q679" s="25" t="str">
        <f>VLOOKUP($O679,scenarios!$A$2:$I$61,4)</f>
        <v>Ref</v>
      </c>
      <c r="R679" s="25">
        <f>VLOOKUP($O679,scenarios!$A$2:$I$61,5)</f>
        <v>10</v>
      </c>
      <c r="S679" s="25" t="str">
        <f>VLOOKUP($O679,scenarios!$A$2:$I$61,6)</f>
        <v>Linear-Steady</v>
      </c>
      <c r="T679" s="25" t="str">
        <f>VLOOKUP($O679,scenarios!$A$2:$I$61,7)</f>
        <v>Doe4</v>
      </c>
      <c r="U679" s="25">
        <f>VLOOKUP($O679,scenarios!$A$2:$I$61,8)</f>
        <v>2030</v>
      </c>
      <c r="V679" s="25" t="str">
        <f>VLOOKUP($O679,scenarios!$A$2:$I$61,9)</f>
        <v>Ref</v>
      </c>
    </row>
    <row r="680" spans="1:22" x14ac:dyDescent="0.3">
      <c r="A680" s="10" t="s">
        <v>70</v>
      </c>
      <c r="B680" s="10" t="s">
        <v>147</v>
      </c>
      <c r="C680" s="2" t="s">
        <v>188</v>
      </c>
      <c r="D680" s="5"/>
      <c r="E680" s="4">
        <v>4.8461901972889302E-3</v>
      </c>
      <c r="F680" s="4">
        <v>6.9850536854464296E-2</v>
      </c>
      <c r="G680" s="4">
        <v>6.9850536854464296E-2</v>
      </c>
      <c r="H680" s="4">
        <v>6.8052608359924105E-2</v>
      </c>
      <c r="I680" s="5"/>
      <c r="J680" s="5"/>
      <c r="K680" s="5"/>
      <c r="L680" s="5"/>
      <c r="M680" s="5"/>
      <c r="O680" s="25" t="str">
        <f t="shared" si="13"/>
        <v>0039</v>
      </c>
      <c r="P680" s="25">
        <f>VLOOKUP($O680,scenarios!$A$2:$I$61,3)</f>
        <v>2060</v>
      </c>
      <c r="Q680" s="25" t="str">
        <f>VLOOKUP($O680,scenarios!$A$2:$I$61,4)</f>
        <v>Ref</v>
      </c>
      <c r="R680" s="25">
        <f>VLOOKUP($O680,scenarios!$A$2:$I$61,5)</f>
        <v>10</v>
      </c>
      <c r="S680" s="25" t="str">
        <f>VLOOKUP($O680,scenarios!$A$2:$I$61,6)</f>
        <v>Linear-Steady</v>
      </c>
      <c r="T680" s="25" t="str">
        <f>VLOOKUP($O680,scenarios!$A$2:$I$61,7)</f>
        <v>Doe2</v>
      </c>
      <c r="U680" s="25">
        <f>VLOOKUP($O680,scenarios!$A$2:$I$61,8)</f>
        <v>2030</v>
      </c>
      <c r="V680" s="25" t="str">
        <f>VLOOKUP($O680,scenarios!$A$2:$I$61,9)</f>
        <v>Ref</v>
      </c>
    </row>
    <row r="681" spans="1:22" x14ac:dyDescent="0.3">
      <c r="A681" s="10" t="s">
        <v>70</v>
      </c>
      <c r="B681" s="10" t="s">
        <v>147</v>
      </c>
      <c r="C681" s="2" t="s">
        <v>189</v>
      </c>
      <c r="D681" s="5"/>
      <c r="E681" s="4">
        <v>4.8461901972889302E-3</v>
      </c>
      <c r="F681" s="4">
        <v>6.9850536854464296E-2</v>
      </c>
      <c r="G681" s="4">
        <v>6.9850536854464296E-2</v>
      </c>
      <c r="H681" s="4">
        <v>6.8052608359924105E-2</v>
      </c>
      <c r="I681" s="5"/>
      <c r="J681" s="5"/>
      <c r="K681" s="5"/>
      <c r="L681" s="5"/>
      <c r="M681" s="5"/>
      <c r="O681" s="25" t="str">
        <f t="shared" si="13"/>
        <v>0040</v>
      </c>
      <c r="P681" s="25">
        <f>VLOOKUP($O681,scenarios!$A$2:$I$61,3)</f>
        <v>2060</v>
      </c>
      <c r="Q681" s="25" t="str">
        <f>VLOOKUP($O681,scenarios!$A$2:$I$61,4)</f>
        <v>Ref</v>
      </c>
      <c r="R681" s="25">
        <f>VLOOKUP($O681,scenarios!$A$2:$I$61,5)</f>
        <v>20</v>
      </c>
      <c r="S681" s="25" t="str">
        <f>VLOOKUP($O681,scenarios!$A$2:$I$61,6)</f>
        <v>Linear-Steady</v>
      </c>
      <c r="T681" s="25" t="str">
        <f>VLOOKUP($O681,scenarios!$A$2:$I$61,7)</f>
        <v>Low</v>
      </c>
      <c r="U681" s="25">
        <f>VLOOKUP($O681,scenarios!$A$2:$I$61,8)</f>
        <v>2030</v>
      </c>
      <c r="V681" s="25" t="str">
        <f>VLOOKUP($O681,scenarios!$A$2:$I$61,9)</f>
        <v>Ref</v>
      </c>
    </row>
    <row r="682" spans="1:22" x14ac:dyDescent="0.3">
      <c r="A682" s="10" t="s">
        <v>70</v>
      </c>
      <c r="B682" s="10" t="s">
        <v>147</v>
      </c>
      <c r="C682" s="2" t="s">
        <v>190</v>
      </c>
      <c r="D682" s="5"/>
      <c r="E682" s="4">
        <v>4.8461901972889302E-3</v>
      </c>
      <c r="F682" s="4">
        <v>6.9850536854464296E-2</v>
      </c>
      <c r="G682" s="4">
        <v>6.9850536854464296E-2</v>
      </c>
      <c r="H682" s="4">
        <v>6.8052608359924105E-2</v>
      </c>
      <c r="I682" s="5"/>
      <c r="J682" s="5"/>
      <c r="K682" s="5"/>
      <c r="L682" s="5"/>
      <c r="M682" s="5"/>
      <c r="O682" s="25" t="str">
        <f t="shared" si="13"/>
        <v>0041</v>
      </c>
      <c r="P682" s="25">
        <f>VLOOKUP($O682,scenarios!$A$2:$I$61,3)</f>
        <v>2060</v>
      </c>
      <c r="Q682" s="25" t="str">
        <f>VLOOKUP($O682,scenarios!$A$2:$I$61,4)</f>
        <v>Ref</v>
      </c>
      <c r="R682" s="25">
        <f>VLOOKUP($O682,scenarios!$A$2:$I$61,5)</f>
        <v>20</v>
      </c>
      <c r="S682" s="25" t="str">
        <f>VLOOKUP($O682,scenarios!$A$2:$I$61,6)</f>
        <v>Linear-Steady</v>
      </c>
      <c r="T682" s="25" t="str">
        <f>VLOOKUP($O682,scenarios!$A$2:$I$61,7)</f>
        <v>Doe4</v>
      </c>
      <c r="U682" s="25">
        <f>VLOOKUP($O682,scenarios!$A$2:$I$61,8)</f>
        <v>2030</v>
      </c>
      <c r="V682" s="25" t="str">
        <f>VLOOKUP($O682,scenarios!$A$2:$I$61,9)</f>
        <v>Ref</v>
      </c>
    </row>
    <row r="683" spans="1:22" x14ac:dyDescent="0.3">
      <c r="A683" s="10" t="s">
        <v>70</v>
      </c>
      <c r="B683" s="10" t="s">
        <v>147</v>
      </c>
      <c r="C683" s="2" t="s">
        <v>191</v>
      </c>
      <c r="D683" s="5"/>
      <c r="E683" s="4">
        <v>4.8461901972889302E-3</v>
      </c>
      <c r="F683" s="4">
        <v>6.9850536854464296E-2</v>
      </c>
      <c r="G683" s="4">
        <v>6.9850536854464296E-2</v>
      </c>
      <c r="H683" s="4">
        <v>6.8052608359924105E-2</v>
      </c>
      <c r="I683" s="5"/>
      <c r="J683" s="5"/>
      <c r="K683" s="5"/>
      <c r="L683" s="5"/>
      <c r="M683" s="5"/>
      <c r="O683" s="25" t="str">
        <f t="shared" si="13"/>
        <v>0042</v>
      </c>
      <c r="P683" s="25">
        <f>VLOOKUP($O683,scenarios!$A$2:$I$61,3)</f>
        <v>2060</v>
      </c>
      <c r="Q683" s="25" t="str">
        <f>VLOOKUP($O683,scenarios!$A$2:$I$61,4)</f>
        <v>Ref</v>
      </c>
      <c r="R683" s="25">
        <f>VLOOKUP($O683,scenarios!$A$2:$I$61,5)</f>
        <v>20</v>
      </c>
      <c r="S683" s="25" t="str">
        <f>VLOOKUP($O683,scenarios!$A$2:$I$61,6)</f>
        <v>Linear-Steady</v>
      </c>
      <c r="T683" s="25" t="str">
        <f>VLOOKUP($O683,scenarios!$A$2:$I$61,7)</f>
        <v>Doe2</v>
      </c>
      <c r="U683" s="25">
        <f>VLOOKUP($O683,scenarios!$A$2:$I$61,8)</f>
        <v>2030</v>
      </c>
      <c r="V683" s="25" t="str">
        <f>VLOOKUP($O683,scenarios!$A$2:$I$61,9)</f>
        <v>Ref</v>
      </c>
    </row>
    <row r="684" spans="1:22" x14ac:dyDescent="0.3">
      <c r="A684" s="10" t="s">
        <v>70</v>
      </c>
      <c r="B684" s="10" t="s">
        <v>147</v>
      </c>
      <c r="C684" s="2" t="s">
        <v>172</v>
      </c>
      <c r="D684" s="5"/>
      <c r="E684" s="4">
        <v>4.8461901972889302E-3</v>
      </c>
      <c r="F684" s="4">
        <v>6.9850536854464296E-2</v>
      </c>
      <c r="G684" s="4">
        <v>6.9850536854464296E-2</v>
      </c>
      <c r="H684" s="4">
        <v>6.8052608359924105E-2</v>
      </c>
      <c r="I684" s="5"/>
      <c r="J684" s="5"/>
      <c r="K684" s="5"/>
      <c r="L684" s="5"/>
      <c r="M684" s="5"/>
      <c r="O684" s="25" t="str">
        <f t="shared" si="13"/>
        <v>0044</v>
      </c>
      <c r="P684" s="25">
        <f>VLOOKUP($O684,scenarios!$A$2:$I$61,3)</f>
        <v>2060</v>
      </c>
      <c r="Q684" s="25" t="str">
        <f>VLOOKUP($O684,scenarios!$A$2:$I$61,4)</f>
        <v>Ref</v>
      </c>
      <c r="R684" s="25">
        <f>VLOOKUP($O684,scenarios!$A$2:$I$61,5)</f>
        <v>10</v>
      </c>
      <c r="S684" s="25" t="str">
        <f>VLOOKUP($O684,scenarios!$A$2:$I$61,6)</f>
        <v>Ref</v>
      </c>
      <c r="T684" s="25" t="str">
        <f>VLOOKUP($O684,scenarios!$A$2:$I$61,7)</f>
        <v>Ref</v>
      </c>
      <c r="U684" s="25">
        <f>VLOOKUP($O684,scenarios!$A$2:$I$61,8)</f>
        <v>2030</v>
      </c>
      <c r="V684" s="25">
        <f>VLOOKUP($O684,scenarios!$A$2:$I$61,9)</f>
        <v>70</v>
      </c>
    </row>
    <row r="685" spans="1:22" x14ac:dyDescent="0.3">
      <c r="A685" s="10" t="s">
        <v>70</v>
      </c>
      <c r="B685" s="10" t="s">
        <v>147</v>
      </c>
      <c r="C685" s="2" t="s">
        <v>192</v>
      </c>
      <c r="D685" s="5"/>
      <c r="E685" s="4">
        <v>4.8461901972889302E-3</v>
      </c>
      <c r="F685" s="4">
        <v>6.9850536854464296E-2</v>
      </c>
      <c r="G685" s="4">
        <v>6.9850536854464296E-2</v>
      </c>
      <c r="H685" s="4">
        <v>6.8052608359924105E-2</v>
      </c>
      <c r="I685" s="5"/>
      <c r="J685" s="5"/>
      <c r="K685" s="5"/>
      <c r="L685" s="5"/>
      <c r="M685" s="5"/>
      <c r="O685" s="25" t="str">
        <f t="shared" si="13"/>
        <v>0045</v>
      </c>
      <c r="P685" s="25">
        <f>VLOOKUP($O685,scenarios!$A$2:$I$61,3)</f>
        <v>2060</v>
      </c>
      <c r="Q685" s="25" t="str">
        <f>VLOOKUP($O685,scenarios!$A$2:$I$61,4)</f>
        <v>Ref</v>
      </c>
      <c r="R685" s="25">
        <f>VLOOKUP($O685,scenarios!$A$2:$I$61,5)</f>
        <v>20</v>
      </c>
      <c r="S685" s="25" t="str">
        <f>VLOOKUP($O685,scenarios!$A$2:$I$61,6)</f>
        <v>Ref</v>
      </c>
      <c r="T685" s="25" t="str">
        <f>VLOOKUP($O685,scenarios!$A$2:$I$61,7)</f>
        <v>Ref</v>
      </c>
      <c r="U685" s="25">
        <f>VLOOKUP($O685,scenarios!$A$2:$I$61,8)</f>
        <v>2030</v>
      </c>
      <c r="V685" s="25">
        <f>VLOOKUP($O685,scenarios!$A$2:$I$61,9)</f>
        <v>70</v>
      </c>
    </row>
    <row r="686" spans="1:22" x14ac:dyDescent="0.3">
      <c r="A686" s="10" t="s">
        <v>70</v>
      </c>
      <c r="B686" s="10" t="s">
        <v>147</v>
      </c>
      <c r="C686" s="2" t="s">
        <v>193</v>
      </c>
      <c r="D686" s="5"/>
      <c r="E686" s="4">
        <v>4.8461901972889302E-3</v>
      </c>
      <c r="F686" s="4">
        <v>6.9850536854464296E-2</v>
      </c>
      <c r="G686" s="4">
        <v>6.9850536854464296E-2</v>
      </c>
      <c r="H686" s="4">
        <v>6.8052608359924105E-2</v>
      </c>
      <c r="I686" s="5"/>
      <c r="J686" s="5"/>
      <c r="K686" s="5"/>
      <c r="L686" s="5"/>
      <c r="M686" s="5"/>
      <c r="O686" s="25" t="str">
        <f t="shared" si="13"/>
        <v>0047</v>
      </c>
      <c r="P686" s="25">
        <f>VLOOKUP($O686,scenarios!$A$2:$I$61,3)</f>
        <v>2060</v>
      </c>
      <c r="Q686" s="25" t="str">
        <f>VLOOKUP($O686,scenarios!$A$2:$I$61,4)</f>
        <v>Ref</v>
      </c>
      <c r="R686" s="25">
        <f>VLOOKUP($O686,scenarios!$A$2:$I$61,5)</f>
        <v>10</v>
      </c>
      <c r="S686" s="25" t="str">
        <f>VLOOKUP($O686,scenarios!$A$2:$I$61,6)</f>
        <v>Linear-Steady</v>
      </c>
      <c r="T686" s="25" t="str">
        <f>VLOOKUP($O686,scenarios!$A$2:$I$61,7)</f>
        <v>Ref</v>
      </c>
      <c r="U686" s="25">
        <f>VLOOKUP($O686,scenarios!$A$2:$I$61,8)</f>
        <v>2030</v>
      </c>
      <c r="V686" s="25">
        <f>VLOOKUP($O686,scenarios!$A$2:$I$61,9)</f>
        <v>70</v>
      </c>
    </row>
    <row r="687" spans="1:22" x14ac:dyDescent="0.3">
      <c r="A687" s="10" t="s">
        <v>70</v>
      </c>
      <c r="B687" s="10" t="s">
        <v>147</v>
      </c>
      <c r="C687" s="2" t="s">
        <v>194</v>
      </c>
      <c r="D687" s="5"/>
      <c r="E687" s="4">
        <v>4.8461901972889302E-3</v>
      </c>
      <c r="F687" s="4">
        <v>6.9850536854464296E-2</v>
      </c>
      <c r="G687" s="4">
        <v>6.9850536854464296E-2</v>
      </c>
      <c r="H687" s="4">
        <v>6.8052608359924105E-2</v>
      </c>
      <c r="I687" s="5"/>
      <c r="J687" s="5"/>
      <c r="K687" s="5"/>
      <c r="L687" s="5"/>
      <c r="M687" s="5"/>
      <c r="O687" s="25" t="str">
        <f t="shared" si="13"/>
        <v>0048</v>
      </c>
      <c r="P687" s="25">
        <f>VLOOKUP($O687,scenarios!$A$2:$I$61,3)</f>
        <v>2060</v>
      </c>
      <c r="Q687" s="25" t="str">
        <f>VLOOKUP($O687,scenarios!$A$2:$I$61,4)</f>
        <v>Ref</v>
      </c>
      <c r="R687" s="25">
        <f>VLOOKUP($O687,scenarios!$A$2:$I$61,5)</f>
        <v>20</v>
      </c>
      <c r="S687" s="25" t="str">
        <f>VLOOKUP($O687,scenarios!$A$2:$I$61,6)</f>
        <v>Linear-Steady</v>
      </c>
      <c r="T687" s="25" t="str">
        <f>VLOOKUP($O687,scenarios!$A$2:$I$61,7)</f>
        <v>Ref</v>
      </c>
      <c r="U687" s="25">
        <f>VLOOKUP($O687,scenarios!$A$2:$I$61,8)</f>
        <v>2030</v>
      </c>
      <c r="V687" s="25">
        <f>VLOOKUP($O687,scenarios!$A$2:$I$61,9)</f>
        <v>70</v>
      </c>
    </row>
    <row r="688" spans="1:22" x14ac:dyDescent="0.3">
      <c r="A688" s="10" t="s">
        <v>70</v>
      </c>
      <c r="B688" s="10" t="s">
        <v>147</v>
      </c>
      <c r="C688" s="2" t="s">
        <v>195</v>
      </c>
      <c r="D688" s="5"/>
      <c r="E688" s="4">
        <v>4.8461901972889302E-3</v>
      </c>
      <c r="F688" s="4">
        <v>6.9850536854464296E-2</v>
      </c>
      <c r="G688" s="4">
        <v>6.9850536854464296E-2</v>
      </c>
      <c r="H688" s="4">
        <v>6.8052608359924105E-2</v>
      </c>
      <c r="I688" s="5"/>
      <c r="J688" s="5"/>
      <c r="K688" s="5"/>
      <c r="L688" s="5"/>
      <c r="M688" s="5"/>
      <c r="O688" s="25" t="str">
        <f t="shared" si="13"/>
        <v>0055</v>
      </c>
      <c r="P688" s="25">
        <f>VLOOKUP($O688,scenarios!$A$2:$I$61,3)</f>
        <v>2060</v>
      </c>
      <c r="Q688" s="25" t="str">
        <f>VLOOKUP($O688,scenarios!$A$2:$I$61,4)</f>
        <v>Ref</v>
      </c>
      <c r="R688" s="25">
        <f>VLOOKUP($O688,scenarios!$A$2:$I$61,5)</f>
        <v>10</v>
      </c>
      <c r="S688" s="25" t="str">
        <f>VLOOKUP($O688,scenarios!$A$2:$I$61,6)</f>
        <v>Linear-Steady</v>
      </c>
      <c r="T688" s="25" t="str">
        <f>VLOOKUP($O688,scenarios!$A$2:$I$61,7)</f>
        <v>Low</v>
      </c>
      <c r="U688" s="25">
        <f>VLOOKUP($O688,scenarios!$A$2:$I$61,8)</f>
        <v>2030</v>
      </c>
      <c r="V688" s="25">
        <f>VLOOKUP($O688,scenarios!$A$2:$I$61,9)</f>
        <v>70</v>
      </c>
    </row>
    <row r="689" spans="1:22" x14ac:dyDescent="0.3">
      <c r="A689" s="10" t="s">
        <v>70</v>
      </c>
      <c r="B689" s="10" t="s">
        <v>147</v>
      </c>
      <c r="C689" s="2" t="s">
        <v>196</v>
      </c>
      <c r="D689" s="5"/>
      <c r="E689" s="4">
        <v>4.8461901972889302E-3</v>
      </c>
      <c r="F689" s="4">
        <v>6.9850536854464296E-2</v>
      </c>
      <c r="G689" s="4">
        <v>6.9850536854464296E-2</v>
      </c>
      <c r="H689" s="4">
        <v>6.8052608359924105E-2</v>
      </c>
      <c r="I689" s="5"/>
      <c r="J689" s="5"/>
      <c r="K689" s="5"/>
      <c r="L689" s="5"/>
      <c r="M689" s="5"/>
      <c r="O689" s="25" t="str">
        <f t="shared" si="13"/>
        <v>0056</v>
      </c>
      <c r="P689" s="25">
        <f>VLOOKUP($O689,scenarios!$A$2:$I$61,3)</f>
        <v>2060</v>
      </c>
      <c r="Q689" s="25" t="str">
        <f>VLOOKUP($O689,scenarios!$A$2:$I$61,4)</f>
        <v>Ref</v>
      </c>
      <c r="R689" s="25">
        <f>VLOOKUP($O689,scenarios!$A$2:$I$61,5)</f>
        <v>10</v>
      </c>
      <c r="S689" s="25" t="str">
        <f>VLOOKUP($O689,scenarios!$A$2:$I$61,6)</f>
        <v>Linear-Steady</v>
      </c>
      <c r="T689" s="25" t="str">
        <f>VLOOKUP($O689,scenarios!$A$2:$I$61,7)</f>
        <v>Doe4</v>
      </c>
      <c r="U689" s="25">
        <f>VLOOKUP($O689,scenarios!$A$2:$I$61,8)</f>
        <v>2030</v>
      </c>
      <c r="V689" s="25">
        <f>VLOOKUP($O689,scenarios!$A$2:$I$61,9)</f>
        <v>70</v>
      </c>
    </row>
    <row r="690" spans="1:22" x14ac:dyDescent="0.3">
      <c r="A690" s="10" t="s">
        <v>70</v>
      </c>
      <c r="B690" s="10" t="s">
        <v>147</v>
      </c>
      <c r="C690" s="2" t="s">
        <v>197</v>
      </c>
      <c r="D690" s="5"/>
      <c r="E690" s="4">
        <v>4.8461901972889302E-3</v>
      </c>
      <c r="F690" s="4">
        <v>6.9850536854464296E-2</v>
      </c>
      <c r="G690" s="4">
        <v>6.9850536854464296E-2</v>
      </c>
      <c r="H690" s="4">
        <v>6.8052608359924105E-2</v>
      </c>
      <c r="I690" s="5"/>
      <c r="J690" s="5"/>
      <c r="K690" s="5"/>
      <c r="L690" s="5"/>
      <c r="M690" s="5"/>
      <c r="O690" s="25" t="str">
        <f t="shared" ref="O690:O753" si="14">RIGHT(C690,4)</f>
        <v>0057</v>
      </c>
      <c r="P690" s="25">
        <f>VLOOKUP($O690,scenarios!$A$2:$I$61,3)</f>
        <v>2060</v>
      </c>
      <c r="Q690" s="25" t="str">
        <f>VLOOKUP($O690,scenarios!$A$2:$I$61,4)</f>
        <v>Ref</v>
      </c>
      <c r="R690" s="25">
        <f>VLOOKUP($O690,scenarios!$A$2:$I$61,5)</f>
        <v>10</v>
      </c>
      <c r="S690" s="25" t="str">
        <f>VLOOKUP($O690,scenarios!$A$2:$I$61,6)</f>
        <v>Linear-Steady</v>
      </c>
      <c r="T690" s="25" t="str">
        <f>VLOOKUP($O690,scenarios!$A$2:$I$61,7)</f>
        <v>Doe2</v>
      </c>
      <c r="U690" s="25">
        <f>VLOOKUP($O690,scenarios!$A$2:$I$61,8)</f>
        <v>2030</v>
      </c>
      <c r="V690" s="25">
        <f>VLOOKUP($O690,scenarios!$A$2:$I$61,9)</f>
        <v>70</v>
      </c>
    </row>
    <row r="691" spans="1:22" x14ac:dyDescent="0.3">
      <c r="A691" s="10" t="s">
        <v>70</v>
      </c>
      <c r="B691" s="10" t="s">
        <v>147</v>
      </c>
      <c r="C691" s="2" t="s">
        <v>198</v>
      </c>
      <c r="D691" s="5"/>
      <c r="E691" s="4">
        <v>4.8461901972889302E-3</v>
      </c>
      <c r="F691" s="4">
        <v>6.9850536854464296E-2</v>
      </c>
      <c r="G691" s="4">
        <v>6.9850536854464296E-2</v>
      </c>
      <c r="H691" s="4">
        <v>6.8052608359924105E-2</v>
      </c>
      <c r="I691" s="5"/>
      <c r="J691" s="5"/>
      <c r="K691" s="5"/>
      <c r="L691" s="5"/>
      <c r="M691" s="5"/>
      <c r="O691" s="25" t="str">
        <f t="shared" si="14"/>
        <v>0058</v>
      </c>
      <c r="P691" s="25">
        <f>VLOOKUP($O691,scenarios!$A$2:$I$61,3)</f>
        <v>2060</v>
      </c>
      <c r="Q691" s="25" t="str">
        <f>VLOOKUP($O691,scenarios!$A$2:$I$61,4)</f>
        <v>Ref</v>
      </c>
      <c r="R691" s="25">
        <f>VLOOKUP($O691,scenarios!$A$2:$I$61,5)</f>
        <v>20</v>
      </c>
      <c r="S691" s="25" t="str">
        <f>VLOOKUP($O691,scenarios!$A$2:$I$61,6)</f>
        <v>Linear-Steady</v>
      </c>
      <c r="T691" s="25" t="str">
        <f>VLOOKUP($O691,scenarios!$A$2:$I$61,7)</f>
        <v>Low</v>
      </c>
      <c r="U691" s="25">
        <f>VLOOKUP($O691,scenarios!$A$2:$I$61,8)</f>
        <v>2030</v>
      </c>
      <c r="V691" s="25">
        <f>VLOOKUP($O691,scenarios!$A$2:$I$61,9)</f>
        <v>70</v>
      </c>
    </row>
    <row r="692" spans="1:22" x14ac:dyDescent="0.3">
      <c r="A692" s="10" t="s">
        <v>70</v>
      </c>
      <c r="B692" s="10" t="s">
        <v>147</v>
      </c>
      <c r="C692" s="2" t="s">
        <v>199</v>
      </c>
      <c r="D692" s="5"/>
      <c r="E692" s="4">
        <v>4.8461901972889302E-3</v>
      </c>
      <c r="F692" s="4">
        <v>6.9850536854464296E-2</v>
      </c>
      <c r="G692" s="4">
        <v>6.9850536854464296E-2</v>
      </c>
      <c r="H692" s="4">
        <v>6.8052608359924105E-2</v>
      </c>
      <c r="I692" s="5"/>
      <c r="J692" s="5"/>
      <c r="K692" s="5"/>
      <c r="L692" s="5"/>
      <c r="M692" s="5"/>
      <c r="O692" s="25" t="str">
        <f t="shared" si="14"/>
        <v>0059</v>
      </c>
      <c r="P692" s="25">
        <f>VLOOKUP($O692,scenarios!$A$2:$I$61,3)</f>
        <v>2060</v>
      </c>
      <c r="Q692" s="25" t="str">
        <f>VLOOKUP($O692,scenarios!$A$2:$I$61,4)</f>
        <v>Ref</v>
      </c>
      <c r="R692" s="25">
        <f>VLOOKUP($O692,scenarios!$A$2:$I$61,5)</f>
        <v>20</v>
      </c>
      <c r="S692" s="25" t="str">
        <f>VLOOKUP($O692,scenarios!$A$2:$I$61,6)</f>
        <v>Linear-Steady</v>
      </c>
      <c r="T692" s="25" t="str">
        <f>VLOOKUP($O692,scenarios!$A$2:$I$61,7)</f>
        <v>Doe4</v>
      </c>
      <c r="U692" s="25">
        <f>VLOOKUP($O692,scenarios!$A$2:$I$61,8)</f>
        <v>2030</v>
      </c>
      <c r="V692" s="25">
        <f>VLOOKUP($O692,scenarios!$A$2:$I$61,9)</f>
        <v>70</v>
      </c>
    </row>
    <row r="693" spans="1:22" x14ac:dyDescent="0.3">
      <c r="A693" s="10" t="s">
        <v>70</v>
      </c>
      <c r="B693" s="10" t="s">
        <v>147</v>
      </c>
      <c r="C693" s="2" t="s">
        <v>200</v>
      </c>
      <c r="D693" s="5"/>
      <c r="E693" s="4">
        <v>4.8461901972889302E-3</v>
      </c>
      <c r="F693" s="4">
        <v>6.9850536854464296E-2</v>
      </c>
      <c r="G693" s="4">
        <v>6.9850536854464296E-2</v>
      </c>
      <c r="H693" s="4">
        <v>6.8052608359924105E-2</v>
      </c>
      <c r="I693" s="5"/>
      <c r="J693" s="5"/>
      <c r="K693" s="5"/>
      <c r="L693" s="5"/>
      <c r="M693" s="5"/>
      <c r="O693" s="25" t="str">
        <f t="shared" si="14"/>
        <v>0060</v>
      </c>
      <c r="P693" s="25">
        <f>VLOOKUP($O693,scenarios!$A$2:$I$61,3)</f>
        <v>2060</v>
      </c>
      <c r="Q693" s="25" t="str">
        <f>VLOOKUP($O693,scenarios!$A$2:$I$61,4)</f>
        <v>Ref</v>
      </c>
      <c r="R693" s="25">
        <f>VLOOKUP($O693,scenarios!$A$2:$I$61,5)</f>
        <v>20</v>
      </c>
      <c r="S693" s="25" t="str">
        <f>VLOOKUP($O693,scenarios!$A$2:$I$61,6)</f>
        <v>Linear-Steady</v>
      </c>
      <c r="T693" s="25" t="str">
        <f>VLOOKUP($O693,scenarios!$A$2:$I$61,7)</f>
        <v>Doe2</v>
      </c>
      <c r="U693" s="25">
        <f>VLOOKUP($O693,scenarios!$A$2:$I$61,8)</f>
        <v>2030</v>
      </c>
      <c r="V693" s="25">
        <f>VLOOKUP($O693,scenarios!$A$2:$I$61,9)</f>
        <v>70</v>
      </c>
    </row>
    <row r="694" spans="1:22" x14ac:dyDescent="0.3">
      <c r="A694" s="2" t="s">
        <v>71</v>
      </c>
      <c r="B694" s="2" t="s">
        <v>147</v>
      </c>
      <c r="C694" s="2" t="s">
        <v>173</v>
      </c>
      <c r="D694" s="5"/>
      <c r="E694" s="5"/>
      <c r="F694" s="5"/>
      <c r="G694" s="4">
        <v>11.776686688643499</v>
      </c>
      <c r="H694" s="4">
        <v>29.095425354797399</v>
      </c>
      <c r="I694" s="4">
        <v>29.100897533825101</v>
      </c>
      <c r="J694" s="4">
        <v>17.3242108451816</v>
      </c>
      <c r="K694" s="4">
        <v>17.631495176691899</v>
      </c>
      <c r="L694" s="4">
        <v>18.1826193754627</v>
      </c>
      <c r="M694" s="4">
        <v>19.150773147230598</v>
      </c>
      <c r="O694" s="25" t="str">
        <f t="shared" si="14"/>
        <v>0003</v>
      </c>
      <c r="P694" s="25" t="str">
        <f>VLOOKUP($O694,scenarios!$A$2:$I$61,3)</f>
        <v>Ref</v>
      </c>
      <c r="Q694" s="25" t="str">
        <f>VLOOKUP($O694,scenarios!$A$2:$I$61,4)</f>
        <v>Ref</v>
      </c>
      <c r="R694" s="25">
        <f>VLOOKUP($O694,scenarios!$A$2:$I$61,5)</f>
        <v>20</v>
      </c>
      <c r="S694" s="25" t="str">
        <f>VLOOKUP($O694,scenarios!$A$2:$I$61,6)</f>
        <v>Linear-Steady</v>
      </c>
      <c r="T694" s="25" t="str">
        <f>VLOOKUP($O694,scenarios!$A$2:$I$61,7)</f>
        <v>Doe2</v>
      </c>
      <c r="U694" s="25">
        <f>VLOOKUP($O694,scenarios!$A$2:$I$61,8)</f>
        <v>2030</v>
      </c>
      <c r="V694" s="25">
        <f>VLOOKUP($O694,scenarios!$A$2:$I$61,9)</f>
        <v>70</v>
      </c>
    </row>
    <row r="695" spans="1:22" x14ac:dyDescent="0.3">
      <c r="A695" s="10" t="s">
        <v>71</v>
      </c>
      <c r="B695" s="10" t="s">
        <v>147</v>
      </c>
      <c r="C695" s="2" t="s">
        <v>170</v>
      </c>
      <c r="D695" s="5"/>
      <c r="E695" s="5"/>
      <c r="F695" s="5"/>
      <c r="G695" s="4">
        <v>11.776686688643499</v>
      </c>
      <c r="H695" s="4">
        <v>23.368622020247599</v>
      </c>
      <c r="I695" s="4">
        <v>23.374094199275302</v>
      </c>
      <c r="J695" s="4">
        <v>17.3242108451816</v>
      </c>
      <c r="K695" s="4">
        <v>17.631495176691899</v>
      </c>
      <c r="L695" s="4">
        <v>18.1826193754627</v>
      </c>
      <c r="M695" s="4">
        <v>87.578445601313902</v>
      </c>
      <c r="O695" s="25" t="str">
        <f t="shared" si="14"/>
        <v>0008</v>
      </c>
      <c r="P695" s="25">
        <f>VLOOKUP($O695,scenarios!$A$2:$I$61,3)</f>
        <v>2060</v>
      </c>
      <c r="Q695" s="25" t="str">
        <f>VLOOKUP($O695,scenarios!$A$2:$I$61,4)</f>
        <v>Ref</v>
      </c>
      <c r="R695" s="25">
        <f>VLOOKUP($O695,scenarios!$A$2:$I$61,5)</f>
        <v>10</v>
      </c>
      <c r="S695" s="25" t="str">
        <f>VLOOKUP($O695,scenarios!$A$2:$I$61,6)</f>
        <v>Ref</v>
      </c>
      <c r="T695" s="25" t="str">
        <f>VLOOKUP($O695,scenarios!$A$2:$I$61,7)</f>
        <v>Ref</v>
      </c>
      <c r="U695" s="25" t="str">
        <f>VLOOKUP($O695,scenarios!$A$2:$I$61,8)</f>
        <v>Ref</v>
      </c>
      <c r="V695" s="25" t="str">
        <f>VLOOKUP($O695,scenarios!$A$2:$I$61,9)</f>
        <v>Ref</v>
      </c>
    </row>
    <row r="696" spans="1:22" x14ac:dyDescent="0.3">
      <c r="A696" s="10" t="s">
        <v>71</v>
      </c>
      <c r="B696" s="10" t="s">
        <v>147</v>
      </c>
      <c r="C696" s="2" t="s">
        <v>174</v>
      </c>
      <c r="D696" s="5"/>
      <c r="E696" s="5"/>
      <c r="F696" s="5"/>
      <c r="G696" s="4">
        <v>11.776686688643499</v>
      </c>
      <c r="H696" s="4">
        <v>25.050678718851898</v>
      </c>
      <c r="I696" s="4">
        <v>25.056150897879501</v>
      </c>
      <c r="J696" s="4">
        <v>17.3242108451816</v>
      </c>
      <c r="K696" s="4">
        <v>17.662983581684902</v>
      </c>
      <c r="L696" s="4">
        <v>18.214107780455599</v>
      </c>
      <c r="M696" s="4">
        <v>19.170579406397799</v>
      </c>
      <c r="O696" s="25" t="str">
        <f t="shared" si="14"/>
        <v>0009</v>
      </c>
      <c r="P696" s="25">
        <f>VLOOKUP($O696,scenarios!$A$2:$I$61,3)</f>
        <v>2060</v>
      </c>
      <c r="Q696" s="25" t="str">
        <f>VLOOKUP($O696,scenarios!$A$2:$I$61,4)</f>
        <v>Ref</v>
      </c>
      <c r="R696" s="25">
        <f>VLOOKUP($O696,scenarios!$A$2:$I$61,5)</f>
        <v>20</v>
      </c>
      <c r="S696" s="25" t="str">
        <f>VLOOKUP($O696,scenarios!$A$2:$I$61,6)</f>
        <v>Ref</v>
      </c>
      <c r="T696" s="25" t="str">
        <f>VLOOKUP($O696,scenarios!$A$2:$I$61,7)</f>
        <v>Ref</v>
      </c>
      <c r="U696" s="25" t="str">
        <f>VLOOKUP($O696,scenarios!$A$2:$I$61,8)</f>
        <v>Ref</v>
      </c>
      <c r="V696" s="25" t="str">
        <f>VLOOKUP($O696,scenarios!$A$2:$I$61,9)</f>
        <v>Ref</v>
      </c>
    </row>
    <row r="697" spans="1:22" x14ac:dyDescent="0.3">
      <c r="A697" s="10" t="s">
        <v>71</v>
      </c>
      <c r="B697" s="10" t="s">
        <v>147</v>
      </c>
      <c r="C697" s="2" t="s">
        <v>175</v>
      </c>
      <c r="D697" s="5"/>
      <c r="E697" s="5"/>
      <c r="F697" s="5"/>
      <c r="G697" s="4">
        <v>11.776686688643499</v>
      </c>
      <c r="H697" s="4">
        <v>23.368622020247599</v>
      </c>
      <c r="I697" s="4">
        <v>23.374094199275302</v>
      </c>
      <c r="J697" s="4">
        <v>17.3242108451816</v>
      </c>
      <c r="K697" s="4">
        <v>17.662983581684902</v>
      </c>
      <c r="L697" s="4">
        <v>18.214107780455599</v>
      </c>
      <c r="M697" s="4">
        <v>87.598251860481</v>
      </c>
      <c r="O697" s="25" t="str">
        <f t="shared" si="14"/>
        <v>0011</v>
      </c>
      <c r="P697" s="25">
        <f>VLOOKUP($O697,scenarios!$A$2:$I$61,3)</f>
        <v>2060</v>
      </c>
      <c r="Q697" s="25" t="str">
        <f>VLOOKUP($O697,scenarios!$A$2:$I$61,4)</f>
        <v>Ref</v>
      </c>
      <c r="R697" s="25">
        <f>VLOOKUP($O697,scenarios!$A$2:$I$61,5)</f>
        <v>10</v>
      </c>
      <c r="S697" s="25" t="str">
        <f>VLOOKUP($O697,scenarios!$A$2:$I$61,6)</f>
        <v>Linear-Steady</v>
      </c>
      <c r="T697" s="25" t="str">
        <f>VLOOKUP($O697,scenarios!$A$2:$I$61,7)</f>
        <v>Ref</v>
      </c>
      <c r="U697" s="25" t="str">
        <f>VLOOKUP($O697,scenarios!$A$2:$I$61,8)</f>
        <v>Ref</v>
      </c>
      <c r="V697" s="25" t="str">
        <f>VLOOKUP($O697,scenarios!$A$2:$I$61,9)</f>
        <v>Ref</v>
      </c>
    </row>
    <row r="698" spans="1:22" x14ac:dyDescent="0.3">
      <c r="A698" s="10" t="s">
        <v>71</v>
      </c>
      <c r="B698" s="10" t="s">
        <v>147</v>
      </c>
      <c r="C698" s="2" t="s">
        <v>176</v>
      </c>
      <c r="D698" s="5"/>
      <c r="E698" s="5"/>
      <c r="F698" s="5"/>
      <c r="G698" s="4">
        <v>11.776686688643499</v>
      </c>
      <c r="H698" s="4">
        <v>25.050678718851898</v>
      </c>
      <c r="I698" s="4">
        <v>25.056150897879501</v>
      </c>
      <c r="J698" s="4">
        <v>17.3242108451816</v>
      </c>
      <c r="K698" s="4">
        <v>17.662983581684902</v>
      </c>
      <c r="L698" s="4">
        <v>18.214107780455599</v>
      </c>
      <c r="M698" s="4">
        <v>87.598251860481099</v>
      </c>
      <c r="O698" s="25" t="str">
        <f t="shared" si="14"/>
        <v>0012</v>
      </c>
      <c r="P698" s="25">
        <f>VLOOKUP($O698,scenarios!$A$2:$I$61,3)</f>
        <v>2060</v>
      </c>
      <c r="Q698" s="25" t="str">
        <f>VLOOKUP($O698,scenarios!$A$2:$I$61,4)</f>
        <v>Ref</v>
      </c>
      <c r="R698" s="25">
        <f>VLOOKUP($O698,scenarios!$A$2:$I$61,5)</f>
        <v>20</v>
      </c>
      <c r="S698" s="25" t="str">
        <f>VLOOKUP($O698,scenarios!$A$2:$I$61,6)</f>
        <v>Linear-Steady</v>
      </c>
      <c r="T698" s="25" t="str">
        <f>VLOOKUP($O698,scenarios!$A$2:$I$61,7)</f>
        <v>Ref</v>
      </c>
      <c r="U698" s="25" t="str">
        <f>VLOOKUP($O698,scenarios!$A$2:$I$61,8)</f>
        <v>Ref</v>
      </c>
      <c r="V698" s="25" t="str">
        <f>VLOOKUP($O698,scenarios!$A$2:$I$61,9)</f>
        <v>Ref</v>
      </c>
    </row>
    <row r="699" spans="1:22" x14ac:dyDescent="0.3">
      <c r="A699" s="10" t="s">
        <v>71</v>
      </c>
      <c r="B699" s="10" t="s">
        <v>147</v>
      </c>
      <c r="C699" s="2" t="s">
        <v>177</v>
      </c>
      <c r="D699" s="5"/>
      <c r="E699" s="5"/>
      <c r="F699" s="5"/>
      <c r="G699" s="4">
        <v>11.776686688643499</v>
      </c>
      <c r="H699" s="4">
        <v>23.368622020247599</v>
      </c>
      <c r="I699" s="4">
        <v>23.374094199275302</v>
      </c>
      <c r="J699" s="4">
        <v>17.3242108451816</v>
      </c>
      <c r="K699" s="4">
        <v>17.662983581684902</v>
      </c>
      <c r="L699" s="4">
        <v>18.214107780455599</v>
      </c>
      <c r="M699" s="4">
        <v>87.598251860481</v>
      </c>
      <c r="O699" s="25" t="str">
        <f t="shared" si="14"/>
        <v>0019</v>
      </c>
      <c r="P699" s="25">
        <f>VLOOKUP($O699,scenarios!$A$2:$I$61,3)</f>
        <v>2060</v>
      </c>
      <c r="Q699" s="25" t="str">
        <f>VLOOKUP($O699,scenarios!$A$2:$I$61,4)</f>
        <v>Ref</v>
      </c>
      <c r="R699" s="25">
        <f>VLOOKUP($O699,scenarios!$A$2:$I$61,5)</f>
        <v>10</v>
      </c>
      <c r="S699" s="25" t="str">
        <f>VLOOKUP($O699,scenarios!$A$2:$I$61,6)</f>
        <v>Linear-Steady</v>
      </c>
      <c r="T699" s="25" t="str">
        <f>VLOOKUP($O699,scenarios!$A$2:$I$61,7)</f>
        <v>Low</v>
      </c>
      <c r="U699" s="25" t="str">
        <f>VLOOKUP($O699,scenarios!$A$2:$I$61,8)</f>
        <v>Ref</v>
      </c>
      <c r="V699" s="25" t="str">
        <f>VLOOKUP($O699,scenarios!$A$2:$I$61,9)</f>
        <v>Ref</v>
      </c>
    </row>
    <row r="700" spans="1:22" x14ac:dyDescent="0.3">
      <c r="A700" s="10" t="s">
        <v>71</v>
      </c>
      <c r="B700" s="10" t="s">
        <v>147</v>
      </c>
      <c r="C700" s="2" t="s">
        <v>178</v>
      </c>
      <c r="D700" s="5"/>
      <c r="E700" s="5"/>
      <c r="F700" s="5"/>
      <c r="G700" s="4">
        <v>11.776686688643499</v>
      </c>
      <c r="H700" s="4">
        <v>23.368622020247599</v>
      </c>
      <c r="I700" s="4">
        <v>23.374094199275302</v>
      </c>
      <c r="J700" s="4">
        <v>17.3242108451816</v>
      </c>
      <c r="K700" s="4">
        <v>17.662983581684902</v>
      </c>
      <c r="L700" s="4">
        <v>18.214107780455599</v>
      </c>
      <c r="M700" s="4">
        <v>87.598251860481</v>
      </c>
      <c r="O700" s="25" t="str">
        <f t="shared" si="14"/>
        <v>0020</v>
      </c>
      <c r="P700" s="25">
        <f>VLOOKUP($O700,scenarios!$A$2:$I$61,3)</f>
        <v>2060</v>
      </c>
      <c r="Q700" s="25" t="str">
        <f>VLOOKUP($O700,scenarios!$A$2:$I$61,4)</f>
        <v>Ref</v>
      </c>
      <c r="R700" s="25">
        <f>VLOOKUP($O700,scenarios!$A$2:$I$61,5)</f>
        <v>10</v>
      </c>
      <c r="S700" s="25" t="str">
        <f>VLOOKUP($O700,scenarios!$A$2:$I$61,6)</f>
        <v>Linear-Steady</v>
      </c>
      <c r="T700" s="25" t="str">
        <f>VLOOKUP($O700,scenarios!$A$2:$I$61,7)</f>
        <v>Doe4</v>
      </c>
      <c r="U700" s="25" t="str">
        <f>VLOOKUP($O700,scenarios!$A$2:$I$61,8)</f>
        <v>Ref</v>
      </c>
      <c r="V700" s="25" t="str">
        <f>VLOOKUP($O700,scenarios!$A$2:$I$61,9)</f>
        <v>Ref</v>
      </c>
    </row>
    <row r="701" spans="1:22" x14ac:dyDescent="0.3">
      <c r="A701" s="10" t="s">
        <v>71</v>
      </c>
      <c r="B701" s="10" t="s">
        <v>147</v>
      </c>
      <c r="C701" s="2" t="s">
        <v>179</v>
      </c>
      <c r="D701" s="5"/>
      <c r="E701" s="5"/>
      <c r="F701" s="5"/>
      <c r="G701" s="4">
        <v>11.776686688643499</v>
      </c>
      <c r="H701" s="4">
        <v>23.368622020247599</v>
      </c>
      <c r="I701" s="4">
        <v>23.374094199275198</v>
      </c>
      <c r="J701" s="4">
        <v>17.3242108451816</v>
      </c>
      <c r="K701" s="4">
        <v>17.662983581684902</v>
      </c>
      <c r="L701" s="4">
        <v>18.214107780455599</v>
      </c>
      <c r="M701" s="4">
        <v>87.598251860481099</v>
      </c>
      <c r="O701" s="25" t="str">
        <f t="shared" si="14"/>
        <v>0021</v>
      </c>
      <c r="P701" s="25">
        <f>VLOOKUP($O701,scenarios!$A$2:$I$61,3)</f>
        <v>2060</v>
      </c>
      <c r="Q701" s="25" t="str">
        <f>VLOOKUP($O701,scenarios!$A$2:$I$61,4)</f>
        <v>Ref</v>
      </c>
      <c r="R701" s="25">
        <f>VLOOKUP($O701,scenarios!$A$2:$I$61,5)</f>
        <v>10</v>
      </c>
      <c r="S701" s="25" t="str">
        <f>VLOOKUP($O701,scenarios!$A$2:$I$61,6)</f>
        <v>Linear-Steady</v>
      </c>
      <c r="T701" s="25" t="str">
        <f>VLOOKUP($O701,scenarios!$A$2:$I$61,7)</f>
        <v>Doe2</v>
      </c>
      <c r="U701" s="25" t="str">
        <f>VLOOKUP($O701,scenarios!$A$2:$I$61,8)</f>
        <v>Ref</v>
      </c>
      <c r="V701" s="25" t="str">
        <f>VLOOKUP($O701,scenarios!$A$2:$I$61,9)</f>
        <v>Ref</v>
      </c>
    </row>
    <row r="702" spans="1:22" x14ac:dyDescent="0.3">
      <c r="A702" s="10" t="s">
        <v>71</v>
      </c>
      <c r="B702" s="10" t="s">
        <v>147</v>
      </c>
      <c r="C702" s="2" t="s">
        <v>180</v>
      </c>
      <c r="D702" s="5"/>
      <c r="E702" s="5"/>
      <c r="F702" s="5"/>
      <c r="G702" s="4">
        <v>11.776686688643499</v>
      </c>
      <c r="H702" s="4">
        <v>25.050678718851898</v>
      </c>
      <c r="I702" s="4">
        <v>25.056150897879501</v>
      </c>
      <c r="J702" s="4">
        <v>17.3242108451816</v>
      </c>
      <c r="K702" s="4">
        <v>17.662983581684902</v>
      </c>
      <c r="L702" s="4">
        <v>18.214107780455599</v>
      </c>
      <c r="M702" s="4">
        <v>87.598251860481099</v>
      </c>
      <c r="O702" s="25" t="str">
        <f t="shared" si="14"/>
        <v>0022</v>
      </c>
      <c r="P702" s="25">
        <f>VLOOKUP($O702,scenarios!$A$2:$I$61,3)</f>
        <v>2060</v>
      </c>
      <c r="Q702" s="25" t="str">
        <f>VLOOKUP($O702,scenarios!$A$2:$I$61,4)</f>
        <v>Ref</v>
      </c>
      <c r="R702" s="25">
        <f>VLOOKUP($O702,scenarios!$A$2:$I$61,5)</f>
        <v>20</v>
      </c>
      <c r="S702" s="25" t="str">
        <f>VLOOKUP($O702,scenarios!$A$2:$I$61,6)</f>
        <v>Linear-Steady</v>
      </c>
      <c r="T702" s="25" t="str">
        <f>VLOOKUP($O702,scenarios!$A$2:$I$61,7)</f>
        <v>Low</v>
      </c>
      <c r="U702" s="25" t="str">
        <f>VLOOKUP($O702,scenarios!$A$2:$I$61,8)</f>
        <v>Ref</v>
      </c>
      <c r="V702" s="25" t="str">
        <f>VLOOKUP($O702,scenarios!$A$2:$I$61,9)</f>
        <v>Ref</v>
      </c>
    </row>
    <row r="703" spans="1:22" x14ac:dyDescent="0.3">
      <c r="A703" s="10" t="s">
        <v>71</v>
      </c>
      <c r="B703" s="10" t="s">
        <v>147</v>
      </c>
      <c r="C703" s="2" t="s">
        <v>181</v>
      </c>
      <c r="D703" s="5"/>
      <c r="E703" s="5"/>
      <c r="F703" s="5"/>
      <c r="G703" s="4">
        <v>11.776686688643499</v>
      </c>
      <c r="H703" s="4">
        <v>25.050678718851898</v>
      </c>
      <c r="I703" s="4">
        <v>25.056150897879501</v>
      </c>
      <c r="J703" s="4">
        <v>17.3242108451816</v>
      </c>
      <c r="K703" s="4">
        <v>17.662983581684902</v>
      </c>
      <c r="L703" s="4">
        <v>18.214107780455599</v>
      </c>
      <c r="M703" s="4">
        <v>87.598251860481099</v>
      </c>
      <c r="O703" s="25" t="str">
        <f t="shared" si="14"/>
        <v>0023</v>
      </c>
      <c r="P703" s="25">
        <f>VLOOKUP($O703,scenarios!$A$2:$I$61,3)</f>
        <v>2060</v>
      </c>
      <c r="Q703" s="25" t="str">
        <f>VLOOKUP($O703,scenarios!$A$2:$I$61,4)</f>
        <v>Ref</v>
      </c>
      <c r="R703" s="25">
        <f>VLOOKUP($O703,scenarios!$A$2:$I$61,5)</f>
        <v>20</v>
      </c>
      <c r="S703" s="25" t="str">
        <f>VLOOKUP($O703,scenarios!$A$2:$I$61,6)</f>
        <v>Linear-Steady</v>
      </c>
      <c r="T703" s="25" t="str">
        <f>VLOOKUP($O703,scenarios!$A$2:$I$61,7)</f>
        <v>Doe4</v>
      </c>
      <c r="U703" s="25" t="str">
        <f>VLOOKUP($O703,scenarios!$A$2:$I$61,8)</f>
        <v>Ref</v>
      </c>
      <c r="V703" s="25" t="str">
        <f>VLOOKUP($O703,scenarios!$A$2:$I$61,9)</f>
        <v>Ref</v>
      </c>
    </row>
    <row r="704" spans="1:22" x14ac:dyDescent="0.3">
      <c r="A704" s="10" t="s">
        <v>71</v>
      </c>
      <c r="B704" s="10" t="s">
        <v>147</v>
      </c>
      <c r="C704" s="2" t="s">
        <v>182</v>
      </c>
      <c r="D704" s="5"/>
      <c r="E704" s="5"/>
      <c r="F704" s="5"/>
      <c r="G704" s="4">
        <v>11.776686688643499</v>
      </c>
      <c r="H704" s="4">
        <v>25.050678718851898</v>
      </c>
      <c r="I704" s="4">
        <v>25.056150897879501</v>
      </c>
      <c r="J704" s="4">
        <v>17.3242108451816</v>
      </c>
      <c r="K704" s="4">
        <v>17.662983581684902</v>
      </c>
      <c r="L704" s="4">
        <v>18.214107780455599</v>
      </c>
      <c r="M704" s="4">
        <v>87.598251860481099</v>
      </c>
      <c r="O704" s="25" t="str">
        <f t="shared" si="14"/>
        <v>0024</v>
      </c>
      <c r="P704" s="25">
        <f>VLOOKUP($O704,scenarios!$A$2:$I$61,3)</f>
        <v>2060</v>
      </c>
      <c r="Q704" s="25" t="str">
        <f>VLOOKUP($O704,scenarios!$A$2:$I$61,4)</f>
        <v>Ref</v>
      </c>
      <c r="R704" s="25">
        <f>VLOOKUP($O704,scenarios!$A$2:$I$61,5)</f>
        <v>20</v>
      </c>
      <c r="S704" s="25" t="str">
        <f>VLOOKUP($O704,scenarios!$A$2:$I$61,6)</f>
        <v>Linear-Steady</v>
      </c>
      <c r="T704" s="25" t="str">
        <f>VLOOKUP($O704,scenarios!$A$2:$I$61,7)</f>
        <v>Doe2</v>
      </c>
      <c r="U704" s="25" t="str">
        <f>VLOOKUP($O704,scenarios!$A$2:$I$61,8)</f>
        <v>Ref</v>
      </c>
      <c r="V704" s="25" t="str">
        <f>VLOOKUP($O704,scenarios!$A$2:$I$61,9)</f>
        <v>Ref</v>
      </c>
    </row>
    <row r="705" spans="1:22" x14ac:dyDescent="0.3">
      <c r="A705" s="10" t="s">
        <v>71</v>
      </c>
      <c r="B705" s="10" t="s">
        <v>147</v>
      </c>
      <c r="C705" s="2" t="s">
        <v>171</v>
      </c>
      <c r="D705" s="5"/>
      <c r="E705" s="5"/>
      <c r="F705" s="5"/>
      <c r="G705" s="4">
        <v>11.776686688643499</v>
      </c>
      <c r="H705" s="4">
        <v>23.368622020247599</v>
      </c>
      <c r="I705" s="4">
        <v>23.374094199275302</v>
      </c>
      <c r="J705" s="4">
        <v>17.3242108451816</v>
      </c>
      <c r="K705" s="4">
        <v>17.631495176691899</v>
      </c>
      <c r="L705" s="4">
        <v>18.1826193754627</v>
      </c>
      <c r="M705" s="4">
        <v>87.578445601313902</v>
      </c>
      <c r="O705" s="25" t="str">
        <f t="shared" si="14"/>
        <v>0026</v>
      </c>
      <c r="P705" s="25">
        <f>VLOOKUP($O705,scenarios!$A$2:$I$61,3)</f>
        <v>2060</v>
      </c>
      <c r="Q705" s="25" t="str">
        <f>VLOOKUP($O705,scenarios!$A$2:$I$61,4)</f>
        <v>Ref</v>
      </c>
      <c r="R705" s="25">
        <f>VLOOKUP($O705,scenarios!$A$2:$I$61,5)</f>
        <v>10</v>
      </c>
      <c r="S705" s="25" t="str">
        <f>VLOOKUP($O705,scenarios!$A$2:$I$61,6)</f>
        <v>Ref</v>
      </c>
      <c r="T705" s="25" t="str">
        <f>VLOOKUP($O705,scenarios!$A$2:$I$61,7)</f>
        <v>Ref</v>
      </c>
      <c r="U705" s="25">
        <f>VLOOKUP($O705,scenarios!$A$2:$I$61,8)</f>
        <v>2030</v>
      </c>
      <c r="V705" s="25" t="str">
        <f>VLOOKUP($O705,scenarios!$A$2:$I$61,9)</f>
        <v>Ref</v>
      </c>
    </row>
    <row r="706" spans="1:22" x14ac:dyDescent="0.3">
      <c r="A706" s="10" t="s">
        <v>71</v>
      </c>
      <c r="B706" s="10" t="s">
        <v>147</v>
      </c>
      <c r="C706" s="2" t="s">
        <v>183</v>
      </c>
      <c r="D706" s="5"/>
      <c r="E706" s="5"/>
      <c r="F706" s="5"/>
      <c r="G706" s="4">
        <v>11.776686688643499</v>
      </c>
      <c r="H706" s="4">
        <v>25.050678718851898</v>
      </c>
      <c r="I706" s="4">
        <v>25.056150897879501</v>
      </c>
      <c r="J706" s="4">
        <v>17.3242108451816</v>
      </c>
      <c r="K706" s="4">
        <v>17.662983581684902</v>
      </c>
      <c r="L706" s="4">
        <v>18.214107780455599</v>
      </c>
      <c r="M706" s="4">
        <v>19.170579406397799</v>
      </c>
      <c r="O706" s="25" t="str">
        <f t="shared" si="14"/>
        <v>0027</v>
      </c>
      <c r="P706" s="25">
        <f>VLOOKUP($O706,scenarios!$A$2:$I$61,3)</f>
        <v>2060</v>
      </c>
      <c r="Q706" s="25" t="str">
        <f>VLOOKUP($O706,scenarios!$A$2:$I$61,4)</f>
        <v>Ref</v>
      </c>
      <c r="R706" s="25">
        <f>VLOOKUP($O706,scenarios!$A$2:$I$61,5)</f>
        <v>20</v>
      </c>
      <c r="S706" s="25" t="str">
        <f>VLOOKUP($O706,scenarios!$A$2:$I$61,6)</f>
        <v>Ref</v>
      </c>
      <c r="T706" s="25" t="str">
        <f>VLOOKUP($O706,scenarios!$A$2:$I$61,7)</f>
        <v>Ref</v>
      </c>
      <c r="U706" s="25">
        <f>VLOOKUP($O706,scenarios!$A$2:$I$61,8)</f>
        <v>2030</v>
      </c>
      <c r="V706" s="25" t="str">
        <f>VLOOKUP($O706,scenarios!$A$2:$I$61,9)</f>
        <v>Ref</v>
      </c>
    </row>
    <row r="707" spans="1:22" x14ac:dyDescent="0.3">
      <c r="A707" s="10" t="s">
        <v>71</v>
      </c>
      <c r="B707" s="10" t="s">
        <v>147</v>
      </c>
      <c r="C707" s="2" t="s">
        <v>184</v>
      </c>
      <c r="D707" s="5"/>
      <c r="E707" s="5"/>
      <c r="F707" s="5"/>
      <c r="G707" s="4">
        <v>11.776686688643499</v>
      </c>
      <c r="H707" s="4">
        <v>23.368622020247599</v>
      </c>
      <c r="I707" s="4">
        <v>23.374094199275302</v>
      </c>
      <c r="J707" s="4">
        <v>17.3242108451816</v>
      </c>
      <c r="K707" s="4">
        <v>17.662983581684902</v>
      </c>
      <c r="L707" s="4">
        <v>18.214107780455599</v>
      </c>
      <c r="M707" s="4">
        <v>87.598251860481099</v>
      </c>
      <c r="O707" s="25" t="str">
        <f t="shared" si="14"/>
        <v>0029</v>
      </c>
      <c r="P707" s="25">
        <f>VLOOKUP($O707,scenarios!$A$2:$I$61,3)</f>
        <v>2060</v>
      </c>
      <c r="Q707" s="25" t="str">
        <f>VLOOKUP($O707,scenarios!$A$2:$I$61,4)</f>
        <v>Ref</v>
      </c>
      <c r="R707" s="25">
        <f>VLOOKUP($O707,scenarios!$A$2:$I$61,5)</f>
        <v>10</v>
      </c>
      <c r="S707" s="25" t="str">
        <f>VLOOKUP($O707,scenarios!$A$2:$I$61,6)</f>
        <v>Linear-Steady</v>
      </c>
      <c r="T707" s="25" t="str">
        <f>VLOOKUP($O707,scenarios!$A$2:$I$61,7)</f>
        <v>Ref</v>
      </c>
      <c r="U707" s="25">
        <f>VLOOKUP($O707,scenarios!$A$2:$I$61,8)</f>
        <v>2030</v>
      </c>
      <c r="V707" s="25" t="str">
        <f>VLOOKUP($O707,scenarios!$A$2:$I$61,9)</f>
        <v>Ref</v>
      </c>
    </row>
    <row r="708" spans="1:22" x14ac:dyDescent="0.3">
      <c r="A708" s="10" t="s">
        <v>71</v>
      </c>
      <c r="B708" s="10" t="s">
        <v>147</v>
      </c>
      <c r="C708" s="2" t="s">
        <v>185</v>
      </c>
      <c r="D708" s="5"/>
      <c r="E708" s="5"/>
      <c r="F708" s="5"/>
      <c r="G708" s="4">
        <v>11.776686688643499</v>
      </c>
      <c r="H708" s="4">
        <v>25.050678718851898</v>
      </c>
      <c r="I708" s="4">
        <v>25.056150897879501</v>
      </c>
      <c r="J708" s="4">
        <v>17.3242108451816</v>
      </c>
      <c r="K708" s="4">
        <v>17.662983581684902</v>
      </c>
      <c r="L708" s="4">
        <v>18.214107780455599</v>
      </c>
      <c r="M708" s="4">
        <v>87.598251860481099</v>
      </c>
      <c r="O708" s="25" t="str">
        <f t="shared" si="14"/>
        <v>0030</v>
      </c>
      <c r="P708" s="25">
        <f>VLOOKUP($O708,scenarios!$A$2:$I$61,3)</f>
        <v>2060</v>
      </c>
      <c r="Q708" s="25" t="str">
        <f>VLOOKUP($O708,scenarios!$A$2:$I$61,4)</f>
        <v>Ref</v>
      </c>
      <c r="R708" s="25">
        <f>VLOOKUP($O708,scenarios!$A$2:$I$61,5)</f>
        <v>20</v>
      </c>
      <c r="S708" s="25" t="str">
        <f>VLOOKUP($O708,scenarios!$A$2:$I$61,6)</f>
        <v>Linear-Steady</v>
      </c>
      <c r="T708" s="25" t="str">
        <f>VLOOKUP($O708,scenarios!$A$2:$I$61,7)</f>
        <v>Ref</v>
      </c>
      <c r="U708" s="25">
        <f>VLOOKUP($O708,scenarios!$A$2:$I$61,8)</f>
        <v>2030</v>
      </c>
      <c r="V708" s="25" t="str">
        <f>VLOOKUP($O708,scenarios!$A$2:$I$61,9)</f>
        <v>Ref</v>
      </c>
    </row>
    <row r="709" spans="1:22" x14ac:dyDescent="0.3">
      <c r="A709" s="10" t="s">
        <v>71</v>
      </c>
      <c r="B709" s="10" t="s">
        <v>147</v>
      </c>
      <c r="C709" s="2" t="s">
        <v>186</v>
      </c>
      <c r="D709" s="5"/>
      <c r="E709" s="5"/>
      <c r="F709" s="5"/>
      <c r="G709" s="4">
        <v>11.776686688643499</v>
      </c>
      <c r="H709" s="4">
        <v>22.183406681558399</v>
      </c>
      <c r="I709" s="4">
        <v>22.188878860586001</v>
      </c>
      <c r="J709" s="4">
        <v>17.3242108451816</v>
      </c>
      <c r="K709" s="4">
        <v>17.662983581684902</v>
      </c>
      <c r="L709" s="4">
        <v>18.214107780455599</v>
      </c>
      <c r="M709" s="4">
        <v>19.170579406397799</v>
      </c>
      <c r="O709" s="25" t="str">
        <f t="shared" si="14"/>
        <v>0037</v>
      </c>
      <c r="P709" s="25">
        <f>VLOOKUP($O709,scenarios!$A$2:$I$61,3)</f>
        <v>2060</v>
      </c>
      <c r="Q709" s="25" t="str">
        <f>VLOOKUP($O709,scenarios!$A$2:$I$61,4)</f>
        <v>Ref</v>
      </c>
      <c r="R709" s="25">
        <f>VLOOKUP($O709,scenarios!$A$2:$I$61,5)</f>
        <v>10</v>
      </c>
      <c r="S709" s="25" t="str">
        <f>VLOOKUP($O709,scenarios!$A$2:$I$61,6)</f>
        <v>Linear-Steady</v>
      </c>
      <c r="T709" s="25" t="str">
        <f>VLOOKUP($O709,scenarios!$A$2:$I$61,7)</f>
        <v>Low</v>
      </c>
      <c r="U709" s="25">
        <f>VLOOKUP($O709,scenarios!$A$2:$I$61,8)</f>
        <v>2030</v>
      </c>
      <c r="V709" s="25" t="str">
        <f>VLOOKUP($O709,scenarios!$A$2:$I$61,9)</f>
        <v>Ref</v>
      </c>
    </row>
    <row r="710" spans="1:22" x14ac:dyDescent="0.3">
      <c r="A710" s="10" t="s">
        <v>71</v>
      </c>
      <c r="B710" s="10" t="s">
        <v>147</v>
      </c>
      <c r="C710" s="2" t="s">
        <v>187</v>
      </c>
      <c r="D710" s="5"/>
      <c r="E710" s="5"/>
      <c r="F710" s="5"/>
      <c r="G710" s="4">
        <v>11.776686688643499</v>
      </c>
      <c r="H710" s="4">
        <v>22.183406681558399</v>
      </c>
      <c r="I710" s="4">
        <v>22.188878860586001</v>
      </c>
      <c r="J710" s="4">
        <v>17.3242108451816</v>
      </c>
      <c r="K710" s="4">
        <v>17.662983581684902</v>
      </c>
      <c r="L710" s="4">
        <v>18.214107780455599</v>
      </c>
      <c r="M710" s="4">
        <v>19.170579406397799</v>
      </c>
      <c r="O710" s="25" t="str">
        <f t="shared" si="14"/>
        <v>0038</v>
      </c>
      <c r="P710" s="25">
        <f>VLOOKUP($O710,scenarios!$A$2:$I$61,3)</f>
        <v>2060</v>
      </c>
      <c r="Q710" s="25" t="str">
        <f>VLOOKUP($O710,scenarios!$A$2:$I$61,4)</f>
        <v>Ref</v>
      </c>
      <c r="R710" s="25">
        <f>VLOOKUP($O710,scenarios!$A$2:$I$61,5)</f>
        <v>10</v>
      </c>
      <c r="S710" s="25" t="str">
        <f>VLOOKUP($O710,scenarios!$A$2:$I$61,6)</f>
        <v>Linear-Steady</v>
      </c>
      <c r="T710" s="25" t="str">
        <f>VLOOKUP($O710,scenarios!$A$2:$I$61,7)</f>
        <v>Doe4</v>
      </c>
      <c r="U710" s="25">
        <f>VLOOKUP($O710,scenarios!$A$2:$I$61,8)</f>
        <v>2030</v>
      </c>
      <c r="V710" s="25" t="str">
        <f>VLOOKUP($O710,scenarios!$A$2:$I$61,9)</f>
        <v>Ref</v>
      </c>
    </row>
    <row r="711" spans="1:22" x14ac:dyDescent="0.3">
      <c r="A711" s="10" t="s">
        <v>71</v>
      </c>
      <c r="B711" s="10" t="s">
        <v>147</v>
      </c>
      <c r="C711" s="2" t="s">
        <v>188</v>
      </c>
      <c r="D711" s="5"/>
      <c r="E711" s="5"/>
      <c r="F711" s="5"/>
      <c r="G711" s="4">
        <v>11.776686688643499</v>
      </c>
      <c r="H711" s="4">
        <v>22.183406681558399</v>
      </c>
      <c r="I711" s="4">
        <v>22.188878860586001</v>
      </c>
      <c r="J711" s="4">
        <v>17.3242108451816</v>
      </c>
      <c r="K711" s="4">
        <v>17.662983581684902</v>
      </c>
      <c r="L711" s="4">
        <v>18.214107780455599</v>
      </c>
      <c r="M711" s="4">
        <v>19.170579406397799</v>
      </c>
      <c r="O711" s="25" t="str">
        <f t="shared" si="14"/>
        <v>0039</v>
      </c>
      <c r="P711" s="25">
        <f>VLOOKUP($O711,scenarios!$A$2:$I$61,3)</f>
        <v>2060</v>
      </c>
      <c r="Q711" s="25" t="str">
        <f>VLOOKUP($O711,scenarios!$A$2:$I$61,4)</f>
        <v>Ref</v>
      </c>
      <c r="R711" s="25">
        <f>VLOOKUP($O711,scenarios!$A$2:$I$61,5)</f>
        <v>10</v>
      </c>
      <c r="S711" s="25" t="str">
        <f>VLOOKUP($O711,scenarios!$A$2:$I$61,6)</f>
        <v>Linear-Steady</v>
      </c>
      <c r="T711" s="25" t="str">
        <f>VLOOKUP($O711,scenarios!$A$2:$I$61,7)</f>
        <v>Doe2</v>
      </c>
      <c r="U711" s="25">
        <f>VLOOKUP($O711,scenarios!$A$2:$I$61,8)</f>
        <v>2030</v>
      </c>
      <c r="V711" s="25" t="str">
        <f>VLOOKUP($O711,scenarios!$A$2:$I$61,9)</f>
        <v>Ref</v>
      </c>
    </row>
    <row r="712" spans="1:22" x14ac:dyDescent="0.3">
      <c r="A712" s="10" t="s">
        <v>71</v>
      </c>
      <c r="B712" s="10" t="s">
        <v>147</v>
      </c>
      <c r="C712" s="2" t="s">
        <v>189</v>
      </c>
      <c r="D712" s="5"/>
      <c r="E712" s="5"/>
      <c r="F712" s="5"/>
      <c r="G712" s="4">
        <v>11.776686688643499</v>
      </c>
      <c r="H712" s="4">
        <v>23.576186467302701</v>
      </c>
      <c r="I712" s="4">
        <v>23.5816586463303</v>
      </c>
      <c r="J712" s="4">
        <v>17.3242108451816</v>
      </c>
      <c r="K712" s="4">
        <v>17.631495176691899</v>
      </c>
      <c r="L712" s="4">
        <v>18.1826193754627</v>
      </c>
      <c r="M712" s="4">
        <v>19.150773147230598</v>
      </c>
      <c r="O712" s="25" t="str">
        <f t="shared" si="14"/>
        <v>0040</v>
      </c>
      <c r="P712" s="25">
        <f>VLOOKUP($O712,scenarios!$A$2:$I$61,3)</f>
        <v>2060</v>
      </c>
      <c r="Q712" s="25" t="str">
        <f>VLOOKUP($O712,scenarios!$A$2:$I$61,4)</f>
        <v>Ref</v>
      </c>
      <c r="R712" s="25">
        <f>VLOOKUP($O712,scenarios!$A$2:$I$61,5)</f>
        <v>20</v>
      </c>
      <c r="S712" s="25" t="str">
        <f>VLOOKUP($O712,scenarios!$A$2:$I$61,6)</f>
        <v>Linear-Steady</v>
      </c>
      <c r="T712" s="25" t="str">
        <f>VLOOKUP($O712,scenarios!$A$2:$I$61,7)</f>
        <v>Low</v>
      </c>
      <c r="U712" s="25">
        <f>VLOOKUP($O712,scenarios!$A$2:$I$61,8)</f>
        <v>2030</v>
      </c>
      <c r="V712" s="25" t="str">
        <f>VLOOKUP($O712,scenarios!$A$2:$I$61,9)</f>
        <v>Ref</v>
      </c>
    </row>
    <row r="713" spans="1:22" x14ac:dyDescent="0.3">
      <c r="A713" s="10" t="s">
        <v>71</v>
      </c>
      <c r="B713" s="10" t="s">
        <v>147</v>
      </c>
      <c r="C713" s="2" t="s">
        <v>190</v>
      </c>
      <c r="D713" s="5"/>
      <c r="E713" s="5"/>
      <c r="F713" s="5"/>
      <c r="G713" s="4">
        <v>11.776686688643499</v>
      </c>
      <c r="H713" s="4">
        <v>23.576186467302701</v>
      </c>
      <c r="I713" s="4">
        <v>23.5816586463303</v>
      </c>
      <c r="J713" s="4">
        <v>17.3242108451816</v>
      </c>
      <c r="K713" s="4">
        <v>17.631495176691899</v>
      </c>
      <c r="L713" s="4">
        <v>18.1826193754627</v>
      </c>
      <c r="M713" s="4">
        <v>19.150773147230598</v>
      </c>
      <c r="O713" s="25" t="str">
        <f t="shared" si="14"/>
        <v>0041</v>
      </c>
      <c r="P713" s="25">
        <f>VLOOKUP($O713,scenarios!$A$2:$I$61,3)</f>
        <v>2060</v>
      </c>
      <c r="Q713" s="25" t="str">
        <f>VLOOKUP($O713,scenarios!$A$2:$I$61,4)</f>
        <v>Ref</v>
      </c>
      <c r="R713" s="25">
        <f>VLOOKUP($O713,scenarios!$A$2:$I$61,5)</f>
        <v>20</v>
      </c>
      <c r="S713" s="25" t="str">
        <f>VLOOKUP($O713,scenarios!$A$2:$I$61,6)</f>
        <v>Linear-Steady</v>
      </c>
      <c r="T713" s="25" t="str">
        <f>VLOOKUP($O713,scenarios!$A$2:$I$61,7)</f>
        <v>Doe4</v>
      </c>
      <c r="U713" s="25">
        <f>VLOOKUP($O713,scenarios!$A$2:$I$61,8)</f>
        <v>2030</v>
      </c>
      <c r="V713" s="25" t="str">
        <f>VLOOKUP($O713,scenarios!$A$2:$I$61,9)</f>
        <v>Ref</v>
      </c>
    </row>
    <row r="714" spans="1:22" x14ac:dyDescent="0.3">
      <c r="A714" s="10" t="s">
        <v>71</v>
      </c>
      <c r="B714" s="10" t="s">
        <v>147</v>
      </c>
      <c r="C714" s="2" t="s">
        <v>191</v>
      </c>
      <c r="D714" s="5"/>
      <c r="E714" s="5"/>
      <c r="F714" s="5"/>
      <c r="G714" s="4">
        <v>11.776686688643499</v>
      </c>
      <c r="H714" s="4">
        <v>23.576186467302701</v>
      </c>
      <c r="I714" s="4">
        <v>23.5816586463303</v>
      </c>
      <c r="J714" s="4">
        <v>17.3242108451816</v>
      </c>
      <c r="K714" s="4">
        <v>17.631495176691899</v>
      </c>
      <c r="L714" s="4">
        <v>18.1826193754627</v>
      </c>
      <c r="M714" s="4">
        <v>19.150773147230598</v>
      </c>
      <c r="O714" s="25" t="str">
        <f t="shared" si="14"/>
        <v>0042</v>
      </c>
      <c r="P714" s="25">
        <f>VLOOKUP($O714,scenarios!$A$2:$I$61,3)</f>
        <v>2060</v>
      </c>
      <c r="Q714" s="25" t="str">
        <f>VLOOKUP($O714,scenarios!$A$2:$I$61,4)</f>
        <v>Ref</v>
      </c>
      <c r="R714" s="25">
        <f>VLOOKUP($O714,scenarios!$A$2:$I$61,5)</f>
        <v>20</v>
      </c>
      <c r="S714" s="25" t="str">
        <f>VLOOKUP($O714,scenarios!$A$2:$I$61,6)</f>
        <v>Linear-Steady</v>
      </c>
      <c r="T714" s="25" t="str">
        <f>VLOOKUP($O714,scenarios!$A$2:$I$61,7)</f>
        <v>Doe2</v>
      </c>
      <c r="U714" s="25">
        <f>VLOOKUP($O714,scenarios!$A$2:$I$61,8)</f>
        <v>2030</v>
      </c>
      <c r="V714" s="25" t="str">
        <f>VLOOKUP($O714,scenarios!$A$2:$I$61,9)</f>
        <v>Ref</v>
      </c>
    </row>
    <row r="715" spans="1:22" x14ac:dyDescent="0.3">
      <c r="A715" s="10" t="s">
        <v>71</v>
      </c>
      <c r="B715" s="10" t="s">
        <v>147</v>
      </c>
      <c r="C715" s="2" t="s">
        <v>172</v>
      </c>
      <c r="D715" s="5"/>
      <c r="E715" s="5"/>
      <c r="F715" s="5"/>
      <c r="G715" s="4">
        <v>11.776686688643499</v>
      </c>
      <c r="H715" s="4">
        <v>23.368622020247599</v>
      </c>
      <c r="I715" s="4">
        <v>23.374094199275302</v>
      </c>
      <c r="J715" s="4">
        <v>17.3242108451816</v>
      </c>
      <c r="K715" s="4">
        <v>17.631495176691899</v>
      </c>
      <c r="L715" s="4">
        <v>18.1826193754627</v>
      </c>
      <c r="M715" s="4">
        <v>87.578445601313902</v>
      </c>
      <c r="O715" s="25" t="str">
        <f t="shared" si="14"/>
        <v>0044</v>
      </c>
      <c r="P715" s="25">
        <f>VLOOKUP($O715,scenarios!$A$2:$I$61,3)</f>
        <v>2060</v>
      </c>
      <c r="Q715" s="25" t="str">
        <f>VLOOKUP($O715,scenarios!$A$2:$I$61,4)</f>
        <v>Ref</v>
      </c>
      <c r="R715" s="25">
        <f>VLOOKUP($O715,scenarios!$A$2:$I$61,5)</f>
        <v>10</v>
      </c>
      <c r="S715" s="25" t="str">
        <f>VLOOKUP($O715,scenarios!$A$2:$I$61,6)</f>
        <v>Ref</v>
      </c>
      <c r="T715" s="25" t="str">
        <f>VLOOKUP($O715,scenarios!$A$2:$I$61,7)</f>
        <v>Ref</v>
      </c>
      <c r="U715" s="25">
        <f>VLOOKUP($O715,scenarios!$A$2:$I$61,8)</f>
        <v>2030</v>
      </c>
      <c r="V715" s="25">
        <f>VLOOKUP($O715,scenarios!$A$2:$I$61,9)</f>
        <v>70</v>
      </c>
    </row>
    <row r="716" spans="1:22" x14ac:dyDescent="0.3">
      <c r="A716" s="10" t="s">
        <v>71</v>
      </c>
      <c r="B716" s="10" t="s">
        <v>147</v>
      </c>
      <c r="C716" s="2" t="s">
        <v>192</v>
      </c>
      <c r="D716" s="5"/>
      <c r="E716" s="5"/>
      <c r="F716" s="5"/>
      <c r="G716" s="4">
        <v>11.776686688643499</v>
      </c>
      <c r="H716" s="4">
        <v>25.050678718851898</v>
      </c>
      <c r="I716" s="4">
        <v>25.056150897879501</v>
      </c>
      <c r="J716" s="4">
        <v>17.3242108451816</v>
      </c>
      <c r="K716" s="4">
        <v>17.662983581684902</v>
      </c>
      <c r="L716" s="4">
        <v>18.214107780455599</v>
      </c>
      <c r="M716" s="4">
        <v>19.170579406397799</v>
      </c>
      <c r="O716" s="25" t="str">
        <f t="shared" si="14"/>
        <v>0045</v>
      </c>
      <c r="P716" s="25">
        <f>VLOOKUP($O716,scenarios!$A$2:$I$61,3)</f>
        <v>2060</v>
      </c>
      <c r="Q716" s="25" t="str">
        <f>VLOOKUP($O716,scenarios!$A$2:$I$61,4)</f>
        <v>Ref</v>
      </c>
      <c r="R716" s="25">
        <f>VLOOKUP($O716,scenarios!$A$2:$I$61,5)</f>
        <v>20</v>
      </c>
      <c r="S716" s="25" t="str">
        <f>VLOOKUP($O716,scenarios!$A$2:$I$61,6)</f>
        <v>Ref</v>
      </c>
      <c r="T716" s="25" t="str">
        <f>VLOOKUP($O716,scenarios!$A$2:$I$61,7)</f>
        <v>Ref</v>
      </c>
      <c r="U716" s="25">
        <f>VLOOKUP($O716,scenarios!$A$2:$I$61,8)</f>
        <v>2030</v>
      </c>
      <c r="V716" s="25">
        <f>VLOOKUP($O716,scenarios!$A$2:$I$61,9)</f>
        <v>70</v>
      </c>
    </row>
    <row r="717" spans="1:22" x14ac:dyDescent="0.3">
      <c r="A717" s="10" t="s">
        <v>71</v>
      </c>
      <c r="B717" s="10" t="s">
        <v>147</v>
      </c>
      <c r="C717" s="2" t="s">
        <v>193</v>
      </c>
      <c r="D717" s="5"/>
      <c r="E717" s="5"/>
      <c r="F717" s="5"/>
      <c r="G717" s="4">
        <v>11.776686688643499</v>
      </c>
      <c r="H717" s="4">
        <v>23.368622020247599</v>
      </c>
      <c r="I717" s="4">
        <v>23.374094199275302</v>
      </c>
      <c r="J717" s="4">
        <v>17.3242108451816</v>
      </c>
      <c r="K717" s="4">
        <v>17.662983581684902</v>
      </c>
      <c r="L717" s="4">
        <v>18.214107780455599</v>
      </c>
      <c r="M717" s="4">
        <v>87.598251860481099</v>
      </c>
      <c r="O717" s="25" t="str">
        <f t="shared" si="14"/>
        <v>0047</v>
      </c>
      <c r="P717" s="25">
        <f>VLOOKUP($O717,scenarios!$A$2:$I$61,3)</f>
        <v>2060</v>
      </c>
      <c r="Q717" s="25" t="str">
        <f>VLOOKUP($O717,scenarios!$A$2:$I$61,4)</f>
        <v>Ref</v>
      </c>
      <c r="R717" s="25">
        <f>VLOOKUP($O717,scenarios!$A$2:$I$61,5)</f>
        <v>10</v>
      </c>
      <c r="S717" s="25" t="str">
        <f>VLOOKUP($O717,scenarios!$A$2:$I$61,6)</f>
        <v>Linear-Steady</v>
      </c>
      <c r="T717" s="25" t="str">
        <f>VLOOKUP($O717,scenarios!$A$2:$I$61,7)</f>
        <v>Ref</v>
      </c>
      <c r="U717" s="25">
        <f>VLOOKUP($O717,scenarios!$A$2:$I$61,8)</f>
        <v>2030</v>
      </c>
      <c r="V717" s="25">
        <f>VLOOKUP($O717,scenarios!$A$2:$I$61,9)</f>
        <v>70</v>
      </c>
    </row>
    <row r="718" spans="1:22" x14ac:dyDescent="0.3">
      <c r="A718" s="10" t="s">
        <v>71</v>
      </c>
      <c r="B718" s="10" t="s">
        <v>147</v>
      </c>
      <c r="C718" s="2" t="s">
        <v>194</v>
      </c>
      <c r="D718" s="5"/>
      <c r="E718" s="5"/>
      <c r="F718" s="5"/>
      <c r="G718" s="4">
        <v>11.776686688643499</v>
      </c>
      <c r="H718" s="4">
        <v>25.050678718851898</v>
      </c>
      <c r="I718" s="4">
        <v>25.056150897879501</v>
      </c>
      <c r="J718" s="4">
        <v>17.3242108451816</v>
      </c>
      <c r="K718" s="4">
        <v>17.662983581684902</v>
      </c>
      <c r="L718" s="4">
        <v>18.214107780455599</v>
      </c>
      <c r="M718" s="4">
        <v>87.598251860481099</v>
      </c>
      <c r="O718" s="25" t="str">
        <f t="shared" si="14"/>
        <v>0048</v>
      </c>
      <c r="P718" s="25">
        <f>VLOOKUP($O718,scenarios!$A$2:$I$61,3)</f>
        <v>2060</v>
      </c>
      <c r="Q718" s="25" t="str">
        <f>VLOOKUP($O718,scenarios!$A$2:$I$61,4)</f>
        <v>Ref</v>
      </c>
      <c r="R718" s="25">
        <f>VLOOKUP($O718,scenarios!$A$2:$I$61,5)</f>
        <v>20</v>
      </c>
      <c r="S718" s="25" t="str">
        <f>VLOOKUP($O718,scenarios!$A$2:$I$61,6)</f>
        <v>Linear-Steady</v>
      </c>
      <c r="T718" s="25" t="str">
        <f>VLOOKUP($O718,scenarios!$A$2:$I$61,7)</f>
        <v>Ref</v>
      </c>
      <c r="U718" s="25">
        <f>VLOOKUP($O718,scenarios!$A$2:$I$61,8)</f>
        <v>2030</v>
      </c>
      <c r="V718" s="25">
        <f>VLOOKUP($O718,scenarios!$A$2:$I$61,9)</f>
        <v>70</v>
      </c>
    </row>
    <row r="719" spans="1:22" x14ac:dyDescent="0.3">
      <c r="A719" s="10" t="s">
        <v>71</v>
      </c>
      <c r="B719" s="10" t="s">
        <v>147</v>
      </c>
      <c r="C719" s="2" t="s">
        <v>195</v>
      </c>
      <c r="D719" s="5"/>
      <c r="E719" s="5"/>
      <c r="F719" s="5"/>
      <c r="G719" s="4">
        <v>11.776686688643499</v>
      </c>
      <c r="H719" s="4">
        <v>22.183406681558399</v>
      </c>
      <c r="I719" s="4">
        <v>22.188878860586001</v>
      </c>
      <c r="J719" s="4">
        <v>17.3242108451816</v>
      </c>
      <c r="K719" s="4">
        <v>17.662983581684902</v>
      </c>
      <c r="L719" s="4">
        <v>18.214107780455599</v>
      </c>
      <c r="M719" s="4">
        <v>19.170579406397799</v>
      </c>
      <c r="O719" s="25" t="str">
        <f t="shared" si="14"/>
        <v>0055</v>
      </c>
      <c r="P719" s="25">
        <f>VLOOKUP($O719,scenarios!$A$2:$I$61,3)</f>
        <v>2060</v>
      </c>
      <c r="Q719" s="25" t="str">
        <f>VLOOKUP($O719,scenarios!$A$2:$I$61,4)</f>
        <v>Ref</v>
      </c>
      <c r="R719" s="25">
        <f>VLOOKUP($O719,scenarios!$A$2:$I$61,5)</f>
        <v>10</v>
      </c>
      <c r="S719" s="25" t="str">
        <f>VLOOKUP($O719,scenarios!$A$2:$I$61,6)</f>
        <v>Linear-Steady</v>
      </c>
      <c r="T719" s="25" t="str">
        <f>VLOOKUP($O719,scenarios!$A$2:$I$61,7)</f>
        <v>Low</v>
      </c>
      <c r="U719" s="25">
        <f>VLOOKUP($O719,scenarios!$A$2:$I$61,8)</f>
        <v>2030</v>
      </c>
      <c r="V719" s="25">
        <f>VLOOKUP($O719,scenarios!$A$2:$I$61,9)</f>
        <v>70</v>
      </c>
    </row>
    <row r="720" spans="1:22" x14ac:dyDescent="0.3">
      <c r="A720" s="10" t="s">
        <v>71</v>
      </c>
      <c r="B720" s="10" t="s">
        <v>147</v>
      </c>
      <c r="C720" s="2" t="s">
        <v>196</v>
      </c>
      <c r="D720" s="5"/>
      <c r="E720" s="5"/>
      <c r="F720" s="5"/>
      <c r="G720" s="4">
        <v>11.776686688643499</v>
      </c>
      <c r="H720" s="4">
        <v>22.183406681558399</v>
      </c>
      <c r="I720" s="4">
        <v>22.188878860586001</v>
      </c>
      <c r="J720" s="4">
        <v>17.3242108451816</v>
      </c>
      <c r="K720" s="4">
        <v>17.662983581684902</v>
      </c>
      <c r="L720" s="4">
        <v>18.214107780455599</v>
      </c>
      <c r="M720" s="4">
        <v>19.170579406397799</v>
      </c>
      <c r="O720" s="25" t="str">
        <f t="shared" si="14"/>
        <v>0056</v>
      </c>
      <c r="P720" s="25">
        <f>VLOOKUP($O720,scenarios!$A$2:$I$61,3)</f>
        <v>2060</v>
      </c>
      <c r="Q720" s="25" t="str">
        <f>VLOOKUP($O720,scenarios!$A$2:$I$61,4)</f>
        <v>Ref</v>
      </c>
      <c r="R720" s="25">
        <f>VLOOKUP($O720,scenarios!$A$2:$I$61,5)</f>
        <v>10</v>
      </c>
      <c r="S720" s="25" t="str">
        <f>VLOOKUP($O720,scenarios!$A$2:$I$61,6)</f>
        <v>Linear-Steady</v>
      </c>
      <c r="T720" s="25" t="str">
        <f>VLOOKUP($O720,scenarios!$A$2:$I$61,7)</f>
        <v>Doe4</v>
      </c>
      <c r="U720" s="25">
        <f>VLOOKUP($O720,scenarios!$A$2:$I$61,8)</f>
        <v>2030</v>
      </c>
      <c r="V720" s="25">
        <f>VLOOKUP($O720,scenarios!$A$2:$I$61,9)</f>
        <v>70</v>
      </c>
    </row>
    <row r="721" spans="1:22" x14ac:dyDescent="0.3">
      <c r="A721" s="10" t="s">
        <v>71</v>
      </c>
      <c r="B721" s="10" t="s">
        <v>147</v>
      </c>
      <c r="C721" s="2" t="s">
        <v>197</v>
      </c>
      <c r="D721" s="5"/>
      <c r="E721" s="5"/>
      <c r="F721" s="5"/>
      <c r="G721" s="4">
        <v>11.776686688643499</v>
      </c>
      <c r="H721" s="4">
        <v>22.183406681558399</v>
      </c>
      <c r="I721" s="4">
        <v>22.188878860586001</v>
      </c>
      <c r="J721" s="4">
        <v>17.3242108451816</v>
      </c>
      <c r="K721" s="4">
        <v>17.662983581684902</v>
      </c>
      <c r="L721" s="4">
        <v>18.214107780455599</v>
      </c>
      <c r="M721" s="4">
        <v>19.170579406397799</v>
      </c>
      <c r="O721" s="25" t="str">
        <f t="shared" si="14"/>
        <v>0057</v>
      </c>
      <c r="P721" s="25">
        <f>VLOOKUP($O721,scenarios!$A$2:$I$61,3)</f>
        <v>2060</v>
      </c>
      <c r="Q721" s="25" t="str">
        <f>VLOOKUP($O721,scenarios!$A$2:$I$61,4)</f>
        <v>Ref</v>
      </c>
      <c r="R721" s="25">
        <f>VLOOKUP($O721,scenarios!$A$2:$I$61,5)</f>
        <v>10</v>
      </c>
      <c r="S721" s="25" t="str">
        <f>VLOOKUP($O721,scenarios!$A$2:$I$61,6)</f>
        <v>Linear-Steady</v>
      </c>
      <c r="T721" s="25" t="str">
        <f>VLOOKUP($O721,scenarios!$A$2:$I$61,7)</f>
        <v>Doe2</v>
      </c>
      <c r="U721" s="25">
        <f>VLOOKUP($O721,scenarios!$A$2:$I$61,8)</f>
        <v>2030</v>
      </c>
      <c r="V721" s="25">
        <f>VLOOKUP($O721,scenarios!$A$2:$I$61,9)</f>
        <v>70</v>
      </c>
    </row>
    <row r="722" spans="1:22" x14ac:dyDescent="0.3">
      <c r="A722" s="10" t="s">
        <v>71</v>
      </c>
      <c r="B722" s="10" t="s">
        <v>147</v>
      </c>
      <c r="C722" s="2" t="s">
        <v>198</v>
      </c>
      <c r="D722" s="5"/>
      <c r="E722" s="5"/>
      <c r="F722" s="5"/>
      <c r="G722" s="4">
        <v>11.776686688643499</v>
      </c>
      <c r="H722" s="4">
        <v>23.576186467302701</v>
      </c>
      <c r="I722" s="4">
        <v>23.5816586463303</v>
      </c>
      <c r="J722" s="4">
        <v>17.3242108451816</v>
      </c>
      <c r="K722" s="4">
        <v>17.631495176691899</v>
      </c>
      <c r="L722" s="4">
        <v>18.1826193754627</v>
      </c>
      <c r="M722" s="4">
        <v>19.150773147230598</v>
      </c>
      <c r="O722" s="25" t="str">
        <f t="shared" si="14"/>
        <v>0058</v>
      </c>
      <c r="P722" s="25">
        <f>VLOOKUP($O722,scenarios!$A$2:$I$61,3)</f>
        <v>2060</v>
      </c>
      <c r="Q722" s="25" t="str">
        <f>VLOOKUP($O722,scenarios!$A$2:$I$61,4)</f>
        <v>Ref</v>
      </c>
      <c r="R722" s="25">
        <f>VLOOKUP($O722,scenarios!$A$2:$I$61,5)</f>
        <v>20</v>
      </c>
      <c r="S722" s="25" t="str">
        <f>VLOOKUP($O722,scenarios!$A$2:$I$61,6)</f>
        <v>Linear-Steady</v>
      </c>
      <c r="T722" s="25" t="str">
        <f>VLOOKUP($O722,scenarios!$A$2:$I$61,7)</f>
        <v>Low</v>
      </c>
      <c r="U722" s="25">
        <f>VLOOKUP($O722,scenarios!$A$2:$I$61,8)</f>
        <v>2030</v>
      </c>
      <c r="V722" s="25">
        <f>VLOOKUP($O722,scenarios!$A$2:$I$61,9)</f>
        <v>70</v>
      </c>
    </row>
    <row r="723" spans="1:22" x14ac:dyDescent="0.3">
      <c r="A723" s="10" t="s">
        <v>71</v>
      </c>
      <c r="B723" s="10" t="s">
        <v>147</v>
      </c>
      <c r="C723" s="2" t="s">
        <v>199</v>
      </c>
      <c r="D723" s="5"/>
      <c r="E723" s="5"/>
      <c r="F723" s="5"/>
      <c r="G723" s="4">
        <v>11.776686688643499</v>
      </c>
      <c r="H723" s="4">
        <v>23.576186467302701</v>
      </c>
      <c r="I723" s="4">
        <v>23.5816586463303</v>
      </c>
      <c r="J723" s="4">
        <v>17.3242108451816</v>
      </c>
      <c r="K723" s="4">
        <v>17.631495176691899</v>
      </c>
      <c r="L723" s="4">
        <v>18.1826193754627</v>
      </c>
      <c r="M723" s="4">
        <v>19.150773147230598</v>
      </c>
      <c r="O723" s="25" t="str">
        <f t="shared" si="14"/>
        <v>0059</v>
      </c>
      <c r="P723" s="25">
        <f>VLOOKUP($O723,scenarios!$A$2:$I$61,3)</f>
        <v>2060</v>
      </c>
      <c r="Q723" s="25" t="str">
        <f>VLOOKUP($O723,scenarios!$A$2:$I$61,4)</f>
        <v>Ref</v>
      </c>
      <c r="R723" s="25">
        <f>VLOOKUP($O723,scenarios!$A$2:$I$61,5)</f>
        <v>20</v>
      </c>
      <c r="S723" s="25" t="str">
        <f>VLOOKUP($O723,scenarios!$A$2:$I$61,6)</f>
        <v>Linear-Steady</v>
      </c>
      <c r="T723" s="25" t="str">
        <f>VLOOKUP($O723,scenarios!$A$2:$I$61,7)</f>
        <v>Doe4</v>
      </c>
      <c r="U723" s="25">
        <f>VLOOKUP($O723,scenarios!$A$2:$I$61,8)</f>
        <v>2030</v>
      </c>
      <c r="V723" s="25">
        <f>VLOOKUP($O723,scenarios!$A$2:$I$61,9)</f>
        <v>70</v>
      </c>
    </row>
    <row r="724" spans="1:22" x14ac:dyDescent="0.3">
      <c r="A724" s="10" t="s">
        <v>71</v>
      </c>
      <c r="B724" s="10" t="s">
        <v>147</v>
      </c>
      <c r="C724" s="2" t="s">
        <v>200</v>
      </c>
      <c r="D724" s="5"/>
      <c r="E724" s="5"/>
      <c r="F724" s="5"/>
      <c r="G724" s="4">
        <v>11.776686688643499</v>
      </c>
      <c r="H724" s="4">
        <v>23.576186467302701</v>
      </c>
      <c r="I724" s="4">
        <v>23.5816586463303</v>
      </c>
      <c r="J724" s="4">
        <v>17.3242108451816</v>
      </c>
      <c r="K724" s="4">
        <v>17.631495176691899</v>
      </c>
      <c r="L724" s="4">
        <v>18.1826193754627</v>
      </c>
      <c r="M724" s="4">
        <v>19.150773147230598</v>
      </c>
      <c r="O724" s="25" t="str">
        <f t="shared" si="14"/>
        <v>0060</v>
      </c>
      <c r="P724" s="25">
        <f>VLOOKUP($O724,scenarios!$A$2:$I$61,3)</f>
        <v>2060</v>
      </c>
      <c r="Q724" s="25" t="str">
        <f>VLOOKUP($O724,scenarios!$A$2:$I$61,4)</f>
        <v>Ref</v>
      </c>
      <c r="R724" s="25">
        <f>VLOOKUP($O724,scenarios!$A$2:$I$61,5)</f>
        <v>20</v>
      </c>
      <c r="S724" s="25" t="str">
        <f>VLOOKUP($O724,scenarios!$A$2:$I$61,6)</f>
        <v>Linear-Steady</v>
      </c>
      <c r="T724" s="25" t="str">
        <f>VLOOKUP($O724,scenarios!$A$2:$I$61,7)</f>
        <v>Doe2</v>
      </c>
      <c r="U724" s="25">
        <f>VLOOKUP($O724,scenarios!$A$2:$I$61,8)</f>
        <v>2030</v>
      </c>
      <c r="V724" s="25">
        <f>VLOOKUP($O724,scenarios!$A$2:$I$61,9)</f>
        <v>70</v>
      </c>
    </row>
    <row r="725" spans="1:22" x14ac:dyDescent="0.3">
      <c r="A725" s="2" t="s">
        <v>72</v>
      </c>
      <c r="B725" s="2" t="s">
        <v>147</v>
      </c>
      <c r="C725" s="2" t="s">
        <v>173</v>
      </c>
      <c r="D725" s="4">
        <v>9.0960766780856198E-2</v>
      </c>
      <c r="E725" s="4">
        <v>8.3465332866592398E-2</v>
      </c>
      <c r="F725" s="4">
        <v>2.26698875348782E-2</v>
      </c>
      <c r="G725" s="4">
        <v>6.0992483801830403E-3</v>
      </c>
      <c r="H725" s="4">
        <v>5.2060656887108698E-3</v>
      </c>
      <c r="I725" s="5"/>
      <c r="J725" s="5"/>
      <c r="K725" s="5"/>
      <c r="L725" s="5"/>
      <c r="M725" s="5"/>
      <c r="O725" s="25" t="str">
        <f t="shared" si="14"/>
        <v>0003</v>
      </c>
      <c r="P725" s="25" t="str">
        <f>VLOOKUP($O725,scenarios!$A$2:$I$61,3)</f>
        <v>Ref</v>
      </c>
      <c r="Q725" s="25" t="str">
        <f>VLOOKUP($O725,scenarios!$A$2:$I$61,4)</f>
        <v>Ref</v>
      </c>
      <c r="R725" s="25">
        <f>VLOOKUP($O725,scenarios!$A$2:$I$61,5)</f>
        <v>20</v>
      </c>
      <c r="S725" s="25" t="str">
        <f>VLOOKUP($O725,scenarios!$A$2:$I$61,6)</f>
        <v>Linear-Steady</v>
      </c>
      <c r="T725" s="25" t="str">
        <f>VLOOKUP($O725,scenarios!$A$2:$I$61,7)</f>
        <v>Doe2</v>
      </c>
      <c r="U725" s="25">
        <f>VLOOKUP($O725,scenarios!$A$2:$I$61,8)</f>
        <v>2030</v>
      </c>
      <c r="V725" s="25">
        <f>VLOOKUP($O725,scenarios!$A$2:$I$61,9)</f>
        <v>70</v>
      </c>
    </row>
    <row r="726" spans="1:22" x14ac:dyDescent="0.3">
      <c r="A726" s="10" t="s">
        <v>72</v>
      </c>
      <c r="B726" s="10" t="s">
        <v>147</v>
      </c>
      <c r="C726" s="2" t="s">
        <v>170</v>
      </c>
      <c r="D726" s="4">
        <v>9.0960766780856198E-2</v>
      </c>
      <c r="E726" s="4">
        <v>8.3465332866592398E-2</v>
      </c>
      <c r="F726" s="4">
        <v>2.26698875348782E-2</v>
      </c>
      <c r="G726" s="4">
        <v>6.0992483801830403E-3</v>
      </c>
      <c r="H726" s="4">
        <v>5.2060656887108698E-3</v>
      </c>
      <c r="I726" s="5"/>
      <c r="J726" s="5"/>
      <c r="K726" s="5"/>
      <c r="L726" s="5"/>
      <c r="M726" s="5"/>
      <c r="O726" s="25" t="str">
        <f t="shared" si="14"/>
        <v>0008</v>
      </c>
      <c r="P726" s="25">
        <f>VLOOKUP($O726,scenarios!$A$2:$I$61,3)</f>
        <v>2060</v>
      </c>
      <c r="Q726" s="25" t="str">
        <f>VLOOKUP($O726,scenarios!$A$2:$I$61,4)</f>
        <v>Ref</v>
      </c>
      <c r="R726" s="25">
        <f>VLOOKUP($O726,scenarios!$A$2:$I$61,5)</f>
        <v>10</v>
      </c>
      <c r="S726" s="25" t="str">
        <f>VLOOKUP($O726,scenarios!$A$2:$I$61,6)</f>
        <v>Ref</v>
      </c>
      <c r="T726" s="25" t="str">
        <f>VLOOKUP($O726,scenarios!$A$2:$I$61,7)</f>
        <v>Ref</v>
      </c>
      <c r="U726" s="25" t="str">
        <f>VLOOKUP($O726,scenarios!$A$2:$I$61,8)</f>
        <v>Ref</v>
      </c>
      <c r="V726" s="25" t="str">
        <f>VLOOKUP($O726,scenarios!$A$2:$I$61,9)</f>
        <v>Ref</v>
      </c>
    </row>
    <row r="727" spans="1:22" x14ac:dyDescent="0.3">
      <c r="A727" s="10" t="s">
        <v>72</v>
      </c>
      <c r="B727" s="10" t="s">
        <v>147</v>
      </c>
      <c r="C727" s="2" t="s">
        <v>174</v>
      </c>
      <c r="D727" s="4">
        <v>9.0960766780856198E-2</v>
      </c>
      <c r="E727" s="4">
        <v>8.3465332866592398E-2</v>
      </c>
      <c r="F727" s="4">
        <v>2.26698875348782E-2</v>
      </c>
      <c r="G727" s="4">
        <v>6.0992483801830403E-3</v>
      </c>
      <c r="H727" s="4">
        <v>5.2060656887108698E-3</v>
      </c>
      <c r="I727" s="5"/>
      <c r="J727" s="5"/>
      <c r="K727" s="5"/>
      <c r="L727" s="5"/>
      <c r="M727" s="5"/>
      <c r="O727" s="25" t="str">
        <f t="shared" si="14"/>
        <v>0009</v>
      </c>
      <c r="P727" s="25">
        <f>VLOOKUP($O727,scenarios!$A$2:$I$61,3)</f>
        <v>2060</v>
      </c>
      <c r="Q727" s="25" t="str">
        <f>VLOOKUP($O727,scenarios!$A$2:$I$61,4)</f>
        <v>Ref</v>
      </c>
      <c r="R727" s="25">
        <f>VLOOKUP($O727,scenarios!$A$2:$I$61,5)</f>
        <v>20</v>
      </c>
      <c r="S727" s="25" t="str">
        <f>VLOOKUP($O727,scenarios!$A$2:$I$61,6)</f>
        <v>Ref</v>
      </c>
      <c r="T727" s="25" t="str">
        <f>VLOOKUP($O727,scenarios!$A$2:$I$61,7)</f>
        <v>Ref</v>
      </c>
      <c r="U727" s="25" t="str">
        <f>VLOOKUP($O727,scenarios!$A$2:$I$61,8)</f>
        <v>Ref</v>
      </c>
      <c r="V727" s="25" t="str">
        <f>VLOOKUP($O727,scenarios!$A$2:$I$61,9)</f>
        <v>Ref</v>
      </c>
    </row>
    <row r="728" spans="1:22" x14ac:dyDescent="0.3">
      <c r="A728" s="10" t="s">
        <v>72</v>
      </c>
      <c r="B728" s="10" t="s">
        <v>147</v>
      </c>
      <c r="C728" s="2" t="s">
        <v>175</v>
      </c>
      <c r="D728" s="4">
        <v>9.0960766780856198E-2</v>
      </c>
      <c r="E728" s="4">
        <v>8.3465332866592398E-2</v>
      </c>
      <c r="F728" s="4">
        <v>2.26698875348782E-2</v>
      </c>
      <c r="G728" s="4">
        <v>6.0992483801830403E-3</v>
      </c>
      <c r="H728" s="4">
        <v>5.2060656887108698E-3</v>
      </c>
      <c r="I728" s="5"/>
      <c r="J728" s="5"/>
      <c r="K728" s="5"/>
      <c r="L728" s="5"/>
      <c r="M728" s="5"/>
      <c r="O728" s="25" t="str">
        <f t="shared" si="14"/>
        <v>0011</v>
      </c>
      <c r="P728" s="25">
        <f>VLOOKUP($O728,scenarios!$A$2:$I$61,3)</f>
        <v>2060</v>
      </c>
      <c r="Q728" s="25" t="str">
        <f>VLOOKUP($O728,scenarios!$A$2:$I$61,4)</f>
        <v>Ref</v>
      </c>
      <c r="R728" s="25">
        <f>VLOOKUP($O728,scenarios!$A$2:$I$61,5)</f>
        <v>10</v>
      </c>
      <c r="S728" s="25" t="str">
        <f>VLOOKUP($O728,scenarios!$A$2:$I$61,6)</f>
        <v>Linear-Steady</v>
      </c>
      <c r="T728" s="25" t="str">
        <f>VLOOKUP($O728,scenarios!$A$2:$I$61,7)</f>
        <v>Ref</v>
      </c>
      <c r="U728" s="25" t="str">
        <f>VLOOKUP($O728,scenarios!$A$2:$I$61,8)</f>
        <v>Ref</v>
      </c>
      <c r="V728" s="25" t="str">
        <f>VLOOKUP($O728,scenarios!$A$2:$I$61,9)</f>
        <v>Ref</v>
      </c>
    </row>
    <row r="729" spans="1:22" x14ac:dyDescent="0.3">
      <c r="A729" s="10" t="s">
        <v>72</v>
      </c>
      <c r="B729" s="10" t="s">
        <v>147</v>
      </c>
      <c r="C729" s="2" t="s">
        <v>176</v>
      </c>
      <c r="D729" s="4">
        <v>9.0960766780856198E-2</v>
      </c>
      <c r="E729" s="4">
        <v>8.3465332866592398E-2</v>
      </c>
      <c r="F729" s="4">
        <v>2.26698875348782E-2</v>
      </c>
      <c r="G729" s="4">
        <v>6.0992483801830403E-3</v>
      </c>
      <c r="H729" s="4">
        <v>5.2060656887108698E-3</v>
      </c>
      <c r="I729" s="5"/>
      <c r="J729" s="5"/>
      <c r="K729" s="5"/>
      <c r="L729" s="5"/>
      <c r="M729" s="5"/>
      <c r="O729" s="25" t="str">
        <f t="shared" si="14"/>
        <v>0012</v>
      </c>
      <c r="P729" s="25">
        <f>VLOOKUP($O729,scenarios!$A$2:$I$61,3)</f>
        <v>2060</v>
      </c>
      <c r="Q729" s="25" t="str">
        <f>VLOOKUP($O729,scenarios!$A$2:$I$61,4)</f>
        <v>Ref</v>
      </c>
      <c r="R729" s="25">
        <f>VLOOKUP($O729,scenarios!$A$2:$I$61,5)</f>
        <v>20</v>
      </c>
      <c r="S729" s="25" t="str">
        <f>VLOOKUP($O729,scenarios!$A$2:$I$61,6)</f>
        <v>Linear-Steady</v>
      </c>
      <c r="T729" s="25" t="str">
        <f>VLOOKUP($O729,scenarios!$A$2:$I$61,7)</f>
        <v>Ref</v>
      </c>
      <c r="U729" s="25" t="str">
        <f>VLOOKUP($O729,scenarios!$A$2:$I$61,8)</f>
        <v>Ref</v>
      </c>
      <c r="V729" s="25" t="str">
        <f>VLOOKUP($O729,scenarios!$A$2:$I$61,9)</f>
        <v>Ref</v>
      </c>
    </row>
    <row r="730" spans="1:22" x14ac:dyDescent="0.3">
      <c r="A730" s="10" t="s">
        <v>72</v>
      </c>
      <c r="B730" s="10" t="s">
        <v>147</v>
      </c>
      <c r="C730" s="2" t="s">
        <v>177</v>
      </c>
      <c r="D730" s="4">
        <v>9.0960766780856198E-2</v>
      </c>
      <c r="E730" s="4">
        <v>8.3465332866592398E-2</v>
      </c>
      <c r="F730" s="4">
        <v>2.26698875348782E-2</v>
      </c>
      <c r="G730" s="4">
        <v>6.0992483801830403E-3</v>
      </c>
      <c r="H730" s="4">
        <v>5.2060656887108698E-3</v>
      </c>
      <c r="I730" s="5"/>
      <c r="J730" s="5"/>
      <c r="K730" s="5"/>
      <c r="L730" s="5"/>
      <c r="M730" s="5"/>
      <c r="O730" s="25" t="str">
        <f t="shared" si="14"/>
        <v>0019</v>
      </c>
      <c r="P730" s="25">
        <f>VLOOKUP($O730,scenarios!$A$2:$I$61,3)</f>
        <v>2060</v>
      </c>
      <c r="Q730" s="25" t="str">
        <f>VLOOKUP($O730,scenarios!$A$2:$I$61,4)</f>
        <v>Ref</v>
      </c>
      <c r="R730" s="25">
        <f>VLOOKUP($O730,scenarios!$A$2:$I$61,5)</f>
        <v>10</v>
      </c>
      <c r="S730" s="25" t="str">
        <f>VLOOKUP($O730,scenarios!$A$2:$I$61,6)</f>
        <v>Linear-Steady</v>
      </c>
      <c r="T730" s="25" t="str">
        <f>VLOOKUP($O730,scenarios!$A$2:$I$61,7)</f>
        <v>Low</v>
      </c>
      <c r="U730" s="25" t="str">
        <f>VLOOKUP($O730,scenarios!$A$2:$I$61,8)</f>
        <v>Ref</v>
      </c>
      <c r="V730" s="25" t="str">
        <f>VLOOKUP($O730,scenarios!$A$2:$I$61,9)</f>
        <v>Ref</v>
      </c>
    </row>
    <row r="731" spans="1:22" x14ac:dyDescent="0.3">
      <c r="A731" s="10" t="s">
        <v>72</v>
      </c>
      <c r="B731" s="10" t="s">
        <v>147</v>
      </c>
      <c r="C731" s="2" t="s">
        <v>178</v>
      </c>
      <c r="D731" s="4">
        <v>9.0960766780856198E-2</v>
      </c>
      <c r="E731" s="4">
        <v>8.3465332866592398E-2</v>
      </c>
      <c r="F731" s="4">
        <v>2.26698875348782E-2</v>
      </c>
      <c r="G731" s="4">
        <v>6.0992483801830403E-3</v>
      </c>
      <c r="H731" s="4">
        <v>5.2060656887108698E-3</v>
      </c>
      <c r="I731" s="5"/>
      <c r="J731" s="5"/>
      <c r="K731" s="5"/>
      <c r="L731" s="5"/>
      <c r="M731" s="5"/>
      <c r="O731" s="25" t="str">
        <f t="shared" si="14"/>
        <v>0020</v>
      </c>
      <c r="P731" s="25">
        <f>VLOOKUP($O731,scenarios!$A$2:$I$61,3)</f>
        <v>2060</v>
      </c>
      <c r="Q731" s="25" t="str">
        <f>VLOOKUP($O731,scenarios!$A$2:$I$61,4)</f>
        <v>Ref</v>
      </c>
      <c r="R731" s="25">
        <f>VLOOKUP($O731,scenarios!$A$2:$I$61,5)</f>
        <v>10</v>
      </c>
      <c r="S731" s="25" t="str">
        <f>VLOOKUP($O731,scenarios!$A$2:$I$61,6)</f>
        <v>Linear-Steady</v>
      </c>
      <c r="T731" s="25" t="str">
        <f>VLOOKUP($O731,scenarios!$A$2:$I$61,7)</f>
        <v>Doe4</v>
      </c>
      <c r="U731" s="25" t="str">
        <f>VLOOKUP($O731,scenarios!$A$2:$I$61,8)</f>
        <v>Ref</v>
      </c>
      <c r="V731" s="25" t="str">
        <f>VLOOKUP($O731,scenarios!$A$2:$I$61,9)</f>
        <v>Ref</v>
      </c>
    </row>
    <row r="732" spans="1:22" x14ac:dyDescent="0.3">
      <c r="A732" s="10" t="s">
        <v>72</v>
      </c>
      <c r="B732" s="10" t="s">
        <v>147</v>
      </c>
      <c r="C732" s="2" t="s">
        <v>179</v>
      </c>
      <c r="D732" s="4">
        <v>9.09607667808561E-2</v>
      </c>
      <c r="E732" s="4">
        <v>8.3465332866592398E-2</v>
      </c>
      <c r="F732" s="4">
        <v>2.26698875348782E-2</v>
      </c>
      <c r="G732" s="4">
        <v>6.0992483801830403E-3</v>
      </c>
      <c r="H732" s="4">
        <v>5.2060656887108698E-3</v>
      </c>
      <c r="I732" s="5"/>
      <c r="J732" s="5"/>
      <c r="K732" s="5"/>
      <c r="L732" s="5"/>
      <c r="M732" s="5"/>
      <c r="O732" s="25" t="str">
        <f t="shared" si="14"/>
        <v>0021</v>
      </c>
      <c r="P732" s="25">
        <f>VLOOKUP($O732,scenarios!$A$2:$I$61,3)</f>
        <v>2060</v>
      </c>
      <c r="Q732" s="25" t="str">
        <f>VLOOKUP($O732,scenarios!$A$2:$I$61,4)</f>
        <v>Ref</v>
      </c>
      <c r="R732" s="25">
        <f>VLOOKUP($O732,scenarios!$A$2:$I$61,5)</f>
        <v>10</v>
      </c>
      <c r="S732" s="25" t="str">
        <f>VLOOKUP($O732,scenarios!$A$2:$I$61,6)</f>
        <v>Linear-Steady</v>
      </c>
      <c r="T732" s="25" t="str">
        <f>VLOOKUP($O732,scenarios!$A$2:$I$61,7)</f>
        <v>Doe2</v>
      </c>
      <c r="U732" s="25" t="str">
        <f>VLOOKUP($O732,scenarios!$A$2:$I$61,8)</f>
        <v>Ref</v>
      </c>
      <c r="V732" s="25" t="str">
        <f>VLOOKUP($O732,scenarios!$A$2:$I$61,9)</f>
        <v>Ref</v>
      </c>
    </row>
    <row r="733" spans="1:22" x14ac:dyDescent="0.3">
      <c r="A733" s="10" t="s">
        <v>72</v>
      </c>
      <c r="B733" s="10" t="s">
        <v>147</v>
      </c>
      <c r="C733" s="2" t="s">
        <v>180</v>
      </c>
      <c r="D733" s="4">
        <v>9.0960766780856198E-2</v>
      </c>
      <c r="E733" s="4">
        <v>8.3465332866592398E-2</v>
      </c>
      <c r="F733" s="4">
        <v>2.26698875348782E-2</v>
      </c>
      <c r="G733" s="4">
        <v>6.0992483801830403E-3</v>
      </c>
      <c r="H733" s="4">
        <v>5.2060656887108698E-3</v>
      </c>
      <c r="I733" s="5"/>
      <c r="J733" s="5"/>
      <c r="K733" s="5"/>
      <c r="L733" s="5"/>
      <c r="M733" s="5"/>
      <c r="O733" s="25" t="str">
        <f t="shared" si="14"/>
        <v>0022</v>
      </c>
      <c r="P733" s="25">
        <f>VLOOKUP($O733,scenarios!$A$2:$I$61,3)</f>
        <v>2060</v>
      </c>
      <c r="Q733" s="25" t="str">
        <f>VLOOKUP($O733,scenarios!$A$2:$I$61,4)</f>
        <v>Ref</v>
      </c>
      <c r="R733" s="25">
        <f>VLOOKUP($O733,scenarios!$A$2:$I$61,5)</f>
        <v>20</v>
      </c>
      <c r="S733" s="25" t="str">
        <f>VLOOKUP($O733,scenarios!$A$2:$I$61,6)</f>
        <v>Linear-Steady</v>
      </c>
      <c r="T733" s="25" t="str">
        <f>VLOOKUP($O733,scenarios!$A$2:$I$61,7)</f>
        <v>Low</v>
      </c>
      <c r="U733" s="25" t="str">
        <f>VLOOKUP($O733,scenarios!$A$2:$I$61,8)</f>
        <v>Ref</v>
      </c>
      <c r="V733" s="25" t="str">
        <f>VLOOKUP($O733,scenarios!$A$2:$I$61,9)</f>
        <v>Ref</v>
      </c>
    </row>
    <row r="734" spans="1:22" x14ac:dyDescent="0.3">
      <c r="A734" s="10" t="s">
        <v>72</v>
      </c>
      <c r="B734" s="10" t="s">
        <v>147</v>
      </c>
      <c r="C734" s="2" t="s">
        <v>181</v>
      </c>
      <c r="D734" s="4">
        <v>9.0960766780856198E-2</v>
      </c>
      <c r="E734" s="4">
        <v>8.3465332866592398E-2</v>
      </c>
      <c r="F734" s="4">
        <v>2.26698875348782E-2</v>
      </c>
      <c r="G734" s="4">
        <v>6.0992483801830403E-3</v>
      </c>
      <c r="H734" s="4">
        <v>5.2060656887108698E-3</v>
      </c>
      <c r="I734" s="5"/>
      <c r="J734" s="5"/>
      <c r="K734" s="5"/>
      <c r="L734" s="5"/>
      <c r="M734" s="5"/>
      <c r="O734" s="25" t="str">
        <f t="shared" si="14"/>
        <v>0023</v>
      </c>
      <c r="P734" s="25">
        <f>VLOOKUP($O734,scenarios!$A$2:$I$61,3)</f>
        <v>2060</v>
      </c>
      <c r="Q734" s="25" t="str">
        <f>VLOOKUP($O734,scenarios!$A$2:$I$61,4)</f>
        <v>Ref</v>
      </c>
      <c r="R734" s="25">
        <f>VLOOKUP($O734,scenarios!$A$2:$I$61,5)</f>
        <v>20</v>
      </c>
      <c r="S734" s="25" t="str">
        <f>VLOOKUP($O734,scenarios!$A$2:$I$61,6)</f>
        <v>Linear-Steady</v>
      </c>
      <c r="T734" s="25" t="str">
        <f>VLOOKUP($O734,scenarios!$A$2:$I$61,7)</f>
        <v>Doe4</v>
      </c>
      <c r="U734" s="25" t="str">
        <f>VLOOKUP($O734,scenarios!$A$2:$I$61,8)</f>
        <v>Ref</v>
      </c>
      <c r="V734" s="25" t="str">
        <f>VLOOKUP($O734,scenarios!$A$2:$I$61,9)</f>
        <v>Ref</v>
      </c>
    </row>
    <row r="735" spans="1:22" x14ac:dyDescent="0.3">
      <c r="A735" s="10" t="s">
        <v>72</v>
      </c>
      <c r="B735" s="10" t="s">
        <v>147</v>
      </c>
      <c r="C735" s="2" t="s">
        <v>182</v>
      </c>
      <c r="D735" s="4">
        <v>9.0960766780856198E-2</v>
      </c>
      <c r="E735" s="4">
        <v>8.3465332866592398E-2</v>
      </c>
      <c r="F735" s="4">
        <v>2.26698875348782E-2</v>
      </c>
      <c r="G735" s="4">
        <v>6.0992483801830403E-3</v>
      </c>
      <c r="H735" s="4">
        <v>5.2060656887108698E-3</v>
      </c>
      <c r="I735" s="5"/>
      <c r="J735" s="5"/>
      <c r="K735" s="5"/>
      <c r="L735" s="5"/>
      <c r="M735" s="5"/>
      <c r="O735" s="25" t="str">
        <f t="shared" si="14"/>
        <v>0024</v>
      </c>
      <c r="P735" s="25">
        <f>VLOOKUP($O735,scenarios!$A$2:$I$61,3)</f>
        <v>2060</v>
      </c>
      <c r="Q735" s="25" t="str">
        <f>VLOOKUP($O735,scenarios!$A$2:$I$61,4)</f>
        <v>Ref</v>
      </c>
      <c r="R735" s="25">
        <f>VLOOKUP($O735,scenarios!$A$2:$I$61,5)</f>
        <v>20</v>
      </c>
      <c r="S735" s="25" t="str">
        <f>VLOOKUP($O735,scenarios!$A$2:$I$61,6)</f>
        <v>Linear-Steady</v>
      </c>
      <c r="T735" s="25" t="str">
        <f>VLOOKUP($O735,scenarios!$A$2:$I$61,7)</f>
        <v>Doe2</v>
      </c>
      <c r="U735" s="25" t="str">
        <f>VLOOKUP($O735,scenarios!$A$2:$I$61,8)</f>
        <v>Ref</v>
      </c>
      <c r="V735" s="25" t="str">
        <f>VLOOKUP($O735,scenarios!$A$2:$I$61,9)</f>
        <v>Ref</v>
      </c>
    </row>
    <row r="736" spans="1:22" x14ac:dyDescent="0.3">
      <c r="A736" s="10" t="s">
        <v>72</v>
      </c>
      <c r="B736" s="10" t="s">
        <v>147</v>
      </c>
      <c r="C736" s="2" t="s">
        <v>171</v>
      </c>
      <c r="D736" s="4">
        <v>9.0960766780856198E-2</v>
      </c>
      <c r="E736" s="4">
        <v>8.3465332866592398E-2</v>
      </c>
      <c r="F736" s="4">
        <v>2.26698875348782E-2</v>
      </c>
      <c r="G736" s="4">
        <v>6.0992483801830403E-3</v>
      </c>
      <c r="H736" s="4">
        <v>5.2060656887108698E-3</v>
      </c>
      <c r="I736" s="5"/>
      <c r="J736" s="5"/>
      <c r="K736" s="5"/>
      <c r="L736" s="5"/>
      <c r="M736" s="5"/>
      <c r="O736" s="25" t="str">
        <f t="shared" si="14"/>
        <v>0026</v>
      </c>
      <c r="P736" s="25">
        <f>VLOOKUP($O736,scenarios!$A$2:$I$61,3)</f>
        <v>2060</v>
      </c>
      <c r="Q736" s="25" t="str">
        <f>VLOOKUP($O736,scenarios!$A$2:$I$61,4)</f>
        <v>Ref</v>
      </c>
      <c r="R736" s="25">
        <f>VLOOKUP($O736,scenarios!$A$2:$I$61,5)</f>
        <v>10</v>
      </c>
      <c r="S736" s="25" t="str">
        <f>VLOOKUP($O736,scenarios!$A$2:$I$61,6)</f>
        <v>Ref</v>
      </c>
      <c r="T736" s="25" t="str">
        <f>VLOOKUP($O736,scenarios!$A$2:$I$61,7)</f>
        <v>Ref</v>
      </c>
      <c r="U736" s="25">
        <f>VLOOKUP($O736,scenarios!$A$2:$I$61,8)</f>
        <v>2030</v>
      </c>
      <c r="V736" s="25" t="str">
        <f>VLOOKUP($O736,scenarios!$A$2:$I$61,9)</f>
        <v>Ref</v>
      </c>
    </row>
    <row r="737" spans="1:22" x14ac:dyDescent="0.3">
      <c r="A737" s="10" t="s">
        <v>72</v>
      </c>
      <c r="B737" s="10" t="s">
        <v>147</v>
      </c>
      <c r="C737" s="2" t="s">
        <v>183</v>
      </c>
      <c r="D737" s="4">
        <v>9.0960766780856198E-2</v>
      </c>
      <c r="E737" s="4">
        <v>8.3465332866592398E-2</v>
      </c>
      <c r="F737" s="4">
        <v>2.26698875348782E-2</v>
      </c>
      <c r="G737" s="4">
        <v>6.0992483801830403E-3</v>
      </c>
      <c r="H737" s="4">
        <v>5.2060656887108698E-3</v>
      </c>
      <c r="I737" s="5"/>
      <c r="J737" s="5"/>
      <c r="K737" s="5"/>
      <c r="L737" s="5"/>
      <c r="M737" s="5"/>
      <c r="O737" s="25" t="str">
        <f t="shared" si="14"/>
        <v>0027</v>
      </c>
      <c r="P737" s="25">
        <f>VLOOKUP($O737,scenarios!$A$2:$I$61,3)</f>
        <v>2060</v>
      </c>
      <c r="Q737" s="25" t="str">
        <f>VLOOKUP($O737,scenarios!$A$2:$I$61,4)</f>
        <v>Ref</v>
      </c>
      <c r="R737" s="25">
        <f>VLOOKUP($O737,scenarios!$A$2:$I$61,5)</f>
        <v>20</v>
      </c>
      <c r="S737" s="25" t="str">
        <f>VLOOKUP($O737,scenarios!$A$2:$I$61,6)</f>
        <v>Ref</v>
      </c>
      <c r="T737" s="25" t="str">
        <f>VLOOKUP($O737,scenarios!$A$2:$I$61,7)</f>
        <v>Ref</v>
      </c>
      <c r="U737" s="25">
        <f>VLOOKUP($O737,scenarios!$A$2:$I$61,8)</f>
        <v>2030</v>
      </c>
      <c r="V737" s="25" t="str">
        <f>VLOOKUP($O737,scenarios!$A$2:$I$61,9)</f>
        <v>Ref</v>
      </c>
    </row>
    <row r="738" spans="1:22" x14ac:dyDescent="0.3">
      <c r="A738" s="10" t="s">
        <v>72</v>
      </c>
      <c r="B738" s="10" t="s">
        <v>147</v>
      </c>
      <c r="C738" s="2" t="s">
        <v>184</v>
      </c>
      <c r="D738" s="4">
        <v>9.0960766780856198E-2</v>
      </c>
      <c r="E738" s="4">
        <v>8.3465332866592398E-2</v>
      </c>
      <c r="F738" s="4">
        <v>2.26698875348782E-2</v>
      </c>
      <c r="G738" s="4">
        <v>6.0992483801830403E-3</v>
      </c>
      <c r="H738" s="4">
        <v>5.2060656887108698E-3</v>
      </c>
      <c r="I738" s="5"/>
      <c r="J738" s="5"/>
      <c r="K738" s="5"/>
      <c r="L738" s="5"/>
      <c r="M738" s="5"/>
      <c r="O738" s="25" t="str">
        <f t="shared" si="14"/>
        <v>0029</v>
      </c>
      <c r="P738" s="25">
        <f>VLOOKUP($O738,scenarios!$A$2:$I$61,3)</f>
        <v>2060</v>
      </c>
      <c r="Q738" s="25" t="str">
        <f>VLOOKUP($O738,scenarios!$A$2:$I$61,4)</f>
        <v>Ref</v>
      </c>
      <c r="R738" s="25">
        <f>VLOOKUP($O738,scenarios!$A$2:$I$61,5)</f>
        <v>10</v>
      </c>
      <c r="S738" s="25" t="str">
        <f>VLOOKUP($O738,scenarios!$A$2:$I$61,6)</f>
        <v>Linear-Steady</v>
      </c>
      <c r="T738" s="25" t="str">
        <f>VLOOKUP($O738,scenarios!$A$2:$I$61,7)</f>
        <v>Ref</v>
      </c>
      <c r="U738" s="25">
        <f>VLOOKUP($O738,scenarios!$A$2:$I$61,8)</f>
        <v>2030</v>
      </c>
      <c r="V738" s="25" t="str">
        <f>VLOOKUP($O738,scenarios!$A$2:$I$61,9)</f>
        <v>Ref</v>
      </c>
    </row>
    <row r="739" spans="1:22" x14ac:dyDescent="0.3">
      <c r="A739" s="10" t="s">
        <v>72</v>
      </c>
      <c r="B739" s="10" t="s">
        <v>147</v>
      </c>
      <c r="C739" s="2" t="s">
        <v>185</v>
      </c>
      <c r="D739" s="4">
        <v>9.0960766780856198E-2</v>
      </c>
      <c r="E739" s="4">
        <v>8.3465332866592398E-2</v>
      </c>
      <c r="F739" s="4">
        <v>2.26698875348782E-2</v>
      </c>
      <c r="G739" s="4">
        <v>6.0992483801830403E-3</v>
      </c>
      <c r="H739" s="4">
        <v>5.2060656887108698E-3</v>
      </c>
      <c r="I739" s="5"/>
      <c r="J739" s="5"/>
      <c r="K739" s="5"/>
      <c r="L739" s="5"/>
      <c r="M739" s="5"/>
      <c r="O739" s="25" t="str">
        <f t="shared" si="14"/>
        <v>0030</v>
      </c>
      <c r="P739" s="25">
        <f>VLOOKUP($O739,scenarios!$A$2:$I$61,3)</f>
        <v>2060</v>
      </c>
      <c r="Q739" s="25" t="str">
        <f>VLOOKUP($O739,scenarios!$A$2:$I$61,4)</f>
        <v>Ref</v>
      </c>
      <c r="R739" s="25">
        <f>VLOOKUP($O739,scenarios!$A$2:$I$61,5)</f>
        <v>20</v>
      </c>
      <c r="S739" s="25" t="str">
        <f>VLOOKUP($O739,scenarios!$A$2:$I$61,6)</f>
        <v>Linear-Steady</v>
      </c>
      <c r="T739" s="25" t="str">
        <f>VLOOKUP($O739,scenarios!$A$2:$I$61,7)</f>
        <v>Ref</v>
      </c>
      <c r="U739" s="25">
        <f>VLOOKUP($O739,scenarios!$A$2:$I$61,8)</f>
        <v>2030</v>
      </c>
      <c r="V739" s="25" t="str">
        <f>VLOOKUP($O739,scenarios!$A$2:$I$61,9)</f>
        <v>Ref</v>
      </c>
    </row>
    <row r="740" spans="1:22" x14ac:dyDescent="0.3">
      <c r="A740" s="10" t="s">
        <v>72</v>
      </c>
      <c r="B740" s="10" t="s">
        <v>147</v>
      </c>
      <c r="C740" s="2" t="s">
        <v>186</v>
      </c>
      <c r="D740" s="4">
        <v>9.0960766780856198E-2</v>
      </c>
      <c r="E740" s="4">
        <v>8.3465332866592398E-2</v>
      </c>
      <c r="F740" s="4">
        <v>2.26698875348782E-2</v>
      </c>
      <c r="G740" s="4">
        <v>6.0992483801830403E-3</v>
      </c>
      <c r="H740" s="4">
        <v>5.2060656887108698E-3</v>
      </c>
      <c r="I740" s="5"/>
      <c r="J740" s="5"/>
      <c r="K740" s="5"/>
      <c r="L740" s="5"/>
      <c r="M740" s="5"/>
      <c r="O740" s="25" t="str">
        <f t="shared" si="14"/>
        <v>0037</v>
      </c>
      <c r="P740" s="25">
        <f>VLOOKUP($O740,scenarios!$A$2:$I$61,3)</f>
        <v>2060</v>
      </c>
      <c r="Q740" s="25" t="str">
        <f>VLOOKUP($O740,scenarios!$A$2:$I$61,4)</f>
        <v>Ref</v>
      </c>
      <c r="R740" s="25">
        <f>VLOOKUP($O740,scenarios!$A$2:$I$61,5)</f>
        <v>10</v>
      </c>
      <c r="S740" s="25" t="str">
        <f>VLOOKUP($O740,scenarios!$A$2:$I$61,6)</f>
        <v>Linear-Steady</v>
      </c>
      <c r="T740" s="25" t="str">
        <f>VLOOKUP($O740,scenarios!$A$2:$I$61,7)</f>
        <v>Low</v>
      </c>
      <c r="U740" s="25">
        <f>VLOOKUP($O740,scenarios!$A$2:$I$61,8)</f>
        <v>2030</v>
      </c>
      <c r="V740" s="25" t="str">
        <f>VLOOKUP($O740,scenarios!$A$2:$I$61,9)</f>
        <v>Ref</v>
      </c>
    </row>
    <row r="741" spans="1:22" x14ac:dyDescent="0.3">
      <c r="A741" s="10" t="s">
        <v>72</v>
      </c>
      <c r="B741" s="10" t="s">
        <v>147</v>
      </c>
      <c r="C741" s="2" t="s">
        <v>187</v>
      </c>
      <c r="D741" s="4">
        <v>9.0960766780856198E-2</v>
      </c>
      <c r="E741" s="4">
        <v>8.3465332866592398E-2</v>
      </c>
      <c r="F741" s="4">
        <v>2.26698875348782E-2</v>
      </c>
      <c r="G741" s="4">
        <v>6.0992483801830403E-3</v>
      </c>
      <c r="H741" s="4">
        <v>5.2060656887108698E-3</v>
      </c>
      <c r="I741" s="5"/>
      <c r="J741" s="5"/>
      <c r="K741" s="5"/>
      <c r="L741" s="5"/>
      <c r="M741" s="5"/>
      <c r="O741" s="25" t="str">
        <f t="shared" si="14"/>
        <v>0038</v>
      </c>
      <c r="P741" s="25">
        <f>VLOOKUP($O741,scenarios!$A$2:$I$61,3)</f>
        <v>2060</v>
      </c>
      <c r="Q741" s="25" t="str">
        <f>VLOOKUP($O741,scenarios!$A$2:$I$61,4)</f>
        <v>Ref</v>
      </c>
      <c r="R741" s="25">
        <f>VLOOKUP($O741,scenarios!$A$2:$I$61,5)</f>
        <v>10</v>
      </c>
      <c r="S741" s="25" t="str">
        <f>VLOOKUP($O741,scenarios!$A$2:$I$61,6)</f>
        <v>Linear-Steady</v>
      </c>
      <c r="T741" s="25" t="str">
        <f>VLOOKUP($O741,scenarios!$A$2:$I$61,7)</f>
        <v>Doe4</v>
      </c>
      <c r="U741" s="25">
        <f>VLOOKUP($O741,scenarios!$A$2:$I$61,8)</f>
        <v>2030</v>
      </c>
      <c r="V741" s="25" t="str">
        <f>VLOOKUP($O741,scenarios!$A$2:$I$61,9)</f>
        <v>Ref</v>
      </c>
    </row>
    <row r="742" spans="1:22" x14ac:dyDescent="0.3">
      <c r="A742" s="10" t="s">
        <v>72</v>
      </c>
      <c r="B742" s="10" t="s">
        <v>147</v>
      </c>
      <c r="C742" s="2" t="s">
        <v>188</v>
      </c>
      <c r="D742" s="4">
        <v>9.0960766780856198E-2</v>
      </c>
      <c r="E742" s="4">
        <v>8.3465332866592398E-2</v>
      </c>
      <c r="F742" s="4">
        <v>2.26698875348782E-2</v>
      </c>
      <c r="G742" s="4">
        <v>6.0992483801830403E-3</v>
      </c>
      <c r="H742" s="4">
        <v>5.2060656887108698E-3</v>
      </c>
      <c r="I742" s="5"/>
      <c r="J742" s="5"/>
      <c r="K742" s="5"/>
      <c r="L742" s="5"/>
      <c r="M742" s="5"/>
      <c r="O742" s="25" t="str">
        <f t="shared" si="14"/>
        <v>0039</v>
      </c>
      <c r="P742" s="25">
        <f>VLOOKUP($O742,scenarios!$A$2:$I$61,3)</f>
        <v>2060</v>
      </c>
      <c r="Q742" s="25" t="str">
        <f>VLOOKUP($O742,scenarios!$A$2:$I$61,4)</f>
        <v>Ref</v>
      </c>
      <c r="R742" s="25">
        <f>VLOOKUP($O742,scenarios!$A$2:$I$61,5)</f>
        <v>10</v>
      </c>
      <c r="S742" s="25" t="str">
        <f>VLOOKUP($O742,scenarios!$A$2:$I$61,6)</f>
        <v>Linear-Steady</v>
      </c>
      <c r="T742" s="25" t="str">
        <f>VLOOKUP($O742,scenarios!$A$2:$I$61,7)</f>
        <v>Doe2</v>
      </c>
      <c r="U742" s="25">
        <f>VLOOKUP($O742,scenarios!$A$2:$I$61,8)</f>
        <v>2030</v>
      </c>
      <c r="V742" s="25" t="str">
        <f>VLOOKUP($O742,scenarios!$A$2:$I$61,9)</f>
        <v>Ref</v>
      </c>
    </row>
    <row r="743" spans="1:22" x14ac:dyDescent="0.3">
      <c r="A743" s="10" t="s">
        <v>72</v>
      </c>
      <c r="B743" s="10" t="s">
        <v>147</v>
      </c>
      <c r="C743" s="2" t="s">
        <v>189</v>
      </c>
      <c r="D743" s="4">
        <v>9.0960766780856198E-2</v>
      </c>
      <c r="E743" s="4">
        <v>8.3465332866592398E-2</v>
      </c>
      <c r="F743" s="4">
        <v>2.26698875348782E-2</v>
      </c>
      <c r="G743" s="4">
        <v>6.0992483801830403E-3</v>
      </c>
      <c r="H743" s="4">
        <v>5.2060656887108698E-3</v>
      </c>
      <c r="I743" s="5"/>
      <c r="J743" s="5"/>
      <c r="K743" s="5"/>
      <c r="L743" s="5"/>
      <c r="M743" s="5"/>
      <c r="O743" s="25" t="str">
        <f t="shared" si="14"/>
        <v>0040</v>
      </c>
      <c r="P743" s="25">
        <f>VLOOKUP($O743,scenarios!$A$2:$I$61,3)</f>
        <v>2060</v>
      </c>
      <c r="Q743" s="25" t="str">
        <f>VLOOKUP($O743,scenarios!$A$2:$I$61,4)</f>
        <v>Ref</v>
      </c>
      <c r="R743" s="25">
        <f>VLOOKUP($O743,scenarios!$A$2:$I$61,5)</f>
        <v>20</v>
      </c>
      <c r="S743" s="25" t="str">
        <f>VLOOKUP($O743,scenarios!$A$2:$I$61,6)</f>
        <v>Linear-Steady</v>
      </c>
      <c r="T743" s="25" t="str">
        <f>VLOOKUP($O743,scenarios!$A$2:$I$61,7)</f>
        <v>Low</v>
      </c>
      <c r="U743" s="25">
        <f>VLOOKUP($O743,scenarios!$A$2:$I$61,8)</f>
        <v>2030</v>
      </c>
      <c r="V743" s="25" t="str">
        <f>VLOOKUP($O743,scenarios!$A$2:$I$61,9)</f>
        <v>Ref</v>
      </c>
    </row>
    <row r="744" spans="1:22" x14ac:dyDescent="0.3">
      <c r="A744" s="10" t="s">
        <v>72</v>
      </c>
      <c r="B744" s="10" t="s">
        <v>147</v>
      </c>
      <c r="C744" s="2" t="s">
        <v>190</v>
      </c>
      <c r="D744" s="4">
        <v>9.0960766780856198E-2</v>
      </c>
      <c r="E744" s="4">
        <v>8.3465332866592398E-2</v>
      </c>
      <c r="F744" s="4">
        <v>2.26698875348782E-2</v>
      </c>
      <c r="G744" s="4">
        <v>6.0992483801830403E-3</v>
      </c>
      <c r="H744" s="4">
        <v>5.2060656887108698E-3</v>
      </c>
      <c r="I744" s="5"/>
      <c r="J744" s="5"/>
      <c r="K744" s="5"/>
      <c r="L744" s="5"/>
      <c r="M744" s="5"/>
      <c r="O744" s="25" t="str">
        <f t="shared" si="14"/>
        <v>0041</v>
      </c>
      <c r="P744" s="25">
        <f>VLOOKUP($O744,scenarios!$A$2:$I$61,3)</f>
        <v>2060</v>
      </c>
      <c r="Q744" s="25" t="str">
        <f>VLOOKUP($O744,scenarios!$A$2:$I$61,4)</f>
        <v>Ref</v>
      </c>
      <c r="R744" s="25">
        <f>VLOOKUP($O744,scenarios!$A$2:$I$61,5)</f>
        <v>20</v>
      </c>
      <c r="S744" s="25" t="str">
        <f>VLOOKUP($O744,scenarios!$A$2:$I$61,6)</f>
        <v>Linear-Steady</v>
      </c>
      <c r="T744" s="25" t="str">
        <f>VLOOKUP($O744,scenarios!$A$2:$I$61,7)</f>
        <v>Doe4</v>
      </c>
      <c r="U744" s="25">
        <f>VLOOKUP($O744,scenarios!$A$2:$I$61,8)</f>
        <v>2030</v>
      </c>
      <c r="V744" s="25" t="str">
        <f>VLOOKUP($O744,scenarios!$A$2:$I$61,9)</f>
        <v>Ref</v>
      </c>
    </row>
    <row r="745" spans="1:22" x14ac:dyDescent="0.3">
      <c r="A745" s="10" t="s">
        <v>72</v>
      </c>
      <c r="B745" s="10" t="s">
        <v>147</v>
      </c>
      <c r="C745" s="2" t="s">
        <v>191</v>
      </c>
      <c r="D745" s="4">
        <v>9.0960766780856198E-2</v>
      </c>
      <c r="E745" s="4">
        <v>8.3465332866592398E-2</v>
      </c>
      <c r="F745" s="4">
        <v>2.26698875348782E-2</v>
      </c>
      <c r="G745" s="4">
        <v>6.0992483801830403E-3</v>
      </c>
      <c r="H745" s="4">
        <v>5.2060656887108698E-3</v>
      </c>
      <c r="I745" s="5"/>
      <c r="J745" s="5"/>
      <c r="K745" s="5"/>
      <c r="L745" s="5"/>
      <c r="M745" s="5"/>
      <c r="O745" s="25" t="str">
        <f t="shared" si="14"/>
        <v>0042</v>
      </c>
      <c r="P745" s="25">
        <f>VLOOKUP($O745,scenarios!$A$2:$I$61,3)</f>
        <v>2060</v>
      </c>
      <c r="Q745" s="25" t="str">
        <f>VLOOKUP($O745,scenarios!$A$2:$I$61,4)</f>
        <v>Ref</v>
      </c>
      <c r="R745" s="25">
        <f>VLOOKUP($O745,scenarios!$A$2:$I$61,5)</f>
        <v>20</v>
      </c>
      <c r="S745" s="25" t="str">
        <f>VLOOKUP($O745,scenarios!$A$2:$I$61,6)</f>
        <v>Linear-Steady</v>
      </c>
      <c r="T745" s="25" t="str">
        <f>VLOOKUP($O745,scenarios!$A$2:$I$61,7)</f>
        <v>Doe2</v>
      </c>
      <c r="U745" s="25">
        <f>VLOOKUP($O745,scenarios!$A$2:$I$61,8)</f>
        <v>2030</v>
      </c>
      <c r="V745" s="25" t="str">
        <f>VLOOKUP($O745,scenarios!$A$2:$I$61,9)</f>
        <v>Ref</v>
      </c>
    </row>
    <row r="746" spans="1:22" x14ac:dyDescent="0.3">
      <c r="A746" s="10" t="s">
        <v>72</v>
      </c>
      <c r="B746" s="10" t="s">
        <v>147</v>
      </c>
      <c r="C746" s="2" t="s">
        <v>172</v>
      </c>
      <c r="D746" s="4">
        <v>9.0960766780856198E-2</v>
      </c>
      <c r="E746" s="4">
        <v>8.3465332866592398E-2</v>
      </c>
      <c r="F746" s="4">
        <v>2.26698875348782E-2</v>
      </c>
      <c r="G746" s="4">
        <v>6.0992483801830403E-3</v>
      </c>
      <c r="H746" s="4">
        <v>5.2060656887108698E-3</v>
      </c>
      <c r="I746" s="5"/>
      <c r="J746" s="5"/>
      <c r="K746" s="5"/>
      <c r="L746" s="5"/>
      <c r="M746" s="5"/>
      <c r="O746" s="25" t="str">
        <f t="shared" si="14"/>
        <v>0044</v>
      </c>
      <c r="P746" s="25">
        <f>VLOOKUP($O746,scenarios!$A$2:$I$61,3)</f>
        <v>2060</v>
      </c>
      <c r="Q746" s="25" t="str">
        <f>VLOOKUP($O746,scenarios!$A$2:$I$61,4)</f>
        <v>Ref</v>
      </c>
      <c r="R746" s="25">
        <f>VLOOKUP($O746,scenarios!$A$2:$I$61,5)</f>
        <v>10</v>
      </c>
      <c r="S746" s="25" t="str">
        <f>VLOOKUP($O746,scenarios!$A$2:$I$61,6)</f>
        <v>Ref</v>
      </c>
      <c r="T746" s="25" t="str">
        <f>VLOOKUP($O746,scenarios!$A$2:$I$61,7)</f>
        <v>Ref</v>
      </c>
      <c r="U746" s="25">
        <f>VLOOKUP($O746,scenarios!$A$2:$I$61,8)</f>
        <v>2030</v>
      </c>
      <c r="V746" s="25">
        <f>VLOOKUP($O746,scenarios!$A$2:$I$61,9)</f>
        <v>70</v>
      </c>
    </row>
    <row r="747" spans="1:22" x14ac:dyDescent="0.3">
      <c r="A747" s="10" t="s">
        <v>72</v>
      </c>
      <c r="B747" s="10" t="s">
        <v>147</v>
      </c>
      <c r="C747" s="2" t="s">
        <v>192</v>
      </c>
      <c r="D747" s="4">
        <v>9.0960766780856198E-2</v>
      </c>
      <c r="E747" s="4">
        <v>8.3465332866592398E-2</v>
      </c>
      <c r="F747" s="4">
        <v>2.26698875348782E-2</v>
      </c>
      <c r="G747" s="4">
        <v>6.0992483801830403E-3</v>
      </c>
      <c r="H747" s="4">
        <v>5.2060656887108698E-3</v>
      </c>
      <c r="I747" s="5"/>
      <c r="J747" s="5"/>
      <c r="K747" s="5"/>
      <c r="L747" s="5"/>
      <c r="M747" s="5"/>
      <c r="O747" s="25" t="str">
        <f t="shared" si="14"/>
        <v>0045</v>
      </c>
      <c r="P747" s="25">
        <f>VLOOKUP($O747,scenarios!$A$2:$I$61,3)</f>
        <v>2060</v>
      </c>
      <c r="Q747" s="25" t="str">
        <f>VLOOKUP($O747,scenarios!$A$2:$I$61,4)</f>
        <v>Ref</v>
      </c>
      <c r="R747" s="25">
        <f>VLOOKUP($O747,scenarios!$A$2:$I$61,5)</f>
        <v>20</v>
      </c>
      <c r="S747" s="25" t="str">
        <f>VLOOKUP($O747,scenarios!$A$2:$I$61,6)</f>
        <v>Ref</v>
      </c>
      <c r="T747" s="25" t="str">
        <f>VLOOKUP($O747,scenarios!$A$2:$I$61,7)</f>
        <v>Ref</v>
      </c>
      <c r="U747" s="25">
        <f>VLOOKUP($O747,scenarios!$A$2:$I$61,8)</f>
        <v>2030</v>
      </c>
      <c r="V747" s="25">
        <f>VLOOKUP($O747,scenarios!$A$2:$I$61,9)</f>
        <v>70</v>
      </c>
    </row>
    <row r="748" spans="1:22" x14ac:dyDescent="0.3">
      <c r="A748" s="10" t="s">
        <v>72</v>
      </c>
      <c r="B748" s="10" t="s">
        <v>147</v>
      </c>
      <c r="C748" s="2" t="s">
        <v>193</v>
      </c>
      <c r="D748" s="4">
        <v>9.0960766780856198E-2</v>
      </c>
      <c r="E748" s="4">
        <v>8.3465332866592398E-2</v>
      </c>
      <c r="F748" s="4">
        <v>2.26698875348782E-2</v>
      </c>
      <c r="G748" s="4">
        <v>6.0992483801830403E-3</v>
      </c>
      <c r="H748" s="4">
        <v>5.2060656887108698E-3</v>
      </c>
      <c r="I748" s="5"/>
      <c r="J748" s="5"/>
      <c r="K748" s="5"/>
      <c r="L748" s="5"/>
      <c r="M748" s="5"/>
      <c r="O748" s="25" t="str">
        <f t="shared" si="14"/>
        <v>0047</v>
      </c>
      <c r="P748" s="25">
        <f>VLOOKUP($O748,scenarios!$A$2:$I$61,3)</f>
        <v>2060</v>
      </c>
      <c r="Q748" s="25" t="str">
        <f>VLOOKUP($O748,scenarios!$A$2:$I$61,4)</f>
        <v>Ref</v>
      </c>
      <c r="R748" s="25">
        <f>VLOOKUP($O748,scenarios!$A$2:$I$61,5)</f>
        <v>10</v>
      </c>
      <c r="S748" s="25" t="str">
        <f>VLOOKUP($O748,scenarios!$A$2:$I$61,6)</f>
        <v>Linear-Steady</v>
      </c>
      <c r="T748" s="25" t="str">
        <f>VLOOKUP($O748,scenarios!$A$2:$I$61,7)</f>
        <v>Ref</v>
      </c>
      <c r="U748" s="25">
        <f>VLOOKUP($O748,scenarios!$A$2:$I$61,8)</f>
        <v>2030</v>
      </c>
      <c r="V748" s="25">
        <f>VLOOKUP($O748,scenarios!$A$2:$I$61,9)</f>
        <v>70</v>
      </c>
    </row>
    <row r="749" spans="1:22" x14ac:dyDescent="0.3">
      <c r="A749" s="10" t="s">
        <v>72</v>
      </c>
      <c r="B749" s="10" t="s">
        <v>147</v>
      </c>
      <c r="C749" s="2" t="s">
        <v>194</v>
      </c>
      <c r="D749" s="4">
        <v>9.0960766780856198E-2</v>
      </c>
      <c r="E749" s="4">
        <v>8.3465332866592398E-2</v>
      </c>
      <c r="F749" s="4">
        <v>2.26698875348782E-2</v>
      </c>
      <c r="G749" s="4">
        <v>6.0992483801830403E-3</v>
      </c>
      <c r="H749" s="4">
        <v>5.2060656887108698E-3</v>
      </c>
      <c r="I749" s="5"/>
      <c r="J749" s="5"/>
      <c r="K749" s="5"/>
      <c r="L749" s="5"/>
      <c r="M749" s="5"/>
      <c r="O749" s="25" t="str">
        <f t="shared" si="14"/>
        <v>0048</v>
      </c>
      <c r="P749" s="25">
        <f>VLOOKUP($O749,scenarios!$A$2:$I$61,3)</f>
        <v>2060</v>
      </c>
      <c r="Q749" s="25" t="str">
        <f>VLOOKUP($O749,scenarios!$A$2:$I$61,4)</f>
        <v>Ref</v>
      </c>
      <c r="R749" s="25">
        <f>VLOOKUP($O749,scenarios!$A$2:$I$61,5)</f>
        <v>20</v>
      </c>
      <c r="S749" s="25" t="str">
        <f>VLOOKUP($O749,scenarios!$A$2:$I$61,6)</f>
        <v>Linear-Steady</v>
      </c>
      <c r="T749" s="25" t="str">
        <f>VLOOKUP($O749,scenarios!$A$2:$I$61,7)</f>
        <v>Ref</v>
      </c>
      <c r="U749" s="25">
        <f>VLOOKUP($O749,scenarios!$A$2:$I$61,8)</f>
        <v>2030</v>
      </c>
      <c r="V749" s="25">
        <f>VLOOKUP($O749,scenarios!$A$2:$I$61,9)</f>
        <v>70</v>
      </c>
    </row>
    <row r="750" spans="1:22" x14ac:dyDescent="0.3">
      <c r="A750" s="10" t="s">
        <v>72</v>
      </c>
      <c r="B750" s="10" t="s">
        <v>147</v>
      </c>
      <c r="C750" s="2" t="s">
        <v>195</v>
      </c>
      <c r="D750" s="4">
        <v>9.0960766780856198E-2</v>
      </c>
      <c r="E750" s="4">
        <v>8.3465332866592398E-2</v>
      </c>
      <c r="F750" s="4">
        <v>2.26698875348782E-2</v>
      </c>
      <c r="G750" s="4">
        <v>6.0992483801830403E-3</v>
      </c>
      <c r="H750" s="4">
        <v>5.2060656887108698E-3</v>
      </c>
      <c r="I750" s="5"/>
      <c r="J750" s="5"/>
      <c r="K750" s="5"/>
      <c r="L750" s="5"/>
      <c r="M750" s="5"/>
      <c r="O750" s="25" t="str">
        <f t="shared" si="14"/>
        <v>0055</v>
      </c>
      <c r="P750" s="25">
        <f>VLOOKUP($O750,scenarios!$A$2:$I$61,3)</f>
        <v>2060</v>
      </c>
      <c r="Q750" s="25" t="str">
        <f>VLOOKUP($O750,scenarios!$A$2:$I$61,4)</f>
        <v>Ref</v>
      </c>
      <c r="R750" s="25">
        <f>VLOOKUP($O750,scenarios!$A$2:$I$61,5)</f>
        <v>10</v>
      </c>
      <c r="S750" s="25" t="str">
        <f>VLOOKUP($O750,scenarios!$A$2:$I$61,6)</f>
        <v>Linear-Steady</v>
      </c>
      <c r="T750" s="25" t="str">
        <f>VLOOKUP($O750,scenarios!$A$2:$I$61,7)</f>
        <v>Low</v>
      </c>
      <c r="U750" s="25">
        <f>VLOOKUP($O750,scenarios!$A$2:$I$61,8)</f>
        <v>2030</v>
      </c>
      <c r="V750" s="25">
        <f>VLOOKUP($O750,scenarios!$A$2:$I$61,9)</f>
        <v>70</v>
      </c>
    </row>
    <row r="751" spans="1:22" x14ac:dyDescent="0.3">
      <c r="A751" s="10" t="s">
        <v>72</v>
      </c>
      <c r="B751" s="10" t="s">
        <v>147</v>
      </c>
      <c r="C751" s="2" t="s">
        <v>196</v>
      </c>
      <c r="D751" s="4">
        <v>9.0960766780856198E-2</v>
      </c>
      <c r="E751" s="4">
        <v>8.3465332866592398E-2</v>
      </c>
      <c r="F751" s="4">
        <v>2.26698875348782E-2</v>
      </c>
      <c r="G751" s="4">
        <v>6.0992483801830403E-3</v>
      </c>
      <c r="H751" s="4">
        <v>5.2060656887108698E-3</v>
      </c>
      <c r="I751" s="5"/>
      <c r="J751" s="5"/>
      <c r="K751" s="5"/>
      <c r="L751" s="5"/>
      <c r="M751" s="5"/>
      <c r="O751" s="25" t="str">
        <f t="shared" si="14"/>
        <v>0056</v>
      </c>
      <c r="P751" s="25">
        <f>VLOOKUP($O751,scenarios!$A$2:$I$61,3)</f>
        <v>2060</v>
      </c>
      <c r="Q751" s="25" t="str">
        <f>VLOOKUP($O751,scenarios!$A$2:$I$61,4)</f>
        <v>Ref</v>
      </c>
      <c r="R751" s="25">
        <f>VLOOKUP($O751,scenarios!$A$2:$I$61,5)</f>
        <v>10</v>
      </c>
      <c r="S751" s="25" t="str">
        <f>VLOOKUP($O751,scenarios!$A$2:$I$61,6)</f>
        <v>Linear-Steady</v>
      </c>
      <c r="T751" s="25" t="str">
        <f>VLOOKUP($O751,scenarios!$A$2:$I$61,7)</f>
        <v>Doe4</v>
      </c>
      <c r="U751" s="25">
        <f>VLOOKUP($O751,scenarios!$A$2:$I$61,8)</f>
        <v>2030</v>
      </c>
      <c r="V751" s="25">
        <f>VLOOKUP($O751,scenarios!$A$2:$I$61,9)</f>
        <v>70</v>
      </c>
    </row>
    <row r="752" spans="1:22" x14ac:dyDescent="0.3">
      <c r="A752" s="10" t="s">
        <v>72</v>
      </c>
      <c r="B752" s="10" t="s">
        <v>147</v>
      </c>
      <c r="C752" s="2" t="s">
        <v>197</v>
      </c>
      <c r="D752" s="4">
        <v>9.0960766780856198E-2</v>
      </c>
      <c r="E752" s="4">
        <v>8.3465332866592398E-2</v>
      </c>
      <c r="F752" s="4">
        <v>2.26698875348782E-2</v>
      </c>
      <c r="G752" s="4">
        <v>6.0992483801830403E-3</v>
      </c>
      <c r="H752" s="4">
        <v>5.2060656887108698E-3</v>
      </c>
      <c r="I752" s="5"/>
      <c r="J752" s="5"/>
      <c r="K752" s="5"/>
      <c r="L752" s="5"/>
      <c r="M752" s="5"/>
      <c r="O752" s="25" t="str">
        <f t="shared" si="14"/>
        <v>0057</v>
      </c>
      <c r="P752" s="25">
        <f>VLOOKUP($O752,scenarios!$A$2:$I$61,3)</f>
        <v>2060</v>
      </c>
      <c r="Q752" s="25" t="str">
        <f>VLOOKUP($O752,scenarios!$A$2:$I$61,4)</f>
        <v>Ref</v>
      </c>
      <c r="R752" s="25">
        <f>VLOOKUP($O752,scenarios!$A$2:$I$61,5)</f>
        <v>10</v>
      </c>
      <c r="S752" s="25" t="str">
        <f>VLOOKUP($O752,scenarios!$A$2:$I$61,6)</f>
        <v>Linear-Steady</v>
      </c>
      <c r="T752" s="25" t="str">
        <f>VLOOKUP($O752,scenarios!$A$2:$I$61,7)</f>
        <v>Doe2</v>
      </c>
      <c r="U752" s="25">
        <f>VLOOKUP($O752,scenarios!$A$2:$I$61,8)</f>
        <v>2030</v>
      </c>
      <c r="V752" s="25">
        <f>VLOOKUP($O752,scenarios!$A$2:$I$61,9)</f>
        <v>70</v>
      </c>
    </row>
    <row r="753" spans="1:22" x14ac:dyDescent="0.3">
      <c r="A753" s="10" t="s">
        <v>72</v>
      </c>
      <c r="B753" s="10" t="s">
        <v>147</v>
      </c>
      <c r="C753" s="2" t="s">
        <v>198</v>
      </c>
      <c r="D753" s="4">
        <v>9.0960766780856198E-2</v>
      </c>
      <c r="E753" s="4">
        <v>8.3465332866592398E-2</v>
      </c>
      <c r="F753" s="4">
        <v>2.26698875348782E-2</v>
      </c>
      <c r="G753" s="4">
        <v>6.0992483801830403E-3</v>
      </c>
      <c r="H753" s="4">
        <v>5.2060656887108698E-3</v>
      </c>
      <c r="I753" s="5"/>
      <c r="J753" s="5"/>
      <c r="K753" s="5"/>
      <c r="L753" s="5"/>
      <c r="M753" s="5"/>
      <c r="O753" s="25" t="str">
        <f t="shared" si="14"/>
        <v>0058</v>
      </c>
      <c r="P753" s="25">
        <f>VLOOKUP($O753,scenarios!$A$2:$I$61,3)</f>
        <v>2060</v>
      </c>
      <c r="Q753" s="25" t="str">
        <f>VLOOKUP($O753,scenarios!$A$2:$I$61,4)</f>
        <v>Ref</v>
      </c>
      <c r="R753" s="25">
        <f>VLOOKUP($O753,scenarios!$A$2:$I$61,5)</f>
        <v>20</v>
      </c>
      <c r="S753" s="25" t="str">
        <f>VLOOKUP($O753,scenarios!$A$2:$I$61,6)</f>
        <v>Linear-Steady</v>
      </c>
      <c r="T753" s="25" t="str">
        <f>VLOOKUP($O753,scenarios!$A$2:$I$61,7)</f>
        <v>Low</v>
      </c>
      <c r="U753" s="25">
        <f>VLOOKUP($O753,scenarios!$A$2:$I$61,8)</f>
        <v>2030</v>
      </c>
      <c r="V753" s="25">
        <f>VLOOKUP($O753,scenarios!$A$2:$I$61,9)</f>
        <v>70</v>
      </c>
    </row>
    <row r="754" spans="1:22" x14ac:dyDescent="0.3">
      <c r="A754" s="10" t="s">
        <v>72</v>
      </c>
      <c r="B754" s="10" t="s">
        <v>147</v>
      </c>
      <c r="C754" s="2" t="s">
        <v>199</v>
      </c>
      <c r="D754" s="4">
        <v>9.0960766780856198E-2</v>
      </c>
      <c r="E754" s="4">
        <v>8.3465332866592398E-2</v>
      </c>
      <c r="F754" s="4">
        <v>2.26698875348782E-2</v>
      </c>
      <c r="G754" s="4">
        <v>6.0992483801830403E-3</v>
      </c>
      <c r="H754" s="4">
        <v>5.2060656887108698E-3</v>
      </c>
      <c r="I754" s="5"/>
      <c r="J754" s="5"/>
      <c r="K754" s="5"/>
      <c r="L754" s="5"/>
      <c r="M754" s="5"/>
      <c r="O754" s="25" t="str">
        <f t="shared" ref="O754:O817" si="15">RIGHT(C754,4)</f>
        <v>0059</v>
      </c>
      <c r="P754" s="25">
        <f>VLOOKUP($O754,scenarios!$A$2:$I$61,3)</f>
        <v>2060</v>
      </c>
      <c r="Q754" s="25" t="str">
        <f>VLOOKUP($O754,scenarios!$A$2:$I$61,4)</f>
        <v>Ref</v>
      </c>
      <c r="R754" s="25">
        <f>VLOOKUP($O754,scenarios!$A$2:$I$61,5)</f>
        <v>20</v>
      </c>
      <c r="S754" s="25" t="str">
        <f>VLOOKUP($O754,scenarios!$A$2:$I$61,6)</f>
        <v>Linear-Steady</v>
      </c>
      <c r="T754" s="25" t="str">
        <f>VLOOKUP($O754,scenarios!$A$2:$I$61,7)</f>
        <v>Doe4</v>
      </c>
      <c r="U754" s="25">
        <f>VLOOKUP($O754,scenarios!$A$2:$I$61,8)</f>
        <v>2030</v>
      </c>
      <c r="V754" s="25">
        <f>VLOOKUP($O754,scenarios!$A$2:$I$61,9)</f>
        <v>70</v>
      </c>
    </row>
    <row r="755" spans="1:22" x14ac:dyDescent="0.3">
      <c r="A755" s="10" t="s">
        <v>72</v>
      </c>
      <c r="B755" s="10" t="s">
        <v>147</v>
      </c>
      <c r="C755" s="2" t="s">
        <v>200</v>
      </c>
      <c r="D755" s="4">
        <v>9.0960766780856198E-2</v>
      </c>
      <c r="E755" s="4">
        <v>8.3465332866592398E-2</v>
      </c>
      <c r="F755" s="4">
        <v>2.26698875348782E-2</v>
      </c>
      <c r="G755" s="4">
        <v>6.0992483801830403E-3</v>
      </c>
      <c r="H755" s="4">
        <v>5.2060656887108698E-3</v>
      </c>
      <c r="I755" s="5"/>
      <c r="J755" s="5"/>
      <c r="K755" s="5"/>
      <c r="L755" s="5"/>
      <c r="M755" s="5"/>
      <c r="O755" s="25" t="str">
        <f t="shared" si="15"/>
        <v>0060</v>
      </c>
      <c r="P755" s="25">
        <f>VLOOKUP($O755,scenarios!$A$2:$I$61,3)</f>
        <v>2060</v>
      </c>
      <c r="Q755" s="25" t="str">
        <f>VLOOKUP($O755,scenarios!$A$2:$I$61,4)</f>
        <v>Ref</v>
      </c>
      <c r="R755" s="25">
        <f>VLOOKUP($O755,scenarios!$A$2:$I$61,5)</f>
        <v>20</v>
      </c>
      <c r="S755" s="25" t="str">
        <f>VLOOKUP($O755,scenarios!$A$2:$I$61,6)</f>
        <v>Linear-Steady</v>
      </c>
      <c r="T755" s="25" t="str">
        <f>VLOOKUP($O755,scenarios!$A$2:$I$61,7)</f>
        <v>Doe2</v>
      </c>
      <c r="U755" s="25">
        <f>VLOOKUP($O755,scenarios!$A$2:$I$61,8)</f>
        <v>2030</v>
      </c>
      <c r="V755" s="25">
        <f>VLOOKUP($O755,scenarios!$A$2:$I$61,9)</f>
        <v>70</v>
      </c>
    </row>
    <row r="756" spans="1:22" x14ac:dyDescent="0.3">
      <c r="A756" s="2" t="s">
        <v>73</v>
      </c>
      <c r="B756" s="2" t="s">
        <v>147</v>
      </c>
      <c r="C756" s="2" t="s">
        <v>173</v>
      </c>
      <c r="D756" s="4">
        <v>4.3517725284537401E-2</v>
      </c>
      <c r="E756" s="4">
        <v>3.9932372810322803E-2</v>
      </c>
      <c r="F756" s="4">
        <v>1.08480368944595E-2</v>
      </c>
      <c r="G756" s="4">
        <v>2.9201139774264499E-3</v>
      </c>
      <c r="H756" s="4">
        <v>2.4928459671243802E-3</v>
      </c>
      <c r="I756" s="5"/>
      <c r="J756" s="5"/>
      <c r="K756" s="5"/>
      <c r="L756" s="5"/>
      <c r="M756" s="5"/>
      <c r="O756" s="25" t="str">
        <f t="shared" si="15"/>
        <v>0003</v>
      </c>
      <c r="P756" s="25" t="str">
        <f>VLOOKUP($O756,scenarios!$A$2:$I$61,3)</f>
        <v>Ref</v>
      </c>
      <c r="Q756" s="25" t="str">
        <f>VLOOKUP($O756,scenarios!$A$2:$I$61,4)</f>
        <v>Ref</v>
      </c>
      <c r="R756" s="25">
        <f>VLOOKUP($O756,scenarios!$A$2:$I$61,5)</f>
        <v>20</v>
      </c>
      <c r="S756" s="25" t="str">
        <f>VLOOKUP($O756,scenarios!$A$2:$I$61,6)</f>
        <v>Linear-Steady</v>
      </c>
      <c r="T756" s="25" t="str">
        <f>VLOOKUP($O756,scenarios!$A$2:$I$61,7)</f>
        <v>Doe2</v>
      </c>
      <c r="U756" s="25">
        <f>VLOOKUP($O756,scenarios!$A$2:$I$61,8)</f>
        <v>2030</v>
      </c>
      <c r="V756" s="25">
        <f>VLOOKUP($O756,scenarios!$A$2:$I$61,9)</f>
        <v>70</v>
      </c>
    </row>
    <row r="757" spans="1:22" x14ac:dyDescent="0.3">
      <c r="A757" s="10" t="s">
        <v>73</v>
      </c>
      <c r="B757" s="10" t="s">
        <v>147</v>
      </c>
      <c r="C757" s="2" t="s">
        <v>170</v>
      </c>
      <c r="D757" s="4">
        <v>4.3517725284537401E-2</v>
      </c>
      <c r="E757" s="4">
        <v>3.9932372810322803E-2</v>
      </c>
      <c r="F757" s="4">
        <v>1.08480368944595E-2</v>
      </c>
      <c r="G757" s="4">
        <v>2.9201139774264499E-3</v>
      </c>
      <c r="H757" s="4">
        <v>2.4928459671243802E-3</v>
      </c>
      <c r="I757" s="5"/>
      <c r="J757" s="5"/>
      <c r="K757" s="5"/>
      <c r="L757" s="5"/>
      <c r="M757" s="5"/>
      <c r="O757" s="25" t="str">
        <f t="shared" si="15"/>
        <v>0008</v>
      </c>
      <c r="P757" s="25">
        <f>VLOOKUP($O757,scenarios!$A$2:$I$61,3)</f>
        <v>2060</v>
      </c>
      <c r="Q757" s="25" t="str">
        <f>VLOOKUP($O757,scenarios!$A$2:$I$61,4)</f>
        <v>Ref</v>
      </c>
      <c r="R757" s="25">
        <f>VLOOKUP($O757,scenarios!$A$2:$I$61,5)</f>
        <v>10</v>
      </c>
      <c r="S757" s="25" t="str">
        <f>VLOOKUP($O757,scenarios!$A$2:$I$61,6)</f>
        <v>Ref</v>
      </c>
      <c r="T757" s="25" t="str">
        <f>VLOOKUP($O757,scenarios!$A$2:$I$61,7)</f>
        <v>Ref</v>
      </c>
      <c r="U757" s="25" t="str">
        <f>VLOOKUP($O757,scenarios!$A$2:$I$61,8)</f>
        <v>Ref</v>
      </c>
      <c r="V757" s="25" t="str">
        <f>VLOOKUP($O757,scenarios!$A$2:$I$61,9)</f>
        <v>Ref</v>
      </c>
    </row>
    <row r="758" spans="1:22" x14ac:dyDescent="0.3">
      <c r="A758" s="10" t="s">
        <v>73</v>
      </c>
      <c r="B758" s="10" t="s">
        <v>147</v>
      </c>
      <c r="C758" s="2" t="s">
        <v>174</v>
      </c>
      <c r="D758" s="4">
        <v>4.3517725284537401E-2</v>
      </c>
      <c r="E758" s="4">
        <v>3.9932372810322803E-2</v>
      </c>
      <c r="F758" s="4">
        <v>1.08480368944595E-2</v>
      </c>
      <c r="G758" s="4">
        <v>2.9201139774264499E-3</v>
      </c>
      <c r="H758" s="4">
        <v>2.4928459671243802E-3</v>
      </c>
      <c r="I758" s="5"/>
      <c r="J758" s="5"/>
      <c r="K758" s="5"/>
      <c r="L758" s="5"/>
      <c r="M758" s="5"/>
      <c r="O758" s="25" t="str">
        <f t="shared" si="15"/>
        <v>0009</v>
      </c>
      <c r="P758" s="25">
        <f>VLOOKUP($O758,scenarios!$A$2:$I$61,3)</f>
        <v>2060</v>
      </c>
      <c r="Q758" s="25" t="str">
        <f>VLOOKUP($O758,scenarios!$A$2:$I$61,4)</f>
        <v>Ref</v>
      </c>
      <c r="R758" s="25">
        <f>VLOOKUP($O758,scenarios!$A$2:$I$61,5)</f>
        <v>20</v>
      </c>
      <c r="S758" s="25" t="str">
        <f>VLOOKUP($O758,scenarios!$A$2:$I$61,6)</f>
        <v>Ref</v>
      </c>
      <c r="T758" s="25" t="str">
        <f>VLOOKUP($O758,scenarios!$A$2:$I$61,7)</f>
        <v>Ref</v>
      </c>
      <c r="U758" s="25" t="str">
        <f>VLOOKUP($O758,scenarios!$A$2:$I$61,8)</f>
        <v>Ref</v>
      </c>
      <c r="V758" s="25" t="str">
        <f>VLOOKUP($O758,scenarios!$A$2:$I$61,9)</f>
        <v>Ref</v>
      </c>
    </row>
    <row r="759" spans="1:22" x14ac:dyDescent="0.3">
      <c r="A759" s="10" t="s">
        <v>73</v>
      </c>
      <c r="B759" s="10" t="s">
        <v>147</v>
      </c>
      <c r="C759" s="2" t="s">
        <v>175</v>
      </c>
      <c r="D759" s="4">
        <v>4.3517725284537401E-2</v>
      </c>
      <c r="E759" s="4">
        <v>3.9932372810322803E-2</v>
      </c>
      <c r="F759" s="4">
        <v>1.08480368944595E-2</v>
      </c>
      <c r="G759" s="4">
        <v>2.9201139774264499E-3</v>
      </c>
      <c r="H759" s="4">
        <v>2.4928459671243802E-3</v>
      </c>
      <c r="I759" s="5"/>
      <c r="J759" s="5"/>
      <c r="K759" s="5"/>
      <c r="L759" s="5"/>
      <c r="M759" s="5"/>
      <c r="O759" s="25" t="str">
        <f t="shared" si="15"/>
        <v>0011</v>
      </c>
      <c r="P759" s="25">
        <f>VLOOKUP($O759,scenarios!$A$2:$I$61,3)</f>
        <v>2060</v>
      </c>
      <c r="Q759" s="25" t="str">
        <f>VLOOKUP($O759,scenarios!$A$2:$I$61,4)</f>
        <v>Ref</v>
      </c>
      <c r="R759" s="25">
        <f>VLOOKUP($O759,scenarios!$A$2:$I$61,5)</f>
        <v>10</v>
      </c>
      <c r="S759" s="25" t="str">
        <f>VLOOKUP($O759,scenarios!$A$2:$I$61,6)</f>
        <v>Linear-Steady</v>
      </c>
      <c r="T759" s="25" t="str">
        <f>VLOOKUP($O759,scenarios!$A$2:$I$61,7)</f>
        <v>Ref</v>
      </c>
      <c r="U759" s="25" t="str">
        <f>VLOOKUP($O759,scenarios!$A$2:$I$61,8)</f>
        <v>Ref</v>
      </c>
      <c r="V759" s="25" t="str">
        <f>VLOOKUP($O759,scenarios!$A$2:$I$61,9)</f>
        <v>Ref</v>
      </c>
    </row>
    <row r="760" spans="1:22" x14ac:dyDescent="0.3">
      <c r="A760" s="10" t="s">
        <v>73</v>
      </c>
      <c r="B760" s="10" t="s">
        <v>147</v>
      </c>
      <c r="C760" s="2" t="s">
        <v>176</v>
      </c>
      <c r="D760" s="4">
        <v>4.3517725284537401E-2</v>
      </c>
      <c r="E760" s="4">
        <v>3.9932372810322803E-2</v>
      </c>
      <c r="F760" s="4">
        <v>1.08480368944595E-2</v>
      </c>
      <c r="G760" s="4">
        <v>2.9201139774264499E-3</v>
      </c>
      <c r="H760" s="4">
        <v>2.4928459671243802E-3</v>
      </c>
      <c r="I760" s="5"/>
      <c r="J760" s="5"/>
      <c r="K760" s="5"/>
      <c r="L760" s="5"/>
      <c r="M760" s="5"/>
      <c r="O760" s="25" t="str">
        <f t="shared" si="15"/>
        <v>0012</v>
      </c>
      <c r="P760" s="25">
        <f>VLOOKUP($O760,scenarios!$A$2:$I$61,3)</f>
        <v>2060</v>
      </c>
      <c r="Q760" s="25" t="str">
        <f>VLOOKUP($O760,scenarios!$A$2:$I$61,4)</f>
        <v>Ref</v>
      </c>
      <c r="R760" s="25">
        <f>VLOOKUP($O760,scenarios!$A$2:$I$61,5)</f>
        <v>20</v>
      </c>
      <c r="S760" s="25" t="str">
        <f>VLOOKUP($O760,scenarios!$A$2:$I$61,6)</f>
        <v>Linear-Steady</v>
      </c>
      <c r="T760" s="25" t="str">
        <f>VLOOKUP($O760,scenarios!$A$2:$I$61,7)</f>
        <v>Ref</v>
      </c>
      <c r="U760" s="25" t="str">
        <f>VLOOKUP($O760,scenarios!$A$2:$I$61,8)</f>
        <v>Ref</v>
      </c>
      <c r="V760" s="25" t="str">
        <f>VLOOKUP($O760,scenarios!$A$2:$I$61,9)</f>
        <v>Ref</v>
      </c>
    </row>
    <row r="761" spans="1:22" x14ac:dyDescent="0.3">
      <c r="A761" s="10" t="s">
        <v>73</v>
      </c>
      <c r="B761" s="10" t="s">
        <v>147</v>
      </c>
      <c r="C761" s="2" t="s">
        <v>177</v>
      </c>
      <c r="D761" s="4">
        <v>4.3517725284537401E-2</v>
      </c>
      <c r="E761" s="4">
        <v>3.9932372810322803E-2</v>
      </c>
      <c r="F761" s="4">
        <v>1.08480368944595E-2</v>
      </c>
      <c r="G761" s="4">
        <v>2.9201139774264499E-3</v>
      </c>
      <c r="H761" s="4">
        <v>2.4928459671243802E-3</v>
      </c>
      <c r="I761" s="5"/>
      <c r="J761" s="5"/>
      <c r="K761" s="5"/>
      <c r="L761" s="5"/>
      <c r="M761" s="5"/>
      <c r="O761" s="25" t="str">
        <f t="shared" si="15"/>
        <v>0019</v>
      </c>
      <c r="P761" s="25">
        <f>VLOOKUP($O761,scenarios!$A$2:$I$61,3)</f>
        <v>2060</v>
      </c>
      <c r="Q761" s="25" t="str">
        <f>VLOOKUP($O761,scenarios!$A$2:$I$61,4)</f>
        <v>Ref</v>
      </c>
      <c r="R761" s="25">
        <f>VLOOKUP($O761,scenarios!$A$2:$I$61,5)</f>
        <v>10</v>
      </c>
      <c r="S761" s="25" t="str">
        <f>VLOOKUP($O761,scenarios!$A$2:$I$61,6)</f>
        <v>Linear-Steady</v>
      </c>
      <c r="T761" s="25" t="str">
        <f>VLOOKUP($O761,scenarios!$A$2:$I$61,7)</f>
        <v>Low</v>
      </c>
      <c r="U761" s="25" t="str">
        <f>VLOOKUP($O761,scenarios!$A$2:$I$61,8)</f>
        <v>Ref</v>
      </c>
      <c r="V761" s="25" t="str">
        <f>VLOOKUP($O761,scenarios!$A$2:$I$61,9)</f>
        <v>Ref</v>
      </c>
    </row>
    <row r="762" spans="1:22" x14ac:dyDescent="0.3">
      <c r="A762" s="10" t="s">
        <v>73</v>
      </c>
      <c r="B762" s="10" t="s">
        <v>147</v>
      </c>
      <c r="C762" s="2" t="s">
        <v>178</v>
      </c>
      <c r="D762" s="4">
        <v>4.3517725284537401E-2</v>
      </c>
      <c r="E762" s="4">
        <v>3.9932372810322803E-2</v>
      </c>
      <c r="F762" s="4">
        <v>1.08480368944595E-2</v>
      </c>
      <c r="G762" s="4">
        <v>2.9201139774264499E-3</v>
      </c>
      <c r="H762" s="4">
        <v>2.4928459671243802E-3</v>
      </c>
      <c r="I762" s="5"/>
      <c r="J762" s="5"/>
      <c r="K762" s="5"/>
      <c r="L762" s="5"/>
      <c r="M762" s="5"/>
      <c r="O762" s="25" t="str">
        <f t="shared" si="15"/>
        <v>0020</v>
      </c>
      <c r="P762" s="25">
        <f>VLOOKUP($O762,scenarios!$A$2:$I$61,3)</f>
        <v>2060</v>
      </c>
      <c r="Q762" s="25" t="str">
        <f>VLOOKUP($O762,scenarios!$A$2:$I$61,4)</f>
        <v>Ref</v>
      </c>
      <c r="R762" s="25">
        <f>VLOOKUP($O762,scenarios!$A$2:$I$61,5)</f>
        <v>10</v>
      </c>
      <c r="S762" s="25" t="str">
        <f>VLOOKUP($O762,scenarios!$A$2:$I$61,6)</f>
        <v>Linear-Steady</v>
      </c>
      <c r="T762" s="25" t="str">
        <f>VLOOKUP($O762,scenarios!$A$2:$I$61,7)</f>
        <v>Doe4</v>
      </c>
      <c r="U762" s="25" t="str">
        <f>VLOOKUP($O762,scenarios!$A$2:$I$61,8)</f>
        <v>Ref</v>
      </c>
      <c r="V762" s="25" t="str">
        <f>VLOOKUP($O762,scenarios!$A$2:$I$61,9)</f>
        <v>Ref</v>
      </c>
    </row>
    <row r="763" spans="1:22" x14ac:dyDescent="0.3">
      <c r="A763" s="10" t="s">
        <v>73</v>
      </c>
      <c r="B763" s="10" t="s">
        <v>147</v>
      </c>
      <c r="C763" s="2" t="s">
        <v>179</v>
      </c>
      <c r="D763" s="4">
        <v>4.3517725284537401E-2</v>
      </c>
      <c r="E763" s="4">
        <v>3.9932372810322803E-2</v>
      </c>
      <c r="F763" s="4">
        <v>1.08480368944595E-2</v>
      </c>
      <c r="G763" s="4">
        <v>2.9201139774264499E-3</v>
      </c>
      <c r="H763" s="4">
        <v>2.4928459671243802E-3</v>
      </c>
      <c r="I763" s="5"/>
      <c r="J763" s="5"/>
      <c r="K763" s="5"/>
      <c r="L763" s="5"/>
      <c r="M763" s="5"/>
      <c r="O763" s="25" t="str">
        <f t="shared" si="15"/>
        <v>0021</v>
      </c>
      <c r="P763" s="25">
        <f>VLOOKUP($O763,scenarios!$A$2:$I$61,3)</f>
        <v>2060</v>
      </c>
      <c r="Q763" s="25" t="str">
        <f>VLOOKUP($O763,scenarios!$A$2:$I$61,4)</f>
        <v>Ref</v>
      </c>
      <c r="R763" s="25">
        <f>VLOOKUP($O763,scenarios!$A$2:$I$61,5)</f>
        <v>10</v>
      </c>
      <c r="S763" s="25" t="str">
        <f>VLOOKUP($O763,scenarios!$A$2:$I$61,6)</f>
        <v>Linear-Steady</v>
      </c>
      <c r="T763" s="25" t="str">
        <f>VLOOKUP($O763,scenarios!$A$2:$I$61,7)</f>
        <v>Doe2</v>
      </c>
      <c r="U763" s="25" t="str">
        <f>VLOOKUP($O763,scenarios!$A$2:$I$61,8)</f>
        <v>Ref</v>
      </c>
      <c r="V763" s="25" t="str">
        <f>VLOOKUP($O763,scenarios!$A$2:$I$61,9)</f>
        <v>Ref</v>
      </c>
    </row>
    <row r="764" spans="1:22" x14ac:dyDescent="0.3">
      <c r="A764" s="10" t="s">
        <v>73</v>
      </c>
      <c r="B764" s="10" t="s">
        <v>147</v>
      </c>
      <c r="C764" s="2" t="s">
        <v>180</v>
      </c>
      <c r="D764" s="4">
        <v>4.3517725284537401E-2</v>
      </c>
      <c r="E764" s="4">
        <v>3.9932372810322803E-2</v>
      </c>
      <c r="F764" s="4">
        <v>1.08480368944595E-2</v>
      </c>
      <c r="G764" s="4">
        <v>2.9201139774264499E-3</v>
      </c>
      <c r="H764" s="4">
        <v>2.4928459671243802E-3</v>
      </c>
      <c r="I764" s="5"/>
      <c r="J764" s="5"/>
      <c r="K764" s="5"/>
      <c r="L764" s="5"/>
      <c r="M764" s="5"/>
      <c r="O764" s="25" t="str">
        <f t="shared" si="15"/>
        <v>0022</v>
      </c>
      <c r="P764" s="25">
        <f>VLOOKUP($O764,scenarios!$A$2:$I$61,3)</f>
        <v>2060</v>
      </c>
      <c r="Q764" s="25" t="str">
        <f>VLOOKUP($O764,scenarios!$A$2:$I$61,4)</f>
        <v>Ref</v>
      </c>
      <c r="R764" s="25">
        <f>VLOOKUP($O764,scenarios!$A$2:$I$61,5)</f>
        <v>20</v>
      </c>
      <c r="S764" s="25" t="str">
        <f>VLOOKUP($O764,scenarios!$A$2:$I$61,6)</f>
        <v>Linear-Steady</v>
      </c>
      <c r="T764" s="25" t="str">
        <f>VLOOKUP($O764,scenarios!$A$2:$I$61,7)</f>
        <v>Low</v>
      </c>
      <c r="U764" s="25" t="str">
        <f>VLOOKUP($O764,scenarios!$A$2:$I$61,8)</f>
        <v>Ref</v>
      </c>
      <c r="V764" s="25" t="str">
        <f>VLOOKUP($O764,scenarios!$A$2:$I$61,9)</f>
        <v>Ref</v>
      </c>
    </row>
    <row r="765" spans="1:22" x14ac:dyDescent="0.3">
      <c r="A765" s="10" t="s">
        <v>73</v>
      </c>
      <c r="B765" s="10" t="s">
        <v>147</v>
      </c>
      <c r="C765" s="2" t="s">
        <v>181</v>
      </c>
      <c r="D765" s="4">
        <v>4.3517725284537401E-2</v>
      </c>
      <c r="E765" s="4">
        <v>3.9932372810322803E-2</v>
      </c>
      <c r="F765" s="4">
        <v>1.08480368944595E-2</v>
      </c>
      <c r="G765" s="4">
        <v>2.9201139774264499E-3</v>
      </c>
      <c r="H765" s="4">
        <v>2.4928459671243802E-3</v>
      </c>
      <c r="I765" s="5"/>
      <c r="J765" s="5"/>
      <c r="K765" s="5"/>
      <c r="L765" s="5"/>
      <c r="M765" s="5"/>
      <c r="O765" s="25" t="str">
        <f t="shared" si="15"/>
        <v>0023</v>
      </c>
      <c r="P765" s="25">
        <f>VLOOKUP($O765,scenarios!$A$2:$I$61,3)</f>
        <v>2060</v>
      </c>
      <c r="Q765" s="25" t="str">
        <f>VLOOKUP($O765,scenarios!$A$2:$I$61,4)</f>
        <v>Ref</v>
      </c>
      <c r="R765" s="25">
        <f>VLOOKUP($O765,scenarios!$A$2:$I$61,5)</f>
        <v>20</v>
      </c>
      <c r="S765" s="25" t="str">
        <f>VLOOKUP($O765,scenarios!$A$2:$I$61,6)</f>
        <v>Linear-Steady</v>
      </c>
      <c r="T765" s="25" t="str">
        <f>VLOOKUP($O765,scenarios!$A$2:$I$61,7)</f>
        <v>Doe4</v>
      </c>
      <c r="U765" s="25" t="str">
        <f>VLOOKUP($O765,scenarios!$A$2:$I$61,8)</f>
        <v>Ref</v>
      </c>
      <c r="V765" s="25" t="str">
        <f>VLOOKUP($O765,scenarios!$A$2:$I$61,9)</f>
        <v>Ref</v>
      </c>
    </row>
    <row r="766" spans="1:22" x14ac:dyDescent="0.3">
      <c r="A766" s="10" t="s">
        <v>73</v>
      </c>
      <c r="B766" s="10" t="s">
        <v>147</v>
      </c>
      <c r="C766" s="2" t="s">
        <v>182</v>
      </c>
      <c r="D766" s="4">
        <v>4.3517725284537401E-2</v>
      </c>
      <c r="E766" s="4">
        <v>3.9932372810322803E-2</v>
      </c>
      <c r="F766" s="4">
        <v>1.08480368944595E-2</v>
      </c>
      <c r="G766" s="4">
        <v>2.9201139774264499E-3</v>
      </c>
      <c r="H766" s="4">
        <v>2.4928459671243802E-3</v>
      </c>
      <c r="I766" s="5"/>
      <c r="J766" s="5"/>
      <c r="K766" s="5"/>
      <c r="L766" s="5"/>
      <c r="M766" s="5"/>
      <c r="O766" s="25" t="str">
        <f t="shared" si="15"/>
        <v>0024</v>
      </c>
      <c r="P766" s="25">
        <f>VLOOKUP($O766,scenarios!$A$2:$I$61,3)</f>
        <v>2060</v>
      </c>
      <c r="Q766" s="25" t="str">
        <f>VLOOKUP($O766,scenarios!$A$2:$I$61,4)</f>
        <v>Ref</v>
      </c>
      <c r="R766" s="25">
        <f>VLOOKUP($O766,scenarios!$A$2:$I$61,5)</f>
        <v>20</v>
      </c>
      <c r="S766" s="25" t="str">
        <f>VLOOKUP($O766,scenarios!$A$2:$I$61,6)</f>
        <v>Linear-Steady</v>
      </c>
      <c r="T766" s="25" t="str">
        <f>VLOOKUP($O766,scenarios!$A$2:$I$61,7)</f>
        <v>Doe2</v>
      </c>
      <c r="U766" s="25" t="str">
        <f>VLOOKUP($O766,scenarios!$A$2:$I$61,8)</f>
        <v>Ref</v>
      </c>
      <c r="V766" s="25" t="str">
        <f>VLOOKUP($O766,scenarios!$A$2:$I$61,9)</f>
        <v>Ref</v>
      </c>
    </row>
    <row r="767" spans="1:22" x14ac:dyDescent="0.3">
      <c r="A767" s="10" t="s">
        <v>73</v>
      </c>
      <c r="B767" s="10" t="s">
        <v>147</v>
      </c>
      <c r="C767" s="2" t="s">
        <v>171</v>
      </c>
      <c r="D767" s="4">
        <v>4.3517725284537401E-2</v>
      </c>
      <c r="E767" s="4">
        <v>3.9932372810322803E-2</v>
      </c>
      <c r="F767" s="4">
        <v>1.08480368944595E-2</v>
      </c>
      <c r="G767" s="4">
        <v>2.9201139774264499E-3</v>
      </c>
      <c r="H767" s="4">
        <v>2.4928459671243802E-3</v>
      </c>
      <c r="I767" s="5"/>
      <c r="J767" s="5"/>
      <c r="K767" s="5"/>
      <c r="L767" s="5"/>
      <c r="M767" s="5"/>
      <c r="O767" s="25" t="str">
        <f t="shared" si="15"/>
        <v>0026</v>
      </c>
      <c r="P767" s="25">
        <f>VLOOKUP($O767,scenarios!$A$2:$I$61,3)</f>
        <v>2060</v>
      </c>
      <c r="Q767" s="25" t="str">
        <f>VLOOKUP($O767,scenarios!$A$2:$I$61,4)</f>
        <v>Ref</v>
      </c>
      <c r="R767" s="25">
        <f>VLOOKUP($O767,scenarios!$A$2:$I$61,5)</f>
        <v>10</v>
      </c>
      <c r="S767" s="25" t="str">
        <f>VLOOKUP($O767,scenarios!$A$2:$I$61,6)</f>
        <v>Ref</v>
      </c>
      <c r="T767" s="25" t="str">
        <f>VLOOKUP($O767,scenarios!$A$2:$I$61,7)</f>
        <v>Ref</v>
      </c>
      <c r="U767" s="25">
        <f>VLOOKUP($O767,scenarios!$A$2:$I$61,8)</f>
        <v>2030</v>
      </c>
      <c r="V767" s="25" t="str">
        <f>VLOOKUP($O767,scenarios!$A$2:$I$61,9)</f>
        <v>Ref</v>
      </c>
    </row>
    <row r="768" spans="1:22" x14ac:dyDescent="0.3">
      <c r="A768" s="10" t="s">
        <v>73</v>
      </c>
      <c r="B768" s="10" t="s">
        <v>147</v>
      </c>
      <c r="C768" s="2" t="s">
        <v>183</v>
      </c>
      <c r="D768" s="4">
        <v>4.3517725284537401E-2</v>
      </c>
      <c r="E768" s="4">
        <v>3.9932372810322803E-2</v>
      </c>
      <c r="F768" s="4">
        <v>1.08480368944595E-2</v>
      </c>
      <c r="G768" s="4">
        <v>2.9201139774264499E-3</v>
      </c>
      <c r="H768" s="4">
        <v>2.4928459671243802E-3</v>
      </c>
      <c r="I768" s="5"/>
      <c r="J768" s="5"/>
      <c r="K768" s="5"/>
      <c r="L768" s="5"/>
      <c r="M768" s="5"/>
      <c r="O768" s="25" t="str">
        <f t="shared" si="15"/>
        <v>0027</v>
      </c>
      <c r="P768" s="25">
        <f>VLOOKUP($O768,scenarios!$A$2:$I$61,3)</f>
        <v>2060</v>
      </c>
      <c r="Q768" s="25" t="str">
        <f>VLOOKUP($O768,scenarios!$A$2:$I$61,4)</f>
        <v>Ref</v>
      </c>
      <c r="R768" s="25">
        <f>VLOOKUP($O768,scenarios!$A$2:$I$61,5)</f>
        <v>20</v>
      </c>
      <c r="S768" s="25" t="str">
        <f>VLOOKUP($O768,scenarios!$A$2:$I$61,6)</f>
        <v>Ref</v>
      </c>
      <c r="T768" s="25" t="str">
        <f>VLOOKUP($O768,scenarios!$A$2:$I$61,7)</f>
        <v>Ref</v>
      </c>
      <c r="U768" s="25">
        <f>VLOOKUP($O768,scenarios!$A$2:$I$61,8)</f>
        <v>2030</v>
      </c>
      <c r="V768" s="25" t="str">
        <f>VLOOKUP($O768,scenarios!$A$2:$I$61,9)</f>
        <v>Ref</v>
      </c>
    </row>
    <row r="769" spans="1:22" x14ac:dyDescent="0.3">
      <c r="A769" s="10" t="s">
        <v>73</v>
      </c>
      <c r="B769" s="10" t="s">
        <v>147</v>
      </c>
      <c r="C769" s="2" t="s">
        <v>184</v>
      </c>
      <c r="D769" s="4">
        <v>4.3517725284537401E-2</v>
      </c>
      <c r="E769" s="4">
        <v>3.9932372810322803E-2</v>
      </c>
      <c r="F769" s="4">
        <v>1.08480368944595E-2</v>
      </c>
      <c r="G769" s="4">
        <v>2.9201139774264499E-3</v>
      </c>
      <c r="H769" s="4">
        <v>2.4928459671243802E-3</v>
      </c>
      <c r="I769" s="5"/>
      <c r="J769" s="5"/>
      <c r="K769" s="5"/>
      <c r="L769" s="5"/>
      <c r="M769" s="5"/>
      <c r="O769" s="25" t="str">
        <f t="shared" si="15"/>
        <v>0029</v>
      </c>
      <c r="P769" s="25">
        <f>VLOOKUP($O769,scenarios!$A$2:$I$61,3)</f>
        <v>2060</v>
      </c>
      <c r="Q769" s="25" t="str">
        <f>VLOOKUP($O769,scenarios!$A$2:$I$61,4)</f>
        <v>Ref</v>
      </c>
      <c r="R769" s="25">
        <f>VLOOKUP($O769,scenarios!$A$2:$I$61,5)</f>
        <v>10</v>
      </c>
      <c r="S769" s="25" t="str">
        <f>VLOOKUP($O769,scenarios!$A$2:$I$61,6)</f>
        <v>Linear-Steady</v>
      </c>
      <c r="T769" s="25" t="str">
        <f>VLOOKUP($O769,scenarios!$A$2:$I$61,7)</f>
        <v>Ref</v>
      </c>
      <c r="U769" s="25">
        <f>VLOOKUP($O769,scenarios!$A$2:$I$61,8)</f>
        <v>2030</v>
      </c>
      <c r="V769" s="25" t="str">
        <f>VLOOKUP($O769,scenarios!$A$2:$I$61,9)</f>
        <v>Ref</v>
      </c>
    </row>
    <row r="770" spans="1:22" x14ac:dyDescent="0.3">
      <c r="A770" s="10" t="s">
        <v>73</v>
      </c>
      <c r="B770" s="10" t="s">
        <v>147</v>
      </c>
      <c r="C770" s="2" t="s">
        <v>185</v>
      </c>
      <c r="D770" s="4">
        <v>4.3517725284537401E-2</v>
      </c>
      <c r="E770" s="4">
        <v>3.9932372810322803E-2</v>
      </c>
      <c r="F770" s="4">
        <v>1.08480368944595E-2</v>
      </c>
      <c r="G770" s="4">
        <v>2.9201139774264499E-3</v>
      </c>
      <c r="H770" s="4">
        <v>2.4928459671243802E-3</v>
      </c>
      <c r="I770" s="5"/>
      <c r="J770" s="5"/>
      <c r="K770" s="5"/>
      <c r="L770" s="5"/>
      <c r="M770" s="5"/>
      <c r="O770" s="25" t="str">
        <f t="shared" si="15"/>
        <v>0030</v>
      </c>
      <c r="P770" s="25">
        <f>VLOOKUP($O770,scenarios!$A$2:$I$61,3)</f>
        <v>2060</v>
      </c>
      <c r="Q770" s="25" t="str">
        <f>VLOOKUP($O770,scenarios!$A$2:$I$61,4)</f>
        <v>Ref</v>
      </c>
      <c r="R770" s="25">
        <f>VLOOKUP($O770,scenarios!$A$2:$I$61,5)</f>
        <v>20</v>
      </c>
      <c r="S770" s="25" t="str">
        <f>VLOOKUP($O770,scenarios!$A$2:$I$61,6)</f>
        <v>Linear-Steady</v>
      </c>
      <c r="T770" s="25" t="str">
        <f>VLOOKUP($O770,scenarios!$A$2:$I$61,7)</f>
        <v>Ref</v>
      </c>
      <c r="U770" s="25">
        <f>VLOOKUP($O770,scenarios!$A$2:$I$61,8)</f>
        <v>2030</v>
      </c>
      <c r="V770" s="25" t="str">
        <f>VLOOKUP($O770,scenarios!$A$2:$I$61,9)</f>
        <v>Ref</v>
      </c>
    </row>
    <row r="771" spans="1:22" x14ac:dyDescent="0.3">
      <c r="A771" s="10" t="s">
        <v>73</v>
      </c>
      <c r="B771" s="10" t="s">
        <v>147</v>
      </c>
      <c r="C771" s="2" t="s">
        <v>186</v>
      </c>
      <c r="D771" s="4">
        <v>4.3517725284537401E-2</v>
      </c>
      <c r="E771" s="4">
        <v>3.9932372810322803E-2</v>
      </c>
      <c r="F771" s="4">
        <v>1.08480368944595E-2</v>
      </c>
      <c r="G771" s="4">
        <v>2.9201139774264499E-3</v>
      </c>
      <c r="H771" s="4">
        <v>2.4928459671243802E-3</v>
      </c>
      <c r="I771" s="5"/>
      <c r="J771" s="5"/>
      <c r="K771" s="5"/>
      <c r="L771" s="5"/>
      <c r="M771" s="5"/>
      <c r="O771" s="25" t="str">
        <f t="shared" si="15"/>
        <v>0037</v>
      </c>
      <c r="P771" s="25">
        <f>VLOOKUP($O771,scenarios!$A$2:$I$61,3)</f>
        <v>2060</v>
      </c>
      <c r="Q771" s="25" t="str">
        <f>VLOOKUP($O771,scenarios!$A$2:$I$61,4)</f>
        <v>Ref</v>
      </c>
      <c r="R771" s="25">
        <f>VLOOKUP($O771,scenarios!$A$2:$I$61,5)</f>
        <v>10</v>
      </c>
      <c r="S771" s="25" t="str">
        <f>VLOOKUP($O771,scenarios!$A$2:$I$61,6)</f>
        <v>Linear-Steady</v>
      </c>
      <c r="T771" s="25" t="str">
        <f>VLOOKUP($O771,scenarios!$A$2:$I$61,7)</f>
        <v>Low</v>
      </c>
      <c r="U771" s="25">
        <f>VLOOKUP($O771,scenarios!$A$2:$I$61,8)</f>
        <v>2030</v>
      </c>
      <c r="V771" s="25" t="str">
        <f>VLOOKUP($O771,scenarios!$A$2:$I$61,9)</f>
        <v>Ref</v>
      </c>
    </row>
    <row r="772" spans="1:22" x14ac:dyDescent="0.3">
      <c r="A772" s="10" t="s">
        <v>73</v>
      </c>
      <c r="B772" s="10" t="s">
        <v>147</v>
      </c>
      <c r="C772" s="2" t="s">
        <v>187</v>
      </c>
      <c r="D772" s="4">
        <v>4.3517725284537401E-2</v>
      </c>
      <c r="E772" s="4">
        <v>3.9932372810322803E-2</v>
      </c>
      <c r="F772" s="4">
        <v>1.08480368944595E-2</v>
      </c>
      <c r="G772" s="4">
        <v>2.9201139774264499E-3</v>
      </c>
      <c r="H772" s="4">
        <v>2.4928459671243802E-3</v>
      </c>
      <c r="I772" s="5"/>
      <c r="J772" s="5"/>
      <c r="K772" s="5"/>
      <c r="L772" s="5"/>
      <c r="M772" s="5"/>
      <c r="O772" s="25" t="str">
        <f t="shared" si="15"/>
        <v>0038</v>
      </c>
      <c r="P772" s="25">
        <f>VLOOKUP($O772,scenarios!$A$2:$I$61,3)</f>
        <v>2060</v>
      </c>
      <c r="Q772" s="25" t="str">
        <f>VLOOKUP($O772,scenarios!$A$2:$I$61,4)</f>
        <v>Ref</v>
      </c>
      <c r="R772" s="25">
        <f>VLOOKUP($O772,scenarios!$A$2:$I$61,5)</f>
        <v>10</v>
      </c>
      <c r="S772" s="25" t="str">
        <f>VLOOKUP($O772,scenarios!$A$2:$I$61,6)</f>
        <v>Linear-Steady</v>
      </c>
      <c r="T772" s="25" t="str">
        <f>VLOOKUP($O772,scenarios!$A$2:$I$61,7)</f>
        <v>Doe4</v>
      </c>
      <c r="U772" s="25">
        <f>VLOOKUP($O772,scenarios!$A$2:$I$61,8)</f>
        <v>2030</v>
      </c>
      <c r="V772" s="25" t="str">
        <f>VLOOKUP($O772,scenarios!$A$2:$I$61,9)</f>
        <v>Ref</v>
      </c>
    </row>
    <row r="773" spans="1:22" x14ac:dyDescent="0.3">
      <c r="A773" s="10" t="s">
        <v>73</v>
      </c>
      <c r="B773" s="10" t="s">
        <v>147</v>
      </c>
      <c r="C773" s="2" t="s">
        <v>188</v>
      </c>
      <c r="D773" s="4">
        <v>4.3517725284537401E-2</v>
      </c>
      <c r="E773" s="4">
        <v>3.9932372810322803E-2</v>
      </c>
      <c r="F773" s="4">
        <v>1.08480368944595E-2</v>
      </c>
      <c r="G773" s="4">
        <v>2.9201139774264499E-3</v>
      </c>
      <c r="H773" s="4">
        <v>2.4928459671243802E-3</v>
      </c>
      <c r="I773" s="5"/>
      <c r="J773" s="5"/>
      <c r="K773" s="5"/>
      <c r="L773" s="5"/>
      <c r="M773" s="5"/>
      <c r="O773" s="25" t="str">
        <f t="shared" si="15"/>
        <v>0039</v>
      </c>
      <c r="P773" s="25">
        <f>VLOOKUP($O773,scenarios!$A$2:$I$61,3)</f>
        <v>2060</v>
      </c>
      <c r="Q773" s="25" t="str">
        <f>VLOOKUP($O773,scenarios!$A$2:$I$61,4)</f>
        <v>Ref</v>
      </c>
      <c r="R773" s="25">
        <f>VLOOKUP($O773,scenarios!$A$2:$I$61,5)</f>
        <v>10</v>
      </c>
      <c r="S773" s="25" t="str">
        <f>VLOOKUP($O773,scenarios!$A$2:$I$61,6)</f>
        <v>Linear-Steady</v>
      </c>
      <c r="T773" s="25" t="str">
        <f>VLOOKUP($O773,scenarios!$A$2:$I$61,7)</f>
        <v>Doe2</v>
      </c>
      <c r="U773" s="25">
        <f>VLOOKUP($O773,scenarios!$A$2:$I$61,8)</f>
        <v>2030</v>
      </c>
      <c r="V773" s="25" t="str">
        <f>VLOOKUP($O773,scenarios!$A$2:$I$61,9)</f>
        <v>Ref</v>
      </c>
    </row>
    <row r="774" spans="1:22" x14ac:dyDescent="0.3">
      <c r="A774" s="10" t="s">
        <v>73</v>
      </c>
      <c r="B774" s="10" t="s">
        <v>147</v>
      </c>
      <c r="C774" s="2" t="s">
        <v>189</v>
      </c>
      <c r="D774" s="4">
        <v>4.3517725284537401E-2</v>
      </c>
      <c r="E774" s="4">
        <v>3.9932372810322803E-2</v>
      </c>
      <c r="F774" s="4">
        <v>1.08480368944595E-2</v>
      </c>
      <c r="G774" s="4">
        <v>2.9201139774264499E-3</v>
      </c>
      <c r="H774" s="4">
        <v>2.4928459671243802E-3</v>
      </c>
      <c r="I774" s="5"/>
      <c r="J774" s="5"/>
      <c r="K774" s="5"/>
      <c r="L774" s="5"/>
      <c r="M774" s="5"/>
      <c r="O774" s="25" t="str">
        <f t="shared" si="15"/>
        <v>0040</v>
      </c>
      <c r="P774" s="25">
        <f>VLOOKUP($O774,scenarios!$A$2:$I$61,3)</f>
        <v>2060</v>
      </c>
      <c r="Q774" s="25" t="str">
        <f>VLOOKUP($O774,scenarios!$A$2:$I$61,4)</f>
        <v>Ref</v>
      </c>
      <c r="R774" s="25">
        <f>VLOOKUP($O774,scenarios!$A$2:$I$61,5)</f>
        <v>20</v>
      </c>
      <c r="S774" s="25" t="str">
        <f>VLOOKUP($O774,scenarios!$A$2:$I$61,6)</f>
        <v>Linear-Steady</v>
      </c>
      <c r="T774" s="25" t="str">
        <f>VLOOKUP($O774,scenarios!$A$2:$I$61,7)</f>
        <v>Low</v>
      </c>
      <c r="U774" s="25">
        <f>VLOOKUP($O774,scenarios!$A$2:$I$61,8)</f>
        <v>2030</v>
      </c>
      <c r="V774" s="25" t="str">
        <f>VLOOKUP($O774,scenarios!$A$2:$I$61,9)</f>
        <v>Ref</v>
      </c>
    </row>
    <row r="775" spans="1:22" x14ac:dyDescent="0.3">
      <c r="A775" s="10" t="s">
        <v>73</v>
      </c>
      <c r="B775" s="10" t="s">
        <v>147</v>
      </c>
      <c r="C775" s="2" t="s">
        <v>190</v>
      </c>
      <c r="D775" s="4">
        <v>4.3517725284537401E-2</v>
      </c>
      <c r="E775" s="4">
        <v>3.9932372810322803E-2</v>
      </c>
      <c r="F775" s="4">
        <v>1.08480368944595E-2</v>
      </c>
      <c r="G775" s="4">
        <v>2.9201139774264499E-3</v>
      </c>
      <c r="H775" s="4">
        <v>2.4928459671243802E-3</v>
      </c>
      <c r="I775" s="5"/>
      <c r="J775" s="5"/>
      <c r="K775" s="5"/>
      <c r="L775" s="5"/>
      <c r="M775" s="5"/>
      <c r="O775" s="25" t="str">
        <f t="shared" si="15"/>
        <v>0041</v>
      </c>
      <c r="P775" s="25">
        <f>VLOOKUP($O775,scenarios!$A$2:$I$61,3)</f>
        <v>2060</v>
      </c>
      <c r="Q775" s="25" t="str">
        <f>VLOOKUP($O775,scenarios!$A$2:$I$61,4)</f>
        <v>Ref</v>
      </c>
      <c r="R775" s="25">
        <f>VLOOKUP($O775,scenarios!$A$2:$I$61,5)</f>
        <v>20</v>
      </c>
      <c r="S775" s="25" t="str">
        <f>VLOOKUP($O775,scenarios!$A$2:$I$61,6)</f>
        <v>Linear-Steady</v>
      </c>
      <c r="T775" s="25" t="str">
        <f>VLOOKUP($O775,scenarios!$A$2:$I$61,7)</f>
        <v>Doe4</v>
      </c>
      <c r="U775" s="25">
        <f>VLOOKUP($O775,scenarios!$A$2:$I$61,8)</f>
        <v>2030</v>
      </c>
      <c r="V775" s="25" t="str">
        <f>VLOOKUP($O775,scenarios!$A$2:$I$61,9)</f>
        <v>Ref</v>
      </c>
    </row>
    <row r="776" spans="1:22" x14ac:dyDescent="0.3">
      <c r="A776" s="10" t="s">
        <v>73</v>
      </c>
      <c r="B776" s="10" t="s">
        <v>147</v>
      </c>
      <c r="C776" s="2" t="s">
        <v>191</v>
      </c>
      <c r="D776" s="4">
        <v>4.3517725284537401E-2</v>
      </c>
      <c r="E776" s="4">
        <v>3.9932372810322803E-2</v>
      </c>
      <c r="F776" s="4">
        <v>1.08480368944595E-2</v>
      </c>
      <c r="G776" s="4">
        <v>2.9201139774264499E-3</v>
      </c>
      <c r="H776" s="4">
        <v>2.4928459671243802E-3</v>
      </c>
      <c r="I776" s="5"/>
      <c r="J776" s="5"/>
      <c r="K776" s="5"/>
      <c r="L776" s="5"/>
      <c r="M776" s="5"/>
      <c r="O776" s="25" t="str">
        <f t="shared" si="15"/>
        <v>0042</v>
      </c>
      <c r="P776" s="25">
        <f>VLOOKUP($O776,scenarios!$A$2:$I$61,3)</f>
        <v>2060</v>
      </c>
      <c r="Q776" s="25" t="str">
        <f>VLOOKUP($O776,scenarios!$A$2:$I$61,4)</f>
        <v>Ref</v>
      </c>
      <c r="R776" s="25">
        <f>VLOOKUP($O776,scenarios!$A$2:$I$61,5)</f>
        <v>20</v>
      </c>
      <c r="S776" s="25" t="str">
        <f>VLOOKUP($O776,scenarios!$A$2:$I$61,6)</f>
        <v>Linear-Steady</v>
      </c>
      <c r="T776" s="25" t="str">
        <f>VLOOKUP($O776,scenarios!$A$2:$I$61,7)</f>
        <v>Doe2</v>
      </c>
      <c r="U776" s="25">
        <f>VLOOKUP($O776,scenarios!$A$2:$I$61,8)</f>
        <v>2030</v>
      </c>
      <c r="V776" s="25" t="str">
        <f>VLOOKUP($O776,scenarios!$A$2:$I$61,9)</f>
        <v>Ref</v>
      </c>
    </row>
    <row r="777" spans="1:22" x14ac:dyDescent="0.3">
      <c r="A777" s="10" t="s">
        <v>73</v>
      </c>
      <c r="B777" s="10" t="s">
        <v>147</v>
      </c>
      <c r="C777" s="2" t="s">
        <v>172</v>
      </c>
      <c r="D777" s="4">
        <v>4.3517725284537401E-2</v>
      </c>
      <c r="E777" s="4">
        <v>3.9932372810322803E-2</v>
      </c>
      <c r="F777" s="4">
        <v>1.08480368944595E-2</v>
      </c>
      <c r="G777" s="4">
        <v>2.9201139774264499E-3</v>
      </c>
      <c r="H777" s="4">
        <v>2.4928459671243802E-3</v>
      </c>
      <c r="I777" s="5"/>
      <c r="J777" s="5"/>
      <c r="K777" s="5"/>
      <c r="L777" s="5"/>
      <c r="M777" s="5"/>
      <c r="O777" s="25" t="str">
        <f t="shared" si="15"/>
        <v>0044</v>
      </c>
      <c r="P777" s="25">
        <f>VLOOKUP($O777,scenarios!$A$2:$I$61,3)</f>
        <v>2060</v>
      </c>
      <c r="Q777" s="25" t="str">
        <f>VLOOKUP($O777,scenarios!$A$2:$I$61,4)</f>
        <v>Ref</v>
      </c>
      <c r="R777" s="25">
        <f>VLOOKUP($O777,scenarios!$A$2:$I$61,5)</f>
        <v>10</v>
      </c>
      <c r="S777" s="25" t="str">
        <f>VLOOKUP($O777,scenarios!$A$2:$I$61,6)</f>
        <v>Ref</v>
      </c>
      <c r="T777" s="25" t="str">
        <f>VLOOKUP($O777,scenarios!$A$2:$I$61,7)</f>
        <v>Ref</v>
      </c>
      <c r="U777" s="25">
        <f>VLOOKUP($O777,scenarios!$A$2:$I$61,8)</f>
        <v>2030</v>
      </c>
      <c r="V777" s="25">
        <f>VLOOKUP($O777,scenarios!$A$2:$I$61,9)</f>
        <v>70</v>
      </c>
    </row>
    <row r="778" spans="1:22" x14ac:dyDescent="0.3">
      <c r="A778" s="10" t="s">
        <v>73</v>
      </c>
      <c r="B778" s="10" t="s">
        <v>147</v>
      </c>
      <c r="C778" s="2" t="s">
        <v>192</v>
      </c>
      <c r="D778" s="4">
        <v>4.3517725284537401E-2</v>
      </c>
      <c r="E778" s="4">
        <v>3.9932372810322803E-2</v>
      </c>
      <c r="F778" s="4">
        <v>1.08480368944595E-2</v>
      </c>
      <c r="G778" s="4">
        <v>2.9201139774264499E-3</v>
      </c>
      <c r="H778" s="4">
        <v>2.4928459671243802E-3</v>
      </c>
      <c r="I778" s="5"/>
      <c r="J778" s="5"/>
      <c r="K778" s="5"/>
      <c r="L778" s="5"/>
      <c r="M778" s="5"/>
      <c r="O778" s="25" t="str">
        <f t="shared" si="15"/>
        <v>0045</v>
      </c>
      <c r="P778" s="25">
        <f>VLOOKUP($O778,scenarios!$A$2:$I$61,3)</f>
        <v>2060</v>
      </c>
      <c r="Q778" s="25" t="str">
        <f>VLOOKUP($O778,scenarios!$A$2:$I$61,4)</f>
        <v>Ref</v>
      </c>
      <c r="R778" s="25">
        <f>VLOOKUP($O778,scenarios!$A$2:$I$61,5)</f>
        <v>20</v>
      </c>
      <c r="S778" s="25" t="str">
        <f>VLOOKUP($O778,scenarios!$A$2:$I$61,6)</f>
        <v>Ref</v>
      </c>
      <c r="T778" s="25" t="str">
        <f>VLOOKUP($O778,scenarios!$A$2:$I$61,7)</f>
        <v>Ref</v>
      </c>
      <c r="U778" s="25">
        <f>VLOOKUP($O778,scenarios!$A$2:$I$61,8)</f>
        <v>2030</v>
      </c>
      <c r="V778" s="25">
        <f>VLOOKUP($O778,scenarios!$A$2:$I$61,9)</f>
        <v>70</v>
      </c>
    </row>
    <row r="779" spans="1:22" x14ac:dyDescent="0.3">
      <c r="A779" s="10" t="s">
        <v>73</v>
      </c>
      <c r="B779" s="10" t="s">
        <v>147</v>
      </c>
      <c r="C779" s="2" t="s">
        <v>193</v>
      </c>
      <c r="D779" s="4">
        <v>4.3517725284537401E-2</v>
      </c>
      <c r="E779" s="4">
        <v>3.9932372810322803E-2</v>
      </c>
      <c r="F779" s="4">
        <v>1.08480368944595E-2</v>
      </c>
      <c r="G779" s="4">
        <v>2.9201139774264499E-3</v>
      </c>
      <c r="H779" s="4">
        <v>2.4928459671243802E-3</v>
      </c>
      <c r="I779" s="5"/>
      <c r="J779" s="5"/>
      <c r="K779" s="5"/>
      <c r="L779" s="5"/>
      <c r="M779" s="5"/>
      <c r="O779" s="25" t="str">
        <f t="shared" si="15"/>
        <v>0047</v>
      </c>
      <c r="P779" s="25">
        <f>VLOOKUP($O779,scenarios!$A$2:$I$61,3)</f>
        <v>2060</v>
      </c>
      <c r="Q779" s="25" t="str">
        <f>VLOOKUP($O779,scenarios!$A$2:$I$61,4)</f>
        <v>Ref</v>
      </c>
      <c r="R779" s="25">
        <f>VLOOKUP($O779,scenarios!$A$2:$I$61,5)</f>
        <v>10</v>
      </c>
      <c r="S779" s="25" t="str">
        <f>VLOOKUP($O779,scenarios!$A$2:$I$61,6)</f>
        <v>Linear-Steady</v>
      </c>
      <c r="T779" s="25" t="str">
        <f>VLOOKUP($O779,scenarios!$A$2:$I$61,7)</f>
        <v>Ref</v>
      </c>
      <c r="U779" s="25">
        <f>VLOOKUP($O779,scenarios!$A$2:$I$61,8)</f>
        <v>2030</v>
      </c>
      <c r="V779" s="25">
        <f>VLOOKUP($O779,scenarios!$A$2:$I$61,9)</f>
        <v>70</v>
      </c>
    </row>
    <row r="780" spans="1:22" x14ac:dyDescent="0.3">
      <c r="A780" s="10" t="s">
        <v>73</v>
      </c>
      <c r="B780" s="10" t="s">
        <v>147</v>
      </c>
      <c r="C780" s="2" t="s">
        <v>194</v>
      </c>
      <c r="D780" s="4">
        <v>4.3517725284537401E-2</v>
      </c>
      <c r="E780" s="4">
        <v>3.9932372810322803E-2</v>
      </c>
      <c r="F780" s="4">
        <v>1.08480368944595E-2</v>
      </c>
      <c r="G780" s="4">
        <v>2.9201139774264499E-3</v>
      </c>
      <c r="H780" s="4">
        <v>2.4928459671243802E-3</v>
      </c>
      <c r="I780" s="5"/>
      <c r="J780" s="5"/>
      <c r="K780" s="5"/>
      <c r="L780" s="5"/>
      <c r="M780" s="5"/>
      <c r="O780" s="25" t="str">
        <f t="shared" si="15"/>
        <v>0048</v>
      </c>
      <c r="P780" s="25">
        <f>VLOOKUP($O780,scenarios!$A$2:$I$61,3)</f>
        <v>2060</v>
      </c>
      <c r="Q780" s="25" t="str">
        <f>VLOOKUP($O780,scenarios!$A$2:$I$61,4)</f>
        <v>Ref</v>
      </c>
      <c r="R780" s="25">
        <f>VLOOKUP($O780,scenarios!$A$2:$I$61,5)</f>
        <v>20</v>
      </c>
      <c r="S780" s="25" t="str">
        <f>VLOOKUP($O780,scenarios!$A$2:$I$61,6)</f>
        <v>Linear-Steady</v>
      </c>
      <c r="T780" s="25" t="str">
        <f>VLOOKUP($O780,scenarios!$A$2:$I$61,7)</f>
        <v>Ref</v>
      </c>
      <c r="U780" s="25">
        <f>VLOOKUP($O780,scenarios!$A$2:$I$61,8)</f>
        <v>2030</v>
      </c>
      <c r="V780" s="25">
        <f>VLOOKUP($O780,scenarios!$A$2:$I$61,9)</f>
        <v>70</v>
      </c>
    </row>
    <row r="781" spans="1:22" x14ac:dyDescent="0.3">
      <c r="A781" s="10" t="s">
        <v>73</v>
      </c>
      <c r="B781" s="10" t="s">
        <v>147</v>
      </c>
      <c r="C781" s="2" t="s">
        <v>195</v>
      </c>
      <c r="D781" s="4">
        <v>4.3517725284537401E-2</v>
      </c>
      <c r="E781" s="4">
        <v>3.9932372810322803E-2</v>
      </c>
      <c r="F781" s="4">
        <v>1.08480368944595E-2</v>
      </c>
      <c r="G781" s="4">
        <v>2.9201139774264499E-3</v>
      </c>
      <c r="H781" s="4">
        <v>2.4928459671243802E-3</v>
      </c>
      <c r="I781" s="5"/>
      <c r="J781" s="5"/>
      <c r="K781" s="5"/>
      <c r="L781" s="5"/>
      <c r="M781" s="5"/>
      <c r="O781" s="25" t="str">
        <f t="shared" si="15"/>
        <v>0055</v>
      </c>
      <c r="P781" s="25">
        <f>VLOOKUP($O781,scenarios!$A$2:$I$61,3)</f>
        <v>2060</v>
      </c>
      <c r="Q781" s="25" t="str">
        <f>VLOOKUP($O781,scenarios!$A$2:$I$61,4)</f>
        <v>Ref</v>
      </c>
      <c r="R781" s="25">
        <f>VLOOKUP($O781,scenarios!$A$2:$I$61,5)</f>
        <v>10</v>
      </c>
      <c r="S781" s="25" t="str">
        <f>VLOOKUP($O781,scenarios!$A$2:$I$61,6)</f>
        <v>Linear-Steady</v>
      </c>
      <c r="T781" s="25" t="str">
        <f>VLOOKUP($O781,scenarios!$A$2:$I$61,7)</f>
        <v>Low</v>
      </c>
      <c r="U781" s="25">
        <f>VLOOKUP($O781,scenarios!$A$2:$I$61,8)</f>
        <v>2030</v>
      </c>
      <c r="V781" s="25">
        <f>VLOOKUP($O781,scenarios!$A$2:$I$61,9)</f>
        <v>70</v>
      </c>
    </row>
    <row r="782" spans="1:22" x14ac:dyDescent="0.3">
      <c r="A782" s="10" t="s">
        <v>73</v>
      </c>
      <c r="B782" s="10" t="s">
        <v>147</v>
      </c>
      <c r="C782" s="2" t="s">
        <v>196</v>
      </c>
      <c r="D782" s="4">
        <v>4.3517725284537401E-2</v>
      </c>
      <c r="E782" s="4">
        <v>3.9932372810322803E-2</v>
      </c>
      <c r="F782" s="4">
        <v>1.08480368944595E-2</v>
      </c>
      <c r="G782" s="4">
        <v>2.9201139774264499E-3</v>
      </c>
      <c r="H782" s="4">
        <v>2.4928459671243802E-3</v>
      </c>
      <c r="I782" s="5"/>
      <c r="J782" s="5"/>
      <c r="K782" s="5"/>
      <c r="L782" s="5"/>
      <c r="M782" s="5"/>
      <c r="O782" s="25" t="str">
        <f t="shared" si="15"/>
        <v>0056</v>
      </c>
      <c r="P782" s="25">
        <f>VLOOKUP($O782,scenarios!$A$2:$I$61,3)</f>
        <v>2060</v>
      </c>
      <c r="Q782" s="25" t="str">
        <f>VLOOKUP($O782,scenarios!$A$2:$I$61,4)</f>
        <v>Ref</v>
      </c>
      <c r="R782" s="25">
        <f>VLOOKUP($O782,scenarios!$A$2:$I$61,5)</f>
        <v>10</v>
      </c>
      <c r="S782" s="25" t="str">
        <f>VLOOKUP($O782,scenarios!$A$2:$I$61,6)</f>
        <v>Linear-Steady</v>
      </c>
      <c r="T782" s="25" t="str">
        <f>VLOOKUP($O782,scenarios!$A$2:$I$61,7)</f>
        <v>Doe4</v>
      </c>
      <c r="U782" s="25">
        <f>VLOOKUP($O782,scenarios!$A$2:$I$61,8)</f>
        <v>2030</v>
      </c>
      <c r="V782" s="25">
        <f>VLOOKUP($O782,scenarios!$A$2:$I$61,9)</f>
        <v>70</v>
      </c>
    </row>
    <row r="783" spans="1:22" x14ac:dyDescent="0.3">
      <c r="A783" s="10" t="s">
        <v>73</v>
      </c>
      <c r="B783" s="10" t="s">
        <v>147</v>
      </c>
      <c r="C783" s="2" t="s">
        <v>197</v>
      </c>
      <c r="D783" s="4">
        <v>4.3517725284537401E-2</v>
      </c>
      <c r="E783" s="4">
        <v>3.9932372810322803E-2</v>
      </c>
      <c r="F783" s="4">
        <v>1.08480368944595E-2</v>
      </c>
      <c r="G783" s="4">
        <v>2.9201139774264499E-3</v>
      </c>
      <c r="H783" s="4">
        <v>2.4928459671243802E-3</v>
      </c>
      <c r="I783" s="5"/>
      <c r="J783" s="5"/>
      <c r="K783" s="5"/>
      <c r="L783" s="5"/>
      <c r="M783" s="5"/>
      <c r="O783" s="25" t="str">
        <f t="shared" si="15"/>
        <v>0057</v>
      </c>
      <c r="P783" s="25">
        <f>VLOOKUP($O783,scenarios!$A$2:$I$61,3)</f>
        <v>2060</v>
      </c>
      <c r="Q783" s="25" t="str">
        <f>VLOOKUP($O783,scenarios!$A$2:$I$61,4)</f>
        <v>Ref</v>
      </c>
      <c r="R783" s="25">
        <f>VLOOKUP($O783,scenarios!$A$2:$I$61,5)</f>
        <v>10</v>
      </c>
      <c r="S783" s="25" t="str">
        <f>VLOOKUP($O783,scenarios!$A$2:$I$61,6)</f>
        <v>Linear-Steady</v>
      </c>
      <c r="T783" s="25" t="str">
        <f>VLOOKUP($O783,scenarios!$A$2:$I$61,7)</f>
        <v>Doe2</v>
      </c>
      <c r="U783" s="25">
        <f>VLOOKUP($O783,scenarios!$A$2:$I$61,8)</f>
        <v>2030</v>
      </c>
      <c r="V783" s="25">
        <f>VLOOKUP($O783,scenarios!$A$2:$I$61,9)</f>
        <v>70</v>
      </c>
    </row>
    <row r="784" spans="1:22" x14ac:dyDescent="0.3">
      <c r="A784" s="10" t="s">
        <v>73</v>
      </c>
      <c r="B784" s="10" t="s">
        <v>147</v>
      </c>
      <c r="C784" s="2" t="s">
        <v>198</v>
      </c>
      <c r="D784" s="4">
        <v>4.3517725284537401E-2</v>
      </c>
      <c r="E784" s="4">
        <v>3.9932372810322803E-2</v>
      </c>
      <c r="F784" s="4">
        <v>1.08480368944595E-2</v>
      </c>
      <c r="G784" s="4">
        <v>2.9201139774264499E-3</v>
      </c>
      <c r="H784" s="4">
        <v>2.4928459671243802E-3</v>
      </c>
      <c r="I784" s="5"/>
      <c r="J784" s="5"/>
      <c r="K784" s="5"/>
      <c r="L784" s="5"/>
      <c r="M784" s="5"/>
      <c r="O784" s="25" t="str">
        <f t="shared" si="15"/>
        <v>0058</v>
      </c>
      <c r="P784" s="25">
        <f>VLOOKUP($O784,scenarios!$A$2:$I$61,3)</f>
        <v>2060</v>
      </c>
      <c r="Q784" s="25" t="str">
        <f>VLOOKUP($O784,scenarios!$A$2:$I$61,4)</f>
        <v>Ref</v>
      </c>
      <c r="R784" s="25">
        <f>VLOOKUP($O784,scenarios!$A$2:$I$61,5)</f>
        <v>20</v>
      </c>
      <c r="S784" s="25" t="str">
        <f>VLOOKUP($O784,scenarios!$A$2:$I$61,6)</f>
        <v>Linear-Steady</v>
      </c>
      <c r="T784" s="25" t="str">
        <f>VLOOKUP($O784,scenarios!$A$2:$I$61,7)</f>
        <v>Low</v>
      </c>
      <c r="U784" s="25">
        <f>VLOOKUP($O784,scenarios!$A$2:$I$61,8)</f>
        <v>2030</v>
      </c>
      <c r="V784" s="25">
        <f>VLOOKUP($O784,scenarios!$A$2:$I$61,9)</f>
        <v>70</v>
      </c>
    </row>
    <row r="785" spans="1:22" x14ac:dyDescent="0.3">
      <c r="A785" s="10" t="s">
        <v>73</v>
      </c>
      <c r="B785" s="10" t="s">
        <v>147</v>
      </c>
      <c r="C785" s="2" t="s">
        <v>199</v>
      </c>
      <c r="D785" s="4">
        <v>4.3517725284537401E-2</v>
      </c>
      <c r="E785" s="4">
        <v>3.9932372810322803E-2</v>
      </c>
      <c r="F785" s="4">
        <v>1.08480368944595E-2</v>
      </c>
      <c r="G785" s="4">
        <v>2.9201139774264499E-3</v>
      </c>
      <c r="H785" s="4">
        <v>2.4928459671243802E-3</v>
      </c>
      <c r="I785" s="5"/>
      <c r="J785" s="5"/>
      <c r="K785" s="5"/>
      <c r="L785" s="5"/>
      <c r="M785" s="5"/>
      <c r="O785" s="25" t="str">
        <f t="shared" si="15"/>
        <v>0059</v>
      </c>
      <c r="P785" s="25">
        <f>VLOOKUP($O785,scenarios!$A$2:$I$61,3)</f>
        <v>2060</v>
      </c>
      <c r="Q785" s="25" t="str">
        <f>VLOOKUP($O785,scenarios!$A$2:$I$61,4)</f>
        <v>Ref</v>
      </c>
      <c r="R785" s="25">
        <f>VLOOKUP($O785,scenarios!$A$2:$I$61,5)</f>
        <v>20</v>
      </c>
      <c r="S785" s="25" t="str">
        <f>VLOOKUP($O785,scenarios!$A$2:$I$61,6)</f>
        <v>Linear-Steady</v>
      </c>
      <c r="T785" s="25" t="str">
        <f>VLOOKUP($O785,scenarios!$A$2:$I$61,7)</f>
        <v>Doe4</v>
      </c>
      <c r="U785" s="25">
        <f>VLOOKUP($O785,scenarios!$A$2:$I$61,8)</f>
        <v>2030</v>
      </c>
      <c r="V785" s="25">
        <f>VLOOKUP($O785,scenarios!$A$2:$I$61,9)</f>
        <v>70</v>
      </c>
    </row>
    <row r="786" spans="1:22" x14ac:dyDescent="0.3">
      <c r="A786" s="10" t="s">
        <v>73</v>
      </c>
      <c r="B786" s="10" t="s">
        <v>147</v>
      </c>
      <c r="C786" s="2" t="s">
        <v>200</v>
      </c>
      <c r="D786" s="4">
        <v>4.3517725284537401E-2</v>
      </c>
      <c r="E786" s="4">
        <v>3.9932372810322803E-2</v>
      </c>
      <c r="F786" s="4">
        <v>1.08480368944595E-2</v>
      </c>
      <c r="G786" s="4">
        <v>2.9201139774264499E-3</v>
      </c>
      <c r="H786" s="4">
        <v>2.4928459671243802E-3</v>
      </c>
      <c r="I786" s="5"/>
      <c r="J786" s="5"/>
      <c r="K786" s="5"/>
      <c r="L786" s="5"/>
      <c r="M786" s="5"/>
      <c r="O786" s="25" t="str">
        <f t="shared" si="15"/>
        <v>0060</v>
      </c>
      <c r="P786" s="25">
        <f>VLOOKUP($O786,scenarios!$A$2:$I$61,3)</f>
        <v>2060</v>
      </c>
      <c r="Q786" s="25" t="str">
        <f>VLOOKUP($O786,scenarios!$A$2:$I$61,4)</f>
        <v>Ref</v>
      </c>
      <c r="R786" s="25">
        <f>VLOOKUP($O786,scenarios!$A$2:$I$61,5)</f>
        <v>20</v>
      </c>
      <c r="S786" s="25" t="str">
        <f>VLOOKUP($O786,scenarios!$A$2:$I$61,6)</f>
        <v>Linear-Steady</v>
      </c>
      <c r="T786" s="25" t="str">
        <f>VLOOKUP($O786,scenarios!$A$2:$I$61,7)</f>
        <v>Doe2</v>
      </c>
      <c r="U786" s="25">
        <f>VLOOKUP($O786,scenarios!$A$2:$I$61,8)</f>
        <v>2030</v>
      </c>
      <c r="V786" s="25">
        <f>VLOOKUP($O786,scenarios!$A$2:$I$61,9)</f>
        <v>70</v>
      </c>
    </row>
    <row r="787" spans="1:22" x14ac:dyDescent="0.3">
      <c r="A787" s="2" t="s">
        <v>74</v>
      </c>
      <c r="B787" s="2" t="s">
        <v>147</v>
      </c>
      <c r="C787" s="2" t="s">
        <v>173</v>
      </c>
      <c r="D787" s="5"/>
      <c r="E787" s="5"/>
      <c r="F787" s="5"/>
      <c r="G787" s="5"/>
      <c r="H787" s="5"/>
      <c r="I787" s="5"/>
      <c r="J787" s="4">
        <v>5.6490083665286202</v>
      </c>
      <c r="K787" s="4">
        <v>5.6490083665286202</v>
      </c>
      <c r="L787" s="4">
        <v>5.6490083665286202</v>
      </c>
      <c r="M787" s="5"/>
      <c r="O787" s="25" t="str">
        <f t="shared" si="15"/>
        <v>0003</v>
      </c>
      <c r="P787" s="25" t="str">
        <f>VLOOKUP($O787,scenarios!$A$2:$I$61,3)</f>
        <v>Ref</v>
      </c>
      <c r="Q787" s="25" t="str">
        <f>VLOOKUP($O787,scenarios!$A$2:$I$61,4)</f>
        <v>Ref</v>
      </c>
      <c r="R787" s="25">
        <f>VLOOKUP($O787,scenarios!$A$2:$I$61,5)</f>
        <v>20</v>
      </c>
      <c r="S787" s="25" t="str">
        <f>VLOOKUP($O787,scenarios!$A$2:$I$61,6)</f>
        <v>Linear-Steady</v>
      </c>
      <c r="T787" s="25" t="str">
        <f>VLOOKUP($O787,scenarios!$A$2:$I$61,7)</f>
        <v>Doe2</v>
      </c>
      <c r="U787" s="25">
        <f>VLOOKUP($O787,scenarios!$A$2:$I$61,8)</f>
        <v>2030</v>
      </c>
      <c r="V787" s="25">
        <f>VLOOKUP($O787,scenarios!$A$2:$I$61,9)</f>
        <v>70</v>
      </c>
    </row>
    <row r="788" spans="1:22" x14ac:dyDescent="0.3">
      <c r="A788" s="10" t="s">
        <v>74</v>
      </c>
      <c r="B788" s="10" t="s">
        <v>147</v>
      </c>
      <c r="C788" s="2" t="s">
        <v>170</v>
      </c>
      <c r="D788" s="5"/>
      <c r="E788" s="5"/>
      <c r="F788" s="5"/>
      <c r="G788" s="5"/>
      <c r="H788" s="5"/>
      <c r="I788" s="5"/>
      <c r="J788" s="5"/>
      <c r="K788" s="5"/>
      <c r="L788" s="5"/>
      <c r="M788" s="4">
        <v>0.73174042647850002</v>
      </c>
      <c r="O788" s="25" t="str">
        <f t="shared" si="15"/>
        <v>0008</v>
      </c>
      <c r="P788" s="25">
        <f>VLOOKUP($O788,scenarios!$A$2:$I$61,3)</f>
        <v>2060</v>
      </c>
      <c r="Q788" s="25" t="str">
        <f>VLOOKUP($O788,scenarios!$A$2:$I$61,4)</f>
        <v>Ref</v>
      </c>
      <c r="R788" s="25">
        <f>VLOOKUP($O788,scenarios!$A$2:$I$61,5)</f>
        <v>10</v>
      </c>
      <c r="S788" s="25" t="str">
        <f>VLOOKUP($O788,scenarios!$A$2:$I$61,6)</f>
        <v>Ref</v>
      </c>
      <c r="T788" s="25" t="str">
        <f>VLOOKUP($O788,scenarios!$A$2:$I$61,7)</f>
        <v>Ref</v>
      </c>
      <c r="U788" s="25" t="str">
        <f>VLOOKUP($O788,scenarios!$A$2:$I$61,8)</f>
        <v>Ref</v>
      </c>
      <c r="V788" s="25" t="str">
        <f>VLOOKUP($O788,scenarios!$A$2:$I$61,9)</f>
        <v>Ref</v>
      </c>
    </row>
    <row r="789" spans="1:22" x14ac:dyDescent="0.3">
      <c r="A789" s="10" t="s">
        <v>74</v>
      </c>
      <c r="B789" s="10" t="s">
        <v>147</v>
      </c>
      <c r="C789" s="2" t="s">
        <v>174</v>
      </c>
      <c r="D789" s="5"/>
      <c r="E789" s="5"/>
      <c r="F789" s="5"/>
      <c r="G789" s="5"/>
      <c r="H789" s="5"/>
      <c r="I789" s="5"/>
      <c r="J789" s="5"/>
      <c r="K789" s="5"/>
      <c r="L789" s="5"/>
      <c r="M789" s="4">
        <v>69.4494776387439</v>
      </c>
      <c r="O789" s="25" t="str">
        <f t="shared" si="15"/>
        <v>0009</v>
      </c>
      <c r="P789" s="25">
        <f>VLOOKUP($O789,scenarios!$A$2:$I$61,3)</f>
        <v>2060</v>
      </c>
      <c r="Q789" s="25" t="str">
        <f>VLOOKUP($O789,scenarios!$A$2:$I$61,4)</f>
        <v>Ref</v>
      </c>
      <c r="R789" s="25">
        <f>VLOOKUP($O789,scenarios!$A$2:$I$61,5)</f>
        <v>20</v>
      </c>
      <c r="S789" s="25" t="str">
        <f>VLOOKUP($O789,scenarios!$A$2:$I$61,6)</f>
        <v>Ref</v>
      </c>
      <c r="T789" s="25" t="str">
        <f>VLOOKUP($O789,scenarios!$A$2:$I$61,7)</f>
        <v>Ref</v>
      </c>
      <c r="U789" s="25" t="str">
        <f>VLOOKUP($O789,scenarios!$A$2:$I$61,8)</f>
        <v>Ref</v>
      </c>
      <c r="V789" s="25" t="str">
        <f>VLOOKUP($O789,scenarios!$A$2:$I$61,9)</f>
        <v>Ref</v>
      </c>
    </row>
    <row r="790" spans="1:22" x14ac:dyDescent="0.3">
      <c r="A790" s="10" t="s">
        <v>74</v>
      </c>
      <c r="B790" s="10" t="s">
        <v>147</v>
      </c>
      <c r="C790" s="2" t="s">
        <v>175</v>
      </c>
      <c r="D790" s="5"/>
      <c r="E790" s="5"/>
      <c r="F790" s="5"/>
      <c r="G790" s="5"/>
      <c r="H790" s="5"/>
      <c r="I790" s="5"/>
      <c r="J790" s="5"/>
      <c r="K790" s="5"/>
      <c r="L790" s="5"/>
      <c r="M790" s="4">
        <v>0.78890359466572901</v>
      </c>
      <c r="O790" s="25" t="str">
        <f t="shared" si="15"/>
        <v>0011</v>
      </c>
      <c r="P790" s="25">
        <f>VLOOKUP($O790,scenarios!$A$2:$I$61,3)</f>
        <v>2060</v>
      </c>
      <c r="Q790" s="25" t="str">
        <f>VLOOKUP($O790,scenarios!$A$2:$I$61,4)</f>
        <v>Ref</v>
      </c>
      <c r="R790" s="25">
        <f>VLOOKUP($O790,scenarios!$A$2:$I$61,5)</f>
        <v>10</v>
      </c>
      <c r="S790" s="25" t="str">
        <f>VLOOKUP($O790,scenarios!$A$2:$I$61,6)</f>
        <v>Linear-Steady</v>
      </c>
      <c r="T790" s="25" t="str">
        <f>VLOOKUP($O790,scenarios!$A$2:$I$61,7)</f>
        <v>Ref</v>
      </c>
      <c r="U790" s="25" t="str">
        <f>VLOOKUP($O790,scenarios!$A$2:$I$61,8)</f>
        <v>Ref</v>
      </c>
      <c r="V790" s="25" t="str">
        <f>VLOOKUP($O790,scenarios!$A$2:$I$61,9)</f>
        <v>Ref</v>
      </c>
    </row>
    <row r="791" spans="1:22" x14ac:dyDescent="0.3">
      <c r="A791" s="10" t="s">
        <v>74</v>
      </c>
      <c r="B791" s="10" t="s">
        <v>147</v>
      </c>
      <c r="C791" s="2" t="s">
        <v>176</v>
      </c>
      <c r="D791" s="5"/>
      <c r="E791" s="5"/>
      <c r="F791" s="5"/>
      <c r="G791" s="5"/>
      <c r="H791" s="5"/>
      <c r="I791" s="5"/>
      <c r="J791" s="5"/>
      <c r="K791" s="5"/>
      <c r="L791" s="5"/>
      <c r="M791" s="4">
        <v>1.02180518466058</v>
      </c>
      <c r="O791" s="25" t="str">
        <f t="shared" si="15"/>
        <v>0012</v>
      </c>
      <c r="P791" s="25">
        <f>VLOOKUP($O791,scenarios!$A$2:$I$61,3)</f>
        <v>2060</v>
      </c>
      <c r="Q791" s="25" t="str">
        <f>VLOOKUP($O791,scenarios!$A$2:$I$61,4)</f>
        <v>Ref</v>
      </c>
      <c r="R791" s="25">
        <f>VLOOKUP($O791,scenarios!$A$2:$I$61,5)</f>
        <v>20</v>
      </c>
      <c r="S791" s="25" t="str">
        <f>VLOOKUP($O791,scenarios!$A$2:$I$61,6)</f>
        <v>Linear-Steady</v>
      </c>
      <c r="T791" s="25" t="str">
        <f>VLOOKUP($O791,scenarios!$A$2:$I$61,7)</f>
        <v>Ref</v>
      </c>
      <c r="U791" s="25" t="str">
        <f>VLOOKUP($O791,scenarios!$A$2:$I$61,8)</f>
        <v>Ref</v>
      </c>
      <c r="V791" s="25" t="str">
        <f>VLOOKUP($O791,scenarios!$A$2:$I$61,9)</f>
        <v>Ref</v>
      </c>
    </row>
    <row r="792" spans="1:22" x14ac:dyDescent="0.3">
      <c r="A792" s="10" t="s">
        <v>74</v>
      </c>
      <c r="B792" s="10" t="s">
        <v>147</v>
      </c>
      <c r="C792" s="2" t="s">
        <v>177</v>
      </c>
      <c r="D792" s="5"/>
      <c r="E792" s="5"/>
      <c r="F792" s="5"/>
      <c r="G792" s="5"/>
      <c r="H792" s="5"/>
      <c r="I792" s="5"/>
      <c r="J792" s="5"/>
      <c r="K792" s="5"/>
      <c r="L792" s="5"/>
      <c r="M792" s="4">
        <v>0.78890359466572901</v>
      </c>
      <c r="O792" s="25" t="str">
        <f t="shared" si="15"/>
        <v>0019</v>
      </c>
      <c r="P792" s="25">
        <f>VLOOKUP($O792,scenarios!$A$2:$I$61,3)</f>
        <v>2060</v>
      </c>
      <c r="Q792" s="25" t="str">
        <f>VLOOKUP($O792,scenarios!$A$2:$I$61,4)</f>
        <v>Ref</v>
      </c>
      <c r="R792" s="25">
        <f>VLOOKUP($O792,scenarios!$A$2:$I$61,5)</f>
        <v>10</v>
      </c>
      <c r="S792" s="25" t="str">
        <f>VLOOKUP($O792,scenarios!$A$2:$I$61,6)</f>
        <v>Linear-Steady</v>
      </c>
      <c r="T792" s="25" t="str">
        <f>VLOOKUP($O792,scenarios!$A$2:$I$61,7)</f>
        <v>Low</v>
      </c>
      <c r="U792" s="25" t="str">
        <f>VLOOKUP($O792,scenarios!$A$2:$I$61,8)</f>
        <v>Ref</v>
      </c>
      <c r="V792" s="25" t="str">
        <f>VLOOKUP($O792,scenarios!$A$2:$I$61,9)</f>
        <v>Ref</v>
      </c>
    </row>
    <row r="793" spans="1:22" x14ac:dyDescent="0.3">
      <c r="A793" s="10" t="s">
        <v>74</v>
      </c>
      <c r="B793" s="10" t="s">
        <v>147</v>
      </c>
      <c r="C793" s="2" t="s">
        <v>178</v>
      </c>
      <c r="D793" s="5"/>
      <c r="E793" s="5"/>
      <c r="F793" s="5"/>
      <c r="G793" s="5"/>
      <c r="H793" s="5"/>
      <c r="I793" s="5"/>
      <c r="J793" s="5"/>
      <c r="K793" s="5"/>
      <c r="L793" s="5"/>
      <c r="M793" s="4">
        <v>0.78890359466572901</v>
      </c>
      <c r="O793" s="25" t="str">
        <f t="shared" si="15"/>
        <v>0020</v>
      </c>
      <c r="P793" s="25">
        <f>VLOOKUP($O793,scenarios!$A$2:$I$61,3)</f>
        <v>2060</v>
      </c>
      <c r="Q793" s="25" t="str">
        <f>VLOOKUP($O793,scenarios!$A$2:$I$61,4)</f>
        <v>Ref</v>
      </c>
      <c r="R793" s="25">
        <f>VLOOKUP($O793,scenarios!$A$2:$I$61,5)</f>
        <v>10</v>
      </c>
      <c r="S793" s="25" t="str">
        <f>VLOOKUP($O793,scenarios!$A$2:$I$61,6)</f>
        <v>Linear-Steady</v>
      </c>
      <c r="T793" s="25" t="str">
        <f>VLOOKUP($O793,scenarios!$A$2:$I$61,7)</f>
        <v>Doe4</v>
      </c>
      <c r="U793" s="25" t="str">
        <f>VLOOKUP($O793,scenarios!$A$2:$I$61,8)</f>
        <v>Ref</v>
      </c>
      <c r="V793" s="25" t="str">
        <f>VLOOKUP($O793,scenarios!$A$2:$I$61,9)</f>
        <v>Ref</v>
      </c>
    </row>
    <row r="794" spans="1:22" x14ac:dyDescent="0.3">
      <c r="A794" s="10" t="s">
        <v>74</v>
      </c>
      <c r="B794" s="10" t="s">
        <v>147</v>
      </c>
      <c r="C794" s="2" t="s">
        <v>179</v>
      </c>
      <c r="D794" s="5"/>
      <c r="E794" s="5"/>
      <c r="F794" s="5"/>
      <c r="G794" s="5"/>
      <c r="H794" s="5"/>
      <c r="I794" s="5"/>
      <c r="J794" s="5"/>
      <c r="K794" s="5"/>
      <c r="L794" s="5"/>
      <c r="M794" s="4">
        <v>0.78890359466572901</v>
      </c>
      <c r="O794" s="25" t="str">
        <f t="shared" si="15"/>
        <v>0021</v>
      </c>
      <c r="P794" s="25">
        <f>VLOOKUP($O794,scenarios!$A$2:$I$61,3)</f>
        <v>2060</v>
      </c>
      <c r="Q794" s="25" t="str">
        <f>VLOOKUP($O794,scenarios!$A$2:$I$61,4)</f>
        <v>Ref</v>
      </c>
      <c r="R794" s="25">
        <f>VLOOKUP($O794,scenarios!$A$2:$I$61,5)</f>
        <v>10</v>
      </c>
      <c r="S794" s="25" t="str">
        <f>VLOOKUP($O794,scenarios!$A$2:$I$61,6)</f>
        <v>Linear-Steady</v>
      </c>
      <c r="T794" s="25" t="str">
        <f>VLOOKUP($O794,scenarios!$A$2:$I$61,7)</f>
        <v>Doe2</v>
      </c>
      <c r="U794" s="25" t="str">
        <f>VLOOKUP($O794,scenarios!$A$2:$I$61,8)</f>
        <v>Ref</v>
      </c>
      <c r="V794" s="25" t="str">
        <f>VLOOKUP($O794,scenarios!$A$2:$I$61,9)</f>
        <v>Ref</v>
      </c>
    </row>
    <row r="795" spans="1:22" x14ac:dyDescent="0.3">
      <c r="A795" s="10" t="s">
        <v>74</v>
      </c>
      <c r="B795" s="10" t="s">
        <v>147</v>
      </c>
      <c r="C795" s="2" t="s">
        <v>180</v>
      </c>
      <c r="D795" s="5"/>
      <c r="E795" s="5"/>
      <c r="F795" s="5"/>
      <c r="G795" s="5"/>
      <c r="H795" s="5"/>
      <c r="I795" s="5"/>
      <c r="J795" s="5"/>
      <c r="K795" s="5"/>
      <c r="L795" s="5"/>
      <c r="M795" s="4">
        <v>1.02180518466058</v>
      </c>
      <c r="O795" s="25" t="str">
        <f t="shared" si="15"/>
        <v>0022</v>
      </c>
      <c r="P795" s="25">
        <f>VLOOKUP($O795,scenarios!$A$2:$I$61,3)</f>
        <v>2060</v>
      </c>
      <c r="Q795" s="25" t="str">
        <f>VLOOKUP($O795,scenarios!$A$2:$I$61,4)</f>
        <v>Ref</v>
      </c>
      <c r="R795" s="25">
        <f>VLOOKUP($O795,scenarios!$A$2:$I$61,5)</f>
        <v>20</v>
      </c>
      <c r="S795" s="25" t="str">
        <f>VLOOKUP($O795,scenarios!$A$2:$I$61,6)</f>
        <v>Linear-Steady</v>
      </c>
      <c r="T795" s="25" t="str">
        <f>VLOOKUP($O795,scenarios!$A$2:$I$61,7)</f>
        <v>Low</v>
      </c>
      <c r="U795" s="25" t="str">
        <f>VLOOKUP($O795,scenarios!$A$2:$I$61,8)</f>
        <v>Ref</v>
      </c>
      <c r="V795" s="25" t="str">
        <f>VLOOKUP($O795,scenarios!$A$2:$I$61,9)</f>
        <v>Ref</v>
      </c>
    </row>
    <row r="796" spans="1:22" x14ac:dyDescent="0.3">
      <c r="A796" s="10" t="s">
        <v>74</v>
      </c>
      <c r="B796" s="10" t="s">
        <v>147</v>
      </c>
      <c r="C796" s="2" t="s">
        <v>181</v>
      </c>
      <c r="D796" s="5"/>
      <c r="E796" s="5"/>
      <c r="F796" s="5"/>
      <c r="G796" s="5"/>
      <c r="H796" s="5"/>
      <c r="I796" s="5"/>
      <c r="J796" s="5"/>
      <c r="K796" s="5"/>
      <c r="L796" s="5"/>
      <c r="M796" s="4">
        <v>1.02180518466058</v>
      </c>
      <c r="O796" s="25" t="str">
        <f t="shared" si="15"/>
        <v>0023</v>
      </c>
      <c r="P796" s="25">
        <f>VLOOKUP($O796,scenarios!$A$2:$I$61,3)</f>
        <v>2060</v>
      </c>
      <c r="Q796" s="25" t="str">
        <f>VLOOKUP($O796,scenarios!$A$2:$I$61,4)</f>
        <v>Ref</v>
      </c>
      <c r="R796" s="25">
        <f>VLOOKUP($O796,scenarios!$A$2:$I$61,5)</f>
        <v>20</v>
      </c>
      <c r="S796" s="25" t="str">
        <f>VLOOKUP($O796,scenarios!$A$2:$I$61,6)</f>
        <v>Linear-Steady</v>
      </c>
      <c r="T796" s="25" t="str">
        <f>VLOOKUP($O796,scenarios!$A$2:$I$61,7)</f>
        <v>Doe4</v>
      </c>
      <c r="U796" s="25" t="str">
        <f>VLOOKUP($O796,scenarios!$A$2:$I$61,8)</f>
        <v>Ref</v>
      </c>
      <c r="V796" s="25" t="str">
        <f>VLOOKUP($O796,scenarios!$A$2:$I$61,9)</f>
        <v>Ref</v>
      </c>
    </row>
    <row r="797" spans="1:22" x14ac:dyDescent="0.3">
      <c r="A797" s="10" t="s">
        <v>74</v>
      </c>
      <c r="B797" s="10" t="s">
        <v>147</v>
      </c>
      <c r="C797" s="2" t="s">
        <v>182</v>
      </c>
      <c r="D797" s="5"/>
      <c r="E797" s="5"/>
      <c r="F797" s="5"/>
      <c r="G797" s="5"/>
      <c r="H797" s="5"/>
      <c r="I797" s="5"/>
      <c r="J797" s="5"/>
      <c r="K797" s="5"/>
      <c r="L797" s="5"/>
      <c r="M797" s="4">
        <v>1.02180518466058</v>
      </c>
      <c r="O797" s="25" t="str">
        <f t="shared" si="15"/>
        <v>0024</v>
      </c>
      <c r="P797" s="25">
        <f>VLOOKUP($O797,scenarios!$A$2:$I$61,3)</f>
        <v>2060</v>
      </c>
      <c r="Q797" s="25" t="str">
        <f>VLOOKUP($O797,scenarios!$A$2:$I$61,4)</f>
        <v>Ref</v>
      </c>
      <c r="R797" s="25">
        <f>VLOOKUP($O797,scenarios!$A$2:$I$61,5)</f>
        <v>20</v>
      </c>
      <c r="S797" s="25" t="str">
        <f>VLOOKUP($O797,scenarios!$A$2:$I$61,6)</f>
        <v>Linear-Steady</v>
      </c>
      <c r="T797" s="25" t="str">
        <f>VLOOKUP($O797,scenarios!$A$2:$I$61,7)</f>
        <v>Doe2</v>
      </c>
      <c r="U797" s="25" t="str">
        <f>VLOOKUP($O797,scenarios!$A$2:$I$61,8)</f>
        <v>Ref</v>
      </c>
      <c r="V797" s="25" t="str">
        <f>VLOOKUP($O797,scenarios!$A$2:$I$61,9)</f>
        <v>Ref</v>
      </c>
    </row>
    <row r="798" spans="1:22" x14ac:dyDescent="0.3">
      <c r="A798" s="10" t="s">
        <v>74</v>
      </c>
      <c r="B798" s="10" t="s">
        <v>147</v>
      </c>
      <c r="C798" s="2" t="s">
        <v>171</v>
      </c>
      <c r="D798" s="5"/>
      <c r="E798" s="5"/>
      <c r="F798" s="5"/>
      <c r="G798" s="5"/>
      <c r="H798" s="5"/>
      <c r="I798" s="5"/>
      <c r="J798" s="5"/>
      <c r="K798" s="5"/>
      <c r="L798" s="5"/>
      <c r="M798" s="4">
        <v>0.73174042228068303</v>
      </c>
      <c r="O798" s="25" t="str">
        <f t="shared" si="15"/>
        <v>0026</v>
      </c>
      <c r="P798" s="25">
        <f>VLOOKUP($O798,scenarios!$A$2:$I$61,3)</f>
        <v>2060</v>
      </c>
      <c r="Q798" s="25" t="str">
        <f>VLOOKUP($O798,scenarios!$A$2:$I$61,4)</f>
        <v>Ref</v>
      </c>
      <c r="R798" s="25">
        <f>VLOOKUP($O798,scenarios!$A$2:$I$61,5)</f>
        <v>10</v>
      </c>
      <c r="S798" s="25" t="str">
        <f>VLOOKUP($O798,scenarios!$A$2:$I$61,6)</f>
        <v>Ref</v>
      </c>
      <c r="T798" s="25" t="str">
        <f>VLOOKUP($O798,scenarios!$A$2:$I$61,7)</f>
        <v>Ref</v>
      </c>
      <c r="U798" s="25">
        <f>VLOOKUP($O798,scenarios!$A$2:$I$61,8)</f>
        <v>2030</v>
      </c>
      <c r="V798" s="25" t="str">
        <f>VLOOKUP($O798,scenarios!$A$2:$I$61,9)</f>
        <v>Ref</v>
      </c>
    </row>
    <row r="799" spans="1:22" x14ac:dyDescent="0.3">
      <c r="A799" s="10" t="s">
        <v>74</v>
      </c>
      <c r="B799" s="10" t="s">
        <v>147</v>
      </c>
      <c r="C799" s="2" t="s">
        <v>183</v>
      </c>
      <c r="D799" s="5"/>
      <c r="E799" s="5"/>
      <c r="F799" s="5"/>
      <c r="G799" s="5"/>
      <c r="H799" s="5"/>
      <c r="I799" s="5"/>
      <c r="J799" s="5"/>
      <c r="K799" s="5"/>
      <c r="L799" s="5"/>
      <c r="M799" s="4">
        <v>69.4494776387439</v>
      </c>
      <c r="O799" s="25" t="str">
        <f t="shared" si="15"/>
        <v>0027</v>
      </c>
      <c r="P799" s="25">
        <f>VLOOKUP($O799,scenarios!$A$2:$I$61,3)</f>
        <v>2060</v>
      </c>
      <c r="Q799" s="25" t="str">
        <f>VLOOKUP($O799,scenarios!$A$2:$I$61,4)</f>
        <v>Ref</v>
      </c>
      <c r="R799" s="25">
        <f>VLOOKUP($O799,scenarios!$A$2:$I$61,5)</f>
        <v>20</v>
      </c>
      <c r="S799" s="25" t="str">
        <f>VLOOKUP($O799,scenarios!$A$2:$I$61,6)</f>
        <v>Ref</v>
      </c>
      <c r="T799" s="25" t="str">
        <f>VLOOKUP($O799,scenarios!$A$2:$I$61,7)</f>
        <v>Ref</v>
      </c>
      <c r="U799" s="25">
        <f>VLOOKUP($O799,scenarios!$A$2:$I$61,8)</f>
        <v>2030</v>
      </c>
      <c r="V799" s="25" t="str">
        <f>VLOOKUP($O799,scenarios!$A$2:$I$61,9)</f>
        <v>Ref</v>
      </c>
    </row>
    <row r="800" spans="1:22" x14ac:dyDescent="0.3">
      <c r="A800" s="10" t="s">
        <v>74</v>
      </c>
      <c r="B800" s="10" t="s">
        <v>147</v>
      </c>
      <c r="C800" s="2" t="s">
        <v>184</v>
      </c>
      <c r="D800" s="5"/>
      <c r="E800" s="5"/>
      <c r="F800" s="5"/>
      <c r="G800" s="5"/>
      <c r="H800" s="5"/>
      <c r="I800" s="5"/>
      <c r="J800" s="5"/>
      <c r="K800" s="5"/>
      <c r="L800" s="5"/>
      <c r="M800" s="4">
        <v>0.78890359466572901</v>
      </c>
      <c r="O800" s="25" t="str">
        <f t="shared" si="15"/>
        <v>0029</v>
      </c>
      <c r="P800" s="25">
        <f>VLOOKUP($O800,scenarios!$A$2:$I$61,3)</f>
        <v>2060</v>
      </c>
      <c r="Q800" s="25" t="str">
        <f>VLOOKUP($O800,scenarios!$A$2:$I$61,4)</f>
        <v>Ref</v>
      </c>
      <c r="R800" s="25">
        <f>VLOOKUP($O800,scenarios!$A$2:$I$61,5)</f>
        <v>10</v>
      </c>
      <c r="S800" s="25" t="str">
        <f>VLOOKUP($O800,scenarios!$A$2:$I$61,6)</f>
        <v>Linear-Steady</v>
      </c>
      <c r="T800" s="25" t="str">
        <f>VLOOKUP($O800,scenarios!$A$2:$I$61,7)</f>
        <v>Ref</v>
      </c>
      <c r="U800" s="25">
        <f>VLOOKUP($O800,scenarios!$A$2:$I$61,8)</f>
        <v>2030</v>
      </c>
      <c r="V800" s="25" t="str">
        <f>VLOOKUP($O800,scenarios!$A$2:$I$61,9)</f>
        <v>Ref</v>
      </c>
    </row>
    <row r="801" spans="1:22" x14ac:dyDescent="0.3">
      <c r="A801" s="10" t="s">
        <v>74</v>
      </c>
      <c r="B801" s="10" t="s">
        <v>147</v>
      </c>
      <c r="C801" s="2" t="s">
        <v>185</v>
      </c>
      <c r="D801" s="5"/>
      <c r="E801" s="5"/>
      <c r="F801" s="5"/>
      <c r="G801" s="5"/>
      <c r="H801" s="5"/>
      <c r="I801" s="5"/>
      <c r="J801" s="5"/>
      <c r="K801" s="5"/>
      <c r="L801" s="5"/>
      <c r="M801" s="4">
        <v>1.02180518466058</v>
      </c>
      <c r="O801" s="25" t="str">
        <f t="shared" si="15"/>
        <v>0030</v>
      </c>
      <c r="P801" s="25">
        <f>VLOOKUP($O801,scenarios!$A$2:$I$61,3)</f>
        <v>2060</v>
      </c>
      <c r="Q801" s="25" t="str">
        <f>VLOOKUP($O801,scenarios!$A$2:$I$61,4)</f>
        <v>Ref</v>
      </c>
      <c r="R801" s="25">
        <f>VLOOKUP($O801,scenarios!$A$2:$I$61,5)</f>
        <v>20</v>
      </c>
      <c r="S801" s="25" t="str">
        <f>VLOOKUP($O801,scenarios!$A$2:$I$61,6)</f>
        <v>Linear-Steady</v>
      </c>
      <c r="T801" s="25" t="str">
        <f>VLOOKUP($O801,scenarios!$A$2:$I$61,7)</f>
        <v>Ref</v>
      </c>
      <c r="U801" s="25">
        <f>VLOOKUP($O801,scenarios!$A$2:$I$61,8)</f>
        <v>2030</v>
      </c>
      <c r="V801" s="25" t="str">
        <f>VLOOKUP($O801,scenarios!$A$2:$I$61,9)</f>
        <v>Ref</v>
      </c>
    </row>
    <row r="802" spans="1:22" x14ac:dyDescent="0.3">
      <c r="A802" s="10" t="s">
        <v>74</v>
      </c>
      <c r="B802" s="10" t="s">
        <v>147</v>
      </c>
      <c r="C802" s="2" t="s">
        <v>186</v>
      </c>
      <c r="D802" s="5"/>
      <c r="E802" s="5"/>
      <c r="F802" s="5"/>
      <c r="G802" s="5"/>
      <c r="H802" s="5"/>
      <c r="I802" s="5"/>
      <c r="J802" s="5"/>
      <c r="K802" s="5"/>
      <c r="L802" s="5"/>
      <c r="M802" s="4">
        <v>69.216576048749005</v>
      </c>
      <c r="O802" s="25" t="str">
        <f t="shared" si="15"/>
        <v>0037</v>
      </c>
      <c r="P802" s="25">
        <f>VLOOKUP($O802,scenarios!$A$2:$I$61,3)</f>
        <v>2060</v>
      </c>
      <c r="Q802" s="25" t="str">
        <f>VLOOKUP($O802,scenarios!$A$2:$I$61,4)</f>
        <v>Ref</v>
      </c>
      <c r="R802" s="25">
        <f>VLOOKUP($O802,scenarios!$A$2:$I$61,5)</f>
        <v>10</v>
      </c>
      <c r="S802" s="25" t="str">
        <f>VLOOKUP($O802,scenarios!$A$2:$I$61,6)</f>
        <v>Linear-Steady</v>
      </c>
      <c r="T802" s="25" t="str">
        <f>VLOOKUP($O802,scenarios!$A$2:$I$61,7)</f>
        <v>Low</v>
      </c>
      <c r="U802" s="25">
        <f>VLOOKUP($O802,scenarios!$A$2:$I$61,8)</f>
        <v>2030</v>
      </c>
      <c r="V802" s="25" t="str">
        <f>VLOOKUP($O802,scenarios!$A$2:$I$61,9)</f>
        <v>Ref</v>
      </c>
    </row>
    <row r="803" spans="1:22" x14ac:dyDescent="0.3">
      <c r="A803" s="10" t="s">
        <v>74</v>
      </c>
      <c r="B803" s="10" t="s">
        <v>147</v>
      </c>
      <c r="C803" s="2" t="s">
        <v>187</v>
      </c>
      <c r="D803" s="5"/>
      <c r="E803" s="5"/>
      <c r="F803" s="5"/>
      <c r="G803" s="5"/>
      <c r="H803" s="5"/>
      <c r="I803" s="5"/>
      <c r="J803" s="5"/>
      <c r="K803" s="5"/>
      <c r="L803" s="5"/>
      <c r="M803" s="4">
        <v>69.216576048749005</v>
      </c>
      <c r="O803" s="25" t="str">
        <f t="shared" si="15"/>
        <v>0038</v>
      </c>
      <c r="P803" s="25">
        <f>VLOOKUP($O803,scenarios!$A$2:$I$61,3)</f>
        <v>2060</v>
      </c>
      <c r="Q803" s="25" t="str">
        <f>VLOOKUP($O803,scenarios!$A$2:$I$61,4)</f>
        <v>Ref</v>
      </c>
      <c r="R803" s="25">
        <f>VLOOKUP($O803,scenarios!$A$2:$I$61,5)</f>
        <v>10</v>
      </c>
      <c r="S803" s="25" t="str">
        <f>VLOOKUP($O803,scenarios!$A$2:$I$61,6)</f>
        <v>Linear-Steady</v>
      </c>
      <c r="T803" s="25" t="str">
        <f>VLOOKUP($O803,scenarios!$A$2:$I$61,7)</f>
        <v>Doe4</v>
      </c>
      <c r="U803" s="25">
        <f>VLOOKUP($O803,scenarios!$A$2:$I$61,8)</f>
        <v>2030</v>
      </c>
      <c r="V803" s="25" t="str">
        <f>VLOOKUP($O803,scenarios!$A$2:$I$61,9)</f>
        <v>Ref</v>
      </c>
    </row>
    <row r="804" spans="1:22" x14ac:dyDescent="0.3">
      <c r="A804" s="10" t="s">
        <v>74</v>
      </c>
      <c r="B804" s="10" t="s">
        <v>147</v>
      </c>
      <c r="C804" s="2" t="s">
        <v>188</v>
      </c>
      <c r="D804" s="5"/>
      <c r="E804" s="5"/>
      <c r="F804" s="5"/>
      <c r="G804" s="5"/>
      <c r="H804" s="5"/>
      <c r="I804" s="5"/>
      <c r="J804" s="5"/>
      <c r="K804" s="5"/>
      <c r="L804" s="5"/>
      <c r="M804" s="4">
        <v>69.216576048749005</v>
      </c>
      <c r="O804" s="25" t="str">
        <f t="shared" si="15"/>
        <v>0039</v>
      </c>
      <c r="P804" s="25">
        <f>VLOOKUP($O804,scenarios!$A$2:$I$61,3)</f>
        <v>2060</v>
      </c>
      <c r="Q804" s="25" t="str">
        <f>VLOOKUP($O804,scenarios!$A$2:$I$61,4)</f>
        <v>Ref</v>
      </c>
      <c r="R804" s="25">
        <f>VLOOKUP($O804,scenarios!$A$2:$I$61,5)</f>
        <v>10</v>
      </c>
      <c r="S804" s="25" t="str">
        <f>VLOOKUP($O804,scenarios!$A$2:$I$61,6)</f>
        <v>Linear-Steady</v>
      </c>
      <c r="T804" s="25" t="str">
        <f>VLOOKUP($O804,scenarios!$A$2:$I$61,7)</f>
        <v>Doe2</v>
      </c>
      <c r="U804" s="25">
        <f>VLOOKUP($O804,scenarios!$A$2:$I$61,8)</f>
        <v>2030</v>
      </c>
      <c r="V804" s="25" t="str">
        <f>VLOOKUP($O804,scenarios!$A$2:$I$61,9)</f>
        <v>Ref</v>
      </c>
    </row>
    <row r="805" spans="1:22" x14ac:dyDescent="0.3">
      <c r="A805" s="10" t="s">
        <v>74</v>
      </c>
      <c r="B805" s="10" t="s">
        <v>147</v>
      </c>
      <c r="C805" s="2" t="s">
        <v>189</v>
      </c>
      <c r="D805" s="5"/>
      <c r="E805" s="5"/>
      <c r="F805" s="5"/>
      <c r="G805" s="5"/>
      <c r="H805" s="5"/>
      <c r="I805" s="5"/>
      <c r="J805" s="5"/>
      <c r="K805" s="5"/>
      <c r="L805" s="5"/>
      <c r="M805" s="4">
        <v>0.71508012457873305</v>
      </c>
      <c r="O805" s="25" t="str">
        <f t="shared" si="15"/>
        <v>0040</v>
      </c>
      <c r="P805" s="25">
        <f>VLOOKUP($O805,scenarios!$A$2:$I$61,3)</f>
        <v>2060</v>
      </c>
      <c r="Q805" s="25" t="str">
        <f>VLOOKUP($O805,scenarios!$A$2:$I$61,4)</f>
        <v>Ref</v>
      </c>
      <c r="R805" s="25">
        <f>VLOOKUP($O805,scenarios!$A$2:$I$61,5)</f>
        <v>20</v>
      </c>
      <c r="S805" s="25" t="str">
        <f>VLOOKUP($O805,scenarios!$A$2:$I$61,6)</f>
        <v>Linear-Steady</v>
      </c>
      <c r="T805" s="25" t="str">
        <f>VLOOKUP($O805,scenarios!$A$2:$I$61,7)</f>
        <v>Low</v>
      </c>
      <c r="U805" s="25">
        <f>VLOOKUP($O805,scenarios!$A$2:$I$61,8)</f>
        <v>2030</v>
      </c>
      <c r="V805" s="25" t="str">
        <f>VLOOKUP($O805,scenarios!$A$2:$I$61,9)</f>
        <v>Ref</v>
      </c>
    </row>
    <row r="806" spans="1:22" x14ac:dyDescent="0.3">
      <c r="A806" s="10" t="s">
        <v>74</v>
      </c>
      <c r="B806" s="10" t="s">
        <v>147</v>
      </c>
      <c r="C806" s="2" t="s">
        <v>190</v>
      </c>
      <c r="D806" s="5"/>
      <c r="E806" s="5"/>
      <c r="F806" s="5"/>
      <c r="G806" s="5"/>
      <c r="H806" s="5"/>
      <c r="I806" s="5"/>
      <c r="J806" s="5"/>
      <c r="K806" s="5"/>
      <c r="L806" s="5"/>
      <c r="M806" s="4">
        <v>0.71508012459172199</v>
      </c>
      <c r="O806" s="25" t="str">
        <f t="shared" si="15"/>
        <v>0041</v>
      </c>
      <c r="P806" s="25">
        <f>VLOOKUP($O806,scenarios!$A$2:$I$61,3)</f>
        <v>2060</v>
      </c>
      <c r="Q806" s="25" t="str">
        <f>VLOOKUP($O806,scenarios!$A$2:$I$61,4)</f>
        <v>Ref</v>
      </c>
      <c r="R806" s="25">
        <f>VLOOKUP($O806,scenarios!$A$2:$I$61,5)</f>
        <v>20</v>
      </c>
      <c r="S806" s="25" t="str">
        <f>VLOOKUP($O806,scenarios!$A$2:$I$61,6)</f>
        <v>Linear-Steady</v>
      </c>
      <c r="T806" s="25" t="str">
        <f>VLOOKUP($O806,scenarios!$A$2:$I$61,7)</f>
        <v>Doe4</v>
      </c>
      <c r="U806" s="25">
        <f>VLOOKUP($O806,scenarios!$A$2:$I$61,8)</f>
        <v>2030</v>
      </c>
      <c r="V806" s="25" t="str">
        <f>VLOOKUP($O806,scenarios!$A$2:$I$61,9)</f>
        <v>Ref</v>
      </c>
    </row>
    <row r="807" spans="1:22" x14ac:dyDescent="0.3">
      <c r="A807" s="10" t="s">
        <v>74</v>
      </c>
      <c r="B807" s="10" t="s">
        <v>147</v>
      </c>
      <c r="C807" s="2" t="s">
        <v>191</v>
      </c>
      <c r="D807" s="5"/>
      <c r="E807" s="5"/>
      <c r="F807" s="5"/>
      <c r="G807" s="5"/>
      <c r="H807" s="5"/>
      <c r="I807" s="5"/>
      <c r="J807" s="5"/>
      <c r="K807" s="5"/>
      <c r="L807" s="5"/>
      <c r="M807" s="4">
        <v>0.715080124579899</v>
      </c>
      <c r="O807" s="25" t="str">
        <f t="shared" si="15"/>
        <v>0042</v>
      </c>
      <c r="P807" s="25">
        <f>VLOOKUP($O807,scenarios!$A$2:$I$61,3)</f>
        <v>2060</v>
      </c>
      <c r="Q807" s="25" t="str">
        <f>VLOOKUP($O807,scenarios!$A$2:$I$61,4)</f>
        <v>Ref</v>
      </c>
      <c r="R807" s="25">
        <f>VLOOKUP($O807,scenarios!$A$2:$I$61,5)</f>
        <v>20</v>
      </c>
      <c r="S807" s="25" t="str">
        <f>VLOOKUP($O807,scenarios!$A$2:$I$61,6)</f>
        <v>Linear-Steady</v>
      </c>
      <c r="T807" s="25" t="str">
        <f>VLOOKUP($O807,scenarios!$A$2:$I$61,7)</f>
        <v>Doe2</v>
      </c>
      <c r="U807" s="25">
        <f>VLOOKUP($O807,scenarios!$A$2:$I$61,8)</f>
        <v>2030</v>
      </c>
      <c r="V807" s="25" t="str">
        <f>VLOOKUP($O807,scenarios!$A$2:$I$61,9)</f>
        <v>Ref</v>
      </c>
    </row>
    <row r="808" spans="1:22" x14ac:dyDescent="0.3">
      <c r="A808" s="10" t="s">
        <v>74</v>
      </c>
      <c r="B808" s="10" t="s">
        <v>147</v>
      </c>
      <c r="C808" s="2" t="s">
        <v>172</v>
      </c>
      <c r="D808" s="5"/>
      <c r="E808" s="5"/>
      <c r="F808" s="5"/>
      <c r="G808" s="5"/>
      <c r="H808" s="5"/>
      <c r="I808" s="5"/>
      <c r="J808" s="5"/>
      <c r="K808" s="5"/>
      <c r="L808" s="5"/>
      <c r="M808" s="4">
        <v>0.73174045788495801</v>
      </c>
      <c r="O808" s="25" t="str">
        <f t="shared" si="15"/>
        <v>0044</v>
      </c>
      <c r="P808" s="25">
        <f>VLOOKUP($O808,scenarios!$A$2:$I$61,3)</f>
        <v>2060</v>
      </c>
      <c r="Q808" s="25" t="str">
        <f>VLOOKUP($O808,scenarios!$A$2:$I$61,4)</f>
        <v>Ref</v>
      </c>
      <c r="R808" s="25">
        <f>VLOOKUP($O808,scenarios!$A$2:$I$61,5)</f>
        <v>10</v>
      </c>
      <c r="S808" s="25" t="str">
        <f>VLOOKUP($O808,scenarios!$A$2:$I$61,6)</f>
        <v>Ref</v>
      </c>
      <c r="T808" s="25" t="str">
        <f>VLOOKUP($O808,scenarios!$A$2:$I$61,7)</f>
        <v>Ref</v>
      </c>
      <c r="U808" s="25">
        <f>VLOOKUP($O808,scenarios!$A$2:$I$61,8)</f>
        <v>2030</v>
      </c>
      <c r="V808" s="25">
        <f>VLOOKUP($O808,scenarios!$A$2:$I$61,9)</f>
        <v>70</v>
      </c>
    </row>
    <row r="809" spans="1:22" x14ac:dyDescent="0.3">
      <c r="A809" s="10" t="s">
        <v>74</v>
      </c>
      <c r="B809" s="10" t="s">
        <v>147</v>
      </c>
      <c r="C809" s="2" t="s">
        <v>192</v>
      </c>
      <c r="D809" s="5"/>
      <c r="E809" s="5"/>
      <c r="F809" s="5"/>
      <c r="G809" s="5"/>
      <c r="H809" s="5"/>
      <c r="I809" s="5"/>
      <c r="J809" s="5"/>
      <c r="K809" s="5"/>
      <c r="L809" s="5"/>
      <c r="M809" s="4">
        <v>69.4494776387439</v>
      </c>
      <c r="O809" s="25" t="str">
        <f t="shared" si="15"/>
        <v>0045</v>
      </c>
      <c r="P809" s="25">
        <f>VLOOKUP($O809,scenarios!$A$2:$I$61,3)</f>
        <v>2060</v>
      </c>
      <c r="Q809" s="25" t="str">
        <f>VLOOKUP($O809,scenarios!$A$2:$I$61,4)</f>
        <v>Ref</v>
      </c>
      <c r="R809" s="25">
        <f>VLOOKUP($O809,scenarios!$A$2:$I$61,5)</f>
        <v>20</v>
      </c>
      <c r="S809" s="25" t="str">
        <f>VLOOKUP($O809,scenarios!$A$2:$I$61,6)</f>
        <v>Ref</v>
      </c>
      <c r="T809" s="25" t="str">
        <f>VLOOKUP($O809,scenarios!$A$2:$I$61,7)</f>
        <v>Ref</v>
      </c>
      <c r="U809" s="25">
        <f>VLOOKUP($O809,scenarios!$A$2:$I$61,8)</f>
        <v>2030</v>
      </c>
      <c r="V809" s="25">
        <f>VLOOKUP($O809,scenarios!$A$2:$I$61,9)</f>
        <v>70</v>
      </c>
    </row>
    <row r="810" spans="1:22" x14ac:dyDescent="0.3">
      <c r="A810" s="10" t="s">
        <v>74</v>
      </c>
      <c r="B810" s="10" t="s">
        <v>147</v>
      </c>
      <c r="C810" s="2" t="s">
        <v>193</v>
      </c>
      <c r="D810" s="5"/>
      <c r="E810" s="5"/>
      <c r="F810" s="5"/>
      <c r="G810" s="5"/>
      <c r="H810" s="5"/>
      <c r="I810" s="5"/>
      <c r="J810" s="5"/>
      <c r="K810" s="5"/>
      <c r="L810" s="5"/>
      <c r="M810" s="4">
        <v>0.78890359466572901</v>
      </c>
      <c r="O810" s="25" t="str">
        <f t="shared" si="15"/>
        <v>0047</v>
      </c>
      <c r="P810" s="25">
        <f>VLOOKUP($O810,scenarios!$A$2:$I$61,3)</f>
        <v>2060</v>
      </c>
      <c r="Q810" s="25" t="str">
        <f>VLOOKUP($O810,scenarios!$A$2:$I$61,4)</f>
        <v>Ref</v>
      </c>
      <c r="R810" s="25">
        <f>VLOOKUP($O810,scenarios!$A$2:$I$61,5)</f>
        <v>10</v>
      </c>
      <c r="S810" s="25" t="str">
        <f>VLOOKUP($O810,scenarios!$A$2:$I$61,6)</f>
        <v>Linear-Steady</v>
      </c>
      <c r="T810" s="25" t="str">
        <f>VLOOKUP($O810,scenarios!$A$2:$I$61,7)</f>
        <v>Ref</v>
      </c>
      <c r="U810" s="25">
        <f>VLOOKUP($O810,scenarios!$A$2:$I$61,8)</f>
        <v>2030</v>
      </c>
      <c r="V810" s="25">
        <f>VLOOKUP($O810,scenarios!$A$2:$I$61,9)</f>
        <v>70</v>
      </c>
    </row>
    <row r="811" spans="1:22" x14ac:dyDescent="0.3">
      <c r="A811" s="10" t="s">
        <v>74</v>
      </c>
      <c r="B811" s="10" t="s">
        <v>147</v>
      </c>
      <c r="C811" s="2" t="s">
        <v>194</v>
      </c>
      <c r="D811" s="5"/>
      <c r="E811" s="5"/>
      <c r="F811" s="5"/>
      <c r="G811" s="5"/>
      <c r="H811" s="5"/>
      <c r="I811" s="5"/>
      <c r="J811" s="5"/>
      <c r="K811" s="5"/>
      <c r="L811" s="5"/>
      <c r="M811" s="4">
        <v>1.02180518466058</v>
      </c>
      <c r="O811" s="25" t="str">
        <f t="shared" si="15"/>
        <v>0048</v>
      </c>
      <c r="P811" s="25">
        <f>VLOOKUP($O811,scenarios!$A$2:$I$61,3)</f>
        <v>2060</v>
      </c>
      <c r="Q811" s="25" t="str">
        <f>VLOOKUP($O811,scenarios!$A$2:$I$61,4)</f>
        <v>Ref</v>
      </c>
      <c r="R811" s="25">
        <f>VLOOKUP($O811,scenarios!$A$2:$I$61,5)</f>
        <v>20</v>
      </c>
      <c r="S811" s="25" t="str">
        <f>VLOOKUP($O811,scenarios!$A$2:$I$61,6)</f>
        <v>Linear-Steady</v>
      </c>
      <c r="T811" s="25" t="str">
        <f>VLOOKUP($O811,scenarios!$A$2:$I$61,7)</f>
        <v>Ref</v>
      </c>
      <c r="U811" s="25">
        <f>VLOOKUP($O811,scenarios!$A$2:$I$61,8)</f>
        <v>2030</v>
      </c>
      <c r="V811" s="25">
        <f>VLOOKUP($O811,scenarios!$A$2:$I$61,9)</f>
        <v>70</v>
      </c>
    </row>
    <row r="812" spans="1:22" x14ac:dyDescent="0.3">
      <c r="A812" s="10" t="s">
        <v>74</v>
      </c>
      <c r="B812" s="10" t="s">
        <v>147</v>
      </c>
      <c r="C812" s="2" t="s">
        <v>195</v>
      </c>
      <c r="D812" s="5"/>
      <c r="E812" s="5"/>
      <c r="F812" s="5"/>
      <c r="G812" s="5"/>
      <c r="H812" s="5"/>
      <c r="I812" s="5"/>
      <c r="J812" s="5"/>
      <c r="K812" s="5"/>
      <c r="L812" s="5"/>
      <c r="M812" s="4">
        <v>69.216576048749005</v>
      </c>
      <c r="O812" s="25" t="str">
        <f t="shared" si="15"/>
        <v>0055</v>
      </c>
      <c r="P812" s="25">
        <f>VLOOKUP($O812,scenarios!$A$2:$I$61,3)</f>
        <v>2060</v>
      </c>
      <c r="Q812" s="25" t="str">
        <f>VLOOKUP($O812,scenarios!$A$2:$I$61,4)</f>
        <v>Ref</v>
      </c>
      <c r="R812" s="25">
        <f>VLOOKUP($O812,scenarios!$A$2:$I$61,5)</f>
        <v>10</v>
      </c>
      <c r="S812" s="25" t="str">
        <f>VLOOKUP($O812,scenarios!$A$2:$I$61,6)</f>
        <v>Linear-Steady</v>
      </c>
      <c r="T812" s="25" t="str">
        <f>VLOOKUP($O812,scenarios!$A$2:$I$61,7)</f>
        <v>Low</v>
      </c>
      <c r="U812" s="25">
        <f>VLOOKUP($O812,scenarios!$A$2:$I$61,8)</f>
        <v>2030</v>
      </c>
      <c r="V812" s="25">
        <f>VLOOKUP($O812,scenarios!$A$2:$I$61,9)</f>
        <v>70</v>
      </c>
    </row>
    <row r="813" spans="1:22" x14ac:dyDescent="0.3">
      <c r="A813" s="10" t="s">
        <v>74</v>
      </c>
      <c r="B813" s="10" t="s">
        <v>147</v>
      </c>
      <c r="C813" s="2" t="s">
        <v>196</v>
      </c>
      <c r="D813" s="5"/>
      <c r="E813" s="5"/>
      <c r="F813" s="5"/>
      <c r="G813" s="5"/>
      <c r="H813" s="5"/>
      <c r="I813" s="5"/>
      <c r="J813" s="5"/>
      <c r="K813" s="5"/>
      <c r="L813" s="5"/>
      <c r="M813" s="4">
        <v>69.216576048749005</v>
      </c>
      <c r="O813" s="25" t="str">
        <f t="shared" si="15"/>
        <v>0056</v>
      </c>
      <c r="P813" s="25">
        <f>VLOOKUP($O813,scenarios!$A$2:$I$61,3)</f>
        <v>2060</v>
      </c>
      <c r="Q813" s="25" t="str">
        <f>VLOOKUP($O813,scenarios!$A$2:$I$61,4)</f>
        <v>Ref</v>
      </c>
      <c r="R813" s="25">
        <f>VLOOKUP($O813,scenarios!$A$2:$I$61,5)</f>
        <v>10</v>
      </c>
      <c r="S813" s="25" t="str">
        <f>VLOOKUP($O813,scenarios!$A$2:$I$61,6)</f>
        <v>Linear-Steady</v>
      </c>
      <c r="T813" s="25" t="str">
        <f>VLOOKUP($O813,scenarios!$A$2:$I$61,7)</f>
        <v>Doe4</v>
      </c>
      <c r="U813" s="25">
        <f>VLOOKUP($O813,scenarios!$A$2:$I$61,8)</f>
        <v>2030</v>
      </c>
      <c r="V813" s="25">
        <f>VLOOKUP($O813,scenarios!$A$2:$I$61,9)</f>
        <v>70</v>
      </c>
    </row>
    <row r="814" spans="1:22" x14ac:dyDescent="0.3">
      <c r="A814" s="10" t="s">
        <v>74</v>
      </c>
      <c r="B814" s="10" t="s">
        <v>147</v>
      </c>
      <c r="C814" s="2" t="s">
        <v>197</v>
      </c>
      <c r="D814" s="5"/>
      <c r="E814" s="5"/>
      <c r="F814" s="5"/>
      <c r="G814" s="5"/>
      <c r="H814" s="5"/>
      <c r="I814" s="5"/>
      <c r="J814" s="5"/>
      <c r="K814" s="5"/>
      <c r="L814" s="5"/>
      <c r="M814" s="4">
        <v>69.216576048749005</v>
      </c>
      <c r="O814" s="25" t="str">
        <f t="shared" si="15"/>
        <v>0057</v>
      </c>
      <c r="P814" s="25">
        <f>VLOOKUP($O814,scenarios!$A$2:$I$61,3)</f>
        <v>2060</v>
      </c>
      <c r="Q814" s="25" t="str">
        <f>VLOOKUP($O814,scenarios!$A$2:$I$61,4)</f>
        <v>Ref</v>
      </c>
      <c r="R814" s="25">
        <f>VLOOKUP($O814,scenarios!$A$2:$I$61,5)</f>
        <v>10</v>
      </c>
      <c r="S814" s="25" t="str">
        <f>VLOOKUP($O814,scenarios!$A$2:$I$61,6)</f>
        <v>Linear-Steady</v>
      </c>
      <c r="T814" s="25" t="str">
        <f>VLOOKUP($O814,scenarios!$A$2:$I$61,7)</f>
        <v>Doe2</v>
      </c>
      <c r="U814" s="25">
        <f>VLOOKUP($O814,scenarios!$A$2:$I$61,8)</f>
        <v>2030</v>
      </c>
      <c r="V814" s="25">
        <f>VLOOKUP($O814,scenarios!$A$2:$I$61,9)</f>
        <v>70</v>
      </c>
    </row>
    <row r="815" spans="1:22" x14ac:dyDescent="0.3">
      <c r="A815" s="10" t="s">
        <v>74</v>
      </c>
      <c r="B815" s="10" t="s">
        <v>147</v>
      </c>
      <c r="C815" s="2" t="s">
        <v>198</v>
      </c>
      <c r="D815" s="5"/>
      <c r="E815" s="5"/>
      <c r="F815" s="5"/>
      <c r="G815" s="5"/>
      <c r="H815" s="5"/>
      <c r="I815" s="5"/>
      <c r="J815" s="5"/>
      <c r="K815" s="5"/>
      <c r="L815" s="5"/>
      <c r="M815" s="4">
        <v>0.71508012457262304</v>
      </c>
      <c r="O815" s="25" t="str">
        <f t="shared" si="15"/>
        <v>0058</v>
      </c>
      <c r="P815" s="25">
        <f>VLOOKUP($O815,scenarios!$A$2:$I$61,3)</f>
        <v>2060</v>
      </c>
      <c r="Q815" s="25" t="str">
        <f>VLOOKUP($O815,scenarios!$A$2:$I$61,4)</f>
        <v>Ref</v>
      </c>
      <c r="R815" s="25">
        <f>VLOOKUP($O815,scenarios!$A$2:$I$61,5)</f>
        <v>20</v>
      </c>
      <c r="S815" s="25" t="str">
        <f>VLOOKUP($O815,scenarios!$A$2:$I$61,6)</f>
        <v>Linear-Steady</v>
      </c>
      <c r="T815" s="25" t="str">
        <f>VLOOKUP($O815,scenarios!$A$2:$I$61,7)</f>
        <v>Low</v>
      </c>
      <c r="U815" s="25">
        <f>VLOOKUP($O815,scenarios!$A$2:$I$61,8)</f>
        <v>2030</v>
      </c>
      <c r="V815" s="25">
        <f>VLOOKUP($O815,scenarios!$A$2:$I$61,9)</f>
        <v>70</v>
      </c>
    </row>
    <row r="816" spans="1:22" x14ac:dyDescent="0.3">
      <c r="A816" s="10" t="s">
        <v>74</v>
      </c>
      <c r="B816" s="10" t="s">
        <v>147</v>
      </c>
      <c r="C816" s="2" t="s">
        <v>199</v>
      </c>
      <c r="D816" s="5"/>
      <c r="E816" s="5"/>
      <c r="F816" s="5"/>
      <c r="G816" s="5"/>
      <c r="H816" s="5"/>
      <c r="I816" s="5"/>
      <c r="J816" s="5"/>
      <c r="K816" s="5"/>
      <c r="L816" s="5"/>
      <c r="M816" s="4">
        <v>0.71508012459172199</v>
      </c>
      <c r="O816" s="25" t="str">
        <f t="shared" si="15"/>
        <v>0059</v>
      </c>
      <c r="P816" s="25">
        <f>VLOOKUP($O816,scenarios!$A$2:$I$61,3)</f>
        <v>2060</v>
      </c>
      <c r="Q816" s="25" t="str">
        <f>VLOOKUP($O816,scenarios!$A$2:$I$61,4)</f>
        <v>Ref</v>
      </c>
      <c r="R816" s="25">
        <f>VLOOKUP($O816,scenarios!$A$2:$I$61,5)</f>
        <v>20</v>
      </c>
      <c r="S816" s="25" t="str">
        <f>VLOOKUP($O816,scenarios!$A$2:$I$61,6)</f>
        <v>Linear-Steady</v>
      </c>
      <c r="T816" s="25" t="str">
        <f>VLOOKUP($O816,scenarios!$A$2:$I$61,7)</f>
        <v>Doe4</v>
      </c>
      <c r="U816" s="25">
        <f>VLOOKUP($O816,scenarios!$A$2:$I$61,8)</f>
        <v>2030</v>
      </c>
      <c r="V816" s="25">
        <f>VLOOKUP($O816,scenarios!$A$2:$I$61,9)</f>
        <v>70</v>
      </c>
    </row>
    <row r="817" spans="1:22" x14ac:dyDescent="0.3">
      <c r="A817" s="10" t="s">
        <v>74</v>
      </c>
      <c r="B817" s="10" t="s">
        <v>147</v>
      </c>
      <c r="C817" s="2" t="s">
        <v>200</v>
      </c>
      <c r="D817" s="5"/>
      <c r="E817" s="5"/>
      <c r="F817" s="5"/>
      <c r="G817" s="5"/>
      <c r="H817" s="5"/>
      <c r="I817" s="5"/>
      <c r="J817" s="5"/>
      <c r="K817" s="5"/>
      <c r="L817" s="5"/>
      <c r="M817" s="4">
        <v>0.71508012458444603</v>
      </c>
      <c r="O817" s="25" t="str">
        <f t="shared" si="15"/>
        <v>0060</v>
      </c>
      <c r="P817" s="25">
        <f>VLOOKUP($O817,scenarios!$A$2:$I$61,3)</f>
        <v>2060</v>
      </c>
      <c r="Q817" s="25" t="str">
        <f>VLOOKUP($O817,scenarios!$A$2:$I$61,4)</f>
        <v>Ref</v>
      </c>
      <c r="R817" s="25">
        <f>VLOOKUP($O817,scenarios!$A$2:$I$61,5)</f>
        <v>20</v>
      </c>
      <c r="S817" s="25" t="str">
        <f>VLOOKUP($O817,scenarios!$A$2:$I$61,6)</f>
        <v>Linear-Steady</v>
      </c>
      <c r="T817" s="25" t="str">
        <f>VLOOKUP($O817,scenarios!$A$2:$I$61,7)</f>
        <v>Doe2</v>
      </c>
      <c r="U817" s="25">
        <f>VLOOKUP($O817,scenarios!$A$2:$I$61,8)</f>
        <v>2030</v>
      </c>
      <c r="V817" s="25">
        <f>VLOOKUP($O817,scenarios!$A$2:$I$61,9)</f>
        <v>70</v>
      </c>
    </row>
    <row r="818" spans="1:22" x14ac:dyDescent="0.3">
      <c r="A818" s="2" t="s">
        <v>77</v>
      </c>
      <c r="B818" s="2" t="s">
        <v>147</v>
      </c>
      <c r="C818" s="2" t="s">
        <v>173</v>
      </c>
      <c r="D818" s="5"/>
      <c r="E818" s="5"/>
      <c r="F818" s="5"/>
      <c r="G818" s="5"/>
      <c r="H818" s="5"/>
      <c r="I818" s="5"/>
      <c r="J818" s="5"/>
      <c r="K818" s="5"/>
      <c r="L818" s="4">
        <v>9.1415938381450498E-2</v>
      </c>
      <c r="M818" s="4">
        <v>1.6165993027165</v>
      </c>
      <c r="O818" s="25" t="str">
        <f t="shared" ref="O818:O881" si="16">RIGHT(C818,4)</f>
        <v>0003</v>
      </c>
      <c r="P818" s="25" t="str">
        <f>VLOOKUP($O818,scenarios!$A$2:$I$61,3)</f>
        <v>Ref</v>
      </c>
      <c r="Q818" s="25" t="str">
        <f>VLOOKUP($O818,scenarios!$A$2:$I$61,4)</f>
        <v>Ref</v>
      </c>
      <c r="R818" s="25">
        <f>VLOOKUP($O818,scenarios!$A$2:$I$61,5)</f>
        <v>20</v>
      </c>
      <c r="S818" s="25" t="str">
        <f>VLOOKUP($O818,scenarios!$A$2:$I$61,6)</f>
        <v>Linear-Steady</v>
      </c>
      <c r="T818" s="25" t="str">
        <f>VLOOKUP($O818,scenarios!$A$2:$I$61,7)</f>
        <v>Doe2</v>
      </c>
      <c r="U818" s="25">
        <f>VLOOKUP($O818,scenarios!$A$2:$I$61,8)</f>
        <v>2030</v>
      </c>
      <c r="V818" s="25">
        <f>VLOOKUP($O818,scenarios!$A$2:$I$61,9)</f>
        <v>70</v>
      </c>
    </row>
    <row r="819" spans="1:22" x14ac:dyDescent="0.3">
      <c r="A819" s="10" t="s">
        <v>77</v>
      </c>
      <c r="B819" s="10" t="s">
        <v>147</v>
      </c>
      <c r="C819" s="2" t="s">
        <v>170</v>
      </c>
      <c r="D819" s="5"/>
      <c r="E819" s="5"/>
      <c r="F819" s="5"/>
      <c r="G819" s="5"/>
      <c r="H819" s="5"/>
      <c r="I819" s="5"/>
      <c r="J819" s="5"/>
      <c r="K819" s="4">
        <v>3.7577838357712499</v>
      </c>
      <c r="L819" s="4">
        <v>3.8709126562791498</v>
      </c>
      <c r="M819" s="4">
        <v>4.0019644740571403</v>
      </c>
      <c r="O819" s="25" t="str">
        <f t="shared" si="16"/>
        <v>0008</v>
      </c>
      <c r="P819" s="25">
        <f>VLOOKUP($O819,scenarios!$A$2:$I$61,3)</f>
        <v>2060</v>
      </c>
      <c r="Q819" s="25" t="str">
        <f>VLOOKUP($O819,scenarios!$A$2:$I$61,4)</f>
        <v>Ref</v>
      </c>
      <c r="R819" s="25">
        <f>VLOOKUP($O819,scenarios!$A$2:$I$61,5)</f>
        <v>10</v>
      </c>
      <c r="S819" s="25" t="str">
        <f>VLOOKUP($O819,scenarios!$A$2:$I$61,6)</f>
        <v>Ref</v>
      </c>
      <c r="T819" s="25" t="str">
        <f>VLOOKUP($O819,scenarios!$A$2:$I$61,7)</f>
        <v>Ref</v>
      </c>
      <c r="U819" s="25" t="str">
        <f>VLOOKUP($O819,scenarios!$A$2:$I$61,8)</f>
        <v>Ref</v>
      </c>
      <c r="V819" s="25" t="str">
        <f>VLOOKUP($O819,scenarios!$A$2:$I$61,9)</f>
        <v>Ref</v>
      </c>
    </row>
    <row r="820" spans="1:22" x14ac:dyDescent="0.3">
      <c r="A820" s="10" t="s">
        <v>77</v>
      </c>
      <c r="B820" s="10" t="s">
        <v>147</v>
      </c>
      <c r="C820" s="2" t="s">
        <v>174</v>
      </c>
      <c r="D820" s="5"/>
      <c r="E820" s="5"/>
      <c r="F820" s="5"/>
      <c r="G820" s="5"/>
      <c r="H820" s="5"/>
      <c r="I820" s="5"/>
      <c r="J820" s="5"/>
      <c r="K820" s="4">
        <v>3.7577838357712499</v>
      </c>
      <c r="L820" s="4">
        <v>3.8709126562791498</v>
      </c>
      <c r="M820" s="4">
        <v>4.0019644740571403</v>
      </c>
      <c r="O820" s="25" t="str">
        <f t="shared" si="16"/>
        <v>0009</v>
      </c>
      <c r="P820" s="25">
        <f>VLOOKUP($O820,scenarios!$A$2:$I$61,3)</f>
        <v>2060</v>
      </c>
      <c r="Q820" s="25" t="str">
        <f>VLOOKUP($O820,scenarios!$A$2:$I$61,4)</f>
        <v>Ref</v>
      </c>
      <c r="R820" s="25">
        <f>VLOOKUP($O820,scenarios!$A$2:$I$61,5)</f>
        <v>20</v>
      </c>
      <c r="S820" s="25" t="str">
        <f>VLOOKUP($O820,scenarios!$A$2:$I$61,6)</f>
        <v>Ref</v>
      </c>
      <c r="T820" s="25" t="str">
        <f>VLOOKUP($O820,scenarios!$A$2:$I$61,7)</f>
        <v>Ref</v>
      </c>
      <c r="U820" s="25" t="str">
        <f>VLOOKUP($O820,scenarios!$A$2:$I$61,8)</f>
        <v>Ref</v>
      </c>
      <c r="V820" s="25" t="str">
        <f>VLOOKUP($O820,scenarios!$A$2:$I$61,9)</f>
        <v>Ref</v>
      </c>
    </row>
    <row r="821" spans="1:22" x14ac:dyDescent="0.3">
      <c r="A821" s="10" t="s">
        <v>77</v>
      </c>
      <c r="B821" s="10" t="s">
        <v>147</v>
      </c>
      <c r="C821" s="2" t="s">
        <v>175</v>
      </c>
      <c r="D821" s="5"/>
      <c r="E821" s="5"/>
      <c r="F821" s="5"/>
      <c r="G821" s="5"/>
      <c r="H821" s="5"/>
      <c r="I821" s="5"/>
      <c r="J821" s="5"/>
      <c r="K821" s="4">
        <v>3.7577838357712499</v>
      </c>
      <c r="L821" s="4">
        <v>3.8709126562791498</v>
      </c>
      <c r="M821" s="4">
        <v>4.0019644740571403</v>
      </c>
      <c r="O821" s="25" t="str">
        <f t="shared" si="16"/>
        <v>0011</v>
      </c>
      <c r="P821" s="25">
        <f>VLOOKUP($O821,scenarios!$A$2:$I$61,3)</f>
        <v>2060</v>
      </c>
      <c r="Q821" s="25" t="str">
        <f>VLOOKUP($O821,scenarios!$A$2:$I$61,4)</f>
        <v>Ref</v>
      </c>
      <c r="R821" s="25">
        <f>VLOOKUP($O821,scenarios!$A$2:$I$61,5)</f>
        <v>10</v>
      </c>
      <c r="S821" s="25" t="str">
        <f>VLOOKUP($O821,scenarios!$A$2:$I$61,6)</f>
        <v>Linear-Steady</v>
      </c>
      <c r="T821" s="25" t="str">
        <f>VLOOKUP($O821,scenarios!$A$2:$I$61,7)</f>
        <v>Ref</v>
      </c>
      <c r="U821" s="25" t="str">
        <f>VLOOKUP($O821,scenarios!$A$2:$I$61,8)</f>
        <v>Ref</v>
      </c>
      <c r="V821" s="25" t="str">
        <f>VLOOKUP($O821,scenarios!$A$2:$I$61,9)</f>
        <v>Ref</v>
      </c>
    </row>
    <row r="822" spans="1:22" x14ac:dyDescent="0.3">
      <c r="A822" s="10" t="s">
        <v>77</v>
      </c>
      <c r="B822" s="10" t="s">
        <v>147</v>
      </c>
      <c r="C822" s="2" t="s">
        <v>176</v>
      </c>
      <c r="D822" s="5"/>
      <c r="E822" s="5"/>
      <c r="F822" s="5"/>
      <c r="G822" s="5"/>
      <c r="H822" s="5"/>
      <c r="I822" s="5"/>
      <c r="J822" s="5"/>
      <c r="K822" s="4">
        <v>3.7577838357712499</v>
      </c>
      <c r="L822" s="4">
        <v>3.8709126562791498</v>
      </c>
      <c r="M822" s="4">
        <v>4.0019644740571403</v>
      </c>
      <c r="O822" s="25" t="str">
        <f t="shared" si="16"/>
        <v>0012</v>
      </c>
      <c r="P822" s="25">
        <f>VLOOKUP($O822,scenarios!$A$2:$I$61,3)</f>
        <v>2060</v>
      </c>
      <c r="Q822" s="25" t="str">
        <f>VLOOKUP($O822,scenarios!$A$2:$I$61,4)</f>
        <v>Ref</v>
      </c>
      <c r="R822" s="25">
        <f>VLOOKUP($O822,scenarios!$A$2:$I$61,5)</f>
        <v>20</v>
      </c>
      <c r="S822" s="25" t="str">
        <f>VLOOKUP($O822,scenarios!$A$2:$I$61,6)</f>
        <v>Linear-Steady</v>
      </c>
      <c r="T822" s="25" t="str">
        <f>VLOOKUP($O822,scenarios!$A$2:$I$61,7)</f>
        <v>Ref</v>
      </c>
      <c r="U822" s="25" t="str">
        <f>VLOOKUP($O822,scenarios!$A$2:$I$61,8)</f>
        <v>Ref</v>
      </c>
      <c r="V822" s="25" t="str">
        <f>VLOOKUP($O822,scenarios!$A$2:$I$61,9)</f>
        <v>Ref</v>
      </c>
    </row>
    <row r="823" spans="1:22" x14ac:dyDescent="0.3">
      <c r="A823" s="10" t="s">
        <v>77</v>
      </c>
      <c r="B823" s="10" t="s">
        <v>147</v>
      </c>
      <c r="C823" s="2" t="s">
        <v>177</v>
      </c>
      <c r="D823" s="5"/>
      <c r="E823" s="5"/>
      <c r="F823" s="5"/>
      <c r="G823" s="5"/>
      <c r="H823" s="5"/>
      <c r="I823" s="5"/>
      <c r="J823" s="5"/>
      <c r="K823" s="4">
        <v>3.7577838357712499</v>
      </c>
      <c r="L823" s="4">
        <v>3.8709126562791498</v>
      </c>
      <c r="M823" s="4">
        <v>4.0019644740571403</v>
      </c>
      <c r="O823" s="25" t="str">
        <f t="shared" si="16"/>
        <v>0019</v>
      </c>
      <c r="P823" s="25">
        <f>VLOOKUP($O823,scenarios!$A$2:$I$61,3)</f>
        <v>2060</v>
      </c>
      <c r="Q823" s="25" t="str">
        <f>VLOOKUP($O823,scenarios!$A$2:$I$61,4)</f>
        <v>Ref</v>
      </c>
      <c r="R823" s="25">
        <f>VLOOKUP($O823,scenarios!$A$2:$I$61,5)</f>
        <v>10</v>
      </c>
      <c r="S823" s="25" t="str">
        <f>VLOOKUP($O823,scenarios!$A$2:$I$61,6)</f>
        <v>Linear-Steady</v>
      </c>
      <c r="T823" s="25" t="str">
        <f>VLOOKUP($O823,scenarios!$A$2:$I$61,7)</f>
        <v>Low</v>
      </c>
      <c r="U823" s="25" t="str">
        <f>VLOOKUP($O823,scenarios!$A$2:$I$61,8)</f>
        <v>Ref</v>
      </c>
      <c r="V823" s="25" t="str">
        <f>VLOOKUP($O823,scenarios!$A$2:$I$61,9)</f>
        <v>Ref</v>
      </c>
    </row>
    <row r="824" spans="1:22" x14ac:dyDescent="0.3">
      <c r="A824" s="10" t="s">
        <v>77</v>
      </c>
      <c r="B824" s="10" t="s">
        <v>147</v>
      </c>
      <c r="C824" s="2" t="s">
        <v>178</v>
      </c>
      <c r="D824" s="5"/>
      <c r="E824" s="5"/>
      <c r="F824" s="5"/>
      <c r="G824" s="5"/>
      <c r="H824" s="5"/>
      <c r="I824" s="5"/>
      <c r="J824" s="5"/>
      <c r="K824" s="4">
        <v>3.7577838357712499</v>
      </c>
      <c r="L824" s="4">
        <v>3.8709126562791498</v>
      </c>
      <c r="M824" s="4">
        <v>4.0019644740571403</v>
      </c>
      <c r="O824" s="25" t="str">
        <f t="shared" si="16"/>
        <v>0020</v>
      </c>
      <c r="P824" s="25">
        <f>VLOOKUP($O824,scenarios!$A$2:$I$61,3)</f>
        <v>2060</v>
      </c>
      <c r="Q824" s="25" t="str">
        <f>VLOOKUP($O824,scenarios!$A$2:$I$61,4)</f>
        <v>Ref</v>
      </c>
      <c r="R824" s="25">
        <f>VLOOKUP($O824,scenarios!$A$2:$I$61,5)</f>
        <v>10</v>
      </c>
      <c r="S824" s="25" t="str">
        <f>VLOOKUP($O824,scenarios!$A$2:$I$61,6)</f>
        <v>Linear-Steady</v>
      </c>
      <c r="T824" s="25" t="str">
        <f>VLOOKUP($O824,scenarios!$A$2:$I$61,7)</f>
        <v>Doe4</v>
      </c>
      <c r="U824" s="25" t="str">
        <f>VLOOKUP($O824,scenarios!$A$2:$I$61,8)</f>
        <v>Ref</v>
      </c>
      <c r="V824" s="25" t="str">
        <f>VLOOKUP($O824,scenarios!$A$2:$I$61,9)</f>
        <v>Ref</v>
      </c>
    </row>
    <row r="825" spans="1:22" x14ac:dyDescent="0.3">
      <c r="A825" s="10" t="s">
        <v>77</v>
      </c>
      <c r="B825" s="10" t="s">
        <v>147</v>
      </c>
      <c r="C825" s="2" t="s">
        <v>179</v>
      </c>
      <c r="D825" s="5"/>
      <c r="E825" s="5"/>
      <c r="F825" s="5"/>
      <c r="G825" s="5"/>
      <c r="H825" s="5"/>
      <c r="I825" s="5"/>
      <c r="J825" s="5"/>
      <c r="K825" s="4">
        <v>3.7577838357712499</v>
      </c>
      <c r="L825" s="4">
        <v>3.8709126562791498</v>
      </c>
      <c r="M825" s="4">
        <v>4.0019644740571403</v>
      </c>
      <c r="O825" s="25" t="str">
        <f t="shared" si="16"/>
        <v>0021</v>
      </c>
      <c r="P825" s="25">
        <f>VLOOKUP($O825,scenarios!$A$2:$I$61,3)</f>
        <v>2060</v>
      </c>
      <c r="Q825" s="25" t="str">
        <f>VLOOKUP($O825,scenarios!$A$2:$I$61,4)</f>
        <v>Ref</v>
      </c>
      <c r="R825" s="25">
        <f>VLOOKUP($O825,scenarios!$A$2:$I$61,5)</f>
        <v>10</v>
      </c>
      <c r="S825" s="25" t="str">
        <f>VLOOKUP($O825,scenarios!$A$2:$I$61,6)</f>
        <v>Linear-Steady</v>
      </c>
      <c r="T825" s="25" t="str">
        <f>VLOOKUP($O825,scenarios!$A$2:$I$61,7)</f>
        <v>Doe2</v>
      </c>
      <c r="U825" s="25" t="str">
        <f>VLOOKUP($O825,scenarios!$A$2:$I$61,8)</f>
        <v>Ref</v>
      </c>
      <c r="V825" s="25" t="str">
        <f>VLOOKUP($O825,scenarios!$A$2:$I$61,9)</f>
        <v>Ref</v>
      </c>
    </row>
    <row r="826" spans="1:22" x14ac:dyDescent="0.3">
      <c r="A826" s="10" t="s">
        <v>77</v>
      </c>
      <c r="B826" s="10" t="s">
        <v>147</v>
      </c>
      <c r="C826" s="2" t="s">
        <v>180</v>
      </c>
      <c r="D826" s="5"/>
      <c r="E826" s="5"/>
      <c r="F826" s="5"/>
      <c r="G826" s="5"/>
      <c r="H826" s="5"/>
      <c r="I826" s="5"/>
      <c r="J826" s="5"/>
      <c r="K826" s="4">
        <v>3.7577838357712499</v>
      </c>
      <c r="L826" s="4">
        <v>3.8709126562791498</v>
      </c>
      <c r="M826" s="4">
        <v>4.0019644740571403</v>
      </c>
      <c r="O826" s="25" t="str">
        <f t="shared" si="16"/>
        <v>0022</v>
      </c>
      <c r="P826" s="25">
        <f>VLOOKUP($O826,scenarios!$A$2:$I$61,3)</f>
        <v>2060</v>
      </c>
      <c r="Q826" s="25" t="str">
        <f>VLOOKUP($O826,scenarios!$A$2:$I$61,4)</f>
        <v>Ref</v>
      </c>
      <c r="R826" s="25">
        <f>VLOOKUP($O826,scenarios!$A$2:$I$61,5)</f>
        <v>20</v>
      </c>
      <c r="S826" s="25" t="str">
        <f>VLOOKUP($O826,scenarios!$A$2:$I$61,6)</f>
        <v>Linear-Steady</v>
      </c>
      <c r="T826" s="25" t="str">
        <f>VLOOKUP($O826,scenarios!$A$2:$I$61,7)</f>
        <v>Low</v>
      </c>
      <c r="U826" s="25" t="str">
        <f>VLOOKUP($O826,scenarios!$A$2:$I$61,8)</f>
        <v>Ref</v>
      </c>
      <c r="V826" s="25" t="str">
        <f>VLOOKUP($O826,scenarios!$A$2:$I$61,9)</f>
        <v>Ref</v>
      </c>
    </row>
    <row r="827" spans="1:22" x14ac:dyDescent="0.3">
      <c r="A827" s="10" t="s">
        <v>77</v>
      </c>
      <c r="B827" s="10" t="s">
        <v>147</v>
      </c>
      <c r="C827" s="2" t="s">
        <v>181</v>
      </c>
      <c r="D827" s="5"/>
      <c r="E827" s="5"/>
      <c r="F827" s="5"/>
      <c r="G827" s="5"/>
      <c r="H827" s="5"/>
      <c r="I827" s="5"/>
      <c r="J827" s="5"/>
      <c r="K827" s="4">
        <v>3.7577838357712499</v>
      </c>
      <c r="L827" s="4">
        <v>3.8709126562791498</v>
      </c>
      <c r="M827" s="4">
        <v>4.0019644740571403</v>
      </c>
      <c r="O827" s="25" t="str">
        <f t="shared" si="16"/>
        <v>0023</v>
      </c>
      <c r="P827" s="25">
        <f>VLOOKUP($O827,scenarios!$A$2:$I$61,3)</f>
        <v>2060</v>
      </c>
      <c r="Q827" s="25" t="str">
        <f>VLOOKUP($O827,scenarios!$A$2:$I$61,4)</f>
        <v>Ref</v>
      </c>
      <c r="R827" s="25">
        <f>VLOOKUP($O827,scenarios!$A$2:$I$61,5)</f>
        <v>20</v>
      </c>
      <c r="S827" s="25" t="str">
        <f>VLOOKUP($O827,scenarios!$A$2:$I$61,6)</f>
        <v>Linear-Steady</v>
      </c>
      <c r="T827" s="25" t="str">
        <f>VLOOKUP($O827,scenarios!$A$2:$I$61,7)</f>
        <v>Doe4</v>
      </c>
      <c r="U827" s="25" t="str">
        <f>VLOOKUP($O827,scenarios!$A$2:$I$61,8)</f>
        <v>Ref</v>
      </c>
      <c r="V827" s="25" t="str">
        <f>VLOOKUP($O827,scenarios!$A$2:$I$61,9)</f>
        <v>Ref</v>
      </c>
    </row>
    <row r="828" spans="1:22" x14ac:dyDescent="0.3">
      <c r="A828" s="10" t="s">
        <v>77</v>
      </c>
      <c r="B828" s="10" t="s">
        <v>147</v>
      </c>
      <c r="C828" s="2" t="s">
        <v>182</v>
      </c>
      <c r="D828" s="5"/>
      <c r="E828" s="5"/>
      <c r="F828" s="5"/>
      <c r="G828" s="5"/>
      <c r="H828" s="5"/>
      <c r="I828" s="5"/>
      <c r="J828" s="5"/>
      <c r="K828" s="4">
        <v>3.7577838357712499</v>
      </c>
      <c r="L828" s="4">
        <v>3.8709126562791498</v>
      </c>
      <c r="M828" s="4">
        <v>4.0019644740571403</v>
      </c>
      <c r="O828" s="25" t="str">
        <f t="shared" si="16"/>
        <v>0024</v>
      </c>
      <c r="P828" s="25">
        <f>VLOOKUP($O828,scenarios!$A$2:$I$61,3)</f>
        <v>2060</v>
      </c>
      <c r="Q828" s="25" t="str">
        <f>VLOOKUP($O828,scenarios!$A$2:$I$61,4)</f>
        <v>Ref</v>
      </c>
      <c r="R828" s="25">
        <f>VLOOKUP($O828,scenarios!$A$2:$I$61,5)</f>
        <v>20</v>
      </c>
      <c r="S828" s="25" t="str">
        <f>VLOOKUP($O828,scenarios!$A$2:$I$61,6)</f>
        <v>Linear-Steady</v>
      </c>
      <c r="T828" s="25" t="str">
        <f>VLOOKUP($O828,scenarios!$A$2:$I$61,7)</f>
        <v>Doe2</v>
      </c>
      <c r="U828" s="25" t="str">
        <f>VLOOKUP($O828,scenarios!$A$2:$I$61,8)</f>
        <v>Ref</v>
      </c>
      <c r="V828" s="25" t="str">
        <f>VLOOKUP($O828,scenarios!$A$2:$I$61,9)</f>
        <v>Ref</v>
      </c>
    </row>
    <row r="829" spans="1:22" x14ac:dyDescent="0.3">
      <c r="A829" s="10" t="s">
        <v>77</v>
      </c>
      <c r="B829" s="10" t="s">
        <v>147</v>
      </c>
      <c r="C829" s="2" t="s">
        <v>171</v>
      </c>
      <c r="D829" s="5"/>
      <c r="E829" s="5"/>
      <c r="F829" s="5"/>
      <c r="G829" s="5"/>
      <c r="H829" s="5"/>
      <c r="I829" s="5"/>
      <c r="J829" s="5"/>
      <c r="K829" s="4">
        <v>3.7577838357712499</v>
      </c>
      <c r="L829" s="4">
        <v>3.8709126562791498</v>
      </c>
      <c r="M829" s="4">
        <v>4.0019644740571403</v>
      </c>
      <c r="O829" s="25" t="str">
        <f t="shared" si="16"/>
        <v>0026</v>
      </c>
      <c r="P829" s="25">
        <f>VLOOKUP($O829,scenarios!$A$2:$I$61,3)</f>
        <v>2060</v>
      </c>
      <c r="Q829" s="25" t="str">
        <f>VLOOKUP($O829,scenarios!$A$2:$I$61,4)</f>
        <v>Ref</v>
      </c>
      <c r="R829" s="25">
        <f>VLOOKUP($O829,scenarios!$A$2:$I$61,5)</f>
        <v>10</v>
      </c>
      <c r="S829" s="25" t="str">
        <f>VLOOKUP($O829,scenarios!$A$2:$I$61,6)</f>
        <v>Ref</v>
      </c>
      <c r="T829" s="25" t="str">
        <f>VLOOKUP($O829,scenarios!$A$2:$I$61,7)</f>
        <v>Ref</v>
      </c>
      <c r="U829" s="25">
        <f>VLOOKUP($O829,scenarios!$A$2:$I$61,8)</f>
        <v>2030</v>
      </c>
      <c r="V829" s="25" t="str">
        <f>VLOOKUP($O829,scenarios!$A$2:$I$61,9)</f>
        <v>Ref</v>
      </c>
    </row>
    <row r="830" spans="1:22" x14ac:dyDescent="0.3">
      <c r="A830" s="10" t="s">
        <v>77</v>
      </c>
      <c r="B830" s="10" t="s">
        <v>147</v>
      </c>
      <c r="C830" s="2" t="s">
        <v>183</v>
      </c>
      <c r="D830" s="5"/>
      <c r="E830" s="5"/>
      <c r="F830" s="5"/>
      <c r="G830" s="5"/>
      <c r="H830" s="5"/>
      <c r="I830" s="5"/>
      <c r="J830" s="5"/>
      <c r="K830" s="4">
        <v>3.7577838357712499</v>
      </c>
      <c r="L830" s="4">
        <v>3.8709126562791498</v>
      </c>
      <c r="M830" s="4">
        <v>4.0019644740571403</v>
      </c>
      <c r="O830" s="25" t="str">
        <f t="shared" si="16"/>
        <v>0027</v>
      </c>
      <c r="P830" s="25">
        <f>VLOOKUP($O830,scenarios!$A$2:$I$61,3)</f>
        <v>2060</v>
      </c>
      <c r="Q830" s="25" t="str">
        <f>VLOOKUP($O830,scenarios!$A$2:$I$61,4)</f>
        <v>Ref</v>
      </c>
      <c r="R830" s="25">
        <f>VLOOKUP($O830,scenarios!$A$2:$I$61,5)</f>
        <v>20</v>
      </c>
      <c r="S830" s="25" t="str">
        <f>VLOOKUP($O830,scenarios!$A$2:$I$61,6)</f>
        <v>Ref</v>
      </c>
      <c r="T830" s="25" t="str">
        <f>VLOOKUP($O830,scenarios!$A$2:$I$61,7)</f>
        <v>Ref</v>
      </c>
      <c r="U830" s="25">
        <f>VLOOKUP($O830,scenarios!$A$2:$I$61,8)</f>
        <v>2030</v>
      </c>
      <c r="V830" s="25" t="str">
        <f>VLOOKUP($O830,scenarios!$A$2:$I$61,9)</f>
        <v>Ref</v>
      </c>
    </row>
    <row r="831" spans="1:22" x14ac:dyDescent="0.3">
      <c r="A831" s="10" t="s">
        <v>77</v>
      </c>
      <c r="B831" s="10" t="s">
        <v>147</v>
      </c>
      <c r="C831" s="2" t="s">
        <v>184</v>
      </c>
      <c r="D831" s="5"/>
      <c r="E831" s="5"/>
      <c r="F831" s="5"/>
      <c r="G831" s="5"/>
      <c r="H831" s="5"/>
      <c r="I831" s="5"/>
      <c r="J831" s="5"/>
      <c r="K831" s="4">
        <v>3.7577838357712499</v>
      </c>
      <c r="L831" s="4">
        <v>3.8709126562791498</v>
      </c>
      <c r="M831" s="4">
        <v>4.0019644740571403</v>
      </c>
      <c r="O831" s="25" t="str">
        <f t="shared" si="16"/>
        <v>0029</v>
      </c>
      <c r="P831" s="25">
        <f>VLOOKUP($O831,scenarios!$A$2:$I$61,3)</f>
        <v>2060</v>
      </c>
      <c r="Q831" s="25" t="str">
        <f>VLOOKUP($O831,scenarios!$A$2:$I$61,4)</f>
        <v>Ref</v>
      </c>
      <c r="R831" s="25">
        <f>VLOOKUP($O831,scenarios!$A$2:$I$61,5)</f>
        <v>10</v>
      </c>
      <c r="S831" s="25" t="str">
        <f>VLOOKUP($O831,scenarios!$A$2:$I$61,6)</f>
        <v>Linear-Steady</v>
      </c>
      <c r="T831" s="25" t="str">
        <f>VLOOKUP($O831,scenarios!$A$2:$I$61,7)</f>
        <v>Ref</v>
      </c>
      <c r="U831" s="25">
        <f>VLOOKUP($O831,scenarios!$A$2:$I$61,8)</f>
        <v>2030</v>
      </c>
      <c r="V831" s="25" t="str">
        <f>VLOOKUP($O831,scenarios!$A$2:$I$61,9)</f>
        <v>Ref</v>
      </c>
    </row>
    <row r="832" spans="1:22" x14ac:dyDescent="0.3">
      <c r="A832" s="10" t="s">
        <v>77</v>
      </c>
      <c r="B832" s="10" t="s">
        <v>147</v>
      </c>
      <c r="C832" s="2" t="s">
        <v>185</v>
      </c>
      <c r="D832" s="5"/>
      <c r="E832" s="5"/>
      <c r="F832" s="5"/>
      <c r="G832" s="5"/>
      <c r="H832" s="5"/>
      <c r="I832" s="5"/>
      <c r="J832" s="5"/>
      <c r="K832" s="4">
        <v>3.7577838357712499</v>
      </c>
      <c r="L832" s="4">
        <v>3.8709126562791498</v>
      </c>
      <c r="M832" s="4">
        <v>4.0019644740571403</v>
      </c>
      <c r="O832" s="25" t="str">
        <f t="shared" si="16"/>
        <v>0030</v>
      </c>
      <c r="P832" s="25">
        <f>VLOOKUP($O832,scenarios!$A$2:$I$61,3)</f>
        <v>2060</v>
      </c>
      <c r="Q832" s="25" t="str">
        <f>VLOOKUP($O832,scenarios!$A$2:$I$61,4)</f>
        <v>Ref</v>
      </c>
      <c r="R832" s="25">
        <f>VLOOKUP($O832,scenarios!$A$2:$I$61,5)</f>
        <v>20</v>
      </c>
      <c r="S832" s="25" t="str">
        <f>VLOOKUP($O832,scenarios!$A$2:$I$61,6)</f>
        <v>Linear-Steady</v>
      </c>
      <c r="T832" s="25" t="str">
        <f>VLOOKUP($O832,scenarios!$A$2:$I$61,7)</f>
        <v>Ref</v>
      </c>
      <c r="U832" s="25">
        <f>VLOOKUP($O832,scenarios!$A$2:$I$61,8)</f>
        <v>2030</v>
      </c>
      <c r="V832" s="25" t="str">
        <f>VLOOKUP($O832,scenarios!$A$2:$I$61,9)</f>
        <v>Ref</v>
      </c>
    </row>
    <row r="833" spans="1:22" x14ac:dyDescent="0.3">
      <c r="A833" s="10" t="s">
        <v>77</v>
      </c>
      <c r="B833" s="10" t="s">
        <v>147</v>
      </c>
      <c r="C833" s="2" t="s">
        <v>186</v>
      </c>
      <c r="D833" s="5"/>
      <c r="E833" s="5"/>
      <c r="F833" s="5"/>
      <c r="G833" s="5"/>
      <c r="H833" s="5"/>
      <c r="I833" s="5"/>
      <c r="J833" s="5"/>
      <c r="K833" s="4">
        <v>3.7577838357712499</v>
      </c>
      <c r="L833" s="4">
        <v>3.8709126562791498</v>
      </c>
      <c r="M833" s="4">
        <v>4.0019644740571403</v>
      </c>
      <c r="O833" s="25" t="str">
        <f t="shared" si="16"/>
        <v>0037</v>
      </c>
      <c r="P833" s="25">
        <f>VLOOKUP($O833,scenarios!$A$2:$I$61,3)</f>
        <v>2060</v>
      </c>
      <c r="Q833" s="25" t="str">
        <f>VLOOKUP($O833,scenarios!$A$2:$I$61,4)</f>
        <v>Ref</v>
      </c>
      <c r="R833" s="25">
        <f>VLOOKUP($O833,scenarios!$A$2:$I$61,5)</f>
        <v>10</v>
      </c>
      <c r="S833" s="25" t="str">
        <f>VLOOKUP($O833,scenarios!$A$2:$I$61,6)</f>
        <v>Linear-Steady</v>
      </c>
      <c r="T833" s="25" t="str">
        <f>VLOOKUP($O833,scenarios!$A$2:$I$61,7)</f>
        <v>Low</v>
      </c>
      <c r="U833" s="25">
        <f>VLOOKUP($O833,scenarios!$A$2:$I$61,8)</f>
        <v>2030</v>
      </c>
      <c r="V833" s="25" t="str">
        <f>VLOOKUP($O833,scenarios!$A$2:$I$61,9)</f>
        <v>Ref</v>
      </c>
    </row>
    <row r="834" spans="1:22" x14ac:dyDescent="0.3">
      <c r="A834" s="10" t="s">
        <v>77</v>
      </c>
      <c r="B834" s="10" t="s">
        <v>147</v>
      </c>
      <c r="C834" s="2" t="s">
        <v>187</v>
      </c>
      <c r="D834" s="5"/>
      <c r="E834" s="5"/>
      <c r="F834" s="5"/>
      <c r="G834" s="5"/>
      <c r="H834" s="5"/>
      <c r="I834" s="5"/>
      <c r="J834" s="5"/>
      <c r="K834" s="4">
        <v>3.7577838357712499</v>
      </c>
      <c r="L834" s="4">
        <v>3.8709126562791498</v>
      </c>
      <c r="M834" s="4">
        <v>4.0019644740571403</v>
      </c>
      <c r="O834" s="25" t="str">
        <f t="shared" si="16"/>
        <v>0038</v>
      </c>
      <c r="P834" s="25">
        <f>VLOOKUP($O834,scenarios!$A$2:$I$61,3)</f>
        <v>2060</v>
      </c>
      <c r="Q834" s="25" t="str">
        <f>VLOOKUP($O834,scenarios!$A$2:$I$61,4)</f>
        <v>Ref</v>
      </c>
      <c r="R834" s="25">
        <f>VLOOKUP($O834,scenarios!$A$2:$I$61,5)</f>
        <v>10</v>
      </c>
      <c r="S834" s="25" t="str">
        <f>VLOOKUP($O834,scenarios!$A$2:$I$61,6)</f>
        <v>Linear-Steady</v>
      </c>
      <c r="T834" s="25" t="str">
        <f>VLOOKUP($O834,scenarios!$A$2:$I$61,7)</f>
        <v>Doe4</v>
      </c>
      <c r="U834" s="25">
        <f>VLOOKUP($O834,scenarios!$A$2:$I$61,8)</f>
        <v>2030</v>
      </c>
      <c r="V834" s="25" t="str">
        <f>VLOOKUP($O834,scenarios!$A$2:$I$61,9)</f>
        <v>Ref</v>
      </c>
    </row>
    <row r="835" spans="1:22" x14ac:dyDescent="0.3">
      <c r="A835" s="10" t="s">
        <v>77</v>
      </c>
      <c r="B835" s="10" t="s">
        <v>147</v>
      </c>
      <c r="C835" s="2" t="s">
        <v>188</v>
      </c>
      <c r="D835" s="5"/>
      <c r="E835" s="5"/>
      <c r="F835" s="5"/>
      <c r="G835" s="5"/>
      <c r="H835" s="5"/>
      <c r="I835" s="5"/>
      <c r="J835" s="5"/>
      <c r="K835" s="4">
        <v>3.7577838357712499</v>
      </c>
      <c r="L835" s="4">
        <v>3.8709126562791498</v>
      </c>
      <c r="M835" s="4">
        <v>4.0019644740571403</v>
      </c>
      <c r="O835" s="25" t="str">
        <f t="shared" si="16"/>
        <v>0039</v>
      </c>
      <c r="P835" s="25">
        <f>VLOOKUP($O835,scenarios!$A$2:$I$61,3)</f>
        <v>2060</v>
      </c>
      <c r="Q835" s="25" t="str">
        <f>VLOOKUP($O835,scenarios!$A$2:$I$61,4)</f>
        <v>Ref</v>
      </c>
      <c r="R835" s="25">
        <f>VLOOKUP($O835,scenarios!$A$2:$I$61,5)</f>
        <v>10</v>
      </c>
      <c r="S835" s="25" t="str">
        <f>VLOOKUP($O835,scenarios!$A$2:$I$61,6)</f>
        <v>Linear-Steady</v>
      </c>
      <c r="T835" s="25" t="str">
        <f>VLOOKUP($O835,scenarios!$A$2:$I$61,7)</f>
        <v>Doe2</v>
      </c>
      <c r="U835" s="25">
        <f>VLOOKUP($O835,scenarios!$A$2:$I$61,8)</f>
        <v>2030</v>
      </c>
      <c r="V835" s="25" t="str">
        <f>VLOOKUP($O835,scenarios!$A$2:$I$61,9)</f>
        <v>Ref</v>
      </c>
    </row>
    <row r="836" spans="1:22" x14ac:dyDescent="0.3">
      <c r="A836" s="10" t="s">
        <v>77</v>
      </c>
      <c r="B836" s="10" t="s">
        <v>147</v>
      </c>
      <c r="C836" s="2" t="s">
        <v>189</v>
      </c>
      <c r="D836" s="5"/>
      <c r="E836" s="5"/>
      <c r="F836" s="5"/>
      <c r="G836" s="5"/>
      <c r="H836" s="5"/>
      <c r="I836" s="5"/>
      <c r="J836" s="5"/>
      <c r="K836" s="4">
        <v>3.7577838357712499</v>
      </c>
      <c r="L836" s="4">
        <v>3.8709126562791498</v>
      </c>
      <c r="M836" s="4">
        <v>4.0019644740571403</v>
      </c>
      <c r="O836" s="25" t="str">
        <f t="shared" si="16"/>
        <v>0040</v>
      </c>
      <c r="P836" s="25">
        <f>VLOOKUP($O836,scenarios!$A$2:$I$61,3)</f>
        <v>2060</v>
      </c>
      <c r="Q836" s="25" t="str">
        <f>VLOOKUP($O836,scenarios!$A$2:$I$61,4)</f>
        <v>Ref</v>
      </c>
      <c r="R836" s="25">
        <f>VLOOKUP($O836,scenarios!$A$2:$I$61,5)</f>
        <v>20</v>
      </c>
      <c r="S836" s="25" t="str">
        <f>VLOOKUP($O836,scenarios!$A$2:$I$61,6)</f>
        <v>Linear-Steady</v>
      </c>
      <c r="T836" s="25" t="str">
        <f>VLOOKUP($O836,scenarios!$A$2:$I$61,7)</f>
        <v>Low</v>
      </c>
      <c r="U836" s="25">
        <f>VLOOKUP($O836,scenarios!$A$2:$I$61,8)</f>
        <v>2030</v>
      </c>
      <c r="V836" s="25" t="str">
        <f>VLOOKUP($O836,scenarios!$A$2:$I$61,9)</f>
        <v>Ref</v>
      </c>
    </row>
    <row r="837" spans="1:22" x14ac:dyDescent="0.3">
      <c r="A837" s="10" t="s">
        <v>77</v>
      </c>
      <c r="B837" s="10" t="s">
        <v>147</v>
      </c>
      <c r="C837" s="2" t="s">
        <v>190</v>
      </c>
      <c r="D837" s="5"/>
      <c r="E837" s="5"/>
      <c r="F837" s="5"/>
      <c r="G837" s="5"/>
      <c r="H837" s="5"/>
      <c r="I837" s="5"/>
      <c r="J837" s="5"/>
      <c r="K837" s="4">
        <v>3.7577838357712499</v>
      </c>
      <c r="L837" s="4">
        <v>3.8709126562791498</v>
      </c>
      <c r="M837" s="4">
        <v>4.0019644740571403</v>
      </c>
      <c r="O837" s="25" t="str">
        <f t="shared" si="16"/>
        <v>0041</v>
      </c>
      <c r="P837" s="25">
        <f>VLOOKUP($O837,scenarios!$A$2:$I$61,3)</f>
        <v>2060</v>
      </c>
      <c r="Q837" s="25" t="str">
        <f>VLOOKUP($O837,scenarios!$A$2:$I$61,4)</f>
        <v>Ref</v>
      </c>
      <c r="R837" s="25">
        <f>VLOOKUP($O837,scenarios!$A$2:$I$61,5)</f>
        <v>20</v>
      </c>
      <c r="S837" s="25" t="str">
        <f>VLOOKUP($O837,scenarios!$A$2:$I$61,6)</f>
        <v>Linear-Steady</v>
      </c>
      <c r="T837" s="25" t="str">
        <f>VLOOKUP($O837,scenarios!$A$2:$I$61,7)</f>
        <v>Doe4</v>
      </c>
      <c r="U837" s="25">
        <f>VLOOKUP($O837,scenarios!$A$2:$I$61,8)</f>
        <v>2030</v>
      </c>
      <c r="V837" s="25" t="str">
        <f>VLOOKUP($O837,scenarios!$A$2:$I$61,9)</f>
        <v>Ref</v>
      </c>
    </row>
    <row r="838" spans="1:22" x14ac:dyDescent="0.3">
      <c r="A838" s="10" t="s">
        <v>77</v>
      </c>
      <c r="B838" s="10" t="s">
        <v>147</v>
      </c>
      <c r="C838" s="2" t="s">
        <v>191</v>
      </c>
      <c r="D838" s="5"/>
      <c r="E838" s="5"/>
      <c r="F838" s="5"/>
      <c r="G838" s="5"/>
      <c r="H838" s="5"/>
      <c r="I838" s="5"/>
      <c r="J838" s="5"/>
      <c r="K838" s="4">
        <v>3.7577838357712499</v>
      </c>
      <c r="L838" s="4">
        <v>3.8709126562791498</v>
      </c>
      <c r="M838" s="4">
        <v>4.0019644740571403</v>
      </c>
      <c r="O838" s="25" t="str">
        <f t="shared" si="16"/>
        <v>0042</v>
      </c>
      <c r="P838" s="25">
        <f>VLOOKUP($O838,scenarios!$A$2:$I$61,3)</f>
        <v>2060</v>
      </c>
      <c r="Q838" s="25" t="str">
        <f>VLOOKUP($O838,scenarios!$A$2:$I$61,4)</f>
        <v>Ref</v>
      </c>
      <c r="R838" s="25">
        <f>VLOOKUP($O838,scenarios!$A$2:$I$61,5)</f>
        <v>20</v>
      </c>
      <c r="S838" s="25" t="str">
        <f>VLOOKUP($O838,scenarios!$A$2:$I$61,6)</f>
        <v>Linear-Steady</v>
      </c>
      <c r="T838" s="25" t="str">
        <f>VLOOKUP($O838,scenarios!$A$2:$I$61,7)</f>
        <v>Doe2</v>
      </c>
      <c r="U838" s="25">
        <f>VLOOKUP($O838,scenarios!$A$2:$I$61,8)</f>
        <v>2030</v>
      </c>
      <c r="V838" s="25" t="str">
        <f>VLOOKUP($O838,scenarios!$A$2:$I$61,9)</f>
        <v>Ref</v>
      </c>
    </row>
    <row r="839" spans="1:22" x14ac:dyDescent="0.3">
      <c r="A839" s="10" t="s">
        <v>77</v>
      </c>
      <c r="B839" s="10" t="s">
        <v>147</v>
      </c>
      <c r="C839" s="2" t="s">
        <v>172</v>
      </c>
      <c r="D839" s="5"/>
      <c r="E839" s="5"/>
      <c r="F839" s="5"/>
      <c r="G839" s="5"/>
      <c r="H839" s="5"/>
      <c r="I839" s="5"/>
      <c r="J839" s="5"/>
      <c r="K839" s="4">
        <v>3.7577838357712499</v>
      </c>
      <c r="L839" s="4">
        <v>3.8709126562791498</v>
      </c>
      <c r="M839" s="4">
        <v>4.0019644740571403</v>
      </c>
      <c r="O839" s="25" t="str">
        <f t="shared" si="16"/>
        <v>0044</v>
      </c>
      <c r="P839" s="25">
        <f>VLOOKUP($O839,scenarios!$A$2:$I$61,3)</f>
        <v>2060</v>
      </c>
      <c r="Q839" s="25" t="str">
        <f>VLOOKUP($O839,scenarios!$A$2:$I$61,4)</f>
        <v>Ref</v>
      </c>
      <c r="R839" s="25">
        <f>VLOOKUP($O839,scenarios!$A$2:$I$61,5)</f>
        <v>10</v>
      </c>
      <c r="S839" s="25" t="str">
        <f>VLOOKUP($O839,scenarios!$A$2:$I$61,6)</f>
        <v>Ref</v>
      </c>
      <c r="T839" s="25" t="str">
        <f>VLOOKUP($O839,scenarios!$A$2:$I$61,7)</f>
        <v>Ref</v>
      </c>
      <c r="U839" s="25">
        <f>VLOOKUP($O839,scenarios!$A$2:$I$61,8)</f>
        <v>2030</v>
      </c>
      <c r="V839" s="25">
        <f>VLOOKUP($O839,scenarios!$A$2:$I$61,9)</f>
        <v>70</v>
      </c>
    </row>
    <row r="840" spans="1:22" x14ac:dyDescent="0.3">
      <c r="A840" s="10" t="s">
        <v>77</v>
      </c>
      <c r="B840" s="10" t="s">
        <v>147</v>
      </c>
      <c r="C840" s="2" t="s">
        <v>192</v>
      </c>
      <c r="D840" s="5"/>
      <c r="E840" s="5"/>
      <c r="F840" s="5"/>
      <c r="G840" s="5"/>
      <c r="H840" s="5"/>
      <c r="I840" s="5"/>
      <c r="J840" s="5"/>
      <c r="K840" s="4">
        <v>3.7577838357712499</v>
      </c>
      <c r="L840" s="4">
        <v>3.8709126562791498</v>
      </c>
      <c r="M840" s="4">
        <v>4.0019644740571403</v>
      </c>
      <c r="O840" s="25" t="str">
        <f t="shared" si="16"/>
        <v>0045</v>
      </c>
      <c r="P840" s="25">
        <f>VLOOKUP($O840,scenarios!$A$2:$I$61,3)</f>
        <v>2060</v>
      </c>
      <c r="Q840" s="25" t="str">
        <f>VLOOKUP($O840,scenarios!$A$2:$I$61,4)</f>
        <v>Ref</v>
      </c>
      <c r="R840" s="25">
        <f>VLOOKUP($O840,scenarios!$A$2:$I$61,5)</f>
        <v>20</v>
      </c>
      <c r="S840" s="25" t="str">
        <f>VLOOKUP($O840,scenarios!$A$2:$I$61,6)</f>
        <v>Ref</v>
      </c>
      <c r="T840" s="25" t="str">
        <f>VLOOKUP($O840,scenarios!$A$2:$I$61,7)</f>
        <v>Ref</v>
      </c>
      <c r="U840" s="25">
        <f>VLOOKUP($O840,scenarios!$A$2:$I$61,8)</f>
        <v>2030</v>
      </c>
      <c r="V840" s="25">
        <f>VLOOKUP($O840,scenarios!$A$2:$I$61,9)</f>
        <v>70</v>
      </c>
    </row>
    <row r="841" spans="1:22" x14ac:dyDescent="0.3">
      <c r="A841" s="10" t="s">
        <v>77</v>
      </c>
      <c r="B841" s="10" t="s">
        <v>147</v>
      </c>
      <c r="C841" s="2" t="s">
        <v>193</v>
      </c>
      <c r="D841" s="5"/>
      <c r="E841" s="5"/>
      <c r="F841" s="5"/>
      <c r="G841" s="5"/>
      <c r="H841" s="5"/>
      <c r="I841" s="5"/>
      <c r="J841" s="5"/>
      <c r="K841" s="4">
        <v>3.7577838357712499</v>
      </c>
      <c r="L841" s="4">
        <v>3.8709126562791498</v>
      </c>
      <c r="M841" s="4">
        <v>4.0019644740571403</v>
      </c>
      <c r="O841" s="25" t="str">
        <f t="shared" si="16"/>
        <v>0047</v>
      </c>
      <c r="P841" s="25">
        <f>VLOOKUP($O841,scenarios!$A$2:$I$61,3)</f>
        <v>2060</v>
      </c>
      <c r="Q841" s="25" t="str">
        <f>VLOOKUP($O841,scenarios!$A$2:$I$61,4)</f>
        <v>Ref</v>
      </c>
      <c r="R841" s="25">
        <f>VLOOKUP($O841,scenarios!$A$2:$I$61,5)</f>
        <v>10</v>
      </c>
      <c r="S841" s="25" t="str">
        <f>VLOOKUP($O841,scenarios!$A$2:$I$61,6)</f>
        <v>Linear-Steady</v>
      </c>
      <c r="T841" s="25" t="str">
        <f>VLOOKUP($O841,scenarios!$A$2:$I$61,7)</f>
        <v>Ref</v>
      </c>
      <c r="U841" s="25">
        <f>VLOOKUP($O841,scenarios!$A$2:$I$61,8)</f>
        <v>2030</v>
      </c>
      <c r="V841" s="25">
        <f>VLOOKUP($O841,scenarios!$A$2:$I$61,9)</f>
        <v>70</v>
      </c>
    </row>
    <row r="842" spans="1:22" x14ac:dyDescent="0.3">
      <c r="A842" s="10" t="s">
        <v>77</v>
      </c>
      <c r="B842" s="10" t="s">
        <v>147</v>
      </c>
      <c r="C842" s="2" t="s">
        <v>194</v>
      </c>
      <c r="D842" s="5"/>
      <c r="E842" s="5"/>
      <c r="F842" s="5"/>
      <c r="G842" s="5"/>
      <c r="H842" s="5"/>
      <c r="I842" s="5"/>
      <c r="J842" s="5"/>
      <c r="K842" s="4">
        <v>3.7577838357712499</v>
      </c>
      <c r="L842" s="4">
        <v>3.8709126562791498</v>
      </c>
      <c r="M842" s="4">
        <v>4.0019644740571403</v>
      </c>
      <c r="O842" s="25" t="str">
        <f t="shared" si="16"/>
        <v>0048</v>
      </c>
      <c r="P842" s="25">
        <f>VLOOKUP($O842,scenarios!$A$2:$I$61,3)</f>
        <v>2060</v>
      </c>
      <c r="Q842" s="25" t="str">
        <f>VLOOKUP($O842,scenarios!$A$2:$I$61,4)</f>
        <v>Ref</v>
      </c>
      <c r="R842" s="25">
        <f>VLOOKUP($O842,scenarios!$A$2:$I$61,5)</f>
        <v>20</v>
      </c>
      <c r="S842" s="25" t="str">
        <f>VLOOKUP($O842,scenarios!$A$2:$I$61,6)</f>
        <v>Linear-Steady</v>
      </c>
      <c r="T842" s="25" t="str">
        <f>VLOOKUP($O842,scenarios!$A$2:$I$61,7)</f>
        <v>Ref</v>
      </c>
      <c r="U842" s="25">
        <f>VLOOKUP($O842,scenarios!$A$2:$I$61,8)</f>
        <v>2030</v>
      </c>
      <c r="V842" s="25">
        <f>VLOOKUP($O842,scenarios!$A$2:$I$61,9)</f>
        <v>70</v>
      </c>
    </row>
    <row r="843" spans="1:22" x14ac:dyDescent="0.3">
      <c r="A843" s="10" t="s">
        <v>77</v>
      </c>
      <c r="B843" s="10" t="s">
        <v>147</v>
      </c>
      <c r="C843" s="2" t="s">
        <v>195</v>
      </c>
      <c r="D843" s="5"/>
      <c r="E843" s="5"/>
      <c r="F843" s="5"/>
      <c r="G843" s="5"/>
      <c r="H843" s="5"/>
      <c r="I843" s="5"/>
      <c r="J843" s="5"/>
      <c r="K843" s="4">
        <v>3.7577838357712499</v>
      </c>
      <c r="L843" s="4">
        <v>3.8709126562791498</v>
      </c>
      <c r="M843" s="4">
        <v>4.0019644740571403</v>
      </c>
      <c r="O843" s="25" t="str">
        <f t="shared" si="16"/>
        <v>0055</v>
      </c>
      <c r="P843" s="25">
        <f>VLOOKUP($O843,scenarios!$A$2:$I$61,3)</f>
        <v>2060</v>
      </c>
      <c r="Q843" s="25" t="str">
        <f>VLOOKUP($O843,scenarios!$A$2:$I$61,4)</f>
        <v>Ref</v>
      </c>
      <c r="R843" s="25">
        <f>VLOOKUP($O843,scenarios!$A$2:$I$61,5)</f>
        <v>10</v>
      </c>
      <c r="S843" s="25" t="str">
        <f>VLOOKUP($O843,scenarios!$A$2:$I$61,6)</f>
        <v>Linear-Steady</v>
      </c>
      <c r="T843" s="25" t="str">
        <f>VLOOKUP($O843,scenarios!$A$2:$I$61,7)</f>
        <v>Low</v>
      </c>
      <c r="U843" s="25">
        <f>VLOOKUP($O843,scenarios!$A$2:$I$61,8)</f>
        <v>2030</v>
      </c>
      <c r="V843" s="25">
        <f>VLOOKUP($O843,scenarios!$A$2:$I$61,9)</f>
        <v>70</v>
      </c>
    </row>
    <row r="844" spans="1:22" x14ac:dyDescent="0.3">
      <c r="A844" s="10" t="s">
        <v>77</v>
      </c>
      <c r="B844" s="10" t="s">
        <v>147</v>
      </c>
      <c r="C844" s="2" t="s">
        <v>196</v>
      </c>
      <c r="D844" s="5"/>
      <c r="E844" s="5"/>
      <c r="F844" s="5"/>
      <c r="G844" s="5"/>
      <c r="H844" s="5"/>
      <c r="I844" s="5"/>
      <c r="J844" s="5"/>
      <c r="K844" s="4">
        <v>3.7577838357712499</v>
      </c>
      <c r="L844" s="4">
        <v>3.8709126562791498</v>
      </c>
      <c r="M844" s="4">
        <v>4.0019644740571403</v>
      </c>
      <c r="O844" s="25" t="str">
        <f t="shared" si="16"/>
        <v>0056</v>
      </c>
      <c r="P844" s="25">
        <f>VLOOKUP($O844,scenarios!$A$2:$I$61,3)</f>
        <v>2060</v>
      </c>
      <c r="Q844" s="25" t="str">
        <f>VLOOKUP($O844,scenarios!$A$2:$I$61,4)</f>
        <v>Ref</v>
      </c>
      <c r="R844" s="25">
        <f>VLOOKUP($O844,scenarios!$A$2:$I$61,5)</f>
        <v>10</v>
      </c>
      <c r="S844" s="25" t="str">
        <f>VLOOKUP($O844,scenarios!$A$2:$I$61,6)</f>
        <v>Linear-Steady</v>
      </c>
      <c r="T844" s="25" t="str">
        <f>VLOOKUP($O844,scenarios!$A$2:$I$61,7)</f>
        <v>Doe4</v>
      </c>
      <c r="U844" s="25">
        <f>VLOOKUP($O844,scenarios!$A$2:$I$61,8)</f>
        <v>2030</v>
      </c>
      <c r="V844" s="25">
        <f>VLOOKUP($O844,scenarios!$A$2:$I$61,9)</f>
        <v>70</v>
      </c>
    </row>
    <row r="845" spans="1:22" x14ac:dyDescent="0.3">
      <c r="A845" s="10" t="s">
        <v>77</v>
      </c>
      <c r="B845" s="10" t="s">
        <v>147</v>
      </c>
      <c r="C845" s="2" t="s">
        <v>197</v>
      </c>
      <c r="D845" s="5"/>
      <c r="E845" s="5"/>
      <c r="F845" s="5"/>
      <c r="G845" s="5"/>
      <c r="H845" s="5"/>
      <c r="I845" s="5"/>
      <c r="J845" s="5"/>
      <c r="K845" s="4">
        <v>3.7577838357712499</v>
      </c>
      <c r="L845" s="4">
        <v>3.8709126562791498</v>
      </c>
      <c r="M845" s="4">
        <v>4.0019644740571403</v>
      </c>
      <c r="O845" s="25" t="str">
        <f t="shared" si="16"/>
        <v>0057</v>
      </c>
      <c r="P845" s="25">
        <f>VLOOKUP($O845,scenarios!$A$2:$I$61,3)</f>
        <v>2060</v>
      </c>
      <c r="Q845" s="25" t="str">
        <f>VLOOKUP($O845,scenarios!$A$2:$I$61,4)</f>
        <v>Ref</v>
      </c>
      <c r="R845" s="25">
        <f>VLOOKUP($O845,scenarios!$A$2:$I$61,5)</f>
        <v>10</v>
      </c>
      <c r="S845" s="25" t="str">
        <f>VLOOKUP($O845,scenarios!$A$2:$I$61,6)</f>
        <v>Linear-Steady</v>
      </c>
      <c r="T845" s="25" t="str">
        <f>VLOOKUP($O845,scenarios!$A$2:$I$61,7)</f>
        <v>Doe2</v>
      </c>
      <c r="U845" s="25">
        <f>VLOOKUP($O845,scenarios!$A$2:$I$61,8)</f>
        <v>2030</v>
      </c>
      <c r="V845" s="25">
        <f>VLOOKUP($O845,scenarios!$A$2:$I$61,9)</f>
        <v>70</v>
      </c>
    </row>
    <row r="846" spans="1:22" x14ac:dyDescent="0.3">
      <c r="A846" s="10" t="s">
        <v>77</v>
      </c>
      <c r="B846" s="10" t="s">
        <v>147</v>
      </c>
      <c r="C846" s="2" t="s">
        <v>198</v>
      </c>
      <c r="D846" s="5"/>
      <c r="E846" s="5"/>
      <c r="F846" s="5"/>
      <c r="G846" s="5"/>
      <c r="H846" s="5"/>
      <c r="I846" s="5"/>
      <c r="J846" s="5"/>
      <c r="K846" s="4">
        <v>3.7577838357712499</v>
      </c>
      <c r="L846" s="4">
        <v>3.8709126562791498</v>
      </c>
      <c r="M846" s="4">
        <v>4.0019644740571403</v>
      </c>
      <c r="O846" s="25" t="str">
        <f t="shared" si="16"/>
        <v>0058</v>
      </c>
      <c r="P846" s="25">
        <f>VLOOKUP($O846,scenarios!$A$2:$I$61,3)</f>
        <v>2060</v>
      </c>
      <c r="Q846" s="25" t="str">
        <f>VLOOKUP($O846,scenarios!$A$2:$I$61,4)</f>
        <v>Ref</v>
      </c>
      <c r="R846" s="25">
        <f>VLOOKUP($O846,scenarios!$A$2:$I$61,5)</f>
        <v>20</v>
      </c>
      <c r="S846" s="25" t="str">
        <f>VLOOKUP($O846,scenarios!$A$2:$I$61,6)</f>
        <v>Linear-Steady</v>
      </c>
      <c r="T846" s="25" t="str">
        <f>VLOOKUP($O846,scenarios!$A$2:$I$61,7)</f>
        <v>Low</v>
      </c>
      <c r="U846" s="25">
        <f>VLOOKUP($O846,scenarios!$A$2:$I$61,8)</f>
        <v>2030</v>
      </c>
      <c r="V846" s="25">
        <f>VLOOKUP($O846,scenarios!$A$2:$I$61,9)</f>
        <v>70</v>
      </c>
    </row>
    <row r="847" spans="1:22" x14ac:dyDescent="0.3">
      <c r="A847" s="10" t="s">
        <v>77</v>
      </c>
      <c r="B847" s="10" t="s">
        <v>147</v>
      </c>
      <c r="C847" s="2" t="s">
        <v>199</v>
      </c>
      <c r="D847" s="5"/>
      <c r="E847" s="5"/>
      <c r="F847" s="5"/>
      <c r="G847" s="5"/>
      <c r="H847" s="5"/>
      <c r="I847" s="5"/>
      <c r="J847" s="5"/>
      <c r="K847" s="4">
        <v>3.7577838357712499</v>
      </c>
      <c r="L847" s="4">
        <v>3.8709126562791498</v>
      </c>
      <c r="M847" s="4">
        <v>4.0019644740571403</v>
      </c>
      <c r="O847" s="25" t="str">
        <f t="shared" si="16"/>
        <v>0059</v>
      </c>
      <c r="P847" s="25">
        <f>VLOOKUP($O847,scenarios!$A$2:$I$61,3)</f>
        <v>2060</v>
      </c>
      <c r="Q847" s="25" t="str">
        <f>VLOOKUP($O847,scenarios!$A$2:$I$61,4)</f>
        <v>Ref</v>
      </c>
      <c r="R847" s="25">
        <f>VLOOKUP($O847,scenarios!$A$2:$I$61,5)</f>
        <v>20</v>
      </c>
      <c r="S847" s="25" t="str">
        <f>VLOOKUP($O847,scenarios!$A$2:$I$61,6)</f>
        <v>Linear-Steady</v>
      </c>
      <c r="T847" s="25" t="str">
        <f>VLOOKUP($O847,scenarios!$A$2:$I$61,7)</f>
        <v>Doe4</v>
      </c>
      <c r="U847" s="25">
        <f>VLOOKUP($O847,scenarios!$A$2:$I$61,8)</f>
        <v>2030</v>
      </c>
      <c r="V847" s="25">
        <f>VLOOKUP($O847,scenarios!$A$2:$I$61,9)</f>
        <v>70</v>
      </c>
    </row>
    <row r="848" spans="1:22" x14ac:dyDescent="0.3">
      <c r="A848" s="10" t="s">
        <v>77</v>
      </c>
      <c r="B848" s="10" t="s">
        <v>147</v>
      </c>
      <c r="C848" s="2" t="s">
        <v>200</v>
      </c>
      <c r="D848" s="5"/>
      <c r="E848" s="5"/>
      <c r="F848" s="5"/>
      <c r="G848" s="5"/>
      <c r="H848" s="5"/>
      <c r="I848" s="5"/>
      <c r="J848" s="5"/>
      <c r="K848" s="4">
        <v>3.7577838357712499</v>
      </c>
      <c r="L848" s="4">
        <v>3.8709126562791498</v>
      </c>
      <c r="M848" s="4">
        <v>4.0019644740571403</v>
      </c>
      <c r="O848" s="25" t="str">
        <f t="shared" si="16"/>
        <v>0060</v>
      </c>
      <c r="P848" s="25">
        <f>VLOOKUP($O848,scenarios!$A$2:$I$61,3)</f>
        <v>2060</v>
      </c>
      <c r="Q848" s="25" t="str">
        <f>VLOOKUP($O848,scenarios!$A$2:$I$61,4)</f>
        <v>Ref</v>
      </c>
      <c r="R848" s="25">
        <f>VLOOKUP($O848,scenarios!$A$2:$I$61,5)</f>
        <v>20</v>
      </c>
      <c r="S848" s="25" t="str">
        <f>VLOOKUP($O848,scenarios!$A$2:$I$61,6)</f>
        <v>Linear-Steady</v>
      </c>
      <c r="T848" s="25" t="str">
        <f>VLOOKUP($O848,scenarios!$A$2:$I$61,7)</f>
        <v>Doe2</v>
      </c>
      <c r="U848" s="25">
        <f>VLOOKUP($O848,scenarios!$A$2:$I$61,8)</f>
        <v>2030</v>
      </c>
      <c r="V848" s="25">
        <f>VLOOKUP($O848,scenarios!$A$2:$I$61,9)</f>
        <v>70</v>
      </c>
    </row>
    <row r="849" spans="1:22" x14ac:dyDescent="0.3">
      <c r="A849" s="2" t="s">
        <v>78</v>
      </c>
      <c r="B849" s="2" t="s">
        <v>147</v>
      </c>
      <c r="C849" s="2" t="s">
        <v>173</v>
      </c>
      <c r="D849" s="5"/>
      <c r="E849" s="4">
        <v>0.13401214125934899</v>
      </c>
      <c r="F849" s="4">
        <v>3.79586977322717</v>
      </c>
      <c r="G849" s="4">
        <v>3.79586977322717</v>
      </c>
      <c r="H849" s="4">
        <v>3.74615149194317</v>
      </c>
      <c r="I849" s="5"/>
      <c r="J849" s="5"/>
      <c r="K849" s="4">
        <v>28.6220571322323</v>
      </c>
      <c r="L849" s="4">
        <v>29.483729784356601</v>
      </c>
      <c r="M849" s="4">
        <v>30.481917221328999</v>
      </c>
      <c r="O849" s="25" t="str">
        <f t="shared" si="16"/>
        <v>0003</v>
      </c>
      <c r="P849" s="25" t="str">
        <f>VLOOKUP($O849,scenarios!$A$2:$I$61,3)</f>
        <v>Ref</v>
      </c>
      <c r="Q849" s="25" t="str">
        <f>VLOOKUP($O849,scenarios!$A$2:$I$61,4)</f>
        <v>Ref</v>
      </c>
      <c r="R849" s="25">
        <f>VLOOKUP($O849,scenarios!$A$2:$I$61,5)</f>
        <v>20</v>
      </c>
      <c r="S849" s="25" t="str">
        <f>VLOOKUP($O849,scenarios!$A$2:$I$61,6)</f>
        <v>Linear-Steady</v>
      </c>
      <c r="T849" s="25" t="str">
        <f>VLOOKUP($O849,scenarios!$A$2:$I$61,7)</f>
        <v>Doe2</v>
      </c>
      <c r="U849" s="25">
        <f>VLOOKUP($O849,scenarios!$A$2:$I$61,8)</f>
        <v>2030</v>
      </c>
      <c r="V849" s="25">
        <f>VLOOKUP($O849,scenarios!$A$2:$I$61,9)</f>
        <v>70</v>
      </c>
    </row>
    <row r="850" spans="1:22" x14ac:dyDescent="0.3">
      <c r="A850" s="10" t="s">
        <v>78</v>
      </c>
      <c r="B850" s="10" t="s">
        <v>147</v>
      </c>
      <c r="C850" s="2" t="s">
        <v>170</v>
      </c>
      <c r="D850" s="5"/>
      <c r="E850" s="4">
        <v>0.13401214125934899</v>
      </c>
      <c r="F850" s="4">
        <v>3.79586977322717</v>
      </c>
      <c r="G850" s="4">
        <v>3.79586977322717</v>
      </c>
      <c r="H850" s="4">
        <v>3.74615149194317</v>
      </c>
      <c r="I850" s="5"/>
      <c r="J850" s="5"/>
      <c r="K850" s="4">
        <v>28.6220571322323</v>
      </c>
      <c r="L850" s="4">
        <v>29.483729784356601</v>
      </c>
      <c r="M850" s="4">
        <v>30.481917221328999</v>
      </c>
      <c r="O850" s="25" t="str">
        <f t="shared" si="16"/>
        <v>0008</v>
      </c>
      <c r="P850" s="25">
        <f>VLOOKUP($O850,scenarios!$A$2:$I$61,3)</f>
        <v>2060</v>
      </c>
      <c r="Q850" s="25" t="str">
        <f>VLOOKUP($O850,scenarios!$A$2:$I$61,4)</f>
        <v>Ref</v>
      </c>
      <c r="R850" s="25">
        <f>VLOOKUP($O850,scenarios!$A$2:$I$61,5)</f>
        <v>10</v>
      </c>
      <c r="S850" s="25" t="str">
        <f>VLOOKUP($O850,scenarios!$A$2:$I$61,6)</f>
        <v>Ref</v>
      </c>
      <c r="T850" s="25" t="str">
        <f>VLOOKUP($O850,scenarios!$A$2:$I$61,7)</f>
        <v>Ref</v>
      </c>
      <c r="U850" s="25" t="str">
        <f>VLOOKUP($O850,scenarios!$A$2:$I$61,8)</f>
        <v>Ref</v>
      </c>
      <c r="V850" s="25" t="str">
        <f>VLOOKUP($O850,scenarios!$A$2:$I$61,9)</f>
        <v>Ref</v>
      </c>
    </row>
    <row r="851" spans="1:22" x14ac:dyDescent="0.3">
      <c r="A851" s="10" t="s">
        <v>78</v>
      </c>
      <c r="B851" s="10" t="s">
        <v>147</v>
      </c>
      <c r="C851" s="2" t="s">
        <v>174</v>
      </c>
      <c r="D851" s="5"/>
      <c r="E851" s="4">
        <v>0.13401214125934899</v>
      </c>
      <c r="F851" s="4">
        <v>3.79586977322717</v>
      </c>
      <c r="G851" s="4">
        <v>3.79586977322717</v>
      </c>
      <c r="H851" s="4">
        <v>3.74615149194317</v>
      </c>
      <c r="I851" s="5"/>
      <c r="J851" s="5"/>
      <c r="K851" s="4">
        <v>28.6220571322323</v>
      </c>
      <c r="L851" s="4">
        <v>29.483729784356601</v>
      </c>
      <c r="M851" s="4">
        <v>30.481917221328999</v>
      </c>
      <c r="O851" s="25" t="str">
        <f t="shared" si="16"/>
        <v>0009</v>
      </c>
      <c r="P851" s="25">
        <f>VLOOKUP($O851,scenarios!$A$2:$I$61,3)</f>
        <v>2060</v>
      </c>
      <c r="Q851" s="25" t="str">
        <f>VLOOKUP($O851,scenarios!$A$2:$I$61,4)</f>
        <v>Ref</v>
      </c>
      <c r="R851" s="25">
        <f>VLOOKUP($O851,scenarios!$A$2:$I$61,5)</f>
        <v>20</v>
      </c>
      <c r="S851" s="25" t="str">
        <f>VLOOKUP($O851,scenarios!$A$2:$I$61,6)</f>
        <v>Ref</v>
      </c>
      <c r="T851" s="25" t="str">
        <f>VLOOKUP($O851,scenarios!$A$2:$I$61,7)</f>
        <v>Ref</v>
      </c>
      <c r="U851" s="25" t="str">
        <f>VLOOKUP($O851,scenarios!$A$2:$I$61,8)</f>
        <v>Ref</v>
      </c>
      <c r="V851" s="25" t="str">
        <f>VLOOKUP($O851,scenarios!$A$2:$I$61,9)</f>
        <v>Ref</v>
      </c>
    </row>
    <row r="852" spans="1:22" x14ac:dyDescent="0.3">
      <c r="A852" s="10" t="s">
        <v>78</v>
      </c>
      <c r="B852" s="10" t="s">
        <v>147</v>
      </c>
      <c r="C852" s="2" t="s">
        <v>175</v>
      </c>
      <c r="D852" s="5"/>
      <c r="E852" s="4">
        <v>0.13401214125934899</v>
      </c>
      <c r="F852" s="4">
        <v>3.79586977322717</v>
      </c>
      <c r="G852" s="4">
        <v>3.79586977322717</v>
      </c>
      <c r="H852" s="4">
        <v>3.74615149194317</v>
      </c>
      <c r="I852" s="5"/>
      <c r="J852" s="5"/>
      <c r="K852" s="4">
        <v>28.6220571322323</v>
      </c>
      <c r="L852" s="4">
        <v>29.483729784356601</v>
      </c>
      <c r="M852" s="4">
        <v>30.481917221328999</v>
      </c>
      <c r="O852" s="25" t="str">
        <f t="shared" si="16"/>
        <v>0011</v>
      </c>
      <c r="P852" s="25">
        <f>VLOOKUP($O852,scenarios!$A$2:$I$61,3)</f>
        <v>2060</v>
      </c>
      <c r="Q852" s="25" t="str">
        <f>VLOOKUP($O852,scenarios!$A$2:$I$61,4)</f>
        <v>Ref</v>
      </c>
      <c r="R852" s="25">
        <f>VLOOKUP($O852,scenarios!$A$2:$I$61,5)</f>
        <v>10</v>
      </c>
      <c r="S852" s="25" t="str">
        <f>VLOOKUP($O852,scenarios!$A$2:$I$61,6)</f>
        <v>Linear-Steady</v>
      </c>
      <c r="T852" s="25" t="str">
        <f>VLOOKUP($O852,scenarios!$A$2:$I$61,7)</f>
        <v>Ref</v>
      </c>
      <c r="U852" s="25" t="str">
        <f>VLOOKUP($O852,scenarios!$A$2:$I$61,8)</f>
        <v>Ref</v>
      </c>
      <c r="V852" s="25" t="str">
        <f>VLOOKUP($O852,scenarios!$A$2:$I$61,9)</f>
        <v>Ref</v>
      </c>
    </row>
    <row r="853" spans="1:22" x14ac:dyDescent="0.3">
      <c r="A853" s="10" t="s">
        <v>78</v>
      </c>
      <c r="B853" s="10" t="s">
        <v>147</v>
      </c>
      <c r="C853" s="2" t="s">
        <v>176</v>
      </c>
      <c r="D853" s="5"/>
      <c r="E853" s="4">
        <v>0.13401214125934899</v>
      </c>
      <c r="F853" s="4">
        <v>3.79586977322717</v>
      </c>
      <c r="G853" s="4">
        <v>3.79586977322717</v>
      </c>
      <c r="H853" s="4">
        <v>3.74615149194317</v>
      </c>
      <c r="I853" s="5"/>
      <c r="J853" s="5"/>
      <c r="K853" s="4">
        <v>28.6220571322323</v>
      </c>
      <c r="L853" s="4">
        <v>29.483729784356601</v>
      </c>
      <c r="M853" s="4">
        <v>30.481917221328999</v>
      </c>
      <c r="O853" s="25" t="str">
        <f t="shared" si="16"/>
        <v>0012</v>
      </c>
      <c r="P853" s="25">
        <f>VLOOKUP($O853,scenarios!$A$2:$I$61,3)</f>
        <v>2060</v>
      </c>
      <c r="Q853" s="25" t="str">
        <f>VLOOKUP($O853,scenarios!$A$2:$I$61,4)</f>
        <v>Ref</v>
      </c>
      <c r="R853" s="25">
        <f>VLOOKUP($O853,scenarios!$A$2:$I$61,5)</f>
        <v>20</v>
      </c>
      <c r="S853" s="25" t="str">
        <f>VLOOKUP($O853,scenarios!$A$2:$I$61,6)</f>
        <v>Linear-Steady</v>
      </c>
      <c r="T853" s="25" t="str">
        <f>VLOOKUP($O853,scenarios!$A$2:$I$61,7)</f>
        <v>Ref</v>
      </c>
      <c r="U853" s="25" t="str">
        <f>VLOOKUP($O853,scenarios!$A$2:$I$61,8)</f>
        <v>Ref</v>
      </c>
      <c r="V853" s="25" t="str">
        <f>VLOOKUP($O853,scenarios!$A$2:$I$61,9)</f>
        <v>Ref</v>
      </c>
    </row>
    <row r="854" spans="1:22" x14ac:dyDescent="0.3">
      <c r="A854" s="10" t="s">
        <v>78</v>
      </c>
      <c r="B854" s="10" t="s">
        <v>147</v>
      </c>
      <c r="C854" s="2" t="s">
        <v>177</v>
      </c>
      <c r="D854" s="5"/>
      <c r="E854" s="4">
        <v>0.13401214125934899</v>
      </c>
      <c r="F854" s="4">
        <v>3.79586977322717</v>
      </c>
      <c r="G854" s="4">
        <v>3.79586977322717</v>
      </c>
      <c r="H854" s="4">
        <v>3.74615149194317</v>
      </c>
      <c r="I854" s="5"/>
      <c r="J854" s="5"/>
      <c r="K854" s="4">
        <v>28.6220571322323</v>
      </c>
      <c r="L854" s="4">
        <v>29.483729784356601</v>
      </c>
      <c r="M854" s="4">
        <v>30.481917221328999</v>
      </c>
      <c r="O854" s="25" t="str">
        <f t="shared" si="16"/>
        <v>0019</v>
      </c>
      <c r="P854" s="25">
        <f>VLOOKUP($O854,scenarios!$A$2:$I$61,3)</f>
        <v>2060</v>
      </c>
      <c r="Q854" s="25" t="str">
        <f>VLOOKUP($O854,scenarios!$A$2:$I$61,4)</f>
        <v>Ref</v>
      </c>
      <c r="R854" s="25">
        <f>VLOOKUP($O854,scenarios!$A$2:$I$61,5)</f>
        <v>10</v>
      </c>
      <c r="S854" s="25" t="str">
        <f>VLOOKUP($O854,scenarios!$A$2:$I$61,6)</f>
        <v>Linear-Steady</v>
      </c>
      <c r="T854" s="25" t="str">
        <f>VLOOKUP($O854,scenarios!$A$2:$I$61,7)</f>
        <v>Low</v>
      </c>
      <c r="U854" s="25" t="str">
        <f>VLOOKUP($O854,scenarios!$A$2:$I$61,8)</f>
        <v>Ref</v>
      </c>
      <c r="V854" s="25" t="str">
        <f>VLOOKUP($O854,scenarios!$A$2:$I$61,9)</f>
        <v>Ref</v>
      </c>
    </row>
    <row r="855" spans="1:22" x14ac:dyDescent="0.3">
      <c r="A855" s="10" t="s">
        <v>78</v>
      </c>
      <c r="B855" s="10" t="s">
        <v>147</v>
      </c>
      <c r="C855" s="2" t="s">
        <v>178</v>
      </c>
      <c r="D855" s="5"/>
      <c r="E855" s="4">
        <v>0.13401214125934899</v>
      </c>
      <c r="F855" s="4">
        <v>3.79586977322717</v>
      </c>
      <c r="G855" s="4">
        <v>3.79586977322717</v>
      </c>
      <c r="H855" s="4">
        <v>3.74615149194317</v>
      </c>
      <c r="I855" s="5"/>
      <c r="J855" s="5"/>
      <c r="K855" s="4">
        <v>28.6220571322323</v>
      </c>
      <c r="L855" s="4">
        <v>29.483729784356601</v>
      </c>
      <c r="M855" s="4">
        <v>30.481917221328999</v>
      </c>
      <c r="O855" s="25" t="str">
        <f t="shared" si="16"/>
        <v>0020</v>
      </c>
      <c r="P855" s="25">
        <f>VLOOKUP($O855,scenarios!$A$2:$I$61,3)</f>
        <v>2060</v>
      </c>
      <c r="Q855" s="25" t="str">
        <f>VLOOKUP($O855,scenarios!$A$2:$I$61,4)</f>
        <v>Ref</v>
      </c>
      <c r="R855" s="25">
        <f>VLOOKUP($O855,scenarios!$A$2:$I$61,5)</f>
        <v>10</v>
      </c>
      <c r="S855" s="25" t="str">
        <f>VLOOKUP($O855,scenarios!$A$2:$I$61,6)</f>
        <v>Linear-Steady</v>
      </c>
      <c r="T855" s="25" t="str">
        <f>VLOOKUP($O855,scenarios!$A$2:$I$61,7)</f>
        <v>Doe4</v>
      </c>
      <c r="U855" s="25" t="str">
        <f>VLOOKUP($O855,scenarios!$A$2:$I$61,8)</f>
        <v>Ref</v>
      </c>
      <c r="V855" s="25" t="str">
        <f>VLOOKUP($O855,scenarios!$A$2:$I$61,9)</f>
        <v>Ref</v>
      </c>
    </row>
    <row r="856" spans="1:22" x14ac:dyDescent="0.3">
      <c r="A856" s="10" t="s">
        <v>78</v>
      </c>
      <c r="B856" s="10" t="s">
        <v>147</v>
      </c>
      <c r="C856" s="2" t="s">
        <v>179</v>
      </c>
      <c r="D856" s="5"/>
      <c r="E856" s="4">
        <v>0.13401214125934899</v>
      </c>
      <c r="F856" s="4">
        <v>3.79586977322717</v>
      </c>
      <c r="G856" s="4">
        <v>3.79586977322717</v>
      </c>
      <c r="H856" s="4">
        <v>3.74615149194317</v>
      </c>
      <c r="I856" s="5"/>
      <c r="J856" s="5"/>
      <c r="K856" s="4">
        <v>28.6220571322323</v>
      </c>
      <c r="L856" s="4">
        <v>29.483729784356601</v>
      </c>
      <c r="M856" s="4">
        <v>30.481917221328999</v>
      </c>
      <c r="O856" s="25" t="str">
        <f t="shared" si="16"/>
        <v>0021</v>
      </c>
      <c r="P856" s="25">
        <f>VLOOKUP($O856,scenarios!$A$2:$I$61,3)</f>
        <v>2060</v>
      </c>
      <c r="Q856" s="25" t="str">
        <f>VLOOKUP($O856,scenarios!$A$2:$I$61,4)</f>
        <v>Ref</v>
      </c>
      <c r="R856" s="25">
        <f>VLOOKUP($O856,scenarios!$A$2:$I$61,5)</f>
        <v>10</v>
      </c>
      <c r="S856" s="25" t="str">
        <f>VLOOKUP($O856,scenarios!$A$2:$I$61,6)</f>
        <v>Linear-Steady</v>
      </c>
      <c r="T856" s="25" t="str">
        <f>VLOOKUP($O856,scenarios!$A$2:$I$61,7)</f>
        <v>Doe2</v>
      </c>
      <c r="U856" s="25" t="str">
        <f>VLOOKUP($O856,scenarios!$A$2:$I$61,8)</f>
        <v>Ref</v>
      </c>
      <c r="V856" s="25" t="str">
        <f>VLOOKUP($O856,scenarios!$A$2:$I$61,9)</f>
        <v>Ref</v>
      </c>
    </row>
    <row r="857" spans="1:22" x14ac:dyDescent="0.3">
      <c r="A857" s="10" t="s">
        <v>78</v>
      </c>
      <c r="B857" s="10" t="s">
        <v>147</v>
      </c>
      <c r="C857" s="2" t="s">
        <v>180</v>
      </c>
      <c r="D857" s="5"/>
      <c r="E857" s="4">
        <v>0.13401214125934899</v>
      </c>
      <c r="F857" s="4">
        <v>3.79586977322717</v>
      </c>
      <c r="G857" s="4">
        <v>3.79586977322717</v>
      </c>
      <c r="H857" s="4">
        <v>3.74615149194317</v>
      </c>
      <c r="I857" s="5"/>
      <c r="J857" s="5"/>
      <c r="K857" s="4">
        <v>28.6220571322323</v>
      </c>
      <c r="L857" s="4">
        <v>29.483729784356601</v>
      </c>
      <c r="M857" s="4">
        <v>30.481917221328999</v>
      </c>
      <c r="O857" s="25" t="str">
        <f t="shared" si="16"/>
        <v>0022</v>
      </c>
      <c r="P857" s="25">
        <f>VLOOKUP($O857,scenarios!$A$2:$I$61,3)</f>
        <v>2060</v>
      </c>
      <c r="Q857" s="25" t="str">
        <f>VLOOKUP($O857,scenarios!$A$2:$I$61,4)</f>
        <v>Ref</v>
      </c>
      <c r="R857" s="25">
        <f>VLOOKUP($O857,scenarios!$A$2:$I$61,5)</f>
        <v>20</v>
      </c>
      <c r="S857" s="25" t="str">
        <f>VLOOKUP($O857,scenarios!$A$2:$I$61,6)</f>
        <v>Linear-Steady</v>
      </c>
      <c r="T857" s="25" t="str">
        <f>VLOOKUP($O857,scenarios!$A$2:$I$61,7)</f>
        <v>Low</v>
      </c>
      <c r="U857" s="25" t="str">
        <f>VLOOKUP($O857,scenarios!$A$2:$I$61,8)</f>
        <v>Ref</v>
      </c>
      <c r="V857" s="25" t="str">
        <f>VLOOKUP($O857,scenarios!$A$2:$I$61,9)</f>
        <v>Ref</v>
      </c>
    </row>
    <row r="858" spans="1:22" x14ac:dyDescent="0.3">
      <c r="A858" s="10" t="s">
        <v>78</v>
      </c>
      <c r="B858" s="10" t="s">
        <v>147</v>
      </c>
      <c r="C858" s="2" t="s">
        <v>181</v>
      </c>
      <c r="D858" s="5"/>
      <c r="E858" s="4">
        <v>0.13401214125934899</v>
      </c>
      <c r="F858" s="4">
        <v>3.79586977322717</v>
      </c>
      <c r="G858" s="4">
        <v>3.79586977322717</v>
      </c>
      <c r="H858" s="4">
        <v>3.74615149194317</v>
      </c>
      <c r="I858" s="5"/>
      <c r="J858" s="5"/>
      <c r="K858" s="4">
        <v>28.6220571322323</v>
      </c>
      <c r="L858" s="4">
        <v>29.483729784356601</v>
      </c>
      <c r="M858" s="4">
        <v>30.481917221328999</v>
      </c>
      <c r="O858" s="25" t="str">
        <f t="shared" si="16"/>
        <v>0023</v>
      </c>
      <c r="P858" s="25">
        <f>VLOOKUP($O858,scenarios!$A$2:$I$61,3)</f>
        <v>2060</v>
      </c>
      <c r="Q858" s="25" t="str">
        <f>VLOOKUP($O858,scenarios!$A$2:$I$61,4)</f>
        <v>Ref</v>
      </c>
      <c r="R858" s="25">
        <f>VLOOKUP($O858,scenarios!$A$2:$I$61,5)</f>
        <v>20</v>
      </c>
      <c r="S858" s="25" t="str">
        <f>VLOOKUP($O858,scenarios!$A$2:$I$61,6)</f>
        <v>Linear-Steady</v>
      </c>
      <c r="T858" s="25" t="str">
        <f>VLOOKUP($O858,scenarios!$A$2:$I$61,7)</f>
        <v>Doe4</v>
      </c>
      <c r="U858" s="25" t="str">
        <f>VLOOKUP($O858,scenarios!$A$2:$I$61,8)</f>
        <v>Ref</v>
      </c>
      <c r="V858" s="25" t="str">
        <f>VLOOKUP($O858,scenarios!$A$2:$I$61,9)</f>
        <v>Ref</v>
      </c>
    </row>
    <row r="859" spans="1:22" x14ac:dyDescent="0.3">
      <c r="A859" s="10" t="s">
        <v>78</v>
      </c>
      <c r="B859" s="10" t="s">
        <v>147</v>
      </c>
      <c r="C859" s="2" t="s">
        <v>182</v>
      </c>
      <c r="D859" s="5"/>
      <c r="E859" s="4">
        <v>0.13401214125934899</v>
      </c>
      <c r="F859" s="4">
        <v>3.79586977322717</v>
      </c>
      <c r="G859" s="4">
        <v>3.79586977322717</v>
      </c>
      <c r="H859" s="4">
        <v>3.74615149194317</v>
      </c>
      <c r="I859" s="5"/>
      <c r="J859" s="5"/>
      <c r="K859" s="4">
        <v>28.6220571322323</v>
      </c>
      <c r="L859" s="4">
        <v>29.483729784356601</v>
      </c>
      <c r="M859" s="4">
        <v>30.481917221328999</v>
      </c>
      <c r="O859" s="25" t="str">
        <f t="shared" si="16"/>
        <v>0024</v>
      </c>
      <c r="P859" s="25">
        <f>VLOOKUP($O859,scenarios!$A$2:$I$61,3)</f>
        <v>2060</v>
      </c>
      <c r="Q859" s="25" t="str">
        <f>VLOOKUP($O859,scenarios!$A$2:$I$61,4)</f>
        <v>Ref</v>
      </c>
      <c r="R859" s="25">
        <f>VLOOKUP($O859,scenarios!$A$2:$I$61,5)</f>
        <v>20</v>
      </c>
      <c r="S859" s="25" t="str">
        <f>VLOOKUP($O859,scenarios!$A$2:$I$61,6)</f>
        <v>Linear-Steady</v>
      </c>
      <c r="T859" s="25" t="str">
        <f>VLOOKUP($O859,scenarios!$A$2:$I$61,7)</f>
        <v>Doe2</v>
      </c>
      <c r="U859" s="25" t="str">
        <f>VLOOKUP($O859,scenarios!$A$2:$I$61,8)</f>
        <v>Ref</v>
      </c>
      <c r="V859" s="25" t="str">
        <f>VLOOKUP($O859,scenarios!$A$2:$I$61,9)</f>
        <v>Ref</v>
      </c>
    </row>
    <row r="860" spans="1:22" x14ac:dyDescent="0.3">
      <c r="A860" s="10" t="s">
        <v>78</v>
      </c>
      <c r="B860" s="10" t="s">
        <v>147</v>
      </c>
      <c r="C860" s="2" t="s">
        <v>171</v>
      </c>
      <c r="D860" s="5"/>
      <c r="E860" s="4">
        <v>0.13401214125934899</v>
      </c>
      <c r="F860" s="4">
        <v>3.79586977322717</v>
      </c>
      <c r="G860" s="4">
        <v>3.79586977322717</v>
      </c>
      <c r="H860" s="4">
        <v>3.74615149194317</v>
      </c>
      <c r="I860" s="5"/>
      <c r="J860" s="5"/>
      <c r="K860" s="4">
        <v>28.6220571322323</v>
      </c>
      <c r="L860" s="4">
        <v>29.483729784356601</v>
      </c>
      <c r="M860" s="4">
        <v>30.481917221328999</v>
      </c>
      <c r="O860" s="25" t="str">
        <f t="shared" si="16"/>
        <v>0026</v>
      </c>
      <c r="P860" s="25">
        <f>VLOOKUP($O860,scenarios!$A$2:$I$61,3)</f>
        <v>2060</v>
      </c>
      <c r="Q860" s="25" t="str">
        <f>VLOOKUP($O860,scenarios!$A$2:$I$61,4)</f>
        <v>Ref</v>
      </c>
      <c r="R860" s="25">
        <f>VLOOKUP($O860,scenarios!$A$2:$I$61,5)</f>
        <v>10</v>
      </c>
      <c r="S860" s="25" t="str">
        <f>VLOOKUP($O860,scenarios!$A$2:$I$61,6)</f>
        <v>Ref</v>
      </c>
      <c r="T860" s="25" t="str">
        <f>VLOOKUP($O860,scenarios!$A$2:$I$61,7)</f>
        <v>Ref</v>
      </c>
      <c r="U860" s="25">
        <f>VLOOKUP($O860,scenarios!$A$2:$I$61,8)</f>
        <v>2030</v>
      </c>
      <c r="V860" s="25" t="str">
        <f>VLOOKUP($O860,scenarios!$A$2:$I$61,9)</f>
        <v>Ref</v>
      </c>
    </row>
    <row r="861" spans="1:22" x14ac:dyDescent="0.3">
      <c r="A861" s="10" t="s">
        <v>78</v>
      </c>
      <c r="B861" s="10" t="s">
        <v>147</v>
      </c>
      <c r="C861" s="2" t="s">
        <v>183</v>
      </c>
      <c r="D861" s="5"/>
      <c r="E861" s="4">
        <v>0.13401214125934899</v>
      </c>
      <c r="F861" s="4">
        <v>3.79586977322717</v>
      </c>
      <c r="G861" s="4">
        <v>3.79586977322717</v>
      </c>
      <c r="H861" s="4">
        <v>3.74615149194317</v>
      </c>
      <c r="I861" s="5"/>
      <c r="J861" s="5"/>
      <c r="K861" s="4">
        <v>28.6220571322323</v>
      </c>
      <c r="L861" s="4">
        <v>29.483729784356601</v>
      </c>
      <c r="M861" s="4">
        <v>30.481917221328999</v>
      </c>
      <c r="O861" s="25" t="str">
        <f t="shared" si="16"/>
        <v>0027</v>
      </c>
      <c r="P861" s="25">
        <f>VLOOKUP($O861,scenarios!$A$2:$I$61,3)</f>
        <v>2060</v>
      </c>
      <c r="Q861" s="25" t="str">
        <f>VLOOKUP($O861,scenarios!$A$2:$I$61,4)</f>
        <v>Ref</v>
      </c>
      <c r="R861" s="25">
        <f>VLOOKUP($O861,scenarios!$A$2:$I$61,5)</f>
        <v>20</v>
      </c>
      <c r="S861" s="25" t="str">
        <f>VLOOKUP($O861,scenarios!$A$2:$I$61,6)</f>
        <v>Ref</v>
      </c>
      <c r="T861" s="25" t="str">
        <f>VLOOKUP($O861,scenarios!$A$2:$I$61,7)</f>
        <v>Ref</v>
      </c>
      <c r="U861" s="25">
        <f>VLOOKUP($O861,scenarios!$A$2:$I$61,8)</f>
        <v>2030</v>
      </c>
      <c r="V861" s="25" t="str">
        <f>VLOOKUP($O861,scenarios!$A$2:$I$61,9)</f>
        <v>Ref</v>
      </c>
    </row>
    <row r="862" spans="1:22" x14ac:dyDescent="0.3">
      <c r="A862" s="10" t="s">
        <v>78</v>
      </c>
      <c r="B862" s="10" t="s">
        <v>147</v>
      </c>
      <c r="C862" s="2" t="s">
        <v>184</v>
      </c>
      <c r="D862" s="5"/>
      <c r="E862" s="4">
        <v>0.13401214125934899</v>
      </c>
      <c r="F862" s="4">
        <v>3.79586977322717</v>
      </c>
      <c r="G862" s="4">
        <v>3.79586977322717</v>
      </c>
      <c r="H862" s="4">
        <v>3.74615149194317</v>
      </c>
      <c r="I862" s="5"/>
      <c r="J862" s="5"/>
      <c r="K862" s="4">
        <v>28.6220571322323</v>
      </c>
      <c r="L862" s="4">
        <v>29.483729784356601</v>
      </c>
      <c r="M862" s="4">
        <v>30.481917221328999</v>
      </c>
      <c r="O862" s="25" t="str">
        <f t="shared" si="16"/>
        <v>0029</v>
      </c>
      <c r="P862" s="25">
        <f>VLOOKUP($O862,scenarios!$A$2:$I$61,3)</f>
        <v>2060</v>
      </c>
      <c r="Q862" s="25" t="str">
        <f>VLOOKUP($O862,scenarios!$A$2:$I$61,4)</f>
        <v>Ref</v>
      </c>
      <c r="R862" s="25">
        <f>VLOOKUP($O862,scenarios!$A$2:$I$61,5)</f>
        <v>10</v>
      </c>
      <c r="S862" s="25" t="str">
        <f>VLOOKUP($O862,scenarios!$A$2:$I$61,6)</f>
        <v>Linear-Steady</v>
      </c>
      <c r="T862" s="25" t="str">
        <f>VLOOKUP($O862,scenarios!$A$2:$I$61,7)</f>
        <v>Ref</v>
      </c>
      <c r="U862" s="25">
        <f>VLOOKUP($O862,scenarios!$A$2:$I$61,8)</f>
        <v>2030</v>
      </c>
      <c r="V862" s="25" t="str">
        <f>VLOOKUP($O862,scenarios!$A$2:$I$61,9)</f>
        <v>Ref</v>
      </c>
    </row>
    <row r="863" spans="1:22" x14ac:dyDescent="0.3">
      <c r="A863" s="10" t="s">
        <v>78</v>
      </c>
      <c r="B863" s="10" t="s">
        <v>147</v>
      </c>
      <c r="C863" s="2" t="s">
        <v>185</v>
      </c>
      <c r="D863" s="5"/>
      <c r="E863" s="4">
        <v>0.13401214125934899</v>
      </c>
      <c r="F863" s="4">
        <v>3.79586977322717</v>
      </c>
      <c r="G863" s="4">
        <v>3.79586977322717</v>
      </c>
      <c r="H863" s="4">
        <v>3.74615149194317</v>
      </c>
      <c r="I863" s="5"/>
      <c r="J863" s="5"/>
      <c r="K863" s="4">
        <v>28.6220571322323</v>
      </c>
      <c r="L863" s="4">
        <v>29.483729784356601</v>
      </c>
      <c r="M863" s="4">
        <v>30.481917221328999</v>
      </c>
      <c r="O863" s="25" t="str">
        <f t="shared" si="16"/>
        <v>0030</v>
      </c>
      <c r="P863" s="25">
        <f>VLOOKUP($O863,scenarios!$A$2:$I$61,3)</f>
        <v>2060</v>
      </c>
      <c r="Q863" s="25" t="str">
        <f>VLOOKUP($O863,scenarios!$A$2:$I$61,4)</f>
        <v>Ref</v>
      </c>
      <c r="R863" s="25">
        <f>VLOOKUP($O863,scenarios!$A$2:$I$61,5)</f>
        <v>20</v>
      </c>
      <c r="S863" s="25" t="str">
        <f>VLOOKUP($O863,scenarios!$A$2:$I$61,6)</f>
        <v>Linear-Steady</v>
      </c>
      <c r="T863" s="25" t="str">
        <f>VLOOKUP($O863,scenarios!$A$2:$I$61,7)</f>
        <v>Ref</v>
      </c>
      <c r="U863" s="25">
        <f>VLOOKUP($O863,scenarios!$A$2:$I$61,8)</f>
        <v>2030</v>
      </c>
      <c r="V863" s="25" t="str">
        <f>VLOOKUP($O863,scenarios!$A$2:$I$61,9)</f>
        <v>Ref</v>
      </c>
    </row>
    <row r="864" spans="1:22" x14ac:dyDescent="0.3">
      <c r="A864" s="10" t="s">
        <v>78</v>
      </c>
      <c r="B864" s="10" t="s">
        <v>147</v>
      </c>
      <c r="C864" s="2" t="s">
        <v>186</v>
      </c>
      <c r="D864" s="5"/>
      <c r="E864" s="4">
        <v>0.13401214125934899</v>
      </c>
      <c r="F864" s="4">
        <v>3.79586977322717</v>
      </c>
      <c r="G864" s="4">
        <v>3.79586977322717</v>
      </c>
      <c r="H864" s="4">
        <v>3.74615149194317</v>
      </c>
      <c r="I864" s="5"/>
      <c r="J864" s="5"/>
      <c r="K864" s="4">
        <v>28.6220571322323</v>
      </c>
      <c r="L864" s="4">
        <v>29.483729784356601</v>
      </c>
      <c r="M864" s="4">
        <v>30.481917221328999</v>
      </c>
      <c r="O864" s="25" t="str">
        <f t="shared" si="16"/>
        <v>0037</v>
      </c>
      <c r="P864" s="25">
        <f>VLOOKUP($O864,scenarios!$A$2:$I$61,3)</f>
        <v>2060</v>
      </c>
      <c r="Q864" s="25" t="str">
        <f>VLOOKUP($O864,scenarios!$A$2:$I$61,4)</f>
        <v>Ref</v>
      </c>
      <c r="R864" s="25">
        <f>VLOOKUP($O864,scenarios!$A$2:$I$61,5)</f>
        <v>10</v>
      </c>
      <c r="S864" s="25" t="str">
        <f>VLOOKUP($O864,scenarios!$A$2:$I$61,6)</f>
        <v>Linear-Steady</v>
      </c>
      <c r="T864" s="25" t="str">
        <f>VLOOKUP($O864,scenarios!$A$2:$I$61,7)</f>
        <v>Low</v>
      </c>
      <c r="U864" s="25">
        <f>VLOOKUP($O864,scenarios!$A$2:$I$61,8)</f>
        <v>2030</v>
      </c>
      <c r="V864" s="25" t="str">
        <f>VLOOKUP($O864,scenarios!$A$2:$I$61,9)</f>
        <v>Ref</v>
      </c>
    </row>
    <row r="865" spans="1:22" x14ac:dyDescent="0.3">
      <c r="A865" s="10" t="s">
        <v>78</v>
      </c>
      <c r="B865" s="10" t="s">
        <v>147</v>
      </c>
      <c r="C865" s="2" t="s">
        <v>187</v>
      </c>
      <c r="D865" s="5"/>
      <c r="E865" s="4">
        <v>0.13401214125934899</v>
      </c>
      <c r="F865" s="4">
        <v>3.79586977322717</v>
      </c>
      <c r="G865" s="4">
        <v>3.79586977322717</v>
      </c>
      <c r="H865" s="4">
        <v>3.74615149194317</v>
      </c>
      <c r="I865" s="5"/>
      <c r="J865" s="5"/>
      <c r="K865" s="4">
        <v>28.6220571322323</v>
      </c>
      <c r="L865" s="4">
        <v>29.483729784356601</v>
      </c>
      <c r="M865" s="4">
        <v>30.481917221328999</v>
      </c>
      <c r="O865" s="25" t="str">
        <f t="shared" si="16"/>
        <v>0038</v>
      </c>
      <c r="P865" s="25">
        <f>VLOOKUP($O865,scenarios!$A$2:$I$61,3)</f>
        <v>2060</v>
      </c>
      <c r="Q865" s="25" t="str">
        <f>VLOOKUP($O865,scenarios!$A$2:$I$61,4)</f>
        <v>Ref</v>
      </c>
      <c r="R865" s="25">
        <f>VLOOKUP($O865,scenarios!$A$2:$I$61,5)</f>
        <v>10</v>
      </c>
      <c r="S865" s="25" t="str">
        <f>VLOOKUP($O865,scenarios!$A$2:$I$61,6)</f>
        <v>Linear-Steady</v>
      </c>
      <c r="T865" s="25" t="str">
        <f>VLOOKUP($O865,scenarios!$A$2:$I$61,7)</f>
        <v>Doe4</v>
      </c>
      <c r="U865" s="25">
        <f>VLOOKUP($O865,scenarios!$A$2:$I$61,8)</f>
        <v>2030</v>
      </c>
      <c r="V865" s="25" t="str">
        <f>VLOOKUP($O865,scenarios!$A$2:$I$61,9)</f>
        <v>Ref</v>
      </c>
    </row>
    <row r="866" spans="1:22" x14ac:dyDescent="0.3">
      <c r="A866" s="10" t="s">
        <v>78</v>
      </c>
      <c r="B866" s="10" t="s">
        <v>147</v>
      </c>
      <c r="C866" s="2" t="s">
        <v>188</v>
      </c>
      <c r="D866" s="5"/>
      <c r="E866" s="4">
        <v>0.13401214125934899</v>
      </c>
      <c r="F866" s="4">
        <v>3.79586977322717</v>
      </c>
      <c r="G866" s="4">
        <v>3.79586977322717</v>
      </c>
      <c r="H866" s="4">
        <v>3.74615149194317</v>
      </c>
      <c r="I866" s="5"/>
      <c r="J866" s="5"/>
      <c r="K866" s="4">
        <v>28.6220571322323</v>
      </c>
      <c r="L866" s="4">
        <v>29.483729784356601</v>
      </c>
      <c r="M866" s="4">
        <v>30.481917221328999</v>
      </c>
      <c r="O866" s="25" t="str">
        <f t="shared" si="16"/>
        <v>0039</v>
      </c>
      <c r="P866" s="25">
        <f>VLOOKUP($O866,scenarios!$A$2:$I$61,3)</f>
        <v>2060</v>
      </c>
      <c r="Q866" s="25" t="str">
        <f>VLOOKUP($O866,scenarios!$A$2:$I$61,4)</f>
        <v>Ref</v>
      </c>
      <c r="R866" s="25">
        <f>VLOOKUP($O866,scenarios!$A$2:$I$61,5)</f>
        <v>10</v>
      </c>
      <c r="S866" s="25" t="str">
        <f>VLOOKUP($O866,scenarios!$A$2:$I$61,6)</f>
        <v>Linear-Steady</v>
      </c>
      <c r="T866" s="25" t="str">
        <f>VLOOKUP($O866,scenarios!$A$2:$I$61,7)</f>
        <v>Doe2</v>
      </c>
      <c r="U866" s="25">
        <f>VLOOKUP($O866,scenarios!$A$2:$I$61,8)</f>
        <v>2030</v>
      </c>
      <c r="V866" s="25" t="str">
        <f>VLOOKUP($O866,scenarios!$A$2:$I$61,9)</f>
        <v>Ref</v>
      </c>
    </row>
    <row r="867" spans="1:22" x14ac:dyDescent="0.3">
      <c r="A867" s="10" t="s">
        <v>78</v>
      </c>
      <c r="B867" s="10" t="s">
        <v>147</v>
      </c>
      <c r="C867" s="2" t="s">
        <v>189</v>
      </c>
      <c r="D867" s="5"/>
      <c r="E867" s="4">
        <v>0.13401214125934899</v>
      </c>
      <c r="F867" s="4">
        <v>3.79586977322717</v>
      </c>
      <c r="G867" s="4">
        <v>3.79586977322717</v>
      </c>
      <c r="H867" s="4">
        <v>3.74615149194317</v>
      </c>
      <c r="I867" s="5"/>
      <c r="J867" s="5"/>
      <c r="K867" s="4">
        <v>28.6220571322323</v>
      </c>
      <c r="L867" s="4">
        <v>29.483729784356601</v>
      </c>
      <c r="M867" s="4">
        <v>30.481917221328999</v>
      </c>
      <c r="O867" s="25" t="str">
        <f t="shared" si="16"/>
        <v>0040</v>
      </c>
      <c r="P867" s="25">
        <f>VLOOKUP($O867,scenarios!$A$2:$I$61,3)</f>
        <v>2060</v>
      </c>
      <c r="Q867" s="25" t="str">
        <f>VLOOKUP($O867,scenarios!$A$2:$I$61,4)</f>
        <v>Ref</v>
      </c>
      <c r="R867" s="25">
        <f>VLOOKUP($O867,scenarios!$A$2:$I$61,5)</f>
        <v>20</v>
      </c>
      <c r="S867" s="25" t="str">
        <f>VLOOKUP($O867,scenarios!$A$2:$I$61,6)</f>
        <v>Linear-Steady</v>
      </c>
      <c r="T867" s="25" t="str">
        <f>VLOOKUP($O867,scenarios!$A$2:$I$61,7)</f>
        <v>Low</v>
      </c>
      <c r="U867" s="25">
        <f>VLOOKUP($O867,scenarios!$A$2:$I$61,8)</f>
        <v>2030</v>
      </c>
      <c r="V867" s="25" t="str">
        <f>VLOOKUP($O867,scenarios!$A$2:$I$61,9)</f>
        <v>Ref</v>
      </c>
    </row>
    <row r="868" spans="1:22" x14ac:dyDescent="0.3">
      <c r="A868" s="10" t="s">
        <v>78</v>
      </c>
      <c r="B868" s="10" t="s">
        <v>147</v>
      </c>
      <c r="C868" s="2" t="s">
        <v>190</v>
      </c>
      <c r="D868" s="5"/>
      <c r="E868" s="4">
        <v>0.13401214125934899</v>
      </c>
      <c r="F868" s="4">
        <v>3.79586977322717</v>
      </c>
      <c r="G868" s="4">
        <v>3.79586977322717</v>
      </c>
      <c r="H868" s="4">
        <v>3.74615149194317</v>
      </c>
      <c r="I868" s="5"/>
      <c r="J868" s="5"/>
      <c r="K868" s="4">
        <v>28.6220571322323</v>
      </c>
      <c r="L868" s="4">
        <v>29.483729784356601</v>
      </c>
      <c r="M868" s="4">
        <v>30.481917221329098</v>
      </c>
      <c r="O868" s="25" t="str">
        <f t="shared" si="16"/>
        <v>0041</v>
      </c>
      <c r="P868" s="25">
        <f>VLOOKUP($O868,scenarios!$A$2:$I$61,3)</f>
        <v>2060</v>
      </c>
      <c r="Q868" s="25" t="str">
        <f>VLOOKUP($O868,scenarios!$A$2:$I$61,4)</f>
        <v>Ref</v>
      </c>
      <c r="R868" s="25">
        <f>VLOOKUP($O868,scenarios!$A$2:$I$61,5)</f>
        <v>20</v>
      </c>
      <c r="S868" s="25" t="str">
        <f>VLOOKUP($O868,scenarios!$A$2:$I$61,6)</f>
        <v>Linear-Steady</v>
      </c>
      <c r="T868" s="25" t="str">
        <f>VLOOKUP($O868,scenarios!$A$2:$I$61,7)</f>
        <v>Doe4</v>
      </c>
      <c r="U868" s="25">
        <f>VLOOKUP($O868,scenarios!$A$2:$I$61,8)</f>
        <v>2030</v>
      </c>
      <c r="V868" s="25" t="str">
        <f>VLOOKUP($O868,scenarios!$A$2:$I$61,9)</f>
        <v>Ref</v>
      </c>
    </row>
    <row r="869" spans="1:22" x14ac:dyDescent="0.3">
      <c r="A869" s="10" t="s">
        <v>78</v>
      </c>
      <c r="B869" s="10" t="s">
        <v>147</v>
      </c>
      <c r="C869" s="2" t="s">
        <v>191</v>
      </c>
      <c r="D869" s="5"/>
      <c r="E869" s="4">
        <v>0.13401214125934899</v>
      </c>
      <c r="F869" s="4">
        <v>3.79586977322717</v>
      </c>
      <c r="G869" s="4">
        <v>3.79586977322717</v>
      </c>
      <c r="H869" s="4">
        <v>3.74615149194317</v>
      </c>
      <c r="I869" s="5"/>
      <c r="J869" s="5"/>
      <c r="K869" s="4">
        <v>28.6220571322323</v>
      </c>
      <c r="L869" s="4">
        <v>29.483729784356601</v>
      </c>
      <c r="M869" s="4">
        <v>30.481917221328999</v>
      </c>
      <c r="O869" s="25" t="str">
        <f t="shared" si="16"/>
        <v>0042</v>
      </c>
      <c r="P869" s="25">
        <f>VLOOKUP($O869,scenarios!$A$2:$I$61,3)</f>
        <v>2060</v>
      </c>
      <c r="Q869" s="25" t="str">
        <f>VLOOKUP($O869,scenarios!$A$2:$I$61,4)</f>
        <v>Ref</v>
      </c>
      <c r="R869" s="25">
        <f>VLOOKUP($O869,scenarios!$A$2:$I$61,5)</f>
        <v>20</v>
      </c>
      <c r="S869" s="25" t="str">
        <f>VLOOKUP($O869,scenarios!$A$2:$I$61,6)</f>
        <v>Linear-Steady</v>
      </c>
      <c r="T869" s="25" t="str">
        <f>VLOOKUP($O869,scenarios!$A$2:$I$61,7)</f>
        <v>Doe2</v>
      </c>
      <c r="U869" s="25">
        <f>VLOOKUP($O869,scenarios!$A$2:$I$61,8)</f>
        <v>2030</v>
      </c>
      <c r="V869" s="25" t="str">
        <f>VLOOKUP($O869,scenarios!$A$2:$I$61,9)</f>
        <v>Ref</v>
      </c>
    </row>
    <row r="870" spans="1:22" x14ac:dyDescent="0.3">
      <c r="A870" s="10" t="s">
        <v>78</v>
      </c>
      <c r="B870" s="10" t="s">
        <v>147</v>
      </c>
      <c r="C870" s="2" t="s">
        <v>172</v>
      </c>
      <c r="D870" s="5"/>
      <c r="E870" s="4">
        <v>0.13401214125934899</v>
      </c>
      <c r="F870" s="4">
        <v>3.79586977322717</v>
      </c>
      <c r="G870" s="4">
        <v>3.79586977322717</v>
      </c>
      <c r="H870" s="4">
        <v>3.74615149194317</v>
      </c>
      <c r="I870" s="5"/>
      <c r="J870" s="5"/>
      <c r="K870" s="4">
        <v>28.6220571322323</v>
      </c>
      <c r="L870" s="4">
        <v>29.483729784356601</v>
      </c>
      <c r="M870" s="4">
        <v>30.481917221328999</v>
      </c>
      <c r="O870" s="25" t="str">
        <f t="shared" si="16"/>
        <v>0044</v>
      </c>
      <c r="P870" s="25">
        <f>VLOOKUP($O870,scenarios!$A$2:$I$61,3)</f>
        <v>2060</v>
      </c>
      <c r="Q870" s="25" t="str">
        <f>VLOOKUP($O870,scenarios!$A$2:$I$61,4)</f>
        <v>Ref</v>
      </c>
      <c r="R870" s="25">
        <f>VLOOKUP($O870,scenarios!$A$2:$I$61,5)</f>
        <v>10</v>
      </c>
      <c r="S870" s="25" t="str">
        <f>VLOOKUP($O870,scenarios!$A$2:$I$61,6)</f>
        <v>Ref</v>
      </c>
      <c r="T870" s="25" t="str">
        <f>VLOOKUP($O870,scenarios!$A$2:$I$61,7)</f>
        <v>Ref</v>
      </c>
      <c r="U870" s="25">
        <f>VLOOKUP($O870,scenarios!$A$2:$I$61,8)</f>
        <v>2030</v>
      </c>
      <c r="V870" s="25">
        <f>VLOOKUP($O870,scenarios!$A$2:$I$61,9)</f>
        <v>70</v>
      </c>
    </row>
    <row r="871" spans="1:22" x14ac:dyDescent="0.3">
      <c r="A871" s="10" t="s">
        <v>78</v>
      </c>
      <c r="B871" s="10" t="s">
        <v>147</v>
      </c>
      <c r="C871" s="2" t="s">
        <v>192</v>
      </c>
      <c r="D871" s="5"/>
      <c r="E871" s="4">
        <v>0.13401214125934899</v>
      </c>
      <c r="F871" s="4">
        <v>3.79586977322717</v>
      </c>
      <c r="G871" s="4">
        <v>3.79586977322717</v>
      </c>
      <c r="H871" s="4">
        <v>3.74615149194317</v>
      </c>
      <c r="I871" s="5"/>
      <c r="J871" s="5"/>
      <c r="K871" s="4">
        <v>28.6220571322323</v>
      </c>
      <c r="L871" s="4">
        <v>29.483729784356601</v>
      </c>
      <c r="M871" s="4">
        <v>30.481917221328999</v>
      </c>
      <c r="O871" s="25" t="str">
        <f t="shared" si="16"/>
        <v>0045</v>
      </c>
      <c r="P871" s="25">
        <f>VLOOKUP($O871,scenarios!$A$2:$I$61,3)</f>
        <v>2060</v>
      </c>
      <c r="Q871" s="25" t="str">
        <f>VLOOKUP($O871,scenarios!$A$2:$I$61,4)</f>
        <v>Ref</v>
      </c>
      <c r="R871" s="25">
        <f>VLOOKUP($O871,scenarios!$A$2:$I$61,5)</f>
        <v>20</v>
      </c>
      <c r="S871" s="25" t="str">
        <f>VLOOKUP($O871,scenarios!$A$2:$I$61,6)</f>
        <v>Ref</v>
      </c>
      <c r="T871" s="25" t="str">
        <f>VLOOKUP($O871,scenarios!$A$2:$I$61,7)</f>
        <v>Ref</v>
      </c>
      <c r="U871" s="25">
        <f>VLOOKUP($O871,scenarios!$A$2:$I$61,8)</f>
        <v>2030</v>
      </c>
      <c r="V871" s="25">
        <f>VLOOKUP($O871,scenarios!$A$2:$I$61,9)</f>
        <v>70</v>
      </c>
    </row>
    <row r="872" spans="1:22" x14ac:dyDescent="0.3">
      <c r="A872" s="10" t="s">
        <v>78</v>
      </c>
      <c r="B872" s="10" t="s">
        <v>147</v>
      </c>
      <c r="C872" s="2" t="s">
        <v>193</v>
      </c>
      <c r="D872" s="5"/>
      <c r="E872" s="4">
        <v>0.13401214125934899</v>
      </c>
      <c r="F872" s="4">
        <v>3.79586977322717</v>
      </c>
      <c r="G872" s="4">
        <v>3.79586977322717</v>
      </c>
      <c r="H872" s="4">
        <v>3.74615149194317</v>
      </c>
      <c r="I872" s="5"/>
      <c r="J872" s="5"/>
      <c r="K872" s="4">
        <v>28.6220571322323</v>
      </c>
      <c r="L872" s="4">
        <v>29.483729784356601</v>
      </c>
      <c r="M872" s="4">
        <v>30.481917221328999</v>
      </c>
      <c r="O872" s="25" t="str">
        <f t="shared" si="16"/>
        <v>0047</v>
      </c>
      <c r="P872" s="25">
        <f>VLOOKUP($O872,scenarios!$A$2:$I$61,3)</f>
        <v>2060</v>
      </c>
      <c r="Q872" s="25" t="str">
        <f>VLOOKUP($O872,scenarios!$A$2:$I$61,4)</f>
        <v>Ref</v>
      </c>
      <c r="R872" s="25">
        <f>VLOOKUP($O872,scenarios!$A$2:$I$61,5)</f>
        <v>10</v>
      </c>
      <c r="S872" s="25" t="str">
        <f>VLOOKUP($O872,scenarios!$A$2:$I$61,6)</f>
        <v>Linear-Steady</v>
      </c>
      <c r="T872" s="25" t="str">
        <f>VLOOKUP($O872,scenarios!$A$2:$I$61,7)</f>
        <v>Ref</v>
      </c>
      <c r="U872" s="25">
        <f>VLOOKUP($O872,scenarios!$A$2:$I$61,8)</f>
        <v>2030</v>
      </c>
      <c r="V872" s="25">
        <f>VLOOKUP($O872,scenarios!$A$2:$I$61,9)</f>
        <v>70</v>
      </c>
    </row>
    <row r="873" spans="1:22" x14ac:dyDescent="0.3">
      <c r="A873" s="10" t="s">
        <v>78</v>
      </c>
      <c r="B873" s="10" t="s">
        <v>147</v>
      </c>
      <c r="C873" s="2" t="s">
        <v>194</v>
      </c>
      <c r="D873" s="5"/>
      <c r="E873" s="4">
        <v>0.13401214125934899</v>
      </c>
      <c r="F873" s="4">
        <v>3.79586977322717</v>
      </c>
      <c r="G873" s="4">
        <v>3.79586977322717</v>
      </c>
      <c r="H873" s="4">
        <v>3.74615149194317</v>
      </c>
      <c r="I873" s="5"/>
      <c r="J873" s="5"/>
      <c r="K873" s="4">
        <v>28.6220571322323</v>
      </c>
      <c r="L873" s="4">
        <v>29.483729784356601</v>
      </c>
      <c r="M873" s="4">
        <v>30.481917221328999</v>
      </c>
      <c r="O873" s="25" t="str">
        <f t="shared" si="16"/>
        <v>0048</v>
      </c>
      <c r="P873" s="25">
        <f>VLOOKUP($O873,scenarios!$A$2:$I$61,3)</f>
        <v>2060</v>
      </c>
      <c r="Q873" s="25" t="str">
        <f>VLOOKUP($O873,scenarios!$A$2:$I$61,4)</f>
        <v>Ref</v>
      </c>
      <c r="R873" s="25">
        <f>VLOOKUP($O873,scenarios!$A$2:$I$61,5)</f>
        <v>20</v>
      </c>
      <c r="S873" s="25" t="str">
        <f>VLOOKUP($O873,scenarios!$A$2:$I$61,6)</f>
        <v>Linear-Steady</v>
      </c>
      <c r="T873" s="25" t="str">
        <f>VLOOKUP($O873,scenarios!$A$2:$I$61,7)</f>
        <v>Ref</v>
      </c>
      <c r="U873" s="25">
        <f>VLOOKUP($O873,scenarios!$A$2:$I$61,8)</f>
        <v>2030</v>
      </c>
      <c r="V873" s="25">
        <f>VLOOKUP($O873,scenarios!$A$2:$I$61,9)</f>
        <v>70</v>
      </c>
    </row>
    <row r="874" spans="1:22" x14ac:dyDescent="0.3">
      <c r="A874" s="10" t="s">
        <v>78</v>
      </c>
      <c r="B874" s="10" t="s">
        <v>147</v>
      </c>
      <c r="C874" s="2" t="s">
        <v>195</v>
      </c>
      <c r="D874" s="5"/>
      <c r="E874" s="4">
        <v>0.13401214125934899</v>
      </c>
      <c r="F874" s="4">
        <v>3.79586977322717</v>
      </c>
      <c r="G874" s="4">
        <v>3.79586977322717</v>
      </c>
      <c r="H874" s="4">
        <v>3.74615149194317</v>
      </c>
      <c r="I874" s="5"/>
      <c r="J874" s="5"/>
      <c r="K874" s="4">
        <v>28.6220571322323</v>
      </c>
      <c r="L874" s="4">
        <v>29.483729784356601</v>
      </c>
      <c r="M874" s="4">
        <v>30.481917221328999</v>
      </c>
      <c r="O874" s="25" t="str">
        <f t="shared" si="16"/>
        <v>0055</v>
      </c>
      <c r="P874" s="25">
        <f>VLOOKUP($O874,scenarios!$A$2:$I$61,3)</f>
        <v>2060</v>
      </c>
      <c r="Q874" s="25" t="str">
        <f>VLOOKUP($O874,scenarios!$A$2:$I$61,4)</f>
        <v>Ref</v>
      </c>
      <c r="R874" s="25">
        <f>VLOOKUP($O874,scenarios!$A$2:$I$61,5)</f>
        <v>10</v>
      </c>
      <c r="S874" s="25" t="str">
        <f>VLOOKUP($O874,scenarios!$A$2:$I$61,6)</f>
        <v>Linear-Steady</v>
      </c>
      <c r="T874" s="25" t="str">
        <f>VLOOKUP($O874,scenarios!$A$2:$I$61,7)</f>
        <v>Low</v>
      </c>
      <c r="U874" s="25">
        <f>VLOOKUP($O874,scenarios!$A$2:$I$61,8)</f>
        <v>2030</v>
      </c>
      <c r="V874" s="25">
        <f>VLOOKUP($O874,scenarios!$A$2:$I$61,9)</f>
        <v>70</v>
      </c>
    </row>
    <row r="875" spans="1:22" x14ac:dyDescent="0.3">
      <c r="A875" s="10" t="s">
        <v>78</v>
      </c>
      <c r="B875" s="10" t="s">
        <v>147</v>
      </c>
      <c r="C875" s="2" t="s">
        <v>196</v>
      </c>
      <c r="D875" s="5"/>
      <c r="E875" s="4">
        <v>0.13401214125934899</v>
      </c>
      <c r="F875" s="4">
        <v>3.79586977322717</v>
      </c>
      <c r="G875" s="4">
        <v>3.79586977322717</v>
      </c>
      <c r="H875" s="4">
        <v>3.74615149194317</v>
      </c>
      <c r="I875" s="5"/>
      <c r="J875" s="5"/>
      <c r="K875" s="4">
        <v>28.6220571322323</v>
      </c>
      <c r="L875" s="4">
        <v>29.483729784356601</v>
      </c>
      <c r="M875" s="4">
        <v>30.481917221328999</v>
      </c>
      <c r="O875" s="25" t="str">
        <f t="shared" si="16"/>
        <v>0056</v>
      </c>
      <c r="P875" s="25">
        <f>VLOOKUP($O875,scenarios!$A$2:$I$61,3)</f>
        <v>2060</v>
      </c>
      <c r="Q875" s="25" t="str">
        <f>VLOOKUP($O875,scenarios!$A$2:$I$61,4)</f>
        <v>Ref</v>
      </c>
      <c r="R875" s="25">
        <f>VLOOKUP($O875,scenarios!$A$2:$I$61,5)</f>
        <v>10</v>
      </c>
      <c r="S875" s="25" t="str">
        <f>VLOOKUP($O875,scenarios!$A$2:$I$61,6)</f>
        <v>Linear-Steady</v>
      </c>
      <c r="T875" s="25" t="str">
        <f>VLOOKUP($O875,scenarios!$A$2:$I$61,7)</f>
        <v>Doe4</v>
      </c>
      <c r="U875" s="25">
        <f>VLOOKUP($O875,scenarios!$A$2:$I$61,8)</f>
        <v>2030</v>
      </c>
      <c r="V875" s="25">
        <f>VLOOKUP($O875,scenarios!$A$2:$I$61,9)</f>
        <v>70</v>
      </c>
    </row>
    <row r="876" spans="1:22" x14ac:dyDescent="0.3">
      <c r="A876" s="10" t="s">
        <v>78</v>
      </c>
      <c r="B876" s="10" t="s">
        <v>147</v>
      </c>
      <c r="C876" s="2" t="s">
        <v>197</v>
      </c>
      <c r="D876" s="5"/>
      <c r="E876" s="4">
        <v>0.13401214125934899</v>
      </c>
      <c r="F876" s="4">
        <v>3.79586977322717</v>
      </c>
      <c r="G876" s="4">
        <v>3.79586977322717</v>
      </c>
      <c r="H876" s="4">
        <v>3.74615149194317</v>
      </c>
      <c r="I876" s="5"/>
      <c r="J876" s="5"/>
      <c r="K876" s="4">
        <v>28.6220571322323</v>
      </c>
      <c r="L876" s="4">
        <v>29.483729784356601</v>
      </c>
      <c r="M876" s="4">
        <v>30.481917221328999</v>
      </c>
      <c r="O876" s="25" t="str">
        <f t="shared" si="16"/>
        <v>0057</v>
      </c>
      <c r="P876" s="25">
        <f>VLOOKUP($O876,scenarios!$A$2:$I$61,3)</f>
        <v>2060</v>
      </c>
      <c r="Q876" s="25" t="str">
        <f>VLOOKUP($O876,scenarios!$A$2:$I$61,4)</f>
        <v>Ref</v>
      </c>
      <c r="R876" s="25">
        <f>VLOOKUP($O876,scenarios!$A$2:$I$61,5)</f>
        <v>10</v>
      </c>
      <c r="S876" s="25" t="str">
        <f>VLOOKUP($O876,scenarios!$A$2:$I$61,6)</f>
        <v>Linear-Steady</v>
      </c>
      <c r="T876" s="25" t="str">
        <f>VLOOKUP($O876,scenarios!$A$2:$I$61,7)</f>
        <v>Doe2</v>
      </c>
      <c r="U876" s="25">
        <f>VLOOKUP($O876,scenarios!$A$2:$I$61,8)</f>
        <v>2030</v>
      </c>
      <c r="V876" s="25">
        <f>VLOOKUP($O876,scenarios!$A$2:$I$61,9)</f>
        <v>70</v>
      </c>
    </row>
    <row r="877" spans="1:22" x14ac:dyDescent="0.3">
      <c r="A877" s="10" t="s">
        <v>78</v>
      </c>
      <c r="B877" s="10" t="s">
        <v>147</v>
      </c>
      <c r="C877" s="2" t="s">
        <v>198</v>
      </c>
      <c r="D877" s="5"/>
      <c r="E877" s="4">
        <v>0.13401214125934899</v>
      </c>
      <c r="F877" s="4">
        <v>3.79586977322717</v>
      </c>
      <c r="G877" s="4">
        <v>3.79586977322717</v>
      </c>
      <c r="H877" s="4">
        <v>3.74615149194317</v>
      </c>
      <c r="I877" s="5"/>
      <c r="J877" s="5"/>
      <c r="K877" s="4">
        <v>28.6220571322323</v>
      </c>
      <c r="L877" s="4">
        <v>29.483729784356601</v>
      </c>
      <c r="M877" s="4">
        <v>30.481917221328999</v>
      </c>
      <c r="O877" s="25" t="str">
        <f t="shared" si="16"/>
        <v>0058</v>
      </c>
      <c r="P877" s="25">
        <f>VLOOKUP($O877,scenarios!$A$2:$I$61,3)</f>
        <v>2060</v>
      </c>
      <c r="Q877" s="25" t="str">
        <f>VLOOKUP($O877,scenarios!$A$2:$I$61,4)</f>
        <v>Ref</v>
      </c>
      <c r="R877" s="25">
        <f>VLOOKUP($O877,scenarios!$A$2:$I$61,5)</f>
        <v>20</v>
      </c>
      <c r="S877" s="25" t="str">
        <f>VLOOKUP($O877,scenarios!$A$2:$I$61,6)</f>
        <v>Linear-Steady</v>
      </c>
      <c r="T877" s="25" t="str">
        <f>VLOOKUP($O877,scenarios!$A$2:$I$61,7)</f>
        <v>Low</v>
      </c>
      <c r="U877" s="25">
        <f>VLOOKUP($O877,scenarios!$A$2:$I$61,8)</f>
        <v>2030</v>
      </c>
      <c r="V877" s="25">
        <f>VLOOKUP($O877,scenarios!$A$2:$I$61,9)</f>
        <v>70</v>
      </c>
    </row>
    <row r="878" spans="1:22" x14ac:dyDescent="0.3">
      <c r="A878" s="10" t="s">
        <v>78</v>
      </c>
      <c r="B878" s="10" t="s">
        <v>147</v>
      </c>
      <c r="C878" s="2" t="s">
        <v>199</v>
      </c>
      <c r="D878" s="5"/>
      <c r="E878" s="4">
        <v>0.13401214125934899</v>
      </c>
      <c r="F878" s="4">
        <v>3.79586977322717</v>
      </c>
      <c r="G878" s="4">
        <v>3.79586977322717</v>
      </c>
      <c r="H878" s="4">
        <v>3.74615149194317</v>
      </c>
      <c r="I878" s="5"/>
      <c r="J878" s="5"/>
      <c r="K878" s="4">
        <v>28.6220571322323</v>
      </c>
      <c r="L878" s="4">
        <v>29.483729784356601</v>
      </c>
      <c r="M878" s="4">
        <v>30.481917221328999</v>
      </c>
      <c r="O878" s="25" t="str">
        <f t="shared" si="16"/>
        <v>0059</v>
      </c>
      <c r="P878" s="25">
        <f>VLOOKUP($O878,scenarios!$A$2:$I$61,3)</f>
        <v>2060</v>
      </c>
      <c r="Q878" s="25" t="str">
        <f>VLOOKUP($O878,scenarios!$A$2:$I$61,4)</f>
        <v>Ref</v>
      </c>
      <c r="R878" s="25">
        <f>VLOOKUP($O878,scenarios!$A$2:$I$61,5)</f>
        <v>20</v>
      </c>
      <c r="S878" s="25" t="str">
        <f>VLOOKUP($O878,scenarios!$A$2:$I$61,6)</f>
        <v>Linear-Steady</v>
      </c>
      <c r="T878" s="25" t="str">
        <f>VLOOKUP($O878,scenarios!$A$2:$I$61,7)</f>
        <v>Doe4</v>
      </c>
      <c r="U878" s="25">
        <f>VLOOKUP($O878,scenarios!$A$2:$I$61,8)</f>
        <v>2030</v>
      </c>
      <c r="V878" s="25">
        <f>VLOOKUP($O878,scenarios!$A$2:$I$61,9)</f>
        <v>70</v>
      </c>
    </row>
    <row r="879" spans="1:22" x14ac:dyDescent="0.3">
      <c r="A879" s="10" t="s">
        <v>78</v>
      </c>
      <c r="B879" s="10" t="s">
        <v>147</v>
      </c>
      <c r="C879" s="2" t="s">
        <v>200</v>
      </c>
      <c r="D879" s="5"/>
      <c r="E879" s="4">
        <v>0.13401214125934899</v>
      </c>
      <c r="F879" s="4">
        <v>3.79586977322717</v>
      </c>
      <c r="G879" s="4">
        <v>3.79586977322717</v>
      </c>
      <c r="H879" s="4">
        <v>3.74615149194317</v>
      </c>
      <c r="I879" s="5"/>
      <c r="J879" s="5"/>
      <c r="K879" s="4">
        <v>28.6220571322323</v>
      </c>
      <c r="L879" s="4">
        <v>29.483729784356601</v>
      </c>
      <c r="M879" s="4">
        <v>30.481917221328999</v>
      </c>
      <c r="O879" s="25" t="str">
        <f t="shared" si="16"/>
        <v>0060</v>
      </c>
      <c r="P879" s="25">
        <f>VLOOKUP($O879,scenarios!$A$2:$I$61,3)</f>
        <v>2060</v>
      </c>
      <c r="Q879" s="25" t="str">
        <f>VLOOKUP($O879,scenarios!$A$2:$I$61,4)</f>
        <v>Ref</v>
      </c>
      <c r="R879" s="25">
        <f>VLOOKUP($O879,scenarios!$A$2:$I$61,5)</f>
        <v>20</v>
      </c>
      <c r="S879" s="25" t="str">
        <f>VLOOKUP($O879,scenarios!$A$2:$I$61,6)</f>
        <v>Linear-Steady</v>
      </c>
      <c r="T879" s="25" t="str">
        <f>VLOOKUP($O879,scenarios!$A$2:$I$61,7)</f>
        <v>Doe2</v>
      </c>
      <c r="U879" s="25">
        <f>VLOOKUP($O879,scenarios!$A$2:$I$61,8)</f>
        <v>2030</v>
      </c>
      <c r="V879" s="25">
        <f>VLOOKUP($O879,scenarios!$A$2:$I$61,9)</f>
        <v>70</v>
      </c>
    </row>
    <row r="880" spans="1:22" x14ac:dyDescent="0.3">
      <c r="A880" s="2" t="s">
        <v>79</v>
      </c>
      <c r="B880" s="2" t="s">
        <v>147</v>
      </c>
      <c r="C880" s="2" t="s">
        <v>173</v>
      </c>
      <c r="D880" s="5"/>
      <c r="E880" s="5"/>
      <c r="F880" s="5"/>
      <c r="G880" s="4">
        <v>4.4798507204725002E-2</v>
      </c>
      <c r="H880" s="4">
        <v>4.6631976782360599E-2</v>
      </c>
      <c r="I880" s="4">
        <v>4.6631976782360599E-2</v>
      </c>
      <c r="J880" s="4">
        <v>1.83346957763562E-3</v>
      </c>
      <c r="K880" s="4">
        <v>15.7845434187696</v>
      </c>
      <c r="L880" s="4">
        <v>16.2597401989097</v>
      </c>
      <c r="M880" s="4">
        <v>16.8102223975221</v>
      </c>
      <c r="O880" s="25" t="str">
        <f t="shared" si="16"/>
        <v>0003</v>
      </c>
      <c r="P880" s="25" t="str">
        <f>VLOOKUP($O880,scenarios!$A$2:$I$61,3)</f>
        <v>Ref</v>
      </c>
      <c r="Q880" s="25" t="str">
        <f>VLOOKUP($O880,scenarios!$A$2:$I$61,4)</f>
        <v>Ref</v>
      </c>
      <c r="R880" s="25">
        <f>VLOOKUP($O880,scenarios!$A$2:$I$61,5)</f>
        <v>20</v>
      </c>
      <c r="S880" s="25" t="str">
        <f>VLOOKUP($O880,scenarios!$A$2:$I$61,6)</f>
        <v>Linear-Steady</v>
      </c>
      <c r="T880" s="25" t="str">
        <f>VLOOKUP($O880,scenarios!$A$2:$I$61,7)</f>
        <v>Doe2</v>
      </c>
      <c r="U880" s="25">
        <f>VLOOKUP($O880,scenarios!$A$2:$I$61,8)</f>
        <v>2030</v>
      </c>
      <c r="V880" s="25">
        <f>VLOOKUP($O880,scenarios!$A$2:$I$61,9)</f>
        <v>70</v>
      </c>
    </row>
    <row r="881" spans="1:22" x14ac:dyDescent="0.3">
      <c r="A881" s="10" t="s">
        <v>79</v>
      </c>
      <c r="B881" s="10" t="s">
        <v>147</v>
      </c>
      <c r="C881" s="2" t="s">
        <v>170</v>
      </c>
      <c r="D881" s="5"/>
      <c r="E881" s="5"/>
      <c r="F881" s="5"/>
      <c r="G881" s="4">
        <v>4.4798507204725002E-2</v>
      </c>
      <c r="H881" s="4">
        <v>4.6631976782360599E-2</v>
      </c>
      <c r="I881" s="4">
        <v>4.6631976782360599E-2</v>
      </c>
      <c r="J881" s="4">
        <v>7.9195576424014797</v>
      </c>
      <c r="K881" s="4">
        <v>15.7845434187696</v>
      </c>
      <c r="L881" s="4">
        <v>16.2597401989097</v>
      </c>
      <c r="M881" s="4">
        <v>16.8102223975221</v>
      </c>
      <c r="O881" s="25" t="str">
        <f t="shared" si="16"/>
        <v>0008</v>
      </c>
      <c r="P881" s="25">
        <f>VLOOKUP($O881,scenarios!$A$2:$I$61,3)</f>
        <v>2060</v>
      </c>
      <c r="Q881" s="25" t="str">
        <f>VLOOKUP($O881,scenarios!$A$2:$I$61,4)</f>
        <v>Ref</v>
      </c>
      <c r="R881" s="25">
        <f>VLOOKUP($O881,scenarios!$A$2:$I$61,5)</f>
        <v>10</v>
      </c>
      <c r="S881" s="25" t="str">
        <f>VLOOKUP($O881,scenarios!$A$2:$I$61,6)</f>
        <v>Ref</v>
      </c>
      <c r="T881" s="25" t="str">
        <f>VLOOKUP($O881,scenarios!$A$2:$I$61,7)</f>
        <v>Ref</v>
      </c>
      <c r="U881" s="25" t="str">
        <f>VLOOKUP($O881,scenarios!$A$2:$I$61,8)</f>
        <v>Ref</v>
      </c>
      <c r="V881" s="25" t="str">
        <f>VLOOKUP($O881,scenarios!$A$2:$I$61,9)</f>
        <v>Ref</v>
      </c>
    </row>
    <row r="882" spans="1:22" x14ac:dyDescent="0.3">
      <c r="A882" s="10" t="s">
        <v>79</v>
      </c>
      <c r="B882" s="10" t="s">
        <v>147</v>
      </c>
      <c r="C882" s="2" t="s">
        <v>174</v>
      </c>
      <c r="D882" s="5"/>
      <c r="E882" s="5"/>
      <c r="F882" s="5"/>
      <c r="G882" s="4">
        <v>4.4798507204725002E-2</v>
      </c>
      <c r="H882" s="4">
        <v>4.6631976782360599E-2</v>
      </c>
      <c r="I882" s="4">
        <v>4.6631976782360599E-2</v>
      </c>
      <c r="J882" s="4">
        <v>6.5713123834338196</v>
      </c>
      <c r="K882" s="4">
        <v>15.7845434187696</v>
      </c>
      <c r="L882" s="4">
        <v>16.2597401989097</v>
      </c>
      <c r="M882" s="4">
        <v>16.8102223975221</v>
      </c>
      <c r="O882" s="25" t="str">
        <f t="shared" ref="O882:O945" si="17">RIGHT(C882,4)</f>
        <v>0009</v>
      </c>
      <c r="P882" s="25">
        <f>VLOOKUP($O882,scenarios!$A$2:$I$61,3)</f>
        <v>2060</v>
      </c>
      <c r="Q882" s="25" t="str">
        <f>VLOOKUP($O882,scenarios!$A$2:$I$61,4)</f>
        <v>Ref</v>
      </c>
      <c r="R882" s="25">
        <f>VLOOKUP($O882,scenarios!$A$2:$I$61,5)</f>
        <v>20</v>
      </c>
      <c r="S882" s="25" t="str">
        <f>VLOOKUP($O882,scenarios!$A$2:$I$61,6)</f>
        <v>Ref</v>
      </c>
      <c r="T882" s="25" t="str">
        <f>VLOOKUP($O882,scenarios!$A$2:$I$61,7)</f>
        <v>Ref</v>
      </c>
      <c r="U882" s="25" t="str">
        <f>VLOOKUP($O882,scenarios!$A$2:$I$61,8)</f>
        <v>Ref</v>
      </c>
      <c r="V882" s="25" t="str">
        <f>VLOOKUP($O882,scenarios!$A$2:$I$61,9)</f>
        <v>Ref</v>
      </c>
    </row>
    <row r="883" spans="1:22" x14ac:dyDescent="0.3">
      <c r="A883" s="10" t="s">
        <v>79</v>
      </c>
      <c r="B883" s="10" t="s">
        <v>147</v>
      </c>
      <c r="C883" s="2" t="s">
        <v>175</v>
      </c>
      <c r="D883" s="5"/>
      <c r="E883" s="5"/>
      <c r="F883" s="5"/>
      <c r="G883" s="4">
        <v>4.4798507204725002E-2</v>
      </c>
      <c r="H883" s="4">
        <v>4.6631976782360599E-2</v>
      </c>
      <c r="I883" s="4">
        <v>4.6631976782360599E-2</v>
      </c>
      <c r="J883" s="4">
        <v>7.7491323424497098</v>
      </c>
      <c r="K883" s="4">
        <v>15.7845434187696</v>
      </c>
      <c r="L883" s="4">
        <v>16.2597401989097</v>
      </c>
      <c r="M883" s="4">
        <v>16.8102223975221</v>
      </c>
      <c r="O883" s="25" t="str">
        <f t="shared" si="17"/>
        <v>0011</v>
      </c>
      <c r="P883" s="25">
        <f>VLOOKUP($O883,scenarios!$A$2:$I$61,3)</f>
        <v>2060</v>
      </c>
      <c r="Q883" s="25" t="str">
        <f>VLOOKUP($O883,scenarios!$A$2:$I$61,4)</f>
        <v>Ref</v>
      </c>
      <c r="R883" s="25">
        <f>VLOOKUP($O883,scenarios!$A$2:$I$61,5)</f>
        <v>10</v>
      </c>
      <c r="S883" s="25" t="str">
        <f>VLOOKUP($O883,scenarios!$A$2:$I$61,6)</f>
        <v>Linear-Steady</v>
      </c>
      <c r="T883" s="25" t="str">
        <f>VLOOKUP($O883,scenarios!$A$2:$I$61,7)</f>
        <v>Ref</v>
      </c>
      <c r="U883" s="25" t="str">
        <f>VLOOKUP($O883,scenarios!$A$2:$I$61,8)</f>
        <v>Ref</v>
      </c>
      <c r="V883" s="25" t="str">
        <f>VLOOKUP($O883,scenarios!$A$2:$I$61,9)</f>
        <v>Ref</v>
      </c>
    </row>
    <row r="884" spans="1:22" x14ac:dyDescent="0.3">
      <c r="A884" s="10" t="s">
        <v>79</v>
      </c>
      <c r="B884" s="10" t="s">
        <v>147</v>
      </c>
      <c r="C884" s="2" t="s">
        <v>176</v>
      </c>
      <c r="D884" s="5"/>
      <c r="E884" s="5"/>
      <c r="F884" s="5"/>
      <c r="G884" s="4">
        <v>4.4798507204725002E-2</v>
      </c>
      <c r="H884" s="4">
        <v>4.6631976782360599E-2</v>
      </c>
      <c r="I884" s="4">
        <v>4.6631976782360599E-2</v>
      </c>
      <c r="J884" s="4">
        <v>6.5713123834338401</v>
      </c>
      <c r="K884" s="4">
        <v>15.7845434187696</v>
      </c>
      <c r="L884" s="4">
        <v>16.2597401989097</v>
      </c>
      <c r="M884" s="4">
        <v>16.8102223975221</v>
      </c>
      <c r="O884" s="25" t="str">
        <f t="shared" si="17"/>
        <v>0012</v>
      </c>
      <c r="P884" s="25">
        <f>VLOOKUP($O884,scenarios!$A$2:$I$61,3)</f>
        <v>2060</v>
      </c>
      <c r="Q884" s="25" t="str">
        <f>VLOOKUP($O884,scenarios!$A$2:$I$61,4)</f>
        <v>Ref</v>
      </c>
      <c r="R884" s="25">
        <f>VLOOKUP($O884,scenarios!$A$2:$I$61,5)</f>
        <v>20</v>
      </c>
      <c r="S884" s="25" t="str">
        <f>VLOOKUP($O884,scenarios!$A$2:$I$61,6)</f>
        <v>Linear-Steady</v>
      </c>
      <c r="T884" s="25" t="str">
        <f>VLOOKUP($O884,scenarios!$A$2:$I$61,7)</f>
        <v>Ref</v>
      </c>
      <c r="U884" s="25" t="str">
        <f>VLOOKUP($O884,scenarios!$A$2:$I$61,8)</f>
        <v>Ref</v>
      </c>
      <c r="V884" s="25" t="str">
        <f>VLOOKUP($O884,scenarios!$A$2:$I$61,9)</f>
        <v>Ref</v>
      </c>
    </row>
    <row r="885" spans="1:22" x14ac:dyDescent="0.3">
      <c r="A885" s="10" t="s">
        <v>79</v>
      </c>
      <c r="B885" s="10" t="s">
        <v>147</v>
      </c>
      <c r="C885" s="2" t="s">
        <v>177</v>
      </c>
      <c r="D885" s="5"/>
      <c r="E885" s="5"/>
      <c r="F885" s="5"/>
      <c r="G885" s="4">
        <v>4.4798507204725002E-2</v>
      </c>
      <c r="H885" s="4">
        <v>4.6631976782360599E-2</v>
      </c>
      <c r="I885" s="4">
        <v>4.6631976782360599E-2</v>
      </c>
      <c r="J885" s="4">
        <v>7.7491323424497098</v>
      </c>
      <c r="K885" s="4">
        <v>15.7845434187696</v>
      </c>
      <c r="L885" s="4">
        <v>16.2597401989097</v>
      </c>
      <c r="M885" s="4">
        <v>16.8102223975221</v>
      </c>
      <c r="O885" s="25" t="str">
        <f t="shared" si="17"/>
        <v>0019</v>
      </c>
      <c r="P885" s="25">
        <f>VLOOKUP($O885,scenarios!$A$2:$I$61,3)</f>
        <v>2060</v>
      </c>
      <c r="Q885" s="25" t="str">
        <f>VLOOKUP($O885,scenarios!$A$2:$I$61,4)</f>
        <v>Ref</v>
      </c>
      <c r="R885" s="25">
        <f>VLOOKUP($O885,scenarios!$A$2:$I$61,5)</f>
        <v>10</v>
      </c>
      <c r="S885" s="25" t="str">
        <f>VLOOKUP($O885,scenarios!$A$2:$I$61,6)</f>
        <v>Linear-Steady</v>
      </c>
      <c r="T885" s="25" t="str">
        <f>VLOOKUP($O885,scenarios!$A$2:$I$61,7)</f>
        <v>Low</v>
      </c>
      <c r="U885" s="25" t="str">
        <f>VLOOKUP($O885,scenarios!$A$2:$I$61,8)</f>
        <v>Ref</v>
      </c>
      <c r="V885" s="25" t="str">
        <f>VLOOKUP($O885,scenarios!$A$2:$I$61,9)</f>
        <v>Ref</v>
      </c>
    </row>
    <row r="886" spans="1:22" x14ac:dyDescent="0.3">
      <c r="A886" s="10" t="s">
        <v>79</v>
      </c>
      <c r="B886" s="10" t="s">
        <v>147</v>
      </c>
      <c r="C886" s="2" t="s">
        <v>178</v>
      </c>
      <c r="D886" s="5"/>
      <c r="E886" s="5"/>
      <c r="F886" s="5"/>
      <c r="G886" s="4">
        <v>4.4798507204725002E-2</v>
      </c>
      <c r="H886" s="4">
        <v>4.6631976782360599E-2</v>
      </c>
      <c r="I886" s="4">
        <v>4.6631976782360599E-2</v>
      </c>
      <c r="J886" s="4">
        <v>7.7491323424497098</v>
      </c>
      <c r="K886" s="4">
        <v>15.7845434187696</v>
      </c>
      <c r="L886" s="4">
        <v>16.2597401989097</v>
      </c>
      <c r="M886" s="4">
        <v>16.8102223975221</v>
      </c>
      <c r="O886" s="25" t="str">
        <f t="shared" si="17"/>
        <v>0020</v>
      </c>
      <c r="P886" s="25">
        <f>VLOOKUP($O886,scenarios!$A$2:$I$61,3)</f>
        <v>2060</v>
      </c>
      <c r="Q886" s="25" t="str">
        <f>VLOOKUP($O886,scenarios!$A$2:$I$61,4)</f>
        <v>Ref</v>
      </c>
      <c r="R886" s="25">
        <f>VLOOKUP($O886,scenarios!$A$2:$I$61,5)</f>
        <v>10</v>
      </c>
      <c r="S886" s="25" t="str">
        <f>VLOOKUP($O886,scenarios!$A$2:$I$61,6)</f>
        <v>Linear-Steady</v>
      </c>
      <c r="T886" s="25" t="str">
        <f>VLOOKUP($O886,scenarios!$A$2:$I$61,7)</f>
        <v>Doe4</v>
      </c>
      <c r="U886" s="25" t="str">
        <f>VLOOKUP($O886,scenarios!$A$2:$I$61,8)</f>
        <v>Ref</v>
      </c>
      <c r="V886" s="25" t="str">
        <f>VLOOKUP($O886,scenarios!$A$2:$I$61,9)</f>
        <v>Ref</v>
      </c>
    </row>
    <row r="887" spans="1:22" x14ac:dyDescent="0.3">
      <c r="A887" s="10" t="s">
        <v>79</v>
      </c>
      <c r="B887" s="10" t="s">
        <v>147</v>
      </c>
      <c r="C887" s="2" t="s">
        <v>179</v>
      </c>
      <c r="D887" s="5"/>
      <c r="E887" s="5"/>
      <c r="F887" s="5"/>
      <c r="G887" s="4">
        <v>4.4798507204725002E-2</v>
      </c>
      <c r="H887" s="4">
        <v>4.6631976782360599E-2</v>
      </c>
      <c r="I887" s="4">
        <v>4.6631976782360599E-2</v>
      </c>
      <c r="J887" s="4">
        <v>7.7491323424497098</v>
      </c>
      <c r="K887" s="4">
        <v>15.7845434187696</v>
      </c>
      <c r="L887" s="4">
        <v>16.2597401989097</v>
      </c>
      <c r="M887" s="4">
        <v>16.8102223975221</v>
      </c>
      <c r="O887" s="25" t="str">
        <f t="shared" si="17"/>
        <v>0021</v>
      </c>
      <c r="P887" s="25">
        <f>VLOOKUP($O887,scenarios!$A$2:$I$61,3)</f>
        <v>2060</v>
      </c>
      <c r="Q887" s="25" t="str">
        <f>VLOOKUP($O887,scenarios!$A$2:$I$61,4)</f>
        <v>Ref</v>
      </c>
      <c r="R887" s="25">
        <f>VLOOKUP($O887,scenarios!$A$2:$I$61,5)</f>
        <v>10</v>
      </c>
      <c r="S887" s="25" t="str">
        <f>VLOOKUP($O887,scenarios!$A$2:$I$61,6)</f>
        <v>Linear-Steady</v>
      </c>
      <c r="T887" s="25" t="str">
        <f>VLOOKUP($O887,scenarios!$A$2:$I$61,7)</f>
        <v>Doe2</v>
      </c>
      <c r="U887" s="25" t="str">
        <f>VLOOKUP($O887,scenarios!$A$2:$I$61,8)</f>
        <v>Ref</v>
      </c>
      <c r="V887" s="25" t="str">
        <f>VLOOKUP($O887,scenarios!$A$2:$I$61,9)</f>
        <v>Ref</v>
      </c>
    </row>
    <row r="888" spans="1:22" x14ac:dyDescent="0.3">
      <c r="A888" s="10" t="s">
        <v>79</v>
      </c>
      <c r="B888" s="10" t="s">
        <v>147</v>
      </c>
      <c r="C888" s="2" t="s">
        <v>180</v>
      </c>
      <c r="D888" s="5"/>
      <c r="E888" s="5"/>
      <c r="F888" s="5"/>
      <c r="G888" s="4">
        <v>4.4798507204725002E-2</v>
      </c>
      <c r="H888" s="4">
        <v>4.6631976782360599E-2</v>
      </c>
      <c r="I888" s="4">
        <v>4.6631976782360599E-2</v>
      </c>
      <c r="J888" s="4">
        <v>6.5713123834338303</v>
      </c>
      <c r="K888" s="4">
        <v>15.7845434187696</v>
      </c>
      <c r="L888" s="4">
        <v>16.2597401989097</v>
      </c>
      <c r="M888" s="4">
        <v>16.8102223975221</v>
      </c>
      <c r="O888" s="25" t="str">
        <f t="shared" si="17"/>
        <v>0022</v>
      </c>
      <c r="P888" s="25">
        <f>VLOOKUP($O888,scenarios!$A$2:$I$61,3)</f>
        <v>2060</v>
      </c>
      <c r="Q888" s="25" t="str">
        <f>VLOOKUP($O888,scenarios!$A$2:$I$61,4)</f>
        <v>Ref</v>
      </c>
      <c r="R888" s="25">
        <f>VLOOKUP($O888,scenarios!$A$2:$I$61,5)</f>
        <v>20</v>
      </c>
      <c r="S888" s="25" t="str">
        <f>VLOOKUP($O888,scenarios!$A$2:$I$61,6)</f>
        <v>Linear-Steady</v>
      </c>
      <c r="T888" s="25" t="str">
        <f>VLOOKUP($O888,scenarios!$A$2:$I$61,7)</f>
        <v>Low</v>
      </c>
      <c r="U888" s="25" t="str">
        <f>VLOOKUP($O888,scenarios!$A$2:$I$61,8)</f>
        <v>Ref</v>
      </c>
      <c r="V888" s="25" t="str">
        <f>VLOOKUP($O888,scenarios!$A$2:$I$61,9)</f>
        <v>Ref</v>
      </c>
    </row>
    <row r="889" spans="1:22" x14ac:dyDescent="0.3">
      <c r="A889" s="10" t="s">
        <v>79</v>
      </c>
      <c r="B889" s="10" t="s">
        <v>147</v>
      </c>
      <c r="C889" s="2" t="s">
        <v>181</v>
      </c>
      <c r="D889" s="5"/>
      <c r="E889" s="5"/>
      <c r="F889" s="5"/>
      <c r="G889" s="4">
        <v>4.4798507204725002E-2</v>
      </c>
      <c r="H889" s="4">
        <v>4.6631976782360599E-2</v>
      </c>
      <c r="I889" s="4">
        <v>4.6631976782360599E-2</v>
      </c>
      <c r="J889" s="4">
        <v>6.5713123834338099</v>
      </c>
      <c r="K889" s="4">
        <v>15.7845434187696</v>
      </c>
      <c r="L889" s="4">
        <v>16.2597401989097</v>
      </c>
      <c r="M889" s="4">
        <v>16.8102223975221</v>
      </c>
      <c r="O889" s="25" t="str">
        <f t="shared" si="17"/>
        <v>0023</v>
      </c>
      <c r="P889" s="25">
        <f>VLOOKUP($O889,scenarios!$A$2:$I$61,3)</f>
        <v>2060</v>
      </c>
      <c r="Q889" s="25" t="str">
        <f>VLOOKUP($O889,scenarios!$A$2:$I$61,4)</f>
        <v>Ref</v>
      </c>
      <c r="R889" s="25">
        <f>VLOOKUP($O889,scenarios!$A$2:$I$61,5)</f>
        <v>20</v>
      </c>
      <c r="S889" s="25" t="str">
        <f>VLOOKUP($O889,scenarios!$A$2:$I$61,6)</f>
        <v>Linear-Steady</v>
      </c>
      <c r="T889" s="25" t="str">
        <f>VLOOKUP($O889,scenarios!$A$2:$I$61,7)</f>
        <v>Doe4</v>
      </c>
      <c r="U889" s="25" t="str">
        <f>VLOOKUP($O889,scenarios!$A$2:$I$61,8)</f>
        <v>Ref</v>
      </c>
      <c r="V889" s="25" t="str">
        <f>VLOOKUP($O889,scenarios!$A$2:$I$61,9)</f>
        <v>Ref</v>
      </c>
    </row>
    <row r="890" spans="1:22" x14ac:dyDescent="0.3">
      <c r="A890" s="10" t="s">
        <v>79</v>
      </c>
      <c r="B890" s="10" t="s">
        <v>147</v>
      </c>
      <c r="C890" s="2" t="s">
        <v>182</v>
      </c>
      <c r="D890" s="5"/>
      <c r="E890" s="5"/>
      <c r="F890" s="5"/>
      <c r="G890" s="4">
        <v>4.4798507204725002E-2</v>
      </c>
      <c r="H890" s="4">
        <v>4.6631976782360599E-2</v>
      </c>
      <c r="I890" s="4">
        <v>4.6631976782360599E-2</v>
      </c>
      <c r="J890" s="4">
        <v>6.5713123834338099</v>
      </c>
      <c r="K890" s="4">
        <v>15.7845434187696</v>
      </c>
      <c r="L890" s="4">
        <v>16.2597401989097</v>
      </c>
      <c r="M890" s="4">
        <v>16.8102223975221</v>
      </c>
      <c r="O890" s="25" t="str">
        <f t="shared" si="17"/>
        <v>0024</v>
      </c>
      <c r="P890" s="25">
        <f>VLOOKUP($O890,scenarios!$A$2:$I$61,3)</f>
        <v>2060</v>
      </c>
      <c r="Q890" s="25" t="str">
        <f>VLOOKUP($O890,scenarios!$A$2:$I$61,4)</f>
        <v>Ref</v>
      </c>
      <c r="R890" s="25">
        <f>VLOOKUP($O890,scenarios!$A$2:$I$61,5)</f>
        <v>20</v>
      </c>
      <c r="S890" s="25" t="str">
        <f>VLOOKUP($O890,scenarios!$A$2:$I$61,6)</f>
        <v>Linear-Steady</v>
      </c>
      <c r="T890" s="25" t="str">
        <f>VLOOKUP($O890,scenarios!$A$2:$I$61,7)</f>
        <v>Doe2</v>
      </c>
      <c r="U890" s="25" t="str">
        <f>VLOOKUP($O890,scenarios!$A$2:$I$61,8)</f>
        <v>Ref</v>
      </c>
      <c r="V890" s="25" t="str">
        <f>VLOOKUP($O890,scenarios!$A$2:$I$61,9)</f>
        <v>Ref</v>
      </c>
    </row>
    <row r="891" spans="1:22" x14ac:dyDescent="0.3">
      <c r="A891" s="10" t="s">
        <v>79</v>
      </c>
      <c r="B891" s="10" t="s">
        <v>147</v>
      </c>
      <c r="C891" s="2" t="s">
        <v>171</v>
      </c>
      <c r="D891" s="5"/>
      <c r="E891" s="5"/>
      <c r="F891" s="5"/>
      <c r="G891" s="4">
        <v>4.4798507204725002E-2</v>
      </c>
      <c r="H891" s="4">
        <v>4.6631976782360599E-2</v>
      </c>
      <c r="I891" s="4">
        <v>4.6631976782360599E-2</v>
      </c>
      <c r="J891" s="4">
        <v>7.9195576424014797</v>
      </c>
      <c r="K891" s="4">
        <v>15.7845434187696</v>
      </c>
      <c r="L891" s="4">
        <v>16.2597401989097</v>
      </c>
      <c r="M891" s="4">
        <v>16.8102223975221</v>
      </c>
      <c r="O891" s="25" t="str">
        <f t="shared" si="17"/>
        <v>0026</v>
      </c>
      <c r="P891" s="25">
        <f>VLOOKUP($O891,scenarios!$A$2:$I$61,3)</f>
        <v>2060</v>
      </c>
      <c r="Q891" s="25" t="str">
        <f>VLOOKUP($O891,scenarios!$A$2:$I$61,4)</f>
        <v>Ref</v>
      </c>
      <c r="R891" s="25">
        <f>VLOOKUP($O891,scenarios!$A$2:$I$61,5)</f>
        <v>10</v>
      </c>
      <c r="S891" s="25" t="str">
        <f>VLOOKUP($O891,scenarios!$A$2:$I$61,6)</f>
        <v>Ref</v>
      </c>
      <c r="T891" s="25" t="str">
        <f>VLOOKUP($O891,scenarios!$A$2:$I$61,7)</f>
        <v>Ref</v>
      </c>
      <c r="U891" s="25">
        <f>VLOOKUP($O891,scenarios!$A$2:$I$61,8)</f>
        <v>2030</v>
      </c>
      <c r="V891" s="25" t="str">
        <f>VLOOKUP($O891,scenarios!$A$2:$I$61,9)</f>
        <v>Ref</v>
      </c>
    </row>
    <row r="892" spans="1:22" x14ac:dyDescent="0.3">
      <c r="A892" s="10" t="s">
        <v>79</v>
      </c>
      <c r="B892" s="10" t="s">
        <v>147</v>
      </c>
      <c r="C892" s="2" t="s">
        <v>183</v>
      </c>
      <c r="D892" s="5"/>
      <c r="E892" s="5"/>
      <c r="F892" s="5"/>
      <c r="G892" s="4">
        <v>4.4798507204725002E-2</v>
      </c>
      <c r="H892" s="4">
        <v>4.6631976782360599E-2</v>
      </c>
      <c r="I892" s="4">
        <v>4.6631976782360599E-2</v>
      </c>
      <c r="J892" s="4">
        <v>6.5713123834338196</v>
      </c>
      <c r="K892" s="4">
        <v>15.7845434187696</v>
      </c>
      <c r="L892" s="4">
        <v>16.2597401989097</v>
      </c>
      <c r="M892" s="4">
        <v>16.8102223975221</v>
      </c>
      <c r="O892" s="25" t="str">
        <f t="shared" si="17"/>
        <v>0027</v>
      </c>
      <c r="P892" s="25">
        <f>VLOOKUP($O892,scenarios!$A$2:$I$61,3)</f>
        <v>2060</v>
      </c>
      <c r="Q892" s="25" t="str">
        <f>VLOOKUP($O892,scenarios!$A$2:$I$61,4)</f>
        <v>Ref</v>
      </c>
      <c r="R892" s="25">
        <f>VLOOKUP($O892,scenarios!$A$2:$I$61,5)</f>
        <v>20</v>
      </c>
      <c r="S892" s="25" t="str">
        <f>VLOOKUP($O892,scenarios!$A$2:$I$61,6)</f>
        <v>Ref</v>
      </c>
      <c r="T892" s="25" t="str">
        <f>VLOOKUP($O892,scenarios!$A$2:$I$61,7)</f>
        <v>Ref</v>
      </c>
      <c r="U892" s="25">
        <f>VLOOKUP($O892,scenarios!$A$2:$I$61,8)</f>
        <v>2030</v>
      </c>
      <c r="V892" s="25" t="str">
        <f>VLOOKUP($O892,scenarios!$A$2:$I$61,9)</f>
        <v>Ref</v>
      </c>
    </row>
    <row r="893" spans="1:22" x14ac:dyDescent="0.3">
      <c r="A893" s="10" t="s">
        <v>79</v>
      </c>
      <c r="B893" s="10" t="s">
        <v>147</v>
      </c>
      <c r="C893" s="2" t="s">
        <v>184</v>
      </c>
      <c r="D893" s="5"/>
      <c r="E893" s="5"/>
      <c r="F893" s="5"/>
      <c r="G893" s="4">
        <v>4.4798507204725002E-2</v>
      </c>
      <c r="H893" s="4">
        <v>4.6631976782360599E-2</v>
      </c>
      <c r="I893" s="4">
        <v>4.6631976782360599E-2</v>
      </c>
      <c r="J893" s="4">
        <v>7.7491323424497303</v>
      </c>
      <c r="K893" s="4">
        <v>15.7845434187696</v>
      </c>
      <c r="L893" s="4">
        <v>16.2597401989097</v>
      </c>
      <c r="M893" s="4">
        <v>16.8102223975221</v>
      </c>
      <c r="O893" s="25" t="str">
        <f t="shared" si="17"/>
        <v>0029</v>
      </c>
      <c r="P893" s="25">
        <f>VLOOKUP($O893,scenarios!$A$2:$I$61,3)</f>
        <v>2060</v>
      </c>
      <c r="Q893" s="25" t="str">
        <f>VLOOKUP($O893,scenarios!$A$2:$I$61,4)</f>
        <v>Ref</v>
      </c>
      <c r="R893" s="25">
        <f>VLOOKUP($O893,scenarios!$A$2:$I$61,5)</f>
        <v>10</v>
      </c>
      <c r="S893" s="25" t="str">
        <f>VLOOKUP($O893,scenarios!$A$2:$I$61,6)</f>
        <v>Linear-Steady</v>
      </c>
      <c r="T893" s="25" t="str">
        <f>VLOOKUP($O893,scenarios!$A$2:$I$61,7)</f>
        <v>Ref</v>
      </c>
      <c r="U893" s="25">
        <f>VLOOKUP($O893,scenarios!$A$2:$I$61,8)</f>
        <v>2030</v>
      </c>
      <c r="V893" s="25" t="str">
        <f>VLOOKUP($O893,scenarios!$A$2:$I$61,9)</f>
        <v>Ref</v>
      </c>
    </row>
    <row r="894" spans="1:22" x14ac:dyDescent="0.3">
      <c r="A894" s="10" t="s">
        <v>79</v>
      </c>
      <c r="B894" s="10" t="s">
        <v>147</v>
      </c>
      <c r="C894" s="2" t="s">
        <v>185</v>
      </c>
      <c r="D894" s="5"/>
      <c r="E894" s="5"/>
      <c r="F894" s="5"/>
      <c r="G894" s="4">
        <v>4.4798507204725002E-2</v>
      </c>
      <c r="H894" s="4">
        <v>4.6631976782360599E-2</v>
      </c>
      <c r="I894" s="4">
        <v>4.6631976782360599E-2</v>
      </c>
      <c r="J894" s="4">
        <v>6.5713123834338196</v>
      </c>
      <c r="K894" s="4">
        <v>15.7845434187696</v>
      </c>
      <c r="L894" s="4">
        <v>16.2597401989097</v>
      </c>
      <c r="M894" s="4">
        <v>16.8102223975221</v>
      </c>
      <c r="O894" s="25" t="str">
        <f t="shared" si="17"/>
        <v>0030</v>
      </c>
      <c r="P894" s="25">
        <f>VLOOKUP($O894,scenarios!$A$2:$I$61,3)</f>
        <v>2060</v>
      </c>
      <c r="Q894" s="25" t="str">
        <f>VLOOKUP($O894,scenarios!$A$2:$I$61,4)</f>
        <v>Ref</v>
      </c>
      <c r="R894" s="25">
        <f>VLOOKUP($O894,scenarios!$A$2:$I$61,5)</f>
        <v>20</v>
      </c>
      <c r="S894" s="25" t="str">
        <f>VLOOKUP($O894,scenarios!$A$2:$I$61,6)</f>
        <v>Linear-Steady</v>
      </c>
      <c r="T894" s="25" t="str">
        <f>VLOOKUP($O894,scenarios!$A$2:$I$61,7)</f>
        <v>Ref</v>
      </c>
      <c r="U894" s="25">
        <f>VLOOKUP($O894,scenarios!$A$2:$I$61,8)</f>
        <v>2030</v>
      </c>
      <c r="V894" s="25" t="str">
        <f>VLOOKUP($O894,scenarios!$A$2:$I$61,9)</f>
        <v>Ref</v>
      </c>
    </row>
    <row r="895" spans="1:22" x14ac:dyDescent="0.3">
      <c r="A895" s="10" t="s">
        <v>79</v>
      </c>
      <c r="B895" s="10" t="s">
        <v>147</v>
      </c>
      <c r="C895" s="2" t="s">
        <v>186</v>
      </c>
      <c r="D895" s="5"/>
      <c r="E895" s="5"/>
      <c r="F895" s="5"/>
      <c r="G895" s="4">
        <v>4.4798507204725002E-2</v>
      </c>
      <c r="H895" s="4">
        <v>4.6631976782360599E-2</v>
      </c>
      <c r="I895" s="4">
        <v>4.6631976782360599E-2</v>
      </c>
      <c r="J895" s="4">
        <v>6.7343423037122498</v>
      </c>
      <c r="K895" s="4">
        <v>15.7845434187696</v>
      </c>
      <c r="L895" s="4">
        <v>16.2597401989097</v>
      </c>
      <c r="M895" s="4">
        <v>16.8102223975221</v>
      </c>
      <c r="O895" s="25" t="str">
        <f t="shared" si="17"/>
        <v>0037</v>
      </c>
      <c r="P895" s="25">
        <f>VLOOKUP($O895,scenarios!$A$2:$I$61,3)</f>
        <v>2060</v>
      </c>
      <c r="Q895" s="25" t="str">
        <f>VLOOKUP($O895,scenarios!$A$2:$I$61,4)</f>
        <v>Ref</v>
      </c>
      <c r="R895" s="25">
        <f>VLOOKUP($O895,scenarios!$A$2:$I$61,5)</f>
        <v>10</v>
      </c>
      <c r="S895" s="25" t="str">
        <f>VLOOKUP($O895,scenarios!$A$2:$I$61,6)</f>
        <v>Linear-Steady</v>
      </c>
      <c r="T895" s="25" t="str">
        <f>VLOOKUP($O895,scenarios!$A$2:$I$61,7)</f>
        <v>Low</v>
      </c>
      <c r="U895" s="25">
        <f>VLOOKUP($O895,scenarios!$A$2:$I$61,8)</f>
        <v>2030</v>
      </c>
      <c r="V895" s="25" t="str">
        <f>VLOOKUP($O895,scenarios!$A$2:$I$61,9)</f>
        <v>Ref</v>
      </c>
    </row>
    <row r="896" spans="1:22" x14ac:dyDescent="0.3">
      <c r="A896" s="10" t="s">
        <v>79</v>
      </c>
      <c r="B896" s="10" t="s">
        <v>147</v>
      </c>
      <c r="C896" s="2" t="s">
        <v>187</v>
      </c>
      <c r="D896" s="5"/>
      <c r="E896" s="5"/>
      <c r="F896" s="5"/>
      <c r="G896" s="4">
        <v>4.4798507204725002E-2</v>
      </c>
      <c r="H896" s="4">
        <v>4.6631976782360599E-2</v>
      </c>
      <c r="I896" s="4">
        <v>4.6631976782360599E-2</v>
      </c>
      <c r="J896" s="4">
        <v>6.7343423037122498</v>
      </c>
      <c r="K896" s="4">
        <v>15.7845434187696</v>
      </c>
      <c r="L896" s="4">
        <v>16.2597401989097</v>
      </c>
      <c r="M896" s="4">
        <v>16.8102223975221</v>
      </c>
      <c r="O896" s="25" t="str">
        <f t="shared" si="17"/>
        <v>0038</v>
      </c>
      <c r="P896" s="25">
        <f>VLOOKUP($O896,scenarios!$A$2:$I$61,3)</f>
        <v>2060</v>
      </c>
      <c r="Q896" s="25" t="str">
        <f>VLOOKUP($O896,scenarios!$A$2:$I$61,4)</f>
        <v>Ref</v>
      </c>
      <c r="R896" s="25">
        <f>VLOOKUP($O896,scenarios!$A$2:$I$61,5)</f>
        <v>10</v>
      </c>
      <c r="S896" s="25" t="str">
        <f>VLOOKUP($O896,scenarios!$A$2:$I$61,6)</f>
        <v>Linear-Steady</v>
      </c>
      <c r="T896" s="25" t="str">
        <f>VLOOKUP($O896,scenarios!$A$2:$I$61,7)</f>
        <v>Doe4</v>
      </c>
      <c r="U896" s="25">
        <f>VLOOKUP($O896,scenarios!$A$2:$I$61,8)</f>
        <v>2030</v>
      </c>
      <c r="V896" s="25" t="str">
        <f>VLOOKUP($O896,scenarios!$A$2:$I$61,9)</f>
        <v>Ref</v>
      </c>
    </row>
    <row r="897" spans="1:22" x14ac:dyDescent="0.3">
      <c r="A897" s="10" t="s">
        <v>79</v>
      </c>
      <c r="B897" s="10" t="s">
        <v>147</v>
      </c>
      <c r="C897" s="2" t="s">
        <v>188</v>
      </c>
      <c r="D897" s="5"/>
      <c r="E897" s="5"/>
      <c r="F897" s="5"/>
      <c r="G897" s="4">
        <v>4.4798507204725002E-2</v>
      </c>
      <c r="H897" s="4">
        <v>4.6631976782360599E-2</v>
      </c>
      <c r="I897" s="4">
        <v>4.6631976782360599E-2</v>
      </c>
      <c r="J897" s="4">
        <v>6.7343423037122303</v>
      </c>
      <c r="K897" s="4">
        <v>15.7845434187696</v>
      </c>
      <c r="L897" s="4">
        <v>16.2597401989097</v>
      </c>
      <c r="M897" s="4">
        <v>16.8102223975221</v>
      </c>
      <c r="O897" s="25" t="str">
        <f t="shared" si="17"/>
        <v>0039</v>
      </c>
      <c r="P897" s="25">
        <f>VLOOKUP($O897,scenarios!$A$2:$I$61,3)</f>
        <v>2060</v>
      </c>
      <c r="Q897" s="25" t="str">
        <f>VLOOKUP($O897,scenarios!$A$2:$I$61,4)</f>
        <v>Ref</v>
      </c>
      <c r="R897" s="25">
        <f>VLOOKUP($O897,scenarios!$A$2:$I$61,5)</f>
        <v>10</v>
      </c>
      <c r="S897" s="25" t="str">
        <f>VLOOKUP($O897,scenarios!$A$2:$I$61,6)</f>
        <v>Linear-Steady</v>
      </c>
      <c r="T897" s="25" t="str">
        <f>VLOOKUP($O897,scenarios!$A$2:$I$61,7)</f>
        <v>Doe2</v>
      </c>
      <c r="U897" s="25">
        <f>VLOOKUP($O897,scenarios!$A$2:$I$61,8)</f>
        <v>2030</v>
      </c>
      <c r="V897" s="25" t="str">
        <f>VLOOKUP($O897,scenarios!$A$2:$I$61,9)</f>
        <v>Ref</v>
      </c>
    </row>
    <row r="898" spans="1:22" x14ac:dyDescent="0.3">
      <c r="A898" s="10" t="s">
        <v>79</v>
      </c>
      <c r="B898" s="10" t="s">
        <v>147</v>
      </c>
      <c r="C898" s="2" t="s">
        <v>189</v>
      </c>
      <c r="D898" s="5"/>
      <c r="E898" s="5"/>
      <c r="F898" s="5"/>
      <c r="G898" s="4">
        <v>4.4798507204725002E-2</v>
      </c>
      <c r="H898" s="4">
        <v>4.6631976782360599E-2</v>
      </c>
      <c r="I898" s="4">
        <v>4.6631976782360599E-2</v>
      </c>
      <c r="J898" s="4">
        <v>8.8256431163255904</v>
      </c>
      <c r="K898" s="4">
        <v>15.7845434187696</v>
      </c>
      <c r="L898" s="4">
        <v>16.2597401989097</v>
      </c>
      <c r="M898" s="4">
        <v>16.8102223975221</v>
      </c>
      <c r="O898" s="25" t="str">
        <f t="shared" si="17"/>
        <v>0040</v>
      </c>
      <c r="P898" s="25">
        <f>VLOOKUP($O898,scenarios!$A$2:$I$61,3)</f>
        <v>2060</v>
      </c>
      <c r="Q898" s="25" t="str">
        <f>VLOOKUP($O898,scenarios!$A$2:$I$61,4)</f>
        <v>Ref</v>
      </c>
      <c r="R898" s="25">
        <f>VLOOKUP($O898,scenarios!$A$2:$I$61,5)</f>
        <v>20</v>
      </c>
      <c r="S898" s="25" t="str">
        <f>VLOOKUP($O898,scenarios!$A$2:$I$61,6)</f>
        <v>Linear-Steady</v>
      </c>
      <c r="T898" s="25" t="str">
        <f>VLOOKUP($O898,scenarios!$A$2:$I$61,7)</f>
        <v>Low</v>
      </c>
      <c r="U898" s="25">
        <f>VLOOKUP($O898,scenarios!$A$2:$I$61,8)</f>
        <v>2030</v>
      </c>
      <c r="V898" s="25" t="str">
        <f>VLOOKUP($O898,scenarios!$A$2:$I$61,9)</f>
        <v>Ref</v>
      </c>
    </row>
    <row r="899" spans="1:22" x14ac:dyDescent="0.3">
      <c r="A899" s="10" t="s">
        <v>79</v>
      </c>
      <c r="B899" s="10" t="s">
        <v>147</v>
      </c>
      <c r="C899" s="2" t="s">
        <v>190</v>
      </c>
      <c r="D899" s="5"/>
      <c r="E899" s="5"/>
      <c r="F899" s="5"/>
      <c r="G899" s="4">
        <v>4.4798507204725002E-2</v>
      </c>
      <c r="H899" s="4">
        <v>4.6631976782360599E-2</v>
      </c>
      <c r="I899" s="4">
        <v>4.6631976782360599E-2</v>
      </c>
      <c r="J899" s="4">
        <v>8.8256431163255993</v>
      </c>
      <c r="K899" s="4">
        <v>15.7845434187696</v>
      </c>
      <c r="L899" s="4">
        <v>16.2597401989097</v>
      </c>
      <c r="M899" s="4">
        <v>16.8102223975221</v>
      </c>
      <c r="O899" s="25" t="str">
        <f t="shared" si="17"/>
        <v>0041</v>
      </c>
      <c r="P899" s="25">
        <f>VLOOKUP($O899,scenarios!$A$2:$I$61,3)</f>
        <v>2060</v>
      </c>
      <c r="Q899" s="25" t="str">
        <f>VLOOKUP($O899,scenarios!$A$2:$I$61,4)</f>
        <v>Ref</v>
      </c>
      <c r="R899" s="25">
        <f>VLOOKUP($O899,scenarios!$A$2:$I$61,5)</f>
        <v>20</v>
      </c>
      <c r="S899" s="25" t="str">
        <f>VLOOKUP($O899,scenarios!$A$2:$I$61,6)</f>
        <v>Linear-Steady</v>
      </c>
      <c r="T899" s="25" t="str">
        <f>VLOOKUP($O899,scenarios!$A$2:$I$61,7)</f>
        <v>Doe4</v>
      </c>
      <c r="U899" s="25">
        <f>VLOOKUP($O899,scenarios!$A$2:$I$61,8)</f>
        <v>2030</v>
      </c>
      <c r="V899" s="25" t="str">
        <f>VLOOKUP($O899,scenarios!$A$2:$I$61,9)</f>
        <v>Ref</v>
      </c>
    </row>
    <row r="900" spans="1:22" x14ac:dyDescent="0.3">
      <c r="A900" s="10" t="s">
        <v>79</v>
      </c>
      <c r="B900" s="10" t="s">
        <v>147</v>
      </c>
      <c r="C900" s="2" t="s">
        <v>191</v>
      </c>
      <c r="D900" s="5"/>
      <c r="E900" s="5"/>
      <c r="F900" s="5"/>
      <c r="G900" s="4">
        <v>4.4798507204725002E-2</v>
      </c>
      <c r="H900" s="4">
        <v>4.6631976782360599E-2</v>
      </c>
      <c r="I900" s="4">
        <v>4.6631976782360599E-2</v>
      </c>
      <c r="J900" s="4">
        <v>8.8256431163255993</v>
      </c>
      <c r="K900" s="4">
        <v>15.7845434187696</v>
      </c>
      <c r="L900" s="4">
        <v>16.2597401989097</v>
      </c>
      <c r="M900" s="4">
        <v>16.8102223975221</v>
      </c>
      <c r="O900" s="25" t="str">
        <f t="shared" si="17"/>
        <v>0042</v>
      </c>
      <c r="P900" s="25">
        <f>VLOOKUP($O900,scenarios!$A$2:$I$61,3)</f>
        <v>2060</v>
      </c>
      <c r="Q900" s="25" t="str">
        <f>VLOOKUP($O900,scenarios!$A$2:$I$61,4)</f>
        <v>Ref</v>
      </c>
      <c r="R900" s="25">
        <f>VLOOKUP($O900,scenarios!$A$2:$I$61,5)</f>
        <v>20</v>
      </c>
      <c r="S900" s="25" t="str">
        <f>VLOOKUP($O900,scenarios!$A$2:$I$61,6)</f>
        <v>Linear-Steady</v>
      </c>
      <c r="T900" s="25" t="str">
        <f>VLOOKUP($O900,scenarios!$A$2:$I$61,7)</f>
        <v>Doe2</v>
      </c>
      <c r="U900" s="25">
        <f>VLOOKUP($O900,scenarios!$A$2:$I$61,8)</f>
        <v>2030</v>
      </c>
      <c r="V900" s="25" t="str">
        <f>VLOOKUP($O900,scenarios!$A$2:$I$61,9)</f>
        <v>Ref</v>
      </c>
    </row>
    <row r="901" spans="1:22" x14ac:dyDescent="0.3">
      <c r="A901" s="10" t="s">
        <v>79</v>
      </c>
      <c r="B901" s="10" t="s">
        <v>147</v>
      </c>
      <c r="C901" s="2" t="s">
        <v>172</v>
      </c>
      <c r="D901" s="5"/>
      <c r="E901" s="5"/>
      <c r="F901" s="5"/>
      <c r="G901" s="4">
        <v>4.4798507204725002E-2</v>
      </c>
      <c r="H901" s="4">
        <v>4.6631976782360599E-2</v>
      </c>
      <c r="I901" s="4">
        <v>4.6631976782360599E-2</v>
      </c>
      <c r="J901" s="4">
        <v>7.9195576424014797</v>
      </c>
      <c r="K901" s="4">
        <v>15.7845434187696</v>
      </c>
      <c r="L901" s="4">
        <v>16.2597401989097</v>
      </c>
      <c r="M901" s="4">
        <v>16.8102223975221</v>
      </c>
      <c r="O901" s="25" t="str">
        <f t="shared" si="17"/>
        <v>0044</v>
      </c>
      <c r="P901" s="25">
        <f>VLOOKUP($O901,scenarios!$A$2:$I$61,3)</f>
        <v>2060</v>
      </c>
      <c r="Q901" s="25" t="str">
        <f>VLOOKUP($O901,scenarios!$A$2:$I$61,4)</f>
        <v>Ref</v>
      </c>
      <c r="R901" s="25">
        <f>VLOOKUP($O901,scenarios!$A$2:$I$61,5)</f>
        <v>10</v>
      </c>
      <c r="S901" s="25" t="str">
        <f>VLOOKUP($O901,scenarios!$A$2:$I$61,6)</f>
        <v>Ref</v>
      </c>
      <c r="T901" s="25" t="str">
        <f>VLOOKUP($O901,scenarios!$A$2:$I$61,7)</f>
        <v>Ref</v>
      </c>
      <c r="U901" s="25">
        <f>VLOOKUP($O901,scenarios!$A$2:$I$61,8)</f>
        <v>2030</v>
      </c>
      <c r="V901" s="25">
        <f>VLOOKUP($O901,scenarios!$A$2:$I$61,9)</f>
        <v>70</v>
      </c>
    </row>
    <row r="902" spans="1:22" x14ac:dyDescent="0.3">
      <c r="A902" s="10" t="s">
        <v>79</v>
      </c>
      <c r="B902" s="10" t="s">
        <v>147</v>
      </c>
      <c r="C902" s="2" t="s">
        <v>192</v>
      </c>
      <c r="D902" s="5"/>
      <c r="E902" s="5"/>
      <c r="F902" s="5"/>
      <c r="G902" s="4">
        <v>4.4798507204725002E-2</v>
      </c>
      <c r="H902" s="4">
        <v>4.6631976782360599E-2</v>
      </c>
      <c r="I902" s="4">
        <v>4.6631976782360599E-2</v>
      </c>
      <c r="J902" s="4">
        <v>6.5713123834338401</v>
      </c>
      <c r="K902" s="4">
        <v>15.7845434187696</v>
      </c>
      <c r="L902" s="4">
        <v>16.2597401989097</v>
      </c>
      <c r="M902" s="4">
        <v>16.8102223975221</v>
      </c>
      <c r="O902" s="25" t="str">
        <f t="shared" si="17"/>
        <v>0045</v>
      </c>
      <c r="P902" s="25">
        <f>VLOOKUP($O902,scenarios!$A$2:$I$61,3)</f>
        <v>2060</v>
      </c>
      <c r="Q902" s="25" t="str">
        <f>VLOOKUP($O902,scenarios!$A$2:$I$61,4)</f>
        <v>Ref</v>
      </c>
      <c r="R902" s="25">
        <f>VLOOKUP($O902,scenarios!$A$2:$I$61,5)</f>
        <v>20</v>
      </c>
      <c r="S902" s="25" t="str">
        <f>VLOOKUP($O902,scenarios!$A$2:$I$61,6)</f>
        <v>Ref</v>
      </c>
      <c r="T902" s="25" t="str">
        <f>VLOOKUP($O902,scenarios!$A$2:$I$61,7)</f>
        <v>Ref</v>
      </c>
      <c r="U902" s="25">
        <f>VLOOKUP($O902,scenarios!$A$2:$I$61,8)</f>
        <v>2030</v>
      </c>
      <c r="V902" s="25">
        <f>VLOOKUP($O902,scenarios!$A$2:$I$61,9)</f>
        <v>70</v>
      </c>
    </row>
    <row r="903" spans="1:22" x14ac:dyDescent="0.3">
      <c r="A903" s="10" t="s">
        <v>79</v>
      </c>
      <c r="B903" s="10" t="s">
        <v>147</v>
      </c>
      <c r="C903" s="2" t="s">
        <v>193</v>
      </c>
      <c r="D903" s="5"/>
      <c r="E903" s="5"/>
      <c r="F903" s="5"/>
      <c r="G903" s="4">
        <v>4.4798507204725002E-2</v>
      </c>
      <c r="H903" s="4">
        <v>4.6631976782360599E-2</v>
      </c>
      <c r="I903" s="4">
        <v>4.6631976782360599E-2</v>
      </c>
      <c r="J903" s="4">
        <v>7.7491323424497098</v>
      </c>
      <c r="K903" s="4">
        <v>15.7845434187696</v>
      </c>
      <c r="L903" s="4">
        <v>16.2597401989097</v>
      </c>
      <c r="M903" s="4">
        <v>16.8102223975221</v>
      </c>
      <c r="O903" s="25" t="str">
        <f t="shared" si="17"/>
        <v>0047</v>
      </c>
      <c r="P903" s="25">
        <f>VLOOKUP($O903,scenarios!$A$2:$I$61,3)</f>
        <v>2060</v>
      </c>
      <c r="Q903" s="25" t="str">
        <f>VLOOKUP($O903,scenarios!$A$2:$I$61,4)</f>
        <v>Ref</v>
      </c>
      <c r="R903" s="25">
        <f>VLOOKUP($O903,scenarios!$A$2:$I$61,5)</f>
        <v>10</v>
      </c>
      <c r="S903" s="25" t="str">
        <f>VLOOKUP($O903,scenarios!$A$2:$I$61,6)</f>
        <v>Linear-Steady</v>
      </c>
      <c r="T903" s="25" t="str">
        <f>VLOOKUP($O903,scenarios!$A$2:$I$61,7)</f>
        <v>Ref</v>
      </c>
      <c r="U903" s="25">
        <f>VLOOKUP($O903,scenarios!$A$2:$I$61,8)</f>
        <v>2030</v>
      </c>
      <c r="V903" s="25">
        <f>VLOOKUP($O903,scenarios!$A$2:$I$61,9)</f>
        <v>70</v>
      </c>
    </row>
    <row r="904" spans="1:22" x14ac:dyDescent="0.3">
      <c r="A904" s="10" t="s">
        <v>79</v>
      </c>
      <c r="B904" s="10" t="s">
        <v>147</v>
      </c>
      <c r="C904" s="2" t="s">
        <v>194</v>
      </c>
      <c r="D904" s="5"/>
      <c r="E904" s="5"/>
      <c r="F904" s="5"/>
      <c r="G904" s="4">
        <v>4.4798507204725002E-2</v>
      </c>
      <c r="H904" s="4">
        <v>4.6631976782360599E-2</v>
      </c>
      <c r="I904" s="4">
        <v>4.6631976782360599E-2</v>
      </c>
      <c r="J904" s="4">
        <v>6.5713123834338401</v>
      </c>
      <c r="K904" s="4">
        <v>15.7845434187696</v>
      </c>
      <c r="L904" s="4">
        <v>16.2597401989097</v>
      </c>
      <c r="M904" s="4">
        <v>16.8102223975221</v>
      </c>
      <c r="O904" s="25" t="str">
        <f t="shared" si="17"/>
        <v>0048</v>
      </c>
      <c r="P904" s="25">
        <f>VLOOKUP($O904,scenarios!$A$2:$I$61,3)</f>
        <v>2060</v>
      </c>
      <c r="Q904" s="25" t="str">
        <f>VLOOKUP($O904,scenarios!$A$2:$I$61,4)</f>
        <v>Ref</v>
      </c>
      <c r="R904" s="25">
        <f>VLOOKUP($O904,scenarios!$A$2:$I$61,5)</f>
        <v>20</v>
      </c>
      <c r="S904" s="25" t="str">
        <f>VLOOKUP($O904,scenarios!$A$2:$I$61,6)</f>
        <v>Linear-Steady</v>
      </c>
      <c r="T904" s="25" t="str">
        <f>VLOOKUP($O904,scenarios!$A$2:$I$61,7)</f>
        <v>Ref</v>
      </c>
      <c r="U904" s="25">
        <f>VLOOKUP($O904,scenarios!$A$2:$I$61,8)</f>
        <v>2030</v>
      </c>
      <c r="V904" s="25">
        <f>VLOOKUP($O904,scenarios!$A$2:$I$61,9)</f>
        <v>70</v>
      </c>
    </row>
    <row r="905" spans="1:22" x14ac:dyDescent="0.3">
      <c r="A905" s="10" t="s">
        <v>79</v>
      </c>
      <c r="B905" s="10" t="s">
        <v>147</v>
      </c>
      <c r="C905" s="2" t="s">
        <v>195</v>
      </c>
      <c r="D905" s="5"/>
      <c r="E905" s="5"/>
      <c r="F905" s="5"/>
      <c r="G905" s="4">
        <v>4.4798507204725002E-2</v>
      </c>
      <c r="H905" s="4">
        <v>4.6631976782360599E-2</v>
      </c>
      <c r="I905" s="4">
        <v>4.6631976782360599E-2</v>
      </c>
      <c r="J905" s="4">
        <v>6.7343423037122498</v>
      </c>
      <c r="K905" s="4">
        <v>15.7845434187696</v>
      </c>
      <c r="L905" s="4">
        <v>16.2597401989097</v>
      </c>
      <c r="M905" s="4">
        <v>16.8102223975221</v>
      </c>
      <c r="O905" s="25" t="str">
        <f t="shared" si="17"/>
        <v>0055</v>
      </c>
      <c r="P905" s="25">
        <f>VLOOKUP($O905,scenarios!$A$2:$I$61,3)</f>
        <v>2060</v>
      </c>
      <c r="Q905" s="25" t="str">
        <f>VLOOKUP($O905,scenarios!$A$2:$I$61,4)</f>
        <v>Ref</v>
      </c>
      <c r="R905" s="25">
        <f>VLOOKUP($O905,scenarios!$A$2:$I$61,5)</f>
        <v>10</v>
      </c>
      <c r="S905" s="25" t="str">
        <f>VLOOKUP($O905,scenarios!$A$2:$I$61,6)</f>
        <v>Linear-Steady</v>
      </c>
      <c r="T905" s="25" t="str">
        <f>VLOOKUP($O905,scenarios!$A$2:$I$61,7)</f>
        <v>Low</v>
      </c>
      <c r="U905" s="25">
        <f>VLOOKUP($O905,scenarios!$A$2:$I$61,8)</f>
        <v>2030</v>
      </c>
      <c r="V905" s="25">
        <f>VLOOKUP($O905,scenarios!$A$2:$I$61,9)</f>
        <v>70</v>
      </c>
    </row>
    <row r="906" spans="1:22" x14ac:dyDescent="0.3">
      <c r="A906" s="10" t="s">
        <v>79</v>
      </c>
      <c r="B906" s="10" t="s">
        <v>147</v>
      </c>
      <c r="C906" s="2" t="s">
        <v>196</v>
      </c>
      <c r="D906" s="5"/>
      <c r="E906" s="5"/>
      <c r="F906" s="5"/>
      <c r="G906" s="4">
        <v>4.4798507204725002E-2</v>
      </c>
      <c r="H906" s="4">
        <v>4.6631976782360599E-2</v>
      </c>
      <c r="I906" s="4">
        <v>4.6631976782360599E-2</v>
      </c>
      <c r="J906" s="4">
        <v>6.7343423037122498</v>
      </c>
      <c r="K906" s="4">
        <v>15.7845434187696</v>
      </c>
      <c r="L906" s="4">
        <v>16.2597401989097</v>
      </c>
      <c r="M906" s="4">
        <v>16.8102223975221</v>
      </c>
      <c r="O906" s="25" t="str">
        <f t="shared" si="17"/>
        <v>0056</v>
      </c>
      <c r="P906" s="25">
        <f>VLOOKUP($O906,scenarios!$A$2:$I$61,3)</f>
        <v>2060</v>
      </c>
      <c r="Q906" s="25" t="str">
        <f>VLOOKUP($O906,scenarios!$A$2:$I$61,4)</f>
        <v>Ref</v>
      </c>
      <c r="R906" s="25">
        <f>VLOOKUP($O906,scenarios!$A$2:$I$61,5)</f>
        <v>10</v>
      </c>
      <c r="S906" s="25" t="str">
        <f>VLOOKUP($O906,scenarios!$A$2:$I$61,6)</f>
        <v>Linear-Steady</v>
      </c>
      <c r="T906" s="25" t="str">
        <f>VLOOKUP($O906,scenarios!$A$2:$I$61,7)</f>
        <v>Doe4</v>
      </c>
      <c r="U906" s="25">
        <f>VLOOKUP($O906,scenarios!$A$2:$I$61,8)</f>
        <v>2030</v>
      </c>
      <c r="V906" s="25">
        <f>VLOOKUP($O906,scenarios!$A$2:$I$61,9)</f>
        <v>70</v>
      </c>
    </row>
    <row r="907" spans="1:22" x14ac:dyDescent="0.3">
      <c r="A907" s="10" t="s">
        <v>79</v>
      </c>
      <c r="B907" s="10" t="s">
        <v>147</v>
      </c>
      <c r="C907" s="2" t="s">
        <v>197</v>
      </c>
      <c r="D907" s="5"/>
      <c r="E907" s="5"/>
      <c r="F907" s="5"/>
      <c r="G907" s="4">
        <v>4.4798507204725002E-2</v>
      </c>
      <c r="H907" s="4">
        <v>4.6631976782360599E-2</v>
      </c>
      <c r="I907" s="4">
        <v>4.6631976782360599E-2</v>
      </c>
      <c r="J907" s="4">
        <v>6.7343423037122303</v>
      </c>
      <c r="K907" s="4">
        <v>15.7845434187696</v>
      </c>
      <c r="L907" s="4">
        <v>16.2597401989097</v>
      </c>
      <c r="M907" s="4">
        <v>16.8102223975221</v>
      </c>
      <c r="O907" s="25" t="str">
        <f t="shared" si="17"/>
        <v>0057</v>
      </c>
      <c r="P907" s="25">
        <f>VLOOKUP($O907,scenarios!$A$2:$I$61,3)</f>
        <v>2060</v>
      </c>
      <c r="Q907" s="25" t="str">
        <f>VLOOKUP($O907,scenarios!$A$2:$I$61,4)</f>
        <v>Ref</v>
      </c>
      <c r="R907" s="25">
        <f>VLOOKUP($O907,scenarios!$A$2:$I$61,5)</f>
        <v>10</v>
      </c>
      <c r="S907" s="25" t="str">
        <f>VLOOKUP($O907,scenarios!$A$2:$I$61,6)</f>
        <v>Linear-Steady</v>
      </c>
      <c r="T907" s="25" t="str">
        <f>VLOOKUP($O907,scenarios!$A$2:$I$61,7)</f>
        <v>Doe2</v>
      </c>
      <c r="U907" s="25">
        <f>VLOOKUP($O907,scenarios!$A$2:$I$61,8)</f>
        <v>2030</v>
      </c>
      <c r="V907" s="25">
        <f>VLOOKUP($O907,scenarios!$A$2:$I$61,9)</f>
        <v>70</v>
      </c>
    </row>
    <row r="908" spans="1:22" x14ac:dyDescent="0.3">
      <c r="A908" s="10" t="s">
        <v>79</v>
      </c>
      <c r="B908" s="10" t="s">
        <v>147</v>
      </c>
      <c r="C908" s="2" t="s">
        <v>198</v>
      </c>
      <c r="D908" s="5"/>
      <c r="E908" s="5"/>
      <c r="F908" s="5"/>
      <c r="G908" s="4">
        <v>4.4798507204725002E-2</v>
      </c>
      <c r="H908" s="4">
        <v>4.6631976782360599E-2</v>
      </c>
      <c r="I908" s="4">
        <v>4.6631976782360599E-2</v>
      </c>
      <c r="J908" s="4">
        <v>8.8256431163255993</v>
      </c>
      <c r="K908" s="4">
        <v>15.7845434187696</v>
      </c>
      <c r="L908" s="4">
        <v>16.2597401989097</v>
      </c>
      <c r="M908" s="4">
        <v>16.8102223975221</v>
      </c>
      <c r="O908" s="25" t="str">
        <f t="shared" si="17"/>
        <v>0058</v>
      </c>
      <c r="P908" s="25">
        <f>VLOOKUP($O908,scenarios!$A$2:$I$61,3)</f>
        <v>2060</v>
      </c>
      <c r="Q908" s="25" t="str">
        <f>VLOOKUP($O908,scenarios!$A$2:$I$61,4)</f>
        <v>Ref</v>
      </c>
      <c r="R908" s="25">
        <f>VLOOKUP($O908,scenarios!$A$2:$I$61,5)</f>
        <v>20</v>
      </c>
      <c r="S908" s="25" t="str">
        <f>VLOOKUP($O908,scenarios!$A$2:$I$61,6)</f>
        <v>Linear-Steady</v>
      </c>
      <c r="T908" s="25" t="str">
        <f>VLOOKUP($O908,scenarios!$A$2:$I$61,7)</f>
        <v>Low</v>
      </c>
      <c r="U908" s="25">
        <f>VLOOKUP($O908,scenarios!$A$2:$I$61,8)</f>
        <v>2030</v>
      </c>
      <c r="V908" s="25">
        <f>VLOOKUP($O908,scenarios!$A$2:$I$61,9)</f>
        <v>70</v>
      </c>
    </row>
    <row r="909" spans="1:22" x14ac:dyDescent="0.3">
      <c r="A909" s="10" t="s">
        <v>79</v>
      </c>
      <c r="B909" s="10" t="s">
        <v>147</v>
      </c>
      <c r="C909" s="2" t="s">
        <v>199</v>
      </c>
      <c r="D909" s="5"/>
      <c r="E909" s="5"/>
      <c r="F909" s="5"/>
      <c r="G909" s="4">
        <v>4.4798507204725002E-2</v>
      </c>
      <c r="H909" s="4">
        <v>4.6631976782360599E-2</v>
      </c>
      <c r="I909" s="4">
        <v>4.6631976782360599E-2</v>
      </c>
      <c r="J909" s="4">
        <v>8.8256431163255993</v>
      </c>
      <c r="K909" s="4">
        <v>15.7845434187696</v>
      </c>
      <c r="L909" s="4">
        <v>16.2597401989097</v>
      </c>
      <c r="M909" s="4">
        <v>16.8102223975221</v>
      </c>
      <c r="O909" s="25" t="str">
        <f t="shared" si="17"/>
        <v>0059</v>
      </c>
      <c r="P909" s="25">
        <f>VLOOKUP($O909,scenarios!$A$2:$I$61,3)</f>
        <v>2060</v>
      </c>
      <c r="Q909" s="25" t="str">
        <f>VLOOKUP($O909,scenarios!$A$2:$I$61,4)</f>
        <v>Ref</v>
      </c>
      <c r="R909" s="25">
        <f>VLOOKUP($O909,scenarios!$A$2:$I$61,5)</f>
        <v>20</v>
      </c>
      <c r="S909" s="25" t="str">
        <f>VLOOKUP($O909,scenarios!$A$2:$I$61,6)</f>
        <v>Linear-Steady</v>
      </c>
      <c r="T909" s="25" t="str">
        <f>VLOOKUP($O909,scenarios!$A$2:$I$61,7)</f>
        <v>Doe4</v>
      </c>
      <c r="U909" s="25">
        <f>VLOOKUP($O909,scenarios!$A$2:$I$61,8)</f>
        <v>2030</v>
      </c>
      <c r="V909" s="25">
        <f>VLOOKUP($O909,scenarios!$A$2:$I$61,9)</f>
        <v>70</v>
      </c>
    </row>
    <row r="910" spans="1:22" x14ac:dyDescent="0.3">
      <c r="A910" s="10" t="s">
        <v>79</v>
      </c>
      <c r="B910" s="10" t="s">
        <v>147</v>
      </c>
      <c r="C910" s="2" t="s">
        <v>200</v>
      </c>
      <c r="D910" s="5"/>
      <c r="E910" s="5"/>
      <c r="F910" s="5"/>
      <c r="G910" s="4">
        <v>4.4798507204725002E-2</v>
      </c>
      <c r="H910" s="4">
        <v>4.6631976782360599E-2</v>
      </c>
      <c r="I910" s="4">
        <v>4.6631976782360599E-2</v>
      </c>
      <c r="J910" s="4">
        <v>8.8256431163255993</v>
      </c>
      <c r="K910" s="4">
        <v>15.7845434187696</v>
      </c>
      <c r="L910" s="4">
        <v>16.2597401989097</v>
      </c>
      <c r="M910" s="4">
        <v>16.8102223975221</v>
      </c>
      <c r="O910" s="25" t="str">
        <f t="shared" si="17"/>
        <v>0060</v>
      </c>
      <c r="P910" s="25">
        <f>VLOOKUP($O910,scenarios!$A$2:$I$61,3)</f>
        <v>2060</v>
      </c>
      <c r="Q910" s="25" t="str">
        <f>VLOOKUP($O910,scenarios!$A$2:$I$61,4)</f>
        <v>Ref</v>
      </c>
      <c r="R910" s="25">
        <f>VLOOKUP($O910,scenarios!$A$2:$I$61,5)</f>
        <v>20</v>
      </c>
      <c r="S910" s="25" t="str">
        <f>VLOOKUP($O910,scenarios!$A$2:$I$61,6)</f>
        <v>Linear-Steady</v>
      </c>
      <c r="T910" s="25" t="str">
        <f>VLOOKUP($O910,scenarios!$A$2:$I$61,7)</f>
        <v>Doe2</v>
      </c>
      <c r="U910" s="25">
        <f>VLOOKUP($O910,scenarios!$A$2:$I$61,8)</f>
        <v>2030</v>
      </c>
      <c r="V910" s="25">
        <f>VLOOKUP($O910,scenarios!$A$2:$I$61,9)</f>
        <v>70</v>
      </c>
    </row>
    <row r="911" spans="1:22" x14ac:dyDescent="0.3">
      <c r="A911" s="2" t="s">
        <v>80</v>
      </c>
      <c r="B911" s="2" t="s">
        <v>147</v>
      </c>
      <c r="C911" s="2" t="s">
        <v>173</v>
      </c>
      <c r="D911" s="5"/>
      <c r="E911" s="5"/>
      <c r="F911" s="5"/>
      <c r="G911" s="5"/>
      <c r="H911" s="5"/>
      <c r="I911" s="5"/>
      <c r="J911" s="5"/>
      <c r="K911" s="5"/>
      <c r="L911" s="5"/>
      <c r="M911" s="4">
        <v>6.9474618384467197</v>
      </c>
      <c r="O911" s="25" t="str">
        <f t="shared" si="17"/>
        <v>0003</v>
      </c>
      <c r="P911" s="25" t="str">
        <f>VLOOKUP($O911,scenarios!$A$2:$I$61,3)</f>
        <v>Ref</v>
      </c>
      <c r="Q911" s="25" t="str">
        <f>VLOOKUP($O911,scenarios!$A$2:$I$61,4)</f>
        <v>Ref</v>
      </c>
      <c r="R911" s="25">
        <f>VLOOKUP($O911,scenarios!$A$2:$I$61,5)</f>
        <v>20</v>
      </c>
      <c r="S911" s="25" t="str">
        <f>VLOOKUP($O911,scenarios!$A$2:$I$61,6)</f>
        <v>Linear-Steady</v>
      </c>
      <c r="T911" s="25" t="str">
        <f>VLOOKUP($O911,scenarios!$A$2:$I$61,7)</f>
        <v>Doe2</v>
      </c>
      <c r="U911" s="25">
        <f>VLOOKUP($O911,scenarios!$A$2:$I$61,8)</f>
        <v>2030</v>
      </c>
      <c r="V911" s="25">
        <f>VLOOKUP($O911,scenarios!$A$2:$I$61,9)</f>
        <v>70</v>
      </c>
    </row>
    <row r="912" spans="1:22" x14ac:dyDescent="0.3">
      <c r="A912" s="10" t="s">
        <v>80</v>
      </c>
      <c r="B912" s="10" t="s">
        <v>147</v>
      </c>
      <c r="C912" s="2" t="s">
        <v>170</v>
      </c>
      <c r="D912" s="5"/>
      <c r="E912" s="5"/>
      <c r="F912" s="5"/>
      <c r="G912" s="5"/>
      <c r="H912" s="5"/>
      <c r="I912" s="5"/>
      <c r="J912" s="5"/>
      <c r="K912" s="4">
        <v>53.900738583432698</v>
      </c>
      <c r="L912" s="4">
        <v>55.1705544472293</v>
      </c>
      <c r="M912" s="4">
        <v>57.1162390792826</v>
      </c>
      <c r="O912" s="25" t="str">
        <f t="shared" si="17"/>
        <v>0008</v>
      </c>
      <c r="P912" s="25">
        <f>VLOOKUP($O912,scenarios!$A$2:$I$61,3)</f>
        <v>2060</v>
      </c>
      <c r="Q912" s="25" t="str">
        <f>VLOOKUP($O912,scenarios!$A$2:$I$61,4)</f>
        <v>Ref</v>
      </c>
      <c r="R912" s="25">
        <f>VLOOKUP($O912,scenarios!$A$2:$I$61,5)</f>
        <v>10</v>
      </c>
      <c r="S912" s="25" t="str">
        <f>VLOOKUP($O912,scenarios!$A$2:$I$61,6)</f>
        <v>Ref</v>
      </c>
      <c r="T912" s="25" t="str">
        <f>VLOOKUP($O912,scenarios!$A$2:$I$61,7)</f>
        <v>Ref</v>
      </c>
      <c r="U912" s="25" t="str">
        <f>VLOOKUP($O912,scenarios!$A$2:$I$61,8)</f>
        <v>Ref</v>
      </c>
      <c r="V912" s="25" t="str">
        <f>VLOOKUP($O912,scenarios!$A$2:$I$61,9)</f>
        <v>Ref</v>
      </c>
    </row>
    <row r="913" spans="1:22" x14ac:dyDescent="0.3">
      <c r="A913" s="10" t="s">
        <v>80</v>
      </c>
      <c r="B913" s="10" t="s">
        <v>147</v>
      </c>
      <c r="C913" s="2" t="s">
        <v>174</v>
      </c>
      <c r="D913" s="5"/>
      <c r="E913" s="5"/>
      <c r="F913" s="5"/>
      <c r="G913" s="5"/>
      <c r="H913" s="5"/>
      <c r="I913" s="5"/>
      <c r="J913" s="5"/>
      <c r="K913" s="4">
        <v>53.849030886434299</v>
      </c>
      <c r="L913" s="4">
        <v>55.118846750230901</v>
      </c>
      <c r="M913" s="4">
        <v>57.104924267828103</v>
      </c>
      <c r="O913" s="25" t="str">
        <f t="shared" si="17"/>
        <v>0009</v>
      </c>
      <c r="P913" s="25">
        <f>VLOOKUP($O913,scenarios!$A$2:$I$61,3)</f>
        <v>2060</v>
      </c>
      <c r="Q913" s="25" t="str">
        <f>VLOOKUP($O913,scenarios!$A$2:$I$61,4)</f>
        <v>Ref</v>
      </c>
      <c r="R913" s="25">
        <f>VLOOKUP($O913,scenarios!$A$2:$I$61,5)</f>
        <v>20</v>
      </c>
      <c r="S913" s="25" t="str">
        <f>VLOOKUP($O913,scenarios!$A$2:$I$61,6)</f>
        <v>Ref</v>
      </c>
      <c r="T913" s="25" t="str">
        <f>VLOOKUP($O913,scenarios!$A$2:$I$61,7)</f>
        <v>Ref</v>
      </c>
      <c r="U913" s="25" t="str">
        <f>VLOOKUP($O913,scenarios!$A$2:$I$61,8)</f>
        <v>Ref</v>
      </c>
      <c r="V913" s="25" t="str">
        <f>VLOOKUP($O913,scenarios!$A$2:$I$61,9)</f>
        <v>Ref</v>
      </c>
    </row>
    <row r="914" spans="1:22" x14ac:dyDescent="0.3">
      <c r="A914" s="10" t="s">
        <v>80</v>
      </c>
      <c r="B914" s="10" t="s">
        <v>147</v>
      </c>
      <c r="C914" s="2" t="s">
        <v>175</v>
      </c>
      <c r="D914" s="5"/>
      <c r="E914" s="5"/>
      <c r="F914" s="5"/>
      <c r="G914" s="5"/>
      <c r="H914" s="5"/>
      <c r="I914" s="5"/>
      <c r="J914" s="5"/>
      <c r="K914" s="4">
        <v>53.900738583432698</v>
      </c>
      <c r="L914" s="4">
        <v>55.1705544472293</v>
      </c>
      <c r="M914" s="4">
        <v>57.1162390792826</v>
      </c>
      <c r="O914" s="25" t="str">
        <f t="shared" si="17"/>
        <v>0011</v>
      </c>
      <c r="P914" s="25">
        <f>VLOOKUP($O914,scenarios!$A$2:$I$61,3)</f>
        <v>2060</v>
      </c>
      <c r="Q914" s="25" t="str">
        <f>VLOOKUP($O914,scenarios!$A$2:$I$61,4)</f>
        <v>Ref</v>
      </c>
      <c r="R914" s="25">
        <f>VLOOKUP($O914,scenarios!$A$2:$I$61,5)</f>
        <v>10</v>
      </c>
      <c r="S914" s="25" t="str">
        <f>VLOOKUP($O914,scenarios!$A$2:$I$61,6)</f>
        <v>Linear-Steady</v>
      </c>
      <c r="T914" s="25" t="str">
        <f>VLOOKUP($O914,scenarios!$A$2:$I$61,7)</f>
        <v>Ref</v>
      </c>
      <c r="U914" s="25" t="str">
        <f>VLOOKUP($O914,scenarios!$A$2:$I$61,8)</f>
        <v>Ref</v>
      </c>
      <c r="V914" s="25" t="str">
        <f>VLOOKUP($O914,scenarios!$A$2:$I$61,9)</f>
        <v>Ref</v>
      </c>
    </row>
    <row r="915" spans="1:22" x14ac:dyDescent="0.3">
      <c r="A915" s="10" t="s">
        <v>80</v>
      </c>
      <c r="B915" s="10" t="s">
        <v>147</v>
      </c>
      <c r="C915" s="2" t="s">
        <v>176</v>
      </c>
      <c r="D915" s="5"/>
      <c r="E915" s="5"/>
      <c r="F915" s="5"/>
      <c r="G915" s="5"/>
      <c r="H915" s="5"/>
      <c r="I915" s="5"/>
      <c r="J915" s="5"/>
      <c r="K915" s="4">
        <v>53.849030886434299</v>
      </c>
      <c r="L915" s="4">
        <v>55.118846750230901</v>
      </c>
      <c r="M915" s="4">
        <v>57.104924267828103</v>
      </c>
      <c r="O915" s="25" t="str">
        <f t="shared" si="17"/>
        <v>0012</v>
      </c>
      <c r="P915" s="25">
        <f>VLOOKUP($O915,scenarios!$A$2:$I$61,3)</f>
        <v>2060</v>
      </c>
      <c r="Q915" s="25" t="str">
        <f>VLOOKUP($O915,scenarios!$A$2:$I$61,4)</f>
        <v>Ref</v>
      </c>
      <c r="R915" s="25">
        <f>VLOOKUP($O915,scenarios!$A$2:$I$61,5)</f>
        <v>20</v>
      </c>
      <c r="S915" s="25" t="str">
        <f>VLOOKUP($O915,scenarios!$A$2:$I$61,6)</f>
        <v>Linear-Steady</v>
      </c>
      <c r="T915" s="25" t="str">
        <f>VLOOKUP($O915,scenarios!$A$2:$I$61,7)</f>
        <v>Ref</v>
      </c>
      <c r="U915" s="25" t="str">
        <f>VLOOKUP($O915,scenarios!$A$2:$I$61,8)</f>
        <v>Ref</v>
      </c>
      <c r="V915" s="25" t="str">
        <f>VLOOKUP($O915,scenarios!$A$2:$I$61,9)</f>
        <v>Ref</v>
      </c>
    </row>
    <row r="916" spans="1:22" x14ac:dyDescent="0.3">
      <c r="A916" s="10" t="s">
        <v>80</v>
      </c>
      <c r="B916" s="10" t="s">
        <v>147</v>
      </c>
      <c r="C916" s="2" t="s">
        <v>177</v>
      </c>
      <c r="D916" s="5"/>
      <c r="E916" s="5"/>
      <c r="F916" s="5"/>
      <c r="G916" s="5"/>
      <c r="H916" s="5"/>
      <c r="I916" s="5"/>
      <c r="J916" s="5"/>
      <c r="K916" s="4">
        <v>53.900738583432698</v>
      </c>
      <c r="L916" s="4">
        <v>55.1705544472293</v>
      </c>
      <c r="M916" s="4">
        <v>57.1162390792826</v>
      </c>
      <c r="O916" s="25" t="str">
        <f t="shared" si="17"/>
        <v>0019</v>
      </c>
      <c r="P916" s="25">
        <f>VLOOKUP($O916,scenarios!$A$2:$I$61,3)</f>
        <v>2060</v>
      </c>
      <c r="Q916" s="25" t="str">
        <f>VLOOKUP($O916,scenarios!$A$2:$I$61,4)</f>
        <v>Ref</v>
      </c>
      <c r="R916" s="25">
        <f>VLOOKUP($O916,scenarios!$A$2:$I$61,5)</f>
        <v>10</v>
      </c>
      <c r="S916" s="25" t="str">
        <f>VLOOKUP($O916,scenarios!$A$2:$I$61,6)</f>
        <v>Linear-Steady</v>
      </c>
      <c r="T916" s="25" t="str">
        <f>VLOOKUP($O916,scenarios!$A$2:$I$61,7)</f>
        <v>Low</v>
      </c>
      <c r="U916" s="25" t="str">
        <f>VLOOKUP($O916,scenarios!$A$2:$I$61,8)</f>
        <v>Ref</v>
      </c>
      <c r="V916" s="25" t="str">
        <f>VLOOKUP($O916,scenarios!$A$2:$I$61,9)</f>
        <v>Ref</v>
      </c>
    </row>
    <row r="917" spans="1:22" x14ac:dyDescent="0.3">
      <c r="A917" s="10" t="s">
        <v>80</v>
      </c>
      <c r="B917" s="10" t="s">
        <v>147</v>
      </c>
      <c r="C917" s="2" t="s">
        <v>178</v>
      </c>
      <c r="D917" s="5"/>
      <c r="E917" s="5"/>
      <c r="F917" s="5"/>
      <c r="G917" s="5"/>
      <c r="H917" s="5"/>
      <c r="I917" s="5"/>
      <c r="J917" s="5"/>
      <c r="K917" s="4">
        <v>53.900738583432698</v>
      </c>
      <c r="L917" s="4">
        <v>55.1705544472293</v>
      </c>
      <c r="M917" s="4">
        <v>57.1162390792826</v>
      </c>
      <c r="O917" s="25" t="str">
        <f t="shared" si="17"/>
        <v>0020</v>
      </c>
      <c r="P917" s="25">
        <f>VLOOKUP($O917,scenarios!$A$2:$I$61,3)</f>
        <v>2060</v>
      </c>
      <c r="Q917" s="25" t="str">
        <f>VLOOKUP($O917,scenarios!$A$2:$I$61,4)</f>
        <v>Ref</v>
      </c>
      <c r="R917" s="25">
        <f>VLOOKUP($O917,scenarios!$A$2:$I$61,5)</f>
        <v>10</v>
      </c>
      <c r="S917" s="25" t="str">
        <f>VLOOKUP($O917,scenarios!$A$2:$I$61,6)</f>
        <v>Linear-Steady</v>
      </c>
      <c r="T917" s="25" t="str">
        <f>VLOOKUP($O917,scenarios!$A$2:$I$61,7)</f>
        <v>Doe4</v>
      </c>
      <c r="U917" s="25" t="str">
        <f>VLOOKUP($O917,scenarios!$A$2:$I$61,8)</f>
        <v>Ref</v>
      </c>
      <c r="V917" s="25" t="str">
        <f>VLOOKUP($O917,scenarios!$A$2:$I$61,9)</f>
        <v>Ref</v>
      </c>
    </row>
    <row r="918" spans="1:22" x14ac:dyDescent="0.3">
      <c r="A918" s="10" t="s">
        <v>80</v>
      </c>
      <c r="B918" s="10" t="s">
        <v>147</v>
      </c>
      <c r="C918" s="2" t="s">
        <v>179</v>
      </c>
      <c r="D918" s="5"/>
      <c r="E918" s="5"/>
      <c r="F918" s="5"/>
      <c r="G918" s="5"/>
      <c r="H918" s="5"/>
      <c r="I918" s="5"/>
      <c r="J918" s="5"/>
      <c r="K918" s="4">
        <v>53.900738583432698</v>
      </c>
      <c r="L918" s="4">
        <v>55.1705544472293</v>
      </c>
      <c r="M918" s="4">
        <v>57.1162390792826</v>
      </c>
      <c r="O918" s="25" t="str">
        <f t="shared" si="17"/>
        <v>0021</v>
      </c>
      <c r="P918" s="25">
        <f>VLOOKUP($O918,scenarios!$A$2:$I$61,3)</f>
        <v>2060</v>
      </c>
      <c r="Q918" s="25" t="str">
        <f>VLOOKUP($O918,scenarios!$A$2:$I$61,4)</f>
        <v>Ref</v>
      </c>
      <c r="R918" s="25">
        <f>VLOOKUP($O918,scenarios!$A$2:$I$61,5)</f>
        <v>10</v>
      </c>
      <c r="S918" s="25" t="str">
        <f>VLOOKUP($O918,scenarios!$A$2:$I$61,6)</f>
        <v>Linear-Steady</v>
      </c>
      <c r="T918" s="25" t="str">
        <f>VLOOKUP($O918,scenarios!$A$2:$I$61,7)</f>
        <v>Doe2</v>
      </c>
      <c r="U918" s="25" t="str">
        <f>VLOOKUP($O918,scenarios!$A$2:$I$61,8)</f>
        <v>Ref</v>
      </c>
      <c r="V918" s="25" t="str">
        <f>VLOOKUP($O918,scenarios!$A$2:$I$61,9)</f>
        <v>Ref</v>
      </c>
    </row>
    <row r="919" spans="1:22" x14ac:dyDescent="0.3">
      <c r="A919" s="10" t="s">
        <v>80</v>
      </c>
      <c r="B919" s="10" t="s">
        <v>147</v>
      </c>
      <c r="C919" s="2" t="s">
        <v>180</v>
      </c>
      <c r="D919" s="5"/>
      <c r="E919" s="5"/>
      <c r="F919" s="5"/>
      <c r="G919" s="5"/>
      <c r="H919" s="5"/>
      <c r="I919" s="5"/>
      <c r="J919" s="5"/>
      <c r="K919" s="4">
        <v>53.849030886434299</v>
      </c>
      <c r="L919" s="4">
        <v>55.118846750230901</v>
      </c>
      <c r="M919" s="4">
        <v>57.104924267828103</v>
      </c>
      <c r="O919" s="25" t="str">
        <f t="shared" si="17"/>
        <v>0022</v>
      </c>
      <c r="P919" s="25">
        <f>VLOOKUP($O919,scenarios!$A$2:$I$61,3)</f>
        <v>2060</v>
      </c>
      <c r="Q919" s="25" t="str">
        <f>VLOOKUP($O919,scenarios!$A$2:$I$61,4)</f>
        <v>Ref</v>
      </c>
      <c r="R919" s="25">
        <f>VLOOKUP($O919,scenarios!$A$2:$I$61,5)</f>
        <v>20</v>
      </c>
      <c r="S919" s="25" t="str">
        <f>VLOOKUP($O919,scenarios!$A$2:$I$61,6)</f>
        <v>Linear-Steady</v>
      </c>
      <c r="T919" s="25" t="str">
        <f>VLOOKUP($O919,scenarios!$A$2:$I$61,7)</f>
        <v>Low</v>
      </c>
      <c r="U919" s="25" t="str">
        <f>VLOOKUP($O919,scenarios!$A$2:$I$61,8)</f>
        <v>Ref</v>
      </c>
      <c r="V919" s="25" t="str">
        <f>VLOOKUP($O919,scenarios!$A$2:$I$61,9)</f>
        <v>Ref</v>
      </c>
    </row>
    <row r="920" spans="1:22" x14ac:dyDescent="0.3">
      <c r="A920" s="10" t="s">
        <v>80</v>
      </c>
      <c r="B920" s="10" t="s">
        <v>147</v>
      </c>
      <c r="C920" s="2" t="s">
        <v>181</v>
      </c>
      <c r="D920" s="5"/>
      <c r="E920" s="5"/>
      <c r="F920" s="5"/>
      <c r="G920" s="5"/>
      <c r="H920" s="5"/>
      <c r="I920" s="5"/>
      <c r="J920" s="5"/>
      <c r="K920" s="4">
        <v>53.849030886434299</v>
      </c>
      <c r="L920" s="4">
        <v>55.118846750230901</v>
      </c>
      <c r="M920" s="4">
        <v>57.104924267828103</v>
      </c>
      <c r="O920" s="25" t="str">
        <f t="shared" si="17"/>
        <v>0023</v>
      </c>
      <c r="P920" s="25">
        <f>VLOOKUP($O920,scenarios!$A$2:$I$61,3)</f>
        <v>2060</v>
      </c>
      <c r="Q920" s="25" t="str">
        <f>VLOOKUP($O920,scenarios!$A$2:$I$61,4)</f>
        <v>Ref</v>
      </c>
      <c r="R920" s="25">
        <f>VLOOKUP($O920,scenarios!$A$2:$I$61,5)</f>
        <v>20</v>
      </c>
      <c r="S920" s="25" t="str">
        <f>VLOOKUP($O920,scenarios!$A$2:$I$61,6)</f>
        <v>Linear-Steady</v>
      </c>
      <c r="T920" s="25" t="str">
        <f>VLOOKUP($O920,scenarios!$A$2:$I$61,7)</f>
        <v>Doe4</v>
      </c>
      <c r="U920" s="25" t="str">
        <f>VLOOKUP($O920,scenarios!$A$2:$I$61,8)</f>
        <v>Ref</v>
      </c>
      <c r="V920" s="25" t="str">
        <f>VLOOKUP($O920,scenarios!$A$2:$I$61,9)</f>
        <v>Ref</v>
      </c>
    </row>
    <row r="921" spans="1:22" x14ac:dyDescent="0.3">
      <c r="A921" s="10" t="s">
        <v>80</v>
      </c>
      <c r="B921" s="10" t="s">
        <v>147</v>
      </c>
      <c r="C921" s="2" t="s">
        <v>182</v>
      </c>
      <c r="D921" s="5"/>
      <c r="E921" s="5"/>
      <c r="F921" s="5"/>
      <c r="G921" s="5"/>
      <c r="H921" s="5"/>
      <c r="I921" s="5"/>
      <c r="J921" s="5"/>
      <c r="K921" s="4">
        <v>53.849030886434299</v>
      </c>
      <c r="L921" s="4">
        <v>55.118846750230901</v>
      </c>
      <c r="M921" s="4">
        <v>57.104924267828103</v>
      </c>
      <c r="O921" s="25" t="str">
        <f t="shared" si="17"/>
        <v>0024</v>
      </c>
      <c r="P921" s="25">
        <f>VLOOKUP($O921,scenarios!$A$2:$I$61,3)</f>
        <v>2060</v>
      </c>
      <c r="Q921" s="25" t="str">
        <f>VLOOKUP($O921,scenarios!$A$2:$I$61,4)</f>
        <v>Ref</v>
      </c>
      <c r="R921" s="25">
        <f>VLOOKUP($O921,scenarios!$A$2:$I$61,5)</f>
        <v>20</v>
      </c>
      <c r="S921" s="25" t="str">
        <f>VLOOKUP($O921,scenarios!$A$2:$I$61,6)</f>
        <v>Linear-Steady</v>
      </c>
      <c r="T921" s="25" t="str">
        <f>VLOOKUP($O921,scenarios!$A$2:$I$61,7)</f>
        <v>Doe2</v>
      </c>
      <c r="U921" s="25" t="str">
        <f>VLOOKUP($O921,scenarios!$A$2:$I$61,8)</f>
        <v>Ref</v>
      </c>
      <c r="V921" s="25" t="str">
        <f>VLOOKUP($O921,scenarios!$A$2:$I$61,9)</f>
        <v>Ref</v>
      </c>
    </row>
    <row r="922" spans="1:22" x14ac:dyDescent="0.3">
      <c r="A922" s="10" t="s">
        <v>80</v>
      </c>
      <c r="B922" s="10" t="s">
        <v>147</v>
      </c>
      <c r="C922" s="2" t="s">
        <v>171</v>
      </c>
      <c r="D922" s="5"/>
      <c r="E922" s="5"/>
      <c r="F922" s="5"/>
      <c r="G922" s="5"/>
      <c r="H922" s="5"/>
      <c r="I922" s="5"/>
      <c r="J922" s="5"/>
      <c r="K922" s="4">
        <v>53.900738583432698</v>
      </c>
      <c r="L922" s="4">
        <v>55.1705544472293</v>
      </c>
      <c r="M922" s="4">
        <v>57.1162390792826</v>
      </c>
      <c r="O922" s="25" t="str">
        <f t="shared" si="17"/>
        <v>0026</v>
      </c>
      <c r="P922" s="25">
        <f>VLOOKUP($O922,scenarios!$A$2:$I$61,3)</f>
        <v>2060</v>
      </c>
      <c r="Q922" s="25" t="str">
        <f>VLOOKUP($O922,scenarios!$A$2:$I$61,4)</f>
        <v>Ref</v>
      </c>
      <c r="R922" s="25">
        <f>VLOOKUP($O922,scenarios!$A$2:$I$61,5)</f>
        <v>10</v>
      </c>
      <c r="S922" s="25" t="str">
        <f>VLOOKUP($O922,scenarios!$A$2:$I$61,6)</f>
        <v>Ref</v>
      </c>
      <c r="T922" s="25" t="str">
        <f>VLOOKUP($O922,scenarios!$A$2:$I$61,7)</f>
        <v>Ref</v>
      </c>
      <c r="U922" s="25">
        <f>VLOOKUP($O922,scenarios!$A$2:$I$61,8)</f>
        <v>2030</v>
      </c>
      <c r="V922" s="25" t="str">
        <f>VLOOKUP($O922,scenarios!$A$2:$I$61,9)</f>
        <v>Ref</v>
      </c>
    </row>
    <row r="923" spans="1:22" x14ac:dyDescent="0.3">
      <c r="A923" s="10" t="s">
        <v>80</v>
      </c>
      <c r="B923" s="10" t="s">
        <v>147</v>
      </c>
      <c r="C923" s="2" t="s">
        <v>183</v>
      </c>
      <c r="D923" s="5"/>
      <c r="E923" s="5"/>
      <c r="F923" s="5"/>
      <c r="G923" s="5"/>
      <c r="H923" s="5"/>
      <c r="I923" s="5"/>
      <c r="J923" s="5"/>
      <c r="K923" s="4">
        <v>53.849030886434299</v>
      </c>
      <c r="L923" s="4">
        <v>55.118846750230901</v>
      </c>
      <c r="M923" s="4">
        <v>57.104924267828103</v>
      </c>
      <c r="O923" s="25" t="str">
        <f t="shared" si="17"/>
        <v>0027</v>
      </c>
      <c r="P923" s="25">
        <f>VLOOKUP($O923,scenarios!$A$2:$I$61,3)</f>
        <v>2060</v>
      </c>
      <c r="Q923" s="25" t="str">
        <f>VLOOKUP($O923,scenarios!$A$2:$I$61,4)</f>
        <v>Ref</v>
      </c>
      <c r="R923" s="25">
        <f>VLOOKUP($O923,scenarios!$A$2:$I$61,5)</f>
        <v>20</v>
      </c>
      <c r="S923" s="25" t="str">
        <f>VLOOKUP($O923,scenarios!$A$2:$I$61,6)</f>
        <v>Ref</v>
      </c>
      <c r="T923" s="25" t="str">
        <f>VLOOKUP($O923,scenarios!$A$2:$I$61,7)</f>
        <v>Ref</v>
      </c>
      <c r="U923" s="25">
        <f>VLOOKUP($O923,scenarios!$A$2:$I$61,8)</f>
        <v>2030</v>
      </c>
      <c r="V923" s="25" t="str">
        <f>VLOOKUP($O923,scenarios!$A$2:$I$61,9)</f>
        <v>Ref</v>
      </c>
    </row>
    <row r="924" spans="1:22" x14ac:dyDescent="0.3">
      <c r="A924" s="10" t="s">
        <v>80</v>
      </c>
      <c r="B924" s="10" t="s">
        <v>147</v>
      </c>
      <c r="C924" s="2" t="s">
        <v>184</v>
      </c>
      <c r="D924" s="5"/>
      <c r="E924" s="5"/>
      <c r="F924" s="5"/>
      <c r="G924" s="5"/>
      <c r="H924" s="5"/>
      <c r="I924" s="5"/>
      <c r="J924" s="5"/>
      <c r="K924" s="4">
        <v>53.900738583432698</v>
      </c>
      <c r="L924" s="4">
        <v>55.1705544472293</v>
      </c>
      <c r="M924" s="4">
        <v>57.1162390792826</v>
      </c>
      <c r="O924" s="25" t="str">
        <f t="shared" si="17"/>
        <v>0029</v>
      </c>
      <c r="P924" s="25">
        <f>VLOOKUP($O924,scenarios!$A$2:$I$61,3)</f>
        <v>2060</v>
      </c>
      <c r="Q924" s="25" t="str">
        <f>VLOOKUP($O924,scenarios!$A$2:$I$61,4)</f>
        <v>Ref</v>
      </c>
      <c r="R924" s="25">
        <f>VLOOKUP($O924,scenarios!$A$2:$I$61,5)</f>
        <v>10</v>
      </c>
      <c r="S924" s="25" t="str">
        <f>VLOOKUP($O924,scenarios!$A$2:$I$61,6)</f>
        <v>Linear-Steady</v>
      </c>
      <c r="T924" s="25" t="str">
        <f>VLOOKUP($O924,scenarios!$A$2:$I$61,7)</f>
        <v>Ref</v>
      </c>
      <c r="U924" s="25">
        <f>VLOOKUP($O924,scenarios!$A$2:$I$61,8)</f>
        <v>2030</v>
      </c>
      <c r="V924" s="25" t="str">
        <f>VLOOKUP($O924,scenarios!$A$2:$I$61,9)</f>
        <v>Ref</v>
      </c>
    </row>
    <row r="925" spans="1:22" x14ac:dyDescent="0.3">
      <c r="A925" s="10" t="s">
        <v>80</v>
      </c>
      <c r="B925" s="10" t="s">
        <v>147</v>
      </c>
      <c r="C925" s="2" t="s">
        <v>185</v>
      </c>
      <c r="D925" s="5"/>
      <c r="E925" s="5"/>
      <c r="F925" s="5"/>
      <c r="G925" s="5"/>
      <c r="H925" s="5"/>
      <c r="I925" s="5"/>
      <c r="J925" s="5"/>
      <c r="K925" s="4">
        <v>53.849030886434299</v>
      </c>
      <c r="L925" s="4">
        <v>55.118846750230901</v>
      </c>
      <c r="M925" s="4">
        <v>57.104924267828103</v>
      </c>
      <c r="O925" s="25" t="str">
        <f t="shared" si="17"/>
        <v>0030</v>
      </c>
      <c r="P925" s="25">
        <f>VLOOKUP($O925,scenarios!$A$2:$I$61,3)</f>
        <v>2060</v>
      </c>
      <c r="Q925" s="25" t="str">
        <f>VLOOKUP($O925,scenarios!$A$2:$I$61,4)</f>
        <v>Ref</v>
      </c>
      <c r="R925" s="25">
        <f>VLOOKUP($O925,scenarios!$A$2:$I$61,5)</f>
        <v>20</v>
      </c>
      <c r="S925" s="25" t="str">
        <f>VLOOKUP($O925,scenarios!$A$2:$I$61,6)</f>
        <v>Linear-Steady</v>
      </c>
      <c r="T925" s="25" t="str">
        <f>VLOOKUP($O925,scenarios!$A$2:$I$61,7)</f>
        <v>Ref</v>
      </c>
      <c r="U925" s="25">
        <f>VLOOKUP($O925,scenarios!$A$2:$I$61,8)</f>
        <v>2030</v>
      </c>
      <c r="V925" s="25" t="str">
        <f>VLOOKUP($O925,scenarios!$A$2:$I$61,9)</f>
        <v>Ref</v>
      </c>
    </row>
    <row r="926" spans="1:22" x14ac:dyDescent="0.3">
      <c r="A926" s="10" t="s">
        <v>80</v>
      </c>
      <c r="B926" s="10" t="s">
        <v>147</v>
      </c>
      <c r="C926" s="2" t="s">
        <v>186</v>
      </c>
      <c r="D926" s="5"/>
      <c r="E926" s="5"/>
      <c r="F926" s="5"/>
      <c r="G926" s="5"/>
      <c r="H926" s="5"/>
      <c r="I926" s="5"/>
      <c r="J926" s="5"/>
      <c r="K926" s="4">
        <v>53.900738583432698</v>
      </c>
      <c r="L926" s="4">
        <v>55.1705544472293</v>
      </c>
      <c r="M926" s="4">
        <v>57.1162390792826</v>
      </c>
      <c r="O926" s="25" t="str">
        <f t="shared" si="17"/>
        <v>0037</v>
      </c>
      <c r="P926" s="25">
        <f>VLOOKUP($O926,scenarios!$A$2:$I$61,3)</f>
        <v>2060</v>
      </c>
      <c r="Q926" s="25" t="str">
        <f>VLOOKUP($O926,scenarios!$A$2:$I$61,4)</f>
        <v>Ref</v>
      </c>
      <c r="R926" s="25">
        <f>VLOOKUP($O926,scenarios!$A$2:$I$61,5)</f>
        <v>10</v>
      </c>
      <c r="S926" s="25" t="str">
        <f>VLOOKUP($O926,scenarios!$A$2:$I$61,6)</f>
        <v>Linear-Steady</v>
      </c>
      <c r="T926" s="25" t="str">
        <f>VLOOKUP($O926,scenarios!$A$2:$I$61,7)</f>
        <v>Low</v>
      </c>
      <c r="U926" s="25">
        <f>VLOOKUP($O926,scenarios!$A$2:$I$61,8)</f>
        <v>2030</v>
      </c>
      <c r="V926" s="25" t="str">
        <f>VLOOKUP($O926,scenarios!$A$2:$I$61,9)</f>
        <v>Ref</v>
      </c>
    </row>
    <row r="927" spans="1:22" x14ac:dyDescent="0.3">
      <c r="A927" s="10" t="s">
        <v>80</v>
      </c>
      <c r="B927" s="10" t="s">
        <v>147</v>
      </c>
      <c r="C927" s="2" t="s">
        <v>187</v>
      </c>
      <c r="D927" s="5"/>
      <c r="E927" s="5"/>
      <c r="F927" s="5"/>
      <c r="G927" s="5"/>
      <c r="H927" s="5"/>
      <c r="I927" s="5"/>
      <c r="J927" s="5"/>
      <c r="K927" s="4">
        <v>53.900738583432698</v>
      </c>
      <c r="L927" s="4">
        <v>55.1705544472293</v>
      </c>
      <c r="M927" s="4">
        <v>57.1162390792826</v>
      </c>
      <c r="O927" s="25" t="str">
        <f t="shared" si="17"/>
        <v>0038</v>
      </c>
      <c r="P927" s="25">
        <f>VLOOKUP($O927,scenarios!$A$2:$I$61,3)</f>
        <v>2060</v>
      </c>
      <c r="Q927" s="25" t="str">
        <f>VLOOKUP($O927,scenarios!$A$2:$I$61,4)</f>
        <v>Ref</v>
      </c>
      <c r="R927" s="25">
        <f>VLOOKUP($O927,scenarios!$A$2:$I$61,5)</f>
        <v>10</v>
      </c>
      <c r="S927" s="25" t="str">
        <f>VLOOKUP($O927,scenarios!$A$2:$I$61,6)</f>
        <v>Linear-Steady</v>
      </c>
      <c r="T927" s="25" t="str">
        <f>VLOOKUP($O927,scenarios!$A$2:$I$61,7)</f>
        <v>Doe4</v>
      </c>
      <c r="U927" s="25">
        <f>VLOOKUP($O927,scenarios!$A$2:$I$61,8)</f>
        <v>2030</v>
      </c>
      <c r="V927" s="25" t="str">
        <f>VLOOKUP($O927,scenarios!$A$2:$I$61,9)</f>
        <v>Ref</v>
      </c>
    </row>
    <row r="928" spans="1:22" x14ac:dyDescent="0.3">
      <c r="A928" s="10" t="s">
        <v>80</v>
      </c>
      <c r="B928" s="10" t="s">
        <v>147</v>
      </c>
      <c r="C928" s="2" t="s">
        <v>188</v>
      </c>
      <c r="D928" s="5"/>
      <c r="E928" s="5"/>
      <c r="F928" s="5"/>
      <c r="G928" s="5"/>
      <c r="H928" s="5"/>
      <c r="I928" s="5"/>
      <c r="J928" s="5"/>
      <c r="K928" s="4">
        <v>53.900738583432698</v>
      </c>
      <c r="L928" s="4">
        <v>55.1705544472293</v>
      </c>
      <c r="M928" s="4">
        <v>57.1162390792826</v>
      </c>
      <c r="O928" s="25" t="str">
        <f t="shared" si="17"/>
        <v>0039</v>
      </c>
      <c r="P928" s="25">
        <f>VLOOKUP($O928,scenarios!$A$2:$I$61,3)</f>
        <v>2060</v>
      </c>
      <c r="Q928" s="25" t="str">
        <f>VLOOKUP($O928,scenarios!$A$2:$I$61,4)</f>
        <v>Ref</v>
      </c>
      <c r="R928" s="25">
        <f>VLOOKUP($O928,scenarios!$A$2:$I$61,5)</f>
        <v>10</v>
      </c>
      <c r="S928" s="25" t="str">
        <f>VLOOKUP($O928,scenarios!$A$2:$I$61,6)</f>
        <v>Linear-Steady</v>
      </c>
      <c r="T928" s="25" t="str">
        <f>VLOOKUP($O928,scenarios!$A$2:$I$61,7)</f>
        <v>Doe2</v>
      </c>
      <c r="U928" s="25">
        <f>VLOOKUP($O928,scenarios!$A$2:$I$61,8)</f>
        <v>2030</v>
      </c>
      <c r="V928" s="25" t="str">
        <f>VLOOKUP($O928,scenarios!$A$2:$I$61,9)</f>
        <v>Ref</v>
      </c>
    </row>
    <row r="929" spans="1:22" x14ac:dyDescent="0.3">
      <c r="A929" s="10" t="s">
        <v>80</v>
      </c>
      <c r="B929" s="10" t="s">
        <v>147</v>
      </c>
      <c r="C929" s="2" t="s">
        <v>189</v>
      </c>
      <c r="D929" s="5"/>
      <c r="E929" s="5"/>
      <c r="F929" s="5"/>
      <c r="G929" s="5"/>
      <c r="H929" s="5"/>
      <c r="I929" s="5"/>
      <c r="J929" s="5"/>
      <c r="K929" s="4">
        <v>53.900738583432698</v>
      </c>
      <c r="L929" s="4">
        <v>55.1705544472293</v>
      </c>
      <c r="M929" s="4">
        <v>57.1162390792826</v>
      </c>
      <c r="O929" s="25" t="str">
        <f t="shared" si="17"/>
        <v>0040</v>
      </c>
      <c r="P929" s="25">
        <f>VLOOKUP($O929,scenarios!$A$2:$I$61,3)</f>
        <v>2060</v>
      </c>
      <c r="Q929" s="25" t="str">
        <f>VLOOKUP($O929,scenarios!$A$2:$I$61,4)</f>
        <v>Ref</v>
      </c>
      <c r="R929" s="25">
        <f>VLOOKUP($O929,scenarios!$A$2:$I$61,5)</f>
        <v>20</v>
      </c>
      <c r="S929" s="25" t="str">
        <f>VLOOKUP($O929,scenarios!$A$2:$I$61,6)</f>
        <v>Linear-Steady</v>
      </c>
      <c r="T929" s="25" t="str">
        <f>VLOOKUP($O929,scenarios!$A$2:$I$61,7)</f>
        <v>Low</v>
      </c>
      <c r="U929" s="25">
        <f>VLOOKUP($O929,scenarios!$A$2:$I$61,8)</f>
        <v>2030</v>
      </c>
      <c r="V929" s="25" t="str">
        <f>VLOOKUP($O929,scenarios!$A$2:$I$61,9)</f>
        <v>Ref</v>
      </c>
    </row>
    <row r="930" spans="1:22" x14ac:dyDescent="0.3">
      <c r="A930" s="10" t="s">
        <v>80</v>
      </c>
      <c r="B930" s="10" t="s">
        <v>147</v>
      </c>
      <c r="C930" s="2" t="s">
        <v>190</v>
      </c>
      <c r="D930" s="5"/>
      <c r="E930" s="5"/>
      <c r="F930" s="5"/>
      <c r="G930" s="5"/>
      <c r="H930" s="5"/>
      <c r="I930" s="5"/>
      <c r="J930" s="5"/>
      <c r="K930" s="4">
        <v>53.900738583432698</v>
      </c>
      <c r="L930" s="4">
        <v>55.1705544472293</v>
      </c>
      <c r="M930" s="4">
        <v>57.1162390792826</v>
      </c>
      <c r="O930" s="25" t="str">
        <f t="shared" si="17"/>
        <v>0041</v>
      </c>
      <c r="P930" s="25">
        <f>VLOOKUP($O930,scenarios!$A$2:$I$61,3)</f>
        <v>2060</v>
      </c>
      <c r="Q930" s="25" t="str">
        <f>VLOOKUP($O930,scenarios!$A$2:$I$61,4)</f>
        <v>Ref</v>
      </c>
      <c r="R930" s="25">
        <f>VLOOKUP($O930,scenarios!$A$2:$I$61,5)</f>
        <v>20</v>
      </c>
      <c r="S930" s="25" t="str">
        <f>VLOOKUP($O930,scenarios!$A$2:$I$61,6)</f>
        <v>Linear-Steady</v>
      </c>
      <c r="T930" s="25" t="str">
        <f>VLOOKUP($O930,scenarios!$A$2:$I$61,7)</f>
        <v>Doe4</v>
      </c>
      <c r="U930" s="25">
        <f>VLOOKUP($O930,scenarios!$A$2:$I$61,8)</f>
        <v>2030</v>
      </c>
      <c r="V930" s="25" t="str">
        <f>VLOOKUP($O930,scenarios!$A$2:$I$61,9)</f>
        <v>Ref</v>
      </c>
    </row>
    <row r="931" spans="1:22" x14ac:dyDescent="0.3">
      <c r="A931" s="10" t="s">
        <v>80</v>
      </c>
      <c r="B931" s="10" t="s">
        <v>147</v>
      </c>
      <c r="C931" s="2" t="s">
        <v>191</v>
      </c>
      <c r="D931" s="5"/>
      <c r="E931" s="5"/>
      <c r="F931" s="5"/>
      <c r="G931" s="5"/>
      <c r="H931" s="5"/>
      <c r="I931" s="5"/>
      <c r="J931" s="5"/>
      <c r="K931" s="4">
        <v>53.900738583432698</v>
      </c>
      <c r="L931" s="4">
        <v>55.1705544472293</v>
      </c>
      <c r="M931" s="4">
        <v>57.1162390792826</v>
      </c>
      <c r="O931" s="25" t="str">
        <f t="shared" si="17"/>
        <v>0042</v>
      </c>
      <c r="P931" s="25">
        <f>VLOOKUP($O931,scenarios!$A$2:$I$61,3)</f>
        <v>2060</v>
      </c>
      <c r="Q931" s="25" t="str">
        <f>VLOOKUP($O931,scenarios!$A$2:$I$61,4)</f>
        <v>Ref</v>
      </c>
      <c r="R931" s="25">
        <f>VLOOKUP($O931,scenarios!$A$2:$I$61,5)</f>
        <v>20</v>
      </c>
      <c r="S931" s="25" t="str">
        <f>VLOOKUP($O931,scenarios!$A$2:$I$61,6)</f>
        <v>Linear-Steady</v>
      </c>
      <c r="T931" s="25" t="str">
        <f>VLOOKUP($O931,scenarios!$A$2:$I$61,7)</f>
        <v>Doe2</v>
      </c>
      <c r="U931" s="25">
        <f>VLOOKUP($O931,scenarios!$A$2:$I$61,8)</f>
        <v>2030</v>
      </c>
      <c r="V931" s="25" t="str">
        <f>VLOOKUP($O931,scenarios!$A$2:$I$61,9)</f>
        <v>Ref</v>
      </c>
    </row>
    <row r="932" spans="1:22" x14ac:dyDescent="0.3">
      <c r="A932" s="10" t="s">
        <v>80</v>
      </c>
      <c r="B932" s="10" t="s">
        <v>147</v>
      </c>
      <c r="C932" s="2" t="s">
        <v>172</v>
      </c>
      <c r="D932" s="5"/>
      <c r="E932" s="5"/>
      <c r="F932" s="5"/>
      <c r="G932" s="5"/>
      <c r="H932" s="5"/>
      <c r="I932" s="5"/>
      <c r="J932" s="5"/>
      <c r="K932" s="4">
        <v>53.900738583432698</v>
      </c>
      <c r="L932" s="4">
        <v>55.1705544472293</v>
      </c>
      <c r="M932" s="4">
        <v>57.1162390792826</v>
      </c>
      <c r="O932" s="25" t="str">
        <f t="shared" si="17"/>
        <v>0044</v>
      </c>
      <c r="P932" s="25">
        <f>VLOOKUP($O932,scenarios!$A$2:$I$61,3)</f>
        <v>2060</v>
      </c>
      <c r="Q932" s="25" t="str">
        <f>VLOOKUP($O932,scenarios!$A$2:$I$61,4)</f>
        <v>Ref</v>
      </c>
      <c r="R932" s="25">
        <f>VLOOKUP($O932,scenarios!$A$2:$I$61,5)</f>
        <v>10</v>
      </c>
      <c r="S932" s="25" t="str">
        <f>VLOOKUP($O932,scenarios!$A$2:$I$61,6)</f>
        <v>Ref</v>
      </c>
      <c r="T932" s="25" t="str">
        <f>VLOOKUP($O932,scenarios!$A$2:$I$61,7)</f>
        <v>Ref</v>
      </c>
      <c r="U932" s="25">
        <f>VLOOKUP($O932,scenarios!$A$2:$I$61,8)</f>
        <v>2030</v>
      </c>
      <c r="V932" s="25">
        <f>VLOOKUP($O932,scenarios!$A$2:$I$61,9)</f>
        <v>70</v>
      </c>
    </row>
    <row r="933" spans="1:22" x14ac:dyDescent="0.3">
      <c r="A933" s="10" t="s">
        <v>80</v>
      </c>
      <c r="B933" s="10" t="s">
        <v>147</v>
      </c>
      <c r="C933" s="2" t="s">
        <v>192</v>
      </c>
      <c r="D933" s="5"/>
      <c r="E933" s="5"/>
      <c r="F933" s="5"/>
      <c r="G933" s="5"/>
      <c r="H933" s="5"/>
      <c r="I933" s="5"/>
      <c r="J933" s="5"/>
      <c r="K933" s="4">
        <v>53.849030886434299</v>
      </c>
      <c r="L933" s="4">
        <v>55.118846750230901</v>
      </c>
      <c r="M933" s="4">
        <v>57.104924267828103</v>
      </c>
      <c r="O933" s="25" t="str">
        <f t="shared" si="17"/>
        <v>0045</v>
      </c>
      <c r="P933" s="25">
        <f>VLOOKUP($O933,scenarios!$A$2:$I$61,3)</f>
        <v>2060</v>
      </c>
      <c r="Q933" s="25" t="str">
        <f>VLOOKUP($O933,scenarios!$A$2:$I$61,4)</f>
        <v>Ref</v>
      </c>
      <c r="R933" s="25">
        <f>VLOOKUP($O933,scenarios!$A$2:$I$61,5)</f>
        <v>20</v>
      </c>
      <c r="S933" s="25" t="str">
        <f>VLOOKUP($O933,scenarios!$A$2:$I$61,6)</f>
        <v>Ref</v>
      </c>
      <c r="T933" s="25" t="str">
        <f>VLOOKUP($O933,scenarios!$A$2:$I$61,7)</f>
        <v>Ref</v>
      </c>
      <c r="U933" s="25">
        <f>VLOOKUP($O933,scenarios!$A$2:$I$61,8)</f>
        <v>2030</v>
      </c>
      <c r="V933" s="25">
        <f>VLOOKUP($O933,scenarios!$A$2:$I$61,9)</f>
        <v>70</v>
      </c>
    </row>
    <row r="934" spans="1:22" x14ac:dyDescent="0.3">
      <c r="A934" s="10" t="s">
        <v>80</v>
      </c>
      <c r="B934" s="10" t="s">
        <v>147</v>
      </c>
      <c r="C934" s="2" t="s">
        <v>193</v>
      </c>
      <c r="D934" s="5"/>
      <c r="E934" s="5"/>
      <c r="F934" s="5"/>
      <c r="G934" s="5"/>
      <c r="H934" s="5"/>
      <c r="I934" s="5"/>
      <c r="J934" s="5"/>
      <c r="K934" s="4">
        <v>53.900738583432698</v>
      </c>
      <c r="L934" s="4">
        <v>55.1705544472293</v>
      </c>
      <c r="M934" s="4">
        <v>57.1162390792826</v>
      </c>
      <c r="O934" s="25" t="str">
        <f t="shared" si="17"/>
        <v>0047</v>
      </c>
      <c r="P934" s="25">
        <f>VLOOKUP($O934,scenarios!$A$2:$I$61,3)</f>
        <v>2060</v>
      </c>
      <c r="Q934" s="25" t="str">
        <f>VLOOKUP($O934,scenarios!$A$2:$I$61,4)</f>
        <v>Ref</v>
      </c>
      <c r="R934" s="25">
        <f>VLOOKUP($O934,scenarios!$A$2:$I$61,5)</f>
        <v>10</v>
      </c>
      <c r="S934" s="25" t="str">
        <f>VLOOKUP($O934,scenarios!$A$2:$I$61,6)</f>
        <v>Linear-Steady</v>
      </c>
      <c r="T934" s="25" t="str">
        <f>VLOOKUP($O934,scenarios!$A$2:$I$61,7)</f>
        <v>Ref</v>
      </c>
      <c r="U934" s="25">
        <f>VLOOKUP($O934,scenarios!$A$2:$I$61,8)</f>
        <v>2030</v>
      </c>
      <c r="V934" s="25">
        <f>VLOOKUP($O934,scenarios!$A$2:$I$61,9)</f>
        <v>70</v>
      </c>
    </row>
    <row r="935" spans="1:22" x14ac:dyDescent="0.3">
      <c r="A935" s="10" t="s">
        <v>80</v>
      </c>
      <c r="B935" s="10" t="s">
        <v>147</v>
      </c>
      <c r="C935" s="2" t="s">
        <v>194</v>
      </c>
      <c r="D935" s="5"/>
      <c r="E935" s="5"/>
      <c r="F935" s="5"/>
      <c r="G935" s="5"/>
      <c r="H935" s="5"/>
      <c r="I935" s="5"/>
      <c r="J935" s="5"/>
      <c r="K935" s="4">
        <v>53.849030886434299</v>
      </c>
      <c r="L935" s="4">
        <v>55.118846750230901</v>
      </c>
      <c r="M935" s="4">
        <v>57.104924267828103</v>
      </c>
      <c r="O935" s="25" t="str">
        <f t="shared" si="17"/>
        <v>0048</v>
      </c>
      <c r="P935" s="25">
        <f>VLOOKUP($O935,scenarios!$A$2:$I$61,3)</f>
        <v>2060</v>
      </c>
      <c r="Q935" s="25" t="str">
        <f>VLOOKUP($O935,scenarios!$A$2:$I$61,4)</f>
        <v>Ref</v>
      </c>
      <c r="R935" s="25">
        <f>VLOOKUP($O935,scenarios!$A$2:$I$61,5)</f>
        <v>20</v>
      </c>
      <c r="S935" s="25" t="str">
        <f>VLOOKUP($O935,scenarios!$A$2:$I$61,6)</f>
        <v>Linear-Steady</v>
      </c>
      <c r="T935" s="25" t="str">
        <f>VLOOKUP($O935,scenarios!$A$2:$I$61,7)</f>
        <v>Ref</v>
      </c>
      <c r="U935" s="25">
        <f>VLOOKUP($O935,scenarios!$A$2:$I$61,8)</f>
        <v>2030</v>
      </c>
      <c r="V935" s="25">
        <f>VLOOKUP($O935,scenarios!$A$2:$I$61,9)</f>
        <v>70</v>
      </c>
    </row>
    <row r="936" spans="1:22" x14ac:dyDescent="0.3">
      <c r="A936" s="10" t="s">
        <v>80</v>
      </c>
      <c r="B936" s="10" t="s">
        <v>147</v>
      </c>
      <c r="C936" s="2" t="s">
        <v>195</v>
      </c>
      <c r="D936" s="5"/>
      <c r="E936" s="5"/>
      <c r="F936" s="5"/>
      <c r="G936" s="5"/>
      <c r="H936" s="5"/>
      <c r="I936" s="5"/>
      <c r="J936" s="5"/>
      <c r="K936" s="4">
        <v>53.900738583432698</v>
      </c>
      <c r="L936" s="4">
        <v>55.1705544472293</v>
      </c>
      <c r="M936" s="4">
        <v>57.1162390792826</v>
      </c>
      <c r="O936" s="25" t="str">
        <f t="shared" si="17"/>
        <v>0055</v>
      </c>
      <c r="P936" s="25">
        <f>VLOOKUP($O936,scenarios!$A$2:$I$61,3)</f>
        <v>2060</v>
      </c>
      <c r="Q936" s="25" t="str">
        <f>VLOOKUP($O936,scenarios!$A$2:$I$61,4)</f>
        <v>Ref</v>
      </c>
      <c r="R936" s="25">
        <f>VLOOKUP($O936,scenarios!$A$2:$I$61,5)</f>
        <v>10</v>
      </c>
      <c r="S936" s="25" t="str">
        <f>VLOOKUP($O936,scenarios!$A$2:$I$61,6)</f>
        <v>Linear-Steady</v>
      </c>
      <c r="T936" s="25" t="str">
        <f>VLOOKUP($O936,scenarios!$A$2:$I$61,7)</f>
        <v>Low</v>
      </c>
      <c r="U936" s="25">
        <f>VLOOKUP($O936,scenarios!$A$2:$I$61,8)</f>
        <v>2030</v>
      </c>
      <c r="V936" s="25">
        <f>VLOOKUP($O936,scenarios!$A$2:$I$61,9)</f>
        <v>70</v>
      </c>
    </row>
    <row r="937" spans="1:22" x14ac:dyDescent="0.3">
      <c r="A937" s="10" t="s">
        <v>80</v>
      </c>
      <c r="B937" s="10" t="s">
        <v>147</v>
      </c>
      <c r="C937" s="2" t="s">
        <v>196</v>
      </c>
      <c r="D937" s="5"/>
      <c r="E937" s="5"/>
      <c r="F937" s="5"/>
      <c r="G937" s="5"/>
      <c r="H937" s="5"/>
      <c r="I937" s="5"/>
      <c r="J937" s="5"/>
      <c r="K937" s="4">
        <v>53.900738583432698</v>
      </c>
      <c r="L937" s="4">
        <v>55.1705544472293</v>
      </c>
      <c r="M937" s="4">
        <v>57.1162390792826</v>
      </c>
      <c r="O937" s="25" t="str">
        <f t="shared" si="17"/>
        <v>0056</v>
      </c>
      <c r="P937" s="25">
        <f>VLOOKUP($O937,scenarios!$A$2:$I$61,3)</f>
        <v>2060</v>
      </c>
      <c r="Q937" s="25" t="str">
        <f>VLOOKUP($O937,scenarios!$A$2:$I$61,4)</f>
        <v>Ref</v>
      </c>
      <c r="R937" s="25">
        <f>VLOOKUP($O937,scenarios!$A$2:$I$61,5)</f>
        <v>10</v>
      </c>
      <c r="S937" s="25" t="str">
        <f>VLOOKUP($O937,scenarios!$A$2:$I$61,6)</f>
        <v>Linear-Steady</v>
      </c>
      <c r="T937" s="25" t="str">
        <f>VLOOKUP($O937,scenarios!$A$2:$I$61,7)</f>
        <v>Doe4</v>
      </c>
      <c r="U937" s="25">
        <f>VLOOKUP($O937,scenarios!$A$2:$I$61,8)</f>
        <v>2030</v>
      </c>
      <c r="V937" s="25">
        <f>VLOOKUP($O937,scenarios!$A$2:$I$61,9)</f>
        <v>70</v>
      </c>
    </row>
    <row r="938" spans="1:22" x14ac:dyDescent="0.3">
      <c r="A938" s="10" t="s">
        <v>80</v>
      </c>
      <c r="B938" s="10" t="s">
        <v>147</v>
      </c>
      <c r="C938" s="2" t="s">
        <v>197</v>
      </c>
      <c r="D938" s="5"/>
      <c r="E938" s="5"/>
      <c r="F938" s="5"/>
      <c r="G938" s="5"/>
      <c r="H938" s="5"/>
      <c r="I938" s="5"/>
      <c r="J938" s="5"/>
      <c r="K938" s="4">
        <v>53.900738583432698</v>
      </c>
      <c r="L938" s="4">
        <v>55.1705544472293</v>
      </c>
      <c r="M938" s="4">
        <v>57.1162390792826</v>
      </c>
      <c r="O938" s="25" t="str">
        <f t="shared" si="17"/>
        <v>0057</v>
      </c>
      <c r="P938" s="25">
        <f>VLOOKUP($O938,scenarios!$A$2:$I$61,3)</f>
        <v>2060</v>
      </c>
      <c r="Q938" s="25" t="str">
        <f>VLOOKUP($O938,scenarios!$A$2:$I$61,4)</f>
        <v>Ref</v>
      </c>
      <c r="R938" s="25">
        <f>VLOOKUP($O938,scenarios!$A$2:$I$61,5)</f>
        <v>10</v>
      </c>
      <c r="S938" s="25" t="str">
        <f>VLOOKUP($O938,scenarios!$A$2:$I$61,6)</f>
        <v>Linear-Steady</v>
      </c>
      <c r="T938" s="25" t="str">
        <f>VLOOKUP($O938,scenarios!$A$2:$I$61,7)</f>
        <v>Doe2</v>
      </c>
      <c r="U938" s="25">
        <f>VLOOKUP($O938,scenarios!$A$2:$I$61,8)</f>
        <v>2030</v>
      </c>
      <c r="V938" s="25">
        <f>VLOOKUP($O938,scenarios!$A$2:$I$61,9)</f>
        <v>70</v>
      </c>
    </row>
    <row r="939" spans="1:22" x14ac:dyDescent="0.3">
      <c r="A939" s="10" t="s">
        <v>80</v>
      </c>
      <c r="B939" s="10" t="s">
        <v>147</v>
      </c>
      <c r="C939" s="2" t="s">
        <v>198</v>
      </c>
      <c r="D939" s="5"/>
      <c r="E939" s="5"/>
      <c r="F939" s="5"/>
      <c r="G939" s="5"/>
      <c r="H939" s="5"/>
      <c r="I939" s="5"/>
      <c r="J939" s="5"/>
      <c r="K939" s="4">
        <v>53.900738583432698</v>
      </c>
      <c r="L939" s="4">
        <v>55.1705544472293</v>
      </c>
      <c r="M939" s="4">
        <v>57.1162390792826</v>
      </c>
      <c r="O939" s="25" t="str">
        <f t="shared" si="17"/>
        <v>0058</v>
      </c>
      <c r="P939" s="25">
        <f>VLOOKUP($O939,scenarios!$A$2:$I$61,3)</f>
        <v>2060</v>
      </c>
      <c r="Q939" s="25" t="str">
        <f>VLOOKUP($O939,scenarios!$A$2:$I$61,4)</f>
        <v>Ref</v>
      </c>
      <c r="R939" s="25">
        <f>VLOOKUP($O939,scenarios!$A$2:$I$61,5)</f>
        <v>20</v>
      </c>
      <c r="S939" s="25" t="str">
        <f>VLOOKUP($O939,scenarios!$A$2:$I$61,6)</f>
        <v>Linear-Steady</v>
      </c>
      <c r="T939" s="25" t="str">
        <f>VLOOKUP($O939,scenarios!$A$2:$I$61,7)</f>
        <v>Low</v>
      </c>
      <c r="U939" s="25">
        <f>VLOOKUP($O939,scenarios!$A$2:$I$61,8)</f>
        <v>2030</v>
      </c>
      <c r="V939" s="25">
        <f>VLOOKUP($O939,scenarios!$A$2:$I$61,9)</f>
        <v>70</v>
      </c>
    </row>
    <row r="940" spans="1:22" x14ac:dyDescent="0.3">
      <c r="A940" s="10" t="s">
        <v>80</v>
      </c>
      <c r="B940" s="10" t="s">
        <v>147</v>
      </c>
      <c r="C940" s="2" t="s">
        <v>199</v>
      </c>
      <c r="D940" s="5"/>
      <c r="E940" s="5"/>
      <c r="F940" s="5"/>
      <c r="G940" s="5"/>
      <c r="H940" s="5"/>
      <c r="I940" s="5"/>
      <c r="J940" s="5"/>
      <c r="K940" s="4">
        <v>53.900738583432698</v>
      </c>
      <c r="L940" s="4">
        <v>55.1705544472293</v>
      </c>
      <c r="M940" s="4">
        <v>57.1162390792826</v>
      </c>
      <c r="O940" s="25" t="str">
        <f t="shared" si="17"/>
        <v>0059</v>
      </c>
      <c r="P940" s="25">
        <f>VLOOKUP($O940,scenarios!$A$2:$I$61,3)</f>
        <v>2060</v>
      </c>
      <c r="Q940" s="25" t="str">
        <f>VLOOKUP($O940,scenarios!$A$2:$I$61,4)</f>
        <v>Ref</v>
      </c>
      <c r="R940" s="25">
        <f>VLOOKUP($O940,scenarios!$A$2:$I$61,5)</f>
        <v>20</v>
      </c>
      <c r="S940" s="25" t="str">
        <f>VLOOKUP($O940,scenarios!$A$2:$I$61,6)</f>
        <v>Linear-Steady</v>
      </c>
      <c r="T940" s="25" t="str">
        <f>VLOOKUP($O940,scenarios!$A$2:$I$61,7)</f>
        <v>Doe4</v>
      </c>
      <c r="U940" s="25">
        <f>VLOOKUP($O940,scenarios!$A$2:$I$61,8)</f>
        <v>2030</v>
      </c>
      <c r="V940" s="25">
        <f>VLOOKUP($O940,scenarios!$A$2:$I$61,9)</f>
        <v>70</v>
      </c>
    </row>
    <row r="941" spans="1:22" x14ac:dyDescent="0.3">
      <c r="A941" s="10" t="s">
        <v>80</v>
      </c>
      <c r="B941" s="10" t="s">
        <v>147</v>
      </c>
      <c r="C941" s="2" t="s">
        <v>200</v>
      </c>
      <c r="D941" s="5"/>
      <c r="E941" s="5"/>
      <c r="F941" s="5"/>
      <c r="G941" s="5"/>
      <c r="H941" s="5"/>
      <c r="I941" s="5"/>
      <c r="J941" s="5"/>
      <c r="K941" s="4">
        <v>53.900738583432698</v>
      </c>
      <c r="L941" s="4">
        <v>55.1705544472293</v>
      </c>
      <c r="M941" s="4">
        <v>57.1162390792826</v>
      </c>
      <c r="O941" s="25" t="str">
        <f t="shared" si="17"/>
        <v>0060</v>
      </c>
      <c r="P941" s="25">
        <f>VLOOKUP($O941,scenarios!$A$2:$I$61,3)</f>
        <v>2060</v>
      </c>
      <c r="Q941" s="25" t="str">
        <f>VLOOKUP($O941,scenarios!$A$2:$I$61,4)</f>
        <v>Ref</v>
      </c>
      <c r="R941" s="25">
        <f>VLOOKUP($O941,scenarios!$A$2:$I$61,5)</f>
        <v>20</v>
      </c>
      <c r="S941" s="25" t="str">
        <f>VLOOKUP($O941,scenarios!$A$2:$I$61,6)</f>
        <v>Linear-Steady</v>
      </c>
      <c r="T941" s="25" t="str">
        <f>VLOOKUP($O941,scenarios!$A$2:$I$61,7)</f>
        <v>Doe2</v>
      </c>
      <c r="U941" s="25">
        <f>VLOOKUP($O941,scenarios!$A$2:$I$61,8)</f>
        <v>2030</v>
      </c>
      <c r="V941" s="25">
        <f>VLOOKUP($O941,scenarios!$A$2:$I$61,9)</f>
        <v>70</v>
      </c>
    </row>
    <row r="942" spans="1:22" x14ac:dyDescent="0.3">
      <c r="A942" s="2" t="s">
        <v>81</v>
      </c>
      <c r="B942" s="2" t="s">
        <v>147</v>
      </c>
      <c r="C942" s="2" t="s">
        <v>173</v>
      </c>
      <c r="D942" s="5"/>
      <c r="E942" s="5"/>
      <c r="F942" s="5"/>
      <c r="G942" s="5"/>
      <c r="H942" s="5"/>
      <c r="I942" s="5"/>
      <c r="J942" s="5"/>
      <c r="K942" s="5"/>
      <c r="L942" s="5"/>
      <c r="M942" s="4">
        <v>2.8089957809754802</v>
      </c>
      <c r="O942" s="25" t="str">
        <f t="shared" si="17"/>
        <v>0003</v>
      </c>
      <c r="P942" s="25" t="str">
        <f>VLOOKUP($O942,scenarios!$A$2:$I$61,3)</f>
        <v>Ref</v>
      </c>
      <c r="Q942" s="25" t="str">
        <f>VLOOKUP($O942,scenarios!$A$2:$I$61,4)</f>
        <v>Ref</v>
      </c>
      <c r="R942" s="25">
        <f>VLOOKUP($O942,scenarios!$A$2:$I$61,5)</f>
        <v>20</v>
      </c>
      <c r="S942" s="25" t="str">
        <f>VLOOKUP($O942,scenarios!$A$2:$I$61,6)</f>
        <v>Linear-Steady</v>
      </c>
      <c r="T942" s="25" t="str">
        <f>VLOOKUP($O942,scenarios!$A$2:$I$61,7)</f>
        <v>Doe2</v>
      </c>
      <c r="U942" s="25">
        <f>VLOOKUP($O942,scenarios!$A$2:$I$61,8)</f>
        <v>2030</v>
      </c>
      <c r="V942" s="25">
        <f>VLOOKUP($O942,scenarios!$A$2:$I$61,9)</f>
        <v>70</v>
      </c>
    </row>
    <row r="943" spans="1:22" x14ac:dyDescent="0.3">
      <c r="A943" s="10" t="s">
        <v>81</v>
      </c>
      <c r="B943" s="10" t="s">
        <v>147</v>
      </c>
      <c r="C943" s="2" t="s">
        <v>170</v>
      </c>
      <c r="D943" s="5"/>
      <c r="E943" s="5"/>
      <c r="F943" s="5"/>
      <c r="G943" s="5"/>
      <c r="H943" s="5"/>
      <c r="I943" s="5"/>
      <c r="J943" s="5"/>
      <c r="K943" s="4">
        <v>9.4621896884021695</v>
      </c>
      <c r="L943" s="4">
        <v>9.7470507676055504</v>
      </c>
      <c r="M943" s="4">
        <v>10.077042383147999</v>
      </c>
      <c r="O943" s="25" t="str">
        <f t="shared" si="17"/>
        <v>0008</v>
      </c>
      <c r="P943" s="25">
        <f>VLOOKUP($O943,scenarios!$A$2:$I$61,3)</f>
        <v>2060</v>
      </c>
      <c r="Q943" s="25" t="str">
        <f>VLOOKUP($O943,scenarios!$A$2:$I$61,4)</f>
        <v>Ref</v>
      </c>
      <c r="R943" s="25">
        <f>VLOOKUP($O943,scenarios!$A$2:$I$61,5)</f>
        <v>10</v>
      </c>
      <c r="S943" s="25" t="str">
        <f>VLOOKUP($O943,scenarios!$A$2:$I$61,6)</f>
        <v>Ref</v>
      </c>
      <c r="T943" s="25" t="str">
        <f>VLOOKUP($O943,scenarios!$A$2:$I$61,7)</f>
        <v>Ref</v>
      </c>
      <c r="U943" s="25" t="str">
        <f>VLOOKUP($O943,scenarios!$A$2:$I$61,8)</f>
        <v>Ref</v>
      </c>
      <c r="V943" s="25" t="str">
        <f>VLOOKUP($O943,scenarios!$A$2:$I$61,9)</f>
        <v>Ref</v>
      </c>
    </row>
    <row r="944" spans="1:22" x14ac:dyDescent="0.3">
      <c r="A944" s="10" t="s">
        <v>81</v>
      </c>
      <c r="B944" s="10" t="s">
        <v>147</v>
      </c>
      <c r="C944" s="2" t="s">
        <v>174</v>
      </c>
      <c r="D944" s="5"/>
      <c r="E944" s="5"/>
      <c r="F944" s="5"/>
      <c r="G944" s="5"/>
      <c r="H944" s="5"/>
      <c r="I944" s="5"/>
      <c r="J944" s="5"/>
      <c r="K944" s="4">
        <v>6.4835954278285897</v>
      </c>
      <c r="L944" s="4">
        <v>6.7684565070319698</v>
      </c>
      <c r="M944" s="4">
        <v>8.2035016340431106</v>
      </c>
      <c r="O944" s="25" t="str">
        <f t="shared" si="17"/>
        <v>0009</v>
      </c>
      <c r="P944" s="25">
        <f>VLOOKUP($O944,scenarios!$A$2:$I$61,3)</f>
        <v>2060</v>
      </c>
      <c r="Q944" s="25" t="str">
        <f>VLOOKUP($O944,scenarios!$A$2:$I$61,4)</f>
        <v>Ref</v>
      </c>
      <c r="R944" s="25">
        <f>VLOOKUP($O944,scenarios!$A$2:$I$61,5)</f>
        <v>20</v>
      </c>
      <c r="S944" s="25" t="str">
        <f>VLOOKUP($O944,scenarios!$A$2:$I$61,6)</f>
        <v>Ref</v>
      </c>
      <c r="T944" s="25" t="str">
        <f>VLOOKUP($O944,scenarios!$A$2:$I$61,7)</f>
        <v>Ref</v>
      </c>
      <c r="U944" s="25" t="str">
        <f>VLOOKUP($O944,scenarios!$A$2:$I$61,8)</f>
        <v>Ref</v>
      </c>
      <c r="V944" s="25" t="str">
        <f>VLOOKUP($O944,scenarios!$A$2:$I$61,9)</f>
        <v>Ref</v>
      </c>
    </row>
    <row r="945" spans="1:22" x14ac:dyDescent="0.3">
      <c r="A945" s="10" t="s">
        <v>81</v>
      </c>
      <c r="B945" s="10" t="s">
        <v>147</v>
      </c>
      <c r="C945" s="2" t="s">
        <v>175</v>
      </c>
      <c r="D945" s="5"/>
      <c r="E945" s="5"/>
      <c r="F945" s="5"/>
      <c r="G945" s="5"/>
      <c r="H945" s="5"/>
      <c r="I945" s="5"/>
      <c r="J945" s="5"/>
      <c r="K945" s="4">
        <v>9.4621896884021695</v>
      </c>
      <c r="L945" s="4">
        <v>9.7470507676055504</v>
      </c>
      <c r="M945" s="4">
        <v>10.077042383147999</v>
      </c>
      <c r="O945" s="25" t="str">
        <f t="shared" si="17"/>
        <v>0011</v>
      </c>
      <c r="P945" s="25">
        <f>VLOOKUP($O945,scenarios!$A$2:$I$61,3)</f>
        <v>2060</v>
      </c>
      <c r="Q945" s="25" t="str">
        <f>VLOOKUP($O945,scenarios!$A$2:$I$61,4)</f>
        <v>Ref</v>
      </c>
      <c r="R945" s="25">
        <f>VLOOKUP($O945,scenarios!$A$2:$I$61,5)</f>
        <v>10</v>
      </c>
      <c r="S945" s="25" t="str">
        <f>VLOOKUP($O945,scenarios!$A$2:$I$61,6)</f>
        <v>Linear-Steady</v>
      </c>
      <c r="T945" s="25" t="str">
        <f>VLOOKUP($O945,scenarios!$A$2:$I$61,7)</f>
        <v>Ref</v>
      </c>
      <c r="U945" s="25" t="str">
        <f>VLOOKUP($O945,scenarios!$A$2:$I$61,8)</f>
        <v>Ref</v>
      </c>
      <c r="V945" s="25" t="str">
        <f>VLOOKUP($O945,scenarios!$A$2:$I$61,9)</f>
        <v>Ref</v>
      </c>
    </row>
    <row r="946" spans="1:22" x14ac:dyDescent="0.3">
      <c r="A946" s="10" t="s">
        <v>81</v>
      </c>
      <c r="B946" s="10" t="s">
        <v>147</v>
      </c>
      <c r="C946" s="2" t="s">
        <v>176</v>
      </c>
      <c r="D946" s="5"/>
      <c r="E946" s="5"/>
      <c r="F946" s="5"/>
      <c r="G946" s="5"/>
      <c r="H946" s="5"/>
      <c r="I946" s="5"/>
      <c r="J946" s="5"/>
      <c r="K946" s="4">
        <v>6.4835954278285897</v>
      </c>
      <c r="L946" s="4">
        <v>6.7684565070319698</v>
      </c>
      <c r="M946" s="4">
        <v>8.2035016340431106</v>
      </c>
      <c r="O946" s="25" t="str">
        <f t="shared" ref="O946:O1009" si="18">RIGHT(C946,4)</f>
        <v>0012</v>
      </c>
      <c r="P946" s="25">
        <f>VLOOKUP($O946,scenarios!$A$2:$I$61,3)</f>
        <v>2060</v>
      </c>
      <c r="Q946" s="25" t="str">
        <f>VLOOKUP($O946,scenarios!$A$2:$I$61,4)</f>
        <v>Ref</v>
      </c>
      <c r="R946" s="25">
        <f>VLOOKUP($O946,scenarios!$A$2:$I$61,5)</f>
        <v>20</v>
      </c>
      <c r="S946" s="25" t="str">
        <f>VLOOKUP($O946,scenarios!$A$2:$I$61,6)</f>
        <v>Linear-Steady</v>
      </c>
      <c r="T946" s="25" t="str">
        <f>VLOOKUP($O946,scenarios!$A$2:$I$61,7)</f>
        <v>Ref</v>
      </c>
      <c r="U946" s="25" t="str">
        <f>VLOOKUP($O946,scenarios!$A$2:$I$61,8)</f>
        <v>Ref</v>
      </c>
      <c r="V946" s="25" t="str">
        <f>VLOOKUP($O946,scenarios!$A$2:$I$61,9)</f>
        <v>Ref</v>
      </c>
    </row>
    <row r="947" spans="1:22" x14ac:dyDescent="0.3">
      <c r="A947" s="10" t="s">
        <v>81</v>
      </c>
      <c r="B947" s="10" t="s">
        <v>147</v>
      </c>
      <c r="C947" s="2" t="s">
        <v>177</v>
      </c>
      <c r="D947" s="5"/>
      <c r="E947" s="5"/>
      <c r="F947" s="5"/>
      <c r="G947" s="5"/>
      <c r="H947" s="5"/>
      <c r="I947" s="5"/>
      <c r="J947" s="5"/>
      <c r="K947" s="4">
        <v>9.4621896884021695</v>
      </c>
      <c r="L947" s="4">
        <v>9.7470507676055504</v>
      </c>
      <c r="M947" s="4">
        <v>10.077042383147999</v>
      </c>
      <c r="O947" s="25" t="str">
        <f t="shared" si="18"/>
        <v>0019</v>
      </c>
      <c r="P947" s="25">
        <f>VLOOKUP($O947,scenarios!$A$2:$I$61,3)</f>
        <v>2060</v>
      </c>
      <c r="Q947" s="25" t="str">
        <f>VLOOKUP($O947,scenarios!$A$2:$I$61,4)</f>
        <v>Ref</v>
      </c>
      <c r="R947" s="25">
        <f>VLOOKUP($O947,scenarios!$A$2:$I$61,5)</f>
        <v>10</v>
      </c>
      <c r="S947" s="25" t="str">
        <f>VLOOKUP($O947,scenarios!$A$2:$I$61,6)</f>
        <v>Linear-Steady</v>
      </c>
      <c r="T947" s="25" t="str">
        <f>VLOOKUP($O947,scenarios!$A$2:$I$61,7)</f>
        <v>Low</v>
      </c>
      <c r="U947" s="25" t="str">
        <f>VLOOKUP($O947,scenarios!$A$2:$I$61,8)</f>
        <v>Ref</v>
      </c>
      <c r="V947" s="25" t="str">
        <f>VLOOKUP($O947,scenarios!$A$2:$I$61,9)</f>
        <v>Ref</v>
      </c>
    </row>
    <row r="948" spans="1:22" x14ac:dyDescent="0.3">
      <c r="A948" s="10" t="s">
        <v>81</v>
      </c>
      <c r="B948" s="10" t="s">
        <v>147</v>
      </c>
      <c r="C948" s="2" t="s">
        <v>178</v>
      </c>
      <c r="D948" s="5"/>
      <c r="E948" s="5"/>
      <c r="F948" s="5"/>
      <c r="G948" s="5"/>
      <c r="H948" s="5"/>
      <c r="I948" s="5"/>
      <c r="J948" s="5"/>
      <c r="K948" s="4">
        <v>9.4621896884021695</v>
      </c>
      <c r="L948" s="4">
        <v>9.7470507676055504</v>
      </c>
      <c r="M948" s="4">
        <v>10.077042383147999</v>
      </c>
      <c r="O948" s="25" t="str">
        <f t="shared" si="18"/>
        <v>0020</v>
      </c>
      <c r="P948" s="25">
        <f>VLOOKUP($O948,scenarios!$A$2:$I$61,3)</f>
        <v>2060</v>
      </c>
      <c r="Q948" s="25" t="str">
        <f>VLOOKUP($O948,scenarios!$A$2:$I$61,4)</f>
        <v>Ref</v>
      </c>
      <c r="R948" s="25">
        <f>VLOOKUP($O948,scenarios!$A$2:$I$61,5)</f>
        <v>10</v>
      </c>
      <c r="S948" s="25" t="str">
        <f>VLOOKUP($O948,scenarios!$A$2:$I$61,6)</f>
        <v>Linear-Steady</v>
      </c>
      <c r="T948" s="25" t="str">
        <f>VLOOKUP($O948,scenarios!$A$2:$I$61,7)</f>
        <v>Doe4</v>
      </c>
      <c r="U948" s="25" t="str">
        <f>VLOOKUP($O948,scenarios!$A$2:$I$61,8)</f>
        <v>Ref</v>
      </c>
      <c r="V948" s="25" t="str">
        <f>VLOOKUP($O948,scenarios!$A$2:$I$61,9)</f>
        <v>Ref</v>
      </c>
    </row>
    <row r="949" spans="1:22" x14ac:dyDescent="0.3">
      <c r="A949" s="10" t="s">
        <v>81</v>
      </c>
      <c r="B949" s="10" t="s">
        <v>147</v>
      </c>
      <c r="C949" s="2" t="s">
        <v>179</v>
      </c>
      <c r="D949" s="5"/>
      <c r="E949" s="5"/>
      <c r="F949" s="5"/>
      <c r="G949" s="5"/>
      <c r="H949" s="5"/>
      <c r="I949" s="5"/>
      <c r="J949" s="5"/>
      <c r="K949" s="4">
        <v>9.4621896884021695</v>
      </c>
      <c r="L949" s="4">
        <v>9.7470507676055504</v>
      </c>
      <c r="M949" s="4">
        <v>10.077042383147999</v>
      </c>
      <c r="O949" s="25" t="str">
        <f t="shared" si="18"/>
        <v>0021</v>
      </c>
      <c r="P949" s="25">
        <f>VLOOKUP($O949,scenarios!$A$2:$I$61,3)</f>
        <v>2060</v>
      </c>
      <c r="Q949" s="25" t="str">
        <f>VLOOKUP($O949,scenarios!$A$2:$I$61,4)</f>
        <v>Ref</v>
      </c>
      <c r="R949" s="25">
        <f>VLOOKUP($O949,scenarios!$A$2:$I$61,5)</f>
        <v>10</v>
      </c>
      <c r="S949" s="25" t="str">
        <f>VLOOKUP($O949,scenarios!$A$2:$I$61,6)</f>
        <v>Linear-Steady</v>
      </c>
      <c r="T949" s="25" t="str">
        <f>VLOOKUP($O949,scenarios!$A$2:$I$61,7)</f>
        <v>Doe2</v>
      </c>
      <c r="U949" s="25" t="str">
        <f>VLOOKUP($O949,scenarios!$A$2:$I$61,8)</f>
        <v>Ref</v>
      </c>
      <c r="V949" s="25" t="str">
        <f>VLOOKUP($O949,scenarios!$A$2:$I$61,9)</f>
        <v>Ref</v>
      </c>
    </row>
    <row r="950" spans="1:22" x14ac:dyDescent="0.3">
      <c r="A950" s="10" t="s">
        <v>81</v>
      </c>
      <c r="B950" s="10" t="s">
        <v>147</v>
      </c>
      <c r="C950" s="2" t="s">
        <v>180</v>
      </c>
      <c r="D950" s="5"/>
      <c r="E950" s="5"/>
      <c r="F950" s="5"/>
      <c r="G950" s="5"/>
      <c r="H950" s="5"/>
      <c r="I950" s="5"/>
      <c r="J950" s="5"/>
      <c r="K950" s="4">
        <v>6.4835954278285897</v>
      </c>
      <c r="L950" s="4">
        <v>6.7684565070319698</v>
      </c>
      <c r="M950" s="4">
        <v>8.2035016340431106</v>
      </c>
      <c r="O950" s="25" t="str">
        <f t="shared" si="18"/>
        <v>0022</v>
      </c>
      <c r="P950" s="25">
        <f>VLOOKUP($O950,scenarios!$A$2:$I$61,3)</f>
        <v>2060</v>
      </c>
      <c r="Q950" s="25" t="str">
        <f>VLOOKUP($O950,scenarios!$A$2:$I$61,4)</f>
        <v>Ref</v>
      </c>
      <c r="R950" s="25">
        <f>VLOOKUP($O950,scenarios!$A$2:$I$61,5)</f>
        <v>20</v>
      </c>
      <c r="S950" s="25" t="str">
        <f>VLOOKUP($O950,scenarios!$A$2:$I$61,6)</f>
        <v>Linear-Steady</v>
      </c>
      <c r="T950" s="25" t="str">
        <f>VLOOKUP($O950,scenarios!$A$2:$I$61,7)</f>
        <v>Low</v>
      </c>
      <c r="U950" s="25" t="str">
        <f>VLOOKUP($O950,scenarios!$A$2:$I$61,8)</f>
        <v>Ref</v>
      </c>
      <c r="V950" s="25" t="str">
        <f>VLOOKUP($O950,scenarios!$A$2:$I$61,9)</f>
        <v>Ref</v>
      </c>
    </row>
    <row r="951" spans="1:22" x14ac:dyDescent="0.3">
      <c r="A951" s="10" t="s">
        <v>81</v>
      </c>
      <c r="B951" s="10" t="s">
        <v>147</v>
      </c>
      <c r="C951" s="2" t="s">
        <v>181</v>
      </c>
      <c r="D951" s="5"/>
      <c r="E951" s="5"/>
      <c r="F951" s="5"/>
      <c r="G951" s="5"/>
      <c r="H951" s="5"/>
      <c r="I951" s="5"/>
      <c r="J951" s="5"/>
      <c r="K951" s="4">
        <v>6.4835954278285897</v>
      </c>
      <c r="L951" s="4">
        <v>6.7684565070319698</v>
      </c>
      <c r="M951" s="4">
        <v>8.2035016340431106</v>
      </c>
      <c r="O951" s="25" t="str">
        <f t="shared" si="18"/>
        <v>0023</v>
      </c>
      <c r="P951" s="25">
        <f>VLOOKUP($O951,scenarios!$A$2:$I$61,3)</f>
        <v>2060</v>
      </c>
      <c r="Q951" s="25" t="str">
        <f>VLOOKUP($O951,scenarios!$A$2:$I$61,4)</f>
        <v>Ref</v>
      </c>
      <c r="R951" s="25">
        <f>VLOOKUP($O951,scenarios!$A$2:$I$61,5)</f>
        <v>20</v>
      </c>
      <c r="S951" s="25" t="str">
        <f>VLOOKUP($O951,scenarios!$A$2:$I$61,6)</f>
        <v>Linear-Steady</v>
      </c>
      <c r="T951" s="25" t="str">
        <f>VLOOKUP($O951,scenarios!$A$2:$I$61,7)</f>
        <v>Doe4</v>
      </c>
      <c r="U951" s="25" t="str">
        <f>VLOOKUP($O951,scenarios!$A$2:$I$61,8)</f>
        <v>Ref</v>
      </c>
      <c r="V951" s="25" t="str">
        <f>VLOOKUP($O951,scenarios!$A$2:$I$61,9)</f>
        <v>Ref</v>
      </c>
    </row>
    <row r="952" spans="1:22" x14ac:dyDescent="0.3">
      <c r="A952" s="10" t="s">
        <v>81</v>
      </c>
      <c r="B952" s="10" t="s">
        <v>147</v>
      </c>
      <c r="C952" s="2" t="s">
        <v>182</v>
      </c>
      <c r="D952" s="5"/>
      <c r="E952" s="5"/>
      <c r="F952" s="5"/>
      <c r="G952" s="5"/>
      <c r="H952" s="5"/>
      <c r="I952" s="5"/>
      <c r="J952" s="5"/>
      <c r="K952" s="4">
        <v>6.4835954278285897</v>
      </c>
      <c r="L952" s="4">
        <v>6.7684565070319698</v>
      </c>
      <c r="M952" s="4">
        <v>8.2035016340431106</v>
      </c>
      <c r="O952" s="25" t="str">
        <f t="shared" si="18"/>
        <v>0024</v>
      </c>
      <c r="P952" s="25">
        <f>VLOOKUP($O952,scenarios!$A$2:$I$61,3)</f>
        <v>2060</v>
      </c>
      <c r="Q952" s="25" t="str">
        <f>VLOOKUP($O952,scenarios!$A$2:$I$61,4)</f>
        <v>Ref</v>
      </c>
      <c r="R952" s="25">
        <f>VLOOKUP($O952,scenarios!$A$2:$I$61,5)</f>
        <v>20</v>
      </c>
      <c r="S952" s="25" t="str">
        <f>VLOOKUP($O952,scenarios!$A$2:$I$61,6)</f>
        <v>Linear-Steady</v>
      </c>
      <c r="T952" s="25" t="str">
        <f>VLOOKUP($O952,scenarios!$A$2:$I$61,7)</f>
        <v>Doe2</v>
      </c>
      <c r="U952" s="25" t="str">
        <f>VLOOKUP($O952,scenarios!$A$2:$I$61,8)</f>
        <v>Ref</v>
      </c>
      <c r="V952" s="25" t="str">
        <f>VLOOKUP($O952,scenarios!$A$2:$I$61,9)</f>
        <v>Ref</v>
      </c>
    </row>
    <row r="953" spans="1:22" x14ac:dyDescent="0.3">
      <c r="A953" s="10" t="s">
        <v>81</v>
      </c>
      <c r="B953" s="10" t="s">
        <v>147</v>
      </c>
      <c r="C953" s="2" t="s">
        <v>171</v>
      </c>
      <c r="D953" s="5"/>
      <c r="E953" s="5"/>
      <c r="F953" s="5"/>
      <c r="G953" s="5"/>
      <c r="H953" s="5"/>
      <c r="I953" s="5"/>
      <c r="J953" s="5"/>
      <c r="K953" s="4">
        <v>9.4621896884021695</v>
      </c>
      <c r="L953" s="4">
        <v>9.7470507676055504</v>
      </c>
      <c r="M953" s="4">
        <v>10.077042383147999</v>
      </c>
      <c r="O953" s="25" t="str">
        <f t="shared" si="18"/>
        <v>0026</v>
      </c>
      <c r="P953" s="25">
        <f>VLOOKUP($O953,scenarios!$A$2:$I$61,3)</f>
        <v>2060</v>
      </c>
      <c r="Q953" s="25" t="str">
        <f>VLOOKUP($O953,scenarios!$A$2:$I$61,4)</f>
        <v>Ref</v>
      </c>
      <c r="R953" s="25">
        <f>VLOOKUP($O953,scenarios!$A$2:$I$61,5)</f>
        <v>10</v>
      </c>
      <c r="S953" s="25" t="str">
        <f>VLOOKUP($O953,scenarios!$A$2:$I$61,6)</f>
        <v>Ref</v>
      </c>
      <c r="T953" s="25" t="str">
        <f>VLOOKUP($O953,scenarios!$A$2:$I$61,7)</f>
        <v>Ref</v>
      </c>
      <c r="U953" s="25">
        <f>VLOOKUP($O953,scenarios!$A$2:$I$61,8)</f>
        <v>2030</v>
      </c>
      <c r="V953" s="25" t="str">
        <f>VLOOKUP($O953,scenarios!$A$2:$I$61,9)</f>
        <v>Ref</v>
      </c>
    </row>
    <row r="954" spans="1:22" x14ac:dyDescent="0.3">
      <c r="A954" s="10" t="s">
        <v>81</v>
      </c>
      <c r="B954" s="10" t="s">
        <v>147</v>
      </c>
      <c r="C954" s="2" t="s">
        <v>183</v>
      </c>
      <c r="D954" s="5"/>
      <c r="E954" s="5"/>
      <c r="F954" s="5"/>
      <c r="G954" s="5"/>
      <c r="H954" s="5"/>
      <c r="I954" s="5"/>
      <c r="J954" s="5"/>
      <c r="K954" s="4">
        <v>6.4835954278285897</v>
      </c>
      <c r="L954" s="4">
        <v>6.7684565070319698</v>
      </c>
      <c r="M954" s="4">
        <v>8.2035016340431106</v>
      </c>
      <c r="O954" s="25" t="str">
        <f t="shared" si="18"/>
        <v>0027</v>
      </c>
      <c r="P954" s="25">
        <f>VLOOKUP($O954,scenarios!$A$2:$I$61,3)</f>
        <v>2060</v>
      </c>
      <c r="Q954" s="25" t="str">
        <f>VLOOKUP($O954,scenarios!$A$2:$I$61,4)</f>
        <v>Ref</v>
      </c>
      <c r="R954" s="25">
        <f>VLOOKUP($O954,scenarios!$A$2:$I$61,5)</f>
        <v>20</v>
      </c>
      <c r="S954" s="25" t="str">
        <f>VLOOKUP($O954,scenarios!$A$2:$I$61,6)</f>
        <v>Ref</v>
      </c>
      <c r="T954" s="25" t="str">
        <f>VLOOKUP($O954,scenarios!$A$2:$I$61,7)</f>
        <v>Ref</v>
      </c>
      <c r="U954" s="25">
        <f>VLOOKUP($O954,scenarios!$A$2:$I$61,8)</f>
        <v>2030</v>
      </c>
      <c r="V954" s="25" t="str">
        <f>VLOOKUP($O954,scenarios!$A$2:$I$61,9)</f>
        <v>Ref</v>
      </c>
    </row>
    <row r="955" spans="1:22" x14ac:dyDescent="0.3">
      <c r="A955" s="10" t="s">
        <v>81</v>
      </c>
      <c r="B955" s="10" t="s">
        <v>147</v>
      </c>
      <c r="C955" s="2" t="s">
        <v>184</v>
      </c>
      <c r="D955" s="5"/>
      <c r="E955" s="5"/>
      <c r="F955" s="5"/>
      <c r="G955" s="5"/>
      <c r="H955" s="5"/>
      <c r="I955" s="5"/>
      <c r="J955" s="5"/>
      <c r="K955" s="4">
        <v>9.4621896884021695</v>
      </c>
      <c r="L955" s="4">
        <v>9.7470507676055504</v>
      </c>
      <c r="M955" s="4">
        <v>10.077042383147999</v>
      </c>
      <c r="O955" s="25" t="str">
        <f t="shared" si="18"/>
        <v>0029</v>
      </c>
      <c r="P955" s="25">
        <f>VLOOKUP($O955,scenarios!$A$2:$I$61,3)</f>
        <v>2060</v>
      </c>
      <c r="Q955" s="25" t="str">
        <f>VLOOKUP($O955,scenarios!$A$2:$I$61,4)</f>
        <v>Ref</v>
      </c>
      <c r="R955" s="25">
        <f>VLOOKUP($O955,scenarios!$A$2:$I$61,5)</f>
        <v>10</v>
      </c>
      <c r="S955" s="25" t="str">
        <f>VLOOKUP($O955,scenarios!$A$2:$I$61,6)</f>
        <v>Linear-Steady</v>
      </c>
      <c r="T955" s="25" t="str">
        <f>VLOOKUP($O955,scenarios!$A$2:$I$61,7)</f>
        <v>Ref</v>
      </c>
      <c r="U955" s="25">
        <f>VLOOKUP($O955,scenarios!$A$2:$I$61,8)</f>
        <v>2030</v>
      </c>
      <c r="V955" s="25" t="str">
        <f>VLOOKUP($O955,scenarios!$A$2:$I$61,9)</f>
        <v>Ref</v>
      </c>
    </row>
    <row r="956" spans="1:22" x14ac:dyDescent="0.3">
      <c r="A956" s="10" t="s">
        <v>81</v>
      </c>
      <c r="B956" s="10" t="s">
        <v>147</v>
      </c>
      <c r="C956" s="2" t="s">
        <v>185</v>
      </c>
      <c r="D956" s="5"/>
      <c r="E956" s="5"/>
      <c r="F956" s="5"/>
      <c r="G956" s="5"/>
      <c r="H956" s="5"/>
      <c r="I956" s="5"/>
      <c r="J956" s="5"/>
      <c r="K956" s="4">
        <v>6.4835954278286003</v>
      </c>
      <c r="L956" s="4">
        <v>6.7684565070319804</v>
      </c>
      <c r="M956" s="4">
        <v>8.2035016340431195</v>
      </c>
      <c r="O956" s="25" t="str">
        <f t="shared" si="18"/>
        <v>0030</v>
      </c>
      <c r="P956" s="25">
        <f>VLOOKUP($O956,scenarios!$A$2:$I$61,3)</f>
        <v>2060</v>
      </c>
      <c r="Q956" s="25" t="str">
        <f>VLOOKUP($O956,scenarios!$A$2:$I$61,4)</f>
        <v>Ref</v>
      </c>
      <c r="R956" s="25">
        <f>VLOOKUP($O956,scenarios!$A$2:$I$61,5)</f>
        <v>20</v>
      </c>
      <c r="S956" s="25" t="str">
        <f>VLOOKUP($O956,scenarios!$A$2:$I$61,6)</f>
        <v>Linear-Steady</v>
      </c>
      <c r="T956" s="25" t="str">
        <f>VLOOKUP($O956,scenarios!$A$2:$I$61,7)</f>
        <v>Ref</v>
      </c>
      <c r="U956" s="25">
        <f>VLOOKUP($O956,scenarios!$A$2:$I$61,8)</f>
        <v>2030</v>
      </c>
      <c r="V956" s="25" t="str">
        <f>VLOOKUP($O956,scenarios!$A$2:$I$61,9)</f>
        <v>Ref</v>
      </c>
    </row>
    <row r="957" spans="1:22" x14ac:dyDescent="0.3">
      <c r="A957" s="10" t="s">
        <v>81</v>
      </c>
      <c r="B957" s="10" t="s">
        <v>147</v>
      </c>
      <c r="C957" s="2" t="s">
        <v>186</v>
      </c>
      <c r="D957" s="5"/>
      <c r="E957" s="5"/>
      <c r="F957" s="5"/>
      <c r="G957" s="5"/>
      <c r="H957" s="5"/>
      <c r="I957" s="5"/>
      <c r="J957" s="5"/>
      <c r="K957" s="4">
        <v>9.4621896884021695</v>
      </c>
      <c r="L957" s="4">
        <v>9.7470507676055504</v>
      </c>
      <c r="M957" s="4">
        <v>10.077042383147999</v>
      </c>
      <c r="O957" s="25" t="str">
        <f t="shared" si="18"/>
        <v>0037</v>
      </c>
      <c r="P957" s="25">
        <f>VLOOKUP($O957,scenarios!$A$2:$I$61,3)</f>
        <v>2060</v>
      </c>
      <c r="Q957" s="25" t="str">
        <f>VLOOKUP($O957,scenarios!$A$2:$I$61,4)</f>
        <v>Ref</v>
      </c>
      <c r="R957" s="25">
        <f>VLOOKUP($O957,scenarios!$A$2:$I$61,5)</f>
        <v>10</v>
      </c>
      <c r="S957" s="25" t="str">
        <f>VLOOKUP($O957,scenarios!$A$2:$I$61,6)</f>
        <v>Linear-Steady</v>
      </c>
      <c r="T957" s="25" t="str">
        <f>VLOOKUP($O957,scenarios!$A$2:$I$61,7)</f>
        <v>Low</v>
      </c>
      <c r="U957" s="25">
        <f>VLOOKUP($O957,scenarios!$A$2:$I$61,8)</f>
        <v>2030</v>
      </c>
      <c r="V957" s="25" t="str">
        <f>VLOOKUP($O957,scenarios!$A$2:$I$61,9)</f>
        <v>Ref</v>
      </c>
    </row>
    <row r="958" spans="1:22" x14ac:dyDescent="0.3">
      <c r="A958" s="10" t="s">
        <v>81</v>
      </c>
      <c r="B958" s="10" t="s">
        <v>147</v>
      </c>
      <c r="C958" s="2" t="s">
        <v>187</v>
      </c>
      <c r="D958" s="5"/>
      <c r="E958" s="5"/>
      <c r="F958" s="5"/>
      <c r="G958" s="5"/>
      <c r="H958" s="5"/>
      <c r="I958" s="5"/>
      <c r="J958" s="5"/>
      <c r="K958" s="4">
        <v>9.4621896884021695</v>
      </c>
      <c r="L958" s="4">
        <v>9.7470507676055504</v>
      </c>
      <c r="M958" s="4">
        <v>10.077042383147999</v>
      </c>
      <c r="O958" s="25" t="str">
        <f t="shared" si="18"/>
        <v>0038</v>
      </c>
      <c r="P958" s="25">
        <f>VLOOKUP($O958,scenarios!$A$2:$I$61,3)</f>
        <v>2060</v>
      </c>
      <c r="Q958" s="25" t="str">
        <f>VLOOKUP($O958,scenarios!$A$2:$I$61,4)</f>
        <v>Ref</v>
      </c>
      <c r="R958" s="25">
        <f>VLOOKUP($O958,scenarios!$A$2:$I$61,5)</f>
        <v>10</v>
      </c>
      <c r="S958" s="25" t="str">
        <f>VLOOKUP($O958,scenarios!$A$2:$I$61,6)</f>
        <v>Linear-Steady</v>
      </c>
      <c r="T958" s="25" t="str">
        <f>VLOOKUP($O958,scenarios!$A$2:$I$61,7)</f>
        <v>Doe4</v>
      </c>
      <c r="U958" s="25">
        <f>VLOOKUP($O958,scenarios!$A$2:$I$61,8)</f>
        <v>2030</v>
      </c>
      <c r="V958" s="25" t="str">
        <f>VLOOKUP($O958,scenarios!$A$2:$I$61,9)</f>
        <v>Ref</v>
      </c>
    </row>
    <row r="959" spans="1:22" x14ac:dyDescent="0.3">
      <c r="A959" s="10" t="s">
        <v>81</v>
      </c>
      <c r="B959" s="10" t="s">
        <v>147</v>
      </c>
      <c r="C959" s="2" t="s">
        <v>188</v>
      </c>
      <c r="D959" s="5"/>
      <c r="E959" s="5"/>
      <c r="F959" s="5"/>
      <c r="G959" s="5"/>
      <c r="H959" s="5"/>
      <c r="I959" s="5"/>
      <c r="J959" s="5"/>
      <c r="K959" s="4">
        <v>9.4621896884021695</v>
      </c>
      <c r="L959" s="4">
        <v>9.7470507676055504</v>
      </c>
      <c r="M959" s="4">
        <v>10.077042383147999</v>
      </c>
      <c r="O959" s="25" t="str">
        <f t="shared" si="18"/>
        <v>0039</v>
      </c>
      <c r="P959" s="25">
        <f>VLOOKUP($O959,scenarios!$A$2:$I$61,3)</f>
        <v>2060</v>
      </c>
      <c r="Q959" s="25" t="str">
        <f>VLOOKUP($O959,scenarios!$A$2:$I$61,4)</f>
        <v>Ref</v>
      </c>
      <c r="R959" s="25">
        <f>VLOOKUP($O959,scenarios!$A$2:$I$61,5)</f>
        <v>10</v>
      </c>
      <c r="S959" s="25" t="str">
        <f>VLOOKUP($O959,scenarios!$A$2:$I$61,6)</f>
        <v>Linear-Steady</v>
      </c>
      <c r="T959" s="25" t="str">
        <f>VLOOKUP($O959,scenarios!$A$2:$I$61,7)</f>
        <v>Doe2</v>
      </c>
      <c r="U959" s="25">
        <f>VLOOKUP($O959,scenarios!$A$2:$I$61,8)</f>
        <v>2030</v>
      </c>
      <c r="V959" s="25" t="str">
        <f>VLOOKUP($O959,scenarios!$A$2:$I$61,9)</f>
        <v>Ref</v>
      </c>
    </row>
    <row r="960" spans="1:22" x14ac:dyDescent="0.3">
      <c r="A960" s="10" t="s">
        <v>81</v>
      </c>
      <c r="B960" s="10" t="s">
        <v>147</v>
      </c>
      <c r="C960" s="2" t="s">
        <v>189</v>
      </c>
      <c r="D960" s="5"/>
      <c r="E960" s="5"/>
      <c r="F960" s="5"/>
      <c r="G960" s="5"/>
      <c r="H960" s="5"/>
      <c r="I960" s="5"/>
      <c r="J960" s="5"/>
      <c r="K960" s="4">
        <v>6.4318877308302698</v>
      </c>
      <c r="L960" s="4">
        <v>6.7167488100336499</v>
      </c>
      <c r="M960" s="4">
        <v>8.1709774065405405</v>
      </c>
      <c r="O960" s="25" t="str">
        <f t="shared" si="18"/>
        <v>0040</v>
      </c>
      <c r="P960" s="25">
        <f>VLOOKUP($O960,scenarios!$A$2:$I$61,3)</f>
        <v>2060</v>
      </c>
      <c r="Q960" s="25" t="str">
        <f>VLOOKUP($O960,scenarios!$A$2:$I$61,4)</f>
        <v>Ref</v>
      </c>
      <c r="R960" s="25">
        <f>VLOOKUP($O960,scenarios!$A$2:$I$61,5)</f>
        <v>20</v>
      </c>
      <c r="S960" s="25" t="str">
        <f>VLOOKUP($O960,scenarios!$A$2:$I$61,6)</f>
        <v>Linear-Steady</v>
      </c>
      <c r="T960" s="25" t="str">
        <f>VLOOKUP($O960,scenarios!$A$2:$I$61,7)</f>
        <v>Low</v>
      </c>
      <c r="U960" s="25">
        <f>VLOOKUP($O960,scenarios!$A$2:$I$61,8)</f>
        <v>2030</v>
      </c>
      <c r="V960" s="25" t="str">
        <f>VLOOKUP($O960,scenarios!$A$2:$I$61,9)</f>
        <v>Ref</v>
      </c>
    </row>
    <row r="961" spans="1:22" x14ac:dyDescent="0.3">
      <c r="A961" s="10" t="s">
        <v>81</v>
      </c>
      <c r="B961" s="10" t="s">
        <v>147</v>
      </c>
      <c r="C961" s="2" t="s">
        <v>190</v>
      </c>
      <c r="D961" s="5"/>
      <c r="E961" s="5"/>
      <c r="F961" s="5"/>
      <c r="G961" s="5"/>
      <c r="H961" s="5"/>
      <c r="I961" s="5"/>
      <c r="J961" s="5"/>
      <c r="K961" s="4">
        <v>6.4318877308302698</v>
      </c>
      <c r="L961" s="4">
        <v>6.7167488100336499</v>
      </c>
      <c r="M961" s="4">
        <v>8.1709774065405494</v>
      </c>
      <c r="O961" s="25" t="str">
        <f t="shared" si="18"/>
        <v>0041</v>
      </c>
      <c r="P961" s="25">
        <f>VLOOKUP($O961,scenarios!$A$2:$I$61,3)</f>
        <v>2060</v>
      </c>
      <c r="Q961" s="25" t="str">
        <f>VLOOKUP($O961,scenarios!$A$2:$I$61,4)</f>
        <v>Ref</v>
      </c>
      <c r="R961" s="25">
        <f>VLOOKUP($O961,scenarios!$A$2:$I$61,5)</f>
        <v>20</v>
      </c>
      <c r="S961" s="25" t="str">
        <f>VLOOKUP($O961,scenarios!$A$2:$I$61,6)</f>
        <v>Linear-Steady</v>
      </c>
      <c r="T961" s="25" t="str">
        <f>VLOOKUP($O961,scenarios!$A$2:$I$61,7)</f>
        <v>Doe4</v>
      </c>
      <c r="U961" s="25">
        <f>VLOOKUP($O961,scenarios!$A$2:$I$61,8)</f>
        <v>2030</v>
      </c>
      <c r="V961" s="25" t="str">
        <f>VLOOKUP($O961,scenarios!$A$2:$I$61,9)</f>
        <v>Ref</v>
      </c>
    </row>
    <row r="962" spans="1:22" x14ac:dyDescent="0.3">
      <c r="A962" s="10" t="s">
        <v>81</v>
      </c>
      <c r="B962" s="10" t="s">
        <v>147</v>
      </c>
      <c r="C962" s="2" t="s">
        <v>191</v>
      </c>
      <c r="D962" s="5"/>
      <c r="E962" s="5"/>
      <c r="F962" s="5"/>
      <c r="G962" s="5"/>
      <c r="H962" s="5"/>
      <c r="I962" s="5"/>
      <c r="J962" s="5"/>
      <c r="K962" s="4">
        <v>6.4318877308302698</v>
      </c>
      <c r="L962" s="4">
        <v>6.7167488100336499</v>
      </c>
      <c r="M962" s="4">
        <v>8.1709774065405494</v>
      </c>
      <c r="O962" s="25" t="str">
        <f t="shared" si="18"/>
        <v>0042</v>
      </c>
      <c r="P962" s="25">
        <f>VLOOKUP($O962,scenarios!$A$2:$I$61,3)</f>
        <v>2060</v>
      </c>
      <c r="Q962" s="25" t="str">
        <f>VLOOKUP($O962,scenarios!$A$2:$I$61,4)</f>
        <v>Ref</v>
      </c>
      <c r="R962" s="25">
        <f>VLOOKUP($O962,scenarios!$A$2:$I$61,5)</f>
        <v>20</v>
      </c>
      <c r="S962" s="25" t="str">
        <f>VLOOKUP($O962,scenarios!$A$2:$I$61,6)</f>
        <v>Linear-Steady</v>
      </c>
      <c r="T962" s="25" t="str">
        <f>VLOOKUP($O962,scenarios!$A$2:$I$61,7)</f>
        <v>Doe2</v>
      </c>
      <c r="U962" s="25">
        <f>VLOOKUP($O962,scenarios!$A$2:$I$61,8)</f>
        <v>2030</v>
      </c>
      <c r="V962" s="25" t="str">
        <f>VLOOKUP($O962,scenarios!$A$2:$I$61,9)</f>
        <v>Ref</v>
      </c>
    </row>
    <row r="963" spans="1:22" x14ac:dyDescent="0.3">
      <c r="A963" s="10" t="s">
        <v>81</v>
      </c>
      <c r="B963" s="10" t="s">
        <v>147</v>
      </c>
      <c r="C963" s="2" t="s">
        <v>172</v>
      </c>
      <c r="D963" s="5"/>
      <c r="E963" s="5"/>
      <c r="F963" s="5"/>
      <c r="G963" s="5"/>
      <c r="H963" s="5"/>
      <c r="I963" s="5"/>
      <c r="J963" s="5"/>
      <c r="K963" s="4">
        <v>9.4621896884021695</v>
      </c>
      <c r="L963" s="4">
        <v>9.7470507676055504</v>
      </c>
      <c r="M963" s="4">
        <v>10.077042383147999</v>
      </c>
      <c r="O963" s="25" t="str">
        <f t="shared" si="18"/>
        <v>0044</v>
      </c>
      <c r="P963" s="25">
        <f>VLOOKUP($O963,scenarios!$A$2:$I$61,3)</f>
        <v>2060</v>
      </c>
      <c r="Q963" s="25" t="str">
        <f>VLOOKUP($O963,scenarios!$A$2:$I$61,4)</f>
        <v>Ref</v>
      </c>
      <c r="R963" s="25">
        <f>VLOOKUP($O963,scenarios!$A$2:$I$61,5)</f>
        <v>10</v>
      </c>
      <c r="S963" s="25" t="str">
        <f>VLOOKUP($O963,scenarios!$A$2:$I$61,6)</f>
        <v>Ref</v>
      </c>
      <c r="T963" s="25" t="str">
        <f>VLOOKUP($O963,scenarios!$A$2:$I$61,7)</f>
        <v>Ref</v>
      </c>
      <c r="U963" s="25">
        <f>VLOOKUP($O963,scenarios!$A$2:$I$61,8)</f>
        <v>2030</v>
      </c>
      <c r="V963" s="25">
        <f>VLOOKUP($O963,scenarios!$A$2:$I$61,9)</f>
        <v>70</v>
      </c>
    </row>
    <row r="964" spans="1:22" x14ac:dyDescent="0.3">
      <c r="A964" s="10" t="s">
        <v>81</v>
      </c>
      <c r="B964" s="10" t="s">
        <v>147</v>
      </c>
      <c r="C964" s="2" t="s">
        <v>192</v>
      </c>
      <c r="D964" s="5"/>
      <c r="E964" s="5"/>
      <c r="F964" s="5"/>
      <c r="G964" s="5"/>
      <c r="H964" s="5"/>
      <c r="I964" s="5"/>
      <c r="J964" s="5"/>
      <c r="K964" s="4">
        <v>6.4835954278285897</v>
      </c>
      <c r="L964" s="4">
        <v>6.7684565070319698</v>
      </c>
      <c r="M964" s="4">
        <v>8.2035016340431106</v>
      </c>
      <c r="O964" s="25" t="str">
        <f t="shared" si="18"/>
        <v>0045</v>
      </c>
      <c r="P964" s="25">
        <f>VLOOKUP($O964,scenarios!$A$2:$I$61,3)</f>
        <v>2060</v>
      </c>
      <c r="Q964" s="25" t="str">
        <f>VLOOKUP($O964,scenarios!$A$2:$I$61,4)</f>
        <v>Ref</v>
      </c>
      <c r="R964" s="25">
        <f>VLOOKUP($O964,scenarios!$A$2:$I$61,5)</f>
        <v>20</v>
      </c>
      <c r="S964" s="25" t="str">
        <f>VLOOKUP($O964,scenarios!$A$2:$I$61,6)</f>
        <v>Ref</v>
      </c>
      <c r="T964" s="25" t="str">
        <f>VLOOKUP($O964,scenarios!$A$2:$I$61,7)</f>
        <v>Ref</v>
      </c>
      <c r="U964" s="25">
        <f>VLOOKUP($O964,scenarios!$A$2:$I$61,8)</f>
        <v>2030</v>
      </c>
      <c r="V964" s="25">
        <f>VLOOKUP($O964,scenarios!$A$2:$I$61,9)</f>
        <v>70</v>
      </c>
    </row>
    <row r="965" spans="1:22" x14ac:dyDescent="0.3">
      <c r="A965" s="10" t="s">
        <v>81</v>
      </c>
      <c r="B965" s="10" t="s">
        <v>147</v>
      </c>
      <c r="C965" s="2" t="s">
        <v>193</v>
      </c>
      <c r="D965" s="5"/>
      <c r="E965" s="5"/>
      <c r="F965" s="5"/>
      <c r="G965" s="5"/>
      <c r="H965" s="5"/>
      <c r="I965" s="5"/>
      <c r="J965" s="5"/>
      <c r="K965" s="4">
        <v>9.4621896884021695</v>
      </c>
      <c r="L965" s="4">
        <v>9.7470507676055504</v>
      </c>
      <c r="M965" s="4">
        <v>10.077042383147999</v>
      </c>
      <c r="O965" s="25" t="str">
        <f t="shared" si="18"/>
        <v>0047</v>
      </c>
      <c r="P965" s="25">
        <f>VLOOKUP($O965,scenarios!$A$2:$I$61,3)</f>
        <v>2060</v>
      </c>
      <c r="Q965" s="25" t="str">
        <f>VLOOKUP($O965,scenarios!$A$2:$I$61,4)</f>
        <v>Ref</v>
      </c>
      <c r="R965" s="25">
        <f>VLOOKUP($O965,scenarios!$A$2:$I$61,5)</f>
        <v>10</v>
      </c>
      <c r="S965" s="25" t="str">
        <f>VLOOKUP($O965,scenarios!$A$2:$I$61,6)</f>
        <v>Linear-Steady</v>
      </c>
      <c r="T965" s="25" t="str">
        <f>VLOOKUP($O965,scenarios!$A$2:$I$61,7)</f>
        <v>Ref</v>
      </c>
      <c r="U965" s="25">
        <f>VLOOKUP($O965,scenarios!$A$2:$I$61,8)</f>
        <v>2030</v>
      </c>
      <c r="V965" s="25">
        <f>VLOOKUP($O965,scenarios!$A$2:$I$61,9)</f>
        <v>70</v>
      </c>
    </row>
    <row r="966" spans="1:22" x14ac:dyDescent="0.3">
      <c r="A966" s="10" t="s">
        <v>81</v>
      </c>
      <c r="B966" s="10" t="s">
        <v>147</v>
      </c>
      <c r="C966" s="2" t="s">
        <v>194</v>
      </c>
      <c r="D966" s="5"/>
      <c r="E966" s="5"/>
      <c r="F966" s="5"/>
      <c r="G966" s="5"/>
      <c r="H966" s="5"/>
      <c r="I966" s="5"/>
      <c r="J966" s="5"/>
      <c r="K966" s="4">
        <v>6.4835954278285897</v>
      </c>
      <c r="L966" s="4">
        <v>6.7684565070319698</v>
      </c>
      <c r="M966" s="4">
        <v>8.2035016340431106</v>
      </c>
      <c r="O966" s="25" t="str">
        <f t="shared" si="18"/>
        <v>0048</v>
      </c>
      <c r="P966" s="25">
        <f>VLOOKUP($O966,scenarios!$A$2:$I$61,3)</f>
        <v>2060</v>
      </c>
      <c r="Q966" s="25" t="str">
        <f>VLOOKUP($O966,scenarios!$A$2:$I$61,4)</f>
        <v>Ref</v>
      </c>
      <c r="R966" s="25">
        <f>VLOOKUP($O966,scenarios!$A$2:$I$61,5)</f>
        <v>20</v>
      </c>
      <c r="S966" s="25" t="str">
        <f>VLOOKUP($O966,scenarios!$A$2:$I$61,6)</f>
        <v>Linear-Steady</v>
      </c>
      <c r="T966" s="25" t="str">
        <f>VLOOKUP($O966,scenarios!$A$2:$I$61,7)</f>
        <v>Ref</v>
      </c>
      <c r="U966" s="25">
        <f>VLOOKUP($O966,scenarios!$A$2:$I$61,8)</f>
        <v>2030</v>
      </c>
      <c r="V966" s="25">
        <f>VLOOKUP($O966,scenarios!$A$2:$I$61,9)</f>
        <v>70</v>
      </c>
    </row>
    <row r="967" spans="1:22" x14ac:dyDescent="0.3">
      <c r="A967" s="10" t="s">
        <v>81</v>
      </c>
      <c r="B967" s="10" t="s">
        <v>147</v>
      </c>
      <c r="C967" s="2" t="s">
        <v>195</v>
      </c>
      <c r="D967" s="5"/>
      <c r="E967" s="5"/>
      <c r="F967" s="5"/>
      <c r="G967" s="5"/>
      <c r="H967" s="5"/>
      <c r="I967" s="5"/>
      <c r="J967" s="5"/>
      <c r="K967" s="4">
        <v>9.4621896884021695</v>
      </c>
      <c r="L967" s="4">
        <v>9.7470507676055504</v>
      </c>
      <c r="M967" s="4">
        <v>10.077042383147999</v>
      </c>
      <c r="O967" s="25" t="str">
        <f t="shared" si="18"/>
        <v>0055</v>
      </c>
      <c r="P967" s="25">
        <f>VLOOKUP($O967,scenarios!$A$2:$I$61,3)</f>
        <v>2060</v>
      </c>
      <c r="Q967" s="25" t="str">
        <f>VLOOKUP($O967,scenarios!$A$2:$I$61,4)</f>
        <v>Ref</v>
      </c>
      <c r="R967" s="25">
        <f>VLOOKUP($O967,scenarios!$A$2:$I$61,5)</f>
        <v>10</v>
      </c>
      <c r="S967" s="25" t="str">
        <f>VLOOKUP($O967,scenarios!$A$2:$I$61,6)</f>
        <v>Linear-Steady</v>
      </c>
      <c r="T967" s="25" t="str">
        <f>VLOOKUP($O967,scenarios!$A$2:$I$61,7)</f>
        <v>Low</v>
      </c>
      <c r="U967" s="25">
        <f>VLOOKUP($O967,scenarios!$A$2:$I$61,8)</f>
        <v>2030</v>
      </c>
      <c r="V967" s="25">
        <f>VLOOKUP($O967,scenarios!$A$2:$I$61,9)</f>
        <v>70</v>
      </c>
    </row>
    <row r="968" spans="1:22" x14ac:dyDescent="0.3">
      <c r="A968" s="10" t="s">
        <v>81</v>
      </c>
      <c r="B968" s="10" t="s">
        <v>147</v>
      </c>
      <c r="C968" s="2" t="s">
        <v>196</v>
      </c>
      <c r="D968" s="5"/>
      <c r="E968" s="5"/>
      <c r="F968" s="5"/>
      <c r="G968" s="5"/>
      <c r="H968" s="5"/>
      <c r="I968" s="5"/>
      <c r="J968" s="5"/>
      <c r="K968" s="4">
        <v>9.4621896884021695</v>
      </c>
      <c r="L968" s="4">
        <v>9.7470507676055504</v>
      </c>
      <c r="M968" s="4">
        <v>10.077042383147999</v>
      </c>
      <c r="O968" s="25" t="str">
        <f t="shared" si="18"/>
        <v>0056</v>
      </c>
      <c r="P968" s="25">
        <f>VLOOKUP($O968,scenarios!$A$2:$I$61,3)</f>
        <v>2060</v>
      </c>
      <c r="Q968" s="25" t="str">
        <f>VLOOKUP($O968,scenarios!$A$2:$I$61,4)</f>
        <v>Ref</v>
      </c>
      <c r="R968" s="25">
        <f>VLOOKUP($O968,scenarios!$A$2:$I$61,5)</f>
        <v>10</v>
      </c>
      <c r="S968" s="25" t="str">
        <f>VLOOKUP($O968,scenarios!$A$2:$I$61,6)</f>
        <v>Linear-Steady</v>
      </c>
      <c r="T968" s="25" t="str">
        <f>VLOOKUP($O968,scenarios!$A$2:$I$61,7)</f>
        <v>Doe4</v>
      </c>
      <c r="U968" s="25">
        <f>VLOOKUP($O968,scenarios!$A$2:$I$61,8)</f>
        <v>2030</v>
      </c>
      <c r="V968" s="25">
        <f>VLOOKUP($O968,scenarios!$A$2:$I$61,9)</f>
        <v>70</v>
      </c>
    </row>
    <row r="969" spans="1:22" x14ac:dyDescent="0.3">
      <c r="A969" s="10" t="s">
        <v>81</v>
      </c>
      <c r="B969" s="10" t="s">
        <v>147</v>
      </c>
      <c r="C969" s="2" t="s">
        <v>197</v>
      </c>
      <c r="D969" s="5"/>
      <c r="E969" s="5"/>
      <c r="F969" s="5"/>
      <c r="G969" s="5"/>
      <c r="H969" s="5"/>
      <c r="I969" s="5"/>
      <c r="J969" s="5"/>
      <c r="K969" s="4">
        <v>9.4621896884021695</v>
      </c>
      <c r="L969" s="4">
        <v>9.7470507676055504</v>
      </c>
      <c r="M969" s="4">
        <v>10.077042383147999</v>
      </c>
      <c r="O969" s="25" t="str">
        <f t="shared" si="18"/>
        <v>0057</v>
      </c>
      <c r="P969" s="25">
        <f>VLOOKUP($O969,scenarios!$A$2:$I$61,3)</f>
        <v>2060</v>
      </c>
      <c r="Q969" s="25" t="str">
        <f>VLOOKUP($O969,scenarios!$A$2:$I$61,4)</f>
        <v>Ref</v>
      </c>
      <c r="R969" s="25">
        <f>VLOOKUP($O969,scenarios!$A$2:$I$61,5)</f>
        <v>10</v>
      </c>
      <c r="S969" s="25" t="str">
        <f>VLOOKUP($O969,scenarios!$A$2:$I$61,6)</f>
        <v>Linear-Steady</v>
      </c>
      <c r="T969" s="25" t="str">
        <f>VLOOKUP($O969,scenarios!$A$2:$I$61,7)</f>
        <v>Doe2</v>
      </c>
      <c r="U969" s="25">
        <f>VLOOKUP($O969,scenarios!$A$2:$I$61,8)</f>
        <v>2030</v>
      </c>
      <c r="V969" s="25">
        <f>VLOOKUP($O969,scenarios!$A$2:$I$61,9)</f>
        <v>70</v>
      </c>
    </row>
    <row r="970" spans="1:22" x14ac:dyDescent="0.3">
      <c r="A970" s="10" t="s">
        <v>81</v>
      </c>
      <c r="B970" s="10" t="s">
        <v>147</v>
      </c>
      <c r="C970" s="2" t="s">
        <v>198</v>
      </c>
      <c r="D970" s="5"/>
      <c r="E970" s="5"/>
      <c r="F970" s="5"/>
      <c r="G970" s="5"/>
      <c r="H970" s="5"/>
      <c r="I970" s="5"/>
      <c r="J970" s="5"/>
      <c r="K970" s="4">
        <v>6.4318877308302698</v>
      </c>
      <c r="L970" s="4">
        <v>6.7167488100336499</v>
      </c>
      <c r="M970" s="4">
        <v>8.1709774065405494</v>
      </c>
      <c r="O970" s="25" t="str">
        <f t="shared" si="18"/>
        <v>0058</v>
      </c>
      <c r="P970" s="25">
        <f>VLOOKUP($O970,scenarios!$A$2:$I$61,3)</f>
        <v>2060</v>
      </c>
      <c r="Q970" s="25" t="str">
        <f>VLOOKUP($O970,scenarios!$A$2:$I$61,4)</f>
        <v>Ref</v>
      </c>
      <c r="R970" s="25">
        <f>VLOOKUP($O970,scenarios!$A$2:$I$61,5)</f>
        <v>20</v>
      </c>
      <c r="S970" s="25" t="str">
        <f>VLOOKUP($O970,scenarios!$A$2:$I$61,6)</f>
        <v>Linear-Steady</v>
      </c>
      <c r="T970" s="25" t="str">
        <f>VLOOKUP($O970,scenarios!$A$2:$I$61,7)</f>
        <v>Low</v>
      </c>
      <c r="U970" s="25">
        <f>VLOOKUP($O970,scenarios!$A$2:$I$61,8)</f>
        <v>2030</v>
      </c>
      <c r="V970" s="25">
        <f>VLOOKUP($O970,scenarios!$A$2:$I$61,9)</f>
        <v>70</v>
      </c>
    </row>
    <row r="971" spans="1:22" x14ac:dyDescent="0.3">
      <c r="A971" s="10" t="s">
        <v>81</v>
      </c>
      <c r="B971" s="10" t="s">
        <v>147</v>
      </c>
      <c r="C971" s="2" t="s">
        <v>199</v>
      </c>
      <c r="D971" s="5"/>
      <c r="E971" s="5"/>
      <c r="F971" s="5"/>
      <c r="G971" s="5"/>
      <c r="H971" s="5"/>
      <c r="I971" s="5"/>
      <c r="J971" s="5"/>
      <c r="K971" s="4">
        <v>6.4318877308302698</v>
      </c>
      <c r="L971" s="4">
        <v>6.7167488100336499</v>
      </c>
      <c r="M971" s="4">
        <v>8.1709774065405494</v>
      </c>
      <c r="O971" s="25" t="str">
        <f t="shared" si="18"/>
        <v>0059</v>
      </c>
      <c r="P971" s="25">
        <f>VLOOKUP($O971,scenarios!$A$2:$I$61,3)</f>
        <v>2060</v>
      </c>
      <c r="Q971" s="25" t="str">
        <f>VLOOKUP($O971,scenarios!$A$2:$I$61,4)</f>
        <v>Ref</v>
      </c>
      <c r="R971" s="25">
        <f>VLOOKUP($O971,scenarios!$A$2:$I$61,5)</f>
        <v>20</v>
      </c>
      <c r="S971" s="25" t="str">
        <f>VLOOKUP($O971,scenarios!$A$2:$I$61,6)</f>
        <v>Linear-Steady</v>
      </c>
      <c r="T971" s="25" t="str">
        <f>VLOOKUP($O971,scenarios!$A$2:$I$61,7)</f>
        <v>Doe4</v>
      </c>
      <c r="U971" s="25">
        <f>VLOOKUP($O971,scenarios!$A$2:$I$61,8)</f>
        <v>2030</v>
      </c>
      <c r="V971" s="25">
        <f>VLOOKUP($O971,scenarios!$A$2:$I$61,9)</f>
        <v>70</v>
      </c>
    </row>
    <row r="972" spans="1:22" x14ac:dyDescent="0.3">
      <c r="A972" s="10" t="s">
        <v>81</v>
      </c>
      <c r="B972" s="10" t="s">
        <v>147</v>
      </c>
      <c r="C972" s="2" t="s">
        <v>200</v>
      </c>
      <c r="D972" s="5"/>
      <c r="E972" s="5"/>
      <c r="F972" s="5"/>
      <c r="G972" s="5"/>
      <c r="H972" s="5"/>
      <c r="I972" s="5"/>
      <c r="J972" s="5"/>
      <c r="K972" s="4">
        <v>6.4318877308302698</v>
      </c>
      <c r="L972" s="4">
        <v>6.7167488100336499</v>
      </c>
      <c r="M972" s="4">
        <v>8.1709774065405494</v>
      </c>
      <c r="O972" s="25" t="str">
        <f t="shared" si="18"/>
        <v>0060</v>
      </c>
      <c r="P972" s="25">
        <f>VLOOKUP($O972,scenarios!$A$2:$I$61,3)</f>
        <v>2060</v>
      </c>
      <c r="Q972" s="25" t="str">
        <f>VLOOKUP($O972,scenarios!$A$2:$I$61,4)</f>
        <v>Ref</v>
      </c>
      <c r="R972" s="25">
        <f>VLOOKUP($O972,scenarios!$A$2:$I$61,5)</f>
        <v>20</v>
      </c>
      <c r="S972" s="25" t="str">
        <f>VLOOKUP($O972,scenarios!$A$2:$I$61,6)</f>
        <v>Linear-Steady</v>
      </c>
      <c r="T972" s="25" t="str">
        <f>VLOOKUP($O972,scenarios!$A$2:$I$61,7)</f>
        <v>Doe2</v>
      </c>
      <c r="U972" s="25">
        <f>VLOOKUP($O972,scenarios!$A$2:$I$61,8)</f>
        <v>2030</v>
      </c>
      <c r="V972" s="25">
        <f>VLOOKUP($O972,scenarios!$A$2:$I$61,9)</f>
        <v>70</v>
      </c>
    </row>
    <row r="973" spans="1:22" x14ac:dyDescent="0.3">
      <c r="A973" s="2" t="s">
        <v>82</v>
      </c>
      <c r="B973" s="2" t="s">
        <v>148</v>
      </c>
      <c r="C973" s="2" t="s">
        <v>173</v>
      </c>
      <c r="D973" s="5"/>
      <c r="E973" s="5"/>
      <c r="F973" s="5"/>
      <c r="G973" s="4">
        <v>1.1194539999999999E-2</v>
      </c>
      <c r="H973" s="4">
        <v>1.1589435809223499E-2</v>
      </c>
      <c r="I973" s="4">
        <v>1.21391373118655E-2</v>
      </c>
      <c r="J973" s="4">
        <v>1.28696600165459E-2</v>
      </c>
      <c r="K973" s="4">
        <v>1.34486273550015E-2</v>
      </c>
      <c r="L973" s="4">
        <v>1.4003310759490999E-2</v>
      </c>
      <c r="M973" s="4">
        <v>1.4560028717015901E-2</v>
      </c>
      <c r="O973" s="25" t="str">
        <f t="shared" si="18"/>
        <v>0003</v>
      </c>
      <c r="P973" s="25" t="str">
        <f>VLOOKUP($O973,scenarios!$A$2:$I$61,3)</f>
        <v>Ref</v>
      </c>
      <c r="Q973" s="25" t="str">
        <f>VLOOKUP($O973,scenarios!$A$2:$I$61,4)</f>
        <v>Ref</v>
      </c>
      <c r="R973" s="25">
        <f>VLOOKUP($O973,scenarios!$A$2:$I$61,5)</f>
        <v>20</v>
      </c>
      <c r="S973" s="25" t="str">
        <f>VLOOKUP($O973,scenarios!$A$2:$I$61,6)</f>
        <v>Linear-Steady</v>
      </c>
      <c r="T973" s="25" t="str">
        <f>VLOOKUP($O973,scenarios!$A$2:$I$61,7)</f>
        <v>Doe2</v>
      </c>
      <c r="U973" s="25">
        <f>VLOOKUP($O973,scenarios!$A$2:$I$61,8)</f>
        <v>2030</v>
      </c>
      <c r="V973" s="25">
        <f>VLOOKUP($O973,scenarios!$A$2:$I$61,9)</f>
        <v>70</v>
      </c>
    </row>
    <row r="974" spans="1:22" x14ac:dyDescent="0.3">
      <c r="A974" s="10" t="s">
        <v>82</v>
      </c>
      <c r="B974" s="10" t="s">
        <v>148</v>
      </c>
      <c r="C974" s="2" t="s">
        <v>170</v>
      </c>
      <c r="D974" s="5"/>
      <c r="E974" s="5"/>
      <c r="F974" s="5"/>
      <c r="G974" s="4">
        <v>1.1194539999999999E-2</v>
      </c>
      <c r="H974" s="4">
        <v>1.1589435809223499E-2</v>
      </c>
      <c r="I974" s="4">
        <v>1.21391373118655E-2</v>
      </c>
      <c r="J974" s="4">
        <v>1.28696600165459E-2</v>
      </c>
      <c r="K974" s="4">
        <v>1.34486273550015E-2</v>
      </c>
      <c r="L974" s="4">
        <v>2.93725391458283</v>
      </c>
      <c r="M974" s="4">
        <v>17.004847796216101</v>
      </c>
      <c r="O974" s="25" t="str">
        <f t="shared" si="18"/>
        <v>0008</v>
      </c>
      <c r="P974" s="25">
        <f>VLOOKUP($O974,scenarios!$A$2:$I$61,3)</f>
        <v>2060</v>
      </c>
      <c r="Q974" s="25" t="str">
        <f>VLOOKUP($O974,scenarios!$A$2:$I$61,4)</f>
        <v>Ref</v>
      </c>
      <c r="R974" s="25">
        <f>VLOOKUP($O974,scenarios!$A$2:$I$61,5)</f>
        <v>10</v>
      </c>
      <c r="S974" s="25" t="str">
        <f>VLOOKUP($O974,scenarios!$A$2:$I$61,6)</f>
        <v>Ref</v>
      </c>
      <c r="T974" s="25" t="str">
        <f>VLOOKUP($O974,scenarios!$A$2:$I$61,7)</f>
        <v>Ref</v>
      </c>
      <c r="U974" s="25" t="str">
        <f>VLOOKUP($O974,scenarios!$A$2:$I$61,8)</f>
        <v>Ref</v>
      </c>
      <c r="V974" s="25" t="str">
        <f>VLOOKUP($O974,scenarios!$A$2:$I$61,9)</f>
        <v>Ref</v>
      </c>
    </row>
    <row r="975" spans="1:22" x14ac:dyDescent="0.3">
      <c r="A975" s="10" t="s">
        <v>82</v>
      </c>
      <c r="B975" s="10" t="s">
        <v>148</v>
      </c>
      <c r="C975" s="2" t="s">
        <v>174</v>
      </c>
      <c r="D975" s="5"/>
      <c r="E975" s="5"/>
      <c r="F975" s="5"/>
      <c r="G975" s="4">
        <v>1.1194539999999999E-2</v>
      </c>
      <c r="H975" s="4">
        <v>1.1589435809223499E-2</v>
      </c>
      <c r="I975" s="4">
        <v>1.21391373118655E-2</v>
      </c>
      <c r="J975" s="4">
        <v>1.28696600165459E-2</v>
      </c>
      <c r="K975" s="4">
        <v>1.34486273550015E-2</v>
      </c>
      <c r="L975" s="4">
        <v>1.4003310759490999E-2</v>
      </c>
      <c r="M975" s="4">
        <v>1.4560028717015901E-2</v>
      </c>
      <c r="O975" s="25" t="str">
        <f t="shared" si="18"/>
        <v>0009</v>
      </c>
      <c r="P975" s="25">
        <f>VLOOKUP($O975,scenarios!$A$2:$I$61,3)</f>
        <v>2060</v>
      </c>
      <c r="Q975" s="25" t="str">
        <f>VLOOKUP($O975,scenarios!$A$2:$I$61,4)</f>
        <v>Ref</v>
      </c>
      <c r="R975" s="25">
        <f>VLOOKUP($O975,scenarios!$A$2:$I$61,5)</f>
        <v>20</v>
      </c>
      <c r="S975" s="25" t="str">
        <f>VLOOKUP($O975,scenarios!$A$2:$I$61,6)</f>
        <v>Ref</v>
      </c>
      <c r="T975" s="25" t="str">
        <f>VLOOKUP($O975,scenarios!$A$2:$I$61,7)</f>
        <v>Ref</v>
      </c>
      <c r="U975" s="25" t="str">
        <f>VLOOKUP($O975,scenarios!$A$2:$I$61,8)</f>
        <v>Ref</v>
      </c>
      <c r="V975" s="25" t="str">
        <f>VLOOKUP($O975,scenarios!$A$2:$I$61,9)</f>
        <v>Ref</v>
      </c>
    </row>
    <row r="976" spans="1:22" x14ac:dyDescent="0.3">
      <c r="A976" s="10" t="s">
        <v>82</v>
      </c>
      <c r="B976" s="10" t="s">
        <v>148</v>
      </c>
      <c r="C976" s="2" t="s">
        <v>175</v>
      </c>
      <c r="D976" s="5"/>
      <c r="E976" s="5"/>
      <c r="F976" s="5"/>
      <c r="G976" s="4">
        <v>1.1194539999999999E-2</v>
      </c>
      <c r="H976" s="4">
        <v>1.1589435809223499E-2</v>
      </c>
      <c r="I976" s="4">
        <v>1.21391373118655E-2</v>
      </c>
      <c r="J976" s="4">
        <v>1.28696600165459E-2</v>
      </c>
      <c r="K976" s="4">
        <v>1.34486273550015E-2</v>
      </c>
      <c r="L976" s="4">
        <v>1.4003310759490999E-2</v>
      </c>
      <c r="M976" s="4">
        <v>1.4560028717015901E-2</v>
      </c>
      <c r="O976" s="25" t="str">
        <f t="shared" si="18"/>
        <v>0011</v>
      </c>
      <c r="P976" s="25">
        <f>VLOOKUP($O976,scenarios!$A$2:$I$61,3)</f>
        <v>2060</v>
      </c>
      <c r="Q976" s="25" t="str">
        <f>VLOOKUP($O976,scenarios!$A$2:$I$61,4)</f>
        <v>Ref</v>
      </c>
      <c r="R976" s="25">
        <f>VLOOKUP($O976,scenarios!$A$2:$I$61,5)</f>
        <v>10</v>
      </c>
      <c r="S976" s="25" t="str">
        <f>VLOOKUP($O976,scenarios!$A$2:$I$61,6)</f>
        <v>Linear-Steady</v>
      </c>
      <c r="T976" s="25" t="str">
        <f>VLOOKUP($O976,scenarios!$A$2:$I$61,7)</f>
        <v>Ref</v>
      </c>
      <c r="U976" s="25" t="str">
        <f>VLOOKUP($O976,scenarios!$A$2:$I$61,8)</f>
        <v>Ref</v>
      </c>
      <c r="V976" s="25" t="str">
        <f>VLOOKUP($O976,scenarios!$A$2:$I$61,9)</f>
        <v>Ref</v>
      </c>
    </row>
    <row r="977" spans="1:22" x14ac:dyDescent="0.3">
      <c r="A977" s="10" t="s">
        <v>82</v>
      </c>
      <c r="B977" s="10" t="s">
        <v>148</v>
      </c>
      <c r="C977" s="2" t="s">
        <v>176</v>
      </c>
      <c r="D977" s="5"/>
      <c r="E977" s="5"/>
      <c r="F977" s="5"/>
      <c r="G977" s="4">
        <v>1.1194539999999999E-2</v>
      </c>
      <c r="H977" s="4">
        <v>1.1589435809223499E-2</v>
      </c>
      <c r="I977" s="4">
        <v>1.21391373118655E-2</v>
      </c>
      <c r="J977" s="4">
        <v>1.28696600165459E-2</v>
      </c>
      <c r="K977" s="4">
        <v>1.34486273550015E-2</v>
      </c>
      <c r="L977" s="4">
        <v>1.4003310759490999E-2</v>
      </c>
      <c r="M977" s="4">
        <v>1.4560028717015901E-2</v>
      </c>
      <c r="O977" s="25" t="str">
        <f t="shared" si="18"/>
        <v>0012</v>
      </c>
      <c r="P977" s="25">
        <f>VLOOKUP($O977,scenarios!$A$2:$I$61,3)</f>
        <v>2060</v>
      </c>
      <c r="Q977" s="25" t="str">
        <f>VLOOKUP($O977,scenarios!$A$2:$I$61,4)</f>
        <v>Ref</v>
      </c>
      <c r="R977" s="25">
        <f>VLOOKUP($O977,scenarios!$A$2:$I$61,5)</f>
        <v>20</v>
      </c>
      <c r="S977" s="25" t="str">
        <f>VLOOKUP($O977,scenarios!$A$2:$I$61,6)</f>
        <v>Linear-Steady</v>
      </c>
      <c r="T977" s="25" t="str">
        <f>VLOOKUP($O977,scenarios!$A$2:$I$61,7)</f>
        <v>Ref</v>
      </c>
      <c r="U977" s="25" t="str">
        <f>VLOOKUP($O977,scenarios!$A$2:$I$61,8)</f>
        <v>Ref</v>
      </c>
      <c r="V977" s="25" t="str">
        <f>VLOOKUP($O977,scenarios!$A$2:$I$61,9)</f>
        <v>Ref</v>
      </c>
    </row>
    <row r="978" spans="1:22" x14ac:dyDescent="0.3">
      <c r="A978" s="10" t="s">
        <v>82</v>
      </c>
      <c r="B978" s="10" t="s">
        <v>148</v>
      </c>
      <c r="C978" s="2" t="s">
        <v>177</v>
      </c>
      <c r="D978" s="5"/>
      <c r="E978" s="5"/>
      <c r="F978" s="5"/>
      <c r="G978" s="4">
        <v>1.1194539999999999E-2</v>
      </c>
      <c r="H978" s="4">
        <v>1.1589435809223499E-2</v>
      </c>
      <c r="I978" s="4">
        <v>1.21391373118655E-2</v>
      </c>
      <c r="J978" s="4">
        <v>1.28696600165459E-2</v>
      </c>
      <c r="K978" s="4">
        <v>1.34486273550015E-2</v>
      </c>
      <c r="L978" s="4">
        <v>1.4003310759490999E-2</v>
      </c>
      <c r="M978" s="4">
        <v>1.4560028717015901E-2</v>
      </c>
      <c r="O978" s="25" t="str">
        <f t="shared" si="18"/>
        <v>0019</v>
      </c>
      <c r="P978" s="25">
        <f>VLOOKUP($O978,scenarios!$A$2:$I$61,3)</f>
        <v>2060</v>
      </c>
      <c r="Q978" s="25" t="str">
        <f>VLOOKUP($O978,scenarios!$A$2:$I$61,4)</f>
        <v>Ref</v>
      </c>
      <c r="R978" s="25">
        <f>VLOOKUP($O978,scenarios!$A$2:$I$61,5)</f>
        <v>10</v>
      </c>
      <c r="S978" s="25" t="str">
        <f>VLOOKUP($O978,scenarios!$A$2:$I$61,6)</f>
        <v>Linear-Steady</v>
      </c>
      <c r="T978" s="25" t="str">
        <f>VLOOKUP($O978,scenarios!$A$2:$I$61,7)</f>
        <v>Low</v>
      </c>
      <c r="U978" s="25" t="str">
        <f>VLOOKUP($O978,scenarios!$A$2:$I$61,8)</f>
        <v>Ref</v>
      </c>
      <c r="V978" s="25" t="str">
        <f>VLOOKUP($O978,scenarios!$A$2:$I$61,9)</f>
        <v>Ref</v>
      </c>
    </row>
    <row r="979" spans="1:22" x14ac:dyDescent="0.3">
      <c r="A979" s="10" t="s">
        <v>82</v>
      </c>
      <c r="B979" s="10" t="s">
        <v>148</v>
      </c>
      <c r="C979" s="2" t="s">
        <v>178</v>
      </c>
      <c r="D979" s="5"/>
      <c r="E979" s="5"/>
      <c r="F979" s="5"/>
      <c r="G979" s="4">
        <v>1.1194539999999999E-2</v>
      </c>
      <c r="H979" s="4">
        <v>1.1589435809223499E-2</v>
      </c>
      <c r="I979" s="4">
        <v>1.21391373118655E-2</v>
      </c>
      <c r="J979" s="4">
        <v>1.28696600165459E-2</v>
      </c>
      <c r="K979" s="4">
        <v>1.34486273550015E-2</v>
      </c>
      <c r="L979" s="4">
        <v>1.4003310759490999E-2</v>
      </c>
      <c r="M979" s="4">
        <v>1.4560028717015901E-2</v>
      </c>
      <c r="O979" s="25" t="str">
        <f t="shared" si="18"/>
        <v>0020</v>
      </c>
      <c r="P979" s="25">
        <f>VLOOKUP($O979,scenarios!$A$2:$I$61,3)</f>
        <v>2060</v>
      </c>
      <c r="Q979" s="25" t="str">
        <f>VLOOKUP($O979,scenarios!$A$2:$I$61,4)</f>
        <v>Ref</v>
      </c>
      <c r="R979" s="25">
        <f>VLOOKUP($O979,scenarios!$A$2:$I$61,5)</f>
        <v>10</v>
      </c>
      <c r="S979" s="25" t="str">
        <f>VLOOKUP($O979,scenarios!$A$2:$I$61,6)</f>
        <v>Linear-Steady</v>
      </c>
      <c r="T979" s="25" t="str">
        <f>VLOOKUP($O979,scenarios!$A$2:$I$61,7)</f>
        <v>Doe4</v>
      </c>
      <c r="U979" s="25" t="str">
        <f>VLOOKUP($O979,scenarios!$A$2:$I$61,8)</f>
        <v>Ref</v>
      </c>
      <c r="V979" s="25" t="str">
        <f>VLOOKUP($O979,scenarios!$A$2:$I$61,9)</f>
        <v>Ref</v>
      </c>
    </row>
    <row r="980" spans="1:22" x14ac:dyDescent="0.3">
      <c r="A980" s="10" t="s">
        <v>82</v>
      </c>
      <c r="B980" s="10" t="s">
        <v>148</v>
      </c>
      <c r="C980" s="2" t="s">
        <v>179</v>
      </c>
      <c r="D980" s="5"/>
      <c r="E980" s="5"/>
      <c r="F980" s="5"/>
      <c r="G980" s="4">
        <v>1.1194539999999999E-2</v>
      </c>
      <c r="H980" s="4">
        <v>1.1589435809223499E-2</v>
      </c>
      <c r="I980" s="4">
        <v>1.21391373118655E-2</v>
      </c>
      <c r="J980" s="4">
        <v>1.28696600165459E-2</v>
      </c>
      <c r="K980" s="4">
        <v>1.34486273550015E-2</v>
      </c>
      <c r="L980" s="4">
        <v>1.4003310759490999E-2</v>
      </c>
      <c r="M980" s="4">
        <v>1.4560028717015901E-2</v>
      </c>
      <c r="O980" s="25" t="str">
        <f t="shared" si="18"/>
        <v>0021</v>
      </c>
      <c r="P980" s="25">
        <f>VLOOKUP($O980,scenarios!$A$2:$I$61,3)</f>
        <v>2060</v>
      </c>
      <c r="Q980" s="25" t="str">
        <f>VLOOKUP($O980,scenarios!$A$2:$I$61,4)</f>
        <v>Ref</v>
      </c>
      <c r="R980" s="25">
        <f>VLOOKUP($O980,scenarios!$A$2:$I$61,5)</f>
        <v>10</v>
      </c>
      <c r="S980" s="25" t="str">
        <f>VLOOKUP($O980,scenarios!$A$2:$I$61,6)</f>
        <v>Linear-Steady</v>
      </c>
      <c r="T980" s="25" t="str">
        <f>VLOOKUP($O980,scenarios!$A$2:$I$61,7)</f>
        <v>Doe2</v>
      </c>
      <c r="U980" s="25" t="str">
        <f>VLOOKUP($O980,scenarios!$A$2:$I$61,8)</f>
        <v>Ref</v>
      </c>
      <c r="V980" s="25" t="str">
        <f>VLOOKUP($O980,scenarios!$A$2:$I$61,9)</f>
        <v>Ref</v>
      </c>
    </row>
    <row r="981" spans="1:22" x14ac:dyDescent="0.3">
      <c r="A981" s="10" t="s">
        <v>82</v>
      </c>
      <c r="B981" s="10" t="s">
        <v>148</v>
      </c>
      <c r="C981" s="2" t="s">
        <v>180</v>
      </c>
      <c r="D981" s="5"/>
      <c r="E981" s="5"/>
      <c r="F981" s="5"/>
      <c r="G981" s="4">
        <v>1.1194539999999999E-2</v>
      </c>
      <c r="H981" s="4">
        <v>1.1589435809223499E-2</v>
      </c>
      <c r="I981" s="4">
        <v>1.21391373118655E-2</v>
      </c>
      <c r="J981" s="4">
        <v>1.28696600165459E-2</v>
      </c>
      <c r="K981" s="4">
        <v>1.34486273550015E-2</v>
      </c>
      <c r="L981" s="4">
        <v>1.4003310759490999E-2</v>
      </c>
      <c r="M981" s="4">
        <v>1.4560028717015901E-2</v>
      </c>
      <c r="O981" s="25" t="str">
        <f t="shared" si="18"/>
        <v>0022</v>
      </c>
      <c r="P981" s="25">
        <f>VLOOKUP($O981,scenarios!$A$2:$I$61,3)</f>
        <v>2060</v>
      </c>
      <c r="Q981" s="25" t="str">
        <f>VLOOKUP($O981,scenarios!$A$2:$I$61,4)</f>
        <v>Ref</v>
      </c>
      <c r="R981" s="25">
        <f>VLOOKUP($O981,scenarios!$A$2:$I$61,5)</f>
        <v>20</v>
      </c>
      <c r="S981" s="25" t="str">
        <f>VLOOKUP($O981,scenarios!$A$2:$I$61,6)</f>
        <v>Linear-Steady</v>
      </c>
      <c r="T981" s="25" t="str">
        <f>VLOOKUP($O981,scenarios!$A$2:$I$61,7)</f>
        <v>Low</v>
      </c>
      <c r="U981" s="25" t="str">
        <f>VLOOKUP($O981,scenarios!$A$2:$I$61,8)</f>
        <v>Ref</v>
      </c>
      <c r="V981" s="25" t="str">
        <f>VLOOKUP($O981,scenarios!$A$2:$I$61,9)</f>
        <v>Ref</v>
      </c>
    </row>
    <row r="982" spans="1:22" x14ac:dyDescent="0.3">
      <c r="A982" s="10" t="s">
        <v>82</v>
      </c>
      <c r="B982" s="10" t="s">
        <v>148</v>
      </c>
      <c r="C982" s="2" t="s">
        <v>181</v>
      </c>
      <c r="D982" s="5"/>
      <c r="E982" s="5"/>
      <c r="F982" s="5"/>
      <c r="G982" s="4">
        <v>1.1194539999999999E-2</v>
      </c>
      <c r="H982" s="4">
        <v>1.1589435809223499E-2</v>
      </c>
      <c r="I982" s="4">
        <v>1.21391373118655E-2</v>
      </c>
      <c r="J982" s="4">
        <v>1.28696600165459E-2</v>
      </c>
      <c r="K982" s="4">
        <v>1.34486273550015E-2</v>
      </c>
      <c r="L982" s="4">
        <v>1.4003310759490999E-2</v>
      </c>
      <c r="M982" s="4">
        <v>1.4560028717015901E-2</v>
      </c>
      <c r="O982" s="25" t="str">
        <f t="shared" si="18"/>
        <v>0023</v>
      </c>
      <c r="P982" s="25">
        <f>VLOOKUP($O982,scenarios!$A$2:$I$61,3)</f>
        <v>2060</v>
      </c>
      <c r="Q982" s="25" t="str">
        <f>VLOOKUP($O982,scenarios!$A$2:$I$61,4)</f>
        <v>Ref</v>
      </c>
      <c r="R982" s="25">
        <f>VLOOKUP($O982,scenarios!$A$2:$I$61,5)</f>
        <v>20</v>
      </c>
      <c r="S982" s="25" t="str">
        <f>VLOOKUP($O982,scenarios!$A$2:$I$61,6)</f>
        <v>Linear-Steady</v>
      </c>
      <c r="T982" s="25" t="str">
        <f>VLOOKUP($O982,scenarios!$A$2:$I$61,7)</f>
        <v>Doe4</v>
      </c>
      <c r="U982" s="25" t="str">
        <f>VLOOKUP($O982,scenarios!$A$2:$I$61,8)</f>
        <v>Ref</v>
      </c>
      <c r="V982" s="25" t="str">
        <f>VLOOKUP($O982,scenarios!$A$2:$I$61,9)</f>
        <v>Ref</v>
      </c>
    </row>
    <row r="983" spans="1:22" x14ac:dyDescent="0.3">
      <c r="A983" s="10" t="s">
        <v>82</v>
      </c>
      <c r="B983" s="10" t="s">
        <v>148</v>
      </c>
      <c r="C983" s="2" t="s">
        <v>182</v>
      </c>
      <c r="D983" s="5"/>
      <c r="E983" s="5"/>
      <c r="F983" s="5"/>
      <c r="G983" s="4">
        <v>1.1194539999999999E-2</v>
      </c>
      <c r="H983" s="4">
        <v>1.1589435809223499E-2</v>
      </c>
      <c r="I983" s="4">
        <v>1.21391373118655E-2</v>
      </c>
      <c r="J983" s="4">
        <v>1.28696600165459E-2</v>
      </c>
      <c r="K983" s="4">
        <v>1.34486273550015E-2</v>
      </c>
      <c r="L983" s="4">
        <v>1.4003310759490999E-2</v>
      </c>
      <c r="M983" s="4">
        <v>1.4560028717015901E-2</v>
      </c>
      <c r="O983" s="25" t="str">
        <f t="shared" si="18"/>
        <v>0024</v>
      </c>
      <c r="P983" s="25">
        <f>VLOOKUP($O983,scenarios!$A$2:$I$61,3)</f>
        <v>2060</v>
      </c>
      <c r="Q983" s="25" t="str">
        <f>VLOOKUP($O983,scenarios!$A$2:$I$61,4)</f>
        <v>Ref</v>
      </c>
      <c r="R983" s="25">
        <f>VLOOKUP($O983,scenarios!$A$2:$I$61,5)</f>
        <v>20</v>
      </c>
      <c r="S983" s="25" t="str">
        <f>VLOOKUP($O983,scenarios!$A$2:$I$61,6)</f>
        <v>Linear-Steady</v>
      </c>
      <c r="T983" s="25" t="str">
        <f>VLOOKUP($O983,scenarios!$A$2:$I$61,7)</f>
        <v>Doe2</v>
      </c>
      <c r="U983" s="25" t="str">
        <f>VLOOKUP($O983,scenarios!$A$2:$I$61,8)</f>
        <v>Ref</v>
      </c>
      <c r="V983" s="25" t="str">
        <f>VLOOKUP($O983,scenarios!$A$2:$I$61,9)</f>
        <v>Ref</v>
      </c>
    </row>
    <row r="984" spans="1:22" x14ac:dyDescent="0.3">
      <c r="A984" s="10" t="s">
        <v>82</v>
      </c>
      <c r="B984" s="10" t="s">
        <v>148</v>
      </c>
      <c r="C984" s="2" t="s">
        <v>171</v>
      </c>
      <c r="D984" s="5"/>
      <c r="E984" s="5"/>
      <c r="F984" s="5"/>
      <c r="G984" s="4">
        <v>1.1194539999999999E-2</v>
      </c>
      <c r="H984" s="4">
        <v>1.1589435809223499E-2</v>
      </c>
      <c r="I984" s="4">
        <v>1.21391373118655E-2</v>
      </c>
      <c r="J984" s="4">
        <v>1.28696600165459E-2</v>
      </c>
      <c r="K984" s="4">
        <v>1.34486273550015E-2</v>
      </c>
      <c r="L984" s="4">
        <v>2.93725391458283</v>
      </c>
      <c r="M984" s="4">
        <v>17.004847796047201</v>
      </c>
      <c r="O984" s="25" t="str">
        <f t="shared" si="18"/>
        <v>0026</v>
      </c>
      <c r="P984" s="25">
        <f>VLOOKUP($O984,scenarios!$A$2:$I$61,3)</f>
        <v>2060</v>
      </c>
      <c r="Q984" s="25" t="str">
        <f>VLOOKUP($O984,scenarios!$A$2:$I$61,4)</f>
        <v>Ref</v>
      </c>
      <c r="R984" s="25">
        <f>VLOOKUP($O984,scenarios!$A$2:$I$61,5)</f>
        <v>10</v>
      </c>
      <c r="S984" s="25" t="str">
        <f>VLOOKUP($O984,scenarios!$A$2:$I$61,6)</f>
        <v>Ref</v>
      </c>
      <c r="T984" s="25" t="str">
        <f>VLOOKUP($O984,scenarios!$A$2:$I$61,7)</f>
        <v>Ref</v>
      </c>
      <c r="U984" s="25">
        <f>VLOOKUP($O984,scenarios!$A$2:$I$61,8)</f>
        <v>2030</v>
      </c>
      <c r="V984" s="25" t="str">
        <f>VLOOKUP($O984,scenarios!$A$2:$I$61,9)</f>
        <v>Ref</v>
      </c>
    </row>
    <row r="985" spans="1:22" x14ac:dyDescent="0.3">
      <c r="A985" s="10" t="s">
        <v>82</v>
      </c>
      <c r="B985" s="10" t="s">
        <v>148</v>
      </c>
      <c r="C985" s="2" t="s">
        <v>183</v>
      </c>
      <c r="D985" s="5"/>
      <c r="E985" s="5"/>
      <c r="F985" s="5"/>
      <c r="G985" s="4">
        <v>1.1194539999999999E-2</v>
      </c>
      <c r="H985" s="4">
        <v>1.1589435809223499E-2</v>
      </c>
      <c r="I985" s="4">
        <v>1.21391373118655E-2</v>
      </c>
      <c r="J985" s="4">
        <v>1.28696600165459E-2</v>
      </c>
      <c r="K985" s="4">
        <v>1.34486273550015E-2</v>
      </c>
      <c r="L985" s="4">
        <v>1.4003310759490999E-2</v>
      </c>
      <c r="M985" s="4">
        <v>1.4560028717015901E-2</v>
      </c>
      <c r="O985" s="25" t="str">
        <f t="shared" si="18"/>
        <v>0027</v>
      </c>
      <c r="P985" s="25">
        <f>VLOOKUP($O985,scenarios!$A$2:$I$61,3)</f>
        <v>2060</v>
      </c>
      <c r="Q985" s="25" t="str">
        <f>VLOOKUP($O985,scenarios!$A$2:$I$61,4)</f>
        <v>Ref</v>
      </c>
      <c r="R985" s="25">
        <f>VLOOKUP($O985,scenarios!$A$2:$I$61,5)</f>
        <v>20</v>
      </c>
      <c r="S985" s="25" t="str">
        <f>VLOOKUP($O985,scenarios!$A$2:$I$61,6)</f>
        <v>Ref</v>
      </c>
      <c r="T985" s="25" t="str">
        <f>VLOOKUP($O985,scenarios!$A$2:$I$61,7)</f>
        <v>Ref</v>
      </c>
      <c r="U985" s="25">
        <f>VLOOKUP($O985,scenarios!$A$2:$I$61,8)</f>
        <v>2030</v>
      </c>
      <c r="V985" s="25" t="str">
        <f>VLOOKUP($O985,scenarios!$A$2:$I$61,9)</f>
        <v>Ref</v>
      </c>
    </row>
    <row r="986" spans="1:22" x14ac:dyDescent="0.3">
      <c r="A986" s="10" t="s">
        <v>82</v>
      </c>
      <c r="B986" s="10" t="s">
        <v>148</v>
      </c>
      <c r="C986" s="2" t="s">
        <v>184</v>
      </c>
      <c r="D986" s="5"/>
      <c r="E986" s="5"/>
      <c r="F986" s="5"/>
      <c r="G986" s="4">
        <v>1.1194539999999999E-2</v>
      </c>
      <c r="H986" s="4">
        <v>1.1589435809223499E-2</v>
      </c>
      <c r="I986" s="4">
        <v>1.21391373118655E-2</v>
      </c>
      <c r="J986" s="4">
        <v>1.28696600165459E-2</v>
      </c>
      <c r="K986" s="4">
        <v>1.34486273550015E-2</v>
      </c>
      <c r="L986" s="4">
        <v>1.4003310759490999E-2</v>
      </c>
      <c r="M986" s="4">
        <v>1.4560028717015901E-2</v>
      </c>
      <c r="O986" s="25" t="str">
        <f t="shared" si="18"/>
        <v>0029</v>
      </c>
      <c r="P986" s="25">
        <f>VLOOKUP($O986,scenarios!$A$2:$I$61,3)</f>
        <v>2060</v>
      </c>
      <c r="Q986" s="25" t="str">
        <f>VLOOKUP($O986,scenarios!$A$2:$I$61,4)</f>
        <v>Ref</v>
      </c>
      <c r="R986" s="25">
        <f>VLOOKUP($O986,scenarios!$A$2:$I$61,5)</f>
        <v>10</v>
      </c>
      <c r="S986" s="25" t="str">
        <f>VLOOKUP($O986,scenarios!$A$2:$I$61,6)</f>
        <v>Linear-Steady</v>
      </c>
      <c r="T986" s="25" t="str">
        <f>VLOOKUP($O986,scenarios!$A$2:$I$61,7)</f>
        <v>Ref</v>
      </c>
      <c r="U986" s="25">
        <f>VLOOKUP($O986,scenarios!$A$2:$I$61,8)</f>
        <v>2030</v>
      </c>
      <c r="V986" s="25" t="str">
        <f>VLOOKUP($O986,scenarios!$A$2:$I$61,9)</f>
        <v>Ref</v>
      </c>
    </row>
    <row r="987" spans="1:22" x14ac:dyDescent="0.3">
      <c r="A987" s="10" t="s">
        <v>82</v>
      </c>
      <c r="B987" s="10" t="s">
        <v>148</v>
      </c>
      <c r="C987" s="2" t="s">
        <v>185</v>
      </c>
      <c r="D987" s="5"/>
      <c r="E987" s="5"/>
      <c r="F987" s="5"/>
      <c r="G987" s="4">
        <v>1.1194539999999999E-2</v>
      </c>
      <c r="H987" s="4">
        <v>1.1589435809223499E-2</v>
      </c>
      <c r="I987" s="4">
        <v>1.21391373118655E-2</v>
      </c>
      <c r="J987" s="4">
        <v>1.28696600165459E-2</v>
      </c>
      <c r="K987" s="4">
        <v>1.34486273550015E-2</v>
      </c>
      <c r="L987" s="4">
        <v>1.4003310759490999E-2</v>
      </c>
      <c r="M987" s="4">
        <v>1.4560028717015901E-2</v>
      </c>
      <c r="O987" s="25" t="str">
        <f t="shared" si="18"/>
        <v>0030</v>
      </c>
      <c r="P987" s="25">
        <f>VLOOKUP($O987,scenarios!$A$2:$I$61,3)</f>
        <v>2060</v>
      </c>
      <c r="Q987" s="25" t="str">
        <f>VLOOKUP($O987,scenarios!$A$2:$I$61,4)</f>
        <v>Ref</v>
      </c>
      <c r="R987" s="25">
        <f>VLOOKUP($O987,scenarios!$A$2:$I$61,5)</f>
        <v>20</v>
      </c>
      <c r="S987" s="25" t="str">
        <f>VLOOKUP($O987,scenarios!$A$2:$I$61,6)</f>
        <v>Linear-Steady</v>
      </c>
      <c r="T987" s="25" t="str">
        <f>VLOOKUP($O987,scenarios!$A$2:$I$61,7)</f>
        <v>Ref</v>
      </c>
      <c r="U987" s="25">
        <f>VLOOKUP($O987,scenarios!$A$2:$I$61,8)</f>
        <v>2030</v>
      </c>
      <c r="V987" s="25" t="str">
        <f>VLOOKUP($O987,scenarios!$A$2:$I$61,9)</f>
        <v>Ref</v>
      </c>
    </row>
    <row r="988" spans="1:22" x14ac:dyDescent="0.3">
      <c r="A988" s="10" t="s">
        <v>82</v>
      </c>
      <c r="B988" s="10" t="s">
        <v>148</v>
      </c>
      <c r="C988" s="2" t="s">
        <v>186</v>
      </c>
      <c r="D988" s="5"/>
      <c r="E988" s="5"/>
      <c r="F988" s="5"/>
      <c r="G988" s="4">
        <v>1.1194539999999999E-2</v>
      </c>
      <c r="H988" s="4">
        <v>1.1589435809223499E-2</v>
      </c>
      <c r="I988" s="4">
        <v>1.21391373118655E-2</v>
      </c>
      <c r="J988" s="4">
        <v>1.28696600165459E-2</v>
      </c>
      <c r="K988" s="4">
        <v>1.34486273550015E-2</v>
      </c>
      <c r="L988" s="4">
        <v>1.4003310759490999E-2</v>
      </c>
      <c r="M988" s="4">
        <v>1.4560028717015901E-2</v>
      </c>
      <c r="O988" s="25" t="str">
        <f t="shared" si="18"/>
        <v>0037</v>
      </c>
      <c r="P988" s="25">
        <f>VLOOKUP($O988,scenarios!$A$2:$I$61,3)</f>
        <v>2060</v>
      </c>
      <c r="Q988" s="25" t="str">
        <f>VLOOKUP($O988,scenarios!$A$2:$I$61,4)</f>
        <v>Ref</v>
      </c>
      <c r="R988" s="25">
        <f>VLOOKUP($O988,scenarios!$A$2:$I$61,5)</f>
        <v>10</v>
      </c>
      <c r="S988" s="25" t="str">
        <f>VLOOKUP($O988,scenarios!$A$2:$I$61,6)</f>
        <v>Linear-Steady</v>
      </c>
      <c r="T988" s="25" t="str">
        <f>VLOOKUP($O988,scenarios!$A$2:$I$61,7)</f>
        <v>Low</v>
      </c>
      <c r="U988" s="25">
        <f>VLOOKUP($O988,scenarios!$A$2:$I$61,8)</f>
        <v>2030</v>
      </c>
      <c r="V988" s="25" t="str">
        <f>VLOOKUP($O988,scenarios!$A$2:$I$61,9)</f>
        <v>Ref</v>
      </c>
    </row>
    <row r="989" spans="1:22" x14ac:dyDescent="0.3">
      <c r="A989" s="10" t="s">
        <v>82</v>
      </c>
      <c r="B989" s="10" t="s">
        <v>148</v>
      </c>
      <c r="C989" s="2" t="s">
        <v>187</v>
      </c>
      <c r="D989" s="5"/>
      <c r="E989" s="5"/>
      <c r="F989" s="5"/>
      <c r="G989" s="4">
        <v>1.1194539999999999E-2</v>
      </c>
      <c r="H989" s="4">
        <v>1.1589435809223499E-2</v>
      </c>
      <c r="I989" s="4">
        <v>1.21391373118655E-2</v>
      </c>
      <c r="J989" s="4">
        <v>1.28696600165459E-2</v>
      </c>
      <c r="K989" s="4">
        <v>1.34486273550015E-2</v>
      </c>
      <c r="L989" s="4">
        <v>1.4003310759490999E-2</v>
      </c>
      <c r="M989" s="4">
        <v>1.4560028717015901E-2</v>
      </c>
      <c r="O989" s="25" t="str">
        <f t="shared" si="18"/>
        <v>0038</v>
      </c>
      <c r="P989" s="25">
        <f>VLOOKUP($O989,scenarios!$A$2:$I$61,3)</f>
        <v>2060</v>
      </c>
      <c r="Q989" s="25" t="str">
        <f>VLOOKUP($O989,scenarios!$A$2:$I$61,4)</f>
        <v>Ref</v>
      </c>
      <c r="R989" s="25">
        <f>VLOOKUP($O989,scenarios!$A$2:$I$61,5)</f>
        <v>10</v>
      </c>
      <c r="S989" s="25" t="str">
        <f>VLOOKUP($O989,scenarios!$A$2:$I$61,6)</f>
        <v>Linear-Steady</v>
      </c>
      <c r="T989" s="25" t="str">
        <f>VLOOKUP($O989,scenarios!$A$2:$I$61,7)</f>
        <v>Doe4</v>
      </c>
      <c r="U989" s="25">
        <f>VLOOKUP($O989,scenarios!$A$2:$I$61,8)</f>
        <v>2030</v>
      </c>
      <c r="V989" s="25" t="str">
        <f>VLOOKUP($O989,scenarios!$A$2:$I$61,9)</f>
        <v>Ref</v>
      </c>
    </row>
    <row r="990" spans="1:22" x14ac:dyDescent="0.3">
      <c r="A990" s="10" t="s">
        <v>82</v>
      </c>
      <c r="B990" s="10" t="s">
        <v>148</v>
      </c>
      <c r="C990" s="2" t="s">
        <v>188</v>
      </c>
      <c r="D990" s="5"/>
      <c r="E990" s="5"/>
      <c r="F990" s="5"/>
      <c r="G990" s="4">
        <v>1.1194539999999999E-2</v>
      </c>
      <c r="H990" s="4">
        <v>1.1589435809223499E-2</v>
      </c>
      <c r="I990" s="4">
        <v>1.21391373118655E-2</v>
      </c>
      <c r="J990" s="4">
        <v>1.28696600165459E-2</v>
      </c>
      <c r="K990" s="4">
        <v>1.34486273550015E-2</v>
      </c>
      <c r="L990" s="4">
        <v>1.4003310759490999E-2</v>
      </c>
      <c r="M990" s="4">
        <v>1.4560028717015901E-2</v>
      </c>
      <c r="O990" s="25" t="str">
        <f t="shared" si="18"/>
        <v>0039</v>
      </c>
      <c r="P990" s="25">
        <f>VLOOKUP($O990,scenarios!$A$2:$I$61,3)</f>
        <v>2060</v>
      </c>
      <c r="Q990" s="25" t="str">
        <f>VLOOKUP($O990,scenarios!$A$2:$I$61,4)</f>
        <v>Ref</v>
      </c>
      <c r="R990" s="25">
        <f>VLOOKUP($O990,scenarios!$A$2:$I$61,5)</f>
        <v>10</v>
      </c>
      <c r="S990" s="25" t="str">
        <f>VLOOKUP($O990,scenarios!$A$2:$I$61,6)</f>
        <v>Linear-Steady</v>
      </c>
      <c r="T990" s="25" t="str">
        <f>VLOOKUP($O990,scenarios!$A$2:$I$61,7)</f>
        <v>Doe2</v>
      </c>
      <c r="U990" s="25">
        <f>VLOOKUP($O990,scenarios!$A$2:$I$61,8)</f>
        <v>2030</v>
      </c>
      <c r="V990" s="25" t="str">
        <f>VLOOKUP($O990,scenarios!$A$2:$I$61,9)</f>
        <v>Ref</v>
      </c>
    </row>
    <row r="991" spans="1:22" x14ac:dyDescent="0.3">
      <c r="A991" s="10" t="s">
        <v>82</v>
      </c>
      <c r="B991" s="10" t="s">
        <v>148</v>
      </c>
      <c r="C991" s="2" t="s">
        <v>189</v>
      </c>
      <c r="D991" s="5"/>
      <c r="E991" s="5"/>
      <c r="F991" s="5"/>
      <c r="G991" s="4">
        <v>1.1194539999999999E-2</v>
      </c>
      <c r="H991" s="4">
        <v>1.1589435809223499E-2</v>
      </c>
      <c r="I991" s="4">
        <v>1.21391373118655E-2</v>
      </c>
      <c r="J991" s="4">
        <v>1.28696600165459E-2</v>
      </c>
      <c r="K991" s="4">
        <v>1.34486273550015E-2</v>
      </c>
      <c r="L991" s="4">
        <v>1.4003310759490999E-2</v>
      </c>
      <c r="M991" s="4">
        <v>1.4560028717015901E-2</v>
      </c>
      <c r="O991" s="25" t="str">
        <f t="shared" si="18"/>
        <v>0040</v>
      </c>
      <c r="P991" s="25">
        <f>VLOOKUP($O991,scenarios!$A$2:$I$61,3)</f>
        <v>2060</v>
      </c>
      <c r="Q991" s="25" t="str">
        <f>VLOOKUP($O991,scenarios!$A$2:$I$61,4)</f>
        <v>Ref</v>
      </c>
      <c r="R991" s="25">
        <f>VLOOKUP($O991,scenarios!$A$2:$I$61,5)</f>
        <v>20</v>
      </c>
      <c r="S991" s="25" t="str">
        <f>VLOOKUP($O991,scenarios!$A$2:$I$61,6)</f>
        <v>Linear-Steady</v>
      </c>
      <c r="T991" s="25" t="str">
        <f>VLOOKUP($O991,scenarios!$A$2:$I$61,7)</f>
        <v>Low</v>
      </c>
      <c r="U991" s="25">
        <f>VLOOKUP($O991,scenarios!$A$2:$I$61,8)</f>
        <v>2030</v>
      </c>
      <c r="V991" s="25" t="str">
        <f>VLOOKUP($O991,scenarios!$A$2:$I$61,9)</f>
        <v>Ref</v>
      </c>
    </row>
    <row r="992" spans="1:22" x14ac:dyDescent="0.3">
      <c r="A992" s="10" t="s">
        <v>82</v>
      </c>
      <c r="B992" s="10" t="s">
        <v>148</v>
      </c>
      <c r="C992" s="2" t="s">
        <v>190</v>
      </c>
      <c r="D992" s="5"/>
      <c r="E992" s="5"/>
      <c r="F992" s="5"/>
      <c r="G992" s="4">
        <v>1.1194539999999999E-2</v>
      </c>
      <c r="H992" s="4">
        <v>1.1589435809223499E-2</v>
      </c>
      <c r="I992" s="4">
        <v>1.21391373118655E-2</v>
      </c>
      <c r="J992" s="4">
        <v>1.28696600165459E-2</v>
      </c>
      <c r="K992" s="4">
        <v>1.34486273550015E-2</v>
      </c>
      <c r="L992" s="4">
        <v>1.4003310759490999E-2</v>
      </c>
      <c r="M992" s="4">
        <v>1.4560028717015901E-2</v>
      </c>
      <c r="O992" s="25" t="str">
        <f t="shared" si="18"/>
        <v>0041</v>
      </c>
      <c r="P992" s="25">
        <f>VLOOKUP($O992,scenarios!$A$2:$I$61,3)</f>
        <v>2060</v>
      </c>
      <c r="Q992" s="25" t="str">
        <f>VLOOKUP($O992,scenarios!$A$2:$I$61,4)</f>
        <v>Ref</v>
      </c>
      <c r="R992" s="25">
        <f>VLOOKUP($O992,scenarios!$A$2:$I$61,5)</f>
        <v>20</v>
      </c>
      <c r="S992" s="25" t="str">
        <f>VLOOKUP($O992,scenarios!$A$2:$I$61,6)</f>
        <v>Linear-Steady</v>
      </c>
      <c r="T992" s="25" t="str">
        <f>VLOOKUP($O992,scenarios!$A$2:$I$61,7)</f>
        <v>Doe4</v>
      </c>
      <c r="U992" s="25">
        <f>VLOOKUP($O992,scenarios!$A$2:$I$61,8)</f>
        <v>2030</v>
      </c>
      <c r="V992" s="25" t="str">
        <f>VLOOKUP($O992,scenarios!$A$2:$I$61,9)</f>
        <v>Ref</v>
      </c>
    </row>
    <row r="993" spans="1:22" x14ac:dyDescent="0.3">
      <c r="A993" s="10" t="s">
        <v>82</v>
      </c>
      <c r="B993" s="10" t="s">
        <v>148</v>
      </c>
      <c r="C993" s="2" t="s">
        <v>191</v>
      </c>
      <c r="D993" s="5"/>
      <c r="E993" s="5"/>
      <c r="F993" s="5"/>
      <c r="G993" s="4">
        <v>1.1194539999999999E-2</v>
      </c>
      <c r="H993" s="4">
        <v>1.1589435809223499E-2</v>
      </c>
      <c r="I993" s="4">
        <v>1.21391373118655E-2</v>
      </c>
      <c r="J993" s="4">
        <v>1.28696600165459E-2</v>
      </c>
      <c r="K993" s="4">
        <v>1.34486273550015E-2</v>
      </c>
      <c r="L993" s="4">
        <v>1.4003310759490999E-2</v>
      </c>
      <c r="M993" s="4">
        <v>1.4560028717015901E-2</v>
      </c>
      <c r="O993" s="25" t="str">
        <f t="shared" si="18"/>
        <v>0042</v>
      </c>
      <c r="P993" s="25">
        <f>VLOOKUP($O993,scenarios!$A$2:$I$61,3)</f>
        <v>2060</v>
      </c>
      <c r="Q993" s="25" t="str">
        <f>VLOOKUP($O993,scenarios!$A$2:$I$61,4)</f>
        <v>Ref</v>
      </c>
      <c r="R993" s="25">
        <f>VLOOKUP($O993,scenarios!$A$2:$I$61,5)</f>
        <v>20</v>
      </c>
      <c r="S993" s="25" t="str">
        <f>VLOOKUP($O993,scenarios!$A$2:$I$61,6)</f>
        <v>Linear-Steady</v>
      </c>
      <c r="T993" s="25" t="str">
        <f>VLOOKUP($O993,scenarios!$A$2:$I$61,7)</f>
        <v>Doe2</v>
      </c>
      <c r="U993" s="25">
        <f>VLOOKUP($O993,scenarios!$A$2:$I$61,8)</f>
        <v>2030</v>
      </c>
      <c r="V993" s="25" t="str">
        <f>VLOOKUP($O993,scenarios!$A$2:$I$61,9)</f>
        <v>Ref</v>
      </c>
    </row>
    <row r="994" spans="1:22" x14ac:dyDescent="0.3">
      <c r="A994" s="10" t="s">
        <v>82</v>
      </c>
      <c r="B994" s="10" t="s">
        <v>148</v>
      </c>
      <c r="C994" s="2" t="s">
        <v>172</v>
      </c>
      <c r="D994" s="5"/>
      <c r="E994" s="5"/>
      <c r="F994" s="5"/>
      <c r="G994" s="4">
        <v>1.1194539999999999E-2</v>
      </c>
      <c r="H994" s="4">
        <v>1.1589435809223499E-2</v>
      </c>
      <c r="I994" s="4">
        <v>1.21391373118655E-2</v>
      </c>
      <c r="J994" s="4">
        <v>1.28696600165459E-2</v>
      </c>
      <c r="K994" s="4">
        <v>1.34486273550015E-2</v>
      </c>
      <c r="L994" s="4">
        <v>2.93725391458283</v>
      </c>
      <c r="M994" s="4">
        <v>17.004847797498201</v>
      </c>
      <c r="O994" s="25" t="str">
        <f t="shared" si="18"/>
        <v>0044</v>
      </c>
      <c r="P994" s="25">
        <f>VLOOKUP($O994,scenarios!$A$2:$I$61,3)</f>
        <v>2060</v>
      </c>
      <c r="Q994" s="25" t="str">
        <f>VLOOKUP($O994,scenarios!$A$2:$I$61,4)</f>
        <v>Ref</v>
      </c>
      <c r="R994" s="25">
        <f>VLOOKUP($O994,scenarios!$A$2:$I$61,5)</f>
        <v>10</v>
      </c>
      <c r="S994" s="25" t="str">
        <f>VLOOKUP($O994,scenarios!$A$2:$I$61,6)</f>
        <v>Ref</v>
      </c>
      <c r="T994" s="25" t="str">
        <f>VLOOKUP($O994,scenarios!$A$2:$I$61,7)</f>
        <v>Ref</v>
      </c>
      <c r="U994" s="25">
        <f>VLOOKUP($O994,scenarios!$A$2:$I$61,8)</f>
        <v>2030</v>
      </c>
      <c r="V994" s="25">
        <f>VLOOKUP($O994,scenarios!$A$2:$I$61,9)</f>
        <v>70</v>
      </c>
    </row>
    <row r="995" spans="1:22" x14ac:dyDescent="0.3">
      <c r="A995" s="10" t="s">
        <v>82</v>
      </c>
      <c r="B995" s="10" t="s">
        <v>148</v>
      </c>
      <c r="C995" s="2" t="s">
        <v>192</v>
      </c>
      <c r="D995" s="5"/>
      <c r="E995" s="5"/>
      <c r="F995" s="5"/>
      <c r="G995" s="4">
        <v>1.1194539999999999E-2</v>
      </c>
      <c r="H995" s="4">
        <v>1.1589435809223499E-2</v>
      </c>
      <c r="I995" s="4">
        <v>1.21391373118655E-2</v>
      </c>
      <c r="J995" s="4">
        <v>1.28696600165459E-2</v>
      </c>
      <c r="K995" s="4">
        <v>1.34486273550015E-2</v>
      </c>
      <c r="L995" s="4">
        <v>1.4003310759490999E-2</v>
      </c>
      <c r="M995" s="4">
        <v>1.4560028717015901E-2</v>
      </c>
      <c r="O995" s="25" t="str">
        <f t="shared" si="18"/>
        <v>0045</v>
      </c>
      <c r="P995" s="25">
        <f>VLOOKUP($O995,scenarios!$A$2:$I$61,3)</f>
        <v>2060</v>
      </c>
      <c r="Q995" s="25" t="str">
        <f>VLOOKUP($O995,scenarios!$A$2:$I$61,4)</f>
        <v>Ref</v>
      </c>
      <c r="R995" s="25">
        <f>VLOOKUP($O995,scenarios!$A$2:$I$61,5)</f>
        <v>20</v>
      </c>
      <c r="S995" s="25" t="str">
        <f>VLOOKUP($O995,scenarios!$A$2:$I$61,6)</f>
        <v>Ref</v>
      </c>
      <c r="T995" s="25" t="str">
        <f>VLOOKUP($O995,scenarios!$A$2:$I$61,7)</f>
        <v>Ref</v>
      </c>
      <c r="U995" s="25">
        <f>VLOOKUP($O995,scenarios!$A$2:$I$61,8)</f>
        <v>2030</v>
      </c>
      <c r="V995" s="25">
        <f>VLOOKUP($O995,scenarios!$A$2:$I$61,9)</f>
        <v>70</v>
      </c>
    </row>
    <row r="996" spans="1:22" x14ac:dyDescent="0.3">
      <c r="A996" s="10" t="s">
        <v>82</v>
      </c>
      <c r="B996" s="10" t="s">
        <v>148</v>
      </c>
      <c r="C996" s="2" t="s">
        <v>193</v>
      </c>
      <c r="D996" s="5"/>
      <c r="E996" s="5"/>
      <c r="F996" s="5"/>
      <c r="G996" s="4">
        <v>1.1194539999999999E-2</v>
      </c>
      <c r="H996" s="4">
        <v>1.1589435809223499E-2</v>
      </c>
      <c r="I996" s="4">
        <v>1.21391373118655E-2</v>
      </c>
      <c r="J996" s="4">
        <v>1.28696600165459E-2</v>
      </c>
      <c r="K996" s="4">
        <v>1.34486273550015E-2</v>
      </c>
      <c r="L996" s="4">
        <v>1.4003310759490999E-2</v>
      </c>
      <c r="M996" s="4">
        <v>1.4560028717015901E-2</v>
      </c>
      <c r="O996" s="25" t="str">
        <f t="shared" si="18"/>
        <v>0047</v>
      </c>
      <c r="P996" s="25">
        <f>VLOOKUP($O996,scenarios!$A$2:$I$61,3)</f>
        <v>2060</v>
      </c>
      <c r="Q996" s="25" t="str">
        <f>VLOOKUP($O996,scenarios!$A$2:$I$61,4)</f>
        <v>Ref</v>
      </c>
      <c r="R996" s="25">
        <f>VLOOKUP($O996,scenarios!$A$2:$I$61,5)</f>
        <v>10</v>
      </c>
      <c r="S996" s="25" t="str">
        <f>VLOOKUP($O996,scenarios!$A$2:$I$61,6)</f>
        <v>Linear-Steady</v>
      </c>
      <c r="T996" s="25" t="str">
        <f>VLOOKUP($O996,scenarios!$A$2:$I$61,7)</f>
        <v>Ref</v>
      </c>
      <c r="U996" s="25">
        <f>VLOOKUP($O996,scenarios!$A$2:$I$61,8)</f>
        <v>2030</v>
      </c>
      <c r="V996" s="25">
        <f>VLOOKUP($O996,scenarios!$A$2:$I$61,9)</f>
        <v>70</v>
      </c>
    </row>
    <row r="997" spans="1:22" x14ac:dyDescent="0.3">
      <c r="A997" s="10" t="s">
        <v>82</v>
      </c>
      <c r="B997" s="10" t="s">
        <v>148</v>
      </c>
      <c r="C997" s="2" t="s">
        <v>194</v>
      </c>
      <c r="D997" s="5"/>
      <c r="E997" s="5"/>
      <c r="F997" s="5"/>
      <c r="G997" s="4">
        <v>1.1194539999999999E-2</v>
      </c>
      <c r="H997" s="4">
        <v>1.1589435809223499E-2</v>
      </c>
      <c r="I997" s="4">
        <v>1.21391373118655E-2</v>
      </c>
      <c r="J997" s="4">
        <v>1.28696600165459E-2</v>
      </c>
      <c r="K997" s="4">
        <v>1.34486273550015E-2</v>
      </c>
      <c r="L997" s="4">
        <v>1.4003310759490999E-2</v>
      </c>
      <c r="M997" s="4">
        <v>1.4560028717015901E-2</v>
      </c>
      <c r="O997" s="25" t="str">
        <f t="shared" si="18"/>
        <v>0048</v>
      </c>
      <c r="P997" s="25">
        <f>VLOOKUP($O997,scenarios!$A$2:$I$61,3)</f>
        <v>2060</v>
      </c>
      <c r="Q997" s="25" t="str">
        <f>VLOOKUP($O997,scenarios!$A$2:$I$61,4)</f>
        <v>Ref</v>
      </c>
      <c r="R997" s="25">
        <f>VLOOKUP($O997,scenarios!$A$2:$I$61,5)</f>
        <v>20</v>
      </c>
      <c r="S997" s="25" t="str">
        <f>VLOOKUP($O997,scenarios!$A$2:$I$61,6)</f>
        <v>Linear-Steady</v>
      </c>
      <c r="T997" s="25" t="str">
        <f>VLOOKUP($O997,scenarios!$A$2:$I$61,7)</f>
        <v>Ref</v>
      </c>
      <c r="U997" s="25">
        <f>VLOOKUP($O997,scenarios!$A$2:$I$61,8)</f>
        <v>2030</v>
      </c>
      <c r="V997" s="25">
        <f>VLOOKUP($O997,scenarios!$A$2:$I$61,9)</f>
        <v>70</v>
      </c>
    </row>
    <row r="998" spans="1:22" x14ac:dyDescent="0.3">
      <c r="A998" s="10" t="s">
        <v>82</v>
      </c>
      <c r="B998" s="10" t="s">
        <v>148</v>
      </c>
      <c r="C998" s="2" t="s">
        <v>195</v>
      </c>
      <c r="D998" s="5"/>
      <c r="E998" s="5"/>
      <c r="F998" s="5"/>
      <c r="G998" s="4">
        <v>1.1194539999999999E-2</v>
      </c>
      <c r="H998" s="4">
        <v>1.1589435809223499E-2</v>
      </c>
      <c r="I998" s="4">
        <v>1.21391373118655E-2</v>
      </c>
      <c r="J998" s="4">
        <v>1.28696600165459E-2</v>
      </c>
      <c r="K998" s="4">
        <v>1.34486273550015E-2</v>
      </c>
      <c r="L998" s="4">
        <v>1.4003310759490999E-2</v>
      </c>
      <c r="M998" s="4">
        <v>1.4560028717015901E-2</v>
      </c>
      <c r="O998" s="25" t="str">
        <f t="shared" si="18"/>
        <v>0055</v>
      </c>
      <c r="P998" s="25">
        <f>VLOOKUP($O998,scenarios!$A$2:$I$61,3)</f>
        <v>2060</v>
      </c>
      <c r="Q998" s="25" t="str">
        <f>VLOOKUP($O998,scenarios!$A$2:$I$61,4)</f>
        <v>Ref</v>
      </c>
      <c r="R998" s="25">
        <f>VLOOKUP($O998,scenarios!$A$2:$I$61,5)</f>
        <v>10</v>
      </c>
      <c r="S998" s="25" t="str">
        <f>VLOOKUP($O998,scenarios!$A$2:$I$61,6)</f>
        <v>Linear-Steady</v>
      </c>
      <c r="T998" s="25" t="str">
        <f>VLOOKUP($O998,scenarios!$A$2:$I$61,7)</f>
        <v>Low</v>
      </c>
      <c r="U998" s="25">
        <f>VLOOKUP($O998,scenarios!$A$2:$I$61,8)</f>
        <v>2030</v>
      </c>
      <c r="V998" s="25">
        <f>VLOOKUP($O998,scenarios!$A$2:$I$61,9)</f>
        <v>70</v>
      </c>
    </row>
    <row r="999" spans="1:22" x14ac:dyDescent="0.3">
      <c r="A999" s="10" t="s">
        <v>82</v>
      </c>
      <c r="B999" s="10" t="s">
        <v>148</v>
      </c>
      <c r="C999" s="2" t="s">
        <v>196</v>
      </c>
      <c r="D999" s="5"/>
      <c r="E999" s="5"/>
      <c r="F999" s="5"/>
      <c r="G999" s="4">
        <v>1.1194539999999999E-2</v>
      </c>
      <c r="H999" s="4">
        <v>1.1589435809223499E-2</v>
      </c>
      <c r="I999" s="4">
        <v>1.21391373118655E-2</v>
      </c>
      <c r="J999" s="4">
        <v>1.28696600165459E-2</v>
      </c>
      <c r="K999" s="4">
        <v>1.34486273550015E-2</v>
      </c>
      <c r="L999" s="4">
        <v>1.4003310759490999E-2</v>
      </c>
      <c r="M999" s="4">
        <v>1.4560028717015901E-2</v>
      </c>
      <c r="O999" s="25" t="str">
        <f t="shared" si="18"/>
        <v>0056</v>
      </c>
      <c r="P999" s="25">
        <f>VLOOKUP($O999,scenarios!$A$2:$I$61,3)</f>
        <v>2060</v>
      </c>
      <c r="Q999" s="25" t="str">
        <f>VLOOKUP($O999,scenarios!$A$2:$I$61,4)</f>
        <v>Ref</v>
      </c>
      <c r="R999" s="25">
        <f>VLOOKUP($O999,scenarios!$A$2:$I$61,5)</f>
        <v>10</v>
      </c>
      <c r="S999" s="25" t="str">
        <f>VLOOKUP($O999,scenarios!$A$2:$I$61,6)</f>
        <v>Linear-Steady</v>
      </c>
      <c r="T999" s="25" t="str">
        <f>VLOOKUP($O999,scenarios!$A$2:$I$61,7)</f>
        <v>Doe4</v>
      </c>
      <c r="U999" s="25">
        <f>VLOOKUP($O999,scenarios!$A$2:$I$61,8)</f>
        <v>2030</v>
      </c>
      <c r="V999" s="25">
        <f>VLOOKUP($O999,scenarios!$A$2:$I$61,9)</f>
        <v>70</v>
      </c>
    </row>
    <row r="1000" spans="1:22" x14ac:dyDescent="0.3">
      <c r="A1000" s="10" t="s">
        <v>82</v>
      </c>
      <c r="B1000" s="10" t="s">
        <v>148</v>
      </c>
      <c r="C1000" s="2" t="s">
        <v>197</v>
      </c>
      <c r="D1000" s="5"/>
      <c r="E1000" s="5"/>
      <c r="F1000" s="5"/>
      <c r="G1000" s="4">
        <v>1.1194539999999999E-2</v>
      </c>
      <c r="H1000" s="4">
        <v>1.1589435809223499E-2</v>
      </c>
      <c r="I1000" s="4">
        <v>1.21391373118655E-2</v>
      </c>
      <c r="J1000" s="4">
        <v>1.28696600165459E-2</v>
      </c>
      <c r="K1000" s="4">
        <v>1.34486273550015E-2</v>
      </c>
      <c r="L1000" s="4">
        <v>1.4003310759490999E-2</v>
      </c>
      <c r="M1000" s="4">
        <v>1.4560028717015901E-2</v>
      </c>
      <c r="O1000" s="25" t="str">
        <f t="shared" si="18"/>
        <v>0057</v>
      </c>
      <c r="P1000" s="25">
        <f>VLOOKUP($O1000,scenarios!$A$2:$I$61,3)</f>
        <v>2060</v>
      </c>
      <c r="Q1000" s="25" t="str">
        <f>VLOOKUP($O1000,scenarios!$A$2:$I$61,4)</f>
        <v>Ref</v>
      </c>
      <c r="R1000" s="25">
        <f>VLOOKUP($O1000,scenarios!$A$2:$I$61,5)</f>
        <v>10</v>
      </c>
      <c r="S1000" s="25" t="str">
        <f>VLOOKUP($O1000,scenarios!$A$2:$I$61,6)</f>
        <v>Linear-Steady</v>
      </c>
      <c r="T1000" s="25" t="str">
        <f>VLOOKUP($O1000,scenarios!$A$2:$I$61,7)</f>
        <v>Doe2</v>
      </c>
      <c r="U1000" s="25">
        <f>VLOOKUP($O1000,scenarios!$A$2:$I$61,8)</f>
        <v>2030</v>
      </c>
      <c r="V1000" s="25">
        <f>VLOOKUP($O1000,scenarios!$A$2:$I$61,9)</f>
        <v>70</v>
      </c>
    </row>
    <row r="1001" spans="1:22" x14ac:dyDescent="0.3">
      <c r="A1001" s="10" t="s">
        <v>82</v>
      </c>
      <c r="B1001" s="10" t="s">
        <v>148</v>
      </c>
      <c r="C1001" s="2" t="s">
        <v>198</v>
      </c>
      <c r="D1001" s="5"/>
      <c r="E1001" s="5"/>
      <c r="F1001" s="5"/>
      <c r="G1001" s="4">
        <v>1.1194539999999999E-2</v>
      </c>
      <c r="H1001" s="4">
        <v>1.1589435809223499E-2</v>
      </c>
      <c r="I1001" s="4">
        <v>1.21391373118655E-2</v>
      </c>
      <c r="J1001" s="4">
        <v>1.28696600165459E-2</v>
      </c>
      <c r="K1001" s="4">
        <v>1.34486273550015E-2</v>
      </c>
      <c r="L1001" s="4">
        <v>1.4003310759490999E-2</v>
      </c>
      <c r="M1001" s="4">
        <v>1.4560028717015901E-2</v>
      </c>
      <c r="O1001" s="25" t="str">
        <f t="shared" si="18"/>
        <v>0058</v>
      </c>
      <c r="P1001" s="25">
        <f>VLOOKUP($O1001,scenarios!$A$2:$I$61,3)</f>
        <v>2060</v>
      </c>
      <c r="Q1001" s="25" t="str">
        <f>VLOOKUP($O1001,scenarios!$A$2:$I$61,4)</f>
        <v>Ref</v>
      </c>
      <c r="R1001" s="25">
        <f>VLOOKUP($O1001,scenarios!$A$2:$I$61,5)</f>
        <v>20</v>
      </c>
      <c r="S1001" s="25" t="str">
        <f>VLOOKUP($O1001,scenarios!$A$2:$I$61,6)</f>
        <v>Linear-Steady</v>
      </c>
      <c r="T1001" s="25" t="str">
        <f>VLOOKUP($O1001,scenarios!$A$2:$I$61,7)</f>
        <v>Low</v>
      </c>
      <c r="U1001" s="25">
        <f>VLOOKUP($O1001,scenarios!$A$2:$I$61,8)</f>
        <v>2030</v>
      </c>
      <c r="V1001" s="25">
        <f>VLOOKUP($O1001,scenarios!$A$2:$I$61,9)</f>
        <v>70</v>
      </c>
    </row>
    <row r="1002" spans="1:22" x14ac:dyDescent="0.3">
      <c r="A1002" s="10" t="s">
        <v>82</v>
      </c>
      <c r="B1002" s="10" t="s">
        <v>148</v>
      </c>
      <c r="C1002" s="2" t="s">
        <v>199</v>
      </c>
      <c r="D1002" s="5"/>
      <c r="E1002" s="5"/>
      <c r="F1002" s="5"/>
      <c r="G1002" s="4">
        <v>1.1194539999999999E-2</v>
      </c>
      <c r="H1002" s="4">
        <v>1.1589435809223499E-2</v>
      </c>
      <c r="I1002" s="4">
        <v>1.21391373118655E-2</v>
      </c>
      <c r="J1002" s="4">
        <v>1.28696600165459E-2</v>
      </c>
      <c r="K1002" s="4">
        <v>1.34486273550015E-2</v>
      </c>
      <c r="L1002" s="4">
        <v>1.4003310759490999E-2</v>
      </c>
      <c r="M1002" s="4">
        <v>1.4560028717015901E-2</v>
      </c>
      <c r="O1002" s="25" t="str">
        <f t="shared" si="18"/>
        <v>0059</v>
      </c>
      <c r="P1002" s="25">
        <f>VLOOKUP($O1002,scenarios!$A$2:$I$61,3)</f>
        <v>2060</v>
      </c>
      <c r="Q1002" s="25" t="str">
        <f>VLOOKUP($O1002,scenarios!$A$2:$I$61,4)</f>
        <v>Ref</v>
      </c>
      <c r="R1002" s="25">
        <f>VLOOKUP($O1002,scenarios!$A$2:$I$61,5)</f>
        <v>20</v>
      </c>
      <c r="S1002" s="25" t="str">
        <f>VLOOKUP($O1002,scenarios!$A$2:$I$61,6)</f>
        <v>Linear-Steady</v>
      </c>
      <c r="T1002" s="25" t="str">
        <f>VLOOKUP($O1002,scenarios!$A$2:$I$61,7)</f>
        <v>Doe4</v>
      </c>
      <c r="U1002" s="25">
        <f>VLOOKUP($O1002,scenarios!$A$2:$I$61,8)</f>
        <v>2030</v>
      </c>
      <c r="V1002" s="25">
        <f>VLOOKUP($O1002,scenarios!$A$2:$I$61,9)</f>
        <v>70</v>
      </c>
    </row>
    <row r="1003" spans="1:22" x14ac:dyDescent="0.3">
      <c r="A1003" s="10" t="s">
        <v>82</v>
      </c>
      <c r="B1003" s="10" t="s">
        <v>148</v>
      </c>
      <c r="C1003" s="2" t="s">
        <v>200</v>
      </c>
      <c r="D1003" s="5"/>
      <c r="E1003" s="5"/>
      <c r="F1003" s="5"/>
      <c r="G1003" s="4">
        <v>1.1194539999999999E-2</v>
      </c>
      <c r="H1003" s="4">
        <v>1.1589435809223499E-2</v>
      </c>
      <c r="I1003" s="4">
        <v>1.21391373118655E-2</v>
      </c>
      <c r="J1003" s="4">
        <v>1.28696600165459E-2</v>
      </c>
      <c r="K1003" s="4">
        <v>1.34486273550015E-2</v>
      </c>
      <c r="L1003" s="4">
        <v>1.4003310759490999E-2</v>
      </c>
      <c r="M1003" s="4">
        <v>1.4560028717015901E-2</v>
      </c>
      <c r="O1003" s="25" t="str">
        <f t="shared" si="18"/>
        <v>0060</v>
      </c>
      <c r="P1003" s="25">
        <f>VLOOKUP($O1003,scenarios!$A$2:$I$61,3)</f>
        <v>2060</v>
      </c>
      <c r="Q1003" s="25" t="str">
        <f>VLOOKUP($O1003,scenarios!$A$2:$I$61,4)</f>
        <v>Ref</v>
      </c>
      <c r="R1003" s="25">
        <f>VLOOKUP($O1003,scenarios!$A$2:$I$61,5)</f>
        <v>20</v>
      </c>
      <c r="S1003" s="25" t="str">
        <f>VLOOKUP($O1003,scenarios!$A$2:$I$61,6)</f>
        <v>Linear-Steady</v>
      </c>
      <c r="T1003" s="25" t="str">
        <f>VLOOKUP($O1003,scenarios!$A$2:$I$61,7)</f>
        <v>Doe2</v>
      </c>
      <c r="U1003" s="25">
        <f>VLOOKUP($O1003,scenarios!$A$2:$I$61,8)</f>
        <v>2030</v>
      </c>
      <c r="V1003" s="25">
        <f>VLOOKUP($O1003,scenarios!$A$2:$I$61,9)</f>
        <v>70</v>
      </c>
    </row>
    <row r="1004" spans="1:22" x14ac:dyDescent="0.3">
      <c r="A1004" s="2" t="s">
        <v>83</v>
      </c>
      <c r="B1004" s="2" t="s">
        <v>148</v>
      </c>
      <c r="C1004" s="2" t="s">
        <v>170</v>
      </c>
      <c r="D1004" s="5"/>
      <c r="E1004" s="5"/>
      <c r="F1004" s="5"/>
      <c r="G1004" s="5"/>
      <c r="H1004" s="5"/>
      <c r="I1004" s="5"/>
      <c r="J1004" s="5"/>
      <c r="K1004" s="5"/>
      <c r="L1004" s="4">
        <v>55.541761472643401</v>
      </c>
      <c r="M1004" s="4">
        <v>108.093171871775</v>
      </c>
      <c r="O1004" s="25" t="str">
        <f t="shared" si="18"/>
        <v>0008</v>
      </c>
      <c r="P1004" s="25">
        <f>VLOOKUP($O1004,scenarios!$A$2:$I$61,3)</f>
        <v>2060</v>
      </c>
      <c r="Q1004" s="25" t="str">
        <f>VLOOKUP($O1004,scenarios!$A$2:$I$61,4)</f>
        <v>Ref</v>
      </c>
      <c r="R1004" s="25">
        <f>VLOOKUP($O1004,scenarios!$A$2:$I$61,5)</f>
        <v>10</v>
      </c>
      <c r="S1004" s="25" t="str">
        <f>VLOOKUP($O1004,scenarios!$A$2:$I$61,6)</f>
        <v>Ref</v>
      </c>
      <c r="T1004" s="25" t="str">
        <f>VLOOKUP($O1004,scenarios!$A$2:$I$61,7)</f>
        <v>Ref</v>
      </c>
      <c r="U1004" s="25" t="str">
        <f>VLOOKUP($O1004,scenarios!$A$2:$I$61,8)</f>
        <v>Ref</v>
      </c>
      <c r="V1004" s="25" t="str">
        <f>VLOOKUP($O1004,scenarios!$A$2:$I$61,9)</f>
        <v>Ref</v>
      </c>
    </row>
    <row r="1005" spans="1:22" x14ac:dyDescent="0.3">
      <c r="A1005" s="10" t="s">
        <v>83</v>
      </c>
      <c r="B1005" s="10" t="s">
        <v>148</v>
      </c>
      <c r="C1005" s="2" t="s">
        <v>174</v>
      </c>
      <c r="D1005" s="5"/>
      <c r="E1005" s="5"/>
      <c r="F1005" s="5"/>
      <c r="G1005" s="5"/>
      <c r="H1005" s="5"/>
      <c r="I1005" s="5"/>
      <c r="J1005" s="5"/>
      <c r="K1005" s="4">
        <v>27.6152207107801</v>
      </c>
      <c r="L1005" s="4">
        <v>86.0802327872468</v>
      </c>
      <c r="M1005" s="4">
        <v>167.99319697228501</v>
      </c>
      <c r="O1005" s="25" t="str">
        <f t="shared" si="18"/>
        <v>0009</v>
      </c>
      <c r="P1005" s="25">
        <f>VLOOKUP($O1005,scenarios!$A$2:$I$61,3)</f>
        <v>2060</v>
      </c>
      <c r="Q1005" s="25" t="str">
        <f>VLOOKUP($O1005,scenarios!$A$2:$I$61,4)</f>
        <v>Ref</v>
      </c>
      <c r="R1005" s="25">
        <f>VLOOKUP($O1005,scenarios!$A$2:$I$61,5)</f>
        <v>20</v>
      </c>
      <c r="S1005" s="25" t="str">
        <f>VLOOKUP($O1005,scenarios!$A$2:$I$61,6)</f>
        <v>Ref</v>
      </c>
      <c r="T1005" s="25" t="str">
        <f>VLOOKUP($O1005,scenarios!$A$2:$I$61,7)</f>
        <v>Ref</v>
      </c>
      <c r="U1005" s="25" t="str">
        <f>VLOOKUP($O1005,scenarios!$A$2:$I$61,8)</f>
        <v>Ref</v>
      </c>
      <c r="V1005" s="25" t="str">
        <f>VLOOKUP($O1005,scenarios!$A$2:$I$61,9)</f>
        <v>Ref</v>
      </c>
    </row>
    <row r="1006" spans="1:22" x14ac:dyDescent="0.3">
      <c r="A1006" s="10" t="s">
        <v>83</v>
      </c>
      <c r="B1006" s="10" t="s">
        <v>148</v>
      </c>
      <c r="C1006" s="2" t="s">
        <v>175</v>
      </c>
      <c r="D1006" s="5"/>
      <c r="E1006" s="5"/>
      <c r="F1006" s="5"/>
      <c r="G1006" s="5"/>
      <c r="H1006" s="5"/>
      <c r="I1006" s="5"/>
      <c r="J1006" s="5"/>
      <c r="K1006" s="5"/>
      <c r="L1006" s="4">
        <v>58.465012076466699</v>
      </c>
      <c r="M1006" s="4">
        <v>139.106903433724</v>
      </c>
      <c r="O1006" s="25" t="str">
        <f t="shared" si="18"/>
        <v>0011</v>
      </c>
      <c r="P1006" s="25">
        <f>VLOOKUP($O1006,scenarios!$A$2:$I$61,3)</f>
        <v>2060</v>
      </c>
      <c r="Q1006" s="25" t="str">
        <f>VLOOKUP($O1006,scenarios!$A$2:$I$61,4)</f>
        <v>Ref</v>
      </c>
      <c r="R1006" s="25">
        <f>VLOOKUP($O1006,scenarios!$A$2:$I$61,5)</f>
        <v>10</v>
      </c>
      <c r="S1006" s="25" t="str">
        <f>VLOOKUP($O1006,scenarios!$A$2:$I$61,6)</f>
        <v>Linear-Steady</v>
      </c>
      <c r="T1006" s="25" t="str">
        <f>VLOOKUP($O1006,scenarios!$A$2:$I$61,7)</f>
        <v>Ref</v>
      </c>
      <c r="U1006" s="25" t="str">
        <f>VLOOKUP($O1006,scenarios!$A$2:$I$61,8)</f>
        <v>Ref</v>
      </c>
      <c r="V1006" s="25" t="str">
        <f>VLOOKUP($O1006,scenarios!$A$2:$I$61,9)</f>
        <v>Ref</v>
      </c>
    </row>
    <row r="1007" spans="1:22" x14ac:dyDescent="0.3">
      <c r="A1007" s="10" t="s">
        <v>83</v>
      </c>
      <c r="B1007" s="10" t="s">
        <v>148</v>
      </c>
      <c r="C1007" s="2" t="s">
        <v>176</v>
      </c>
      <c r="D1007" s="5"/>
      <c r="E1007" s="5"/>
      <c r="F1007" s="5"/>
      <c r="G1007" s="5"/>
      <c r="H1007" s="5"/>
      <c r="I1007" s="5"/>
      <c r="J1007" s="5"/>
      <c r="K1007" s="4">
        <v>30.2847242170788</v>
      </c>
      <c r="L1007" s="4">
        <v>88.749736293545496</v>
      </c>
      <c r="M1007" s="4">
        <v>171.729059155757</v>
      </c>
      <c r="O1007" s="25" t="str">
        <f t="shared" si="18"/>
        <v>0012</v>
      </c>
      <c r="P1007" s="25">
        <f>VLOOKUP($O1007,scenarios!$A$2:$I$61,3)</f>
        <v>2060</v>
      </c>
      <c r="Q1007" s="25" t="str">
        <f>VLOOKUP($O1007,scenarios!$A$2:$I$61,4)</f>
        <v>Ref</v>
      </c>
      <c r="R1007" s="25">
        <f>VLOOKUP($O1007,scenarios!$A$2:$I$61,5)</f>
        <v>20</v>
      </c>
      <c r="S1007" s="25" t="str">
        <f>VLOOKUP($O1007,scenarios!$A$2:$I$61,6)</f>
        <v>Linear-Steady</v>
      </c>
      <c r="T1007" s="25" t="str">
        <f>VLOOKUP($O1007,scenarios!$A$2:$I$61,7)</f>
        <v>Ref</v>
      </c>
      <c r="U1007" s="25" t="str">
        <f>VLOOKUP($O1007,scenarios!$A$2:$I$61,8)</f>
        <v>Ref</v>
      </c>
      <c r="V1007" s="25" t="str">
        <f>VLOOKUP($O1007,scenarios!$A$2:$I$61,9)</f>
        <v>Ref</v>
      </c>
    </row>
    <row r="1008" spans="1:22" x14ac:dyDescent="0.3">
      <c r="A1008" s="10" t="s">
        <v>83</v>
      </c>
      <c r="B1008" s="10" t="s">
        <v>148</v>
      </c>
      <c r="C1008" s="2" t="s">
        <v>177</v>
      </c>
      <c r="D1008" s="5"/>
      <c r="E1008" s="5"/>
      <c r="F1008" s="5"/>
      <c r="G1008" s="5"/>
      <c r="H1008" s="5"/>
      <c r="I1008" s="5"/>
      <c r="J1008" s="5"/>
      <c r="K1008" s="5"/>
      <c r="L1008" s="4">
        <v>58.465012076466699</v>
      </c>
      <c r="M1008" s="4">
        <v>138.478418631349</v>
      </c>
      <c r="O1008" s="25" t="str">
        <f t="shared" si="18"/>
        <v>0019</v>
      </c>
      <c r="P1008" s="25">
        <f>VLOOKUP($O1008,scenarios!$A$2:$I$61,3)</f>
        <v>2060</v>
      </c>
      <c r="Q1008" s="25" t="str">
        <f>VLOOKUP($O1008,scenarios!$A$2:$I$61,4)</f>
        <v>Ref</v>
      </c>
      <c r="R1008" s="25">
        <f>VLOOKUP($O1008,scenarios!$A$2:$I$61,5)</f>
        <v>10</v>
      </c>
      <c r="S1008" s="25" t="str">
        <f>VLOOKUP($O1008,scenarios!$A$2:$I$61,6)</f>
        <v>Linear-Steady</v>
      </c>
      <c r="T1008" s="25" t="str">
        <f>VLOOKUP($O1008,scenarios!$A$2:$I$61,7)</f>
        <v>Low</v>
      </c>
      <c r="U1008" s="25" t="str">
        <f>VLOOKUP($O1008,scenarios!$A$2:$I$61,8)</f>
        <v>Ref</v>
      </c>
      <c r="V1008" s="25" t="str">
        <f>VLOOKUP($O1008,scenarios!$A$2:$I$61,9)</f>
        <v>Ref</v>
      </c>
    </row>
    <row r="1009" spans="1:22" x14ac:dyDescent="0.3">
      <c r="A1009" s="10" t="s">
        <v>83</v>
      </c>
      <c r="B1009" s="10" t="s">
        <v>148</v>
      </c>
      <c r="C1009" s="2" t="s">
        <v>178</v>
      </c>
      <c r="D1009" s="5"/>
      <c r="E1009" s="5"/>
      <c r="F1009" s="5"/>
      <c r="G1009" s="5"/>
      <c r="H1009" s="5"/>
      <c r="I1009" s="5"/>
      <c r="J1009" s="5"/>
      <c r="K1009" s="5"/>
      <c r="L1009" s="4">
        <v>58.465012076466699</v>
      </c>
      <c r="M1009" s="4">
        <v>138.47841863530601</v>
      </c>
      <c r="O1009" s="25" t="str">
        <f t="shared" si="18"/>
        <v>0020</v>
      </c>
      <c r="P1009" s="25">
        <f>VLOOKUP($O1009,scenarios!$A$2:$I$61,3)</f>
        <v>2060</v>
      </c>
      <c r="Q1009" s="25" t="str">
        <f>VLOOKUP($O1009,scenarios!$A$2:$I$61,4)</f>
        <v>Ref</v>
      </c>
      <c r="R1009" s="25">
        <f>VLOOKUP($O1009,scenarios!$A$2:$I$61,5)</f>
        <v>10</v>
      </c>
      <c r="S1009" s="25" t="str">
        <f>VLOOKUP($O1009,scenarios!$A$2:$I$61,6)</f>
        <v>Linear-Steady</v>
      </c>
      <c r="T1009" s="25" t="str">
        <f>VLOOKUP($O1009,scenarios!$A$2:$I$61,7)</f>
        <v>Doe4</v>
      </c>
      <c r="U1009" s="25" t="str">
        <f>VLOOKUP($O1009,scenarios!$A$2:$I$61,8)</f>
        <v>Ref</v>
      </c>
      <c r="V1009" s="25" t="str">
        <f>VLOOKUP($O1009,scenarios!$A$2:$I$61,9)</f>
        <v>Ref</v>
      </c>
    </row>
    <row r="1010" spans="1:22" x14ac:dyDescent="0.3">
      <c r="A1010" s="10" t="s">
        <v>83</v>
      </c>
      <c r="B1010" s="10" t="s">
        <v>148</v>
      </c>
      <c r="C1010" s="2" t="s">
        <v>179</v>
      </c>
      <c r="D1010" s="5"/>
      <c r="E1010" s="5"/>
      <c r="F1010" s="5"/>
      <c r="G1010" s="5"/>
      <c r="H1010" s="5"/>
      <c r="I1010" s="5"/>
      <c r="J1010" s="5"/>
      <c r="K1010" s="5"/>
      <c r="L1010" s="4">
        <v>58.465012076466699</v>
      </c>
      <c r="M1010" s="4">
        <v>138.478418633855</v>
      </c>
      <c r="O1010" s="25" t="str">
        <f t="shared" ref="O1010:O1033" si="19">RIGHT(C1010,4)</f>
        <v>0021</v>
      </c>
      <c r="P1010" s="25">
        <f>VLOOKUP($O1010,scenarios!$A$2:$I$61,3)</f>
        <v>2060</v>
      </c>
      <c r="Q1010" s="25" t="str">
        <f>VLOOKUP($O1010,scenarios!$A$2:$I$61,4)</f>
        <v>Ref</v>
      </c>
      <c r="R1010" s="25">
        <f>VLOOKUP($O1010,scenarios!$A$2:$I$61,5)</f>
        <v>10</v>
      </c>
      <c r="S1010" s="25" t="str">
        <f>VLOOKUP($O1010,scenarios!$A$2:$I$61,6)</f>
        <v>Linear-Steady</v>
      </c>
      <c r="T1010" s="25" t="str">
        <f>VLOOKUP($O1010,scenarios!$A$2:$I$61,7)</f>
        <v>Doe2</v>
      </c>
      <c r="U1010" s="25" t="str">
        <f>VLOOKUP($O1010,scenarios!$A$2:$I$61,8)</f>
        <v>Ref</v>
      </c>
      <c r="V1010" s="25" t="str">
        <f>VLOOKUP($O1010,scenarios!$A$2:$I$61,9)</f>
        <v>Ref</v>
      </c>
    </row>
    <row r="1011" spans="1:22" x14ac:dyDescent="0.3">
      <c r="A1011" s="10" t="s">
        <v>83</v>
      </c>
      <c r="B1011" s="10" t="s">
        <v>148</v>
      </c>
      <c r="C1011" s="2" t="s">
        <v>180</v>
      </c>
      <c r="D1011" s="5"/>
      <c r="E1011" s="5"/>
      <c r="F1011" s="5"/>
      <c r="G1011" s="5"/>
      <c r="H1011" s="5"/>
      <c r="I1011" s="5"/>
      <c r="J1011" s="5"/>
      <c r="K1011" s="4">
        <v>30.2847242170788</v>
      </c>
      <c r="L1011" s="4">
        <v>88.749736293545496</v>
      </c>
      <c r="M1011" s="4">
        <v>171.729059155757</v>
      </c>
      <c r="O1011" s="25" t="str">
        <f t="shared" si="19"/>
        <v>0022</v>
      </c>
      <c r="P1011" s="25">
        <f>VLOOKUP($O1011,scenarios!$A$2:$I$61,3)</f>
        <v>2060</v>
      </c>
      <c r="Q1011" s="25" t="str">
        <f>VLOOKUP($O1011,scenarios!$A$2:$I$61,4)</f>
        <v>Ref</v>
      </c>
      <c r="R1011" s="25">
        <f>VLOOKUP($O1011,scenarios!$A$2:$I$61,5)</f>
        <v>20</v>
      </c>
      <c r="S1011" s="25" t="str">
        <f>VLOOKUP($O1011,scenarios!$A$2:$I$61,6)</f>
        <v>Linear-Steady</v>
      </c>
      <c r="T1011" s="25" t="str">
        <f>VLOOKUP($O1011,scenarios!$A$2:$I$61,7)</f>
        <v>Low</v>
      </c>
      <c r="U1011" s="25" t="str">
        <f>VLOOKUP($O1011,scenarios!$A$2:$I$61,8)</f>
        <v>Ref</v>
      </c>
      <c r="V1011" s="25" t="str">
        <f>VLOOKUP($O1011,scenarios!$A$2:$I$61,9)</f>
        <v>Ref</v>
      </c>
    </row>
    <row r="1012" spans="1:22" x14ac:dyDescent="0.3">
      <c r="A1012" s="10" t="s">
        <v>83</v>
      </c>
      <c r="B1012" s="10" t="s">
        <v>148</v>
      </c>
      <c r="C1012" s="2" t="s">
        <v>181</v>
      </c>
      <c r="D1012" s="5"/>
      <c r="E1012" s="5"/>
      <c r="F1012" s="5"/>
      <c r="G1012" s="5"/>
      <c r="H1012" s="5"/>
      <c r="I1012" s="5"/>
      <c r="J1012" s="5"/>
      <c r="K1012" s="4">
        <v>30.2847242170788</v>
      </c>
      <c r="L1012" s="4">
        <v>88.749736293545396</v>
      </c>
      <c r="M1012" s="4">
        <v>171.729059155757</v>
      </c>
      <c r="O1012" s="25" t="str">
        <f t="shared" si="19"/>
        <v>0023</v>
      </c>
      <c r="P1012" s="25">
        <f>VLOOKUP($O1012,scenarios!$A$2:$I$61,3)</f>
        <v>2060</v>
      </c>
      <c r="Q1012" s="25" t="str">
        <f>VLOOKUP($O1012,scenarios!$A$2:$I$61,4)</f>
        <v>Ref</v>
      </c>
      <c r="R1012" s="25">
        <f>VLOOKUP($O1012,scenarios!$A$2:$I$61,5)</f>
        <v>20</v>
      </c>
      <c r="S1012" s="25" t="str">
        <f>VLOOKUP($O1012,scenarios!$A$2:$I$61,6)</f>
        <v>Linear-Steady</v>
      </c>
      <c r="T1012" s="25" t="str">
        <f>VLOOKUP($O1012,scenarios!$A$2:$I$61,7)</f>
        <v>Doe4</v>
      </c>
      <c r="U1012" s="25" t="str">
        <f>VLOOKUP($O1012,scenarios!$A$2:$I$61,8)</f>
        <v>Ref</v>
      </c>
      <c r="V1012" s="25" t="str">
        <f>VLOOKUP($O1012,scenarios!$A$2:$I$61,9)</f>
        <v>Ref</v>
      </c>
    </row>
    <row r="1013" spans="1:22" x14ac:dyDescent="0.3">
      <c r="A1013" s="10" t="s">
        <v>83</v>
      </c>
      <c r="B1013" s="10" t="s">
        <v>148</v>
      </c>
      <c r="C1013" s="2" t="s">
        <v>182</v>
      </c>
      <c r="D1013" s="5"/>
      <c r="E1013" s="5"/>
      <c r="F1013" s="5"/>
      <c r="G1013" s="5"/>
      <c r="H1013" s="5"/>
      <c r="I1013" s="5"/>
      <c r="J1013" s="5"/>
      <c r="K1013" s="4">
        <v>30.2847242170788</v>
      </c>
      <c r="L1013" s="4">
        <v>88.749736293545496</v>
      </c>
      <c r="M1013" s="4">
        <v>171.729059155757</v>
      </c>
      <c r="O1013" s="25" t="str">
        <f t="shared" si="19"/>
        <v>0024</v>
      </c>
      <c r="P1013" s="25">
        <f>VLOOKUP($O1013,scenarios!$A$2:$I$61,3)</f>
        <v>2060</v>
      </c>
      <c r="Q1013" s="25" t="str">
        <f>VLOOKUP($O1013,scenarios!$A$2:$I$61,4)</f>
        <v>Ref</v>
      </c>
      <c r="R1013" s="25">
        <f>VLOOKUP($O1013,scenarios!$A$2:$I$61,5)</f>
        <v>20</v>
      </c>
      <c r="S1013" s="25" t="str">
        <f>VLOOKUP($O1013,scenarios!$A$2:$I$61,6)</f>
        <v>Linear-Steady</v>
      </c>
      <c r="T1013" s="25" t="str">
        <f>VLOOKUP($O1013,scenarios!$A$2:$I$61,7)</f>
        <v>Doe2</v>
      </c>
      <c r="U1013" s="25" t="str">
        <f>VLOOKUP($O1013,scenarios!$A$2:$I$61,8)</f>
        <v>Ref</v>
      </c>
      <c r="V1013" s="25" t="str">
        <f>VLOOKUP($O1013,scenarios!$A$2:$I$61,9)</f>
        <v>Ref</v>
      </c>
    </row>
    <row r="1014" spans="1:22" x14ac:dyDescent="0.3">
      <c r="A1014" s="10" t="s">
        <v>83</v>
      </c>
      <c r="B1014" s="10" t="s">
        <v>148</v>
      </c>
      <c r="C1014" s="2" t="s">
        <v>171</v>
      </c>
      <c r="D1014" s="5"/>
      <c r="E1014" s="5"/>
      <c r="F1014" s="5"/>
      <c r="G1014" s="5"/>
      <c r="H1014" s="5"/>
      <c r="I1014" s="5"/>
      <c r="J1014" s="5"/>
      <c r="K1014" s="5"/>
      <c r="L1014" s="4">
        <v>55.541761472643401</v>
      </c>
      <c r="M1014" s="4">
        <v>108.09317187196901</v>
      </c>
      <c r="O1014" s="25" t="str">
        <f t="shared" si="19"/>
        <v>0026</v>
      </c>
      <c r="P1014" s="25">
        <f>VLOOKUP($O1014,scenarios!$A$2:$I$61,3)</f>
        <v>2060</v>
      </c>
      <c r="Q1014" s="25" t="str">
        <f>VLOOKUP($O1014,scenarios!$A$2:$I$61,4)</f>
        <v>Ref</v>
      </c>
      <c r="R1014" s="25">
        <f>VLOOKUP($O1014,scenarios!$A$2:$I$61,5)</f>
        <v>10</v>
      </c>
      <c r="S1014" s="25" t="str">
        <f>VLOOKUP($O1014,scenarios!$A$2:$I$61,6)</f>
        <v>Ref</v>
      </c>
      <c r="T1014" s="25" t="str">
        <f>VLOOKUP($O1014,scenarios!$A$2:$I$61,7)</f>
        <v>Ref</v>
      </c>
      <c r="U1014" s="25">
        <f>VLOOKUP($O1014,scenarios!$A$2:$I$61,8)</f>
        <v>2030</v>
      </c>
      <c r="V1014" s="25" t="str">
        <f>VLOOKUP($O1014,scenarios!$A$2:$I$61,9)</f>
        <v>Ref</v>
      </c>
    </row>
    <row r="1015" spans="1:22" x14ac:dyDescent="0.3">
      <c r="A1015" s="10" t="s">
        <v>83</v>
      </c>
      <c r="B1015" s="10" t="s">
        <v>148</v>
      </c>
      <c r="C1015" s="2" t="s">
        <v>183</v>
      </c>
      <c r="D1015" s="5"/>
      <c r="E1015" s="5"/>
      <c r="F1015" s="5"/>
      <c r="G1015" s="5"/>
      <c r="H1015" s="5"/>
      <c r="I1015" s="5"/>
      <c r="J1015" s="5"/>
      <c r="K1015" s="4">
        <v>27.6152207107801</v>
      </c>
      <c r="L1015" s="4">
        <v>86.0802327872468</v>
      </c>
      <c r="M1015" s="4">
        <v>167.99319697228501</v>
      </c>
      <c r="O1015" s="25" t="str">
        <f t="shared" si="19"/>
        <v>0027</v>
      </c>
      <c r="P1015" s="25">
        <f>VLOOKUP($O1015,scenarios!$A$2:$I$61,3)</f>
        <v>2060</v>
      </c>
      <c r="Q1015" s="25" t="str">
        <f>VLOOKUP($O1015,scenarios!$A$2:$I$61,4)</f>
        <v>Ref</v>
      </c>
      <c r="R1015" s="25">
        <f>VLOOKUP($O1015,scenarios!$A$2:$I$61,5)</f>
        <v>20</v>
      </c>
      <c r="S1015" s="25" t="str">
        <f>VLOOKUP($O1015,scenarios!$A$2:$I$61,6)</f>
        <v>Ref</v>
      </c>
      <c r="T1015" s="25" t="str">
        <f>VLOOKUP($O1015,scenarios!$A$2:$I$61,7)</f>
        <v>Ref</v>
      </c>
      <c r="U1015" s="25">
        <f>VLOOKUP($O1015,scenarios!$A$2:$I$61,8)</f>
        <v>2030</v>
      </c>
      <c r="V1015" s="25" t="str">
        <f>VLOOKUP($O1015,scenarios!$A$2:$I$61,9)</f>
        <v>Ref</v>
      </c>
    </row>
    <row r="1016" spans="1:22" x14ac:dyDescent="0.3">
      <c r="A1016" s="10" t="s">
        <v>83</v>
      </c>
      <c r="B1016" s="10" t="s">
        <v>148</v>
      </c>
      <c r="C1016" s="2" t="s">
        <v>184</v>
      </c>
      <c r="D1016" s="5"/>
      <c r="E1016" s="5"/>
      <c r="F1016" s="5"/>
      <c r="G1016" s="5"/>
      <c r="H1016" s="5"/>
      <c r="I1016" s="5"/>
      <c r="J1016" s="5"/>
      <c r="K1016" s="5"/>
      <c r="L1016" s="4">
        <v>58.465012076466699</v>
      </c>
      <c r="M1016" s="4">
        <v>139.106903433724</v>
      </c>
      <c r="O1016" s="25" t="str">
        <f t="shared" si="19"/>
        <v>0029</v>
      </c>
      <c r="P1016" s="25">
        <f>VLOOKUP($O1016,scenarios!$A$2:$I$61,3)</f>
        <v>2060</v>
      </c>
      <c r="Q1016" s="25" t="str">
        <f>VLOOKUP($O1016,scenarios!$A$2:$I$61,4)</f>
        <v>Ref</v>
      </c>
      <c r="R1016" s="25">
        <f>VLOOKUP($O1016,scenarios!$A$2:$I$61,5)</f>
        <v>10</v>
      </c>
      <c r="S1016" s="25" t="str">
        <f>VLOOKUP($O1016,scenarios!$A$2:$I$61,6)</f>
        <v>Linear-Steady</v>
      </c>
      <c r="T1016" s="25" t="str">
        <f>VLOOKUP($O1016,scenarios!$A$2:$I$61,7)</f>
        <v>Ref</v>
      </c>
      <c r="U1016" s="25">
        <f>VLOOKUP($O1016,scenarios!$A$2:$I$61,8)</f>
        <v>2030</v>
      </c>
      <c r="V1016" s="25" t="str">
        <f>VLOOKUP($O1016,scenarios!$A$2:$I$61,9)</f>
        <v>Ref</v>
      </c>
    </row>
    <row r="1017" spans="1:22" x14ac:dyDescent="0.3">
      <c r="A1017" s="10" t="s">
        <v>83</v>
      </c>
      <c r="B1017" s="10" t="s">
        <v>148</v>
      </c>
      <c r="C1017" s="2" t="s">
        <v>185</v>
      </c>
      <c r="D1017" s="5"/>
      <c r="E1017" s="5"/>
      <c r="F1017" s="5"/>
      <c r="G1017" s="5"/>
      <c r="H1017" s="5"/>
      <c r="I1017" s="5"/>
      <c r="J1017" s="5"/>
      <c r="K1017" s="4">
        <v>30.2847242170788</v>
      </c>
      <c r="L1017" s="4">
        <v>88.749736293545396</v>
      </c>
      <c r="M1017" s="4">
        <v>171.729059155757</v>
      </c>
      <c r="O1017" s="25" t="str">
        <f t="shared" si="19"/>
        <v>0030</v>
      </c>
      <c r="P1017" s="25">
        <f>VLOOKUP($O1017,scenarios!$A$2:$I$61,3)</f>
        <v>2060</v>
      </c>
      <c r="Q1017" s="25" t="str">
        <f>VLOOKUP($O1017,scenarios!$A$2:$I$61,4)</f>
        <v>Ref</v>
      </c>
      <c r="R1017" s="25">
        <f>VLOOKUP($O1017,scenarios!$A$2:$I$61,5)</f>
        <v>20</v>
      </c>
      <c r="S1017" s="25" t="str">
        <f>VLOOKUP($O1017,scenarios!$A$2:$I$61,6)</f>
        <v>Linear-Steady</v>
      </c>
      <c r="T1017" s="25" t="str">
        <f>VLOOKUP($O1017,scenarios!$A$2:$I$61,7)</f>
        <v>Ref</v>
      </c>
      <c r="U1017" s="25">
        <f>VLOOKUP($O1017,scenarios!$A$2:$I$61,8)</f>
        <v>2030</v>
      </c>
      <c r="V1017" s="25" t="str">
        <f>VLOOKUP($O1017,scenarios!$A$2:$I$61,9)</f>
        <v>Ref</v>
      </c>
    </row>
    <row r="1018" spans="1:22" x14ac:dyDescent="0.3">
      <c r="A1018" s="10" t="s">
        <v>83</v>
      </c>
      <c r="B1018" s="10" t="s">
        <v>148</v>
      </c>
      <c r="C1018" s="2" t="s">
        <v>186</v>
      </c>
      <c r="D1018" s="5"/>
      <c r="E1018" s="5"/>
      <c r="F1018" s="5"/>
      <c r="G1018" s="5"/>
      <c r="H1018" s="5"/>
      <c r="I1018" s="5"/>
      <c r="J1018" s="5"/>
      <c r="K1018" s="5"/>
      <c r="L1018" s="4">
        <v>58.465012076466699</v>
      </c>
      <c r="M1018" s="4">
        <v>131.43495378748301</v>
      </c>
      <c r="O1018" s="25" t="str">
        <f t="shared" si="19"/>
        <v>0037</v>
      </c>
      <c r="P1018" s="25">
        <f>VLOOKUP($O1018,scenarios!$A$2:$I$61,3)</f>
        <v>2060</v>
      </c>
      <c r="Q1018" s="25" t="str">
        <f>VLOOKUP($O1018,scenarios!$A$2:$I$61,4)</f>
        <v>Ref</v>
      </c>
      <c r="R1018" s="25">
        <f>VLOOKUP($O1018,scenarios!$A$2:$I$61,5)</f>
        <v>10</v>
      </c>
      <c r="S1018" s="25" t="str">
        <f>VLOOKUP($O1018,scenarios!$A$2:$I$61,6)</f>
        <v>Linear-Steady</v>
      </c>
      <c r="T1018" s="25" t="str">
        <f>VLOOKUP($O1018,scenarios!$A$2:$I$61,7)</f>
        <v>Low</v>
      </c>
      <c r="U1018" s="25">
        <f>VLOOKUP($O1018,scenarios!$A$2:$I$61,8)</f>
        <v>2030</v>
      </c>
      <c r="V1018" s="25" t="str">
        <f>VLOOKUP($O1018,scenarios!$A$2:$I$61,9)</f>
        <v>Ref</v>
      </c>
    </row>
    <row r="1019" spans="1:22" x14ac:dyDescent="0.3">
      <c r="A1019" s="10" t="s">
        <v>83</v>
      </c>
      <c r="B1019" s="10" t="s">
        <v>148</v>
      </c>
      <c r="C1019" s="2" t="s">
        <v>187</v>
      </c>
      <c r="D1019" s="5"/>
      <c r="E1019" s="5"/>
      <c r="F1019" s="5"/>
      <c r="G1019" s="5"/>
      <c r="H1019" s="5"/>
      <c r="I1019" s="5"/>
      <c r="J1019" s="5"/>
      <c r="K1019" s="5"/>
      <c r="L1019" s="4">
        <v>58.465012076466699</v>
      </c>
      <c r="M1019" s="4">
        <v>131.43495378734701</v>
      </c>
      <c r="O1019" s="25" t="str">
        <f t="shared" si="19"/>
        <v>0038</v>
      </c>
      <c r="P1019" s="25">
        <f>VLOOKUP($O1019,scenarios!$A$2:$I$61,3)</f>
        <v>2060</v>
      </c>
      <c r="Q1019" s="25" t="str">
        <f>VLOOKUP($O1019,scenarios!$A$2:$I$61,4)</f>
        <v>Ref</v>
      </c>
      <c r="R1019" s="25">
        <f>VLOOKUP($O1019,scenarios!$A$2:$I$61,5)</f>
        <v>10</v>
      </c>
      <c r="S1019" s="25" t="str">
        <f>VLOOKUP($O1019,scenarios!$A$2:$I$61,6)</f>
        <v>Linear-Steady</v>
      </c>
      <c r="T1019" s="25" t="str">
        <f>VLOOKUP($O1019,scenarios!$A$2:$I$61,7)</f>
        <v>Doe4</v>
      </c>
      <c r="U1019" s="25">
        <f>VLOOKUP($O1019,scenarios!$A$2:$I$61,8)</f>
        <v>2030</v>
      </c>
      <c r="V1019" s="25" t="str">
        <f>VLOOKUP($O1019,scenarios!$A$2:$I$61,9)</f>
        <v>Ref</v>
      </c>
    </row>
    <row r="1020" spans="1:22" x14ac:dyDescent="0.3">
      <c r="A1020" s="10" t="s">
        <v>83</v>
      </c>
      <c r="B1020" s="10" t="s">
        <v>148</v>
      </c>
      <c r="C1020" s="2" t="s">
        <v>188</v>
      </c>
      <c r="D1020" s="5"/>
      <c r="E1020" s="5"/>
      <c r="F1020" s="5"/>
      <c r="G1020" s="5"/>
      <c r="H1020" s="5"/>
      <c r="I1020" s="5"/>
      <c r="J1020" s="5"/>
      <c r="K1020" s="5"/>
      <c r="L1020" s="4">
        <v>58.465012076466699</v>
      </c>
      <c r="M1020" s="4">
        <v>131.434953786829</v>
      </c>
      <c r="O1020" s="25" t="str">
        <f t="shared" si="19"/>
        <v>0039</v>
      </c>
      <c r="P1020" s="25">
        <f>VLOOKUP($O1020,scenarios!$A$2:$I$61,3)</f>
        <v>2060</v>
      </c>
      <c r="Q1020" s="25" t="str">
        <f>VLOOKUP($O1020,scenarios!$A$2:$I$61,4)</f>
        <v>Ref</v>
      </c>
      <c r="R1020" s="25">
        <f>VLOOKUP($O1020,scenarios!$A$2:$I$61,5)</f>
        <v>10</v>
      </c>
      <c r="S1020" s="25" t="str">
        <f>VLOOKUP($O1020,scenarios!$A$2:$I$61,6)</f>
        <v>Linear-Steady</v>
      </c>
      <c r="T1020" s="25" t="str">
        <f>VLOOKUP($O1020,scenarios!$A$2:$I$61,7)</f>
        <v>Doe2</v>
      </c>
      <c r="U1020" s="25">
        <f>VLOOKUP($O1020,scenarios!$A$2:$I$61,8)</f>
        <v>2030</v>
      </c>
      <c r="V1020" s="25" t="str">
        <f>VLOOKUP($O1020,scenarios!$A$2:$I$61,9)</f>
        <v>Ref</v>
      </c>
    </row>
    <row r="1021" spans="1:22" x14ac:dyDescent="0.3">
      <c r="A1021" s="10" t="s">
        <v>83</v>
      </c>
      <c r="B1021" s="10" t="s">
        <v>148</v>
      </c>
      <c r="C1021" s="2" t="s">
        <v>189</v>
      </c>
      <c r="D1021" s="5"/>
      <c r="E1021" s="5"/>
      <c r="F1021" s="5"/>
      <c r="G1021" s="5"/>
      <c r="H1021" s="5"/>
      <c r="I1021" s="5"/>
      <c r="J1021" s="5"/>
      <c r="K1021" s="4">
        <v>26.8215230023742</v>
      </c>
      <c r="L1021" s="4">
        <v>85.286535078840998</v>
      </c>
      <c r="M1021" s="4">
        <v>165.31617688218199</v>
      </c>
      <c r="O1021" s="25" t="str">
        <f t="shared" si="19"/>
        <v>0040</v>
      </c>
      <c r="P1021" s="25">
        <f>VLOOKUP($O1021,scenarios!$A$2:$I$61,3)</f>
        <v>2060</v>
      </c>
      <c r="Q1021" s="25" t="str">
        <f>VLOOKUP($O1021,scenarios!$A$2:$I$61,4)</f>
        <v>Ref</v>
      </c>
      <c r="R1021" s="25">
        <f>VLOOKUP($O1021,scenarios!$A$2:$I$61,5)</f>
        <v>20</v>
      </c>
      <c r="S1021" s="25" t="str">
        <f>VLOOKUP($O1021,scenarios!$A$2:$I$61,6)</f>
        <v>Linear-Steady</v>
      </c>
      <c r="T1021" s="25" t="str">
        <f>VLOOKUP($O1021,scenarios!$A$2:$I$61,7)</f>
        <v>Low</v>
      </c>
      <c r="U1021" s="25">
        <f>VLOOKUP($O1021,scenarios!$A$2:$I$61,8)</f>
        <v>2030</v>
      </c>
      <c r="V1021" s="25" t="str">
        <f>VLOOKUP($O1021,scenarios!$A$2:$I$61,9)</f>
        <v>Ref</v>
      </c>
    </row>
    <row r="1022" spans="1:22" x14ac:dyDescent="0.3">
      <c r="A1022" s="10" t="s">
        <v>83</v>
      </c>
      <c r="B1022" s="10" t="s">
        <v>148</v>
      </c>
      <c r="C1022" s="2" t="s">
        <v>190</v>
      </c>
      <c r="D1022" s="5"/>
      <c r="E1022" s="5"/>
      <c r="F1022" s="5"/>
      <c r="G1022" s="5"/>
      <c r="H1022" s="5"/>
      <c r="I1022" s="5"/>
      <c r="J1022" s="5"/>
      <c r="K1022" s="4">
        <v>26.8215230023742</v>
      </c>
      <c r="L1022" s="4">
        <v>85.286535078840899</v>
      </c>
      <c r="M1022" s="4">
        <v>165.316176877662</v>
      </c>
      <c r="O1022" s="25" t="str">
        <f t="shared" si="19"/>
        <v>0041</v>
      </c>
      <c r="P1022" s="25">
        <f>VLOOKUP($O1022,scenarios!$A$2:$I$61,3)</f>
        <v>2060</v>
      </c>
      <c r="Q1022" s="25" t="str">
        <f>VLOOKUP($O1022,scenarios!$A$2:$I$61,4)</f>
        <v>Ref</v>
      </c>
      <c r="R1022" s="25">
        <f>VLOOKUP($O1022,scenarios!$A$2:$I$61,5)</f>
        <v>20</v>
      </c>
      <c r="S1022" s="25" t="str">
        <f>VLOOKUP($O1022,scenarios!$A$2:$I$61,6)</f>
        <v>Linear-Steady</v>
      </c>
      <c r="T1022" s="25" t="str">
        <f>VLOOKUP($O1022,scenarios!$A$2:$I$61,7)</f>
        <v>Doe4</v>
      </c>
      <c r="U1022" s="25">
        <f>VLOOKUP($O1022,scenarios!$A$2:$I$61,8)</f>
        <v>2030</v>
      </c>
      <c r="V1022" s="25" t="str">
        <f>VLOOKUP($O1022,scenarios!$A$2:$I$61,9)</f>
        <v>Ref</v>
      </c>
    </row>
    <row r="1023" spans="1:22" x14ac:dyDescent="0.3">
      <c r="A1023" s="10" t="s">
        <v>83</v>
      </c>
      <c r="B1023" s="10" t="s">
        <v>148</v>
      </c>
      <c r="C1023" s="2" t="s">
        <v>191</v>
      </c>
      <c r="D1023" s="5"/>
      <c r="E1023" s="5"/>
      <c r="F1023" s="5"/>
      <c r="G1023" s="5"/>
      <c r="H1023" s="5"/>
      <c r="I1023" s="5"/>
      <c r="J1023" s="5"/>
      <c r="K1023" s="4">
        <v>26.8215230023742</v>
      </c>
      <c r="L1023" s="4">
        <v>85.286535078840899</v>
      </c>
      <c r="M1023" s="4">
        <v>165.31617688291101</v>
      </c>
      <c r="O1023" s="25" t="str">
        <f t="shared" si="19"/>
        <v>0042</v>
      </c>
      <c r="P1023" s="25">
        <f>VLOOKUP($O1023,scenarios!$A$2:$I$61,3)</f>
        <v>2060</v>
      </c>
      <c r="Q1023" s="25" t="str">
        <f>VLOOKUP($O1023,scenarios!$A$2:$I$61,4)</f>
        <v>Ref</v>
      </c>
      <c r="R1023" s="25">
        <f>VLOOKUP($O1023,scenarios!$A$2:$I$61,5)</f>
        <v>20</v>
      </c>
      <c r="S1023" s="25" t="str">
        <f>VLOOKUP($O1023,scenarios!$A$2:$I$61,6)</f>
        <v>Linear-Steady</v>
      </c>
      <c r="T1023" s="25" t="str">
        <f>VLOOKUP($O1023,scenarios!$A$2:$I$61,7)</f>
        <v>Doe2</v>
      </c>
      <c r="U1023" s="25">
        <f>VLOOKUP($O1023,scenarios!$A$2:$I$61,8)</f>
        <v>2030</v>
      </c>
      <c r="V1023" s="25" t="str">
        <f>VLOOKUP($O1023,scenarios!$A$2:$I$61,9)</f>
        <v>Ref</v>
      </c>
    </row>
    <row r="1024" spans="1:22" x14ac:dyDescent="0.3">
      <c r="A1024" s="10" t="s">
        <v>83</v>
      </c>
      <c r="B1024" s="10" t="s">
        <v>148</v>
      </c>
      <c r="C1024" s="2" t="s">
        <v>172</v>
      </c>
      <c r="D1024" s="5"/>
      <c r="E1024" s="5"/>
      <c r="F1024" s="5"/>
      <c r="G1024" s="5"/>
      <c r="H1024" s="5"/>
      <c r="I1024" s="5"/>
      <c r="J1024" s="5"/>
      <c r="K1024" s="5"/>
      <c r="L1024" s="4">
        <v>55.541761472643401</v>
      </c>
      <c r="M1024" s="4">
        <v>108.09317186904801</v>
      </c>
      <c r="O1024" s="25" t="str">
        <f t="shared" si="19"/>
        <v>0044</v>
      </c>
      <c r="P1024" s="25">
        <f>VLOOKUP($O1024,scenarios!$A$2:$I$61,3)</f>
        <v>2060</v>
      </c>
      <c r="Q1024" s="25" t="str">
        <f>VLOOKUP($O1024,scenarios!$A$2:$I$61,4)</f>
        <v>Ref</v>
      </c>
      <c r="R1024" s="25">
        <f>VLOOKUP($O1024,scenarios!$A$2:$I$61,5)</f>
        <v>10</v>
      </c>
      <c r="S1024" s="25" t="str">
        <f>VLOOKUP($O1024,scenarios!$A$2:$I$61,6)</f>
        <v>Ref</v>
      </c>
      <c r="T1024" s="25" t="str">
        <f>VLOOKUP($O1024,scenarios!$A$2:$I$61,7)</f>
        <v>Ref</v>
      </c>
      <c r="U1024" s="25">
        <f>VLOOKUP($O1024,scenarios!$A$2:$I$61,8)</f>
        <v>2030</v>
      </c>
      <c r="V1024" s="25">
        <f>VLOOKUP($O1024,scenarios!$A$2:$I$61,9)</f>
        <v>70</v>
      </c>
    </row>
    <row r="1025" spans="1:22" x14ac:dyDescent="0.3">
      <c r="A1025" s="10" t="s">
        <v>83</v>
      </c>
      <c r="B1025" s="10" t="s">
        <v>148</v>
      </c>
      <c r="C1025" s="2" t="s">
        <v>192</v>
      </c>
      <c r="D1025" s="5"/>
      <c r="E1025" s="5"/>
      <c r="F1025" s="5"/>
      <c r="G1025" s="5"/>
      <c r="H1025" s="5"/>
      <c r="I1025" s="5"/>
      <c r="J1025" s="5"/>
      <c r="K1025" s="4">
        <v>27.6152207107801</v>
      </c>
      <c r="L1025" s="4">
        <v>86.0802327872468</v>
      </c>
      <c r="M1025" s="4">
        <v>167.99319697228501</v>
      </c>
      <c r="O1025" s="25" t="str">
        <f t="shared" si="19"/>
        <v>0045</v>
      </c>
      <c r="P1025" s="25">
        <f>VLOOKUP($O1025,scenarios!$A$2:$I$61,3)</f>
        <v>2060</v>
      </c>
      <c r="Q1025" s="25" t="str">
        <f>VLOOKUP($O1025,scenarios!$A$2:$I$61,4)</f>
        <v>Ref</v>
      </c>
      <c r="R1025" s="25">
        <f>VLOOKUP($O1025,scenarios!$A$2:$I$61,5)</f>
        <v>20</v>
      </c>
      <c r="S1025" s="25" t="str">
        <f>VLOOKUP($O1025,scenarios!$A$2:$I$61,6)</f>
        <v>Ref</v>
      </c>
      <c r="T1025" s="25" t="str">
        <f>VLOOKUP($O1025,scenarios!$A$2:$I$61,7)</f>
        <v>Ref</v>
      </c>
      <c r="U1025" s="25">
        <f>VLOOKUP($O1025,scenarios!$A$2:$I$61,8)</f>
        <v>2030</v>
      </c>
      <c r="V1025" s="25">
        <f>VLOOKUP($O1025,scenarios!$A$2:$I$61,9)</f>
        <v>70</v>
      </c>
    </row>
    <row r="1026" spans="1:22" x14ac:dyDescent="0.3">
      <c r="A1026" s="10" t="s">
        <v>83</v>
      </c>
      <c r="B1026" s="10" t="s">
        <v>148</v>
      </c>
      <c r="C1026" s="2" t="s">
        <v>193</v>
      </c>
      <c r="D1026" s="5"/>
      <c r="E1026" s="5"/>
      <c r="F1026" s="5"/>
      <c r="G1026" s="5"/>
      <c r="H1026" s="5"/>
      <c r="I1026" s="5"/>
      <c r="J1026" s="5"/>
      <c r="K1026" s="5"/>
      <c r="L1026" s="4">
        <v>58.465012076466699</v>
      </c>
      <c r="M1026" s="4">
        <v>139.10690343372499</v>
      </c>
      <c r="O1026" s="25" t="str">
        <f t="shared" si="19"/>
        <v>0047</v>
      </c>
      <c r="P1026" s="25">
        <f>VLOOKUP($O1026,scenarios!$A$2:$I$61,3)</f>
        <v>2060</v>
      </c>
      <c r="Q1026" s="25" t="str">
        <f>VLOOKUP($O1026,scenarios!$A$2:$I$61,4)</f>
        <v>Ref</v>
      </c>
      <c r="R1026" s="25">
        <f>VLOOKUP($O1026,scenarios!$A$2:$I$61,5)</f>
        <v>10</v>
      </c>
      <c r="S1026" s="25" t="str">
        <f>VLOOKUP($O1026,scenarios!$A$2:$I$61,6)</f>
        <v>Linear-Steady</v>
      </c>
      <c r="T1026" s="25" t="str">
        <f>VLOOKUP($O1026,scenarios!$A$2:$I$61,7)</f>
        <v>Ref</v>
      </c>
      <c r="U1026" s="25">
        <f>VLOOKUP($O1026,scenarios!$A$2:$I$61,8)</f>
        <v>2030</v>
      </c>
      <c r="V1026" s="25">
        <f>VLOOKUP($O1026,scenarios!$A$2:$I$61,9)</f>
        <v>70</v>
      </c>
    </row>
    <row r="1027" spans="1:22" x14ac:dyDescent="0.3">
      <c r="A1027" s="10" t="s">
        <v>83</v>
      </c>
      <c r="B1027" s="10" t="s">
        <v>148</v>
      </c>
      <c r="C1027" s="2" t="s">
        <v>194</v>
      </c>
      <c r="D1027" s="5"/>
      <c r="E1027" s="5"/>
      <c r="F1027" s="5"/>
      <c r="G1027" s="5"/>
      <c r="H1027" s="5"/>
      <c r="I1027" s="5"/>
      <c r="J1027" s="5"/>
      <c r="K1027" s="4">
        <v>30.2847242170788</v>
      </c>
      <c r="L1027" s="4">
        <v>88.749736293545396</v>
      </c>
      <c r="M1027" s="4">
        <v>171.729059155757</v>
      </c>
      <c r="O1027" s="25" t="str">
        <f t="shared" si="19"/>
        <v>0048</v>
      </c>
      <c r="P1027" s="25">
        <f>VLOOKUP($O1027,scenarios!$A$2:$I$61,3)</f>
        <v>2060</v>
      </c>
      <c r="Q1027" s="25" t="str">
        <f>VLOOKUP($O1027,scenarios!$A$2:$I$61,4)</f>
        <v>Ref</v>
      </c>
      <c r="R1027" s="25">
        <f>VLOOKUP($O1027,scenarios!$A$2:$I$61,5)</f>
        <v>20</v>
      </c>
      <c r="S1027" s="25" t="str">
        <f>VLOOKUP($O1027,scenarios!$A$2:$I$61,6)</f>
        <v>Linear-Steady</v>
      </c>
      <c r="T1027" s="25" t="str">
        <f>VLOOKUP($O1027,scenarios!$A$2:$I$61,7)</f>
        <v>Ref</v>
      </c>
      <c r="U1027" s="25">
        <f>VLOOKUP($O1027,scenarios!$A$2:$I$61,8)</f>
        <v>2030</v>
      </c>
      <c r="V1027" s="25">
        <f>VLOOKUP($O1027,scenarios!$A$2:$I$61,9)</f>
        <v>70</v>
      </c>
    </row>
    <row r="1028" spans="1:22" x14ac:dyDescent="0.3">
      <c r="A1028" s="10" t="s">
        <v>83</v>
      </c>
      <c r="B1028" s="10" t="s">
        <v>148</v>
      </c>
      <c r="C1028" s="2" t="s">
        <v>195</v>
      </c>
      <c r="D1028" s="5"/>
      <c r="E1028" s="5"/>
      <c r="F1028" s="5"/>
      <c r="G1028" s="5"/>
      <c r="H1028" s="5"/>
      <c r="I1028" s="5"/>
      <c r="J1028" s="5"/>
      <c r="K1028" s="5"/>
      <c r="L1028" s="4">
        <v>58.465012076466699</v>
      </c>
      <c r="M1028" s="4">
        <v>131.43495378687899</v>
      </c>
      <c r="O1028" s="25" t="str">
        <f t="shared" si="19"/>
        <v>0055</v>
      </c>
      <c r="P1028" s="25">
        <f>VLOOKUP($O1028,scenarios!$A$2:$I$61,3)</f>
        <v>2060</v>
      </c>
      <c r="Q1028" s="25" t="str">
        <f>VLOOKUP($O1028,scenarios!$A$2:$I$61,4)</f>
        <v>Ref</v>
      </c>
      <c r="R1028" s="25">
        <f>VLOOKUP($O1028,scenarios!$A$2:$I$61,5)</f>
        <v>10</v>
      </c>
      <c r="S1028" s="25" t="str">
        <f>VLOOKUP($O1028,scenarios!$A$2:$I$61,6)</f>
        <v>Linear-Steady</v>
      </c>
      <c r="T1028" s="25" t="str">
        <f>VLOOKUP($O1028,scenarios!$A$2:$I$61,7)</f>
        <v>Low</v>
      </c>
      <c r="U1028" s="25">
        <f>VLOOKUP($O1028,scenarios!$A$2:$I$61,8)</f>
        <v>2030</v>
      </c>
      <c r="V1028" s="25">
        <f>VLOOKUP($O1028,scenarios!$A$2:$I$61,9)</f>
        <v>70</v>
      </c>
    </row>
    <row r="1029" spans="1:22" x14ac:dyDescent="0.3">
      <c r="A1029" s="10" t="s">
        <v>83</v>
      </c>
      <c r="B1029" s="10" t="s">
        <v>148</v>
      </c>
      <c r="C1029" s="2" t="s">
        <v>196</v>
      </c>
      <c r="D1029" s="5"/>
      <c r="E1029" s="5"/>
      <c r="F1029" s="5"/>
      <c r="G1029" s="5"/>
      <c r="H1029" s="5"/>
      <c r="I1029" s="5"/>
      <c r="J1029" s="5"/>
      <c r="K1029" s="5"/>
      <c r="L1029" s="4">
        <v>58.465012076466699</v>
      </c>
      <c r="M1029" s="4">
        <v>131.434953786991</v>
      </c>
      <c r="O1029" s="25" t="str">
        <f t="shared" si="19"/>
        <v>0056</v>
      </c>
      <c r="P1029" s="25">
        <f>VLOOKUP($O1029,scenarios!$A$2:$I$61,3)</f>
        <v>2060</v>
      </c>
      <c r="Q1029" s="25" t="str">
        <f>VLOOKUP($O1029,scenarios!$A$2:$I$61,4)</f>
        <v>Ref</v>
      </c>
      <c r="R1029" s="25">
        <f>VLOOKUP($O1029,scenarios!$A$2:$I$61,5)</f>
        <v>10</v>
      </c>
      <c r="S1029" s="25" t="str">
        <f>VLOOKUP($O1029,scenarios!$A$2:$I$61,6)</f>
        <v>Linear-Steady</v>
      </c>
      <c r="T1029" s="25" t="str">
        <f>VLOOKUP($O1029,scenarios!$A$2:$I$61,7)</f>
        <v>Doe4</v>
      </c>
      <c r="U1029" s="25">
        <f>VLOOKUP($O1029,scenarios!$A$2:$I$61,8)</f>
        <v>2030</v>
      </c>
      <c r="V1029" s="25">
        <f>VLOOKUP($O1029,scenarios!$A$2:$I$61,9)</f>
        <v>70</v>
      </c>
    </row>
    <row r="1030" spans="1:22" x14ac:dyDescent="0.3">
      <c r="A1030" s="10" t="s">
        <v>83</v>
      </c>
      <c r="B1030" s="10" t="s">
        <v>148</v>
      </c>
      <c r="C1030" s="2" t="s">
        <v>197</v>
      </c>
      <c r="D1030" s="5"/>
      <c r="E1030" s="5"/>
      <c r="F1030" s="5"/>
      <c r="G1030" s="5"/>
      <c r="H1030" s="5"/>
      <c r="I1030" s="5"/>
      <c r="J1030" s="5"/>
      <c r="K1030" s="5"/>
      <c r="L1030" s="4">
        <v>58.465012076466699</v>
      </c>
      <c r="M1030" s="4">
        <v>131.434953767563</v>
      </c>
      <c r="O1030" s="25" t="str">
        <f t="shared" si="19"/>
        <v>0057</v>
      </c>
      <c r="P1030" s="25">
        <f>VLOOKUP($O1030,scenarios!$A$2:$I$61,3)</f>
        <v>2060</v>
      </c>
      <c r="Q1030" s="25" t="str">
        <f>VLOOKUP($O1030,scenarios!$A$2:$I$61,4)</f>
        <v>Ref</v>
      </c>
      <c r="R1030" s="25">
        <f>VLOOKUP($O1030,scenarios!$A$2:$I$61,5)</f>
        <v>10</v>
      </c>
      <c r="S1030" s="25" t="str">
        <f>VLOOKUP($O1030,scenarios!$A$2:$I$61,6)</f>
        <v>Linear-Steady</v>
      </c>
      <c r="T1030" s="25" t="str">
        <f>VLOOKUP($O1030,scenarios!$A$2:$I$61,7)</f>
        <v>Doe2</v>
      </c>
      <c r="U1030" s="25">
        <f>VLOOKUP($O1030,scenarios!$A$2:$I$61,8)</f>
        <v>2030</v>
      </c>
      <c r="V1030" s="25">
        <f>VLOOKUP($O1030,scenarios!$A$2:$I$61,9)</f>
        <v>70</v>
      </c>
    </row>
    <row r="1031" spans="1:22" x14ac:dyDescent="0.3">
      <c r="A1031" s="10" t="s">
        <v>83</v>
      </c>
      <c r="B1031" s="10" t="s">
        <v>148</v>
      </c>
      <c r="C1031" s="2" t="s">
        <v>198</v>
      </c>
      <c r="D1031" s="5"/>
      <c r="E1031" s="5"/>
      <c r="F1031" s="5"/>
      <c r="G1031" s="5"/>
      <c r="H1031" s="5"/>
      <c r="I1031" s="5"/>
      <c r="J1031" s="5"/>
      <c r="K1031" s="4">
        <v>26.8215230023742</v>
      </c>
      <c r="L1031" s="4">
        <v>85.286535078840899</v>
      </c>
      <c r="M1031" s="4">
        <v>165.31617688217699</v>
      </c>
      <c r="O1031" s="25" t="str">
        <f t="shared" si="19"/>
        <v>0058</v>
      </c>
      <c r="P1031" s="25">
        <f>VLOOKUP($O1031,scenarios!$A$2:$I$61,3)</f>
        <v>2060</v>
      </c>
      <c r="Q1031" s="25" t="str">
        <f>VLOOKUP($O1031,scenarios!$A$2:$I$61,4)</f>
        <v>Ref</v>
      </c>
      <c r="R1031" s="25">
        <f>VLOOKUP($O1031,scenarios!$A$2:$I$61,5)</f>
        <v>20</v>
      </c>
      <c r="S1031" s="25" t="str">
        <f>VLOOKUP($O1031,scenarios!$A$2:$I$61,6)</f>
        <v>Linear-Steady</v>
      </c>
      <c r="T1031" s="25" t="str">
        <f>VLOOKUP($O1031,scenarios!$A$2:$I$61,7)</f>
        <v>Low</v>
      </c>
      <c r="U1031" s="25">
        <f>VLOOKUP($O1031,scenarios!$A$2:$I$61,8)</f>
        <v>2030</v>
      </c>
      <c r="V1031" s="25">
        <f>VLOOKUP($O1031,scenarios!$A$2:$I$61,9)</f>
        <v>70</v>
      </c>
    </row>
    <row r="1032" spans="1:22" x14ac:dyDescent="0.3">
      <c r="A1032" s="10" t="s">
        <v>83</v>
      </c>
      <c r="B1032" s="10" t="s">
        <v>148</v>
      </c>
      <c r="C1032" s="2" t="s">
        <v>199</v>
      </c>
      <c r="D1032" s="5"/>
      <c r="E1032" s="5"/>
      <c r="F1032" s="5"/>
      <c r="G1032" s="5"/>
      <c r="H1032" s="5"/>
      <c r="I1032" s="5"/>
      <c r="J1032" s="5"/>
      <c r="K1032" s="4">
        <v>26.8215230023742</v>
      </c>
      <c r="L1032" s="4">
        <v>85.286535078840899</v>
      </c>
      <c r="M1032" s="4">
        <v>165.31617688293099</v>
      </c>
      <c r="O1032" s="25" t="str">
        <f t="shared" si="19"/>
        <v>0059</v>
      </c>
      <c r="P1032" s="25">
        <f>VLOOKUP($O1032,scenarios!$A$2:$I$61,3)</f>
        <v>2060</v>
      </c>
      <c r="Q1032" s="25" t="str">
        <f>VLOOKUP($O1032,scenarios!$A$2:$I$61,4)</f>
        <v>Ref</v>
      </c>
      <c r="R1032" s="25">
        <f>VLOOKUP($O1032,scenarios!$A$2:$I$61,5)</f>
        <v>20</v>
      </c>
      <c r="S1032" s="25" t="str">
        <f>VLOOKUP($O1032,scenarios!$A$2:$I$61,6)</f>
        <v>Linear-Steady</v>
      </c>
      <c r="T1032" s="25" t="str">
        <f>VLOOKUP($O1032,scenarios!$A$2:$I$61,7)</f>
        <v>Doe4</v>
      </c>
      <c r="U1032" s="25">
        <f>VLOOKUP($O1032,scenarios!$A$2:$I$61,8)</f>
        <v>2030</v>
      </c>
      <c r="V1032" s="25">
        <f>VLOOKUP($O1032,scenarios!$A$2:$I$61,9)</f>
        <v>70</v>
      </c>
    </row>
    <row r="1033" spans="1:22" x14ac:dyDescent="0.3">
      <c r="A1033" s="10" t="s">
        <v>83</v>
      </c>
      <c r="B1033" s="10" t="s">
        <v>148</v>
      </c>
      <c r="C1033" s="2" t="s">
        <v>200</v>
      </c>
      <c r="D1033" s="5"/>
      <c r="E1033" s="5"/>
      <c r="F1033" s="5"/>
      <c r="G1033" s="5"/>
      <c r="H1033" s="5"/>
      <c r="I1033" s="5"/>
      <c r="J1033" s="5"/>
      <c r="K1033" s="4">
        <v>26.8215230023742</v>
      </c>
      <c r="L1033" s="4">
        <v>85.286535078840899</v>
      </c>
      <c r="M1033" s="4">
        <v>165.31617688217699</v>
      </c>
      <c r="O1033" s="25" t="str">
        <f t="shared" si="19"/>
        <v>0060</v>
      </c>
      <c r="P1033" s="25">
        <f>VLOOKUP($O1033,scenarios!$A$2:$I$61,3)</f>
        <v>2060</v>
      </c>
      <c r="Q1033" s="25" t="str">
        <f>VLOOKUP($O1033,scenarios!$A$2:$I$61,4)</f>
        <v>Ref</v>
      </c>
      <c r="R1033" s="25">
        <f>VLOOKUP($O1033,scenarios!$A$2:$I$61,5)</f>
        <v>20</v>
      </c>
      <c r="S1033" s="25" t="str">
        <f>VLOOKUP($O1033,scenarios!$A$2:$I$61,6)</f>
        <v>Linear-Steady</v>
      </c>
      <c r="T1033" s="25" t="str">
        <f>VLOOKUP($O1033,scenarios!$A$2:$I$61,7)</f>
        <v>Doe2</v>
      </c>
      <c r="U1033" s="25">
        <f>VLOOKUP($O1033,scenarios!$A$2:$I$61,8)</f>
        <v>2030</v>
      </c>
      <c r="V1033" s="25">
        <f>VLOOKUP($O1033,scenarios!$A$2:$I$61,9)</f>
        <v>70</v>
      </c>
    </row>
  </sheetData>
  <sortState xmlns:xlrd2="http://schemas.microsoft.com/office/spreadsheetml/2017/richdata2" ref="A3:V504">
    <sortCondition ref="C3:C50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B7651-FF52-4705-B1E9-230E5A5D3515}">
  <dimension ref="A1:I539"/>
  <sheetViews>
    <sheetView topLeftCell="A118" workbookViewId="0">
      <selection activeCell="A132" sqref="A132:XFD539"/>
    </sheetView>
  </sheetViews>
  <sheetFormatPr defaultColWidth="9.33203125" defaultRowHeight="14.4" x14ac:dyDescent="0.3"/>
  <cols>
    <col min="1" max="2" width="9.33203125" style="9"/>
    <col min="3" max="3" width="19.88671875" style="9" bestFit="1" customWidth="1"/>
    <col min="4" max="16384" width="9.33203125" style="9"/>
  </cols>
  <sheetData>
    <row r="1" spans="1:9" x14ac:dyDescent="0.3">
      <c r="A1" s="1" t="s">
        <v>0</v>
      </c>
      <c r="B1" s="9" t="s">
        <v>57</v>
      </c>
      <c r="C1" s="9" t="s">
        <v>57</v>
      </c>
      <c r="D1" s="1" t="s">
        <v>43</v>
      </c>
    </row>
    <row r="2" spans="1:9" x14ac:dyDescent="0.3">
      <c r="A2" s="1" t="s">
        <v>58</v>
      </c>
      <c r="B2" s="1" t="s">
        <v>59</v>
      </c>
      <c r="C2" s="1" t="s">
        <v>1</v>
      </c>
      <c r="D2" s="3">
        <v>2025</v>
      </c>
      <c r="E2" s="3">
        <v>2030</v>
      </c>
      <c r="F2" s="3">
        <v>2035</v>
      </c>
      <c r="G2" s="3">
        <v>2040</v>
      </c>
      <c r="H2" s="3">
        <v>2045</v>
      </c>
      <c r="I2" s="3">
        <v>2050</v>
      </c>
    </row>
    <row r="3" spans="1:9" x14ac:dyDescent="0.3">
      <c r="A3" s="2" t="s">
        <v>84</v>
      </c>
      <c r="B3" s="2" t="s">
        <v>85</v>
      </c>
      <c r="C3" s="2" t="s">
        <v>2</v>
      </c>
      <c r="D3" s="5"/>
      <c r="E3" s="5"/>
      <c r="F3" s="5"/>
      <c r="G3" s="5"/>
      <c r="H3" s="4">
        <v>4.8152729637904899E-3</v>
      </c>
      <c r="I3" s="4">
        <v>1034.6098434021701</v>
      </c>
    </row>
    <row r="4" spans="1:9" x14ac:dyDescent="0.3">
      <c r="A4" s="2" t="s">
        <v>87</v>
      </c>
      <c r="B4" s="2" t="s">
        <v>88</v>
      </c>
      <c r="C4" s="2" t="s">
        <v>2</v>
      </c>
      <c r="D4" s="4">
        <v>4.0895857874657701E-2</v>
      </c>
      <c r="E4" s="4">
        <v>3.9491639102890198E-2</v>
      </c>
      <c r="F4" s="4">
        <v>4.0081317405455397E-2</v>
      </c>
      <c r="G4" s="5"/>
      <c r="H4" s="5"/>
      <c r="I4" s="5"/>
    </row>
    <row r="5" spans="1:9" x14ac:dyDescent="0.3">
      <c r="A5" s="2" t="s">
        <v>89</v>
      </c>
      <c r="B5" s="2" t="s">
        <v>88</v>
      </c>
      <c r="C5" s="2" t="s">
        <v>2</v>
      </c>
      <c r="D5" s="4">
        <v>1.24807446375764E-2</v>
      </c>
      <c r="E5" s="4">
        <v>9.8729097757222495E-3</v>
      </c>
      <c r="F5" s="4">
        <v>97.904396922838103</v>
      </c>
      <c r="G5" s="5"/>
      <c r="H5" s="5"/>
      <c r="I5" s="5"/>
    </row>
    <row r="6" spans="1:9" x14ac:dyDescent="0.3">
      <c r="A6" s="2" t="s">
        <v>90</v>
      </c>
      <c r="B6" s="2" t="s">
        <v>88</v>
      </c>
      <c r="C6" s="2" t="s">
        <v>2</v>
      </c>
      <c r="D6" s="5"/>
      <c r="E6" s="5"/>
      <c r="F6" s="5"/>
      <c r="G6" s="4">
        <v>93.806091609060601</v>
      </c>
      <c r="H6" s="4">
        <v>89.965035448884905</v>
      </c>
      <c r="I6" s="4">
        <v>70.791968212602796</v>
      </c>
    </row>
    <row r="7" spans="1:9" x14ac:dyDescent="0.3">
      <c r="A7" s="10" t="s">
        <v>87</v>
      </c>
      <c r="B7" s="10" t="s">
        <v>88</v>
      </c>
      <c r="C7" s="2" t="s">
        <v>3</v>
      </c>
      <c r="D7" s="4">
        <v>4.8251328139593701E-2</v>
      </c>
      <c r="E7" s="4">
        <v>4.6847109367826198E-2</v>
      </c>
      <c r="F7" s="4">
        <v>4.36873423893629E-2</v>
      </c>
      <c r="G7" s="4">
        <v>4.1078107073595098E-2</v>
      </c>
      <c r="H7" s="5"/>
      <c r="I7" s="5"/>
    </row>
    <row r="8" spans="1:9" x14ac:dyDescent="0.3">
      <c r="A8" s="10" t="s">
        <v>89</v>
      </c>
      <c r="B8" s="10" t="s">
        <v>88</v>
      </c>
      <c r="C8" s="2" t="s">
        <v>3</v>
      </c>
      <c r="D8" s="4">
        <v>5.1252743726404298E-3</v>
      </c>
      <c r="E8" s="4">
        <v>2.51743951078655E-3</v>
      </c>
      <c r="F8" s="4">
        <v>2.2843467664870301E-3</v>
      </c>
      <c r="G8" s="4">
        <v>1.7115877947331301E-3</v>
      </c>
      <c r="H8" s="5"/>
      <c r="I8" s="5"/>
    </row>
    <row r="9" spans="1:9" x14ac:dyDescent="0.3">
      <c r="A9" s="10" t="s">
        <v>90</v>
      </c>
      <c r="B9" s="10" t="s">
        <v>88</v>
      </c>
      <c r="C9" s="2" t="s">
        <v>3</v>
      </c>
      <c r="D9" s="5"/>
      <c r="E9" s="5"/>
      <c r="F9" s="5"/>
      <c r="G9" s="5"/>
      <c r="H9" s="4">
        <v>1.3078679437750901E-2</v>
      </c>
      <c r="I9" s="4">
        <v>3.8704423505304397E-2</v>
      </c>
    </row>
    <row r="10" spans="1:9" x14ac:dyDescent="0.3">
      <c r="A10" s="2" t="s">
        <v>92</v>
      </c>
      <c r="B10" s="2" t="s">
        <v>88</v>
      </c>
      <c r="C10" s="2" t="s">
        <v>3</v>
      </c>
      <c r="D10" s="5"/>
      <c r="E10" s="5"/>
      <c r="F10" s="5"/>
      <c r="G10" s="5"/>
      <c r="H10" s="4">
        <v>2.7453921267556299E-2</v>
      </c>
      <c r="I10" s="5"/>
    </row>
    <row r="11" spans="1:9" x14ac:dyDescent="0.3">
      <c r="A11" s="10" t="s">
        <v>84</v>
      </c>
      <c r="B11" s="10" t="s">
        <v>85</v>
      </c>
      <c r="C11" s="2" t="s">
        <v>4</v>
      </c>
      <c r="D11" s="5"/>
      <c r="E11" s="5"/>
      <c r="F11" s="5"/>
      <c r="G11" s="5"/>
      <c r="H11" s="4">
        <v>4.8152729637904899E-3</v>
      </c>
      <c r="I11" s="4">
        <v>1104.51460641429</v>
      </c>
    </row>
    <row r="12" spans="1:9" x14ac:dyDescent="0.3">
      <c r="A12" s="10" t="s">
        <v>87</v>
      </c>
      <c r="B12" s="10" t="s">
        <v>88</v>
      </c>
      <c r="C12" s="2" t="s">
        <v>4</v>
      </c>
      <c r="D12" s="4">
        <v>3.7512969138236603E-2</v>
      </c>
      <c r="E12" s="4">
        <v>3.52260985670724E-2</v>
      </c>
      <c r="F12" s="4">
        <v>3.7512969138236603E-2</v>
      </c>
      <c r="G12" s="5"/>
      <c r="H12" s="5"/>
      <c r="I12" s="5"/>
    </row>
    <row r="13" spans="1:9" x14ac:dyDescent="0.3">
      <c r="A13" s="10" t="s">
        <v>89</v>
      </c>
      <c r="B13" s="10" t="s">
        <v>88</v>
      </c>
      <c r="C13" s="2" t="s">
        <v>4</v>
      </c>
      <c r="D13" s="4">
        <v>1.5863633373997502E-2</v>
      </c>
      <c r="E13" s="4">
        <v>1.4138450311540301E-2</v>
      </c>
      <c r="F13" s="4">
        <v>97.906965271105307</v>
      </c>
      <c r="G13" s="4">
        <v>4.7068664355161098E-3</v>
      </c>
      <c r="H13" s="5"/>
      <c r="I13" s="5"/>
    </row>
    <row r="14" spans="1:9" x14ac:dyDescent="0.3">
      <c r="A14" s="10" t="s">
        <v>90</v>
      </c>
      <c r="B14" s="10" t="s">
        <v>88</v>
      </c>
      <c r="C14" s="2" t="s">
        <v>4</v>
      </c>
      <c r="D14" s="5"/>
      <c r="E14" s="5"/>
      <c r="F14" s="5"/>
      <c r="G14" s="4">
        <v>101.875772995492</v>
      </c>
      <c r="H14" s="4">
        <v>97.406138348586097</v>
      </c>
      <c r="I14" s="4">
        <v>77.691899992325602</v>
      </c>
    </row>
    <row r="15" spans="1:9" x14ac:dyDescent="0.3">
      <c r="A15" s="10" t="s">
        <v>87</v>
      </c>
      <c r="B15" s="10" t="s">
        <v>88</v>
      </c>
      <c r="C15" s="2" t="s">
        <v>5</v>
      </c>
      <c r="D15" s="4">
        <v>5.1241538411744697E-2</v>
      </c>
      <c r="E15" s="4">
        <v>4.7389966923468203E-2</v>
      </c>
      <c r="F15" s="4">
        <v>4.41328215896159E-2</v>
      </c>
      <c r="G15" s="4">
        <v>5.1241538411744697E-2</v>
      </c>
      <c r="H15" s="4">
        <v>7.2908213667233199E-5</v>
      </c>
      <c r="I15" s="4">
        <v>7.2908213667233199E-5</v>
      </c>
    </row>
    <row r="16" spans="1:9" x14ac:dyDescent="0.3">
      <c r="A16" s="10" t="s">
        <v>89</v>
      </c>
      <c r="B16" s="10" t="s">
        <v>88</v>
      </c>
      <c r="C16" s="2" t="s">
        <v>5</v>
      </c>
      <c r="D16" s="4">
        <v>2.1350641004893602E-3</v>
      </c>
      <c r="E16" s="4">
        <v>1.9745819551445099E-3</v>
      </c>
      <c r="F16" s="4">
        <v>1.8388675662339999E-3</v>
      </c>
      <c r="G16" s="4">
        <v>1.7115877947331301E-3</v>
      </c>
      <c r="H16" s="5"/>
      <c r="I16" s="5"/>
    </row>
    <row r="17" spans="1:9" x14ac:dyDescent="0.3">
      <c r="A17" s="2" t="s">
        <v>91</v>
      </c>
      <c r="B17" s="2" t="s">
        <v>88</v>
      </c>
      <c r="C17" s="2" t="s">
        <v>5</v>
      </c>
      <c r="D17" s="5"/>
      <c r="E17" s="5"/>
      <c r="F17" s="5"/>
      <c r="G17" s="4">
        <v>0.2372500831246</v>
      </c>
      <c r="H17" s="4">
        <v>85.306543106773603</v>
      </c>
      <c r="I17" s="4">
        <v>85.306543106773603</v>
      </c>
    </row>
    <row r="18" spans="1:9" x14ac:dyDescent="0.3">
      <c r="A18" s="10" t="s">
        <v>92</v>
      </c>
      <c r="B18" s="10" t="s">
        <v>88</v>
      </c>
      <c r="C18" s="2" t="s">
        <v>5</v>
      </c>
      <c r="D18" s="5"/>
      <c r="E18" s="5"/>
      <c r="F18" s="5"/>
      <c r="G18" s="5"/>
      <c r="H18" s="4">
        <v>746.21171529221203</v>
      </c>
      <c r="I18" s="4">
        <v>2994.1334283061901</v>
      </c>
    </row>
    <row r="19" spans="1:9" x14ac:dyDescent="0.3">
      <c r="A19" s="10" t="s">
        <v>87</v>
      </c>
      <c r="B19" s="10" t="s">
        <v>88</v>
      </c>
      <c r="C19" s="2" t="s">
        <v>6</v>
      </c>
      <c r="D19" s="4">
        <v>4.0001076332782999E-2</v>
      </c>
      <c r="E19" s="4">
        <v>3.9118424533386299E-2</v>
      </c>
      <c r="F19" s="4">
        <v>3.6215663815973E-2</v>
      </c>
      <c r="G19" s="4">
        <v>3.1280175852657903E-2</v>
      </c>
      <c r="H19" s="5"/>
      <c r="I19" s="5"/>
    </row>
    <row r="20" spans="1:9" x14ac:dyDescent="0.3">
      <c r="A20" s="10" t="s">
        <v>89</v>
      </c>
      <c r="B20" s="10" t="s">
        <v>88</v>
      </c>
      <c r="C20" s="2" t="s">
        <v>6</v>
      </c>
      <c r="D20" s="4">
        <v>1.33755261794511E-2</v>
      </c>
      <c r="E20" s="4">
        <v>1.02461243452264E-2</v>
      </c>
      <c r="F20" s="4">
        <v>9.7560253398769805E-3</v>
      </c>
      <c r="G20" s="4">
        <v>1.125814465067E-2</v>
      </c>
      <c r="H20" s="5"/>
      <c r="I20" s="5"/>
    </row>
    <row r="21" spans="1:9" x14ac:dyDescent="0.3">
      <c r="A21" s="10" t="s">
        <v>90</v>
      </c>
      <c r="B21" s="10" t="s">
        <v>88</v>
      </c>
      <c r="C21" s="2" t="s">
        <v>6</v>
      </c>
      <c r="D21" s="5"/>
      <c r="E21" s="5"/>
      <c r="F21" s="5"/>
      <c r="G21" s="5"/>
      <c r="H21" s="4">
        <v>184.567606968012</v>
      </c>
      <c r="I21" s="4">
        <v>243.53070825016999</v>
      </c>
    </row>
    <row r="22" spans="1:9" x14ac:dyDescent="0.3">
      <c r="A22" s="10" t="s">
        <v>92</v>
      </c>
      <c r="B22" s="10" t="s">
        <v>88</v>
      </c>
      <c r="C22" s="2" t="s">
        <v>6</v>
      </c>
      <c r="D22" s="5"/>
      <c r="E22" s="5"/>
      <c r="F22" s="5"/>
      <c r="G22" s="4">
        <v>2.5137436500038398E-4</v>
      </c>
      <c r="H22" s="4">
        <v>7.0565214878500204E-3</v>
      </c>
      <c r="I22" s="5"/>
    </row>
    <row r="23" spans="1:9" x14ac:dyDescent="0.3">
      <c r="A23" s="10" t="s">
        <v>87</v>
      </c>
      <c r="B23" s="10" t="s">
        <v>88</v>
      </c>
      <c r="C23" s="2" t="s">
        <v>7</v>
      </c>
      <c r="D23" s="4">
        <v>4.82712567564842E-2</v>
      </c>
      <c r="E23" s="4">
        <v>4.6867037984716697E-2</v>
      </c>
      <c r="F23" s="4">
        <v>4.41328215896159E-2</v>
      </c>
      <c r="G23" s="4">
        <v>4.5639059703262201E-2</v>
      </c>
      <c r="H23" s="5"/>
      <c r="I23" s="5"/>
    </row>
    <row r="24" spans="1:9" x14ac:dyDescent="0.3">
      <c r="A24" s="10" t="s">
        <v>89</v>
      </c>
      <c r="B24" s="10" t="s">
        <v>88</v>
      </c>
      <c r="C24" s="2" t="s">
        <v>7</v>
      </c>
      <c r="D24" s="4">
        <v>5.1053457557498697E-3</v>
      </c>
      <c r="E24" s="4">
        <v>2.4975108938959899E-3</v>
      </c>
      <c r="F24" s="4">
        <v>1.8388675662339999E-3</v>
      </c>
      <c r="G24" s="4">
        <v>1.7115877947331301E-3</v>
      </c>
      <c r="H24" s="5"/>
      <c r="I24" s="5"/>
    </row>
    <row r="25" spans="1:9" x14ac:dyDescent="0.3">
      <c r="A25" s="10" t="s">
        <v>90</v>
      </c>
      <c r="B25" s="10" t="s">
        <v>88</v>
      </c>
      <c r="C25" s="2" t="s">
        <v>7</v>
      </c>
      <c r="D25" s="5"/>
      <c r="E25" s="5"/>
      <c r="F25" s="5"/>
      <c r="G25" s="5"/>
      <c r="H25" s="4">
        <v>95.109942552047201</v>
      </c>
      <c r="I25" s="4">
        <v>832.19964587595996</v>
      </c>
    </row>
    <row r="26" spans="1:9" x14ac:dyDescent="0.3">
      <c r="A26" s="10" t="s">
        <v>92</v>
      </c>
      <c r="B26" s="10" t="s">
        <v>88</v>
      </c>
      <c r="C26" s="2" t="s">
        <v>7</v>
      </c>
      <c r="D26" s="5"/>
      <c r="E26" s="5"/>
      <c r="F26" s="5"/>
      <c r="G26" s="5"/>
      <c r="H26" s="4">
        <v>3.59932594041147E-2</v>
      </c>
      <c r="I26" s="5"/>
    </row>
    <row r="27" spans="1:9" x14ac:dyDescent="0.3">
      <c r="A27" s="10" t="s">
        <v>87</v>
      </c>
      <c r="B27" s="10" t="s">
        <v>88</v>
      </c>
      <c r="C27" s="2" t="s">
        <v>10</v>
      </c>
      <c r="D27" s="4">
        <v>4.0001076332782999E-2</v>
      </c>
      <c r="E27" s="4">
        <v>3.9118424533386299E-2</v>
      </c>
      <c r="F27" s="4">
        <v>3.6215663815973E-2</v>
      </c>
      <c r="G27" s="4">
        <v>2.89096531686131E-2</v>
      </c>
      <c r="H27" s="5"/>
      <c r="I27" s="5"/>
    </row>
    <row r="28" spans="1:9" x14ac:dyDescent="0.3">
      <c r="A28" s="10" t="s">
        <v>89</v>
      </c>
      <c r="B28" s="10" t="s">
        <v>88</v>
      </c>
      <c r="C28" s="2" t="s">
        <v>10</v>
      </c>
      <c r="D28" s="4">
        <v>1.33755261794511E-2</v>
      </c>
      <c r="E28" s="4">
        <v>1.02461243452264E-2</v>
      </c>
      <c r="F28" s="4">
        <v>9.7560253398769805E-3</v>
      </c>
      <c r="G28" s="4">
        <v>1.125814465067E-2</v>
      </c>
      <c r="H28" s="5"/>
      <c r="I28" s="5"/>
    </row>
    <row r="29" spans="1:9" x14ac:dyDescent="0.3">
      <c r="A29" s="10" t="s">
        <v>90</v>
      </c>
      <c r="B29" s="10" t="s">
        <v>88</v>
      </c>
      <c r="C29" s="2" t="s">
        <v>10</v>
      </c>
      <c r="D29" s="5"/>
      <c r="E29" s="5"/>
      <c r="F29" s="5"/>
      <c r="G29" s="5"/>
      <c r="H29" s="4">
        <v>514.16669402672096</v>
      </c>
      <c r="I29" s="4">
        <v>1722.67016993323</v>
      </c>
    </row>
    <row r="30" spans="1:9" x14ac:dyDescent="0.3">
      <c r="A30" s="10" t="s">
        <v>92</v>
      </c>
      <c r="B30" s="10" t="s">
        <v>88</v>
      </c>
      <c r="C30" s="2" t="s">
        <v>10</v>
      </c>
      <c r="D30" s="5"/>
      <c r="E30" s="5"/>
      <c r="F30" s="5"/>
      <c r="G30" s="4">
        <v>3.89232596631385E-3</v>
      </c>
      <c r="H30" s="4">
        <v>82.220435000131701</v>
      </c>
      <c r="I30" s="5"/>
    </row>
    <row r="31" spans="1:9" x14ac:dyDescent="0.3">
      <c r="A31" s="10" t="s">
        <v>87</v>
      </c>
      <c r="B31" s="10" t="s">
        <v>88</v>
      </c>
      <c r="C31" s="2" t="s">
        <v>13</v>
      </c>
      <c r="D31" s="4">
        <v>4.0001076332782999E-2</v>
      </c>
      <c r="E31" s="4">
        <v>3.9118424533386299E-2</v>
      </c>
      <c r="F31" s="4">
        <v>3.6215663815973E-2</v>
      </c>
      <c r="G31" s="4">
        <v>3.1280175852657903E-2</v>
      </c>
      <c r="H31" s="5"/>
      <c r="I31" s="5"/>
    </row>
    <row r="32" spans="1:9" x14ac:dyDescent="0.3">
      <c r="A32" s="10" t="s">
        <v>89</v>
      </c>
      <c r="B32" s="10" t="s">
        <v>88</v>
      </c>
      <c r="C32" s="2" t="s">
        <v>13</v>
      </c>
      <c r="D32" s="4">
        <v>1.33755261794511E-2</v>
      </c>
      <c r="E32" s="4">
        <v>1.02461243452264E-2</v>
      </c>
      <c r="F32" s="4">
        <v>9.7560253398769805E-3</v>
      </c>
      <c r="G32" s="4">
        <v>1.125814465067E-2</v>
      </c>
      <c r="H32" s="5"/>
      <c r="I32" s="5"/>
    </row>
    <row r="33" spans="1:9" x14ac:dyDescent="0.3">
      <c r="A33" s="10" t="s">
        <v>90</v>
      </c>
      <c r="B33" s="10" t="s">
        <v>88</v>
      </c>
      <c r="C33" s="2" t="s">
        <v>13</v>
      </c>
      <c r="D33" s="5"/>
      <c r="E33" s="5"/>
      <c r="F33" s="5"/>
      <c r="G33" s="5"/>
      <c r="H33" s="4">
        <v>184.567606968012</v>
      </c>
      <c r="I33" s="4">
        <v>243.53070825017099</v>
      </c>
    </row>
    <row r="34" spans="1:9" x14ac:dyDescent="0.3">
      <c r="A34" s="10" t="s">
        <v>92</v>
      </c>
      <c r="B34" s="10" t="s">
        <v>88</v>
      </c>
      <c r="C34" s="2" t="s">
        <v>13</v>
      </c>
      <c r="D34" s="5"/>
      <c r="E34" s="5"/>
      <c r="F34" s="5"/>
      <c r="G34" s="4">
        <v>2.5137436500038398E-4</v>
      </c>
      <c r="H34" s="4">
        <v>7.0565214878500204E-3</v>
      </c>
      <c r="I34" s="5"/>
    </row>
    <row r="35" spans="1:9" x14ac:dyDescent="0.3">
      <c r="A35" s="10" t="s">
        <v>87</v>
      </c>
      <c r="B35" s="10" t="s">
        <v>88</v>
      </c>
      <c r="C35" s="2" t="s">
        <v>14</v>
      </c>
      <c r="D35" s="4">
        <v>4.0001076332782999E-2</v>
      </c>
      <c r="E35" s="4">
        <v>3.9118424533386299E-2</v>
      </c>
      <c r="F35" s="4">
        <v>3.6215663815973E-2</v>
      </c>
      <c r="G35" s="4">
        <v>3.1280175852657903E-2</v>
      </c>
      <c r="H35" s="5"/>
      <c r="I35" s="5"/>
    </row>
    <row r="36" spans="1:9" x14ac:dyDescent="0.3">
      <c r="A36" s="10" t="s">
        <v>89</v>
      </c>
      <c r="B36" s="10" t="s">
        <v>88</v>
      </c>
      <c r="C36" s="2" t="s">
        <v>14</v>
      </c>
      <c r="D36" s="4">
        <v>1.33755261794511E-2</v>
      </c>
      <c r="E36" s="4">
        <v>1.02461243452264E-2</v>
      </c>
      <c r="F36" s="4">
        <v>9.7560253398769805E-3</v>
      </c>
      <c r="G36" s="4">
        <v>1.125814465067E-2</v>
      </c>
      <c r="H36" s="5"/>
      <c r="I36" s="5"/>
    </row>
    <row r="37" spans="1:9" x14ac:dyDescent="0.3">
      <c r="A37" s="10" t="s">
        <v>90</v>
      </c>
      <c r="B37" s="10" t="s">
        <v>88</v>
      </c>
      <c r="C37" s="2" t="s">
        <v>14</v>
      </c>
      <c r="D37" s="5"/>
      <c r="E37" s="5"/>
      <c r="F37" s="5"/>
      <c r="G37" s="5"/>
      <c r="H37" s="4">
        <v>184.567606968012</v>
      </c>
      <c r="I37" s="4">
        <v>243.53070825016999</v>
      </c>
    </row>
    <row r="38" spans="1:9" x14ac:dyDescent="0.3">
      <c r="A38" s="10" t="s">
        <v>92</v>
      </c>
      <c r="B38" s="10" t="s">
        <v>88</v>
      </c>
      <c r="C38" s="2" t="s">
        <v>14</v>
      </c>
      <c r="D38" s="5"/>
      <c r="E38" s="5"/>
      <c r="F38" s="5"/>
      <c r="G38" s="4">
        <v>2.5137436500038398E-4</v>
      </c>
      <c r="H38" s="4">
        <v>7.0565214878500204E-3</v>
      </c>
      <c r="I38" s="5"/>
    </row>
    <row r="39" spans="1:9" x14ac:dyDescent="0.3">
      <c r="A39" s="10" t="s">
        <v>87</v>
      </c>
      <c r="B39" s="10" t="s">
        <v>88</v>
      </c>
      <c r="C39" s="2" t="s">
        <v>15</v>
      </c>
      <c r="D39" s="4">
        <v>4.0001076332782999E-2</v>
      </c>
      <c r="E39" s="4">
        <v>3.9118424533386299E-2</v>
      </c>
      <c r="F39" s="4">
        <v>3.6215663815973E-2</v>
      </c>
      <c r="G39" s="4">
        <v>3.1280175852657903E-2</v>
      </c>
      <c r="H39" s="5"/>
      <c r="I39" s="5"/>
    </row>
    <row r="40" spans="1:9" x14ac:dyDescent="0.3">
      <c r="A40" s="10" t="s">
        <v>89</v>
      </c>
      <c r="B40" s="10" t="s">
        <v>88</v>
      </c>
      <c r="C40" s="2" t="s">
        <v>15</v>
      </c>
      <c r="D40" s="4">
        <v>1.33755261794511E-2</v>
      </c>
      <c r="E40" s="4">
        <v>1.02461243452264E-2</v>
      </c>
      <c r="F40" s="4">
        <v>9.7560253398769805E-3</v>
      </c>
      <c r="G40" s="4">
        <v>1.125814465067E-2</v>
      </c>
      <c r="H40" s="5"/>
      <c r="I40" s="5"/>
    </row>
    <row r="41" spans="1:9" x14ac:dyDescent="0.3">
      <c r="A41" s="10" t="s">
        <v>90</v>
      </c>
      <c r="B41" s="10" t="s">
        <v>88</v>
      </c>
      <c r="C41" s="2" t="s">
        <v>15</v>
      </c>
      <c r="D41" s="5"/>
      <c r="E41" s="5"/>
      <c r="F41" s="5"/>
      <c r="G41" s="5"/>
      <c r="H41" s="4">
        <v>184.567606968012</v>
      </c>
      <c r="I41" s="4">
        <v>243.53070825016999</v>
      </c>
    </row>
    <row r="42" spans="1:9" x14ac:dyDescent="0.3">
      <c r="A42" s="10" t="s">
        <v>92</v>
      </c>
      <c r="B42" s="10" t="s">
        <v>88</v>
      </c>
      <c r="C42" s="2" t="s">
        <v>15</v>
      </c>
      <c r="D42" s="5"/>
      <c r="E42" s="5"/>
      <c r="F42" s="5"/>
      <c r="G42" s="4">
        <v>2.5137436500038398E-4</v>
      </c>
      <c r="H42" s="4">
        <v>7.0565214878500204E-3</v>
      </c>
      <c r="I42" s="5"/>
    </row>
    <row r="43" spans="1:9" x14ac:dyDescent="0.3">
      <c r="A43" s="10" t="s">
        <v>84</v>
      </c>
      <c r="B43" s="10" t="s">
        <v>85</v>
      </c>
      <c r="C43" s="2" t="s">
        <v>16</v>
      </c>
      <c r="D43" s="5"/>
      <c r="E43" s="5"/>
      <c r="F43" s="5"/>
      <c r="G43" s="5"/>
      <c r="H43" s="5"/>
      <c r="I43" s="4">
        <v>14.101071804930699</v>
      </c>
    </row>
    <row r="44" spans="1:9" x14ac:dyDescent="0.3">
      <c r="A44" s="10" t="s">
        <v>87</v>
      </c>
      <c r="B44" s="10" t="s">
        <v>88</v>
      </c>
      <c r="C44" s="2" t="s">
        <v>16</v>
      </c>
      <c r="D44" s="4">
        <v>4.0001076332782999E-2</v>
      </c>
      <c r="E44" s="4">
        <v>3.9118424533386299E-2</v>
      </c>
      <c r="F44" s="4">
        <v>3.6215663815973E-2</v>
      </c>
      <c r="G44" s="4">
        <v>2.89096531686131E-2</v>
      </c>
      <c r="H44" s="5"/>
      <c r="I44" s="5"/>
    </row>
    <row r="45" spans="1:9" x14ac:dyDescent="0.3">
      <c r="A45" s="10" t="s">
        <v>89</v>
      </c>
      <c r="B45" s="10" t="s">
        <v>88</v>
      </c>
      <c r="C45" s="2" t="s">
        <v>16</v>
      </c>
      <c r="D45" s="4">
        <v>1.33755261794511E-2</v>
      </c>
      <c r="E45" s="4">
        <v>1.02461243452264E-2</v>
      </c>
      <c r="F45" s="4">
        <v>9.7560253398769805E-3</v>
      </c>
      <c r="G45" s="4">
        <v>1.125814465067E-2</v>
      </c>
      <c r="H45" s="5"/>
      <c r="I45" s="5"/>
    </row>
    <row r="46" spans="1:9" x14ac:dyDescent="0.3">
      <c r="A46" s="10" t="s">
        <v>90</v>
      </c>
      <c r="B46" s="10" t="s">
        <v>88</v>
      </c>
      <c r="C46" s="2" t="s">
        <v>16</v>
      </c>
      <c r="D46" s="5"/>
      <c r="E46" s="5"/>
      <c r="F46" s="5"/>
      <c r="G46" s="5"/>
      <c r="H46" s="4">
        <v>507.505886663365</v>
      </c>
      <c r="I46" s="4">
        <v>1709.8654019308001</v>
      </c>
    </row>
    <row r="47" spans="1:9" x14ac:dyDescent="0.3">
      <c r="A47" s="10" t="s">
        <v>92</v>
      </c>
      <c r="B47" s="10" t="s">
        <v>88</v>
      </c>
      <c r="C47" s="2" t="s">
        <v>16</v>
      </c>
      <c r="D47" s="5"/>
      <c r="E47" s="5"/>
      <c r="F47" s="5"/>
      <c r="G47" s="4">
        <v>3.89232596631385E-3</v>
      </c>
      <c r="H47" s="4">
        <v>89.146692200429499</v>
      </c>
      <c r="I47" s="5"/>
    </row>
    <row r="48" spans="1:9" x14ac:dyDescent="0.3">
      <c r="A48" s="10" t="s">
        <v>84</v>
      </c>
      <c r="B48" s="10" t="s">
        <v>85</v>
      </c>
      <c r="C48" s="2" t="s">
        <v>17</v>
      </c>
      <c r="D48" s="5"/>
      <c r="E48" s="5"/>
      <c r="F48" s="5"/>
      <c r="G48" s="5"/>
      <c r="H48" s="5"/>
      <c r="I48" s="4">
        <v>14.101071805542301</v>
      </c>
    </row>
    <row r="49" spans="1:9" x14ac:dyDescent="0.3">
      <c r="A49" s="10" t="s">
        <v>87</v>
      </c>
      <c r="B49" s="10" t="s">
        <v>88</v>
      </c>
      <c r="C49" s="2" t="s">
        <v>17</v>
      </c>
      <c r="D49" s="4">
        <v>4.0001076332782999E-2</v>
      </c>
      <c r="E49" s="4">
        <v>3.9118424533386299E-2</v>
      </c>
      <c r="F49" s="4">
        <v>3.6215663815973E-2</v>
      </c>
      <c r="G49" s="4">
        <v>2.89096531686131E-2</v>
      </c>
      <c r="H49" s="5"/>
      <c r="I49" s="5"/>
    </row>
    <row r="50" spans="1:9" x14ac:dyDescent="0.3">
      <c r="A50" s="10" t="s">
        <v>89</v>
      </c>
      <c r="B50" s="10" t="s">
        <v>88</v>
      </c>
      <c r="C50" s="2" t="s">
        <v>17</v>
      </c>
      <c r="D50" s="4">
        <v>1.33755261794511E-2</v>
      </c>
      <c r="E50" s="4">
        <v>1.02461243452264E-2</v>
      </c>
      <c r="F50" s="4">
        <v>9.7560253398769805E-3</v>
      </c>
      <c r="G50" s="4">
        <v>1.125814465067E-2</v>
      </c>
      <c r="H50" s="5"/>
      <c r="I50" s="5"/>
    </row>
    <row r="51" spans="1:9" x14ac:dyDescent="0.3">
      <c r="A51" s="10" t="s">
        <v>90</v>
      </c>
      <c r="B51" s="10" t="s">
        <v>88</v>
      </c>
      <c r="C51" s="2" t="s">
        <v>17</v>
      </c>
      <c r="D51" s="5"/>
      <c r="E51" s="5"/>
      <c r="F51" s="5"/>
      <c r="G51" s="5"/>
      <c r="H51" s="4">
        <v>507.50588666336398</v>
      </c>
      <c r="I51" s="4">
        <v>1709.8654019308001</v>
      </c>
    </row>
    <row r="52" spans="1:9" x14ac:dyDescent="0.3">
      <c r="A52" s="10" t="s">
        <v>92</v>
      </c>
      <c r="B52" s="10" t="s">
        <v>88</v>
      </c>
      <c r="C52" s="2" t="s">
        <v>17</v>
      </c>
      <c r="D52" s="5"/>
      <c r="E52" s="5"/>
      <c r="F52" s="5"/>
      <c r="G52" s="4">
        <v>3.89232596631385E-3</v>
      </c>
      <c r="H52" s="4">
        <v>89.146692201026397</v>
      </c>
      <c r="I52" s="5"/>
    </row>
    <row r="53" spans="1:9" x14ac:dyDescent="0.3">
      <c r="A53" s="10" t="s">
        <v>84</v>
      </c>
      <c r="B53" s="10" t="s">
        <v>85</v>
      </c>
      <c r="C53" s="2" t="s">
        <v>18</v>
      </c>
      <c r="D53" s="5"/>
      <c r="E53" s="5"/>
      <c r="F53" s="5"/>
      <c r="G53" s="5"/>
      <c r="H53" s="5"/>
      <c r="I53" s="4">
        <v>14.1010717824977</v>
      </c>
    </row>
    <row r="54" spans="1:9" x14ac:dyDescent="0.3">
      <c r="A54" s="10" t="s">
        <v>87</v>
      </c>
      <c r="B54" s="10" t="s">
        <v>88</v>
      </c>
      <c r="C54" s="2" t="s">
        <v>18</v>
      </c>
      <c r="D54" s="4">
        <v>4.0001076332782999E-2</v>
      </c>
      <c r="E54" s="4">
        <v>3.9118424533386299E-2</v>
      </c>
      <c r="F54" s="4">
        <v>3.6215663815973E-2</v>
      </c>
      <c r="G54" s="4">
        <v>2.89096531686131E-2</v>
      </c>
      <c r="H54" s="5"/>
      <c r="I54" s="5"/>
    </row>
    <row r="55" spans="1:9" x14ac:dyDescent="0.3">
      <c r="A55" s="10" t="s">
        <v>89</v>
      </c>
      <c r="B55" s="10" t="s">
        <v>88</v>
      </c>
      <c r="C55" s="2" t="s">
        <v>18</v>
      </c>
      <c r="D55" s="4">
        <v>1.33755261794511E-2</v>
      </c>
      <c r="E55" s="4">
        <v>1.02461243452264E-2</v>
      </c>
      <c r="F55" s="4">
        <v>9.7560253398769805E-3</v>
      </c>
      <c r="G55" s="4">
        <v>1.125814465067E-2</v>
      </c>
      <c r="H55" s="5"/>
      <c r="I55" s="5"/>
    </row>
    <row r="56" spans="1:9" x14ac:dyDescent="0.3">
      <c r="A56" s="10" t="s">
        <v>90</v>
      </c>
      <c r="B56" s="10" t="s">
        <v>88</v>
      </c>
      <c r="C56" s="2" t="s">
        <v>18</v>
      </c>
      <c r="D56" s="5"/>
      <c r="E56" s="5"/>
      <c r="F56" s="5"/>
      <c r="G56" s="5"/>
      <c r="H56" s="4">
        <v>507.50588666336603</v>
      </c>
      <c r="I56" s="4">
        <v>1709.8654019308001</v>
      </c>
    </row>
    <row r="57" spans="1:9" x14ac:dyDescent="0.3">
      <c r="A57" s="10" t="s">
        <v>92</v>
      </c>
      <c r="B57" s="10" t="s">
        <v>88</v>
      </c>
      <c r="C57" s="2" t="s">
        <v>18</v>
      </c>
      <c r="D57" s="5"/>
      <c r="E57" s="5"/>
      <c r="F57" s="5"/>
      <c r="G57" s="4">
        <v>3.89232596631385E-3</v>
      </c>
      <c r="H57" s="4">
        <v>89.1466921785305</v>
      </c>
      <c r="I57" s="5"/>
    </row>
    <row r="58" spans="1:9" x14ac:dyDescent="0.3">
      <c r="A58" s="10" t="s">
        <v>87</v>
      </c>
      <c r="B58" s="10" t="s">
        <v>88</v>
      </c>
      <c r="C58" s="2" t="s">
        <v>25</v>
      </c>
      <c r="D58" s="4">
        <v>4.0001076332782999E-2</v>
      </c>
      <c r="E58" s="4">
        <v>3.9118424533386299E-2</v>
      </c>
      <c r="F58" s="4">
        <v>3.6215663815973E-2</v>
      </c>
      <c r="G58" s="4">
        <v>3.1280175852657903E-2</v>
      </c>
      <c r="H58" s="5"/>
      <c r="I58" s="5"/>
    </row>
    <row r="59" spans="1:9" x14ac:dyDescent="0.3">
      <c r="A59" s="10" t="s">
        <v>89</v>
      </c>
      <c r="B59" s="10" t="s">
        <v>88</v>
      </c>
      <c r="C59" s="2" t="s">
        <v>25</v>
      </c>
      <c r="D59" s="4">
        <v>1.33755261794511E-2</v>
      </c>
      <c r="E59" s="4">
        <v>1.02461243452264E-2</v>
      </c>
      <c r="F59" s="4">
        <v>9.7560253398769805E-3</v>
      </c>
      <c r="G59" s="4">
        <v>1.125814465067E-2</v>
      </c>
      <c r="H59" s="5"/>
      <c r="I59" s="5"/>
    </row>
    <row r="60" spans="1:9" x14ac:dyDescent="0.3">
      <c r="A60" s="10" t="s">
        <v>90</v>
      </c>
      <c r="B60" s="10" t="s">
        <v>88</v>
      </c>
      <c r="C60" s="2" t="s">
        <v>25</v>
      </c>
      <c r="D60" s="5"/>
      <c r="E60" s="5"/>
      <c r="F60" s="5"/>
      <c r="G60" s="5"/>
      <c r="H60" s="4">
        <v>184.567606968012</v>
      </c>
      <c r="I60" s="4">
        <v>243.53070825016999</v>
      </c>
    </row>
    <row r="61" spans="1:9" x14ac:dyDescent="0.3">
      <c r="A61" s="10" t="s">
        <v>92</v>
      </c>
      <c r="B61" s="10" t="s">
        <v>88</v>
      </c>
      <c r="C61" s="2" t="s">
        <v>25</v>
      </c>
      <c r="D61" s="5"/>
      <c r="E61" s="5"/>
      <c r="F61" s="5"/>
      <c r="G61" s="4">
        <v>2.5137436500038398E-4</v>
      </c>
      <c r="H61" s="4">
        <v>7.0565214878500204E-3</v>
      </c>
      <c r="I61" s="5"/>
    </row>
    <row r="62" spans="1:9" x14ac:dyDescent="0.3">
      <c r="A62" s="10" t="s">
        <v>87</v>
      </c>
      <c r="B62" s="10" t="s">
        <v>88</v>
      </c>
      <c r="C62" s="2" t="s">
        <v>28</v>
      </c>
      <c r="D62" s="4">
        <v>4.0001076332782999E-2</v>
      </c>
      <c r="E62" s="4">
        <v>3.9118424533386299E-2</v>
      </c>
      <c r="F62" s="4">
        <v>3.6215663815973E-2</v>
      </c>
      <c r="G62" s="4">
        <v>2.89096531686131E-2</v>
      </c>
      <c r="H62" s="5"/>
      <c r="I62" s="5"/>
    </row>
    <row r="63" spans="1:9" x14ac:dyDescent="0.3">
      <c r="A63" s="10" t="s">
        <v>89</v>
      </c>
      <c r="B63" s="10" t="s">
        <v>88</v>
      </c>
      <c r="C63" s="2" t="s">
        <v>28</v>
      </c>
      <c r="D63" s="4">
        <v>1.33755261794511E-2</v>
      </c>
      <c r="E63" s="4">
        <v>1.02461243452264E-2</v>
      </c>
      <c r="F63" s="4">
        <v>9.7560253398769805E-3</v>
      </c>
      <c r="G63" s="4">
        <v>1.125814465067E-2</v>
      </c>
      <c r="H63" s="5"/>
      <c r="I63" s="5"/>
    </row>
    <row r="64" spans="1:9" x14ac:dyDescent="0.3">
      <c r="A64" s="10" t="s">
        <v>90</v>
      </c>
      <c r="B64" s="10" t="s">
        <v>88</v>
      </c>
      <c r="C64" s="2" t="s">
        <v>28</v>
      </c>
      <c r="D64" s="5"/>
      <c r="E64" s="5"/>
      <c r="F64" s="5"/>
      <c r="G64" s="5"/>
      <c r="H64" s="4">
        <v>514.16669405812104</v>
      </c>
      <c r="I64" s="4">
        <v>1722.67016993322</v>
      </c>
    </row>
    <row r="65" spans="1:9" x14ac:dyDescent="0.3">
      <c r="A65" s="10" t="s">
        <v>92</v>
      </c>
      <c r="B65" s="10" t="s">
        <v>88</v>
      </c>
      <c r="C65" s="2" t="s">
        <v>28</v>
      </c>
      <c r="D65" s="5"/>
      <c r="E65" s="5"/>
      <c r="F65" s="5"/>
      <c r="G65" s="4">
        <v>3.89232596631385E-3</v>
      </c>
      <c r="H65" s="4">
        <v>82.220434968730999</v>
      </c>
      <c r="I65" s="5"/>
    </row>
    <row r="66" spans="1:9" x14ac:dyDescent="0.3">
      <c r="A66" s="2" t="s">
        <v>86</v>
      </c>
      <c r="B66" s="2" t="s">
        <v>85</v>
      </c>
      <c r="C66" s="2" t="s">
        <v>31</v>
      </c>
      <c r="D66" s="5"/>
      <c r="E66" s="5"/>
      <c r="F66" s="5"/>
      <c r="G66" s="5"/>
      <c r="H66" s="4">
        <v>1.9827441380029402E-2</v>
      </c>
      <c r="I66" s="4">
        <v>1.9827441380029402E-2</v>
      </c>
    </row>
    <row r="67" spans="1:9" x14ac:dyDescent="0.3">
      <c r="A67" s="10" t="s">
        <v>87</v>
      </c>
      <c r="B67" s="10" t="s">
        <v>88</v>
      </c>
      <c r="C67" s="2" t="s">
        <v>31</v>
      </c>
      <c r="D67" s="4">
        <v>4.0001076332782999E-2</v>
      </c>
      <c r="E67" s="4">
        <v>3.9118424533386299E-2</v>
      </c>
      <c r="F67" s="4">
        <v>3.6215663815973E-2</v>
      </c>
      <c r="G67" s="4">
        <v>3.1280175852657903E-2</v>
      </c>
      <c r="H67" s="5"/>
      <c r="I67" s="5"/>
    </row>
    <row r="68" spans="1:9" x14ac:dyDescent="0.3">
      <c r="A68" s="10" t="s">
        <v>89</v>
      </c>
      <c r="B68" s="10" t="s">
        <v>88</v>
      </c>
      <c r="C68" s="2" t="s">
        <v>31</v>
      </c>
      <c r="D68" s="4">
        <v>1.33755261794511E-2</v>
      </c>
      <c r="E68" s="4">
        <v>1.02461243452264E-2</v>
      </c>
      <c r="F68" s="4">
        <v>9.7560253398769805E-3</v>
      </c>
      <c r="G68" s="4">
        <v>1.125814465067E-2</v>
      </c>
      <c r="H68" s="5"/>
      <c r="I68" s="5"/>
    </row>
    <row r="69" spans="1:9" x14ac:dyDescent="0.3">
      <c r="A69" s="10" t="s">
        <v>90</v>
      </c>
      <c r="B69" s="10" t="s">
        <v>88</v>
      </c>
      <c r="C69" s="2" t="s">
        <v>31</v>
      </c>
      <c r="D69" s="5"/>
      <c r="E69" s="5"/>
      <c r="F69" s="5"/>
      <c r="G69" s="5"/>
      <c r="H69" s="4">
        <v>184.555367806666</v>
      </c>
      <c r="I69" s="4">
        <v>243.512349508152</v>
      </c>
    </row>
    <row r="70" spans="1:9" x14ac:dyDescent="0.3">
      <c r="A70" s="10" t="s">
        <v>92</v>
      </c>
      <c r="B70" s="10" t="s">
        <v>88</v>
      </c>
      <c r="C70" s="2" t="s">
        <v>31</v>
      </c>
      <c r="D70" s="5"/>
      <c r="E70" s="5"/>
      <c r="F70" s="5"/>
      <c r="G70" s="4">
        <v>2.5137436500038398E-4</v>
      </c>
      <c r="H70" s="4">
        <v>9.3694081500143498E-4</v>
      </c>
      <c r="I70" s="5"/>
    </row>
    <row r="71" spans="1:9" x14ac:dyDescent="0.3">
      <c r="A71" s="10" t="s">
        <v>86</v>
      </c>
      <c r="B71" s="10" t="s">
        <v>85</v>
      </c>
      <c r="C71" s="2" t="s">
        <v>32</v>
      </c>
      <c r="D71" s="5"/>
      <c r="E71" s="5"/>
      <c r="F71" s="5"/>
      <c r="G71" s="5"/>
      <c r="H71" s="4">
        <v>1.9827441380029402E-2</v>
      </c>
      <c r="I71" s="4">
        <v>1.9827441380029402E-2</v>
      </c>
    </row>
    <row r="72" spans="1:9" x14ac:dyDescent="0.3">
      <c r="A72" s="10" t="s">
        <v>87</v>
      </c>
      <c r="B72" s="10" t="s">
        <v>88</v>
      </c>
      <c r="C72" s="2" t="s">
        <v>32</v>
      </c>
      <c r="D72" s="4">
        <v>4.0001076332782999E-2</v>
      </c>
      <c r="E72" s="4">
        <v>3.9118424533386299E-2</v>
      </c>
      <c r="F72" s="4">
        <v>3.6215663815973E-2</v>
      </c>
      <c r="G72" s="4">
        <v>3.1280175852657903E-2</v>
      </c>
      <c r="H72" s="5"/>
      <c r="I72" s="5"/>
    </row>
    <row r="73" spans="1:9" x14ac:dyDescent="0.3">
      <c r="A73" s="10" t="s">
        <v>89</v>
      </c>
      <c r="B73" s="10" t="s">
        <v>88</v>
      </c>
      <c r="C73" s="2" t="s">
        <v>32</v>
      </c>
      <c r="D73" s="4">
        <v>1.33755261794511E-2</v>
      </c>
      <c r="E73" s="4">
        <v>1.02461243452264E-2</v>
      </c>
      <c r="F73" s="4">
        <v>9.7560253398769805E-3</v>
      </c>
      <c r="G73" s="4">
        <v>1.125814465067E-2</v>
      </c>
      <c r="H73" s="5"/>
      <c r="I73" s="5"/>
    </row>
    <row r="74" spans="1:9" x14ac:dyDescent="0.3">
      <c r="A74" s="10" t="s">
        <v>90</v>
      </c>
      <c r="B74" s="10" t="s">
        <v>88</v>
      </c>
      <c r="C74" s="2" t="s">
        <v>32</v>
      </c>
      <c r="D74" s="5"/>
      <c r="E74" s="5"/>
      <c r="F74" s="5"/>
      <c r="G74" s="5"/>
      <c r="H74" s="4">
        <v>184.555367806666</v>
      </c>
      <c r="I74" s="4">
        <v>243.512349508152</v>
      </c>
    </row>
    <row r="75" spans="1:9" x14ac:dyDescent="0.3">
      <c r="A75" s="10" t="s">
        <v>92</v>
      </c>
      <c r="B75" s="10" t="s">
        <v>88</v>
      </c>
      <c r="C75" s="2" t="s">
        <v>32</v>
      </c>
      <c r="D75" s="5"/>
      <c r="E75" s="5"/>
      <c r="F75" s="5"/>
      <c r="G75" s="4">
        <v>2.5137436500038398E-4</v>
      </c>
      <c r="H75" s="4">
        <v>9.3694081500143498E-4</v>
      </c>
      <c r="I75" s="5"/>
    </row>
    <row r="76" spans="1:9" x14ac:dyDescent="0.3">
      <c r="A76" s="10" t="s">
        <v>86</v>
      </c>
      <c r="B76" s="10" t="s">
        <v>85</v>
      </c>
      <c r="C76" s="2" t="s">
        <v>33</v>
      </c>
      <c r="D76" s="5"/>
      <c r="E76" s="5"/>
      <c r="F76" s="5"/>
      <c r="G76" s="5"/>
      <c r="H76" s="4">
        <v>1.9827441380029402E-2</v>
      </c>
      <c r="I76" s="4">
        <v>1.9827441380029402E-2</v>
      </c>
    </row>
    <row r="77" spans="1:9" x14ac:dyDescent="0.3">
      <c r="A77" s="10" t="s">
        <v>87</v>
      </c>
      <c r="B77" s="10" t="s">
        <v>88</v>
      </c>
      <c r="C77" s="2" t="s">
        <v>33</v>
      </c>
      <c r="D77" s="4">
        <v>4.0001076332782999E-2</v>
      </c>
      <c r="E77" s="4">
        <v>3.9118424533386299E-2</v>
      </c>
      <c r="F77" s="4">
        <v>3.6215663815973E-2</v>
      </c>
      <c r="G77" s="4">
        <v>3.1280175852657903E-2</v>
      </c>
      <c r="H77" s="5"/>
      <c r="I77" s="5"/>
    </row>
    <row r="78" spans="1:9" x14ac:dyDescent="0.3">
      <c r="A78" s="10" t="s">
        <v>89</v>
      </c>
      <c r="B78" s="10" t="s">
        <v>88</v>
      </c>
      <c r="C78" s="2" t="s">
        <v>33</v>
      </c>
      <c r="D78" s="4">
        <v>1.33755261794511E-2</v>
      </c>
      <c r="E78" s="4">
        <v>1.02461243452264E-2</v>
      </c>
      <c r="F78" s="4">
        <v>9.7560253398769805E-3</v>
      </c>
      <c r="G78" s="4">
        <v>1.125814465067E-2</v>
      </c>
      <c r="H78" s="5"/>
      <c r="I78" s="5"/>
    </row>
    <row r="79" spans="1:9" x14ac:dyDescent="0.3">
      <c r="A79" s="10" t="s">
        <v>90</v>
      </c>
      <c r="B79" s="10" t="s">
        <v>88</v>
      </c>
      <c r="C79" s="2" t="s">
        <v>33</v>
      </c>
      <c r="D79" s="5"/>
      <c r="E79" s="5"/>
      <c r="F79" s="5"/>
      <c r="G79" s="5"/>
      <c r="H79" s="4">
        <v>184.555367806666</v>
      </c>
      <c r="I79" s="4">
        <v>243.512349508152</v>
      </c>
    </row>
    <row r="80" spans="1:9" x14ac:dyDescent="0.3">
      <c r="A80" s="10" t="s">
        <v>92</v>
      </c>
      <c r="B80" s="10" t="s">
        <v>88</v>
      </c>
      <c r="C80" s="2" t="s">
        <v>33</v>
      </c>
      <c r="D80" s="5"/>
      <c r="E80" s="5"/>
      <c r="F80" s="5"/>
      <c r="G80" s="4">
        <v>2.5137436500038398E-4</v>
      </c>
      <c r="H80" s="4">
        <v>9.3694081500143498E-4</v>
      </c>
      <c r="I80" s="5"/>
    </row>
    <row r="81" spans="1:9" x14ac:dyDescent="0.3">
      <c r="A81" s="10" t="s">
        <v>86</v>
      </c>
      <c r="B81" s="10" t="s">
        <v>85</v>
      </c>
      <c r="C81" s="2" t="s">
        <v>34</v>
      </c>
      <c r="D81" s="5"/>
      <c r="E81" s="5"/>
      <c r="F81" s="5"/>
      <c r="G81" s="5"/>
      <c r="H81" s="4">
        <v>140.78488532977099</v>
      </c>
      <c r="I81" s="4">
        <v>360.04524040909899</v>
      </c>
    </row>
    <row r="82" spans="1:9" x14ac:dyDescent="0.3">
      <c r="A82" s="10" t="s">
        <v>87</v>
      </c>
      <c r="B82" s="10" t="s">
        <v>88</v>
      </c>
      <c r="C82" s="2" t="s">
        <v>34</v>
      </c>
      <c r="D82" s="4">
        <v>4.0001076332782999E-2</v>
      </c>
      <c r="E82" s="4">
        <v>3.9118424533386299E-2</v>
      </c>
      <c r="F82" s="4">
        <v>3.6215663815973E-2</v>
      </c>
      <c r="G82" s="4">
        <v>3.15315502176583E-2</v>
      </c>
      <c r="H82" s="5"/>
      <c r="I82" s="5"/>
    </row>
    <row r="83" spans="1:9" x14ac:dyDescent="0.3">
      <c r="A83" s="10" t="s">
        <v>89</v>
      </c>
      <c r="B83" s="10" t="s">
        <v>88</v>
      </c>
      <c r="C83" s="2" t="s">
        <v>34</v>
      </c>
      <c r="D83" s="4">
        <v>1.33755261794511E-2</v>
      </c>
      <c r="E83" s="4">
        <v>1.02461243452264E-2</v>
      </c>
      <c r="F83" s="4">
        <v>9.7560253398769805E-3</v>
      </c>
      <c r="G83" s="4">
        <v>1.125814465067E-2</v>
      </c>
      <c r="H83" s="5"/>
      <c r="I83" s="5"/>
    </row>
    <row r="84" spans="1:9" x14ac:dyDescent="0.3">
      <c r="A84" s="10" t="s">
        <v>90</v>
      </c>
      <c r="B84" s="10" t="s">
        <v>88</v>
      </c>
      <c r="C84" s="2" t="s">
        <v>34</v>
      </c>
      <c r="D84" s="5"/>
      <c r="E84" s="5"/>
      <c r="F84" s="5"/>
      <c r="G84" s="5"/>
      <c r="H84" s="4">
        <v>466.80512310646299</v>
      </c>
      <c r="I84" s="4">
        <v>1478.9285722034999</v>
      </c>
    </row>
    <row r="85" spans="1:9" x14ac:dyDescent="0.3">
      <c r="A85" s="10" t="s">
        <v>86</v>
      </c>
      <c r="B85" s="10" t="s">
        <v>85</v>
      </c>
      <c r="C85" s="2" t="s">
        <v>35</v>
      </c>
      <c r="D85" s="5"/>
      <c r="E85" s="5"/>
      <c r="F85" s="5"/>
      <c r="G85" s="5"/>
      <c r="H85" s="4">
        <v>140.78488532977099</v>
      </c>
      <c r="I85" s="4">
        <v>360.04524040909899</v>
      </c>
    </row>
    <row r="86" spans="1:9" x14ac:dyDescent="0.3">
      <c r="A86" s="10" t="s">
        <v>87</v>
      </c>
      <c r="B86" s="10" t="s">
        <v>88</v>
      </c>
      <c r="C86" s="2" t="s">
        <v>35</v>
      </c>
      <c r="D86" s="4">
        <v>4.0001076332782999E-2</v>
      </c>
      <c r="E86" s="4">
        <v>3.9118424533386299E-2</v>
      </c>
      <c r="F86" s="4">
        <v>3.6215663815973E-2</v>
      </c>
      <c r="G86" s="4">
        <v>3.15315502176583E-2</v>
      </c>
      <c r="H86" s="5"/>
      <c r="I86" s="5"/>
    </row>
    <row r="87" spans="1:9" x14ac:dyDescent="0.3">
      <c r="A87" s="10" t="s">
        <v>89</v>
      </c>
      <c r="B87" s="10" t="s">
        <v>88</v>
      </c>
      <c r="C87" s="2" t="s">
        <v>35</v>
      </c>
      <c r="D87" s="4">
        <v>1.33755261794511E-2</v>
      </c>
      <c r="E87" s="4">
        <v>1.02461243452264E-2</v>
      </c>
      <c r="F87" s="4">
        <v>9.7560253398769805E-3</v>
      </c>
      <c r="G87" s="4">
        <v>1.125814465067E-2</v>
      </c>
      <c r="H87" s="5"/>
      <c r="I87" s="5"/>
    </row>
    <row r="88" spans="1:9" x14ac:dyDescent="0.3">
      <c r="A88" s="10" t="s">
        <v>90</v>
      </c>
      <c r="B88" s="10" t="s">
        <v>88</v>
      </c>
      <c r="C88" s="2" t="s">
        <v>35</v>
      </c>
      <c r="D88" s="5"/>
      <c r="E88" s="5"/>
      <c r="F88" s="5"/>
      <c r="G88" s="5"/>
      <c r="H88" s="4">
        <v>466.80512310646299</v>
      </c>
      <c r="I88" s="4">
        <v>1478.9285722034999</v>
      </c>
    </row>
    <row r="89" spans="1:9" x14ac:dyDescent="0.3">
      <c r="A89" s="10" t="s">
        <v>86</v>
      </c>
      <c r="B89" s="10" t="s">
        <v>85</v>
      </c>
      <c r="C89" s="2" t="s">
        <v>36</v>
      </c>
      <c r="D89" s="5"/>
      <c r="E89" s="5"/>
      <c r="F89" s="5"/>
      <c r="G89" s="5"/>
      <c r="H89" s="4">
        <v>140.78488532977099</v>
      </c>
      <c r="I89" s="4">
        <v>360.04524040909899</v>
      </c>
    </row>
    <row r="90" spans="1:9" x14ac:dyDescent="0.3">
      <c r="A90" s="10" t="s">
        <v>87</v>
      </c>
      <c r="B90" s="10" t="s">
        <v>88</v>
      </c>
      <c r="C90" s="2" t="s">
        <v>36</v>
      </c>
      <c r="D90" s="4">
        <v>4.0001076332782999E-2</v>
      </c>
      <c r="E90" s="4">
        <v>3.9118424533386299E-2</v>
      </c>
      <c r="F90" s="4">
        <v>3.6215663815973E-2</v>
      </c>
      <c r="G90" s="4">
        <v>3.15315502176583E-2</v>
      </c>
      <c r="H90" s="5"/>
      <c r="I90" s="5"/>
    </row>
    <row r="91" spans="1:9" x14ac:dyDescent="0.3">
      <c r="A91" s="10" t="s">
        <v>89</v>
      </c>
      <c r="B91" s="10" t="s">
        <v>88</v>
      </c>
      <c r="C91" s="2" t="s">
        <v>36</v>
      </c>
      <c r="D91" s="4">
        <v>1.33755261794511E-2</v>
      </c>
      <c r="E91" s="4">
        <v>1.02461243452264E-2</v>
      </c>
      <c r="F91" s="4">
        <v>9.7560253398769805E-3</v>
      </c>
      <c r="G91" s="4">
        <v>1.125814465067E-2</v>
      </c>
      <c r="H91" s="5"/>
      <c r="I91" s="5"/>
    </row>
    <row r="92" spans="1:9" x14ac:dyDescent="0.3">
      <c r="A92" s="10" t="s">
        <v>90</v>
      </c>
      <c r="B92" s="10" t="s">
        <v>88</v>
      </c>
      <c r="C92" s="2" t="s">
        <v>36</v>
      </c>
      <c r="D92" s="5"/>
      <c r="E92" s="5"/>
      <c r="F92" s="5"/>
      <c r="G92" s="5"/>
      <c r="H92" s="4">
        <v>466.805123106461</v>
      </c>
      <c r="I92" s="4">
        <v>1478.9285722034999</v>
      </c>
    </row>
    <row r="93" spans="1:9" x14ac:dyDescent="0.3">
      <c r="A93" s="2" t="s">
        <v>87</v>
      </c>
      <c r="B93" s="2" t="s">
        <v>88</v>
      </c>
      <c r="C93" s="2" t="s">
        <v>125</v>
      </c>
      <c r="D93" s="4">
        <v>4.9355873203942698E-2</v>
      </c>
      <c r="E93" s="4">
        <v>4.7389966923468203E-2</v>
      </c>
      <c r="F93" s="4">
        <v>4.41328215896159E-2</v>
      </c>
      <c r="G93" s="4">
        <v>4.1078107073595098E-2</v>
      </c>
      <c r="H93" s="5"/>
      <c r="I93" s="5"/>
    </row>
    <row r="94" spans="1:9" x14ac:dyDescent="0.3">
      <c r="A94" s="2" t="s">
        <v>89</v>
      </c>
      <c r="B94" s="2" t="s">
        <v>88</v>
      </c>
      <c r="C94" s="2" t="s">
        <v>125</v>
      </c>
      <c r="D94" s="4">
        <v>4.0207293082914E-3</v>
      </c>
      <c r="E94" s="4">
        <v>1.9745819551445099E-3</v>
      </c>
      <c r="F94" s="4">
        <v>1.8388675662339999E-3</v>
      </c>
      <c r="G94" s="4">
        <v>1.7115877947331301E-3</v>
      </c>
      <c r="H94" s="5"/>
      <c r="I94" s="5"/>
    </row>
    <row r="95" spans="1:9" x14ac:dyDescent="0.3">
      <c r="A95" s="2" t="s">
        <v>91</v>
      </c>
      <c r="B95" s="2" t="s">
        <v>88</v>
      </c>
      <c r="C95" s="2" t="s">
        <v>125</v>
      </c>
      <c r="D95" s="5"/>
      <c r="E95" s="5"/>
      <c r="F95" s="5"/>
      <c r="G95" s="5"/>
      <c r="H95" s="4">
        <v>3.8911296677094899E-2</v>
      </c>
      <c r="I95" s="4">
        <v>3.6717484037091498E-2</v>
      </c>
    </row>
    <row r="96" spans="1:9" x14ac:dyDescent="0.3">
      <c r="A96" s="2" t="s">
        <v>92</v>
      </c>
      <c r="B96" s="2" t="s">
        <v>88</v>
      </c>
      <c r="C96" s="2" t="s">
        <v>125</v>
      </c>
      <c r="D96" s="5"/>
      <c r="E96" s="5"/>
      <c r="F96" s="5"/>
      <c r="G96" s="5"/>
      <c r="H96" s="4">
        <v>1.62130402821229E-3</v>
      </c>
      <c r="I96" s="4">
        <v>1.52989516821215E-3</v>
      </c>
    </row>
    <row r="97" spans="1:9" x14ac:dyDescent="0.3">
      <c r="A97" s="10" t="s">
        <v>87</v>
      </c>
      <c r="B97" s="10" t="s">
        <v>88</v>
      </c>
      <c r="C97" s="2" t="s">
        <v>126</v>
      </c>
      <c r="D97" s="4">
        <v>4.0001076332782999E-2</v>
      </c>
      <c r="E97" s="4">
        <v>3.9118424533386299E-2</v>
      </c>
      <c r="F97" s="4">
        <v>3.6215663815973E-2</v>
      </c>
      <c r="G97" s="4">
        <v>3.1280175852657903E-2</v>
      </c>
      <c r="H97" s="5"/>
      <c r="I97" s="5"/>
    </row>
    <row r="98" spans="1:9" x14ac:dyDescent="0.3">
      <c r="A98" s="10" t="s">
        <v>89</v>
      </c>
      <c r="B98" s="10" t="s">
        <v>88</v>
      </c>
      <c r="C98" s="2" t="s">
        <v>126</v>
      </c>
      <c r="D98" s="4">
        <v>1.33755261794511E-2</v>
      </c>
      <c r="E98" s="4">
        <v>1.02461243452264E-2</v>
      </c>
      <c r="F98" s="4">
        <v>9.7560253398769805E-3</v>
      </c>
      <c r="G98" s="4">
        <v>1.125814465067E-2</v>
      </c>
      <c r="H98" s="5"/>
      <c r="I98" s="5"/>
    </row>
    <row r="99" spans="1:9" x14ac:dyDescent="0.3">
      <c r="A99" s="2" t="s">
        <v>90</v>
      </c>
      <c r="B99" s="2" t="s">
        <v>88</v>
      </c>
      <c r="C99" s="2" t="s">
        <v>126</v>
      </c>
      <c r="D99" s="5"/>
      <c r="E99" s="5"/>
      <c r="F99" s="5"/>
      <c r="G99" s="5"/>
      <c r="H99" s="4">
        <v>184.567606968012</v>
      </c>
      <c r="I99" s="4">
        <v>243.53070825016999</v>
      </c>
    </row>
    <row r="100" spans="1:9" x14ac:dyDescent="0.3">
      <c r="A100" s="10" t="s">
        <v>92</v>
      </c>
      <c r="B100" s="10" t="s">
        <v>88</v>
      </c>
      <c r="C100" s="2" t="s">
        <v>126</v>
      </c>
      <c r="D100" s="5"/>
      <c r="E100" s="5"/>
      <c r="F100" s="5"/>
      <c r="G100" s="4">
        <v>2.5137436500038398E-4</v>
      </c>
      <c r="H100" s="4">
        <v>7.0565214878500204E-3</v>
      </c>
      <c r="I100" s="5"/>
    </row>
    <row r="101" spans="1:9" x14ac:dyDescent="0.3">
      <c r="A101" s="10" t="s">
        <v>87</v>
      </c>
      <c r="B101" s="10" t="s">
        <v>88</v>
      </c>
      <c r="C101" s="2" t="s">
        <v>129</v>
      </c>
      <c r="D101" s="4">
        <v>4.0001076332782999E-2</v>
      </c>
      <c r="E101" s="4">
        <v>3.9118424533386299E-2</v>
      </c>
      <c r="F101" s="4">
        <v>3.6215663815973E-2</v>
      </c>
      <c r="G101" s="4">
        <v>2.89096531686131E-2</v>
      </c>
      <c r="H101" s="5"/>
      <c r="I101" s="5"/>
    </row>
    <row r="102" spans="1:9" x14ac:dyDescent="0.3">
      <c r="A102" s="10" t="s">
        <v>89</v>
      </c>
      <c r="B102" s="10" t="s">
        <v>88</v>
      </c>
      <c r="C102" s="2" t="s">
        <v>129</v>
      </c>
      <c r="D102" s="4">
        <v>1.33755261794511E-2</v>
      </c>
      <c r="E102" s="4">
        <v>1.02461243452264E-2</v>
      </c>
      <c r="F102" s="4">
        <v>9.7560253398769805E-3</v>
      </c>
      <c r="G102" s="4">
        <v>1.125814465067E-2</v>
      </c>
      <c r="H102" s="5"/>
      <c r="I102" s="5"/>
    </row>
    <row r="103" spans="1:9" x14ac:dyDescent="0.3">
      <c r="A103" s="10" t="s">
        <v>90</v>
      </c>
      <c r="B103" s="10" t="s">
        <v>88</v>
      </c>
      <c r="C103" s="2" t="s">
        <v>129</v>
      </c>
      <c r="D103" s="5"/>
      <c r="E103" s="5"/>
      <c r="F103" s="5"/>
      <c r="G103" s="5"/>
      <c r="H103" s="4">
        <v>514.16669404472702</v>
      </c>
      <c r="I103" s="4">
        <v>1722.67016993322</v>
      </c>
    </row>
    <row r="104" spans="1:9" x14ac:dyDescent="0.3">
      <c r="A104" s="10" t="s">
        <v>92</v>
      </c>
      <c r="B104" s="10" t="s">
        <v>88</v>
      </c>
      <c r="C104" s="2" t="s">
        <v>129</v>
      </c>
      <c r="D104" s="5"/>
      <c r="E104" s="5"/>
      <c r="F104" s="5"/>
      <c r="G104" s="4">
        <v>3.89232596631385E-3</v>
      </c>
      <c r="H104" s="4">
        <v>82.2204349821248</v>
      </c>
      <c r="I104" s="5"/>
    </row>
    <row r="105" spans="1:9" x14ac:dyDescent="0.3">
      <c r="A105" s="2" t="s">
        <v>86</v>
      </c>
      <c r="B105" s="2" t="s">
        <v>85</v>
      </c>
      <c r="C105" s="2" t="s">
        <v>132</v>
      </c>
      <c r="D105" s="5"/>
      <c r="E105" s="5"/>
      <c r="F105" s="5"/>
      <c r="G105" s="5"/>
      <c r="H105" s="4">
        <v>1.9827441380029402E-2</v>
      </c>
      <c r="I105" s="4">
        <v>1.9827441380029402E-2</v>
      </c>
    </row>
    <row r="106" spans="1:9" x14ac:dyDescent="0.3">
      <c r="A106" s="10" t="s">
        <v>87</v>
      </c>
      <c r="B106" s="10" t="s">
        <v>88</v>
      </c>
      <c r="C106" s="2" t="s">
        <v>132</v>
      </c>
      <c r="D106" s="4">
        <v>4.0001076332782999E-2</v>
      </c>
      <c r="E106" s="4">
        <v>3.9118424533386299E-2</v>
      </c>
      <c r="F106" s="4">
        <v>3.6215663815973E-2</v>
      </c>
      <c r="G106" s="4">
        <v>3.1280175852657903E-2</v>
      </c>
      <c r="H106" s="5"/>
      <c r="I106" s="5"/>
    </row>
    <row r="107" spans="1:9" x14ac:dyDescent="0.3">
      <c r="A107" s="10" t="s">
        <v>89</v>
      </c>
      <c r="B107" s="10" t="s">
        <v>88</v>
      </c>
      <c r="C107" s="2" t="s">
        <v>132</v>
      </c>
      <c r="D107" s="4">
        <v>1.33755261794511E-2</v>
      </c>
      <c r="E107" s="4">
        <v>1.02461243452264E-2</v>
      </c>
      <c r="F107" s="4">
        <v>9.7560253398769805E-3</v>
      </c>
      <c r="G107" s="4">
        <v>1.125814465067E-2</v>
      </c>
      <c r="H107" s="5"/>
      <c r="I107" s="5"/>
    </row>
    <row r="108" spans="1:9" x14ac:dyDescent="0.3">
      <c r="A108" s="10" t="s">
        <v>90</v>
      </c>
      <c r="B108" s="10" t="s">
        <v>88</v>
      </c>
      <c r="C108" s="2" t="s">
        <v>132</v>
      </c>
      <c r="D108" s="5"/>
      <c r="E108" s="5"/>
      <c r="F108" s="5"/>
      <c r="G108" s="5"/>
      <c r="H108" s="4">
        <v>184.555367806666</v>
      </c>
      <c r="I108" s="4">
        <v>243.512349508152</v>
      </c>
    </row>
    <row r="109" spans="1:9" x14ac:dyDescent="0.3">
      <c r="A109" s="10" t="s">
        <v>92</v>
      </c>
      <c r="B109" s="10" t="s">
        <v>88</v>
      </c>
      <c r="C109" s="2" t="s">
        <v>132</v>
      </c>
      <c r="D109" s="5"/>
      <c r="E109" s="5"/>
      <c r="F109" s="5"/>
      <c r="G109" s="4">
        <v>2.5137436500038398E-4</v>
      </c>
      <c r="H109" s="4">
        <v>9.3694081500143498E-4</v>
      </c>
      <c r="I109" s="5"/>
    </row>
    <row r="110" spans="1:9" x14ac:dyDescent="0.3">
      <c r="A110" s="10" t="s">
        <v>86</v>
      </c>
      <c r="B110" s="10" t="s">
        <v>85</v>
      </c>
      <c r="C110" s="2" t="s">
        <v>133</v>
      </c>
      <c r="D110" s="5"/>
      <c r="E110" s="5"/>
      <c r="F110" s="5"/>
      <c r="G110" s="5"/>
      <c r="H110" s="4">
        <v>1.9827441380029402E-2</v>
      </c>
      <c r="I110" s="4">
        <v>1.9827441380029402E-2</v>
      </c>
    </row>
    <row r="111" spans="1:9" x14ac:dyDescent="0.3">
      <c r="A111" s="10" t="s">
        <v>87</v>
      </c>
      <c r="B111" s="10" t="s">
        <v>88</v>
      </c>
      <c r="C111" s="2" t="s">
        <v>133</v>
      </c>
      <c r="D111" s="4">
        <v>4.0001076332782999E-2</v>
      </c>
      <c r="E111" s="4">
        <v>3.9118424533386299E-2</v>
      </c>
      <c r="F111" s="4">
        <v>3.6215663815973E-2</v>
      </c>
      <c r="G111" s="4">
        <v>3.1280175852657903E-2</v>
      </c>
      <c r="H111" s="5"/>
      <c r="I111" s="5"/>
    </row>
    <row r="112" spans="1:9" x14ac:dyDescent="0.3">
      <c r="A112" s="10" t="s">
        <v>89</v>
      </c>
      <c r="B112" s="10" t="s">
        <v>88</v>
      </c>
      <c r="C112" s="2" t="s">
        <v>133</v>
      </c>
      <c r="D112" s="4">
        <v>1.33755261794511E-2</v>
      </c>
      <c r="E112" s="4">
        <v>1.02461243452264E-2</v>
      </c>
      <c r="F112" s="4">
        <v>9.7560253398769805E-3</v>
      </c>
      <c r="G112" s="4">
        <v>1.125814465067E-2</v>
      </c>
      <c r="H112" s="5"/>
      <c r="I112" s="5"/>
    </row>
    <row r="113" spans="1:9" x14ac:dyDescent="0.3">
      <c r="A113" s="10" t="s">
        <v>90</v>
      </c>
      <c r="B113" s="10" t="s">
        <v>88</v>
      </c>
      <c r="C113" s="2" t="s">
        <v>133</v>
      </c>
      <c r="D113" s="5"/>
      <c r="E113" s="5"/>
      <c r="F113" s="5"/>
      <c r="G113" s="5"/>
      <c r="H113" s="4">
        <v>184.555367806666</v>
      </c>
      <c r="I113" s="4">
        <v>243.512349508152</v>
      </c>
    </row>
    <row r="114" spans="1:9" x14ac:dyDescent="0.3">
      <c r="A114" s="10" t="s">
        <v>92</v>
      </c>
      <c r="B114" s="10" t="s">
        <v>88</v>
      </c>
      <c r="C114" s="2" t="s">
        <v>133</v>
      </c>
      <c r="D114" s="5"/>
      <c r="E114" s="5"/>
      <c r="F114" s="5"/>
      <c r="G114" s="4">
        <v>2.5137436500038398E-4</v>
      </c>
      <c r="H114" s="4">
        <v>9.3694081500143498E-4</v>
      </c>
      <c r="I114" s="5"/>
    </row>
    <row r="115" spans="1:9" x14ac:dyDescent="0.3">
      <c r="A115" s="10" t="s">
        <v>86</v>
      </c>
      <c r="B115" s="10" t="s">
        <v>85</v>
      </c>
      <c r="C115" s="2" t="s">
        <v>134</v>
      </c>
      <c r="D115" s="5"/>
      <c r="E115" s="5"/>
      <c r="F115" s="5"/>
      <c r="G115" s="5"/>
      <c r="H115" s="4">
        <v>1.9827441380029402E-2</v>
      </c>
      <c r="I115" s="4">
        <v>1.9827441380029402E-2</v>
      </c>
    </row>
    <row r="116" spans="1:9" x14ac:dyDescent="0.3">
      <c r="A116" s="10" t="s">
        <v>87</v>
      </c>
      <c r="B116" s="10" t="s">
        <v>88</v>
      </c>
      <c r="C116" s="2" t="s">
        <v>134</v>
      </c>
      <c r="D116" s="4">
        <v>4.0001076332782999E-2</v>
      </c>
      <c r="E116" s="4">
        <v>3.9118424533386299E-2</v>
      </c>
      <c r="F116" s="4">
        <v>3.6215663815973E-2</v>
      </c>
      <c r="G116" s="4">
        <v>3.1280175852657903E-2</v>
      </c>
      <c r="H116" s="5"/>
      <c r="I116" s="5"/>
    </row>
    <row r="117" spans="1:9" x14ac:dyDescent="0.3">
      <c r="A117" s="10" t="s">
        <v>89</v>
      </c>
      <c r="B117" s="10" t="s">
        <v>88</v>
      </c>
      <c r="C117" s="2" t="s">
        <v>134</v>
      </c>
      <c r="D117" s="4">
        <v>1.33755261794511E-2</v>
      </c>
      <c r="E117" s="4">
        <v>1.02461243452264E-2</v>
      </c>
      <c r="F117" s="4">
        <v>9.7560253398769805E-3</v>
      </c>
      <c r="G117" s="4">
        <v>1.125814465067E-2</v>
      </c>
      <c r="H117" s="5"/>
      <c r="I117" s="5"/>
    </row>
    <row r="118" spans="1:9" x14ac:dyDescent="0.3">
      <c r="A118" s="10" t="s">
        <v>90</v>
      </c>
      <c r="B118" s="10" t="s">
        <v>88</v>
      </c>
      <c r="C118" s="2" t="s">
        <v>134</v>
      </c>
      <c r="D118" s="5"/>
      <c r="E118" s="5"/>
      <c r="F118" s="5"/>
      <c r="G118" s="5"/>
      <c r="H118" s="4">
        <v>184.555367806666</v>
      </c>
      <c r="I118" s="4">
        <v>243.512349508152</v>
      </c>
    </row>
    <row r="119" spans="1:9" x14ac:dyDescent="0.3">
      <c r="A119" s="10" t="s">
        <v>92</v>
      </c>
      <c r="B119" s="10" t="s">
        <v>88</v>
      </c>
      <c r="C119" s="2" t="s">
        <v>134</v>
      </c>
      <c r="D119" s="5"/>
      <c r="E119" s="5"/>
      <c r="F119" s="5"/>
      <c r="G119" s="4">
        <v>2.5137436500038398E-4</v>
      </c>
      <c r="H119" s="4">
        <v>9.3694081500143498E-4</v>
      </c>
      <c r="I119" s="5"/>
    </row>
    <row r="120" spans="1:9" x14ac:dyDescent="0.3">
      <c r="A120" s="10" t="s">
        <v>86</v>
      </c>
      <c r="B120" s="10" t="s">
        <v>85</v>
      </c>
      <c r="C120" s="2" t="s">
        <v>135</v>
      </c>
      <c r="D120" s="5"/>
      <c r="E120" s="5"/>
      <c r="F120" s="5"/>
      <c r="G120" s="5"/>
      <c r="H120" s="4">
        <v>140.78488532977099</v>
      </c>
      <c r="I120" s="4">
        <v>360.04524040909899</v>
      </c>
    </row>
    <row r="121" spans="1:9" x14ac:dyDescent="0.3">
      <c r="A121" s="10" t="s">
        <v>87</v>
      </c>
      <c r="B121" s="10" t="s">
        <v>88</v>
      </c>
      <c r="C121" s="2" t="s">
        <v>135</v>
      </c>
      <c r="D121" s="4">
        <v>4.0001076332782999E-2</v>
      </c>
      <c r="E121" s="4">
        <v>3.9118424533386299E-2</v>
      </c>
      <c r="F121" s="4">
        <v>3.6215663815973E-2</v>
      </c>
      <c r="G121" s="4">
        <v>3.15315502176583E-2</v>
      </c>
      <c r="H121" s="5"/>
      <c r="I121" s="5"/>
    </row>
    <row r="122" spans="1:9" x14ac:dyDescent="0.3">
      <c r="A122" s="10" t="s">
        <v>89</v>
      </c>
      <c r="B122" s="10" t="s">
        <v>88</v>
      </c>
      <c r="C122" s="2" t="s">
        <v>135</v>
      </c>
      <c r="D122" s="4">
        <v>1.33755261794511E-2</v>
      </c>
      <c r="E122" s="4">
        <v>1.02461243452264E-2</v>
      </c>
      <c r="F122" s="4">
        <v>9.7560253398769805E-3</v>
      </c>
      <c r="G122" s="4">
        <v>1.125814465067E-2</v>
      </c>
      <c r="H122" s="5"/>
      <c r="I122" s="5"/>
    </row>
    <row r="123" spans="1:9" x14ac:dyDescent="0.3">
      <c r="A123" s="10" t="s">
        <v>90</v>
      </c>
      <c r="B123" s="10" t="s">
        <v>88</v>
      </c>
      <c r="C123" s="2" t="s">
        <v>135</v>
      </c>
      <c r="D123" s="5"/>
      <c r="E123" s="5"/>
      <c r="F123" s="5"/>
      <c r="G123" s="5"/>
      <c r="H123" s="4">
        <v>466.80512310646299</v>
      </c>
      <c r="I123" s="4">
        <v>1478.9285722034999</v>
      </c>
    </row>
    <row r="124" spans="1:9" x14ac:dyDescent="0.3">
      <c r="A124" s="10" t="s">
        <v>86</v>
      </c>
      <c r="B124" s="10" t="s">
        <v>85</v>
      </c>
      <c r="C124" s="2" t="s">
        <v>136</v>
      </c>
      <c r="D124" s="5"/>
      <c r="E124" s="5"/>
      <c r="F124" s="5"/>
      <c r="G124" s="5"/>
      <c r="H124" s="4">
        <v>140.78488532977099</v>
      </c>
      <c r="I124" s="4">
        <v>360.04524040909899</v>
      </c>
    </row>
    <row r="125" spans="1:9" x14ac:dyDescent="0.3">
      <c r="A125" s="10" t="s">
        <v>87</v>
      </c>
      <c r="B125" s="10" t="s">
        <v>88</v>
      </c>
      <c r="C125" s="2" t="s">
        <v>136</v>
      </c>
      <c r="D125" s="4">
        <v>4.0001076332782999E-2</v>
      </c>
      <c r="E125" s="4">
        <v>3.9118424533386299E-2</v>
      </c>
      <c r="F125" s="4">
        <v>3.6215663815973E-2</v>
      </c>
      <c r="G125" s="4">
        <v>3.15315502176583E-2</v>
      </c>
      <c r="H125" s="5"/>
      <c r="I125" s="5"/>
    </row>
    <row r="126" spans="1:9" x14ac:dyDescent="0.3">
      <c r="A126" s="10" t="s">
        <v>89</v>
      </c>
      <c r="B126" s="10" t="s">
        <v>88</v>
      </c>
      <c r="C126" s="2" t="s">
        <v>136</v>
      </c>
      <c r="D126" s="4">
        <v>1.33755261794511E-2</v>
      </c>
      <c r="E126" s="4">
        <v>1.02461243452264E-2</v>
      </c>
      <c r="F126" s="4">
        <v>9.7560253398769805E-3</v>
      </c>
      <c r="G126" s="4">
        <v>1.125814465067E-2</v>
      </c>
      <c r="H126" s="5"/>
      <c r="I126" s="5"/>
    </row>
    <row r="127" spans="1:9" x14ac:dyDescent="0.3">
      <c r="A127" s="10" t="s">
        <v>90</v>
      </c>
      <c r="B127" s="10" t="s">
        <v>88</v>
      </c>
      <c r="C127" s="2" t="s">
        <v>136</v>
      </c>
      <c r="D127" s="5"/>
      <c r="E127" s="5"/>
      <c r="F127" s="5"/>
      <c r="G127" s="5"/>
      <c r="H127" s="4">
        <v>466.80512310646202</v>
      </c>
      <c r="I127" s="4">
        <v>1478.9285722034999</v>
      </c>
    </row>
    <row r="128" spans="1:9" x14ac:dyDescent="0.3">
      <c r="A128" s="10" t="s">
        <v>86</v>
      </c>
      <c r="B128" s="10" t="s">
        <v>85</v>
      </c>
      <c r="C128" s="2" t="s">
        <v>137</v>
      </c>
      <c r="D128" s="5"/>
      <c r="E128" s="5"/>
      <c r="F128" s="5"/>
      <c r="G128" s="5"/>
      <c r="H128" s="4">
        <v>140.78488532977099</v>
      </c>
      <c r="I128" s="4">
        <v>360.04524040909899</v>
      </c>
    </row>
    <row r="129" spans="1:9" x14ac:dyDescent="0.3">
      <c r="A129" s="10" t="s">
        <v>87</v>
      </c>
      <c r="B129" s="10" t="s">
        <v>88</v>
      </c>
      <c r="C129" s="2" t="s">
        <v>137</v>
      </c>
      <c r="D129" s="4">
        <v>4.0001076332782999E-2</v>
      </c>
      <c r="E129" s="4">
        <v>3.9118424533386299E-2</v>
      </c>
      <c r="F129" s="4">
        <v>3.6215663815973E-2</v>
      </c>
      <c r="G129" s="4">
        <v>3.15315502176583E-2</v>
      </c>
      <c r="H129" s="5"/>
      <c r="I129" s="5"/>
    </row>
    <row r="130" spans="1:9" x14ac:dyDescent="0.3">
      <c r="A130" s="10" t="s">
        <v>89</v>
      </c>
      <c r="B130" s="10" t="s">
        <v>88</v>
      </c>
      <c r="C130" s="2" t="s">
        <v>137</v>
      </c>
      <c r="D130" s="4">
        <v>1.33755261794511E-2</v>
      </c>
      <c r="E130" s="4">
        <v>1.02461243452264E-2</v>
      </c>
      <c r="F130" s="4">
        <v>9.7560253398769805E-3</v>
      </c>
      <c r="G130" s="4">
        <v>1.125814465067E-2</v>
      </c>
      <c r="H130" s="5"/>
      <c r="I130" s="5"/>
    </row>
    <row r="131" spans="1:9" x14ac:dyDescent="0.3">
      <c r="A131" s="10" t="s">
        <v>90</v>
      </c>
      <c r="B131" s="10" t="s">
        <v>88</v>
      </c>
      <c r="C131" s="2" t="s">
        <v>137</v>
      </c>
      <c r="D131" s="5"/>
      <c r="E131" s="5"/>
      <c r="F131" s="5"/>
      <c r="G131" s="5"/>
      <c r="H131" s="4">
        <v>466.80512310646202</v>
      </c>
      <c r="I131" s="4">
        <v>1478.9285722034999</v>
      </c>
    </row>
    <row r="132" spans="1:9" x14ac:dyDescent="0.3">
      <c r="A132" s="26" t="s">
        <v>84</v>
      </c>
      <c r="B132" s="26" t="s">
        <v>201</v>
      </c>
      <c r="C132" s="26" t="s">
        <v>177</v>
      </c>
      <c r="D132" s="27"/>
      <c r="E132" s="27"/>
      <c r="F132" s="27"/>
      <c r="G132" s="27"/>
      <c r="H132" s="27"/>
      <c r="I132" s="28">
        <v>380.69239563301801</v>
      </c>
    </row>
    <row r="133" spans="1:9" x14ac:dyDescent="0.3">
      <c r="A133" s="29" t="s">
        <v>84</v>
      </c>
      <c r="B133" s="29" t="s">
        <v>201</v>
      </c>
      <c r="C133" s="26" t="s">
        <v>178</v>
      </c>
      <c r="D133" s="27"/>
      <c r="E133" s="27"/>
      <c r="F133" s="27"/>
      <c r="G133" s="27"/>
      <c r="H133" s="27"/>
      <c r="I133" s="28">
        <v>380.69239563295798</v>
      </c>
    </row>
    <row r="134" spans="1:9" x14ac:dyDescent="0.3">
      <c r="A134" s="29" t="s">
        <v>84</v>
      </c>
      <c r="B134" s="29" t="s">
        <v>201</v>
      </c>
      <c r="C134" s="26" t="s">
        <v>179</v>
      </c>
      <c r="D134" s="27"/>
      <c r="E134" s="27"/>
      <c r="F134" s="27"/>
      <c r="G134" s="27"/>
      <c r="H134" s="27"/>
      <c r="I134" s="28">
        <v>380.69239563302898</v>
      </c>
    </row>
    <row r="135" spans="1:9" x14ac:dyDescent="0.3">
      <c r="A135" s="29" t="s">
        <v>84</v>
      </c>
      <c r="B135" s="26" t="s">
        <v>85</v>
      </c>
      <c r="C135" s="26" t="s">
        <v>177</v>
      </c>
      <c r="D135" s="27"/>
      <c r="E135" s="27"/>
      <c r="F135" s="27"/>
      <c r="G135" s="27"/>
      <c r="H135" s="27"/>
      <c r="I135" s="28">
        <v>12.1067874512049</v>
      </c>
    </row>
    <row r="136" spans="1:9" x14ac:dyDescent="0.3">
      <c r="A136" s="29" t="s">
        <v>84</v>
      </c>
      <c r="B136" s="29" t="s">
        <v>85</v>
      </c>
      <c r="C136" s="26" t="s">
        <v>178</v>
      </c>
      <c r="D136" s="27"/>
      <c r="E136" s="27"/>
      <c r="F136" s="27"/>
      <c r="G136" s="27"/>
      <c r="H136" s="27"/>
      <c r="I136" s="28">
        <v>12.106787451202999</v>
      </c>
    </row>
    <row r="137" spans="1:9" x14ac:dyDescent="0.3">
      <c r="A137" s="29" t="s">
        <v>84</v>
      </c>
      <c r="B137" s="29" t="s">
        <v>85</v>
      </c>
      <c r="C137" s="26" t="s">
        <v>179</v>
      </c>
      <c r="D137" s="27"/>
      <c r="E137" s="27"/>
      <c r="F137" s="27"/>
      <c r="G137" s="27"/>
      <c r="H137" s="27"/>
      <c r="I137" s="28">
        <v>12.1067874512053</v>
      </c>
    </row>
    <row r="138" spans="1:9" x14ac:dyDescent="0.3">
      <c r="A138" s="26" t="s">
        <v>86</v>
      </c>
      <c r="B138" s="26" t="s">
        <v>202</v>
      </c>
      <c r="C138" s="26" t="s">
        <v>186</v>
      </c>
      <c r="D138" s="27"/>
      <c r="E138" s="27"/>
      <c r="F138" s="27"/>
      <c r="G138" s="27"/>
      <c r="H138" s="28">
        <v>17349.291084233999</v>
      </c>
      <c r="I138" s="28">
        <v>65480.212297761696</v>
      </c>
    </row>
    <row r="139" spans="1:9" x14ac:dyDescent="0.3">
      <c r="A139" s="29" t="s">
        <v>86</v>
      </c>
      <c r="B139" s="29" t="s">
        <v>202</v>
      </c>
      <c r="C139" s="26" t="s">
        <v>187</v>
      </c>
      <c r="D139" s="27"/>
      <c r="E139" s="27"/>
      <c r="F139" s="27"/>
      <c r="G139" s="27"/>
      <c r="H139" s="28">
        <v>17349.291084233999</v>
      </c>
      <c r="I139" s="28">
        <v>65480.212297761696</v>
      </c>
    </row>
    <row r="140" spans="1:9" x14ac:dyDescent="0.3">
      <c r="A140" s="29" t="s">
        <v>86</v>
      </c>
      <c r="B140" s="29" t="s">
        <v>202</v>
      </c>
      <c r="C140" s="26" t="s">
        <v>188</v>
      </c>
      <c r="D140" s="27"/>
      <c r="E140" s="27"/>
      <c r="F140" s="27"/>
      <c r="G140" s="27"/>
      <c r="H140" s="28">
        <v>17349.291084233999</v>
      </c>
      <c r="I140" s="28">
        <v>65480.212297761602</v>
      </c>
    </row>
    <row r="141" spans="1:9" x14ac:dyDescent="0.3">
      <c r="A141" s="29" t="s">
        <v>86</v>
      </c>
      <c r="B141" s="29" t="s">
        <v>202</v>
      </c>
      <c r="C141" s="26" t="s">
        <v>189</v>
      </c>
      <c r="D141" s="27"/>
      <c r="E141" s="27"/>
      <c r="F141" s="27"/>
      <c r="G141" s="27"/>
      <c r="H141" s="28">
        <v>25913.4572550763</v>
      </c>
      <c r="I141" s="28">
        <v>73739.293908710795</v>
      </c>
    </row>
    <row r="142" spans="1:9" x14ac:dyDescent="0.3">
      <c r="A142" s="29" t="s">
        <v>86</v>
      </c>
      <c r="B142" s="29" t="s">
        <v>202</v>
      </c>
      <c r="C142" s="26" t="s">
        <v>190</v>
      </c>
      <c r="D142" s="27"/>
      <c r="E142" s="27"/>
      <c r="F142" s="27"/>
      <c r="G142" s="27"/>
      <c r="H142" s="28">
        <v>25913.4572550763</v>
      </c>
      <c r="I142" s="28">
        <v>73739.293908710795</v>
      </c>
    </row>
    <row r="143" spans="1:9" x14ac:dyDescent="0.3">
      <c r="A143" s="29" t="s">
        <v>86</v>
      </c>
      <c r="B143" s="29" t="s">
        <v>202</v>
      </c>
      <c r="C143" s="26" t="s">
        <v>191</v>
      </c>
      <c r="D143" s="27"/>
      <c r="E143" s="27"/>
      <c r="F143" s="27"/>
      <c r="G143" s="27"/>
      <c r="H143" s="28">
        <v>25913.4572550763</v>
      </c>
      <c r="I143" s="28">
        <v>73739.293908710795</v>
      </c>
    </row>
    <row r="144" spans="1:9" x14ac:dyDescent="0.3">
      <c r="A144" s="29" t="s">
        <v>86</v>
      </c>
      <c r="B144" s="29" t="s">
        <v>202</v>
      </c>
      <c r="C144" s="26" t="s">
        <v>195</v>
      </c>
      <c r="D144" s="27"/>
      <c r="E144" s="27"/>
      <c r="F144" s="27"/>
      <c r="G144" s="27"/>
      <c r="H144" s="28">
        <v>17349.291084233999</v>
      </c>
      <c r="I144" s="28">
        <v>65480.212297761696</v>
      </c>
    </row>
    <row r="145" spans="1:9" x14ac:dyDescent="0.3">
      <c r="A145" s="29" t="s">
        <v>86</v>
      </c>
      <c r="B145" s="29" t="s">
        <v>202</v>
      </c>
      <c r="C145" s="26" t="s">
        <v>196</v>
      </c>
      <c r="D145" s="27"/>
      <c r="E145" s="27"/>
      <c r="F145" s="27"/>
      <c r="G145" s="27"/>
      <c r="H145" s="28">
        <v>17349.291084233999</v>
      </c>
      <c r="I145" s="28">
        <v>65480.212297761696</v>
      </c>
    </row>
    <row r="146" spans="1:9" x14ac:dyDescent="0.3">
      <c r="A146" s="29" t="s">
        <v>86</v>
      </c>
      <c r="B146" s="29" t="s">
        <v>202</v>
      </c>
      <c r="C146" s="26" t="s">
        <v>197</v>
      </c>
      <c r="D146" s="27"/>
      <c r="E146" s="27"/>
      <c r="F146" s="27"/>
      <c r="G146" s="27"/>
      <c r="H146" s="28">
        <v>17349.291084233999</v>
      </c>
      <c r="I146" s="28">
        <v>65480.212297761696</v>
      </c>
    </row>
    <row r="147" spans="1:9" x14ac:dyDescent="0.3">
      <c r="A147" s="29" t="s">
        <v>86</v>
      </c>
      <c r="B147" s="29" t="s">
        <v>202</v>
      </c>
      <c r="C147" s="26" t="s">
        <v>198</v>
      </c>
      <c r="D147" s="27"/>
      <c r="E147" s="27"/>
      <c r="F147" s="27"/>
      <c r="G147" s="27"/>
      <c r="H147" s="28">
        <v>25913.4572550763</v>
      </c>
      <c r="I147" s="28">
        <v>73739.293908710795</v>
      </c>
    </row>
    <row r="148" spans="1:9" x14ac:dyDescent="0.3">
      <c r="A148" s="29" t="s">
        <v>86</v>
      </c>
      <c r="B148" s="29" t="s">
        <v>202</v>
      </c>
      <c r="C148" s="26" t="s">
        <v>199</v>
      </c>
      <c r="D148" s="27"/>
      <c r="E148" s="27"/>
      <c r="F148" s="27"/>
      <c r="G148" s="27"/>
      <c r="H148" s="28">
        <v>25913.4572550763</v>
      </c>
      <c r="I148" s="28">
        <v>73739.293908710795</v>
      </c>
    </row>
    <row r="149" spans="1:9" x14ac:dyDescent="0.3">
      <c r="A149" s="29" t="s">
        <v>86</v>
      </c>
      <c r="B149" s="29" t="s">
        <v>202</v>
      </c>
      <c r="C149" s="26" t="s">
        <v>200</v>
      </c>
      <c r="D149" s="27"/>
      <c r="E149" s="27"/>
      <c r="F149" s="27"/>
      <c r="G149" s="27"/>
      <c r="H149" s="28">
        <v>25913.4572550763</v>
      </c>
      <c r="I149" s="28">
        <v>73739.293908710795</v>
      </c>
    </row>
    <row r="150" spans="1:9" x14ac:dyDescent="0.3">
      <c r="A150" s="29" t="s">
        <v>86</v>
      </c>
      <c r="B150" s="26" t="s">
        <v>201</v>
      </c>
      <c r="C150" s="26" t="s">
        <v>186</v>
      </c>
      <c r="D150" s="27"/>
      <c r="E150" s="27"/>
      <c r="F150" s="27"/>
      <c r="G150" s="27"/>
      <c r="H150" s="28">
        <v>6986.9097857609304</v>
      </c>
      <c r="I150" s="28">
        <v>26370.203477229501</v>
      </c>
    </row>
    <row r="151" spans="1:9" x14ac:dyDescent="0.3">
      <c r="A151" s="29" t="s">
        <v>86</v>
      </c>
      <c r="B151" s="29" t="s">
        <v>201</v>
      </c>
      <c r="C151" s="26" t="s">
        <v>187</v>
      </c>
      <c r="D151" s="27"/>
      <c r="E151" s="27"/>
      <c r="F151" s="27"/>
      <c r="G151" s="27"/>
      <c r="H151" s="28">
        <v>6986.9097857609304</v>
      </c>
      <c r="I151" s="28">
        <v>26370.203477229501</v>
      </c>
    </row>
    <row r="152" spans="1:9" x14ac:dyDescent="0.3">
      <c r="A152" s="29" t="s">
        <v>86</v>
      </c>
      <c r="B152" s="29" t="s">
        <v>201</v>
      </c>
      <c r="C152" s="26" t="s">
        <v>188</v>
      </c>
      <c r="D152" s="27"/>
      <c r="E152" s="27"/>
      <c r="F152" s="27"/>
      <c r="G152" s="27"/>
      <c r="H152" s="28">
        <v>6986.9097857609304</v>
      </c>
      <c r="I152" s="28">
        <v>26370.203477229501</v>
      </c>
    </row>
    <row r="153" spans="1:9" x14ac:dyDescent="0.3">
      <c r="A153" s="29" t="s">
        <v>86</v>
      </c>
      <c r="B153" s="29" t="s">
        <v>201</v>
      </c>
      <c r="C153" s="26" t="s">
        <v>189</v>
      </c>
      <c r="D153" s="27"/>
      <c r="E153" s="27"/>
      <c r="F153" s="27"/>
      <c r="G153" s="27"/>
      <c r="H153" s="28">
        <v>10435.8724053527</v>
      </c>
      <c r="I153" s="28">
        <v>29696.302385177201</v>
      </c>
    </row>
    <row r="154" spans="1:9" x14ac:dyDescent="0.3">
      <c r="A154" s="29" t="s">
        <v>86</v>
      </c>
      <c r="B154" s="29" t="s">
        <v>201</v>
      </c>
      <c r="C154" s="26" t="s">
        <v>190</v>
      </c>
      <c r="D154" s="27"/>
      <c r="E154" s="27"/>
      <c r="F154" s="27"/>
      <c r="G154" s="27"/>
      <c r="H154" s="28">
        <v>10435.8724053527</v>
      </c>
      <c r="I154" s="28">
        <v>29696.302385177201</v>
      </c>
    </row>
    <row r="155" spans="1:9" x14ac:dyDescent="0.3">
      <c r="A155" s="29" t="s">
        <v>86</v>
      </c>
      <c r="B155" s="29" t="s">
        <v>201</v>
      </c>
      <c r="C155" s="26" t="s">
        <v>191</v>
      </c>
      <c r="D155" s="27"/>
      <c r="E155" s="27"/>
      <c r="F155" s="27"/>
      <c r="G155" s="27"/>
      <c r="H155" s="28">
        <v>10435.8724053527</v>
      </c>
      <c r="I155" s="28">
        <v>29696.302385177201</v>
      </c>
    </row>
    <row r="156" spans="1:9" x14ac:dyDescent="0.3">
      <c r="A156" s="29" t="s">
        <v>86</v>
      </c>
      <c r="B156" s="29" t="s">
        <v>201</v>
      </c>
      <c r="C156" s="26" t="s">
        <v>195</v>
      </c>
      <c r="D156" s="27"/>
      <c r="E156" s="27"/>
      <c r="F156" s="27"/>
      <c r="G156" s="27"/>
      <c r="H156" s="28">
        <v>6986.9097857609304</v>
      </c>
      <c r="I156" s="28">
        <v>26370.203477229501</v>
      </c>
    </row>
    <row r="157" spans="1:9" x14ac:dyDescent="0.3">
      <c r="A157" s="29" t="s">
        <v>86</v>
      </c>
      <c r="B157" s="29" t="s">
        <v>201</v>
      </c>
      <c r="C157" s="26" t="s">
        <v>196</v>
      </c>
      <c r="D157" s="27"/>
      <c r="E157" s="27"/>
      <c r="F157" s="27"/>
      <c r="G157" s="27"/>
      <c r="H157" s="28">
        <v>6986.9097857609304</v>
      </c>
      <c r="I157" s="28">
        <v>26370.203477229501</v>
      </c>
    </row>
    <row r="158" spans="1:9" x14ac:dyDescent="0.3">
      <c r="A158" s="29" t="s">
        <v>86</v>
      </c>
      <c r="B158" s="29" t="s">
        <v>201</v>
      </c>
      <c r="C158" s="26" t="s">
        <v>197</v>
      </c>
      <c r="D158" s="27"/>
      <c r="E158" s="27"/>
      <c r="F158" s="27"/>
      <c r="G158" s="27"/>
      <c r="H158" s="28">
        <v>6986.9097857609304</v>
      </c>
      <c r="I158" s="28">
        <v>26370.203477229501</v>
      </c>
    </row>
    <row r="159" spans="1:9" x14ac:dyDescent="0.3">
      <c r="A159" s="29" t="s">
        <v>86</v>
      </c>
      <c r="B159" s="29" t="s">
        <v>201</v>
      </c>
      <c r="C159" s="26" t="s">
        <v>198</v>
      </c>
      <c r="D159" s="27"/>
      <c r="E159" s="27"/>
      <c r="F159" s="27"/>
      <c r="G159" s="27"/>
      <c r="H159" s="28">
        <v>10435.8724053527</v>
      </c>
      <c r="I159" s="28">
        <v>29696.302385177201</v>
      </c>
    </row>
    <row r="160" spans="1:9" x14ac:dyDescent="0.3">
      <c r="A160" s="29" t="s">
        <v>86</v>
      </c>
      <c r="B160" s="29" t="s">
        <v>201</v>
      </c>
      <c r="C160" s="26" t="s">
        <v>199</v>
      </c>
      <c r="D160" s="27"/>
      <c r="E160" s="27"/>
      <c r="F160" s="27"/>
      <c r="G160" s="27"/>
      <c r="H160" s="28">
        <v>10435.8724053527</v>
      </c>
      <c r="I160" s="28">
        <v>29696.302385177201</v>
      </c>
    </row>
    <row r="161" spans="1:9" x14ac:dyDescent="0.3">
      <c r="A161" s="29" t="s">
        <v>86</v>
      </c>
      <c r="B161" s="29" t="s">
        <v>201</v>
      </c>
      <c r="C161" s="26" t="s">
        <v>200</v>
      </c>
      <c r="D161" s="27"/>
      <c r="E161" s="27"/>
      <c r="F161" s="27"/>
      <c r="G161" s="27"/>
      <c r="H161" s="28">
        <v>10435.8724053527</v>
      </c>
      <c r="I161" s="28">
        <v>29696.302385177201</v>
      </c>
    </row>
    <row r="162" spans="1:9" x14ac:dyDescent="0.3">
      <c r="A162" s="29" t="s">
        <v>86</v>
      </c>
      <c r="B162" s="26" t="s">
        <v>203</v>
      </c>
      <c r="C162" s="26" t="s">
        <v>186</v>
      </c>
      <c r="D162" s="27"/>
      <c r="E162" s="27"/>
      <c r="F162" s="27"/>
      <c r="G162" s="27"/>
      <c r="H162" s="28">
        <v>3113.39199097246</v>
      </c>
      <c r="I162" s="28">
        <v>11750.6569891082</v>
      </c>
    </row>
    <row r="163" spans="1:9" x14ac:dyDescent="0.3">
      <c r="A163" s="29" t="s">
        <v>86</v>
      </c>
      <c r="B163" s="29" t="s">
        <v>203</v>
      </c>
      <c r="C163" s="26" t="s">
        <v>187</v>
      </c>
      <c r="D163" s="27"/>
      <c r="E163" s="27"/>
      <c r="F163" s="27"/>
      <c r="G163" s="27"/>
      <c r="H163" s="28">
        <v>3113.39199097246</v>
      </c>
      <c r="I163" s="28">
        <v>11750.6569891082</v>
      </c>
    </row>
    <row r="164" spans="1:9" x14ac:dyDescent="0.3">
      <c r="A164" s="29" t="s">
        <v>86</v>
      </c>
      <c r="B164" s="29" t="s">
        <v>203</v>
      </c>
      <c r="C164" s="26" t="s">
        <v>188</v>
      </c>
      <c r="D164" s="27"/>
      <c r="E164" s="27"/>
      <c r="F164" s="27"/>
      <c r="G164" s="27"/>
      <c r="H164" s="28">
        <v>3113.39199097246</v>
      </c>
      <c r="I164" s="28">
        <v>11750.6569891082</v>
      </c>
    </row>
    <row r="165" spans="1:9" x14ac:dyDescent="0.3">
      <c r="A165" s="29" t="s">
        <v>86</v>
      </c>
      <c r="B165" s="29" t="s">
        <v>203</v>
      </c>
      <c r="C165" s="26" t="s">
        <v>189</v>
      </c>
      <c r="D165" s="27"/>
      <c r="E165" s="27"/>
      <c r="F165" s="27"/>
      <c r="G165" s="27"/>
      <c r="H165" s="28">
        <v>4650.2620703434804</v>
      </c>
      <c r="I165" s="28">
        <v>13232.7785591177</v>
      </c>
    </row>
    <row r="166" spans="1:9" x14ac:dyDescent="0.3">
      <c r="A166" s="29" t="s">
        <v>86</v>
      </c>
      <c r="B166" s="29" t="s">
        <v>203</v>
      </c>
      <c r="C166" s="26" t="s">
        <v>190</v>
      </c>
      <c r="D166" s="27"/>
      <c r="E166" s="27"/>
      <c r="F166" s="27"/>
      <c r="G166" s="27"/>
      <c r="H166" s="28">
        <v>4650.2620703434804</v>
      </c>
      <c r="I166" s="28">
        <v>13232.7785591177</v>
      </c>
    </row>
    <row r="167" spans="1:9" x14ac:dyDescent="0.3">
      <c r="A167" s="29" t="s">
        <v>86</v>
      </c>
      <c r="B167" s="29" t="s">
        <v>203</v>
      </c>
      <c r="C167" s="26" t="s">
        <v>191</v>
      </c>
      <c r="D167" s="27"/>
      <c r="E167" s="27"/>
      <c r="F167" s="27"/>
      <c r="G167" s="27"/>
      <c r="H167" s="28">
        <v>4650.2620703434804</v>
      </c>
      <c r="I167" s="28">
        <v>13232.7785591177</v>
      </c>
    </row>
    <row r="168" spans="1:9" x14ac:dyDescent="0.3">
      <c r="A168" s="29" t="s">
        <v>86</v>
      </c>
      <c r="B168" s="29" t="s">
        <v>203</v>
      </c>
      <c r="C168" s="26" t="s">
        <v>195</v>
      </c>
      <c r="D168" s="27"/>
      <c r="E168" s="27"/>
      <c r="F168" s="27"/>
      <c r="G168" s="27"/>
      <c r="H168" s="28">
        <v>3113.39199097246</v>
      </c>
      <c r="I168" s="28">
        <v>11750.6569891082</v>
      </c>
    </row>
    <row r="169" spans="1:9" x14ac:dyDescent="0.3">
      <c r="A169" s="29" t="s">
        <v>86</v>
      </c>
      <c r="B169" s="29" t="s">
        <v>203</v>
      </c>
      <c r="C169" s="26" t="s">
        <v>196</v>
      </c>
      <c r="D169" s="27"/>
      <c r="E169" s="27"/>
      <c r="F169" s="27"/>
      <c r="G169" s="27"/>
      <c r="H169" s="28">
        <v>3113.39199097246</v>
      </c>
      <c r="I169" s="28">
        <v>11750.6569891082</v>
      </c>
    </row>
    <row r="170" spans="1:9" x14ac:dyDescent="0.3">
      <c r="A170" s="29" t="s">
        <v>86</v>
      </c>
      <c r="B170" s="29" t="s">
        <v>203</v>
      </c>
      <c r="C170" s="26" t="s">
        <v>197</v>
      </c>
      <c r="D170" s="27"/>
      <c r="E170" s="27"/>
      <c r="F170" s="27"/>
      <c r="G170" s="27"/>
      <c r="H170" s="28">
        <v>3113.39199097246</v>
      </c>
      <c r="I170" s="28">
        <v>11750.6569891082</v>
      </c>
    </row>
    <row r="171" spans="1:9" x14ac:dyDescent="0.3">
      <c r="A171" s="29" t="s">
        <v>86</v>
      </c>
      <c r="B171" s="29" t="s">
        <v>203</v>
      </c>
      <c r="C171" s="26" t="s">
        <v>198</v>
      </c>
      <c r="D171" s="27"/>
      <c r="E171" s="27"/>
      <c r="F171" s="27"/>
      <c r="G171" s="27"/>
      <c r="H171" s="28">
        <v>4650.2620703434804</v>
      </c>
      <c r="I171" s="28">
        <v>13232.7785591177</v>
      </c>
    </row>
    <row r="172" spans="1:9" x14ac:dyDescent="0.3">
      <c r="A172" s="29" t="s">
        <v>86</v>
      </c>
      <c r="B172" s="29" t="s">
        <v>203</v>
      </c>
      <c r="C172" s="26" t="s">
        <v>199</v>
      </c>
      <c r="D172" s="27"/>
      <c r="E172" s="27"/>
      <c r="F172" s="27"/>
      <c r="G172" s="27"/>
      <c r="H172" s="28">
        <v>4650.2620703434804</v>
      </c>
      <c r="I172" s="28">
        <v>13232.7785591177</v>
      </c>
    </row>
    <row r="173" spans="1:9" x14ac:dyDescent="0.3">
      <c r="A173" s="29" t="s">
        <v>86</v>
      </c>
      <c r="B173" s="29" t="s">
        <v>203</v>
      </c>
      <c r="C173" s="26" t="s">
        <v>200</v>
      </c>
      <c r="D173" s="27"/>
      <c r="E173" s="27"/>
      <c r="F173" s="27"/>
      <c r="G173" s="27"/>
      <c r="H173" s="28">
        <v>4650.2620703434804</v>
      </c>
      <c r="I173" s="28">
        <v>13232.7785591177</v>
      </c>
    </row>
    <row r="174" spans="1:9" x14ac:dyDescent="0.3">
      <c r="A174" s="29" t="s">
        <v>86</v>
      </c>
      <c r="B174" s="26" t="s">
        <v>85</v>
      </c>
      <c r="C174" s="26" t="s">
        <v>186</v>
      </c>
      <c r="D174" s="27"/>
      <c r="E174" s="27"/>
      <c r="F174" s="27"/>
      <c r="G174" s="27"/>
      <c r="H174" s="28">
        <v>250.345118320957</v>
      </c>
      <c r="I174" s="28">
        <v>944.86001853189202</v>
      </c>
    </row>
    <row r="175" spans="1:9" x14ac:dyDescent="0.3">
      <c r="A175" s="29" t="s">
        <v>86</v>
      </c>
      <c r="B175" s="29" t="s">
        <v>85</v>
      </c>
      <c r="C175" s="26" t="s">
        <v>187</v>
      </c>
      <c r="D175" s="27"/>
      <c r="E175" s="27"/>
      <c r="F175" s="27"/>
      <c r="G175" s="27"/>
      <c r="H175" s="28">
        <v>250.345118320957</v>
      </c>
      <c r="I175" s="28">
        <v>944.86001853189202</v>
      </c>
    </row>
    <row r="176" spans="1:9" x14ac:dyDescent="0.3">
      <c r="A176" s="29" t="s">
        <v>86</v>
      </c>
      <c r="B176" s="29" t="s">
        <v>85</v>
      </c>
      <c r="C176" s="26" t="s">
        <v>188</v>
      </c>
      <c r="D176" s="27"/>
      <c r="E176" s="27"/>
      <c r="F176" s="27"/>
      <c r="G176" s="27"/>
      <c r="H176" s="28">
        <v>250.34511832095799</v>
      </c>
      <c r="I176" s="28">
        <v>944.86001853189305</v>
      </c>
    </row>
    <row r="177" spans="1:9" x14ac:dyDescent="0.3">
      <c r="A177" s="29" t="s">
        <v>86</v>
      </c>
      <c r="B177" s="29" t="s">
        <v>85</v>
      </c>
      <c r="C177" s="26" t="s">
        <v>189</v>
      </c>
      <c r="D177" s="27"/>
      <c r="E177" s="27"/>
      <c r="F177" s="27"/>
      <c r="G177" s="27"/>
      <c r="H177" s="28">
        <v>373.92349296176297</v>
      </c>
      <c r="I177" s="28">
        <v>1064.03611357098</v>
      </c>
    </row>
    <row r="178" spans="1:9" x14ac:dyDescent="0.3">
      <c r="A178" s="29" t="s">
        <v>86</v>
      </c>
      <c r="B178" s="29" t="s">
        <v>85</v>
      </c>
      <c r="C178" s="26" t="s">
        <v>190</v>
      </c>
      <c r="D178" s="27"/>
      <c r="E178" s="27"/>
      <c r="F178" s="27"/>
      <c r="G178" s="27"/>
      <c r="H178" s="28">
        <v>373.92349296176297</v>
      </c>
      <c r="I178" s="28">
        <v>1064.03611357098</v>
      </c>
    </row>
    <row r="179" spans="1:9" x14ac:dyDescent="0.3">
      <c r="A179" s="29" t="s">
        <v>86</v>
      </c>
      <c r="B179" s="29" t="s">
        <v>85</v>
      </c>
      <c r="C179" s="26" t="s">
        <v>191</v>
      </c>
      <c r="D179" s="27"/>
      <c r="E179" s="27"/>
      <c r="F179" s="27"/>
      <c r="G179" s="27"/>
      <c r="H179" s="28">
        <v>373.92349296176297</v>
      </c>
      <c r="I179" s="28">
        <v>1064.03611357098</v>
      </c>
    </row>
    <row r="180" spans="1:9" x14ac:dyDescent="0.3">
      <c r="A180" s="29" t="s">
        <v>86</v>
      </c>
      <c r="B180" s="29" t="s">
        <v>85</v>
      </c>
      <c r="C180" s="26" t="s">
        <v>195</v>
      </c>
      <c r="D180" s="27"/>
      <c r="E180" s="27"/>
      <c r="F180" s="27"/>
      <c r="G180" s="27"/>
      <c r="H180" s="28">
        <v>250.345118320957</v>
      </c>
      <c r="I180" s="28">
        <v>944.86001853189202</v>
      </c>
    </row>
    <row r="181" spans="1:9" x14ac:dyDescent="0.3">
      <c r="A181" s="29" t="s">
        <v>86</v>
      </c>
      <c r="B181" s="29" t="s">
        <v>85</v>
      </c>
      <c r="C181" s="26" t="s">
        <v>196</v>
      </c>
      <c r="D181" s="27"/>
      <c r="E181" s="27"/>
      <c r="F181" s="27"/>
      <c r="G181" s="27"/>
      <c r="H181" s="28">
        <v>250.345118320957</v>
      </c>
      <c r="I181" s="28">
        <v>944.86001853189202</v>
      </c>
    </row>
    <row r="182" spans="1:9" x14ac:dyDescent="0.3">
      <c r="A182" s="29" t="s">
        <v>86</v>
      </c>
      <c r="B182" s="29" t="s">
        <v>85</v>
      </c>
      <c r="C182" s="26" t="s">
        <v>197</v>
      </c>
      <c r="D182" s="27"/>
      <c r="E182" s="27"/>
      <c r="F182" s="27"/>
      <c r="G182" s="27"/>
      <c r="H182" s="28">
        <v>250.345118320957</v>
      </c>
      <c r="I182" s="28">
        <v>944.86001853189202</v>
      </c>
    </row>
    <row r="183" spans="1:9" x14ac:dyDescent="0.3">
      <c r="A183" s="29" t="s">
        <v>86</v>
      </c>
      <c r="B183" s="29" t="s">
        <v>85</v>
      </c>
      <c r="C183" s="26" t="s">
        <v>198</v>
      </c>
      <c r="D183" s="27"/>
      <c r="E183" s="27"/>
      <c r="F183" s="27"/>
      <c r="G183" s="27"/>
      <c r="H183" s="28">
        <v>373.92349296176297</v>
      </c>
      <c r="I183" s="28">
        <v>1064.03611357098</v>
      </c>
    </row>
    <row r="184" spans="1:9" x14ac:dyDescent="0.3">
      <c r="A184" s="29" t="s">
        <v>86</v>
      </c>
      <c r="B184" s="29" t="s">
        <v>85</v>
      </c>
      <c r="C184" s="26" t="s">
        <v>199</v>
      </c>
      <c r="D184" s="27"/>
      <c r="E184" s="27"/>
      <c r="F184" s="27"/>
      <c r="G184" s="27"/>
      <c r="H184" s="28">
        <v>373.92349296176297</v>
      </c>
      <c r="I184" s="28">
        <v>1064.03611357098</v>
      </c>
    </row>
    <row r="185" spans="1:9" x14ac:dyDescent="0.3">
      <c r="A185" s="29" t="s">
        <v>86</v>
      </c>
      <c r="B185" s="29" t="s">
        <v>85</v>
      </c>
      <c r="C185" s="26" t="s">
        <v>200</v>
      </c>
      <c r="D185" s="27"/>
      <c r="E185" s="27"/>
      <c r="F185" s="27"/>
      <c r="G185" s="27"/>
      <c r="H185" s="28">
        <v>373.92349296176297</v>
      </c>
      <c r="I185" s="28">
        <v>1064.03611357098</v>
      </c>
    </row>
    <row r="186" spans="1:9" x14ac:dyDescent="0.3">
      <c r="A186" s="29" t="s">
        <v>86</v>
      </c>
      <c r="B186" s="26" t="s">
        <v>97</v>
      </c>
      <c r="C186" s="26" t="s">
        <v>186</v>
      </c>
      <c r="D186" s="27"/>
      <c r="E186" s="27"/>
      <c r="F186" s="27"/>
      <c r="G186" s="27"/>
      <c r="H186" s="28">
        <v>1.92769900935934</v>
      </c>
      <c r="I186" s="28">
        <v>7.2755791441957403</v>
      </c>
    </row>
    <row r="187" spans="1:9" x14ac:dyDescent="0.3">
      <c r="A187" s="29" t="s">
        <v>86</v>
      </c>
      <c r="B187" s="29" t="s">
        <v>97</v>
      </c>
      <c r="C187" s="26" t="s">
        <v>187</v>
      </c>
      <c r="D187" s="27"/>
      <c r="E187" s="27"/>
      <c r="F187" s="27"/>
      <c r="G187" s="27"/>
      <c r="H187" s="28">
        <v>1.92769900935934</v>
      </c>
      <c r="I187" s="28">
        <v>7.2755791441957403</v>
      </c>
    </row>
    <row r="188" spans="1:9" x14ac:dyDescent="0.3">
      <c r="A188" s="29" t="s">
        <v>86</v>
      </c>
      <c r="B188" s="29" t="s">
        <v>97</v>
      </c>
      <c r="C188" s="26" t="s">
        <v>188</v>
      </c>
      <c r="D188" s="27"/>
      <c r="E188" s="27"/>
      <c r="F188" s="27"/>
      <c r="G188" s="27"/>
      <c r="H188" s="28">
        <v>1.92769900935934</v>
      </c>
      <c r="I188" s="28">
        <v>7.2755791441957403</v>
      </c>
    </row>
    <row r="189" spans="1:9" x14ac:dyDescent="0.3">
      <c r="A189" s="29" t="s">
        <v>86</v>
      </c>
      <c r="B189" s="29" t="s">
        <v>97</v>
      </c>
      <c r="C189" s="26" t="s">
        <v>189</v>
      </c>
      <c r="D189" s="27"/>
      <c r="E189" s="27"/>
      <c r="F189" s="27"/>
      <c r="G189" s="27"/>
      <c r="H189" s="28">
        <v>2.8792730283418102</v>
      </c>
      <c r="I189" s="28">
        <v>8.1932548787456394</v>
      </c>
    </row>
    <row r="190" spans="1:9" x14ac:dyDescent="0.3">
      <c r="A190" s="29" t="s">
        <v>86</v>
      </c>
      <c r="B190" s="29" t="s">
        <v>97</v>
      </c>
      <c r="C190" s="26" t="s">
        <v>190</v>
      </c>
      <c r="D190" s="27"/>
      <c r="E190" s="27"/>
      <c r="F190" s="27"/>
      <c r="G190" s="27"/>
      <c r="H190" s="28">
        <v>2.8792730283418102</v>
      </c>
      <c r="I190" s="28">
        <v>8.1932548787456394</v>
      </c>
    </row>
    <row r="191" spans="1:9" x14ac:dyDescent="0.3">
      <c r="A191" s="29" t="s">
        <v>86</v>
      </c>
      <c r="B191" s="29" t="s">
        <v>97</v>
      </c>
      <c r="C191" s="26" t="s">
        <v>191</v>
      </c>
      <c r="D191" s="27"/>
      <c r="E191" s="27"/>
      <c r="F191" s="27"/>
      <c r="G191" s="27"/>
      <c r="H191" s="28">
        <v>2.8792730283418102</v>
      </c>
      <c r="I191" s="28">
        <v>8.1932548787456394</v>
      </c>
    </row>
    <row r="192" spans="1:9" x14ac:dyDescent="0.3">
      <c r="A192" s="29" t="s">
        <v>86</v>
      </c>
      <c r="B192" s="29" t="s">
        <v>97</v>
      </c>
      <c r="C192" s="26" t="s">
        <v>195</v>
      </c>
      <c r="D192" s="27"/>
      <c r="E192" s="27"/>
      <c r="F192" s="27"/>
      <c r="G192" s="27"/>
      <c r="H192" s="28">
        <v>1.92769900935934</v>
      </c>
      <c r="I192" s="28">
        <v>7.2755791441957403</v>
      </c>
    </row>
    <row r="193" spans="1:9" x14ac:dyDescent="0.3">
      <c r="A193" s="29" t="s">
        <v>86</v>
      </c>
      <c r="B193" s="29" t="s">
        <v>97</v>
      </c>
      <c r="C193" s="26" t="s">
        <v>196</v>
      </c>
      <c r="D193" s="27"/>
      <c r="E193" s="27"/>
      <c r="F193" s="27"/>
      <c r="G193" s="27"/>
      <c r="H193" s="28">
        <v>1.92769900935934</v>
      </c>
      <c r="I193" s="28">
        <v>7.2755791441957403</v>
      </c>
    </row>
    <row r="194" spans="1:9" x14ac:dyDescent="0.3">
      <c r="A194" s="29" t="s">
        <v>86</v>
      </c>
      <c r="B194" s="29" t="s">
        <v>97</v>
      </c>
      <c r="C194" s="26" t="s">
        <v>197</v>
      </c>
      <c r="D194" s="27"/>
      <c r="E194" s="27"/>
      <c r="F194" s="27"/>
      <c r="G194" s="27"/>
      <c r="H194" s="28">
        <v>1.92769900935934</v>
      </c>
      <c r="I194" s="28">
        <v>7.2755791441957403</v>
      </c>
    </row>
    <row r="195" spans="1:9" x14ac:dyDescent="0.3">
      <c r="A195" s="29" t="s">
        <v>86</v>
      </c>
      <c r="B195" s="29" t="s">
        <v>97</v>
      </c>
      <c r="C195" s="26" t="s">
        <v>198</v>
      </c>
      <c r="D195" s="27"/>
      <c r="E195" s="27"/>
      <c r="F195" s="27"/>
      <c r="G195" s="27"/>
      <c r="H195" s="28">
        <v>2.8792730283418102</v>
      </c>
      <c r="I195" s="28">
        <v>8.1932548787456394</v>
      </c>
    </row>
    <row r="196" spans="1:9" x14ac:dyDescent="0.3">
      <c r="A196" s="29" t="s">
        <v>86</v>
      </c>
      <c r="B196" s="29" t="s">
        <v>97</v>
      </c>
      <c r="C196" s="26" t="s">
        <v>199</v>
      </c>
      <c r="D196" s="27"/>
      <c r="E196" s="27"/>
      <c r="F196" s="27"/>
      <c r="G196" s="27"/>
      <c r="H196" s="28">
        <v>2.8792730283418102</v>
      </c>
      <c r="I196" s="28">
        <v>8.1932548787456394</v>
      </c>
    </row>
    <row r="197" spans="1:9" x14ac:dyDescent="0.3">
      <c r="A197" s="29" t="s">
        <v>86</v>
      </c>
      <c r="B197" s="29" t="s">
        <v>97</v>
      </c>
      <c r="C197" s="26" t="s">
        <v>200</v>
      </c>
      <c r="D197" s="27"/>
      <c r="E197" s="27"/>
      <c r="F197" s="27"/>
      <c r="G197" s="27"/>
      <c r="H197" s="28">
        <v>2.8792730283418102</v>
      </c>
      <c r="I197" s="28">
        <v>8.1932548787456394</v>
      </c>
    </row>
    <row r="198" spans="1:9" x14ac:dyDescent="0.3">
      <c r="A198" s="26" t="s">
        <v>87</v>
      </c>
      <c r="B198" s="26" t="s">
        <v>201</v>
      </c>
      <c r="C198" s="26" t="s">
        <v>173</v>
      </c>
      <c r="D198" s="28">
        <v>2.3690167809501799</v>
      </c>
      <c r="E198" s="28">
        <v>2.27465587381</v>
      </c>
      <c r="F198" s="28">
        <v>2.1183171961007599</v>
      </c>
      <c r="G198" s="28">
        <v>1.97169493050811</v>
      </c>
      <c r="H198" s="27"/>
      <c r="I198" s="27"/>
    </row>
    <row r="199" spans="1:9" x14ac:dyDescent="0.3">
      <c r="A199" s="29" t="s">
        <v>87</v>
      </c>
      <c r="B199" s="29" t="s">
        <v>201</v>
      </c>
      <c r="C199" s="26" t="s">
        <v>170</v>
      </c>
      <c r="D199" s="28">
        <v>1.9199988762606299</v>
      </c>
      <c r="E199" s="28">
        <v>1.87763275468749</v>
      </c>
      <c r="F199" s="28">
        <v>1.7652643300839701</v>
      </c>
      <c r="G199" s="28">
        <v>1.79365807786304</v>
      </c>
      <c r="H199" s="27"/>
      <c r="I199" s="27"/>
    </row>
    <row r="200" spans="1:9" x14ac:dyDescent="0.3">
      <c r="A200" s="29" t="s">
        <v>87</v>
      </c>
      <c r="B200" s="29" t="s">
        <v>201</v>
      </c>
      <c r="C200" s="26" t="s">
        <v>174</v>
      </c>
      <c r="D200" s="28">
        <v>1.9199988762606299</v>
      </c>
      <c r="E200" s="28">
        <v>1.87763275468749</v>
      </c>
      <c r="F200" s="28">
        <v>1.7652643300839701</v>
      </c>
      <c r="G200" s="28">
        <v>1.8971994857613701</v>
      </c>
      <c r="H200" s="27"/>
      <c r="I200" s="27"/>
    </row>
    <row r="201" spans="1:9" x14ac:dyDescent="0.3">
      <c r="A201" s="29" t="s">
        <v>87</v>
      </c>
      <c r="B201" s="29" t="s">
        <v>201</v>
      </c>
      <c r="C201" s="26" t="s">
        <v>175</v>
      </c>
      <c r="D201" s="28">
        <v>1.9199988762606299</v>
      </c>
      <c r="E201" s="28">
        <v>1.87763275468749</v>
      </c>
      <c r="F201" s="28">
        <v>1.7652643300839701</v>
      </c>
      <c r="G201" s="28">
        <v>1.8971994857613601</v>
      </c>
      <c r="H201" s="27"/>
      <c r="I201" s="27"/>
    </row>
    <row r="202" spans="1:9" x14ac:dyDescent="0.3">
      <c r="A202" s="29" t="s">
        <v>87</v>
      </c>
      <c r="B202" s="29" t="s">
        <v>201</v>
      </c>
      <c r="C202" s="26" t="s">
        <v>176</v>
      </c>
      <c r="D202" s="28">
        <v>1.9199988762606299</v>
      </c>
      <c r="E202" s="28">
        <v>1.87763275468749</v>
      </c>
      <c r="F202" s="28">
        <v>1.7652643300839701</v>
      </c>
      <c r="G202" s="28">
        <v>1.8971994857613601</v>
      </c>
      <c r="H202" s="27"/>
      <c r="I202" s="27"/>
    </row>
    <row r="203" spans="1:9" x14ac:dyDescent="0.3">
      <c r="A203" s="29" t="s">
        <v>87</v>
      </c>
      <c r="B203" s="29" t="s">
        <v>201</v>
      </c>
      <c r="C203" s="26" t="s">
        <v>177</v>
      </c>
      <c r="D203" s="28">
        <v>1.9199988762606199</v>
      </c>
      <c r="E203" s="28">
        <v>1.87763275468749</v>
      </c>
      <c r="F203" s="28">
        <v>1.7652643300839701</v>
      </c>
      <c r="G203" s="28">
        <v>1.8971994857613601</v>
      </c>
      <c r="H203" s="27"/>
      <c r="I203" s="27"/>
    </row>
    <row r="204" spans="1:9" x14ac:dyDescent="0.3">
      <c r="A204" s="29" t="s">
        <v>87</v>
      </c>
      <c r="B204" s="29" t="s">
        <v>201</v>
      </c>
      <c r="C204" s="26" t="s">
        <v>178</v>
      </c>
      <c r="D204" s="28">
        <v>1.9199988762606299</v>
      </c>
      <c r="E204" s="28">
        <v>1.87763275468749</v>
      </c>
      <c r="F204" s="28">
        <v>1.7652643300839701</v>
      </c>
      <c r="G204" s="28">
        <v>1.8971994857613601</v>
      </c>
      <c r="H204" s="27"/>
      <c r="I204" s="27"/>
    </row>
    <row r="205" spans="1:9" x14ac:dyDescent="0.3">
      <c r="A205" s="29" t="s">
        <v>87</v>
      </c>
      <c r="B205" s="29" t="s">
        <v>201</v>
      </c>
      <c r="C205" s="26" t="s">
        <v>179</v>
      </c>
      <c r="D205" s="28">
        <v>1.9199988762606299</v>
      </c>
      <c r="E205" s="28">
        <v>1.87763275468749</v>
      </c>
      <c r="F205" s="28">
        <v>1.7652643300839701</v>
      </c>
      <c r="G205" s="28">
        <v>1.8971994857613601</v>
      </c>
      <c r="H205" s="27"/>
      <c r="I205" s="27"/>
    </row>
    <row r="206" spans="1:9" x14ac:dyDescent="0.3">
      <c r="A206" s="29" t="s">
        <v>87</v>
      </c>
      <c r="B206" s="29" t="s">
        <v>201</v>
      </c>
      <c r="C206" s="26" t="s">
        <v>180</v>
      </c>
      <c r="D206" s="28">
        <v>1.9199988762606299</v>
      </c>
      <c r="E206" s="28">
        <v>1.87763275468749</v>
      </c>
      <c r="F206" s="28">
        <v>1.7652643300839701</v>
      </c>
      <c r="G206" s="28">
        <v>1.8971994857613601</v>
      </c>
      <c r="H206" s="27"/>
      <c r="I206" s="27"/>
    </row>
    <row r="207" spans="1:9" x14ac:dyDescent="0.3">
      <c r="A207" s="29" t="s">
        <v>87</v>
      </c>
      <c r="B207" s="29" t="s">
        <v>201</v>
      </c>
      <c r="C207" s="26" t="s">
        <v>181</v>
      </c>
      <c r="D207" s="28">
        <v>1.9199988762606299</v>
      </c>
      <c r="E207" s="28">
        <v>1.87763275468749</v>
      </c>
      <c r="F207" s="28">
        <v>1.7652643300839701</v>
      </c>
      <c r="G207" s="28">
        <v>1.8971994857613601</v>
      </c>
      <c r="H207" s="27"/>
      <c r="I207" s="27"/>
    </row>
    <row r="208" spans="1:9" x14ac:dyDescent="0.3">
      <c r="A208" s="29" t="s">
        <v>87</v>
      </c>
      <c r="B208" s="29" t="s">
        <v>201</v>
      </c>
      <c r="C208" s="26" t="s">
        <v>182</v>
      </c>
      <c r="D208" s="28">
        <v>1.9199988762606299</v>
      </c>
      <c r="E208" s="28">
        <v>1.87763275468749</v>
      </c>
      <c r="F208" s="28">
        <v>1.7652643300839701</v>
      </c>
      <c r="G208" s="28">
        <v>1.8971994857613601</v>
      </c>
      <c r="H208" s="27"/>
      <c r="I208" s="27"/>
    </row>
    <row r="209" spans="1:9" x14ac:dyDescent="0.3">
      <c r="A209" s="29" t="s">
        <v>87</v>
      </c>
      <c r="B209" s="29" t="s">
        <v>201</v>
      </c>
      <c r="C209" s="26" t="s">
        <v>171</v>
      </c>
      <c r="D209" s="28">
        <v>1.9199988762606299</v>
      </c>
      <c r="E209" s="28">
        <v>1.87763275468749</v>
      </c>
      <c r="F209" s="28">
        <v>1.7652643300839701</v>
      </c>
      <c r="G209" s="28">
        <v>1.79365807786308</v>
      </c>
      <c r="H209" s="27"/>
      <c r="I209" s="27"/>
    </row>
    <row r="210" spans="1:9" x14ac:dyDescent="0.3">
      <c r="A210" s="29" t="s">
        <v>87</v>
      </c>
      <c r="B210" s="29" t="s">
        <v>201</v>
      </c>
      <c r="C210" s="26" t="s">
        <v>183</v>
      </c>
      <c r="D210" s="28">
        <v>1.9199988762606299</v>
      </c>
      <c r="E210" s="28">
        <v>1.87763275468749</v>
      </c>
      <c r="F210" s="28">
        <v>1.7652643300839701</v>
      </c>
      <c r="G210" s="28">
        <v>1.8971994857613701</v>
      </c>
      <c r="H210" s="27"/>
      <c r="I210" s="27"/>
    </row>
    <row r="211" spans="1:9" x14ac:dyDescent="0.3">
      <c r="A211" s="29" t="s">
        <v>87</v>
      </c>
      <c r="B211" s="29" t="s">
        <v>201</v>
      </c>
      <c r="C211" s="26" t="s">
        <v>184</v>
      </c>
      <c r="D211" s="28">
        <v>1.9199988762606199</v>
      </c>
      <c r="E211" s="28">
        <v>1.87763275468748</v>
      </c>
      <c r="F211" s="28">
        <v>1.7652643300839701</v>
      </c>
      <c r="G211" s="28">
        <v>1.8971994857613601</v>
      </c>
      <c r="H211" s="27"/>
      <c r="I211" s="27"/>
    </row>
    <row r="212" spans="1:9" x14ac:dyDescent="0.3">
      <c r="A212" s="29" t="s">
        <v>87</v>
      </c>
      <c r="B212" s="29" t="s">
        <v>201</v>
      </c>
      <c r="C212" s="26" t="s">
        <v>185</v>
      </c>
      <c r="D212" s="28">
        <v>1.9199988762606299</v>
      </c>
      <c r="E212" s="28">
        <v>1.87763275468749</v>
      </c>
      <c r="F212" s="28">
        <v>1.7652643300839701</v>
      </c>
      <c r="G212" s="28">
        <v>1.8971994857613601</v>
      </c>
      <c r="H212" s="27"/>
      <c r="I212" s="27"/>
    </row>
    <row r="213" spans="1:9" x14ac:dyDescent="0.3">
      <c r="A213" s="29" t="s">
        <v>87</v>
      </c>
      <c r="B213" s="29" t="s">
        <v>201</v>
      </c>
      <c r="C213" s="26" t="s">
        <v>186</v>
      </c>
      <c r="D213" s="28">
        <v>1.9199988762606299</v>
      </c>
      <c r="E213" s="28">
        <v>1.87763275468749</v>
      </c>
      <c r="F213" s="28">
        <v>1.7652643300839701</v>
      </c>
      <c r="G213" s="28">
        <v>1.8971994857605201</v>
      </c>
      <c r="H213" s="27"/>
      <c r="I213" s="27"/>
    </row>
    <row r="214" spans="1:9" x14ac:dyDescent="0.3">
      <c r="A214" s="29" t="s">
        <v>87</v>
      </c>
      <c r="B214" s="29" t="s">
        <v>201</v>
      </c>
      <c r="C214" s="26" t="s">
        <v>187</v>
      </c>
      <c r="D214" s="28">
        <v>1.9199988762606299</v>
      </c>
      <c r="E214" s="28">
        <v>1.87763275468749</v>
      </c>
      <c r="F214" s="28">
        <v>1.7652643300839701</v>
      </c>
      <c r="G214" s="28">
        <v>1.8971994857618799</v>
      </c>
      <c r="H214" s="27"/>
      <c r="I214" s="27"/>
    </row>
    <row r="215" spans="1:9" x14ac:dyDescent="0.3">
      <c r="A215" s="29" t="s">
        <v>87</v>
      </c>
      <c r="B215" s="29" t="s">
        <v>201</v>
      </c>
      <c r="C215" s="26" t="s">
        <v>188</v>
      </c>
      <c r="D215" s="28">
        <v>1.9199988762606299</v>
      </c>
      <c r="E215" s="28">
        <v>1.87763275468749</v>
      </c>
      <c r="F215" s="28">
        <v>1.7652643300839701</v>
      </c>
      <c r="G215" s="28">
        <v>1.8971994857613601</v>
      </c>
      <c r="H215" s="27"/>
      <c r="I215" s="27"/>
    </row>
    <row r="216" spans="1:9" x14ac:dyDescent="0.3">
      <c r="A216" s="29" t="s">
        <v>87</v>
      </c>
      <c r="B216" s="29" t="s">
        <v>201</v>
      </c>
      <c r="C216" s="26" t="s">
        <v>189</v>
      </c>
      <c r="D216" s="28">
        <v>1.8683134937796699</v>
      </c>
      <c r="E216" s="28">
        <v>1.85483336418822</v>
      </c>
      <c r="F216" s="28">
        <v>1.7652643300839701</v>
      </c>
      <c r="G216" s="28">
        <v>1.8683134937796699</v>
      </c>
      <c r="H216" s="27"/>
      <c r="I216" s="27"/>
    </row>
    <row r="217" spans="1:9" x14ac:dyDescent="0.3">
      <c r="A217" s="29" t="s">
        <v>87</v>
      </c>
      <c r="B217" s="29" t="s">
        <v>201</v>
      </c>
      <c r="C217" s="26" t="s">
        <v>190</v>
      </c>
      <c r="D217" s="28">
        <v>1.8683134937796699</v>
      </c>
      <c r="E217" s="28">
        <v>1.85483336418822</v>
      </c>
      <c r="F217" s="28">
        <v>1.7652643300839701</v>
      </c>
      <c r="G217" s="28">
        <v>1.8683134937796699</v>
      </c>
      <c r="H217" s="27"/>
      <c r="I217" s="27"/>
    </row>
    <row r="218" spans="1:9" x14ac:dyDescent="0.3">
      <c r="A218" s="29" t="s">
        <v>87</v>
      </c>
      <c r="B218" s="29" t="s">
        <v>201</v>
      </c>
      <c r="C218" s="26" t="s">
        <v>191</v>
      </c>
      <c r="D218" s="28">
        <v>1.8683134937796699</v>
      </c>
      <c r="E218" s="28">
        <v>1.85483336418822</v>
      </c>
      <c r="F218" s="28">
        <v>1.7652643300839701</v>
      </c>
      <c r="G218" s="28">
        <v>1.8683134937796699</v>
      </c>
      <c r="H218" s="27"/>
      <c r="I218" s="27"/>
    </row>
    <row r="219" spans="1:9" x14ac:dyDescent="0.3">
      <c r="A219" s="29" t="s">
        <v>87</v>
      </c>
      <c r="B219" s="29" t="s">
        <v>201</v>
      </c>
      <c r="C219" s="26" t="s">
        <v>172</v>
      </c>
      <c r="D219" s="28">
        <v>1.9199988762606299</v>
      </c>
      <c r="E219" s="28">
        <v>1.87763275468749</v>
      </c>
      <c r="F219" s="28">
        <v>1.7652643300839701</v>
      </c>
      <c r="G219" s="28">
        <v>1.79365807786304</v>
      </c>
      <c r="H219" s="27"/>
      <c r="I219" s="27"/>
    </row>
    <row r="220" spans="1:9" x14ac:dyDescent="0.3">
      <c r="A220" s="29" t="s">
        <v>87</v>
      </c>
      <c r="B220" s="29" t="s">
        <v>201</v>
      </c>
      <c r="C220" s="26" t="s">
        <v>192</v>
      </c>
      <c r="D220" s="28">
        <v>1.9199988762606299</v>
      </c>
      <c r="E220" s="28">
        <v>1.87763275468749</v>
      </c>
      <c r="F220" s="28">
        <v>1.7652643300839701</v>
      </c>
      <c r="G220" s="28">
        <v>1.8971994857613701</v>
      </c>
      <c r="H220" s="27"/>
      <c r="I220" s="27"/>
    </row>
    <row r="221" spans="1:9" x14ac:dyDescent="0.3">
      <c r="A221" s="29" t="s">
        <v>87</v>
      </c>
      <c r="B221" s="29" t="s">
        <v>201</v>
      </c>
      <c r="C221" s="26" t="s">
        <v>193</v>
      </c>
      <c r="D221" s="28">
        <v>1.9199988762606299</v>
      </c>
      <c r="E221" s="28">
        <v>1.87763275468749</v>
      </c>
      <c r="F221" s="28">
        <v>1.7652643300839701</v>
      </c>
      <c r="G221" s="28">
        <v>1.8971994857613601</v>
      </c>
      <c r="H221" s="27"/>
      <c r="I221" s="27"/>
    </row>
    <row r="222" spans="1:9" x14ac:dyDescent="0.3">
      <c r="A222" s="29" t="s">
        <v>87</v>
      </c>
      <c r="B222" s="29" t="s">
        <v>201</v>
      </c>
      <c r="C222" s="26" t="s">
        <v>194</v>
      </c>
      <c r="D222" s="28">
        <v>1.9199988762606299</v>
      </c>
      <c r="E222" s="28">
        <v>1.87763275468749</v>
      </c>
      <c r="F222" s="28">
        <v>1.7652643300839701</v>
      </c>
      <c r="G222" s="28">
        <v>1.8971994857613601</v>
      </c>
      <c r="H222" s="27"/>
      <c r="I222" s="27"/>
    </row>
    <row r="223" spans="1:9" x14ac:dyDescent="0.3">
      <c r="A223" s="29" t="s">
        <v>87</v>
      </c>
      <c r="B223" s="29" t="s">
        <v>201</v>
      </c>
      <c r="C223" s="26" t="s">
        <v>195</v>
      </c>
      <c r="D223" s="28">
        <v>1.9199988762606299</v>
      </c>
      <c r="E223" s="28">
        <v>1.87763275468749</v>
      </c>
      <c r="F223" s="28">
        <v>1.7652643300839701</v>
      </c>
      <c r="G223" s="28">
        <v>1.8971994857618799</v>
      </c>
      <c r="H223" s="27"/>
      <c r="I223" s="27"/>
    </row>
    <row r="224" spans="1:9" x14ac:dyDescent="0.3">
      <c r="A224" s="29" t="s">
        <v>87</v>
      </c>
      <c r="B224" s="29" t="s">
        <v>201</v>
      </c>
      <c r="C224" s="26" t="s">
        <v>196</v>
      </c>
      <c r="D224" s="28">
        <v>1.9199988762606299</v>
      </c>
      <c r="E224" s="28">
        <v>1.87763275468749</v>
      </c>
      <c r="F224" s="28">
        <v>1.7652643300839701</v>
      </c>
      <c r="G224" s="28">
        <v>1.8971994857618799</v>
      </c>
      <c r="H224" s="27"/>
      <c r="I224" s="27"/>
    </row>
    <row r="225" spans="1:9" x14ac:dyDescent="0.3">
      <c r="A225" s="29" t="s">
        <v>87</v>
      </c>
      <c r="B225" s="29" t="s">
        <v>201</v>
      </c>
      <c r="C225" s="26" t="s">
        <v>197</v>
      </c>
      <c r="D225" s="28">
        <v>1.9199988762606299</v>
      </c>
      <c r="E225" s="28">
        <v>1.87763275468749</v>
      </c>
      <c r="F225" s="28">
        <v>1.7652643300839701</v>
      </c>
      <c r="G225" s="28">
        <v>1.8971994857618799</v>
      </c>
      <c r="H225" s="27"/>
      <c r="I225" s="27"/>
    </row>
    <row r="226" spans="1:9" x14ac:dyDescent="0.3">
      <c r="A226" s="29" t="s">
        <v>87</v>
      </c>
      <c r="B226" s="29" t="s">
        <v>201</v>
      </c>
      <c r="C226" s="26" t="s">
        <v>198</v>
      </c>
      <c r="D226" s="28">
        <v>1.8683134937796699</v>
      </c>
      <c r="E226" s="28">
        <v>1.85483336418822</v>
      </c>
      <c r="F226" s="28">
        <v>1.7652643300839701</v>
      </c>
      <c r="G226" s="28">
        <v>1.8683134937796699</v>
      </c>
      <c r="H226" s="27"/>
      <c r="I226" s="27"/>
    </row>
    <row r="227" spans="1:9" x14ac:dyDescent="0.3">
      <c r="A227" s="29" t="s">
        <v>87</v>
      </c>
      <c r="B227" s="29" t="s">
        <v>201</v>
      </c>
      <c r="C227" s="26" t="s">
        <v>199</v>
      </c>
      <c r="D227" s="28">
        <v>1.8683134937796699</v>
      </c>
      <c r="E227" s="28">
        <v>1.85483336418822</v>
      </c>
      <c r="F227" s="28">
        <v>1.7652643300839701</v>
      </c>
      <c r="G227" s="28">
        <v>1.8683134937796699</v>
      </c>
      <c r="H227" s="27"/>
      <c r="I227" s="27"/>
    </row>
    <row r="228" spans="1:9" x14ac:dyDescent="0.3">
      <c r="A228" s="29" t="s">
        <v>87</v>
      </c>
      <c r="B228" s="29" t="s">
        <v>201</v>
      </c>
      <c r="C228" s="26" t="s">
        <v>200</v>
      </c>
      <c r="D228" s="28">
        <v>1.8683134937796699</v>
      </c>
      <c r="E228" s="28">
        <v>1.85483336418822</v>
      </c>
      <c r="F228" s="28">
        <v>1.7652643300839701</v>
      </c>
      <c r="G228" s="28">
        <v>1.8683134937796699</v>
      </c>
      <c r="H228" s="27"/>
      <c r="I228" s="27"/>
    </row>
    <row r="229" spans="1:9" x14ac:dyDescent="0.3">
      <c r="A229" s="29" t="s">
        <v>87</v>
      </c>
      <c r="B229" s="26" t="s">
        <v>88</v>
      </c>
      <c r="C229" s="26" t="s">
        <v>173</v>
      </c>
      <c r="D229" s="28">
        <v>4.9355873203942698E-2</v>
      </c>
      <c r="E229" s="28">
        <v>4.7389966923468203E-2</v>
      </c>
      <c r="F229" s="28">
        <v>4.41328215896159E-2</v>
      </c>
      <c r="G229" s="28">
        <v>4.1078107073595098E-2</v>
      </c>
      <c r="H229" s="27"/>
      <c r="I229" s="27"/>
    </row>
    <row r="230" spans="1:9" x14ac:dyDescent="0.3">
      <c r="A230" s="29" t="s">
        <v>87</v>
      </c>
      <c r="B230" s="29" t="s">
        <v>88</v>
      </c>
      <c r="C230" s="26" t="s">
        <v>170</v>
      </c>
      <c r="D230" s="28">
        <v>4.0001076332782999E-2</v>
      </c>
      <c r="E230" s="28">
        <v>3.9118424533386299E-2</v>
      </c>
      <c r="F230" s="28">
        <v>3.6777351324679901E-2</v>
      </c>
      <c r="G230" s="28">
        <v>3.7368904000219298E-2</v>
      </c>
      <c r="H230" s="27"/>
      <c r="I230" s="27"/>
    </row>
    <row r="231" spans="1:9" x14ac:dyDescent="0.3">
      <c r="A231" s="29" t="s">
        <v>87</v>
      </c>
      <c r="B231" s="29" t="s">
        <v>88</v>
      </c>
      <c r="C231" s="26" t="s">
        <v>174</v>
      </c>
      <c r="D231" s="28">
        <v>4.0001076332782999E-2</v>
      </c>
      <c r="E231" s="28">
        <v>3.9118424533386299E-2</v>
      </c>
      <c r="F231" s="28">
        <v>3.6777351324679901E-2</v>
      </c>
      <c r="G231" s="28">
        <v>3.9526075971596401E-2</v>
      </c>
      <c r="H231" s="27"/>
      <c r="I231" s="27"/>
    </row>
    <row r="232" spans="1:9" x14ac:dyDescent="0.3">
      <c r="A232" s="29" t="s">
        <v>87</v>
      </c>
      <c r="B232" s="29" t="s">
        <v>88</v>
      </c>
      <c r="C232" s="26" t="s">
        <v>175</v>
      </c>
      <c r="D232" s="28">
        <v>4.0001076332782999E-2</v>
      </c>
      <c r="E232" s="28">
        <v>3.9118424533386299E-2</v>
      </c>
      <c r="F232" s="28">
        <v>3.6777351324679901E-2</v>
      </c>
      <c r="G232" s="28">
        <v>3.95260759715962E-2</v>
      </c>
      <c r="H232" s="27"/>
      <c r="I232" s="27"/>
    </row>
    <row r="233" spans="1:9" x14ac:dyDescent="0.3">
      <c r="A233" s="29" t="s">
        <v>87</v>
      </c>
      <c r="B233" s="29" t="s">
        <v>88</v>
      </c>
      <c r="C233" s="26" t="s">
        <v>176</v>
      </c>
      <c r="D233" s="28">
        <v>4.0001076332782999E-2</v>
      </c>
      <c r="E233" s="28">
        <v>3.9118424533386299E-2</v>
      </c>
      <c r="F233" s="28">
        <v>3.6777351324679901E-2</v>
      </c>
      <c r="G233" s="28">
        <v>3.95260759715962E-2</v>
      </c>
      <c r="H233" s="27"/>
      <c r="I233" s="27"/>
    </row>
    <row r="234" spans="1:9" x14ac:dyDescent="0.3">
      <c r="A234" s="29" t="s">
        <v>87</v>
      </c>
      <c r="B234" s="29" t="s">
        <v>88</v>
      </c>
      <c r="C234" s="26" t="s">
        <v>177</v>
      </c>
      <c r="D234" s="28">
        <v>4.0001076332782999E-2</v>
      </c>
      <c r="E234" s="28">
        <v>3.9118424533386299E-2</v>
      </c>
      <c r="F234" s="28">
        <v>3.6777351324679901E-2</v>
      </c>
      <c r="G234" s="28">
        <v>3.95260759715962E-2</v>
      </c>
      <c r="H234" s="27"/>
      <c r="I234" s="27"/>
    </row>
    <row r="235" spans="1:9" x14ac:dyDescent="0.3">
      <c r="A235" s="29" t="s">
        <v>87</v>
      </c>
      <c r="B235" s="29" t="s">
        <v>88</v>
      </c>
      <c r="C235" s="26" t="s">
        <v>178</v>
      </c>
      <c r="D235" s="28">
        <v>4.0001076332782999E-2</v>
      </c>
      <c r="E235" s="28">
        <v>3.9118424533386299E-2</v>
      </c>
      <c r="F235" s="28">
        <v>3.6777351324679901E-2</v>
      </c>
      <c r="G235" s="28">
        <v>3.95260759715962E-2</v>
      </c>
      <c r="H235" s="27"/>
      <c r="I235" s="27"/>
    </row>
    <row r="236" spans="1:9" x14ac:dyDescent="0.3">
      <c r="A236" s="29" t="s">
        <v>87</v>
      </c>
      <c r="B236" s="29" t="s">
        <v>88</v>
      </c>
      <c r="C236" s="26" t="s">
        <v>179</v>
      </c>
      <c r="D236" s="28">
        <v>4.0001076332782999E-2</v>
      </c>
      <c r="E236" s="28">
        <v>3.9118424533386299E-2</v>
      </c>
      <c r="F236" s="28">
        <v>3.6777351324679901E-2</v>
      </c>
      <c r="G236" s="28">
        <v>3.9526075971596297E-2</v>
      </c>
      <c r="H236" s="27"/>
      <c r="I236" s="27"/>
    </row>
    <row r="237" spans="1:9" x14ac:dyDescent="0.3">
      <c r="A237" s="29" t="s">
        <v>87</v>
      </c>
      <c r="B237" s="29" t="s">
        <v>88</v>
      </c>
      <c r="C237" s="26" t="s">
        <v>180</v>
      </c>
      <c r="D237" s="28">
        <v>4.0001076332782999E-2</v>
      </c>
      <c r="E237" s="28">
        <v>3.9118424533386299E-2</v>
      </c>
      <c r="F237" s="28">
        <v>3.6777351324679901E-2</v>
      </c>
      <c r="G237" s="28">
        <v>3.95260759715962E-2</v>
      </c>
      <c r="H237" s="27"/>
      <c r="I237" s="27"/>
    </row>
    <row r="238" spans="1:9" x14ac:dyDescent="0.3">
      <c r="A238" s="29" t="s">
        <v>87</v>
      </c>
      <c r="B238" s="29" t="s">
        <v>88</v>
      </c>
      <c r="C238" s="26" t="s">
        <v>181</v>
      </c>
      <c r="D238" s="28">
        <v>4.0001076332782999E-2</v>
      </c>
      <c r="E238" s="28">
        <v>3.9118424533386299E-2</v>
      </c>
      <c r="F238" s="28">
        <v>3.6777351324679901E-2</v>
      </c>
      <c r="G238" s="28">
        <v>3.95260759715962E-2</v>
      </c>
      <c r="H238" s="27"/>
      <c r="I238" s="27"/>
    </row>
    <row r="239" spans="1:9" x14ac:dyDescent="0.3">
      <c r="A239" s="29" t="s">
        <v>87</v>
      </c>
      <c r="B239" s="29" t="s">
        <v>88</v>
      </c>
      <c r="C239" s="26" t="s">
        <v>182</v>
      </c>
      <c r="D239" s="28">
        <v>4.0001076332782999E-2</v>
      </c>
      <c r="E239" s="28">
        <v>3.9118424533386299E-2</v>
      </c>
      <c r="F239" s="28">
        <v>3.6777351324679901E-2</v>
      </c>
      <c r="G239" s="28">
        <v>3.9526075971596297E-2</v>
      </c>
      <c r="H239" s="27"/>
      <c r="I239" s="27"/>
    </row>
    <row r="240" spans="1:9" x14ac:dyDescent="0.3">
      <c r="A240" s="29" t="s">
        <v>87</v>
      </c>
      <c r="B240" s="29" t="s">
        <v>88</v>
      </c>
      <c r="C240" s="26" t="s">
        <v>171</v>
      </c>
      <c r="D240" s="28">
        <v>4.0001076332782999E-2</v>
      </c>
      <c r="E240" s="28">
        <v>3.9118424533386299E-2</v>
      </c>
      <c r="F240" s="28">
        <v>3.6777351324679901E-2</v>
      </c>
      <c r="G240" s="28">
        <v>3.7368904000220103E-2</v>
      </c>
      <c r="H240" s="27"/>
      <c r="I240" s="27"/>
    </row>
    <row r="241" spans="1:9" x14ac:dyDescent="0.3">
      <c r="A241" s="29" t="s">
        <v>87</v>
      </c>
      <c r="B241" s="29" t="s">
        <v>88</v>
      </c>
      <c r="C241" s="26" t="s">
        <v>183</v>
      </c>
      <c r="D241" s="28">
        <v>4.0001076332782999E-2</v>
      </c>
      <c r="E241" s="28">
        <v>3.9118424533386299E-2</v>
      </c>
      <c r="F241" s="28">
        <v>3.6777351324679901E-2</v>
      </c>
      <c r="G241" s="28">
        <v>3.9526075971596401E-2</v>
      </c>
      <c r="H241" s="27"/>
      <c r="I241" s="27"/>
    </row>
    <row r="242" spans="1:9" x14ac:dyDescent="0.3">
      <c r="A242" s="29" t="s">
        <v>87</v>
      </c>
      <c r="B242" s="29" t="s">
        <v>88</v>
      </c>
      <c r="C242" s="26" t="s">
        <v>184</v>
      </c>
      <c r="D242" s="28">
        <v>4.0001076332782999E-2</v>
      </c>
      <c r="E242" s="28">
        <v>3.9118424533386299E-2</v>
      </c>
      <c r="F242" s="28">
        <v>3.6777351324679901E-2</v>
      </c>
      <c r="G242" s="28">
        <v>3.95260759715962E-2</v>
      </c>
      <c r="H242" s="27"/>
      <c r="I242" s="27"/>
    </row>
    <row r="243" spans="1:9" x14ac:dyDescent="0.3">
      <c r="A243" s="29" t="s">
        <v>87</v>
      </c>
      <c r="B243" s="29" t="s">
        <v>88</v>
      </c>
      <c r="C243" s="26" t="s">
        <v>185</v>
      </c>
      <c r="D243" s="28">
        <v>4.0001076332782999E-2</v>
      </c>
      <c r="E243" s="28">
        <v>3.9118424533386299E-2</v>
      </c>
      <c r="F243" s="28">
        <v>3.6777351324679901E-2</v>
      </c>
      <c r="G243" s="28">
        <v>3.95260759715962E-2</v>
      </c>
      <c r="H243" s="27"/>
      <c r="I243" s="27"/>
    </row>
    <row r="244" spans="1:9" x14ac:dyDescent="0.3">
      <c r="A244" s="29" t="s">
        <v>87</v>
      </c>
      <c r="B244" s="29" t="s">
        <v>88</v>
      </c>
      <c r="C244" s="26" t="s">
        <v>186</v>
      </c>
      <c r="D244" s="28">
        <v>4.0001076332782999E-2</v>
      </c>
      <c r="E244" s="28">
        <v>3.9118424533386299E-2</v>
      </c>
      <c r="F244" s="28">
        <v>3.6777351324679901E-2</v>
      </c>
      <c r="G244" s="28">
        <v>3.95260759715787E-2</v>
      </c>
      <c r="H244" s="27"/>
      <c r="I244" s="27"/>
    </row>
    <row r="245" spans="1:9" x14ac:dyDescent="0.3">
      <c r="A245" s="29" t="s">
        <v>87</v>
      </c>
      <c r="B245" s="29" t="s">
        <v>88</v>
      </c>
      <c r="C245" s="26" t="s">
        <v>187</v>
      </c>
      <c r="D245" s="28">
        <v>4.0001076332782999E-2</v>
      </c>
      <c r="E245" s="28">
        <v>3.9118424533386299E-2</v>
      </c>
      <c r="F245" s="28">
        <v>3.6777351324679901E-2</v>
      </c>
      <c r="G245" s="28">
        <v>3.9526075971607101E-2</v>
      </c>
      <c r="H245" s="27"/>
      <c r="I245" s="27"/>
    </row>
    <row r="246" spans="1:9" x14ac:dyDescent="0.3">
      <c r="A246" s="29" t="s">
        <v>87</v>
      </c>
      <c r="B246" s="29" t="s">
        <v>88</v>
      </c>
      <c r="C246" s="26" t="s">
        <v>188</v>
      </c>
      <c r="D246" s="28">
        <v>4.0001076332782999E-2</v>
      </c>
      <c r="E246" s="28">
        <v>3.9118424533386299E-2</v>
      </c>
      <c r="F246" s="28">
        <v>3.6777351324679901E-2</v>
      </c>
      <c r="G246" s="28">
        <v>3.95260759715962E-2</v>
      </c>
      <c r="H246" s="27"/>
      <c r="I246" s="27"/>
    </row>
    <row r="247" spans="1:9" x14ac:dyDescent="0.3">
      <c r="A247" s="29" t="s">
        <v>87</v>
      </c>
      <c r="B247" s="29" t="s">
        <v>88</v>
      </c>
      <c r="C247" s="26" t="s">
        <v>189</v>
      </c>
      <c r="D247" s="28">
        <v>3.8924267926552999E-2</v>
      </c>
      <c r="E247" s="28">
        <v>3.86434241721995E-2</v>
      </c>
      <c r="F247" s="28">
        <v>3.6777351324679901E-2</v>
      </c>
      <c r="G247" s="28">
        <v>3.8924267926552999E-2</v>
      </c>
      <c r="H247" s="27"/>
      <c r="I247" s="27"/>
    </row>
    <row r="248" spans="1:9" x14ac:dyDescent="0.3">
      <c r="A248" s="29" t="s">
        <v>87</v>
      </c>
      <c r="B248" s="29" t="s">
        <v>88</v>
      </c>
      <c r="C248" s="26" t="s">
        <v>190</v>
      </c>
      <c r="D248" s="28">
        <v>3.8924267926552999E-2</v>
      </c>
      <c r="E248" s="28">
        <v>3.86434241721995E-2</v>
      </c>
      <c r="F248" s="28">
        <v>3.6777351324679901E-2</v>
      </c>
      <c r="G248" s="28">
        <v>3.8924267926552999E-2</v>
      </c>
      <c r="H248" s="27"/>
      <c r="I248" s="27"/>
    </row>
    <row r="249" spans="1:9" x14ac:dyDescent="0.3">
      <c r="A249" s="29" t="s">
        <v>87</v>
      </c>
      <c r="B249" s="29" t="s">
        <v>88</v>
      </c>
      <c r="C249" s="26" t="s">
        <v>191</v>
      </c>
      <c r="D249" s="28">
        <v>3.8924267926552999E-2</v>
      </c>
      <c r="E249" s="28">
        <v>3.86434241721995E-2</v>
      </c>
      <c r="F249" s="28">
        <v>3.6777351324679901E-2</v>
      </c>
      <c r="G249" s="28">
        <v>3.8924267926552999E-2</v>
      </c>
      <c r="H249" s="27"/>
      <c r="I249" s="27"/>
    </row>
    <row r="250" spans="1:9" x14ac:dyDescent="0.3">
      <c r="A250" s="29" t="s">
        <v>87</v>
      </c>
      <c r="B250" s="29" t="s">
        <v>88</v>
      </c>
      <c r="C250" s="26" t="s">
        <v>172</v>
      </c>
      <c r="D250" s="28">
        <v>4.0001076332782999E-2</v>
      </c>
      <c r="E250" s="28">
        <v>3.9118424533386299E-2</v>
      </c>
      <c r="F250" s="28">
        <v>3.6777351324679901E-2</v>
      </c>
      <c r="G250" s="28">
        <v>3.7368904000219298E-2</v>
      </c>
      <c r="H250" s="27"/>
      <c r="I250" s="27"/>
    </row>
    <row r="251" spans="1:9" x14ac:dyDescent="0.3">
      <c r="A251" s="29" t="s">
        <v>87</v>
      </c>
      <c r="B251" s="29" t="s">
        <v>88</v>
      </c>
      <c r="C251" s="26" t="s">
        <v>192</v>
      </c>
      <c r="D251" s="28">
        <v>4.0001076332782999E-2</v>
      </c>
      <c r="E251" s="28">
        <v>3.9118424533386299E-2</v>
      </c>
      <c r="F251" s="28">
        <v>3.6777351324679901E-2</v>
      </c>
      <c r="G251" s="28">
        <v>3.9526075971596401E-2</v>
      </c>
      <c r="H251" s="27"/>
      <c r="I251" s="27"/>
    </row>
    <row r="252" spans="1:9" x14ac:dyDescent="0.3">
      <c r="A252" s="29" t="s">
        <v>87</v>
      </c>
      <c r="B252" s="29" t="s">
        <v>88</v>
      </c>
      <c r="C252" s="26" t="s">
        <v>193</v>
      </c>
      <c r="D252" s="28">
        <v>4.0001076332782999E-2</v>
      </c>
      <c r="E252" s="28">
        <v>3.9118424533386299E-2</v>
      </c>
      <c r="F252" s="28">
        <v>3.6777351324679901E-2</v>
      </c>
      <c r="G252" s="28">
        <v>3.95260759715962E-2</v>
      </c>
      <c r="H252" s="27"/>
      <c r="I252" s="27"/>
    </row>
    <row r="253" spans="1:9" x14ac:dyDescent="0.3">
      <c r="A253" s="29" t="s">
        <v>87</v>
      </c>
      <c r="B253" s="29" t="s">
        <v>88</v>
      </c>
      <c r="C253" s="26" t="s">
        <v>194</v>
      </c>
      <c r="D253" s="28">
        <v>4.0001076332782999E-2</v>
      </c>
      <c r="E253" s="28">
        <v>3.9118424533386299E-2</v>
      </c>
      <c r="F253" s="28">
        <v>3.6777351324679901E-2</v>
      </c>
      <c r="G253" s="28">
        <v>3.95260759715962E-2</v>
      </c>
      <c r="H253" s="27"/>
      <c r="I253" s="27"/>
    </row>
    <row r="254" spans="1:9" x14ac:dyDescent="0.3">
      <c r="A254" s="29" t="s">
        <v>87</v>
      </c>
      <c r="B254" s="29" t="s">
        <v>88</v>
      </c>
      <c r="C254" s="26" t="s">
        <v>195</v>
      </c>
      <c r="D254" s="28">
        <v>4.0001076332782999E-2</v>
      </c>
      <c r="E254" s="28">
        <v>3.9118424533386299E-2</v>
      </c>
      <c r="F254" s="28">
        <v>3.6777351324679901E-2</v>
      </c>
      <c r="G254" s="28">
        <v>3.9526075971607101E-2</v>
      </c>
      <c r="H254" s="27"/>
      <c r="I254" s="27"/>
    </row>
    <row r="255" spans="1:9" x14ac:dyDescent="0.3">
      <c r="A255" s="29" t="s">
        <v>87</v>
      </c>
      <c r="B255" s="29" t="s">
        <v>88</v>
      </c>
      <c r="C255" s="26" t="s">
        <v>196</v>
      </c>
      <c r="D255" s="28">
        <v>4.0001076332782999E-2</v>
      </c>
      <c r="E255" s="28">
        <v>3.9118424533386299E-2</v>
      </c>
      <c r="F255" s="28">
        <v>3.6777351324679901E-2</v>
      </c>
      <c r="G255" s="28">
        <v>3.9526075971607101E-2</v>
      </c>
      <c r="H255" s="27"/>
      <c r="I255" s="27"/>
    </row>
    <row r="256" spans="1:9" x14ac:dyDescent="0.3">
      <c r="A256" s="29" t="s">
        <v>87</v>
      </c>
      <c r="B256" s="29" t="s">
        <v>88</v>
      </c>
      <c r="C256" s="26" t="s">
        <v>197</v>
      </c>
      <c r="D256" s="28">
        <v>4.0001076332782999E-2</v>
      </c>
      <c r="E256" s="28">
        <v>3.9118424533386299E-2</v>
      </c>
      <c r="F256" s="28">
        <v>3.6777351324679901E-2</v>
      </c>
      <c r="G256" s="28">
        <v>3.9526075971607101E-2</v>
      </c>
      <c r="H256" s="27"/>
      <c r="I256" s="27"/>
    </row>
    <row r="257" spans="1:9" x14ac:dyDescent="0.3">
      <c r="A257" s="29" t="s">
        <v>87</v>
      </c>
      <c r="B257" s="29" t="s">
        <v>88</v>
      </c>
      <c r="C257" s="26" t="s">
        <v>198</v>
      </c>
      <c r="D257" s="28">
        <v>3.8924267926552999E-2</v>
      </c>
      <c r="E257" s="28">
        <v>3.86434241721995E-2</v>
      </c>
      <c r="F257" s="28">
        <v>3.6777351324679901E-2</v>
      </c>
      <c r="G257" s="28">
        <v>3.8924267926552999E-2</v>
      </c>
      <c r="H257" s="27"/>
      <c r="I257" s="27"/>
    </row>
    <row r="258" spans="1:9" x14ac:dyDescent="0.3">
      <c r="A258" s="29" t="s">
        <v>87</v>
      </c>
      <c r="B258" s="29" t="s">
        <v>88</v>
      </c>
      <c r="C258" s="26" t="s">
        <v>199</v>
      </c>
      <c r="D258" s="28">
        <v>3.8924267926552999E-2</v>
      </c>
      <c r="E258" s="28">
        <v>3.86434241721995E-2</v>
      </c>
      <c r="F258" s="28">
        <v>3.6777351324679901E-2</v>
      </c>
      <c r="G258" s="28">
        <v>3.8924267926552999E-2</v>
      </c>
      <c r="H258" s="27"/>
      <c r="I258" s="27"/>
    </row>
    <row r="259" spans="1:9" x14ac:dyDescent="0.3">
      <c r="A259" s="29" t="s">
        <v>87</v>
      </c>
      <c r="B259" s="29" t="s">
        <v>88</v>
      </c>
      <c r="C259" s="26" t="s">
        <v>200</v>
      </c>
      <c r="D259" s="28">
        <v>3.8924267926552999E-2</v>
      </c>
      <c r="E259" s="28">
        <v>3.86434241721995E-2</v>
      </c>
      <c r="F259" s="28">
        <v>3.6777351324679901E-2</v>
      </c>
      <c r="G259" s="28">
        <v>3.8924267926552999E-2</v>
      </c>
      <c r="H259" s="27"/>
      <c r="I259" s="27"/>
    </row>
    <row r="260" spans="1:9" x14ac:dyDescent="0.3">
      <c r="A260" s="29" t="s">
        <v>87</v>
      </c>
      <c r="B260" s="26" t="s">
        <v>97</v>
      </c>
      <c r="C260" s="26" t="s">
        <v>173</v>
      </c>
      <c r="D260" s="28">
        <v>5.1654087835161303E-3</v>
      </c>
      <c r="E260" s="28">
        <v>4.9596640785896798E-3</v>
      </c>
      <c r="F260" s="28">
        <v>4.61878292251837E-3</v>
      </c>
      <c r="G260" s="28">
        <v>4.29908745026953E-3</v>
      </c>
      <c r="H260" s="27"/>
      <c r="I260" s="27"/>
    </row>
    <row r="261" spans="1:9" x14ac:dyDescent="0.3">
      <c r="A261" s="29" t="s">
        <v>87</v>
      </c>
      <c r="B261" s="29" t="s">
        <v>97</v>
      </c>
      <c r="C261" s="26" t="s">
        <v>170</v>
      </c>
      <c r="D261" s="28">
        <v>4.1863692733320104E-3</v>
      </c>
      <c r="E261" s="28">
        <v>4.0939940996915702E-3</v>
      </c>
      <c r="F261" s="28">
        <v>3.8489857687653102E-3</v>
      </c>
      <c r="G261" s="28">
        <v>3.91089555148797E-3</v>
      </c>
      <c r="H261" s="27"/>
      <c r="I261" s="27"/>
    </row>
    <row r="262" spans="1:9" x14ac:dyDescent="0.3">
      <c r="A262" s="29" t="s">
        <v>87</v>
      </c>
      <c r="B262" s="29" t="s">
        <v>97</v>
      </c>
      <c r="C262" s="26" t="s">
        <v>174</v>
      </c>
      <c r="D262" s="28">
        <v>4.1863692733320104E-3</v>
      </c>
      <c r="E262" s="28">
        <v>4.0939940996915702E-3</v>
      </c>
      <c r="F262" s="28">
        <v>3.8489857687653102E-3</v>
      </c>
      <c r="G262" s="28">
        <v>4.1366574380716399E-3</v>
      </c>
      <c r="H262" s="27"/>
      <c r="I262" s="27"/>
    </row>
    <row r="263" spans="1:9" x14ac:dyDescent="0.3">
      <c r="A263" s="29" t="s">
        <v>87</v>
      </c>
      <c r="B263" s="29" t="s">
        <v>97</v>
      </c>
      <c r="C263" s="26" t="s">
        <v>175</v>
      </c>
      <c r="D263" s="28">
        <v>4.1863692733320104E-3</v>
      </c>
      <c r="E263" s="28">
        <v>4.0939940996915702E-3</v>
      </c>
      <c r="F263" s="28">
        <v>3.8489857687653102E-3</v>
      </c>
      <c r="G263" s="28">
        <v>4.1366574380716104E-3</v>
      </c>
      <c r="H263" s="27"/>
      <c r="I263" s="27"/>
    </row>
    <row r="264" spans="1:9" x14ac:dyDescent="0.3">
      <c r="A264" s="29" t="s">
        <v>87</v>
      </c>
      <c r="B264" s="29" t="s">
        <v>97</v>
      </c>
      <c r="C264" s="26" t="s">
        <v>176</v>
      </c>
      <c r="D264" s="28">
        <v>4.1863692733320104E-3</v>
      </c>
      <c r="E264" s="28">
        <v>4.0939940996915702E-3</v>
      </c>
      <c r="F264" s="28">
        <v>3.8489857687653102E-3</v>
      </c>
      <c r="G264" s="28">
        <v>4.1366574380716104E-3</v>
      </c>
      <c r="H264" s="27"/>
      <c r="I264" s="27"/>
    </row>
    <row r="265" spans="1:9" x14ac:dyDescent="0.3">
      <c r="A265" s="29" t="s">
        <v>87</v>
      </c>
      <c r="B265" s="29" t="s">
        <v>97</v>
      </c>
      <c r="C265" s="26" t="s">
        <v>177</v>
      </c>
      <c r="D265" s="28">
        <v>4.1863692733320104E-3</v>
      </c>
      <c r="E265" s="28">
        <v>4.0939940996915702E-3</v>
      </c>
      <c r="F265" s="28">
        <v>3.8489857687653102E-3</v>
      </c>
      <c r="G265" s="28">
        <v>4.1366574380716104E-3</v>
      </c>
      <c r="H265" s="27"/>
      <c r="I265" s="27"/>
    </row>
    <row r="266" spans="1:9" x14ac:dyDescent="0.3">
      <c r="A266" s="29" t="s">
        <v>87</v>
      </c>
      <c r="B266" s="29" t="s">
        <v>97</v>
      </c>
      <c r="C266" s="26" t="s">
        <v>178</v>
      </c>
      <c r="D266" s="28">
        <v>4.1863692733320104E-3</v>
      </c>
      <c r="E266" s="28">
        <v>4.0939940996915702E-3</v>
      </c>
      <c r="F266" s="28">
        <v>3.8489857687653102E-3</v>
      </c>
      <c r="G266" s="28">
        <v>4.1366574380716104E-3</v>
      </c>
      <c r="H266" s="27"/>
      <c r="I266" s="27"/>
    </row>
    <row r="267" spans="1:9" x14ac:dyDescent="0.3">
      <c r="A267" s="29" t="s">
        <v>87</v>
      </c>
      <c r="B267" s="29" t="s">
        <v>97</v>
      </c>
      <c r="C267" s="26" t="s">
        <v>179</v>
      </c>
      <c r="D267" s="28">
        <v>4.1863692733320104E-3</v>
      </c>
      <c r="E267" s="28">
        <v>4.0939940996915702E-3</v>
      </c>
      <c r="F267" s="28">
        <v>3.8489857687653102E-3</v>
      </c>
      <c r="G267" s="28">
        <v>4.13665743807162E-3</v>
      </c>
      <c r="H267" s="27"/>
      <c r="I267" s="27"/>
    </row>
    <row r="268" spans="1:9" x14ac:dyDescent="0.3">
      <c r="A268" s="29" t="s">
        <v>87</v>
      </c>
      <c r="B268" s="29" t="s">
        <v>97</v>
      </c>
      <c r="C268" s="26" t="s">
        <v>180</v>
      </c>
      <c r="D268" s="28">
        <v>4.1863692733320104E-3</v>
      </c>
      <c r="E268" s="28">
        <v>4.0939940996915702E-3</v>
      </c>
      <c r="F268" s="28">
        <v>3.8489857687653102E-3</v>
      </c>
      <c r="G268" s="28">
        <v>4.1366574380716104E-3</v>
      </c>
      <c r="H268" s="27"/>
      <c r="I268" s="27"/>
    </row>
    <row r="269" spans="1:9" x14ac:dyDescent="0.3">
      <c r="A269" s="29" t="s">
        <v>87</v>
      </c>
      <c r="B269" s="29" t="s">
        <v>97</v>
      </c>
      <c r="C269" s="26" t="s">
        <v>181</v>
      </c>
      <c r="D269" s="28">
        <v>4.1863692733320104E-3</v>
      </c>
      <c r="E269" s="28">
        <v>4.0939940996915702E-3</v>
      </c>
      <c r="F269" s="28">
        <v>3.8489857687653102E-3</v>
      </c>
      <c r="G269" s="28">
        <v>4.1366574380716104E-3</v>
      </c>
      <c r="H269" s="27"/>
      <c r="I269" s="27"/>
    </row>
    <row r="270" spans="1:9" x14ac:dyDescent="0.3">
      <c r="A270" s="29" t="s">
        <v>87</v>
      </c>
      <c r="B270" s="29" t="s">
        <v>97</v>
      </c>
      <c r="C270" s="26" t="s">
        <v>182</v>
      </c>
      <c r="D270" s="28">
        <v>4.1863692733320104E-3</v>
      </c>
      <c r="E270" s="28">
        <v>4.0939940996915702E-3</v>
      </c>
      <c r="F270" s="28">
        <v>3.8489857687653102E-3</v>
      </c>
      <c r="G270" s="28">
        <v>4.13665743807162E-3</v>
      </c>
      <c r="H270" s="27"/>
      <c r="I270" s="27"/>
    </row>
    <row r="271" spans="1:9" x14ac:dyDescent="0.3">
      <c r="A271" s="29" t="s">
        <v>87</v>
      </c>
      <c r="B271" s="29" t="s">
        <v>97</v>
      </c>
      <c r="C271" s="26" t="s">
        <v>171</v>
      </c>
      <c r="D271" s="28">
        <v>4.1863692733320104E-3</v>
      </c>
      <c r="E271" s="28">
        <v>4.0939940996915702E-3</v>
      </c>
      <c r="F271" s="28">
        <v>3.8489857687653102E-3</v>
      </c>
      <c r="G271" s="28">
        <v>3.9108955514880602E-3</v>
      </c>
      <c r="H271" s="27"/>
      <c r="I271" s="27"/>
    </row>
    <row r="272" spans="1:9" x14ac:dyDescent="0.3">
      <c r="A272" s="29" t="s">
        <v>87</v>
      </c>
      <c r="B272" s="29" t="s">
        <v>97</v>
      </c>
      <c r="C272" s="26" t="s">
        <v>183</v>
      </c>
      <c r="D272" s="28">
        <v>4.1863692733320104E-3</v>
      </c>
      <c r="E272" s="28">
        <v>4.0939940996915702E-3</v>
      </c>
      <c r="F272" s="28">
        <v>3.8489857687653102E-3</v>
      </c>
      <c r="G272" s="28">
        <v>4.1366574380716399E-3</v>
      </c>
      <c r="H272" s="27"/>
      <c r="I272" s="27"/>
    </row>
    <row r="273" spans="1:9" x14ac:dyDescent="0.3">
      <c r="A273" s="29" t="s">
        <v>87</v>
      </c>
      <c r="B273" s="29" t="s">
        <v>97</v>
      </c>
      <c r="C273" s="26" t="s">
        <v>184</v>
      </c>
      <c r="D273" s="28">
        <v>4.1863692733320104E-3</v>
      </c>
      <c r="E273" s="28">
        <v>4.0939940996915702E-3</v>
      </c>
      <c r="F273" s="28">
        <v>3.8489857687653102E-3</v>
      </c>
      <c r="G273" s="28">
        <v>4.1366574380716104E-3</v>
      </c>
      <c r="H273" s="27"/>
      <c r="I273" s="27"/>
    </row>
    <row r="274" spans="1:9" x14ac:dyDescent="0.3">
      <c r="A274" s="29" t="s">
        <v>87</v>
      </c>
      <c r="B274" s="29" t="s">
        <v>97</v>
      </c>
      <c r="C274" s="26" t="s">
        <v>185</v>
      </c>
      <c r="D274" s="28">
        <v>4.1863692733320104E-3</v>
      </c>
      <c r="E274" s="28">
        <v>4.0939940996915702E-3</v>
      </c>
      <c r="F274" s="28">
        <v>3.8489857687653102E-3</v>
      </c>
      <c r="G274" s="28">
        <v>4.1366574380716104E-3</v>
      </c>
      <c r="H274" s="27"/>
      <c r="I274" s="27"/>
    </row>
    <row r="275" spans="1:9" x14ac:dyDescent="0.3">
      <c r="A275" s="29" t="s">
        <v>87</v>
      </c>
      <c r="B275" s="29" t="s">
        <v>97</v>
      </c>
      <c r="C275" s="26" t="s">
        <v>186</v>
      </c>
      <c r="D275" s="28">
        <v>4.1863692733320104E-3</v>
      </c>
      <c r="E275" s="28">
        <v>4.0939940996915702E-3</v>
      </c>
      <c r="F275" s="28">
        <v>3.8489857687653102E-3</v>
      </c>
      <c r="G275" s="28">
        <v>4.1366574380697803E-3</v>
      </c>
      <c r="H275" s="27"/>
      <c r="I275" s="27"/>
    </row>
    <row r="276" spans="1:9" x14ac:dyDescent="0.3">
      <c r="A276" s="29" t="s">
        <v>87</v>
      </c>
      <c r="B276" s="29" t="s">
        <v>97</v>
      </c>
      <c r="C276" s="26" t="s">
        <v>187</v>
      </c>
      <c r="D276" s="28">
        <v>4.1863692733320104E-3</v>
      </c>
      <c r="E276" s="28">
        <v>4.0939940996915702E-3</v>
      </c>
      <c r="F276" s="28">
        <v>3.8489857687653102E-3</v>
      </c>
      <c r="G276" s="28">
        <v>4.1366574380727501E-3</v>
      </c>
      <c r="H276" s="27"/>
      <c r="I276" s="27"/>
    </row>
    <row r="277" spans="1:9" x14ac:dyDescent="0.3">
      <c r="A277" s="29" t="s">
        <v>87</v>
      </c>
      <c r="B277" s="29" t="s">
        <v>97</v>
      </c>
      <c r="C277" s="26" t="s">
        <v>188</v>
      </c>
      <c r="D277" s="28">
        <v>4.1863692733320104E-3</v>
      </c>
      <c r="E277" s="28">
        <v>4.0939940996915702E-3</v>
      </c>
      <c r="F277" s="28">
        <v>3.8489857687653102E-3</v>
      </c>
      <c r="G277" s="28">
        <v>4.1366574380716104E-3</v>
      </c>
      <c r="H277" s="27"/>
      <c r="I277" s="27"/>
    </row>
    <row r="278" spans="1:9" x14ac:dyDescent="0.3">
      <c r="A278" s="29" t="s">
        <v>87</v>
      </c>
      <c r="B278" s="29" t="s">
        <v>97</v>
      </c>
      <c r="C278" s="26" t="s">
        <v>189</v>
      </c>
      <c r="D278" s="28">
        <v>4.0736743651349399E-3</v>
      </c>
      <c r="E278" s="28">
        <v>4.0442822644311703E-3</v>
      </c>
      <c r="F278" s="28">
        <v>3.8489857687653102E-3</v>
      </c>
      <c r="G278" s="28">
        <v>4.0736743651349399E-3</v>
      </c>
      <c r="H278" s="27"/>
      <c r="I278" s="27"/>
    </row>
    <row r="279" spans="1:9" x14ac:dyDescent="0.3">
      <c r="A279" s="29" t="s">
        <v>87</v>
      </c>
      <c r="B279" s="29" t="s">
        <v>97</v>
      </c>
      <c r="C279" s="26" t="s">
        <v>190</v>
      </c>
      <c r="D279" s="28">
        <v>4.0736743651349399E-3</v>
      </c>
      <c r="E279" s="28">
        <v>4.0442822644311703E-3</v>
      </c>
      <c r="F279" s="28">
        <v>3.8489857687653102E-3</v>
      </c>
      <c r="G279" s="28">
        <v>4.0736743651349399E-3</v>
      </c>
      <c r="H279" s="27"/>
      <c r="I279" s="27"/>
    </row>
    <row r="280" spans="1:9" x14ac:dyDescent="0.3">
      <c r="A280" s="29" t="s">
        <v>87</v>
      </c>
      <c r="B280" s="29" t="s">
        <v>97</v>
      </c>
      <c r="C280" s="26" t="s">
        <v>191</v>
      </c>
      <c r="D280" s="28">
        <v>4.0736743651349399E-3</v>
      </c>
      <c r="E280" s="28">
        <v>4.0442822644311703E-3</v>
      </c>
      <c r="F280" s="28">
        <v>3.8489857687653102E-3</v>
      </c>
      <c r="G280" s="28">
        <v>4.0736743651349399E-3</v>
      </c>
      <c r="H280" s="27"/>
      <c r="I280" s="27"/>
    </row>
    <row r="281" spans="1:9" x14ac:dyDescent="0.3">
      <c r="A281" s="29" t="s">
        <v>87</v>
      </c>
      <c r="B281" s="29" t="s">
        <v>97</v>
      </c>
      <c r="C281" s="26" t="s">
        <v>172</v>
      </c>
      <c r="D281" s="28">
        <v>4.1863692733320104E-3</v>
      </c>
      <c r="E281" s="28">
        <v>4.0939940996915702E-3</v>
      </c>
      <c r="F281" s="28">
        <v>3.8489857687653102E-3</v>
      </c>
      <c r="G281" s="28">
        <v>3.91089555148797E-3</v>
      </c>
      <c r="H281" s="27"/>
      <c r="I281" s="27"/>
    </row>
    <row r="282" spans="1:9" x14ac:dyDescent="0.3">
      <c r="A282" s="29" t="s">
        <v>87</v>
      </c>
      <c r="B282" s="29" t="s">
        <v>97</v>
      </c>
      <c r="C282" s="26" t="s">
        <v>192</v>
      </c>
      <c r="D282" s="28">
        <v>4.1863692733320104E-3</v>
      </c>
      <c r="E282" s="28">
        <v>4.0939940996915702E-3</v>
      </c>
      <c r="F282" s="28">
        <v>3.8489857687653102E-3</v>
      </c>
      <c r="G282" s="28">
        <v>4.1366574380716399E-3</v>
      </c>
      <c r="H282" s="27"/>
      <c r="I282" s="27"/>
    </row>
    <row r="283" spans="1:9" x14ac:dyDescent="0.3">
      <c r="A283" s="29" t="s">
        <v>87</v>
      </c>
      <c r="B283" s="29" t="s">
        <v>97</v>
      </c>
      <c r="C283" s="26" t="s">
        <v>193</v>
      </c>
      <c r="D283" s="28">
        <v>4.1863692733320104E-3</v>
      </c>
      <c r="E283" s="28">
        <v>4.0939940996915702E-3</v>
      </c>
      <c r="F283" s="28">
        <v>3.8489857687653102E-3</v>
      </c>
      <c r="G283" s="28">
        <v>4.1366574380716104E-3</v>
      </c>
      <c r="H283" s="27"/>
      <c r="I283" s="27"/>
    </row>
    <row r="284" spans="1:9" x14ac:dyDescent="0.3">
      <c r="A284" s="29" t="s">
        <v>87</v>
      </c>
      <c r="B284" s="29" t="s">
        <v>97</v>
      </c>
      <c r="C284" s="26" t="s">
        <v>194</v>
      </c>
      <c r="D284" s="28">
        <v>4.1863692733320104E-3</v>
      </c>
      <c r="E284" s="28">
        <v>4.0939940996915702E-3</v>
      </c>
      <c r="F284" s="28">
        <v>3.8489857687653102E-3</v>
      </c>
      <c r="G284" s="28">
        <v>4.1366574380716104E-3</v>
      </c>
      <c r="H284" s="27"/>
      <c r="I284" s="27"/>
    </row>
    <row r="285" spans="1:9" x14ac:dyDescent="0.3">
      <c r="A285" s="29" t="s">
        <v>87</v>
      </c>
      <c r="B285" s="29" t="s">
        <v>97</v>
      </c>
      <c r="C285" s="26" t="s">
        <v>195</v>
      </c>
      <c r="D285" s="28">
        <v>4.1863692733320104E-3</v>
      </c>
      <c r="E285" s="28">
        <v>4.0939940996915702E-3</v>
      </c>
      <c r="F285" s="28">
        <v>3.8489857687653102E-3</v>
      </c>
      <c r="G285" s="28">
        <v>4.1366574380727501E-3</v>
      </c>
      <c r="H285" s="27"/>
      <c r="I285" s="27"/>
    </row>
    <row r="286" spans="1:9" x14ac:dyDescent="0.3">
      <c r="A286" s="29" t="s">
        <v>87</v>
      </c>
      <c r="B286" s="29" t="s">
        <v>97</v>
      </c>
      <c r="C286" s="26" t="s">
        <v>196</v>
      </c>
      <c r="D286" s="28">
        <v>4.1863692733320104E-3</v>
      </c>
      <c r="E286" s="28">
        <v>4.0939940996915702E-3</v>
      </c>
      <c r="F286" s="28">
        <v>3.8489857687653102E-3</v>
      </c>
      <c r="G286" s="28">
        <v>4.1366574380727501E-3</v>
      </c>
      <c r="H286" s="27"/>
      <c r="I286" s="27"/>
    </row>
    <row r="287" spans="1:9" x14ac:dyDescent="0.3">
      <c r="A287" s="29" t="s">
        <v>87</v>
      </c>
      <c r="B287" s="29" t="s">
        <v>97</v>
      </c>
      <c r="C287" s="26" t="s">
        <v>197</v>
      </c>
      <c r="D287" s="28">
        <v>4.1863692733320104E-3</v>
      </c>
      <c r="E287" s="28">
        <v>4.0939940996915702E-3</v>
      </c>
      <c r="F287" s="28">
        <v>3.8489857687653102E-3</v>
      </c>
      <c r="G287" s="28">
        <v>4.1366574380727501E-3</v>
      </c>
      <c r="H287" s="27"/>
      <c r="I287" s="27"/>
    </row>
    <row r="288" spans="1:9" x14ac:dyDescent="0.3">
      <c r="A288" s="29" t="s">
        <v>87</v>
      </c>
      <c r="B288" s="29" t="s">
        <v>97</v>
      </c>
      <c r="C288" s="26" t="s">
        <v>198</v>
      </c>
      <c r="D288" s="28">
        <v>4.0736743651349399E-3</v>
      </c>
      <c r="E288" s="28">
        <v>4.0442822644311703E-3</v>
      </c>
      <c r="F288" s="28">
        <v>3.8489857687653102E-3</v>
      </c>
      <c r="G288" s="28">
        <v>4.0736743651349399E-3</v>
      </c>
      <c r="H288" s="27"/>
      <c r="I288" s="27"/>
    </row>
    <row r="289" spans="1:9" x14ac:dyDescent="0.3">
      <c r="A289" s="29" t="s">
        <v>87</v>
      </c>
      <c r="B289" s="29" t="s">
        <v>97</v>
      </c>
      <c r="C289" s="26" t="s">
        <v>199</v>
      </c>
      <c r="D289" s="28">
        <v>4.0736743651349399E-3</v>
      </c>
      <c r="E289" s="28">
        <v>4.0442822644311703E-3</v>
      </c>
      <c r="F289" s="28">
        <v>3.8489857687653102E-3</v>
      </c>
      <c r="G289" s="28">
        <v>4.0736743651349399E-3</v>
      </c>
      <c r="H289" s="27"/>
      <c r="I289" s="27"/>
    </row>
    <row r="290" spans="1:9" x14ac:dyDescent="0.3">
      <c r="A290" s="29" t="s">
        <v>87</v>
      </c>
      <c r="B290" s="29" t="s">
        <v>97</v>
      </c>
      <c r="C290" s="26" t="s">
        <v>200</v>
      </c>
      <c r="D290" s="28">
        <v>4.0736743651349399E-3</v>
      </c>
      <c r="E290" s="28">
        <v>4.0442822644311703E-3</v>
      </c>
      <c r="F290" s="28">
        <v>3.8489857687653102E-3</v>
      </c>
      <c r="G290" s="28">
        <v>4.0736743651349399E-3</v>
      </c>
      <c r="H290" s="27"/>
      <c r="I290" s="27"/>
    </row>
    <row r="291" spans="1:9" x14ac:dyDescent="0.3">
      <c r="A291" s="26" t="s">
        <v>89</v>
      </c>
      <c r="B291" s="26" t="s">
        <v>201</v>
      </c>
      <c r="C291" s="26" t="s">
        <v>173</v>
      </c>
      <c r="D291" s="28">
        <v>0.19298970081314701</v>
      </c>
      <c r="E291" s="28">
        <v>9.4777328075416806E-2</v>
      </c>
      <c r="F291" s="28">
        <v>8.82632165041983E-2</v>
      </c>
      <c r="G291" s="28">
        <v>8.2153955437838003E-2</v>
      </c>
      <c r="H291" s="27"/>
      <c r="I291" s="27"/>
    </row>
    <row r="292" spans="1:9" x14ac:dyDescent="0.3">
      <c r="A292" s="29" t="s">
        <v>89</v>
      </c>
      <c r="B292" s="29" t="s">
        <v>201</v>
      </c>
      <c r="C292" s="26" t="s">
        <v>170</v>
      </c>
      <c r="D292" s="28">
        <v>0.64200760550269997</v>
      </c>
      <c r="E292" s="28">
        <v>0.49180044719793498</v>
      </c>
      <c r="F292" s="28">
        <v>0.44131608252099103</v>
      </c>
      <c r="G292" s="28">
        <v>0.64200760550269997</v>
      </c>
      <c r="H292" s="27"/>
      <c r="I292" s="27"/>
    </row>
    <row r="293" spans="1:9" x14ac:dyDescent="0.3">
      <c r="A293" s="29" t="s">
        <v>89</v>
      </c>
      <c r="B293" s="29" t="s">
        <v>201</v>
      </c>
      <c r="C293" s="26" t="s">
        <v>174</v>
      </c>
      <c r="D293" s="28">
        <v>0.64200760550269997</v>
      </c>
      <c r="E293" s="28">
        <v>0.49180044719793498</v>
      </c>
      <c r="F293" s="28">
        <v>0.44131608252099103</v>
      </c>
      <c r="G293" s="28">
        <v>0.64200760550269997</v>
      </c>
      <c r="H293" s="27"/>
      <c r="I293" s="27"/>
    </row>
    <row r="294" spans="1:9" x14ac:dyDescent="0.3">
      <c r="A294" s="29" t="s">
        <v>89</v>
      </c>
      <c r="B294" s="29" t="s">
        <v>201</v>
      </c>
      <c r="C294" s="26" t="s">
        <v>175</v>
      </c>
      <c r="D294" s="28">
        <v>0.64200760550269997</v>
      </c>
      <c r="E294" s="28">
        <v>0.49180044719793498</v>
      </c>
      <c r="F294" s="28">
        <v>0.44131608252099103</v>
      </c>
      <c r="G294" s="28">
        <v>0.64200760550269997</v>
      </c>
      <c r="H294" s="27"/>
      <c r="I294" s="27"/>
    </row>
    <row r="295" spans="1:9" x14ac:dyDescent="0.3">
      <c r="A295" s="29" t="s">
        <v>89</v>
      </c>
      <c r="B295" s="29" t="s">
        <v>201</v>
      </c>
      <c r="C295" s="26" t="s">
        <v>176</v>
      </c>
      <c r="D295" s="28">
        <v>0.64200760550269997</v>
      </c>
      <c r="E295" s="28">
        <v>0.49180044719793498</v>
      </c>
      <c r="F295" s="28">
        <v>0.44131608252099103</v>
      </c>
      <c r="G295" s="28">
        <v>0.64200760550269997</v>
      </c>
      <c r="H295" s="27"/>
      <c r="I295" s="27"/>
    </row>
    <row r="296" spans="1:9" x14ac:dyDescent="0.3">
      <c r="A296" s="29" t="s">
        <v>89</v>
      </c>
      <c r="B296" s="29" t="s">
        <v>201</v>
      </c>
      <c r="C296" s="26" t="s">
        <v>177</v>
      </c>
      <c r="D296" s="28">
        <v>0.64200760550269997</v>
      </c>
      <c r="E296" s="28">
        <v>0.49180044719793498</v>
      </c>
      <c r="F296" s="28">
        <v>0.44131608252099103</v>
      </c>
      <c r="G296" s="28">
        <v>0.64200760550269997</v>
      </c>
      <c r="H296" s="27"/>
      <c r="I296" s="27"/>
    </row>
    <row r="297" spans="1:9" x14ac:dyDescent="0.3">
      <c r="A297" s="29" t="s">
        <v>89</v>
      </c>
      <c r="B297" s="29" t="s">
        <v>201</v>
      </c>
      <c r="C297" s="26" t="s">
        <v>178</v>
      </c>
      <c r="D297" s="28">
        <v>0.64200760550269997</v>
      </c>
      <c r="E297" s="28">
        <v>0.49180044719793498</v>
      </c>
      <c r="F297" s="28">
        <v>0.44131608252099103</v>
      </c>
      <c r="G297" s="28">
        <v>0.64200760550269997</v>
      </c>
      <c r="H297" s="27"/>
      <c r="I297" s="27"/>
    </row>
    <row r="298" spans="1:9" x14ac:dyDescent="0.3">
      <c r="A298" s="29" t="s">
        <v>89</v>
      </c>
      <c r="B298" s="29" t="s">
        <v>201</v>
      </c>
      <c r="C298" s="26" t="s">
        <v>179</v>
      </c>
      <c r="D298" s="28">
        <v>0.64200760550269997</v>
      </c>
      <c r="E298" s="28">
        <v>0.49180044719793498</v>
      </c>
      <c r="F298" s="28">
        <v>0.44131608252099103</v>
      </c>
      <c r="G298" s="28">
        <v>0.64200760550269997</v>
      </c>
      <c r="H298" s="27"/>
      <c r="I298" s="27"/>
    </row>
    <row r="299" spans="1:9" x14ac:dyDescent="0.3">
      <c r="A299" s="29" t="s">
        <v>89</v>
      </c>
      <c r="B299" s="29" t="s">
        <v>201</v>
      </c>
      <c r="C299" s="26" t="s">
        <v>180</v>
      </c>
      <c r="D299" s="28">
        <v>0.64200760550269997</v>
      </c>
      <c r="E299" s="28">
        <v>0.49180044719793498</v>
      </c>
      <c r="F299" s="28">
        <v>0.44131608252099103</v>
      </c>
      <c r="G299" s="28">
        <v>0.64200760550269997</v>
      </c>
      <c r="H299" s="27"/>
      <c r="I299" s="27"/>
    </row>
    <row r="300" spans="1:9" x14ac:dyDescent="0.3">
      <c r="A300" s="29" t="s">
        <v>89</v>
      </c>
      <c r="B300" s="29" t="s">
        <v>201</v>
      </c>
      <c r="C300" s="26" t="s">
        <v>181</v>
      </c>
      <c r="D300" s="28">
        <v>0.64200760550269997</v>
      </c>
      <c r="E300" s="28">
        <v>0.49180044719793498</v>
      </c>
      <c r="F300" s="28">
        <v>0.44131608252099103</v>
      </c>
      <c r="G300" s="28">
        <v>0.64200760550269997</v>
      </c>
      <c r="H300" s="27"/>
      <c r="I300" s="27"/>
    </row>
    <row r="301" spans="1:9" x14ac:dyDescent="0.3">
      <c r="A301" s="29" t="s">
        <v>89</v>
      </c>
      <c r="B301" s="29" t="s">
        <v>201</v>
      </c>
      <c r="C301" s="26" t="s">
        <v>182</v>
      </c>
      <c r="D301" s="28">
        <v>0.64200760550269997</v>
      </c>
      <c r="E301" s="28">
        <v>0.49180044719793498</v>
      </c>
      <c r="F301" s="28">
        <v>0.44131608252099103</v>
      </c>
      <c r="G301" s="28">
        <v>0.64200760550269997</v>
      </c>
      <c r="H301" s="27"/>
      <c r="I301" s="27"/>
    </row>
    <row r="302" spans="1:9" x14ac:dyDescent="0.3">
      <c r="A302" s="29" t="s">
        <v>89</v>
      </c>
      <c r="B302" s="29" t="s">
        <v>201</v>
      </c>
      <c r="C302" s="26" t="s">
        <v>171</v>
      </c>
      <c r="D302" s="28">
        <v>0.64200760550269997</v>
      </c>
      <c r="E302" s="28">
        <v>0.49180044719793498</v>
      </c>
      <c r="F302" s="28">
        <v>0.44131608252099103</v>
      </c>
      <c r="G302" s="28">
        <v>0.64200760550269997</v>
      </c>
      <c r="H302" s="27"/>
      <c r="I302" s="27"/>
    </row>
    <row r="303" spans="1:9" x14ac:dyDescent="0.3">
      <c r="A303" s="29" t="s">
        <v>89</v>
      </c>
      <c r="B303" s="29" t="s">
        <v>201</v>
      </c>
      <c r="C303" s="26" t="s">
        <v>183</v>
      </c>
      <c r="D303" s="28">
        <v>0.64200760550269997</v>
      </c>
      <c r="E303" s="28">
        <v>0.49180044719793498</v>
      </c>
      <c r="F303" s="28">
        <v>0.44131608252099103</v>
      </c>
      <c r="G303" s="28">
        <v>0.64200760550269997</v>
      </c>
      <c r="H303" s="27"/>
      <c r="I303" s="27"/>
    </row>
    <row r="304" spans="1:9" x14ac:dyDescent="0.3">
      <c r="A304" s="29" t="s">
        <v>89</v>
      </c>
      <c r="B304" s="29" t="s">
        <v>201</v>
      </c>
      <c r="C304" s="26" t="s">
        <v>184</v>
      </c>
      <c r="D304" s="28">
        <v>0.64200760550269997</v>
      </c>
      <c r="E304" s="28">
        <v>0.49180044719793498</v>
      </c>
      <c r="F304" s="28">
        <v>0.44131608252099103</v>
      </c>
      <c r="G304" s="28">
        <v>0.64200760550269997</v>
      </c>
      <c r="H304" s="27"/>
      <c r="I304" s="27"/>
    </row>
    <row r="305" spans="1:9" x14ac:dyDescent="0.3">
      <c r="A305" s="29" t="s">
        <v>89</v>
      </c>
      <c r="B305" s="29" t="s">
        <v>201</v>
      </c>
      <c r="C305" s="26" t="s">
        <v>185</v>
      </c>
      <c r="D305" s="28">
        <v>0.64200760550269997</v>
      </c>
      <c r="E305" s="28">
        <v>0.49180044719793498</v>
      </c>
      <c r="F305" s="28">
        <v>0.44131608252099103</v>
      </c>
      <c r="G305" s="28">
        <v>0.64200760550269997</v>
      </c>
      <c r="H305" s="27"/>
      <c r="I305" s="27"/>
    </row>
    <row r="306" spans="1:9" x14ac:dyDescent="0.3">
      <c r="A306" s="29" t="s">
        <v>89</v>
      </c>
      <c r="B306" s="29" t="s">
        <v>201</v>
      </c>
      <c r="C306" s="26" t="s">
        <v>186</v>
      </c>
      <c r="D306" s="28">
        <v>0.64200760550269997</v>
      </c>
      <c r="E306" s="28">
        <v>0.49180044719793498</v>
      </c>
      <c r="F306" s="28">
        <v>0.44131608252099103</v>
      </c>
      <c r="G306" s="28">
        <v>0.64200760550269997</v>
      </c>
      <c r="H306" s="27"/>
      <c r="I306" s="27"/>
    </row>
    <row r="307" spans="1:9" x14ac:dyDescent="0.3">
      <c r="A307" s="29" t="s">
        <v>89</v>
      </c>
      <c r="B307" s="29" t="s">
        <v>201</v>
      </c>
      <c r="C307" s="26" t="s">
        <v>187</v>
      </c>
      <c r="D307" s="28">
        <v>0.64200760550269997</v>
      </c>
      <c r="E307" s="28">
        <v>0.49180044719793498</v>
      </c>
      <c r="F307" s="28">
        <v>0.44131608252099103</v>
      </c>
      <c r="G307" s="28">
        <v>0.64200760550269997</v>
      </c>
      <c r="H307" s="27"/>
      <c r="I307" s="27"/>
    </row>
    <row r="308" spans="1:9" x14ac:dyDescent="0.3">
      <c r="A308" s="29" t="s">
        <v>89</v>
      </c>
      <c r="B308" s="29" t="s">
        <v>201</v>
      </c>
      <c r="C308" s="26" t="s">
        <v>188</v>
      </c>
      <c r="D308" s="28">
        <v>0.64200760550269997</v>
      </c>
      <c r="E308" s="28">
        <v>0.49180044719793498</v>
      </c>
      <c r="F308" s="28">
        <v>0.44131608252099103</v>
      </c>
      <c r="G308" s="28">
        <v>0.64200760550269997</v>
      </c>
      <c r="H308" s="27"/>
      <c r="I308" s="27"/>
    </row>
    <row r="309" spans="1:9" x14ac:dyDescent="0.3">
      <c r="A309" s="29" t="s">
        <v>89</v>
      </c>
      <c r="B309" s="29" t="s">
        <v>201</v>
      </c>
      <c r="C309" s="26" t="s">
        <v>189</v>
      </c>
      <c r="D309" s="28">
        <v>0.69369298798364998</v>
      </c>
      <c r="E309" s="28">
        <v>0.51459983769719997</v>
      </c>
      <c r="F309" s="28">
        <v>0.44131608252099103</v>
      </c>
      <c r="G309" s="28">
        <v>0.69369298798364998</v>
      </c>
      <c r="H309" s="27"/>
      <c r="I309" s="27"/>
    </row>
    <row r="310" spans="1:9" x14ac:dyDescent="0.3">
      <c r="A310" s="29" t="s">
        <v>89</v>
      </c>
      <c r="B310" s="29" t="s">
        <v>201</v>
      </c>
      <c r="C310" s="26" t="s">
        <v>190</v>
      </c>
      <c r="D310" s="28">
        <v>0.69369298798364998</v>
      </c>
      <c r="E310" s="28">
        <v>0.51459983769719997</v>
      </c>
      <c r="F310" s="28">
        <v>0.44131608252099103</v>
      </c>
      <c r="G310" s="28">
        <v>0.69369298798364998</v>
      </c>
      <c r="H310" s="27"/>
      <c r="I310" s="27"/>
    </row>
    <row r="311" spans="1:9" x14ac:dyDescent="0.3">
      <c r="A311" s="29" t="s">
        <v>89</v>
      </c>
      <c r="B311" s="29" t="s">
        <v>201</v>
      </c>
      <c r="C311" s="26" t="s">
        <v>191</v>
      </c>
      <c r="D311" s="28">
        <v>0.69369298798364998</v>
      </c>
      <c r="E311" s="28">
        <v>0.51459983769719997</v>
      </c>
      <c r="F311" s="28">
        <v>0.44131608252099103</v>
      </c>
      <c r="G311" s="28">
        <v>0.69369298798364998</v>
      </c>
      <c r="H311" s="27"/>
      <c r="I311" s="27"/>
    </row>
    <row r="312" spans="1:9" x14ac:dyDescent="0.3">
      <c r="A312" s="29" t="s">
        <v>89</v>
      </c>
      <c r="B312" s="29" t="s">
        <v>201</v>
      </c>
      <c r="C312" s="26" t="s">
        <v>172</v>
      </c>
      <c r="D312" s="28">
        <v>0.64200760550269997</v>
      </c>
      <c r="E312" s="28">
        <v>0.49180044719793498</v>
      </c>
      <c r="F312" s="28">
        <v>0.44131608252099103</v>
      </c>
      <c r="G312" s="28">
        <v>0.64200760550269997</v>
      </c>
      <c r="H312" s="27"/>
      <c r="I312" s="27"/>
    </row>
    <row r="313" spans="1:9" x14ac:dyDescent="0.3">
      <c r="A313" s="29" t="s">
        <v>89</v>
      </c>
      <c r="B313" s="29" t="s">
        <v>201</v>
      </c>
      <c r="C313" s="26" t="s">
        <v>192</v>
      </c>
      <c r="D313" s="28">
        <v>0.64200760550269997</v>
      </c>
      <c r="E313" s="28">
        <v>0.49180044719793498</v>
      </c>
      <c r="F313" s="28">
        <v>0.44131608252099103</v>
      </c>
      <c r="G313" s="28">
        <v>0.64200760550269997</v>
      </c>
      <c r="H313" s="27"/>
      <c r="I313" s="27"/>
    </row>
    <row r="314" spans="1:9" x14ac:dyDescent="0.3">
      <c r="A314" s="29" t="s">
        <v>89</v>
      </c>
      <c r="B314" s="29" t="s">
        <v>201</v>
      </c>
      <c r="C314" s="26" t="s">
        <v>193</v>
      </c>
      <c r="D314" s="28">
        <v>0.64200760550269997</v>
      </c>
      <c r="E314" s="28">
        <v>0.49180044719793498</v>
      </c>
      <c r="F314" s="28">
        <v>0.44131608252099103</v>
      </c>
      <c r="G314" s="28">
        <v>0.64200760550269997</v>
      </c>
      <c r="H314" s="27"/>
      <c r="I314" s="27"/>
    </row>
    <row r="315" spans="1:9" x14ac:dyDescent="0.3">
      <c r="A315" s="29" t="s">
        <v>89</v>
      </c>
      <c r="B315" s="29" t="s">
        <v>201</v>
      </c>
      <c r="C315" s="26" t="s">
        <v>194</v>
      </c>
      <c r="D315" s="28">
        <v>0.64200760550269997</v>
      </c>
      <c r="E315" s="28">
        <v>0.49180044719793498</v>
      </c>
      <c r="F315" s="28">
        <v>0.44131608252099103</v>
      </c>
      <c r="G315" s="28">
        <v>0.64200760550269997</v>
      </c>
      <c r="H315" s="27"/>
      <c r="I315" s="27"/>
    </row>
    <row r="316" spans="1:9" x14ac:dyDescent="0.3">
      <c r="A316" s="29" t="s">
        <v>89</v>
      </c>
      <c r="B316" s="29" t="s">
        <v>201</v>
      </c>
      <c r="C316" s="26" t="s">
        <v>195</v>
      </c>
      <c r="D316" s="28">
        <v>0.64200760550269997</v>
      </c>
      <c r="E316" s="28">
        <v>0.49180044719793498</v>
      </c>
      <c r="F316" s="28">
        <v>0.44131608252099103</v>
      </c>
      <c r="G316" s="28">
        <v>0.64200760550269997</v>
      </c>
      <c r="H316" s="27"/>
      <c r="I316" s="27"/>
    </row>
    <row r="317" spans="1:9" x14ac:dyDescent="0.3">
      <c r="A317" s="29" t="s">
        <v>89</v>
      </c>
      <c r="B317" s="29" t="s">
        <v>201</v>
      </c>
      <c r="C317" s="26" t="s">
        <v>196</v>
      </c>
      <c r="D317" s="28">
        <v>0.64200760550269997</v>
      </c>
      <c r="E317" s="28">
        <v>0.49180044719793498</v>
      </c>
      <c r="F317" s="28">
        <v>0.44131608252099103</v>
      </c>
      <c r="G317" s="28">
        <v>0.64200760550269997</v>
      </c>
      <c r="H317" s="27"/>
      <c r="I317" s="27"/>
    </row>
    <row r="318" spans="1:9" x14ac:dyDescent="0.3">
      <c r="A318" s="29" t="s">
        <v>89</v>
      </c>
      <c r="B318" s="29" t="s">
        <v>201</v>
      </c>
      <c r="C318" s="26" t="s">
        <v>197</v>
      </c>
      <c r="D318" s="28">
        <v>0.64200760550269997</v>
      </c>
      <c r="E318" s="28">
        <v>0.49180044719793498</v>
      </c>
      <c r="F318" s="28">
        <v>0.44131608252099103</v>
      </c>
      <c r="G318" s="28">
        <v>0.64200760550269997</v>
      </c>
      <c r="H318" s="27"/>
      <c r="I318" s="27"/>
    </row>
    <row r="319" spans="1:9" x14ac:dyDescent="0.3">
      <c r="A319" s="29" t="s">
        <v>89</v>
      </c>
      <c r="B319" s="29" t="s">
        <v>201</v>
      </c>
      <c r="C319" s="26" t="s">
        <v>198</v>
      </c>
      <c r="D319" s="28">
        <v>0.69369298798364998</v>
      </c>
      <c r="E319" s="28">
        <v>0.51459983769719997</v>
      </c>
      <c r="F319" s="28">
        <v>0.44131608252099103</v>
      </c>
      <c r="G319" s="28">
        <v>0.69369298798364998</v>
      </c>
      <c r="H319" s="27"/>
      <c r="I319" s="27"/>
    </row>
    <row r="320" spans="1:9" x14ac:dyDescent="0.3">
      <c r="A320" s="29" t="s">
        <v>89</v>
      </c>
      <c r="B320" s="29" t="s">
        <v>201</v>
      </c>
      <c r="C320" s="26" t="s">
        <v>199</v>
      </c>
      <c r="D320" s="28">
        <v>0.69369298798364998</v>
      </c>
      <c r="E320" s="28">
        <v>0.51459983769719997</v>
      </c>
      <c r="F320" s="28">
        <v>0.44131608252099103</v>
      </c>
      <c r="G320" s="28">
        <v>0.69369298798364998</v>
      </c>
      <c r="H320" s="27"/>
      <c r="I320" s="27"/>
    </row>
    <row r="321" spans="1:9" x14ac:dyDescent="0.3">
      <c r="A321" s="29" t="s">
        <v>89</v>
      </c>
      <c r="B321" s="29" t="s">
        <v>201</v>
      </c>
      <c r="C321" s="26" t="s">
        <v>200</v>
      </c>
      <c r="D321" s="28">
        <v>0.69369298798364998</v>
      </c>
      <c r="E321" s="28">
        <v>0.51459983769719997</v>
      </c>
      <c r="F321" s="28">
        <v>0.44131608252099103</v>
      </c>
      <c r="G321" s="28">
        <v>0.69369298798364998</v>
      </c>
      <c r="H321" s="27"/>
      <c r="I321" s="27"/>
    </row>
    <row r="322" spans="1:9" x14ac:dyDescent="0.3">
      <c r="A322" s="29" t="s">
        <v>89</v>
      </c>
      <c r="B322" s="26" t="s">
        <v>88</v>
      </c>
      <c r="C322" s="26" t="s">
        <v>173</v>
      </c>
      <c r="D322" s="28">
        <v>4.0207293082914E-3</v>
      </c>
      <c r="E322" s="28">
        <v>1.9745819551445099E-3</v>
      </c>
      <c r="F322" s="28">
        <v>1.8388675662339999E-3</v>
      </c>
      <c r="G322" s="28">
        <v>1.7115877947331301E-3</v>
      </c>
      <c r="H322" s="27"/>
      <c r="I322" s="27"/>
    </row>
    <row r="323" spans="1:9" x14ac:dyDescent="0.3">
      <c r="A323" s="29" t="s">
        <v>89</v>
      </c>
      <c r="B323" s="29" t="s">
        <v>88</v>
      </c>
      <c r="C323" s="26" t="s">
        <v>170</v>
      </c>
      <c r="D323" s="28">
        <v>1.33755261794511E-2</v>
      </c>
      <c r="E323" s="28">
        <v>1.02461243452264E-2</v>
      </c>
      <c r="F323" s="28">
        <v>9.1943378311699908E-3</v>
      </c>
      <c r="G323" s="28">
        <v>1.33755261794511E-2</v>
      </c>
      <c r="H323" s="27"/>
      <c r="I323" s="27"/>
    </row>
    <row r="324" spans="1:9" x14ac:dyDescent="0.3">
      <c r="A324" s="29" t="s">
        <v>89</v>
      </c>
      <c r="B324" s="29" t="s">
        <v>88</v>
      </c>
      <c r="C324" s="26" t="s">
        <v>174</v>
      </c>
      <c r="D324" s="28">
        <v>1.33755261794511E-2</v>
      </c>
      <c r="E324" s="28">
        <v>1.02461243452264E-2</v>
      </c>
      <c r="F324" s="28">
        <v>9.1943378311699908E-3</v>
      </c>
      <c r="G324" s="28">
        <v>1.33755261794511E-2</v>
      </c>
      <c r="H324" s="27"/>
      <c r="I324" s="27"/>
    </row>
    <row r="325" spans="1:9" x14ac:dyDescent="0.3">
      <c r="A325" s="29" t="s">
        <v>89</v>
      </c>
      <c r="B325" s="29" t="s">
        <v>88</v>
      </c>
      <c r="C325" s="26" t="s">
        <v>175</v>
      </c>
      <c r="D325" s="28">
        <v>1.33755261794511E-2</v>
      </c>
      <c r="E325" s="28">
        <v>1.02461243452264E-2</v>
      </c>
      <c r="F325" s="28">
        <v>9.1943378311699908E-3</v>
      </c>
      <c r="G325" s="28">
        <v>1.33755261794511E-2</v>
      </c>
      <c r="H325" s="27"/>
      <c r="I325" s="27"/>
    </row>
    <row r="326" spans="1:9" x14ac:dyDescent="0.3">
      <c r="A326" s="29" t="s">
        <v>89</v>
      </c>
      <c r="B326" s="29" t="s">
        <v>88</v>
      </c>
      <c r="C326" s="26" t="s">
        <v>176</v>
      </c>
      <c r="D326" s="28">
        <v>1.33755261794511E-2</v>
      </c>
      <c r="E326" s="28">
        <v>1.02461243452264E-2</v>
      </c>
      <c r="F326" s="28">
        <v>9.1943378311699908E-3</v>
      </c>
      <c r="G326" s="28">
        <v>1.33755261794511E-2</v>
      </c>
      <c r="H326" s="27"/>
      <c r="I326" s="27"/>
    </row>
    <row r="327" spans="1:9" x14ac:dyDescent="0.3">
      <c r="A327" s="29" t="s">
        <v>89</v>
      </c>
      <c r="B327" s="29" t="s">
        <v>88</v>
      </c>
      <c r="C327" s="26" t="s">
        <v>177</v>
      </c>
      <c r="D327" s="28">
        <v>1.33755261794511E-2</v>
      </c>
      <c r="E327" s="28">
        <v>1.02461243452264E-2</v>
      </c>
      <c r="F327" s="28">
        <v>9.1943378311699908E-3</v>
      </c>
      <c r="G327" s="28">
        <v>1.33755261794511E-2</v>
      </c>
      <c r="H327" s="27"/>
      <c r="I327" s="27"/>
    </row>
    <row r="328" spans="1:9" x14ac:dyDescent="0.3">
      <c r="A328" s="29" t="s">
        <v>89</v>
      </c>
      <c r="B328" s="29" t="s">
        <v>88</v>
      </c>
      <c r="C328" s="26" t="s">
        <v>178</v>
      </c>
      <c r="D328" s="28">
        <v>1.33755261794511E-2</v>
      </c>
      <c r="E328" s="28">
        <v>1.02461243452264E-2</v>
      </c>
      <c r="F328" s="28">
        <v>9.1943378311699908E-3</v>
      </c>
      <c r="G328" s="28">
        <v>1.33755261794511E-2</v>
      </c>
      <c r="H328" s="27"/>
      <c r="I328" s="27"/>
    </row>
    <row r="329" spans="1:9" x14ac:dyDescent="0.3">
      <c r="A329" s="29" t="s">
        <v>89</v>
      </c>
      <c r="B329" s="29" t="s">
        <v>88</v>
      </c>
      <c r="C329" s="26" t="s">
        <v>179</v>
      </c>
      <c r="D329" s="28">
        <v>1.33755261794511E-2</v>
      </c>
      <c r="E329" s="28">
        <v>1.02461243452264E-2</v>
      </c>
      <c r="F329" s="28">
        <v>9.1943378311699908E-3</v>
      </c>
      <c r="G329" s="28">
        <v>1.33755261794511E-2</v>
      </c>
      <c r="H329" s="27"/>
      <c r="I329" s="27"/>
    </row>
    <row r="330" spans="1:9" x14ac:dyDescent="0.3">
      <c r="A330" s="29" t="s">
        <v>89</v>
      </c>
      <c r="B330" s="29" t="s">
        <v>88</v>
      </c>
      <c r="C330" s="26" t="s">
        <v>180</v>
      </c>
      <c r="D330" s="28">
        <v>1.33755261794511E-2</v>
      </c>
      <c r="E330" s="28">
        <v>1.02461243452264E-2</v>
      </c>
      <c r="F330" s="28">
        <v>9.1943378311699908E-3</v>
      </c>
      <c r="G330" s="28">
        <v>1.33755261794511E-2</v>
      </c>
      <c r="H330" s="27"/>
      <c r="I330" s="27"/>
    </row>
    <row r="331" spans="1:9" x14ac:dyDescent="0.3">
      <c r="A331" s="29" t="s">
        <v>89</v>
      </c>
      <c r="B331" s="29" t="s">
        <v>88</v>
      </c>
      <c r="C331" s="26" t="s">
        <v>181</v>
      </c>
      <c r="D331" s="28">
        <v>1.33755261794511E-2</v>
      </c>
      <c r="E331" s="28">
        <v>1.02461243452264E-2</v>
      </c>
      <c r="F331" s="28">
        <v>9.1943378311699908E-3</v>
      </c>
      <c r="G331" s="28">
        <v>1.33755261794511E-2</v>
      </c>
      <c r="H331" s="27"/>
      <c r="I331" s="27"/>
    </row>
    <row r="332" spans="1:9" x14ac:dyDescent="0.3">
      <c r="A332" s="29" t="s">
        <v>89</v>
      </c>
      <c r="B332" s="29" t="s">
        <v>88</v>
      </c>
      <c r="C332" s="26" t="s">
        <v>182</v>
      </c>
      <c r="D332" s="28">
        <v>1.33755261794511E-2</v>
      </c>
      <c r="E332" s="28">
        <v>1.02461243452264E-2</v>
      </c>
      <c r="F332" s="28">
        <v>9.1943378311699908E-3</v>
      </c>
      <c r="G332" s="28">
        <v>1.33755261794511E-2</v>
      </c>
      <c r="H332" s="27"/>
      <c r="I332" s="27"/>
    </row>
    <row r="333" spans="1:9" x14ac:dyDescent="0.3">
      <c r="A333" s="29" t="s">
        <v>89</v>
      </c>
      <c r="B333" s="29" t="s">
        <v>88</v>
      </c>
      <c r="C333" s="26" t="s">
        <v>171</v>
      </c>
      <c r="D333" s="28">
        <v>1.33755261794511E-2</v>
      </c>
      <c r="E333" s="28">
        <v>1.02461243452264E-2</v>
      </c>
      <c r="F333" s="28">
        <v>9.1943378311699908E-3</v>
      </c>
      <c r="G333" s="28">
        <v>1.33755261794511E-2</v>
      </c>
      <c r="H333" s="27"/>
      <c r="I333" s="27"/>
    </row>
    <row r="334" spans="1:9" x14ac:dyDescent="0.3">
      <c r="A334" s="29" t="s">
        <v>89</v>
      </c>
      <c r="B334" s="29" t="s">
        <v>88</v>
      </c>
      <c r="C334" s="26" t="s">
        <v>183</v>
      </c>
      <c r="D334" s="28">
        <v>1.33755261794511E-2</v>
      </c>
      <c r="E334" s="28">
        <v>1.02461243452264E-2</v>
      </c>
      <c r="F334" s="28">
        <v>9.1943378311699908E-3</v>
      </c>
      <c r="G334" s="28">
        <v>1.33755261794511E-2</v>
      </c>
      <c r="H334" s="27"/>
      <c r="I334" s="27"/>
    </row>
    <row r="335" spans="1:9" x14ac:dyDescent="0.3">
      <c r="A335" s="29" t="s">
        <v>89</v>
      </c>
      <c r="B335" s="29" t="s">
        <v>88</v>
      </c>
      <c r="C335" s="26" t="s">
        <v>184</v>
      </c>
      <c r="D335" s="28">
        <v>1.33755261794511E-2</v>
      </c>
      <c r="E335" s="28">
        <v>1.02461243452264E-2</v>
      </c>
      <c r="F335" s="28">
        <v>9.1943378311699908E-3</v>
      </c>
      <c r="G335" s="28">
        <v>1.33755261794511E-2</v>
      </c>
      <c r="H335" s="27"/>
      <c r="I335" s="27"/>
    </row>
    <row r="336" spans="1:9" x14ac:dyDescent="0.3">
      <c r="A336" s="29" t="s">
        <v>89</v>
      </c>
      <c r="B336" s="29" t="s">
        <v>88</v>
      </c>
      <c r="C336" s="26" t="s">
        <v>185</v>
      </c>
      <c r="D336" s="28">
        <v>1.33755261794511E-2</v>
      </c>
      <c r="E336" s="28">
        <v>1.02461243452264E-2</v>
      </c>
      <c r="F336" s="28">
        <v>9.1943378311699908E-3</v>
      </c>
      <c r="G336" s="28">
        <v>1.33755261794511E-2</v>
      </c>
      <c r="H336" s="27"/>
      <c r="I336" s="27"/>
    </row>
    <row r="337" spans="1:9" x14ac:dyDescent="0.3">
      <c r="A337" s="29" t="s">
        <v>89</v>
      </c>
      <c r="B337" s="29" t="s">
        <v>88</v>
      </c>
      <c r="C337" s="26" t="s">
        <v>186</v>
      </c>
      <c r="D337" s="28">
        <v>1.33755261794511E-2</v>
      </c>
      <c r="E337" s="28">
        <v>1.02461243452264E-2</v>
      </c>
      <c r="F337" s="28">
        <v>9.1943378311699908E-3</v>
      </c>
      <c r="G337" s="28">
        <v>1.33755261794511E-2</v>
      </c>
      <c r="H337" s="27"/>
      <c r="I337" s="27"/>
    </row>
    <row r="338" spans="1:9" x14ac:dyDescent="0.3">
      <c r="A338" s="29" t="s">
        <v>89</v>
      </c>
      <c r="B338" s="29" t="s">
        <v>88</v>
      </c>
      <c r="C338" s="26" t="s">
        <v>187</v>
      </c>
      <c r="D338" s="28">
        <v>1.33755261794511E-2</v>
      </c>
      <c r="E338" s="28">
        <v>1.02461243452264E-2</v>
      </c>
      <c r="F338" s="28">
        <v>9.1943378311699908E-3</v>
      </c>
      <c r="G338" s="28">
        <v>1.33755261794511E-2</v>
      </c>
      <c r="H338" s="27"/>
      <c r="I338" s="27"/>
    </row>
    <row r="339" spans="1:9" x14ac:dyDescent="0.3">
      <c r="A339" s="29" t="s">
        <v>89</v>
      </c>
      <c r="B339" s="29" t="s">
        <v>88</v>
      </c>
      <c r="C339" s="26" t="s">
        <v>188</v>
      </c>
      <c r="D339" s="28">
        <v>1.33755261794511E-2</v>
      </c>
      <c r="E339" s="28">
        <v>1.02461243452264E-2</v>
      </c>
      <c r="F339" s="28">
        <v>9.1943378311699908E-3</v>
      </c>
      <c r="G339" s="28">
        <v>1.33755261794511E-2</v>
      </c>
      <c r="H339" s="27"/>
      <c r="I339" s="27"/>
    </row>
    <row r="340" spans="1:9" x14ac:dyDescent="0.3">
      <c r="A340" s="29" t="s">
        <v>89</v>
      </c>
      <c r="B340" s="29" t="s">
        <v>88</v>
      </c>
      <c r="C340" s="26" t="s">
        <v>189</v>
      </c>
      <c r="D340" s="28">
        <v>1.44523345856811E-2</v>
      </c>
      <c r="E340" s="28">
        <v>1.0721124706413201E-2</v>
      </c>
      <c r="F340" s="28">
        <v>9.1943378311699908E-3</v>
      </c>
      <c r="G340" s="28">
        <v>1.44523345856811E-2</v>
      </c>
      <c r="H340" s="27"/>
      <c r="I340" s="27"/>
    </row>
    <row r="341" spans="1:9" x14ac:dyDescent="0.3">
      <c r="A341" s="29" t="s">
        <v>89</v>
      </c>
      <c r="B341" s="29" t="s">
        <v>88</v>
      </c>
      <c r="C341" s="26" t="s">
        <v>190</v>
      </c>
      <c r="D341" s="28">
        <v>1.44523345856811E-2</v>
      </c>
      <c r="E341" s="28">
        <v>1.0721124706413201E-2</v>
      </c>
      <c r="F341" s="28">
        <v>9.1943378311699908E-3</v>
      </c>
      <c r="G341" s="28">
        <v>1.44523345856811E-2</v>
      </c>
      <c r="H341" s="27"/>
      <c r="I341" s="27"/>
    </row>
    <row r="342" spans="1:9" x14ac:dyDescent="0.3">
      <c r="A342" s="29" t="s">
        <v>89</v>
      </c>
      <c r="B342" s="29" t="s">
        <v>88</v>
      </c>
      <c r="C342" s="26" t="s">
        <v>191</v>
      </c>
      <c r="D342" s="28">
        <v>1.44523345856811E-2</v>
      </c>
      <c r="E342" s="28">
        <v>1.0721124706413201E-2</v>
      </c>
      <c r="F342" s="28">
        <v>9.1943378311699908E-3</v>
      </c>
      <c r="G342" s="28">
        <v>1.44523345856811E-2</v>
      </c>
      <c r="H342" s="27"/>
      <c r="I342" s="27"/>
    </row>
    <row r="343" spans="1:9" x14ac:dyDescent="0.3">
      <c r="A343" s="29" t="s">
        <v>89</v>
      </c>
      <c r="B343" s="29" t="s">
        <v>88</v>
      </c>
      <c r="C343" s="26" t="s">
        <v>172</v>
      </c>
      <c r="D343" s="28">
        <v>1.33755261794511E-2</v>
      </c>
      <c r="E343" s="28">
        <v>1.02461243452264E-2</v>
      </c>
      <c r="F343" s="28">
        <v>9.1943378311699908E-3</v>
      </c>
      <c r="G343" s="28">
        <v>1.33755261794511E-2</v>
      </c>
      <c r="H343" s="27"/>
      <c r="I343" s="27"/>
    </row>
    <row r="344" spans="1:9" x14ac:dyDescent="0.3">
      <c r="A344" s="29" t="s">
        <v>89</v>
      </c>
      <c r="B344" s="29" t="s">
        <v>88</v>
      </c>
      <c r="C344" s="26" t="s">
        <v>192</v>
      </c>
      <c r="D344" s="28">
        <v>1.33755261794511E-2</v>
      </c>
      <c r="E344" s="28">
        <v>1.02461243452264E-2</v>
      </c>
      <c r="F344" s="28">
        <v>9.1943378311699908E-3</v>
      </c>
      <c r="G344" s="28">
        <v>1.33755261794511E-2</v>
      </c>
      <c r="H344" s="27"/>
      <c r="I344" s="27"/>
    </row>
    <row r="345" spans="1:9" x14ac:dyDescent="0.3">
      <c r="A345" s="29" t="s">
        <v>89</v>
      </c>
      <c r="B345" s="29" t="s">
        <v>88</v>
      </c>
      <c r="C345" s="26" t="s">
        <v>193</v>
      </c>
      <c r="D345" s="28">
        <v>1.33755261794511E-2</v>
      </c>
      <c r="E345" s="28">
        <v>1.02461243452264E-2</v>
      </c>
      <c r="F345" s="28">
        <v>9.1943378311699908E-3</v>
      </c>
      <c r="G345" s="28">
        <v>1.33755261794511E-2</v>
      </c>
      <c r="H345" s="27"/>
      <c r="I345" s="27"/>
    </row>
    <row r="346" spans="1:9" x14ac:dyDescent="0.3">
      <c r="A346" s="29" t="s">
        <v>89</v>
      </c>
      <c r="B346" s="29" t="s">
        <v>88</v>
      </c>
      <c r="C346" s="26" t="s">
        <v>194</v>
      </c>
      <c r="D346" s="28">
        <v>1.33755261794511E-2</v>
      </c>
      <c r="E346" s="28">
        <v>1.02461243452264E-2</v>
      </c>
      <c r="F346" s="28">
        <v>9.1943378311699908E-3</v>
      </c>
      <c r="G346" s="28">
        <v>1.33755261794511E-2</v>
      </c>
      <c r="H346" s="27"/>
      <c r="I346" s="27"/>
    </row>
    <row r="347" spans="1:9" x14ac:dyDescent="0.3">
      <c r="A347" s="29" t="s">
        <v>89</v>
      </c>
      <c r="B347" s="29" t="s">
        <v>88</v>
      </c>
      <c r="C347" s="26" t="s">
        <v>195</v>
      </c>
      <c r="D347" s="28">
        <v>1.33755261794511E-2</v>
      </c>
      <c r="E347" s="28">
        <v>1.02461243452264E-2</v>
      </c>
      <c r="F347" s="28">
        <v>9.1943378311699908E-3</v>
      </c>
      <c r="G347" s="28">
        <v>1.33755261794511E-2</v>
      </c>
      <c r="H347" s="27"/>
      <c r="I347" s="27"/>
    </row>
    <row r="348" spans="1:9" x14ac:dyDescent="0.3">
      <c r="A348" s="29" t="s">
        <v>89</v>
      </c>
      <c r="B348" s="29" t="s">
        <v>88</v>
      </c>
      <c r="C348" s="26" t="s">
        <v>196</v>
      </c>
      <c r="D348" s="28">
        <v>1.33755261794511E-2</v>
      </c>
      <c r="E348" s="28">
        <v>1.02461243452264E-2</v>
      </c>
      <c r="F348" s="28">
        <v>9.1943378311699908E-3</v>
      </c>
      <c r="G348" s="28">
        <v>1.33755261794511E-2</v>
      </c>
      <c r="H348" s="27"/>
      <c r="I348" s="27"/>
    </row>
    <row r="349" spans="1:9" x14ac:dyDescent="0.3">
      <c r="A349" s="29" t="s">
        <v>89</v>
      </c>
      <c r="B349" s="29" t="s">
        <v>88</v>
      </c>
      <c r="C349" s="26" t="s">
        <v>197</v>
      </c>
      <c r="D349" s="28">
        <v>1.33755261794511E-2</v>
      </c>
      <c r="E349" s="28">
        <v>1.02461243452264E-2</v>
      </c>
      <c r="F349" s="28">
        <v>9.1943378311699908E-3</v>
      </c>
      <c r="G349" s="28">
        <v>1.33755261794511E-2</v>
      </c>
      <c r="H349" s="27"/>
      <c r="I349" s="27"/>
    </row>
    <row r="350" spans="1:9" x14ac:dyDescent="0.3">
      <c r="A350" s="29" t="s">
        <v>89</v>
      </c>
      <c r="B350" s="29" t="s">
        <v>88</v>
      </c>
      <c r="C350" s="26" t="s">
        <v>198</v>
      </c>
      <c r="D350" s="28">
        <v>1.44523345856811E-2</v>
      </c>
      <c r="E350" s="28">
        <v>1.0721124706413201E-2</v>
      </c>
      <c r="F350" s="28">
        <v>9.1943378311699908E-3</v>
      </c>
      <c r="G350" s="28">
        <v>1.44523345856811E-2</v>
      </c>
      <c r="H350" s="27"/>
      <c r="I350" s="27"/>
    </row>
    <row r="351" spans="1:9" x14ac:dyDescent="0.3">
      <c r="A351" s="29" t="s">
        <v>89</v>
      </c>
      <c r="B351" s="29" t="s">
        <v>88</v>
      </c>
      <c r="C351" s="26" t="s">
        <v>199</v>
      </c>
      <c r="D351" s="28">
        <v>1.44523345856811E-2</v>
      </c>
      <c r="E351" s="28">
        <v>1.0721124706413201E-2</v>
      </c>
      <c r="F351" s="28">
        <v>9.1943378311699908E-3</v>
      </c>
      <c r="G351" s="28">
        <v>1.44523345856811E-2</v>
      </c>
      <c r="H351" s="27"/>
      <c r="I351" s="27"/>
    </row>
    <row r="352" spans="1:9" x14ac:dyDescent="0.3">
      <c r="A352" s="29" t="s">
        <v>89</v>
      </c>
      <c r="B352" s="29" t="s">
        <v>88</v>
      </c>
      <c r="C352" s="26" t="s">
        <v>200</v>
      </c>
      <c r="D352" s="28">
        <v>1.44523345856811E-2</v>
      </c>
      <c r="E352" s="28">
        <v>1.0721124706413201E-2</v>
      </c>
      <c r="F352" s="28">
        <v>9.1943378311699908E-3</v>
      </c>
      <c r="G352" s="28">
        <v>1.44523345856811E-2</v>
      </c>
      <c r="H352" s="27"/>
      <c r="I352" s="27"/>
    </row>
    <row r="353" spans="1:9" x14ac:dyDescent="0.3">
      <c r="A353" s="29" t="s">
        <v>89</v>
      </c>
      <c r="B353" s="26" t="s">
        <v>97</v>
      </c>
      <c r="C353" s="26" t="s">
        <v>173</v>
      </c>
      <c r="D353" s="28">
        <v>3.0959690082601999E-4</v>
      </c>
      <c r="E353" s="28">
        <v>1.5204317596787E-4</v>
      </c>
      <c r="F353" s="28">
        <v>1.4159314290607E-4</v>
      </c>
      <c r="G353" s="28">
        <v>1.31792576945748E-4</v>
      </c>
      <c r="H353" s="27"/>
      <c r="I353" s="27"/>
    </row>
    <row r="354" spans="1:9" x14ac:dyDescent="0.3">
      <c r="A354" s="29" t="s">
        <v>89</v>
      </c>
      <c r="B354" s="29" t="s">
        <v>97</v>
      </c>
      <c r="C354" s="26" t="s">
        <v>170</v>
      </c>
      <c r="D354" s="28">
        <v>1.0299179911305899E-3</v>
      </c>
      <c r="E354" s="28">
        <v>7.8895347075929798E-4</v>
      </c>
      <c r="F354" s="28">
        <v>7.0796571453035303E-4</v>
      </c>
      <c r="G354" s="28">
        <v>1.0299179911305899E-3</v>
      </c>
      <c r="H354" s="27"/>
      <c r="I354" s="27"/>
    </row>
    <row r="355" spans="1:9" x14ac:dyDescent="0.3">
      <c r="A355" s="29" t="s">
        <v>89</v>
      </c>
      <c r="B355" s="29" t="s">
        <v>97</v>
      </c>
      <c r="C355" s="26" t="s">
        <v>174</v>
      </c>
      <c r="D355" s="28">
        <v>1.0299179911305899E-3</v>
      </c>
      <c r="E355" s="28">
        <v>7.8895347075929798E-4</v>
      </c>
      <c r="F355" s="28">
        <v>7.0796571453035303E-4</v>
      </c>
      <c r="G355" s="28">
        <v>1.0299179911305899E-3</v>
      </c>
      <c r="H355" s="27"/>
      <c r="I355" s="27"/>
    </row>
    <row r="356" spans="1:9" x14ac:dyDescent="0.3">
      <c r="A356" s="29" t="s">
        <v>89</v>
      </c>
      <c r="B356" s="29" t="s">
        <v>97</v>
      </c>
      <c r="C356" s="26" t="s">
        <v>175</v>
      </c>
      <c r="D356" s="28">
        <v>1.0299179911305899E-3</v>
      </c>
      <c r="E356" s="28">
        <v>7.8895347075929798E-4</v>
      </c>
      <c r="F356" s="28">
        <v>7.0796571453035303E-4</v>
      </c>
      <c r="G356" s="28">
        <v>1.0299179911305899E-3</v>
      </c>
      <c r="H356" s="27"/>
      <c r="I356" s="27"/>
    </row>
    <row r="357" spans="1:9" x14ac:dyDescent="0.3">
      <c r="A357" s="29" t="s">
        <v>89</v>
      </c>
      <c r="B357" s="29" t="s">
        <v>97</v>
      </c>
      <c r="C357" s="26" t="s">
        <v>176</v>
      </c>
      <c r="D357" s="28">
        <v>1.0299179911305899E-3</v>
      </c>
      <c r="E357" s="28">
        <v>7.8895347075929798E-4</v>
      </c>
      <c r="F357" s="28">
        <v>7.0796571453035303E-4</v>
      </c>
      <c r="G357" s="28">
        <v>1.0299179911305899E-3</v>
      </c>
      <c r="H357" s="27"/>
      <c r="I357" s="27"/>
    </row>
    <row r="358" spans="1:9" x14ac:dyDescent="0.3">
      <c r="A358" s="29" t="s">
        <v>89</v>
      </c>
      <c r="B358" s="29" t="s">
        <v>97</v>
      </c>
      <c r="C358" s="26" t="s">
        <v>177</v>
      </c>
      <c r="D358" s="28">
        <v>1.0299179911305899E-3</v>
      </c>
      <c r="E358" s="28">
        <v>7.8895347075929798E-4</v>
      </c>
      <c r="F358" s="28">
        <v>7.0796571453035303E-4</v>
      </c>
      <c r="G358" s="28">
        <v>1.0299179911305899E-3</v>
      </c>
      <c r="H358" s="27"/>
      <c r="I358" s="27"/>
    </row>
    <row r="359" spans="1:9" x14ac:dyDescent="0.3">
      <c r="A359" s="29" t="s">
        <v>89</v>
      </c>
      <c r="B359" s="29" t="s">
        <v>97</v>
      </c>
      <c r="C359" s="26" t="s">
        <v>178</v>
      </c>
      <c r="D359" s="28">
        <v>1.0299179911305899E-3</v>
      </c>
      <c r="E359" s="28">
        <v>7.8895347075929798E-4</v>
      </c>
      <c r="F359" s="28">
        <v>7.0796571453035303E-4</v>
      </c>
      <c r="G359" s="28">
        <v>1.0299179911305899E-3</v>
      </c>
      <c r="H359" s="27"/>
      <c r="I359" s="27"/>
    </row>
    <row r="360" spans="1:9" x14ac:dyDescent="0.3">
      <c r="A360" s="29" t="s">
        <v>89</v>
      </c>
      <c r="B360" s="29" t="s">
        <v>97</v>
      </c>
      <c r="C360" s="26" t="s">
        <v>179</v>
      </c>
      <c r="D360" s="28">
        <v>1.0299179911305899E-3</v>
      </c>
      <c r="E360" s="28">
        <v>7.8895347075929798E-4</v>
      </c>
      <c r="F360" s="28">
        <v>7.0796571453035303E-4</v>
      </c>
      <c r="G360" s="28">
        <v>1.0299179911305899E-3</v>
      </c>
      <c r="H360" s="27"/>
      <c r="I360" s="27"/>
    </row>
    <row r="361" spans="1:9" x14ac:dyDescent="0.3">
      <c r="A361" s="29" t="s">
        <v>89</v>
      </c>
      <c r="B361" s="29" t="s">
        <v>97</v>
      </c>
      <c r="C361" s="26" t="s">
        <v>180</v>
      </c>
      <c r="D361" s="28">
        <v>1.0299179911305899E-3</v>
      </c>
      <c r="E361" s="28">
        <v>7.8895347075929798E-4</v>
      </c>
      <c r="F361" s="28">
        <v>7.0796571453035303E-4</v>
      </c>
      <c r="G361" s="28">
        <v>1.0299179911305899E-3</v>
      </c>
      <c r="H361" s="27"/>
      <c r="I361" s="27"/>
    </row>
    <row r="362" spans="1:9" x14ac:dyDescent="0.3">
      <c r="A362" s="29" t="s">
        <v>89</v>
      </c>
      <c r="B362" s="29" t="s">
        <v>97</v>
      </c>
      <c r="C362" s="26" t="s">
        <v>181</v>
      </c>
      <c r="D362" s="28">
        <v>1.0299179911305899E-3</v>
      </c>
      <c r="E362" s="28">
        <v>7.8895347075929798E-4</v>
      </c>
      <c r="F362" s="28">
        <v>7.0796571453035303E-4</v>
      </c>
      <c r="G362" s="28">
        <v>1.0299179911305899E-3</v>
      </c>
      <c r="H362" s="27"/>
      <c r="I362" s="27"/>
    </row>
    <row r="363" spans="1:9" x14ac:dyDescent="0.3">
      <c r="A363" s="29" t="s">
        <v>89</v>
      </c>
      <c r="B363" s="29" t="s">
        <v>97</v>
      </c>
      <c r="C363" s="26" t="s">
        <v>182</v>
      </c>
      <c r="D363" s="28">
        <v>1.0299179911305899E-3</v>
      </c>
      <c r="E363" s="28">
        <v>7.8895347075929798E-4</v>
      </c>
      <c r="F363" s="28">
        <v>7.0796571453035303E-4</v>
      </c>
      <c r="G363" s="28">
        <v>1.0299179911305899E-3</v>
      </c>
      <c r="H363" s="27"/>
      <c r="I363" s="27"/>
    </row>
    <row r="364" spans="1:9" x14ac:dyDescent="0.3">
      <c r="A364" s="29" t="s">
        <v>89</v>
      </c>
      <c r="B364" s="29" t="s">
        <v>97</v>
      </c>
      <c r="C364" s="26" t="s">
        <v>171</v>
      </c>
      <c r="D364" s="28">
        <v>1.0299179911305899E-3</v>
      </c>
      <c r="E364" s="28">
        <v>7.8895347075929798E-4</v>
      </c>
      <c r="F364" s="28">
        <v>7.0796571453035303E-4</v>
      </c>
      <c r="G364" s="28">
        <v>1.0299179911305899E-3</v>
      </c>
      <c r="H364" s="27"/>
      <c r="I364" s="27"/>
    </row>
    <row r="365" spans="1:9" x14ac:dyDescent="0.3">
      <c r="A365" s="29" t="s">
        <v>89</v>
      </c>
      <c r="B365" s="29" t="s">
        <v>97</v>
      </c>
      <c r="C365" s="26" t="s">
        <v>183</v>
      </c>
      <c r="D365" s="28">
        <v>1.0299179911305899E-3</v>
      </c>
      <c r="E365" s="28">
        <v>7.8895347075929798E-4</v>
      </c>
      <c r="F365" s="28">
        <v>7.0796571453035303E-4</v>
      </c>
      <c r="G365" s="28">
        <v>1.0299179911305899E-3</v>
      </c>
      <c r="H365" s="27"/>
      <c r="I365" s="27"/>
    </row>
    <row r="366" spans="1:9" x14ac:dyDescent="0.3">
      <c r="A366" s="29" t="s">
        <v>89</v>
      </c>
      <c r="B366" s="29" t="s">
        <v>97</v>
      </c>
      <c r="C366" s="26" t="s">
        <v>184</v>
      </c>
      <c r="D366" s="28">
        <v>1.0299179911305899E-3</v>
      </c>
      <c r="E366" s="28">
        <v>7.8895347075929798E-4</v>
      </c>
      <c r="F366" s="28">
        <v>7.0796571453035303E-4</v>
      </c>
      <c r="G366" s="28">
        <v>1.0299179911305899E-3</v>
      </c>
      <c r="H366" s="27"/>
      <c r="I366" s="27"/>
    </row>
    <row r="367" spans="1:9" x14ac:dyDescent="0.3">
      <c r="A367" s="29" t="s">
        <v>89</v>
      </c>
      <c r="B367" s="29" t="s">
        <v>97</v>
      </c>
      <c r="C367" s="26" t="s">
        <v>185</v>
      </c>
      <c r="D367" s="28">
        <v>1.0299179911305899E-3</v>
      </c>
      <c r="E367" s="28">
        <v>7.8895347075929798E-4</v>
      </c>
      <c r="F367" s="28">
        <v>7.0796571453035303E-4</v>
      </c>
      <c r="G367" s="28">
        <v>1.0299179911305899E-3</v>
      </c>
      <c r="H367" s="27"/>
      <c r="I367" s="27"/>
    </row>
    <row r="368" spans="1:9" x14ac:dyDescent="0.3">
      <c r="A368" s="29" t="s">
        <v>89</v>
      </c>
      <c r="B368" s="29" t="s">
        <v>97</v>
      </c>
      <c r="C368" s="26" t="s">
        <v>186</v>
      </c>
      <c r="D368" s="28">
        <v>1.0299179911305899E-3</v>
      </c>
      <c r="E368" s="28">
        <v>7.8895347075929798E-4</v>
      </c>
      <c r="F368" s="28">
        <v>7.0796571453035303E-4</v>
      </c>
      <c r="G368" s="28">
        <v>1.0299179911305899E-3</v>
      </c>
      <c r="H368" s="27"/>
      <c r="I368" s="27"/>
    </row>
    <row r="369" spans="1:9" x14ac:dyDescent="0.3">
      <c r="A369" s="29" t="s">
        <v>89</v>
      </c>
      <c r="B369" s="29" t="s">
        <v>97</v>
      </c>
      <c r="C369" s="26" t="s">
        <v>187</v>
      </c>
      <c r="D369" s="28">
        <v>1.0299179911305899E-3</v>
      </c>
      <c r="E369" s="28">
        <v>7.8895347075929798E-4</v>
      </c>
      <c r="F369" s="28">
        <v>7.0796571453035303E-4</v>
      </c>
      <c r="G369" s="28">
        <v>1.0299179911305899E-3</v>
      </c>
      <c r="H369" s="27"/>
      <c r="I369" s="27"/>
    </row>
    <row r="370" spans="1:9" x14ac:dyDescent="0.3">
      <c r="A370" s="29" t="s">
        <v>89</v>
      </c>
      <c r="B370" s="29" t="s">
        <v>97</v>
      </c>
      <c r="C370" s="26" t="s">
        <v>188</v>
      </c>
      <c r="D370" s="28">
        <v>1.0299179911305899E-3</v>
      </c>
      <c r="E370" s="28">
        <v>7.8895347075929798E-4</v>
      </c>
      <c r="F370" s="28">
        <v>7.0796571453035303E-4</v>
      </c>
      <c r="G370" s="28">
        <v>1.0299179911305899E-3</v>
      </c>
      <c r="H370" s="27"/>
      <c r="I370" s="27"/>
    </row>
    <row r="371" spans="1:9" x14ac:dyDescent="0.3">
      <c r="A371" s="29" t="s">
        <v>89</v>
      </c>
      <c r="B371" s="29" t="s">
        <v>97</v>
      </c>
      <c r="C371" s="26" t="s">
        <v>189</v>
      </c>
      <c r="D371" s="28">
        <v>1.1128324376875199E-3</v>
      </c>
      <c r="E371" s="28">
        <v>8.2552858647559602E-4</v>
      </c>
      <c r="F371" s="28">
        <v>7.0796571453035303E-4</v>
      </c>
      <c r="G371" s="28">
        <v>1.1128324376875199E-3</v>
      </c>
      <c r="H371" s="27"/>
      <c r="I371" s="27"/>
    </row>
    <row r="372" spans="1:9" x14ac:dyDescent="0.3">
      <c r="A372" s="29" t="s">
        <v>89</v>
      </c>
      <c r="B372" s="29" t="s">
        <v>97</v>
      </c>
      <c r="C372" s="26" t="s">
        <v>190</v>
      </c>
      <c r="D372" s="28">
        <v>1.1128324376875199E-3</v>
      </c>
      <c r="E372" s="28">
        <v>8.2552858647559602E-4</v>
      </c>
      <c r="F372" s="28">
        <v>7.0796571453035303E-4</v>
      </c>
      <c r="G372" s="28">
        <v>1.1128324376875199E-3</v>
      </c>
      <c r="H372" s="27"/>
      <c r="I372" s="27"/>
    </row>
    <row r="373" spans="1:9" x14ac:dyDescent="0.3">
      <c r="A373" s="29" t="s">
        <v>89</v>
      </c>
      <c r="B373" s="29" t="s">
        <v>97</v>
      </c>
      <c r="C373" s="26" t="s">
        <v>191</v>
      </c>
      <c r="D373" s="28">
        <v>1.1128324376875199E-3</v>
      </c>
      <c r="E373" s="28">
        <v>8.2552858647559602E-4</v>
      </c>
      <c r="F373" s="28">
        <v>7.0796571453035303E-4</v>
      </c>
      <c r="G373" s="28">
        <v>1.1128324376875199E-3</v>
      </c>
      <c r="H373" s="27"/>
      <c r="I373" s="27"/>
    </row>
    <row r="374" spans="1:9" x14ac:dyDescent="0.3">
      <c r="A374" s="29" t="s">
        <v>89</v>
      </c>
      <c r="B374" s="29" t="s">
        <v>97</v>
      </c>
      <c r="C374" s="26" t="s">
        <v>172</v>
      </c>
      <c r="D374" s="28">
        <v>1.0299179911305899E-3</v>
      </c>
      <c r="E374" s="28">
        <v>7.8895347075929798E-4</v>
      </c>
      <c r="F374" s="28">
        <v>7.0796571453035303E-4</v>
      </c>
      <c r="G374" s="28">
        <v>1.0299179911305899E-3</v>
      </c>
      <c r="H374" s="27"/>
      <c r="I374" s="27"/>
    </row>
    <row r="375" spans="1:9" x14ac:dyDescent="0.3">
      <c r="A375" s="29" t="s">
        <v>89</v>
      </c>
      <c r="B375" s="29" t="s">
        <v>97</v>
      </c>
      <c r="C375" s="26" t="s">
        <v>192</v>
      </c>
      <c r="D375" s="28">
        <v>1.0299179911305899E-3</v>
      </c>
      <c r="E375" s="28">
        <v>7.8895347075929798E-4</v>
      </c>
      <c r="F375" s="28">
        <v>7.0796571453035303E-4</v>
      </c>
      <c r="G375" s="28">
        <v>1.0299179911305899E-3</v>
      </c>
      <c r="H375" s="27"/>
      <c r="I375" s="27"/>
    </row>
    <row r="376" spans="1:9" x14ac:dyDescent="0.3">
      <c r="A376" s="29" t="s">
        <v>89</v>
      </c>
      <c r="B376" s="29" t="s">
        <v>97</v>
      </c>
      <c r="C376" s="26" t="s">
        <v>193</v>
      </c>
      <c r="D376" s="28">
        <v>1.0299179911305899E-3</v>
      </c>
      <c r="E376" s="28">
        <v>7.8895347075929798E-4</v>
      </c>
      <c r="F376" s="28">
        <v>7.0796571453035303E-4</v>
      </c>
      <c r="G376" s="28">
        <v>1.0299179911305899E-3</v>
      </c>
      <c r="H376" s="27"/>
      <c r="I376" s="27"/>
    </row>
    <row r="377" spans="1:9" x14ac:dyDescent="0.3">
      <c r="A377" s="29" t="s">
        <v>89</v>
      </c>
      <c r="B377" s="29" t="s">
        <v>97</v>
      </c>
      <c r="C377" s="26" t="s">
        <v>194</v>
      </c>
      <c r="D377" s="28">
        <v>1.0299179911305899E-3</v>
      </c>
      <c r="E377" s="28">
        <v>7.8895347075929798E-4</v>
      </c>
      <c r="F377" s="28">
        <v>7.0796571453035303E-4</v>
      </c>
      <c r="G377" s="28">
        <v>1.0299179911305899E-3</v>
      </c>
      <c r="H377" s="27"/>
      <c r="I377" s="27"/>
    </row>
    <row r="378" spans="1:9" x14ac:dyDescent="0.3">
      <c r="A378" s="29" t="s">
        <v>89</v>
      </c>
      <c r="B378" s="29" t="s">
        <v>97</v>
      </c>
      <c r="C378" s="26" t="s">
        <v>195</v>
      </c>
      <c r="D378" s="28">
        <v>1.0299179911305899E-3</v>
      </c>
      <c r="E378" s="28">
        <v>7.8895347075929798E-4</v>
      </c>
      <c r="F378" s="28">
        <v>7.0796571453035303E-4</v>
      </c>
      <c r="G378" s="28">
        <v>1.0299179911305899E-3</v>
      </c>
      <c r="H378" s="27"/>
      <c r="I378" s="27"/>
    </row>
    <row r="379" spans="1:9" x14ac:dyDescent="0.3">
      <c r="A379" s="29" t="s">
        <v>89</v>
      </c>
      <c r="B379" s="29" t="s">
        <v>97</v>
      </c>
      <c r="C379" s="26" t="s">
        <v>196</v>
      </c>
      <c r="D379" s="28">
        <v>1.0299179911305899E-3</v>
      </c>
      <c r="E379" s="28">
        <v>7.8895347075929798E-4</v>
      </c>
      <c r="F379" s="28">
        <v>7.0796571453035303E-4</v>
      </c>
      <c r="G379" s="28">
        <v>1.0299179911305899E-3</v>
      </c>
      <c r="H379" s="27"/>
      <c r="I379" s="27"/>
    </row>
    <row r="380" spans="1:9" x14ac:dyDescent="0.3">
      <c r="A380" s="29" t="s">
        <v>89</v>
      </c>
      <c r="B380" s="29" t="s">
        <v>97</v>
      </c>
      <c r="C380" s="26" t="s">
        <v>197</v>
      </c>
      <c r="D380" s="28">
        <v>1.0299179911305899E-3</v>
      </c>
      <c r="E380" s="28">
        <v>7.8895347075929798E-4</v>
      </c>
      <c r="F380" s="28">
        <v>7.0796571453035303E-4</v>
      </c>
      <c r="G380" s="28">
        <v>1.0299179911305899E-3</v>
      </c>
      <c r="H380" s="27"/>
      <c r="I380" s="27"/>
    </row>
    <row r="381" spans="1:9" x14ac:dyDescent="0.3">
      <c r="A381" s="29" t="s">
        <v>89</v>
      </c>
      <c r="B381" s="29" t="s">
        <v>97</v>
      </c>
      <c r="C381" s="26" t="s">
        <v>198</v>
      </c>
      <c r="D381" s="28">
        <v>1.1128324376875199E-3</v>
      </c>
      <c r="E381" s="28">
        <v>8.2552858647559602E-4</v>
      </c>
      <c r="F381" s="28">
        <v>7.0796571453035303E-4</v>
      </c>
      <c r="G381" s="28">
        <v>1.1128324376875199E-3</v>
      </c>
      <c r="H381" s="27"/>
      <c r="I381" s="27"/>
    </row>
    <row r="382" spans="1:9" x14ac:dyDescent="0.3">
      <c r="A382" s="29" t="s">
        <v>89</v>
      </c>
      <c r="B382" s="29" t="s">
        <v>97</v>
      </c>
      <c r="C382" s="26" t="s">
        <v>199</v>
      </c>
      <c r="D382" s="28">
        <v>1.1128324376875199E-3</v>
      </c>
      <c r="E382" s="28">
        <v>8.2552858647559602E-4</v>
      </c>
      <c r="F382" s="28">
        <v>7.0796571453035303E-4</v>
      </c>
      <c r="G382" s="28">
        <v>1.1128324376875199E-3</v>
      </c>
      <c r="H382" s="27"/>
      <c r="I382" s="27"/>
    </row>
    <row r="383" spans="1:9" x14ac:dyDescent="0.3">
      <c r="A383" s="29" t="s">
        <v>89</v>
      </c>
      <c r="B383" s="29" t="s">
        <v>97</v>
      </c>
      <c r="C383" s="26" t="s">
        <v>200</v>
      </c>
      <c r="D383" s="28">
        <v>1.1128324376875199E-3</v>
      </c>
      <c r="E383" s="28">
        <v>8.25528586475597E-4</v>
      </c>
      <c r="F383" s="28">
        <v>7.0796571453035303E-4</v>
      </c>
      <c r="G383" s="28">
        <v>1.1128324376875199E-3</v>
      </c>
      <c r="H383" s="27"/>
      <c r="I383" s="27"/>
    </row>
    <row r="384" spans="1:9" x14ac:dyDescent="0.3">
      <c r="A384" s="26" t="s">
        <v>90</v>
      </c>
      <c r="B384" s="26" t="s">
        <v>201</v>
      </c>
      <c r="C384" s="26" t="s">
        <v>170</v>
      </c>
      <c r="D384" s="27"/>
      <c r="E384" s="27"/>
      <c r="F384" s="27"/>
      <c r="G384" s="28">
        <v>35.864848700432397</v>
      </c>
      <c r="H384" s="28">
        <v>17196.72945083</v>
      </c>
      <c r="I384" s="28">
        <v>51967.0118079975</v>
      </c>
    </row>
    <row r="385" spans="1:9" x14ac:dyDescent="0.3">
      <c r="A385" s="29" t="s">
        <v>90</v>
      </c>
      <c r="B385" s="29" t="s">
        <v>201</v>
      </c>
      <c r="C385" s="26" t="s">
        <v>174</v>
      </c>
      <c r="D385" s="27"/>
      <c r="E385" s="27"/>
      <c r="F385" s="27"/>
      <c r="G385" s="28">
        <v>1816.88946506306</v>
      </c>
      <c r="H385" s="28">
        <v>22810.6181431074</v>
      </c>
      <c r="I385" s="28">
        <v>63985.818044399202</v>
      </c>
    </row>
    <row r="386" spans="1:9" x14ac:dyDescent="0.3">
      <c r="A386" s="29" t="s">
        <v>90</v>
      </c>
      <c r="B386" s="29" t="s">
        <v>201</v>
      </c>
      <c r="C386" s="26" t="s">
        <v>175</v>
      </c>
      <c r="D386" s="27"/>
      <c r="E386" s="27"/>
      <c r="F386" s="27"/>
      <c r="G386" s="28">
        <v>35.864848700432397</v>
      </c>
      <c r="H386" s="28">
        <v>16628.514442940799</v>
      </c>
      <c r="I386" s="28">
        <v>61597.971622076497</v>
      </c>
    </row>
    <row r="387" spans="1:9" x14ac:dyDescent="0.3">
      <c r="A387" s="29" t="s">
        <v>90</v>
      </c>
      <c r="B387" s="29" t="s">
        <v>201</v>
      </c>
      <c r="C387" s="26" t="s">
        <v>176</v>
      </c>
      <c r="D387" s="27"/>
      <c r="E387" s="27"/>
      <c r="F387" s="27"/>
      <c r="G387" s="28">
        <v>806.986499969801</v>
      </c>
      <c r="H387" s="28">
        <v>21607.151548874699</v>
      </c>
      <c r="I387" s="28">
        <v>72377.004419926394</v>
      </c>
    </row>
    <row r="388" spans="1:9" x14ac:dyDescent="0.3">
      <c r="A388" s="29" t="s">
        <v>90</v>
      </c>
      <c r="B388" s="29" t="s">
        <v>201</v>
      </c>
      <c r="C388" s="26" t="s">
        <v>177</v>
      </c>
      <c r="D388" s="27"/>
      <c r="E388" s="27"/>
      <c r="F388" s="27"/>
      <c r="G388" s="28">
        <v>35.864848700432397</v>
      </c>
      <c r="H388" s="28">
        <v>16628.514442940799</v>
      </c>
      <c r="I388" s="28">
        <v>61312.298846810103</v>
      </c>
    </row>
    <row r="389" spans="1:9" x14ac:dyDescent="0.3">
      <c r="A389" s="29" t="s">
        <v>90</v>
      </c>
      <c r="B389" s="29" t="s">
        <v>201</v>
      </c>
      <c r="C389" s="26" t="s">
        <v>178</v>
      </c>
      <c r="D389" s="27"/>
      <c r="E389" s="27"/>
      <c r="F389" s="27"/>
      <c r="G389" s="28">
        <v>35.864848700432397</v>
      </c>
      <c r="H389" s="28">
        <v>16628.514442940799</v>
      </c>
      <c r="I389" s="28">
        <v>61312.298847420301</v>
      </c>
    </row>
    <row r="390" spans="1:9" x14ac:dyDescent="0.3">
      <c r="A390" s="29" t="s">
        <v>90</v>
      </c>
      <c r="B390" s="29" t="s">
        <v>201</v>
      </c>
      <c r="C390" s="26" t="s">
        <v>179</v>
      </c>
      <c r="D390" s="27"/>
      <c r="E390" s="27"/>
      <c r="F390" s="27"/>
      <c r="G390" s="28">
        <v>35.864848700432397</v>
      </c>
      <c r="H390" s="28">
        <v>16628.514442940799</v>
      </c>
      <c r="I390" s="28">
        <v>61312.298847441802</v>
      </c>
    </row>
    <row r="391" spans="1:9" x14ac:dyDescent="0.3">
      <c r="A391" s="29" t="s">
        <v>90</v>
      </c>
      <c r="B391" s="29" t="s">
        <v>201</v>
      </c>
      <c r="C391" s="26" t="s">
        <v>180</v>
      </c>
      <c r="D391" s="27"/>
      <c r="E391" s="27"/>
      <c r="F391" s="27"/>
      <c r="G391" s="28">
        <v>806.98649992150399</v>
      </c>
      <c r="H391" s="28">
        <v>21607.151548810099</v>
      </c>
      <c r="I391" s="28">
        <v>72377.004419926394</v>
      </c>
    </row>
    <row r="392" spans="1:9" x14ac:dyDescent="0.3">
      <c r="A392" s="29" t="s">
        <v>90</v>
      </c>
      <c r="B392" s="29" t="s">
        <v>201</v>
      </c>
      <c r="C392" s="26" t="s">
        <v>181</v>
      </c>
      <c r="D392" s="27"/>
      <c r="E392" s="27"/>
      <c r="F392" s="27"/>
      <c r="G392" s="28">
        <v>806.98649997223902</v>
      </c>
      <c r="H392" s="28">
        <v>21607.151548837799</v>
      </c>
      <c r="I392" s="28">
        <v>72377.004419926394</v>
      </c>
    </row>
    <row r="393" spans="1:9" x14ac:dyDescent="0.3">
      <c r="A393" s="29" t="s">
        <v>90</v>
      </c>
      <c r="B393" s="29" t="s">
        <v>201</v>
      </c>
      <c r="C393" s="26" t="s">
        <v>182</v>
      </c>
      <c r="D393" s="27"/>
      <c r="E393" s="27"/>
      <c r="F393" s="27"/>
      <c r="G393" s="28">
        <v>806.98649988755506</v>
      </c>
      <c r="H393" s="28">
        <v>21607.151548695401</v>
      </c>
      <c r="I393" s="28">
        <v>72377.004419926394</v>
      </c>
    </row>
    <row r="394" spans="1:9" x14ac:dyDescent="0.3">
      <c r="A394" s="29" t="s">
        <v>90</v>
      </c>
      <c r="B394" s="29" t="s">
        <v>201</v>
      </c>
      <c r="C394" s="26" t="s">
        <v>171</v>
      </c>
      <c r="D394" s="27"/>
      <c r="E394" s="27"/>
      <c r="F394" s="27"/>
      <c r="G394" s="28">
        <v>35.864848700432397</v>
      </c>
      <c r="H394" s="28">
        <v>17196.729450811999</v>
      </c>
      <c r="I394" s="28">
        <v>51967.011808024297</v>
      </c>
    </row>
    <row r="395" spans="1:9" x14ac:dyDescent="0.3">
      <c r="A395" s="29" t="s">
        <v>90</v>
      </c>
      <c r="B395" s="29" t="s">
        <v>201</v>
      </c>
      <c r="C395" s="26" t="s">
        <v>183</v>
      </c>
      <c r="D395" s="27"/>
      <c r="E395" s="27"/>
      <c r="F395" s="27"/>
      <c r="G395" s="28">
        <v>1816.88946506553</v>
      </c>
      <c r="H395" s="28">
        <v>22810.6181431074</v>
      </c>
      <c r="I395" s="28">
        <v>63985.818044399202</v>
      </c>
    </row>
    <row r="396" spans="1:9" x14ac:dyDescent="0.3">
      <c r="A396" s="29" t="s">
        <v>90</v>
      </c>
      <c r="B396" s="29" t="s">
        <v>201</v>
      </c>
      <c r="C396" s="26" t="s">
        <v>184</v>
      </c>
      <c r="D396" s="27"/>
      <c r="E396" s="27"/>
      <c r="F396" s="27"/>
      <c r="G396" s="28">
        <v>35.864848700432397</v>
      </c>
      <c r="H396" s="28">
        <v>16628.514442940799</v>
      </c>
      <c r="I396" s="28">
        <v>61597.971622076497</v>
      </c>
    </row>
    <row r="397" spans="1:9" x14ac:dyDescent="0.3">
      <c r="A397" s="29" t="s">
        <v>90</v>
      </c>
      <c r="B397" s="29" t="s">
        <v>201</v>
      </c>
      <c r="C397" s="26" t="s">
        <v>185</v>
      </c>
      <c r="D397" s="27"/>
      <c r="E397" s="27"/>
      <c r="F397" s="27"/>
      <c r="G397" s="28">
        <v>806.98649990549302</v>
      </c>
      <c r="H397" s="28">
        <v>21607.151548723101</v>
      </c>
      <c r="I397" s="28">
        <v>72377.004419926394</v>
      </c>
    </row>
    <row r="398" spans="1:9" x14ac:dyDescent="0.3">
      <c r="A398" s="29" t="s">
        <v>90</v>
      </c>
      <c r="B398" s="29" t="s">
        <v>201</v>
      </c>
      <c r="C398" s="26" t="s">
        <v>186</v>
      </c>
      <c r="D398" s="27"/>
      <c r="E398" s="27"/>
      <c r="F398" s="27"/>
      <c r="G398" s="28">
        <v>35.864848700432397</v>
      </c>
      <c r="H398" s="28">
        <v>14725.639475434</v>
      </c>
      <c r="I398" s="28">
        <v>47496.253598062598</v>
      </c>
    </row>
    <row r="399" spans="1:9" x14ac:dyDescent="0.3">
      <c r="A399" s="29" t="s">
        <v>90</v>
      </c>
      <c r="B399" s="29" t="s">
        <v>201</v>
      </c>
      <c r="C399" s="26" t="s">
        <v>187</v>
      </c>
      <c r="D399" s="27"/>
      <c r="E399" s="27"/>
      <c r="F399" s="27"/>
      <c r="G399" s="28">
        <v>35.864848700432397</v>
      </c>
      <c r="H399" s="28">
        <v>14725.639475434</v>
      </c>
      <c r="I399" s="28">
        <v>47496.253598043899</v>
      </c>
    </row>
    <row r="400" spans="1:9" x14ac:dyDescent="0.3">
      <c r="A400" s="29" t="s">
        <v>90</v>
      </c>
      <c r="B400" s="29" t="s">
        <v>201</v>
      </c>
      <c r="C400" s="26" t="s">
        <v>188</v>
      </c>
      <c r="D400" s="27"/>
      <c r="E400" s="27"/>
      <c r="F400" s="27"/>
      <c r="G400" s="28">
        <v>35.864848700432397</v>
      </c>
      <c r="H400" s="28">
        <v>14725.639475434</v>
      </c>
      <c r="I400" s="28">
        <v>47496.253597972602</v>
      </c>
    </row>
    <row r="401" spans="1:9" x14ac:dyDescent="0.3">
      <c r="A401" s="29" t="s">
        <v>90</v>
      </c>
      <c r="B401" s="29" t="s">
        <v>201</v>
      </c>
      <c r="C401" s="26" t="s">
        <v>189</v>
      </c>
      <c r="D401" s="27"/>
      <c r="E401" s="27"/>
      <c r="F401" s="27"/>
      <c r="G401" s="28">
        <v>2231.2503421568999</v>
      </c>
      <c r="H401" s="28">
        <v>18762.4777677741</v>
      </c>
      <c r="I401" s="28">
        <v>52141.547004367501</v>
      </c>
    </row>
    <row r="402" spans="1:9" x14ac:dyDescent="0.3">
      <c r="A402" s="29" t="s">
        <v>90</v>
      </c>
      <c r="B402" s="29" t="s">
        <v>201</v>
      </c>
      <c r="C402" s="26" t="s">
        <v>190</v>
      </c>
      <c r="D402" s="27"/>
      <c r="E402" s="27"/>
      <c r="F402" s="27"/>
      <c r="G402" s="28">
        <v>2231.2503421565002</v>
      </c>
      <c r="H402" s="28">
        <v>18762.4777677948</v>
      </c>
      <c r="I402" s="28">
        <v>52141.547003745101</v>
      </c>
    </row>
    <row r="403" spans="1:9" x14ac:dyDescent="0.3">
      <c r="A403" s="29" t="s">
        <v>90</v>
      </c>
      <c r="B403" s="29" t="s">
        <v>201</v>
      </c>
      <c r="C403" s="26" t="s">
        <v>191</v>
      </c>
      <c r="D403" s="27"/>
      <c r="E403" s="27"/>
      <c r="F403" s="27"/>
      <c r="G403" s="28">
        <v>2231.2503421558999</v>
      </c>
      <c r="H403" s="28">
        <v>18762.4777677647</v>
      </c>
      <c r="I403" s="28">
        <v>52141.547004467902</v>
      </c>
    </row>
    <row r="404" spans="1:9" x14ac:dyDescent="0.3">
      <c r="A404" s="29" t="s">
        <v>90</v>
      </c>
      <c r="B404" s="29" t="s">
        <v>201</v>
      </c>
      <c r="C404" s="26" t="s">
        <v>172</v>
      </c>
      <c r="D404" s="27"/>
      <c r="E404" s="27"/>
      <c r="F404" s="27"/>
      <c r="G404" s="28">
        <v>35.864848700432397</v>
      </c>
      <c r="H404" s="28">
        <v>17196.729451009</v>
      </c>
      <c r="I404" s="28">
        <v>51967.011807622097</v>
      </c>
    </row>
    <row r="405" spans="1:9" x14ac:dyDescent="0.3">
      <c r="A405" s="29" t="s">
        <v>90</v>
      </c>
      <c r="B405" s="29" t="s">
        <v>201</v>
      </c>
      <c r="C405" s="26" t="s">
        <v>192</v>
      </c>
      <c r="D405" s="27"/>
      <c r="E405" s="27"/>
      <c r="F405" s="27"/>
      <c r="G405" s="28">
        <v>1816.8894650622101</v>
      </c>
      <c r="H405" s="28">
        <v>22810.6181431074</v>
      </c>
      <c r="I405" s="28">
        <v>63985.818044399202</v>
      </c>
    </row>
    <row r="406" spans="1:9" x14ac:dyDescent="0.3">
      <c r="A406" s="29" t="s">
        <v>90</v>
      </c>
      <c r="B406" s="29" t="s">
        <v>201</v>
      </c>
      <c r="C406" s="26" t="s">
        <v>193</v>
      </c>
      <c r="D406" s="27"/>
      <c r="E406" s="27"/>
      <c r="F406" s="27"/>
      <c r="G406" s="28">
        <v>35.864848700432397</v>
      </c>
      <c r="H406" s="28">
        <v>16628.514442940799</v>
      </c>
      <c r="I406" s="28">
        <v>61597.971622076599</v>
      </c>
    </row>
    <row r="407" spans="1:9" x14ac:dyDescent="0.3">
      <c r="A407" s="29" t="s">
        <v>90</v>
      </c>
      <c r="B407" s="29" t="s">
        <v>201</v>
      </c>
      <c r="C407" s="26" t="s">
        <v>194</v>
      </c>
      <c r="D407" s="27"/>
      <c r="E407" s="27"/>
      <c r="F407" s="27"/>
      <c r="G407" s="28">
        <v>806.98649988208899</v>
      </c>
      <c r="H407" s="28">
        <v>21607.151548599599</v>
      </c>
      <c r="I407" s="28">
        <v>72377.004419926394</v>
      </c>
    </row>
    <row r="408" spans="1:9" x14ac:dyDescent="0.3">
      <c r="A408" s="29" t="s">
        <v>90</v>
      </c>
      <c r="B408" s="29" t="s">
        <v>201</v>
      </c>
      <c r="C408" s="26" t="s">
        <v>195</v>
      </c>
      <c r="D408" s="27"/>
      <c r="E408" s="27"/>
      <c r="F408" s="27"/>
      <c r="G408" s="28">
        <v>35.864848700432397</v>
      </c>
      <c r="H408" s="28">
        <v>14725.639475434</v>
      </c>
      <c r="I408" s="28">
        <v>47496.253597979397</v>
      </c>
    </row>
    <row r="409" spans="1:9" x14ac:dyDescent="0.3">
      <c r="A409" s="29" t="s">
        <v>90</v>
      </c>
      <c r="B409" s="29" t="s">
        <v>201</v>
      </c>
      <c r="C409" s="26" t="s">
        <v>196</v>
      </c>
      <c r="D409" s="27"/>
      <c r="E409" s="27"/>
      <c r="F409" s="27"/>
      <c r="G409" s="28">
        <v>35.864848700432397</v>
      </c>
      <c r="H409" s="28">
        <v>14725.639475434</v>
      </c>
      <c r="I409" s="28">
        <v>47496.253597994903</v>
      </c>
    </row>
    <row r="410" spans="1:9" x14ac:dyDescent="0.3">
      <c r="A410" s="29" t="s">
        <v>90</v>
      </c>
      <c r="B410" s="29" t="s">
        <v>201</v>
      </c>
      <c r="C410" s="26" t="s">
        <v>197</v>
      </c>
      <c r="D410" s="27"/>
      <c r="E410" s="27"/>
      <c r="F410" s="27"/>
      <c r="G410" s="28">
        <v>35.864848700432397</v>
      </c>
      <c r="H410" s="28">
        <v>14725.639475434</v>
      </c>
      <c r="I410" s="28">
        <v>47496.253595319897</v>
      </c>
    </row>
    <row r="411" spans="1:9" x14ac:dyDescent="0.3">
      <c r="A411" s="29" t="s">
        <v>90</v>
      </c>
      <c r="B411" s="29" t="s">
        <v>201</v>
      </c>
      <c r="C411" s="26" t="s">
        <v>198</v>
      </c>
      <c r="D411" s="27"/>
      <c r="E411" s="27"/>
      <c r="F411" s="27"/>
      <c r="G411" s="28">
        <v>2231.2503421553902</v>
      </c>
      <c r="H411" s="28">
        <v>18762.477767769498</v>
      </c>
      <c r="I411" s="28">
        <v>52141.547004366897</v>
      </c>
    </row>
    <row r="412" spans="1:9" x14ac:dyDescent="0.3">
      <c r="A412" s="29" t="s">
        <v>90</v>
      </c>
      <c r="B412" s="29" t="s">
        <v>201</v>
      </c>
      <c r="C412" s="26" t="s">
        <v>199</v>
      </c>
      <c r="D412" s="27"/>
      <c r="E412" s="27"/>
      <c r="F412" s="27"/>
      <c r="G412" s="28">
        <v>2231.2503421561</v>
      </c>
      <c r="H412" s="28">
        <v>18762.477767553999</v>
      </c>
      <c r="I412" s="28">
        <v>52141.547004470704</v>
      </c>
    </row>
    <row r="413" spans="1:9" x14ac:dyDescent="0.3">
      <c r="A413" s="29" t="s">
        <v>90</v>
      </c>
      <c r="B413" s="29" t="s">
        <v>201</v>
      </c>
      <c r="C413" s="26" t="s">
        <v>200</v>
      </c>
      <c r="D413" s="27"/>
      <c r="E413" s="27"/>
      <c r="F413" s="27"/>
      <c r="G413" s="28">
        <v>2231.2503421569299</v>
      </c>
      <c r="H413" s="28">
        <v>18762.477767775199</v>
      </c>
      <c r="I413" s="28">
        <v>52141.547004366803</v>
      </c>
    </row>
    <row r="414" spans="1:9" x14ac:dyDescent="0.3">
      <c r="A414" s="29" t="s">
        <v>90</v>
      </c>
      <c r="B414" s="26" t="s">
        <v>88</v>
      </c>
      <c r="C414" s="26" t="s">
        <v>170</v>
      </c>
      <c r="D414" s="27"/>
      <c r="E414" s="27"/>
      <c r="F414" s="27"/>
      <c r="G414" s="28">
        <v>1.1405746612399601</v>
      </c>
      <c r="H414" s="28">
        <v>546.89074619124699</v>
      </c>
      <c r="I414" s="28">
        <v>1652.65598591094</v>
      </c>
    </row>
    <row r="415" spans="1:9" x14ac:dyDescent="0.3">
      <c r="A415" s="29" t="s">
        <v>90</v>
      </c>
      <c r="B415" s="29" t="s">
        <v>88</v>
      </c>
      <c r="C415" s="26" t="s">
        <v>174</v>
      </c>
      <c r="D415" s="27"/>
      <c r="E415" s="27"/>
      <c r="F415" s="27"/>
      <c r="G415" s="28">
        <v>57.780756401177101</v>
      </c>
      <c r="H415" s="28">
        <v>725.42375066356101</v>
      </c>
      <c r="I415" s="28">
        <v>2034.87831078659</v>
      </c>
    </row>
    <row r="416" spans="1:9" x14ac:dyDescent="0.3">
      <c r="A416" s="29" t="s">
        <v>90</v>
      </c>
      <c r="B416" s="29" t="s">
        <v>88</v>
      </c>
      <c r="C416" s="26" t="s">
        <v>175</v>
      </c>
      <c r="D416" s="27"/>
      <c r="E416" s="27"/>
      <c r="F416" s="27"/>
      <c r="G416" s="28">
        <v>1.1405746612399601</v>
      </c>
      <c r="H416" s="28">
        <v>528.820360740914</v>
      </c>
      <c r="I416" s="28">
        <v>1958.93996940441</v>
      </c>
    </row>
    <row r="417" spans="1:9" x14ac:dyDescent="0.3">
      <c r="A417" s="29" t="s">
        <v>90</v>
      </c>
      <c r="B417" s="29" t="s">
        <v>88</v>
      </c>
      <c r="C417" s="26" t="s">
        <v>176</v>
      </c>
      <c r="D417" s="27"/>
      <c r="E417" s="27"/>
      <c r="F417" s="27"/>
      <c r="G417" s="28">
        <v>25.663801387155502</v>
      </c>
      <c r="H417" s="28">
        <v>687.15108110636197</v>
      </c>
      <c r="I417" s="28">
        <v>2301.7349937078002</v>
      </c>
    </row>
    <row r="418" spans="1:9" x14ac:dyDescent="0.3">
      <c r="A418" s="29" t="s">
        <v>90</v>
      </c>
      <c r="B418" s="29" t="s">
        <v>88</v>
      </c>
      <c r="C418" s="26" t="s">
        <v>177</v>
      </c>
      <c r="D418" s="27"/>
      <c r="E418" s="27"/>
      <c r="F418" s="27"/>
      <c r="G418" s="28">
        <v>1.1405746612399601</v>
      </c>
      <c r="H418" s="28">
        <v>528.820360740914</v>
      </c>
      <c r="I418" s="28">
        <v>1949.85499788824</v>
      </c>
    </row>
    <row r="419" spans="1:9" x14ac:dyDescent="0.3">
      <c r="A419" s="29" t="s">
        <v>90</v>
      </c>
      <c r="B419" s="29" t="s">
        <v>88</v>
      </c>
      <c r="C419" s="26" t="s">
        <v>178</v>
      </c>
      <c r="D419" s="27"/>
      <c r="E419" s="27"/>
      <c r="F419" s="27"/>
      <c r="G419" s="28">
        <v>1.1405746612399601</v>
      </c>
      <c r="H419" s="28">
        <v>528.820360740914</v>
      </c>
      <c r="I419" s="28">
        <v>1949.8549979076499</v>
      </c>
    </row>
    <row r="420" spans="1:9" x14ac:dyDescent="0.3">
      <c r="A420" s="29" t="s">
        <v>90</v>
      </c>
      <c r="B420" s="29" t="s">
        <v>88</v>
      </c>
      <c r="C420" s="26" t="s">
        <v>179</v>
      </c>
      <c r="D420" s="27"/>
      <c r="E420" s="27"/>
      <c r="F420" s="27"/>
      <c r="G420" s="28">
        <v>1.1405746612399601</v>
      </c>
      <c r="H420" s="28">
        <v>528.820360740914</v>
      </c>
      <c r="I420" s="28">
        <v>1949.85499790833</v>
      </c>
    </row>
    <row r="421" spans="1:9" x14ac:dyDescent="0.3">
      <c r="A421" s="29" t="s">
        <v>90</v>
      </c>
      <c r="B421" s="29" t="s">
        <v>88</v>
      </c>
      <c r="C421" s="26" t="s">
        <v>180</v>
      </c>
      <c r="D421" s="27"/>
      <c r="E421" s="27"/>
      <c r="F421" s="27"/>
      <c r="G421" s="28">
        <v>25.6638013856195</v>
      </c>
      <c r="H421" s="28">
        <v>687.15108110430901</v>
      </c>
      <c r="I421" s="28">
        <v>2301.7349937078002</v>
      </c>
    </row>
    <row r="422" spans="1:9" x14ac:dyDescent="0.3">
      <c r="A422" s="29" t="s">
        <v>90</v>
      </c>
      <c r="B422" s="29" t="s">
        <v>88</v>
      </c>
      <c r="C422" s="26" t="s">
        <v>181</v>
      </c>
      <c r="D422" s="27"/>
      <c r="E422" s="27"/>
      <c r="F422" s="27"/>
      <c r="G422" s="28">
        <v>25.663801387233001</v>
      </c>
      <c r="H422" s="28">
        <v>687.15108110518804</v>
      </c>
      <c r="I422" s="28">
        <v>2301.7349937078002</v>
      </c>
    </row>
    <row r="423" spans="1:9" x14ac:dyDescent="0.3">
      <c r="A423" s="29" t="s">
        <v>90</v>
      </c>
      <c r="B423" s="29" t="s">
        <v>88</v>
      </c>
      <c r="C423" s="26" t="s">
        <v>182</v>
      </c>
      <c r="D423" s="27"/>
      <c r="E423" s="27"/>
      <c r="F423" s="27"/>
      <c r="G423" s="28">
        <v>25.663801384539902</v>
      </c>
      <c r="H423" s="28">
        <v>687.15108110066205</v>
      </c>
      <c r="I423" s="28">
        <v>2301.7349937078002</v>
      </c>
    </row>
    <row r="424" spans="1:9" x14ac:dyDescent="0.3">
      <c r="A424" s="29" t="s">
        <v>90</v>
      </c>
      <c r="B424" s="29" t="s">
        <v>88</v>
      </c>
      <c r="C424" s="26" t="s">
        <v>171</v>
      </c>
      <c r="D424" s="27"/>
      <c r="E424" s="27"/>
      <c r="F424" s="27"/>
      <c r="G424" s="28">
        <v>1.1405746612399601</v>
      </c>
      <c r="H424" s="28">
        <v>546.89074619067298</v>
      </c>
      <c r="I424" s="28">
        <v>1652.6559859117899</v>
      </c>
    </row>
    <row r="425" spans="1:9" x14ac:dyDescent="0.3">
      <c r="A425" s="29" t="s">
        <v>90</v>
      </c>
      <c r="B425" s="29" t="s">
        <v>88</v>
      </c>
      <c r="C425" s="26" t="s">
        <v>183</v>
      </c>
      <c r="D425" s="27"/>
      <c r="E425" s="27"/>
      <c r="F425" s="27"/>
      <c r="G425" s="28">
        <v>57.780756401255502</v>
      </c>
      <c r="H425" s="28">
        <v>725.42375066356203</v>
      </c>
      <c r="I425" s="28">
        <v>2034.87831078659</v>
      </c>
    </row>
    <row r="426" spans="1:9" x14ac:dyDescent="0.3">
      <c r="A426" s="29" t="s">
        <v>90</v>
      </c>
      <c r="B426" s="29" t="s">
        <v>88</v>
      </c>
      <c r="C426" s="26" t="s">
        <v>184</v>
      </c>
      <c r="D426" s="27"/>
      <c r="E426" s="27"/>
      <c r="F426" s="27"/>
      <c r="G426" s="28">
        <v>1.1405746612399601</v>
      </c>
      <c r="H426" s="28">
        <v>528.820360740914</v>
      </c>
      <c r="I426" s="28">
        <v>1958.93996940441</v>
      </c>
    </row>
    <row r="427" spans="1:9" x14ac:dyDescent="0.3">
      <c r="A427" s="29" t="s">
        <v>90</v>
      </c>
      <c r="B427" s="29" t="s">
        <v>88</v>
      </c>
      <c r="C427" s="26" t="s">
        <v>185</v>
      </c>
      <c r="D427" s="27"/>
      <c r="E427" s="27"/>
      <c r="F427" s="27"/>
      <c r="G427" s="28">
        <v>25.6638013851104</v>
      </c>
      <c r="H427" s="28">
        <v>687.15108110154301</v>
      </c>
      <c r="I427" s="28">
        <v>2301.7349937077902</v>
      </c>
    </row>
    <row r="428" spans="1:9" x14ac:dyDescent="0.3">
      <c r="A428" s="29" t="s">
        <v>90</v>
      </c>
      <c r="B428" s="29" t="s">
        <v>88</v>
      </c>
      <c r="C428" s="26" t="s">
        <v>186</v>
      </c>
      <c r="D428" s="27"/>
      <c r="E428" s="27"/>
      <c r="F428" s="27"/>
      <c r="G428" s="28">
        <v>1.1405746612399601</v>
      </c>
      <c r="H428" s="28">
        <v>468.30509161000202</v>
      </c>
      <c r="I428" s="28">
        <v>1510.4768407157501</v>
      </c>
    </row>
    <row r="429" spans="1:9" x14ac:dyDescent="0.3">
      <c r="A429" s="29" t="s">
        <v>90</v>
      </c>
      <c r="B429" s="29" t="s">
        <v>88</v>
      </c>
      <c r="C429" s="26" t="s">
        <v>187</v>
      </c>
      <c r="D429" s="27"/>
      <c r="E429" s="27"/>
      <c r="F429" s="27"/>
      <c r="G429" s="28">
        <v>1.1405746612399601</v>
      </c>
      <c r="H429" s="28">
        <v>468.30509161000202</v>
      </c>
      <c r="I429" s="28">
        <v>1510.4768407151601</v>
      </c>
    </row>
    <row r="430" spans="1:9" x14ac:dyDescent="0.3">
      <c r="A430" s="29" t="s">
        <v>90</v>
      </c>
      <c r="B430" s="29" t="s">
        <v>88</v>
      </c>
      <c r="C430" s="26" t="s">
        <v>188</v>
      </c>
      <c r="D430" s="27"/>
      <c r="E430" s="27"/>
      <c r="F430" s="27"/>
      <c r="G430" s="28">
        <v>1.1405746612399601</v>
      </c>
      <c r="H430" s="28">
        <v>468.30509161000202</v>
      </c>
      <c r="I430" s="28">
        <v>1510.47684071289</v>
      </c>
    </row>
    <row r="431" spans="1:9" x14ac:dyDescent="0.3">
      <c r="A431" s="29" t="s">
        <v>90</v>
      </c>
      <c r="B431" s="29" t="s">
        <v>88</v>
      </c>
      <c r="C431" s="26" t="s">
        <v>189</v>
      </c>
      <c r="D431" s="27"/>
      <c r="E431" s="27"/>
      <c r="F431" s="27"/>
      <c r="G431" s="28">
        <v>70.958269597174606</v>
      </c>
      <c r="H431" s="28">
        <v>596.68470659805905</v>
      </c>
      <c r="I431" s="28">
        <v>1658.20655784105</v>
      </c>
    </row>
    <row r="432" spans="1:9" x14ac:dyDescent="0.3">
      <c r="A432" s="29" t="s">
        <v>90</v>
      </c>
      <c r="B432" s="29" t="s">
        <v>88</v>
      </c>
      <c r="C432" s="26" t="s">
        <v>190</v>
      </c>
      <c r="D432" s="27"/>
      <c r="E432" s="27"/>
      <c r="F432" s="27"/>
      <c r="G432" s="28">
        <v>70.958269597161802</v>
      </c>
      <c r="H432" s="28">
        <v>596.68470659871696</v>
      </c>
      <c r="I432" s="28">
        <v>1658.20655782125</v>
      </c>
    </row>
    <row r="433" spans="1:9" x14ac:dyDescent="0.3">
      <c r="A433" s="29" t="s">
        <v>90</v>
      </c>
      <c r="B433" s="29" t="s">
        <v>88</v>
      </c>
      <c r="C433" s="26" t="s">
        <v>191</v>
      </c>
      <c r="D433" s="27"/>
      <c r="E433" s="27"/>
      <c r="F433" s="27"/>
      <c r="G433" s="28">
        <v>70.958269597142504</v>
      </c>
      <c r="H433" s="28">
        <v>596.68470659775801</v>
      </c>
      <c r="I433" s="28">
        <v>1658.20655784424</v>
      </c>
    </row>
    <row r="434" spans="1:9" x14ac:dyDescent="0.3">
      <c r="A434" s="29" t="s">
        <v>90</v>
      </c>
      <c r="B434" s="29" t="s">
        <v>88</v>
      </c>
      <c r="C434" s="26" t="s">
        <v>172</v>
      </c>
      <c r="D434" s="27"/>
      <c r="E434" s="27"/>
      <c r="F434" s="27"/>
      <c r="G434" s="28">
        <v>1.1405746612399601</v>
      </c>
      <c r="H434" s="28">
        <v>546.89074619693997</v>
      </c>
      <c r="I434" s="28">
        <v>1652.6559858989999</v>
      </c>
    </row>
    <row r="435" spans="1:9" x14ac:dyDescent="0.3">
      <c r="A435" s="29" t="s">
        <v>90</v>
      </c>
      <c r="B435" s="29" t="s">
        <v>88</v>
      </c>
      <c r="C435" s="26" t="s">
        <v>192</v>
      </c>
      <c r="D435" s="27"/>
      <c r="E435" s="27"/>
      <c r="F435" s="27"/>
      <c r="G435" s="28">
        <v>57.780756401150001</v>
      </c>
      <c r="H435" s="28">
        <v>725.42375066356306</v>
      </c>
      <c r="I435" s="28">
        <v>2034.87831078659</v>
      </c>
    </row>
    <row r="436" spans="1:9" x14ac:dyDescent="0.3">
      <c r="A436" s="29" t="s">
        <v>90</v>
      </c>
      <c r="B436" s="29" t="s">
        <v>88</v>
      </c>
      <c r="C436" s="26" t="s">
        <v>193</v>
      </c>
      <c r="D436" s="27"/>
      <c r="E436" s="27"/>
      <c r="F436" s="27"/>
      <c r="G436" s="28">
        <v>1.1405746612399601</v>
      </c>
      <c r="H436" s="28">
        <v>528.820360740914</v>
      </c>
      <c r="I436" s="28">
        <v>1958.93996940441</v>
      </c>
    </row>
    <row r="437" spans="1:9" x14ac:dyDescent="0.3">
      <c r="A437" s="29" t="s">
        <v>90</v>
      </c>
      <c r="B437" s="29" t="s">
        <v>88</v>
      </c>
      <c r="C437" s="26" t="s">
        <v>194</v>
      </c>
      <c r="D437" s="27"/>
      <c r="E437" s="27"/>
      <c r="F437" s="27"/>
      <c r="G437" s="28">
        <v>25.663801384366099</v>
      </c>
      <c r="H437" s="28">
        <v>687.15108109761502</v>
      </c>
      <c r="I437" s="28">
        <v>2301.7349937077902</v>
      </c>
    </row>
    <row r="438" spans="1:9" x14ac:dyDescent="0.3">
      <c r="A438" s="29" t="s">
        <v>90</v>
      </c>
      <c r="B438" s="29" t="s">
        <v>88</v>
      </c>
      <c r="C438" s="26" t="s">
        <v>195</v>
      </c>
      <c r="D438" s="27"/>
      <c r="E438" s="27"/>
      <c r="F438" s="27"/>
      <c r="G438" s="28">
        <v>1.1405746612399601</v>
      </c>
      <c r="H438" s="28">
        <v>468.30509161000202</v>
      </c>
      <c r="I438" s="28">
        <v>1510.4768407131101</v>
      </c>
    </row>
    <row r="439" spans="1:9" x14ac:dyDescent="0.3">
      <c r="A439" s="29" t="s">
        <v>90</v>
      </c>
      <c r="B439" s="29" t="s">
        <v>88</v>
      </c>
      <c r="C439" s="26" t="s">
        <v>196</v>
      </c>
      <c r="D439" s="27"/>
      <c r="E439" s="27"/>
      <c r="F439" s="27"/>
      <c r="G439" s="28">
        <v>1.1405746612399601</v>
      </c>
      <c r="H439" s="28">
        <v>468.30509161000202</v>
      </c>
      <c r="I439" s="28">
        <v>1510.4768407136</v>
      </c>
    </row>
    <row r="440" spans="1:9" x14ac:dyDescent="0.3">
      <c r="A440" s="29" t="s">
        <v>90</v>
      </c>
      <c r="B440" s="29" t="s">
        <v>88</v>
      </c>
      <c r="C440" s="26" t="s">
        <v>197</v>
      </c>
      <c r="D440" s="27"/>
      <c r="E440" s="27"/>
      <c r="F440" s="27"/>
      <c r="G440" s="28">
        <v>1.1405746612399601</v>
      </c>
      <c r="H440" s="28">
        <v>468.30509161000202</v>
      </c>
      <c r="I440" s="28">
        <v>1510.47684062853</v>
      </c>
    </row>
    <row r="441" spans="1:9" x14ac:dyDescent="0.3">
      <c r="A441" s="29" t="s">
        <v>90</v>
      </c>
      <c r="B441" s="29" t="s">
        <v>88</v>
      </c>
      <c r="C441" s="26" t="s">
        <v>198</v>
      </c>
      <c r="D441" s="27"/>
      <c r="E441" s="27"/>
      <c r="F441" s="27"/>
      <c r="G441" s="28">
        <v>70.958269597126503</v>
      </c>
      <c r="H441" s="28">
        <v>596.68470659791205</v>
      </c>
      <c r="I441" s="28">
        <v>1658.20655784103</v>
      </c>
    </row>
    <row r="442" spans="1:9" x14ac:dyDescent="0.3">
      <c r="A442" s="29" t="s">
        <v>90</v>
      </c>
      <c r="B442" s="29" t="s">
        <v>88</v>
      </c>
      <c r="C442" s="26" t="s">
        <v>199</v>
      </c>
      <c r="D442" s="27"/>
      <c r="E442" s="27"/>
      <c r="F442" s="27"/>
      <c r="G442" s="28">
        <v>70.958269597148998</v>
      </c>
      <c r="H442" s="28">
        <v>596.68470659105799</v>
      </c>
      <c r="I442" s="28">
        <v>1658.2065578443301</v>
      </c>
    </row>
    <row r="443" spans="1:9" x14ac:dyDescent="0.3">
      <c r="A443" s="29" t="s">
        <v>90</v>
      </c>
      <c r="B443" s="29" t="s">
        <v>88</v>
      </c>
      <c r="C443" s="26" t="s">
        <v>200</v>
      </c>
      <c r="D443" s="27"/>
      <c r="E443" s="27"/>
      <c r="F443" s="27"/>
      <c r="G443" s="28">
        <v>70.958269597175402</v>
      </c>
      <c r="H443" s="28">
        <v>596.68470659809304</v>
      </c>
      <c r="I443" s="28">
        <v>1658.20655784102</v>
      </c>
    </row>
    <row r="444" spans="1:9" x14ac:dyDescent="0.3">
      <c r="A444" s="26" t="s">
        <v>91</v>
      </c>
      <c r="B444" s="26" t="s">
        <v>201</v>
      </c>
      <c r="C444" s="26" t="s">
        <v>173</v>
      </c>
      <c r="D444" s="27"/>
      <c r="E444" s="27"/>
      <c r="F444" s="27"/>
      <c r="G444" s="27"/>
      <c r="H444" s="28">
        <v>1.8676908909232901</v>
      </c>
      <c r="I444" s="28">
        <v>656.85443380673905</v>
      </c>
    </row>
    <row r="445" spans="1:9" x14ac:dyDescent="0.3">
      <c r="A445" s="29" t="s">
        <v>91</v>
      </c>
      <c r="B445" s="26" t="s">
        <v>88</v>
      </c>
      <c r="C445" s="26" t="s">
        <v>173</v>
      </c>
      <c r="D445" s="27"/>
      <c r="E445" s="27"/>
      <c r="F445" s="27"/>
      <c r="G445" s="27"/>
      <c r="H445" s="28">
        <v>3.8911296677094899E-2</v>
      </c>
      <c r="I445" s="28">
        <v>13.684843606472899</v>
      </c>
    </row>
    <row r="446" spans="1:9" x14ac:dyDescent="0.3">
      <c r="A446" s="29" t="s">
        <v>91</v>
      </c>
      <c r="B446" s="26" t="s">
        <v>97</v>
      </c>
      <c r="C446" s="26" t="s">
        <v>173</v>
      </c>
      <c r="D446" s="27"/>
      <c r="E446" s="27"/>
      <c r="F446" s="27"/>
      <c r="G446" s="27"/>
      <c r="H446" s="28">
        <v>4.0723168406594503E-3</v>
      </c>
      <c r="I446" s="28">
        <v>1.4322066813372201</v>
      </c>
    </row>
    <row r="447" spans="1:9" x14ac:dyDescent="0.3">
      <c r="A447" s="26" t="s">
        <v>92</v>
      </c>
      <c r="B447" s="26" t="s">
        <v>201</v>
      </c>
      <c r="C447" s="26" t="s">
        <v>173</v>
      </c>
      <c r="D447" s="27"/>
      <c r="E447" s="27"/>
      <c r="F447" s="27"/>
      <c r="G447" s="27"/>
      <c r="H447" s="28">
        <v>5.9073412061265297E-2</v>
      </c>
      <c r="I447" s="28">
        <v>5.9073412061265297E-2</v>
      </c>
    </row>
    <row r="448" spans="1:9" x14ac:dyDescent="0.3">
      <c r="A448" s="29" t="s">
        <v>92</v>
      </c>
      <c r="B448" s="29" t="s">
        <v>201</v>
      </c>
      <c r="C448" s="26" t="s">
        <v>170</v>
      </c>
      <c r="D448" s="27"/>
      <c r="E448" s="27"/>
      <c r="F448" s="27"/>
      <c r="G448" s="28">
        <v>144.08639312978201</v>
      </c>
      <c r="H448" s="28">
        <v>1465.3146661168801</v>
      </c>
      <c r="I448" s="27"/>
    </row>
    <row r="449" spans="1:9" x14ac:dyDescent="0.3">
      <c r="A449" s="29" t="s">
        <v>92</v>
      </c>
      <c r="B449" s="29" t="s">
        <v>201</v>
      </c>
      <c r="C449" s="26" t="s">
        <v>174</v>
      </c>
      <c r="D449" s="27"/>
      <c r="E449" s="27"/>
      <c r="F449" s="27"/>
      <c r="G449" s="28">
        <v>3268.3821862837699</v>
      </c>
      <c r="H449" s="28">
        <v>4738.2844104960604</v>
      </c>
      <c r="I449" s="27"/>
    </row>
    <row r="450" spans="1:9" x14ac:dyDescent="0.3">
      <c r="A450" s="29" t="s">
        <v>92</v>
      </c>
      <c r="B450" s="29" t="s">
        <v>201</v>
      </c>
      <c r="C450" s="26" t="s">
        <v>175</v>
      </c>
      <c r="D450" s="27"/>
      <c r="E450" s="27"/>
      <c r="F450" s="27"/>
      <c r="G450" s="28">
        <v>494.309563319593</v>
      </c>
      <c r="H450" s="28">
        <v>4094.9393677262001</v>
      </c>
      <c r="I450" s="27"/>
    </row>
    <row r="451" spans="1:9" x14ac:dyDescent="0.3">
      <c r="A451" s="29" t="s">
        <v>92</v>
      </c>
      <c r="B451" s="29" t="s">
        <v>201</v>
      </c>
      <c r="C451" s="26" t="s">
        <v>176</v>
      </c>
      <c r="D451" s="27"/>
      <c r="E451" s="27"/>
      <c r="F451" s="27"/>
      <c r="G451" s="28">
        <v>4900.63001179601</v>
      </c>
      <c r="H451" s="28">
        <v>6420.8250263888003</v>
      </c>
      <c r="I451" s="27"/>
    </row>
    <row r="452" spans="1:9" x14ac:dyDescent="0.3">
      <c r="A452" s="29" t="s">
        <v>92</v>
      </c>
      <c r="B452" s="29" t="s">
        <v>201</v>
      </c>
      <c r="C452" s="26" t="s">
        <v>177</v>
      </c>
      <c r="D452" s="27"/>
      <c r="E452" s="27"/>
      <c r="F452" s="27"/>
      <c r="G452" s="28">
        <v>494.309563319593</v>
      </c>
      <c r="H452" s="28">
        <v>4286.5764776567303</v>
      </c>
      <c r="I452" s="27"/>
    </row>
    <row r="453" spans="1:9" x14ac:dyDescent="0.3">
      <c r="A453" s="29" t="s">
        <v>92</v>
      </c>
      <c r="B453" s="29" t="s">
        <v>201</v>
      </c>
      <c r="C453" s="26" t="s">
        <v>178</v>
      </c>
      <c r="D453" s="27"/>
      <c r="E453" s="27"/>
      <c r="F453" s="27"/>
      <c r="G453" s="28">
        <v>494.309563319593</v>
      </c>
      <c r="H453" s="28">
        <v>4286.5764777382701</v>
      </c>
      <c r="I453" s="27"/>
    </row>
    <row r="454" spans="1:9" x14ac:dyDescent="0.3">
      <c r="A454" s="29" t="s">
        <v>92</v>
      </c>
      <c r="B454" s="29" t="s">
        <v>201</v>
      </c>
      <c r="C454" s="26" t="s">
        <v>179</v>
      </c>
      <c r="D454" s="27"/>
      <c r="E454" s="27"/>
      <c r="F454" s="27"/>
      <c r="G454" s="28">
        <v>494.30956331959197</v>
      </c>
      <c r="H454" s="28">
        <v>4286.5764780149802</v>
      </c>
      <c r="I454" s="27"/>
    </row>
    <row r="455" spans="1:9" x14ac:dyDescent="0.3">
      <c r="A455" s="29" t="s">
        <v>92</v>
      </c>
      <c r="B455" s="29" t="s">
        <v>201</v>
      </c>
      <c r="C455" s="26" t="s">
        <v>180</v>
      </c>
      <c r="D455" s="27"/>
      <c r="E455" s="27"/>
      <c r="F455" s="27"/>
      <c r="G455" s="28">
        <v>4900.6300118519703</v>
      </c>
      <c r="H455" s="28">
        <v>6420.8250264737098</v>
      </c>
      <c r="I455" s="27"/>
    </row>
    <row r="456" spans="1:9" x14ac:dyDescent="0.3">
      <c r="A456" s="29" t="s">
        <v>92</v>
      </c>
      <c r="B456" s="29" t="s">
        <v>201</v>
      </c>
      <c r="C456" s="26" t="s">
        <v>181</v>
      </c>
      <c r="D456" s="27"/>
      <c r="E456" s="27"/>
      <c r="F456" s="27"/>
      <c r="G456" s="28">
        <v>4900.6300117931896</v>
      </c>
      <c r="H456" s="28">
        <v>6420.8250264374801</v>
      </c>
      <c r="I456" s="27"/>
    </row>
    <row r="457" spans="1:9" x14ac:dyDescent="0.3">
      <c r="A457" s="29" t="s">
        <v>92</v>
      </c>
      <c r="B457" s="29" t="s">
        <v>201</v>
      </c>
      <c r="C457" s="26" t="s">
        <v>182</v>
      </c>
      <c r="D457" s="27"/>
      <c r="E457" s="27"/>
      <c r="F457" s="27"/>
      <c r="G457" s="28">
        <v>4900.6300118913196</v>
      </c>
      <c r="H457" s="28">
        <v>6420.8250265060897</v>
      </c>
      <c r="I457" s="27"/>
    </row>
    <row r="458" spans="1:9" x14ac:dyDescent="0.3">
      <c r="A458" s="29" t="s">
        <v>92</v>
      </c>
      <c r="B458" s="29" t="s">
        <v>201</v>
      </c>
      <c r="C458" s="26" t="s">
        <v>171</v>
      </c>
      <c r="D458" s="27"/>
      <c r="E458" s="27"/>
      <c r="F458" s="27"/>
      <c r="G458" s="28">
        <v>144.08639312978201</v>
      </c>
      <c r="H458" s="28">
        <v>1465.31466613779</v>
      </c>
      <c r="I458" s="27"/>
    </row>
    <row r="459" spans="1:9" x14ac:dyDescent="0.3">
      <c r="A459" s="29" t="s">
        <v>92</v>
      </c>
      <c r="B459" s="29" t="s">
        <v>201</v>
      </c>
      <c r="C459" s="26" t="s">
        <v>183</v>
      </c>
      <c r="D459" s="27"/>
      <c r="E459" s="27"/>
      <c r="F459" s="27"/>
      <c r="G459" s="28">
        <v>3268.38218628091</v>
      </c>
      <c r="H459" s="28">
        <v>4738.2844104960604</v>
      </c>
      <c r="I459" s="27"/>
    </row>
    <row r="460" spans="1:9" x14ac:dyDescent="0.3">
      <c r="A460" s="29" t="s">
        <v>92</v>
      </c>
      <c r="B460" s="29" t="s">
        <v>201</v>
      </c>
      <c r="C460" s="26" t="s">
        <v>184</v>
      </c>
      <c r="D460" s="27"/>
      <c r="E460" s="27"/>
      <c r="F460" s="27"/>
      <c r="G460" s="28">
        <v>494.30956331959197</v>
      </c>
      <c r="H460" s="28">
        <v>4094.9393677262001</v>
      </c>
      <c r="I460" s="27"/>
    </row>
    <row r="461" spans="1:9" x14ac:dyDescent="0.3">
      <c r="A461" s="29" t="s">
        <v>92</v>
      </c>
      <c r="B461" s="29" t="s">
        <v>201</v>
      </c>
      <c r="C461" s="26" t="s">
        <v>185</v>
      </c>
      <c r="D461" s="27"/>
      <c r="E461" s="27"/>
      <c r="F461" s="27"/>
      <c r="G461" s="28">
        <v>4900.6300118705203</v>
      </c>
      <c r="H461" s="28">
        <v>6420.8250264942899</v>
      </c>
      <c r="I461" s="27"/>
    </row>
    <row r="462" spans="1:9" x14ac:dyDescent="0.3">
      <c r="A462" s="29" t="s">
        <v>92</v>
      </c>
      <c r="B462" s="29" t="s">
        <v>201</v>
      </c>
      <c r="C462" s="26" t="s">
        <v>186</v>
      </c>
      <c r="D462" s="27"/>
      <c r="E462" s="27"/>
      <c r="F462" s="27"/>
      <c r="G462" s="28">
        <v>494.309563319593</v>
      </c>
      <c r="H462" s="28">
        <v>465.85131554311403</v>
      </c>
      <c r="I462" s="27"/>
    </row>
    <row r="463" spans="1:9" x14ac:dyDescent="0.3">
      <c r="A463" s="29" t="s">
        <v>92</v>
      </c>
      <c r="B463" s="29" t="s">
        <v>201</v>
      </c>
      <c r="C463" s="26" t="s">
        <v>187</v>
      </c>
      <c r="D463" s="27"/>
      <c r="E463" s="27"/>
      <c r="F463" s="27"/>
      <c r="G463" s="28">
        <v>494.30956331959197</v>
      </c>
      <c r="H463" s="28">
        <v>465.851315543113</v>
      </c>
      <c r="I463" s="27"/>
    </row>
    <row r="464" spans="1:9" x14ac:dyDescent="0.3">
      <c r="A464" s="29" t="s">
        <v>92</v>
      </c>
      <c r="B464" s="29" t="s">
        <v>201</v>
      </c>
      <c r="C464" s="26" t="s">
        <v>188</v>
      </c>
      <c r="D464" s="27"/>
      <c r="E464" s="27"/>
      <c r="F464" s="27"/>
      <c r="G464" s="28">
        <v>494.30956331959197</v>
      </c>
      <c r="H464" s="28">
        <v>465.85131554311403</v>
      </c>
      <c r="I464" s="27"/>
    </row>
    <row r="465" spans="1:9" x14ac:dyDescent="0.3">
      <c r="A465" s="29" t="s">
        <v>92</v>
      </c>
      <c r="B465" s="29" t="s">
        <v>201</v>
      </c>
      <c r="C465" s="26" t="s">
        <v>189</v>
      </c>
      <c r="D465" s="27"/>
      <c r="E465" s="27"/>
      <c r="F465" s="27"/>
      <c r="G465" s="28">
        <v>2650.8577081190601</v>
      </c>
      <c r="H465" s="28">
        <v>540.54300181600195</v>
      </c>
      <c r="I465" s="27"/>
    </row>
    <row r="466" spans="1:9" x14ac:dyDescent="0.3">
      <c r="A466" s="29" t="s">
        <v>92</v>
      </c>
      <c r="B466" s="29" t="s">
        <v>201</v>
      </c>
      <c r="C466" s="26" t="s">
        <v>190</v>
      </c>
      <c r="D466" s="27"/>
      <c r="E466" s="27"/>
      <c r="F466" s="27"/>
      <c r="G466" s="28">
        <v>2650.8577081195199</v>
      </c>
      <c r="H466" s="28">
        <v>540.54300179202801</v>
      </c>
      <c r="I466" s="27"/>
    </row>
    <row r="467" spans="1:9" x14ac:dyDescent="0.3">
      <c r="A467" s="29" t="s">
        <v>92</v>
      </c>
      <c r="B467" s="29" t="s">
        <v>201</v>
      </c>
      <c r="C467" s="26" t="s">
        <v>191</v>
      </c>
      <c r="D467" s="27"/>
      <c r="E467" s="27"/>
      <c r="F467" s="27"/>
      <c r="G467" s="28">
        <v>2650.8577081202202</v>
      </c>
      <c r="H467" s="28">
        <v>540.54300182697102</v>
      </c>
      <c r="I467" s="27"/>
    </row>
    <row r="468" spans="1:9" x14ac:dyDescent="0.3">
      <c r="A468" s="29" t="s">
        <v>92</v>
      </c>
      <c r="B468" s="29" t="s">
        <v>201</v>
      </c>
      <c r="C468" s="26" t="s">
        <v>172</v>
      </c>
      <c r="D468" s="27"/>
      <c r="E468" s="27"/>
      <c r="F468" s="27"/>
      <c r="G468" s="28">
        <v>144.08639312978201</v>
      </c>
      <c r="H468" s="28">
        <v>1465.3146659095</v>
      </c>
      <c r="I468" s="27"/>
    </row>
    <row r="469" spans="1:9" x14ac:dyDescent="0.3">
      <c r="A469" s="29" t="s">
        <v>92</v>
      </c>
      <c r="B469" s="29" t="s">
        <v>201</v>
      </c>
      <c r="C469" s="26" t="s">
        <v>192</v>
      </c>
      <c r="D469" s="27"/>
      <c r="E469" s="27"/>
      <c r="F469" s="27"/>
      <c r="G469" s="28">
        <v>3268.3821862847499</v>
      </c>
      <c r="H469" s="28">
        <v>4738.2844104960104</v>
      </c>
      <c r="I469" s="27"/>
    </row>
    <row r="470" spans="1:9" x14ac:dyDescent="0.3">
      <c r="A470" s="29" t="s">
        <v>92</v>
      </c>
      <c r="B470" s="29" t="s">
        <v>201</v>
      </c>
      <c r="C470" s="26" t="s">
        <v>193</v>
      </c>
      <c r="D470" s="27"/>
      <c r="E470" s="27"/>
      <c r="F470" s="27"/>
      <c r="G470" s="28">
        <v>494.309563319593</v>
      </c>
      <c r="H470" s="28">
        <v>4094.9393677262201</v>
      </c>
      <c r="I470" s="27"/>
    </row>
    <row r="471" spans="1:9" x14ac:dyDescent="0.3">
      <c r="A471" s="29" t="s">
        <v>92</v>
      </c>
      <c r="B471" s="29" t="s">
        <v>201</v>
      </c>
      <c r="C471" s="26" t="s">
        <v>194</v>
      </c>
      <c r="D471" s="27"/>
      <c r="E471" s="27"/>
      <c r="F471" s="27"/>
      <c r="G471" s="28">
        <v>4900.6300118976496</v>
      </c>
      <c r="H471" s="28">
        <v>6420.82502652109</v>
      </c>
      <c r="I471" s="27"/>
    </row>
    <row r="472" spans="1:9" x14ac:dyDescent="0.3">
      <c r="A472" s="29" t="s">
        <v>92</v>
      </c>
      <c r="B472" s="29" t="s">
        <v>201</v>
      </c>
      <c r="C472" s="26" t="s">
        <v>195</v>
      </c>
      <c r="D472" s="27"/>
      <c r="E472" s="27"/>
      <c r="F472" s="27"/>
      <c r="G472" s="28">
        <v>494.30956331959197</v>
      </c>
      <c r="H472" s="28">
        <v>465.851315543113</v>
      </c>
      <c r="I472" s="27"/>
    </row>
    <row r="473" spans="1:9" x14ac:dyDescent="0.3">
      <c r="A473" s="29" t="s">
        <v>92</v>
      </c>
      <c r="B473" s="29" t="s">
        <v>201</v>
      </c>
      <c r="C473" s="26" t="s">
        <v>196</v>
      </c>
      <c r="D473" s="27"/>
      <c r="E473" s="27"/>
      <c r="F473" s="27"/>
      <c r="G473" s="28">
        <v>494.30956331959197</v>
      </c>
      <c r="H473" s="28">
        <v>465.851315543113</v>
      </c>
      <c r="I473" s="27"/>
    </row>
    <row r="474" spans="1:9" x14ac:dyDescent="0.3">
      <c r="A474" s="29" t="s">
        <v>92</v>
      </c>
      <c r="B474" s="29" t="s">
        <v>201</v>
      </c>
      <c r="C474" s="26" t="s">
        <v>197</v>
      </c>
      <c r="D474" s="27"/>
      <c r="E474" s="27"/>
      <c r="F474" s="27"/>
      <c r="G474" s="28">
        <v>494.30956331959197</v>
      </c>
      <c r="H474" s="28">
        <v>465.851315543113</v>
      </c>
      <c r="I474" s="27"/>
    </row>
    <row r="475" spans="1:9" x14ac:dyDescent="0.3">
      <c r="A475" s="29" t="s">
        <v>92</v>
      </c>
      <c r="B475" s="29" t="s">
        <v>201</v>
      </c>
      <c r="C475" s="26" t="s">
        <v>198</v>
      </c>
      <c r="D475" s="27"/>
      <c r="E475" s="27"/>
      <c r="F475" s="27"/>
      <c r="G475" s="28">
        <v>2650.85770812081</v>
      </c>
      <c r="H475" s="28">
        <v>540.54300182135501</v>
      </c>
      <c r="I475" s="27"/>
    </row>
    <row r="476" spans="1:9" x14ac:dyDescent="0.3">
      <c r="A476" s="29" t="s">
        <v>92</v>
      </c>
      <c r="B476" s="29" t="s">
        <v>201</v>
      </c>
      <c r="C476" s="26" t="s">
        <v>199</v>
      </c>
      <c r="D476" s="27"/>
      <c r="E476" s="27"/>
      <c r="F476" s="27"/>
      <c r="G476" s="28">
        <v>2650.8577081199901</v>
      </c>
      <c r="H476" s="28">
        <v>540.543002071101</v>
      </c>
      <c r="I476" s="27"/>
    </row>
    <row r="477" spans="1:9" x14ac:dyDescent="0.3">
      <c r="A477" s="29" t="s">
        <v>92</v>
      </c>
      <c r="B477" s="29" t="s">
        <v>201</v>
      </c>
      <c r="C477" s="26" t="s">
        <v>200</v>
      </c>
      <c r="D477" s="27"/>
      <c r="E477" s="27"/>
      <c r="F477" s="27"/>
      <c r="G477" s="28">
        <v>2650.8577081190301</v>
      </c>
      <c r="H477" s="28">
        <v>540.54300181478197</v>
      </c>
      <c r="I477" s="27"/>
    </row>
    <row r="478" spans="1:9" x14ac:dyDescent="0.3">
      <c r="A478" s="29" t="s">
        <v>92</v>
      </c>
      <c r="B478" s="26" t="s">
        <v>88</v>
      </c>
      <c r="C478" s="26" t="s">
        <v>173</v>
      </c>
      <c r="D478" s="27"/>
      <c r="E478" s="27"/>
      <c r="F478" s="27"/>
      <c r="G478" s="27"/>
      <c r="H478" s="28">
        <v>1.62130402821229E-3</v>
      </c>
      <c r="I478" s="28">
        <v>1.62130402821229E-3</v>
      </c>
    </row>
    <row r="479" spans="1:9" x14ac:dyDescent="0.3">
      <c r="A479" s="29" t="s">
        <v>92</v>
      </c>
      <c r="B479" s="29" t="s">
        <v>88</v>
      </c>
      <c r="C479" s="26" t="s">
        <v>170</v>
      </c>
      <c r="D479" s="27"/>
      <c r="E479" s="27"/>
      <c r="F479" s="27"/>
      <c r="G479" s="28">
        <v>3.9545345603131699</v>
      </c>
      <c r="H479" s="28">
        <v>40.216410189917099</v>
      </c>
      <c r="I479" s="27"/>
    </row>
    <row r="480" spans="1:9" x14ac:dyDescent="0.3">
      <c r="A480" s="29" t="s">
        <v>92</v>
      </c>
      <c r="B480" s="29" t="s">
        <v>88</v>
      </c>
      <c r="C480" s="26" t="s">
        <v>174</v>
      </c>
      <c r="D480" s="27"/>
      <c r="E480" s="27"/>
      <c r="F480" s="27"/>
      <c r="G480" s="28">
        <v>89.702643193582503</v>
      </c>
      <c r="H480" s="28">
        <v>130.044961574007</v>
      </c>
      <c r="I480" s="27"/>
    </row>
    <row r="481" spans="1:9" x14ac:dyDescent="0.3">
      <c r="A481" s="29" t="s">
        <v>92</v>
      </c>
      <c r="B481" s="29" t="s">
        <v>88</v>
      </c>
      <c r="C481" s="26" t="s">
        <v>175</v>
      </c>
      <c r="D481" s="27"/>
      <c r="E481" s="27"/>
      <c r="F481" s="27"/>
      <c r="G481" s="28">
        <v>13.566612427309099</v>
      </c>
      <c r="H481" s="28">
        <v>112.387984044227</v>
      </c>
      <c r="I481" s="27"/>
    </row>
    <row r="482" spans="1:9" x14ac:dyDescent="0.3">
      <c r="A482" s="29" t="s">
        <v>92</v>
      </c>
      <c r="B482" s="29" t="s">
        <v>88</v>
      </c>
      <c r="C482" s="26" t="s">
        <v>176</v>
      </c>
      <c r="D482" s="27"/>
      <c r="E482" s="27"/>
      <c r="F482" s="27"/>
      <c r="G482" s="28">
        <v>134.500630684117</v>
      </c>
      <c r="H482" s="28">
        <v>176.223263842184</v>
      </c>
      <c r="I482" s="27"/>
    </row>
    <row r="483" spans="1:9" x14ac:dyDescent="0.3">
      <c r="A483" s="29" t="s">
        <v>92</v>
      </c>
      <c r="B483" s="29" t="s">
        <v>88</v>
      </c>
      <c r="C483" s="26" t="s">
        <v>177</v>
      </c>
      <c r="D483" s="27"/>
      <c r="E483" s="27"/>
      <c r="F483" s="27"/>
      <c r="G483" s="28">
        <v>13.566612427309099</v>
      </c>
      <c r="H483" s="28">
        <v>117.64757558370199</v>
      </c>
      <c r="I483" s="27"/>
    </row>
    <row r="484" spans="1:9" x14ac:dyDescent="0.3">
      <c r="A484" s="29" t="s">
        <v>92</v>
      </c>
      <c r="B484" s="29" t="s">
        <v>88</v>
      </c>
      <c r="C484" s="26" t="s">
        <v>178</v>
      </c>
      <c r="D484" s="27"/>
      <c r="E484" s="27"/>
      <c r="F484" s="27"/>
      <c r="G484" s="28">
        <v>13.566612427309099</v>
      </c>
      <c r="H484" s="28">
        <v>117.64757558594</v>
      </c>
      <c r="I484" s="27"/>
    </row>
    <row r="485" spans="1:9" x14ac:dyDescent="0.3">
      <c r="A485" s="29" t="s">
        <v>92</v>
      </c>
      <c r="B485" s="29" t="s">
        <v>88</v>
      </c>
      <c r="C485" s="26" t="s">
        <v>179</v>
      </c>
      <c r="D485" s="27"/>
      <c r="E485" s="27"/>
      <c r="F485" s="27"/>
      <c r="G485" s="28">
        <v>13.566612427309099</v>
      </c>
      <c r="H485" s="28">
        <v>117.647575593535</v>
      </c>
      <c r="I485" s="27"/>
    </row>
    <row r="486" spans="1:9" x14ac:dyDescent="0.3">
      <c r="A486" s="29" t="s">
        <v>92</v>
      </c>
      <c r="B486" s="29" t="s">
        <v>88</v>
      </c>
      <c r="C486" s="26" t="s">
        <v>180</v>
      </c>
      <c r="D486" s="27"/>
      <c r="E486" s="27"/>
      <c r="F486" s="27"/>
      <c r="G486" s="28">
        <v>134.50063068565299</v>
      </c>
      <c r="H486" s="28">
        <v>176.223263844515</v>
      </c>
      <c r="I486" s="27"/>
    </row>
    <row r="487" spans="1:9" x14ac:dyDescent="0.3">
      <c r="A487" s="29" t="s">
        <v>92</v>
      </c>
      <c r="B487" s="29" t="s">
        <v>88</v>
      </c>
      <c r="C487" s="26" t="s">
        <v>181</v>
      </c>
      <c r="D487" s="27"/>
      <c r="E487" s="27"/>
      <c r="F487" s="27"/>
      <c r="G487" s="28">
        <v>134.50063068403901</v>
      </c>
      <c r="H487" s="28">
        <v>176.22326384351999</v>
      </c>
      <c r="I487" s="27"/>
    </row>
    <row r="488" spans="1:9" x14ac:dyDescent="0.3">
      <c r="A488" s="29" t="s">
        <v>92</v>
      </c>
      <c r="B488" s="29" t="s">
        <v>88</v>
      </c>
      <c r="C488" s="26" t="s">
        <v>182</v>
      </c>
      <c r="D488" s="27"/>
      <c r="E488" s="27"/>
      <c r="F488" s="27"/>
      <c r="G488" s="28">
        <v>134.50063068673299</v>
      </c>
      <c r="H488" s="28">
        <v>176.22326384540301</v>
      </c>
      <c r="I488" s="27"/>
    </row>
    <row r="489" spans="1:9" x14ac:dyDescent="0.3">
      <c r="A489" s="29" t="s">
        <v>92</v>
      </c>
      <c r="B489" s="29" t="s">
        <v>88</v>
      </c>
      <c r="C489" s="26" t="s">
        <v>171</v>
      </c>
      <c r="D489" s="27"/>
      <c r="E489" s="27"/>
      <c r="F489" s="27"/>
      <c r="G489" s="28">
        <v>3.9545345603131699</v>
      </c>
      <c r="H489" s="28">
        <v>40.216410190490997</v>
      </c>
      <c r="I489" s="27"/>
    </row>
    <row r="490" spans="1:9" x14ac:dyDescent="0.3">
      <c r="A490" s="29" t="s">
        <v>92</v>
      </c>
      <c r="B490" s="29" t="s">
        <v>88</v>
      </c>
      <c r="C490" s="26" t="s">
        <v>183</v>
      </c>
      <c r="D490" s="27"/>
      <c r="E490" s="27"/>
      <c r="F490" s="27"/>
      <c r="G490" s="28">
        <v>89.702643193504102</v>
      </c>
      <c r="H490" s="28">
        <v>130.044961574007</v>
      </c>
      <c r="I490" s="27"/>
    </row>
    <row r="491" spans="1:9" x14ac:dyDescent="0.3">
      <c r="A491" s="29" t="s">
        <v>92</v>
      </c>
      <c r="B491" s="29" t="s">
        <v>88</v>
      </c>
      <c r="C491" s="26" t="s">
        <v>184</v>
      </c>
      <c r="D491" s="27"/>
      <c r="E491" s="27"/>
      <c r="F491" s="27"/>
      <c r="G491" s="28">
        <v>13.566612427309099</v>
      </c>
      <c r="H491" s="28">
        <v>112.38798404422801</v>
      </c>
      <c r="I491" s="27"/>
    </row>
    <row r="492" spans="1:9" x14ac:dyDescent="0.3">
      <c r="A492" s="29" t="s">
        <v>92</v>
      </c>
      <c r="B492" s="29" t="s">
        <v>88</v>
      </c>
      <c r="C492" s="26" t="s">
        <v>185</v>
      </c>
      <c r="D492" s="27"/>
      <c r="E492" s="27"/>
      <c r="F492" s="27"/>
      <c r="G492" s="28">
        <v>134.500630686162</v>
      </c>
      <c r="H492" s="28">
        <v>176.223263845079</v>
      </c>
      <c r="I492" s="27"/>
    </row>
    <row r="493" spans="1:9" x14ac:dyDescent="0.3">
      <c r="A493" s="29" t="s">
        <v>92</v>
      </c>
      <c r="B493" s="29" t="s">
        <v>88</v>
      </c>
      <c r="C493" s="26" t="s">
        <v>186</v>
      </c>
      <c r="D493" s="27"/>
      <c r="E493" s="27"/>
      <c r="F493" s="27"/>
      <c r="G493" s="28">
        <v>13.566612427309099</v>
      </c>
      <c r="H493" s="28">
        <v>12.785559324975701</v>
      </c>
      <c r="I493" s="27"/>
    </row>
    <row r="494" spans="1:9" x14ac:dyDescent="0.3">
      <c r="A494" s="29" t="s">
        <v>92</v>
      </c>
      <c r="B494" s="29" t="s">
        <v>88</v>
      </c>
      <c r="C494" s="26" t="s">
        <v>187</v>
      </c>
      <c r="D494" s="27"/>
      <c r="E494" s="27"/>
      <c r="F494" s="27"/>
      <c r="G494" s="28">
        <v>13.566612427309099</v>
      </c>
      <c r="H494" s="28">
        <v>12.785559324975701</v>
      </c>
      <c r="I494" s="27"/>
    </row>
    <row r="495" spans="1:9" x14ac:dyDescent="0.3">
      <c r="A495" s="29" t="s">
        <v>92</v>
      </c>
      <c r="B495" s="29" t="s">
        <v>88</v>
      </c>
      <c r="C495" s="26" t="s">
        <v>188</v>
      </c>
      <c r="D495" s="27"/>
      <c r="E495" s="27"/>
      <c r="F495" s="27"/>
      <c r="G495" s="28">
        <v>13.566612427309099</v>
      </c>
      <c r="H495" s="28">
        <v>12.785559324975701</v>
      </c>
      <c r="I495" s="27"/>
    </row>
    <row r="496" spans="1:9" x14ac:dyDescent="0.3">
      <c r="A496" s="29" t="s">
        <v>92</v>
      </c>
      <c r="B496" s="29" t="s">
        <v>88</v>
      </c>
      <c r="C496" s="26" t="s">
        <v>189</v>
      </c>
      <c r="D496" s="27"/>
      <c r="E496" s="27"/>
      <c r="F496" s="27"/>
      <c r="G496" s="28">
        <v>72.754326022910405</v>
      </c>
      <c r="H496" s="28">
        <v>14.835515940019601</v>
      </c>
      <c r="I496" s="27"/>
    </row>
    <row r="497" spans="1:9" x14ac:dyDescent="0.3">
      <c r="A497" s="29" t="s">
        <v>92</v>
      </c>
      <c r="B497" s="29" t="s">
        <v>88</v>
      </c>
      <c r="C497" s="26" t="s">
        <v>190</v>
      </c>
      <c r="D497" s="27"/>
      <c r="E497" s="27"/>
      <c r="F497" s="27"/>
      <c r="G497" s="28">
        <v>72.754326022923095</v>
      </c>
      <c r="H497" s="28">
        <v>14.835515939361599</v>
      </c>
      <c r="I497" s="27"/>
    </row>
    <row r="498" spans="1:9" x14ac:dyDescent="0.3">
      <c r="A498" s="29" t="s">
        <v>92</v>
      </c>
      <c r="B498" s="29" t="s">
        <v>88</v>
      </c>
      <c r="C498" s="26" t="s">
        <v>191</v>
      </c>
      <c r="D498" s="27"/>
      <c r="E498" s="27"/>
      <c r="F498" s="27"/>
      <c r="G498" s="28">
        <v>72.754326022942394</v>
      </c>
      <c r="H498" s="28">
        <v>14.835515940320599</v>
      </c>
      <c r="I498" s="27"/>
    </row>
    <row r="499" spans="1:9" x14ac:dyDescent="0.3">
      <c r="A499" s="29" t="s">
        <v>92</v>
      </c>
      <c r="B499" s="29" t="s">
        <v>88</v>
      </c>
      <c r="C499" s="26" t="s">
        <v>172</v>
      </c>
      <c r="D499" s="27"/>
      <c r="E499" s="27"/>
      <c r="F499" s="27"/>
      <c r="G499" s="28">
        <v>3.9545345603131699</v>
      </c>
      <c r="H499" s="28">
        <v>40.216410184225403</v>
      </c>
      <c r="I499" s="27"/>
    </row>
    <row r="500" spans="1:9" x14ac:dyDescent="0.3">
      <c r="A500" s="29" t="s">
        <v>92</v>
      </c>
      <c r="B500" s="29" t="s">
        <v>88</v>
      </c>
      <c r="C500" s="26" t="s">
        <v>192</v>
      </c>
      <c r="D500" s="27"/>
      <c r="E500" s="27"/>
      <c r="F500" s="27"/>
      <c r="G500" s="28">
        <v>89.702643193609603</v>
      </c>
      <c r="H500" s="28">
        <v>130.04496157400601</v>
      </c>
      <c r="I500" s="27"/>
    </row>
    <row r="501" spans="1:9" x14ac:dyDescent="0.3">
      <c r="A501" s="29" t="s">
        <v>92</v>
      </c>
      <c r="B501" s="29" t="s">
        <v>88</v>
      </c>
      <c r="C501" s="26" t="s">
        <v>193</v>
      </c>
      <c r="D501" s="27"/>
      <c r="E501" s="27"/>
      <c r="F501" s="27"/>
      <c r="G501" s="28">
        <v>13.566612427309099</v>
      </c>
      <c r="H501" s="28">
        <v>112.38798404422801</v>
      </c>
      <c r="I501" s="27"/>
    </row>
    <row r="502" spans="1:9" x14ac:dyDescent="0.3">
      <c r="A502" s="29" t="s">
        <v>92</v>
      </c>
      <c r="B502" s="29" t="s">
        <v>88</v>
      </c>
      <c r="C502" s="26" t="s">
        <v>194</v>
      </c>
      <c r="D502" s="27"/>
      <c r="E502" s="27"/>
      <c r="F502" s="27"/>
      <c r="G502" s="28">
        <v>134.50063068690599</v>
      </c>
      <c r="H502" s="28">
        <v>176.22326384581501</v>
      </c>
      <c r="I502" s="27"/>
    </row>
    <row r="503" spans="1:9" x14ac:dyDescent="0.3">
      <c r="A503" s="29" t="s">
        <v>92</v>
      </c>
      <c r="B503" s="29" t="s">
        <v>88</v>
      </c>
      <c r="C503" s="26" t="s">
        <v>195</v>
      </c>
      <c r="D503" s="27"/>
      <c r="E503" s="27"/>
      <c r="F503" s="27"/>
      <c r="G503" s="28">
        <v>13.566612427309099</v>
      </c>
      <c r="H503" s="28">
        <v>12.785559324975701</v>
      </c>
      <c r="I503" s="27"/>
    </row>
    <row r="504" spans="1:9" x14ac:dyDescent="0.3">
      <c r="A504" s="29" t="s">
        <v>92</v>
      </c>
      <c r="B504" s="29" t="s">
        <v>88</v>
      </c>
      <c r="C504" s="26" t="s">
        <v>196</v>
      </c>
      <c r="D504" s="27"/>
      <c r="E504" s="27"/>
      <c r="F504" s="27"/>
      <c r="G504" s="28">
        <v>13.566612427309099</v>
      </c>
      <c r="H504" s="28">
        <v>12.785559324975701</v>
      </c>
      <c r="I504" s="27"/>
    </row>
    <row r="505" spans="1:9" x14ac:dyDescent="0.3">
      <c r="A505" s="29" t="s">
        <v>92</v>
      </c>
      <c r="B505" s="29" t="s">
        <v>88</v>
      </c>
      <c r="C505" s="26" t="s">
        <v>197</v>
      </c>
      <c r="D505" s="27"/>
      <c r="E505" s="27"/>
      <c r="F505" s="27"/>
      <c r="G505" s="28">
        <v>13.566612427309099</v>
      </c>
      <c r="H505" s="28">
        <v>12.785559324975701</v>
      </c>
      <c r="I505" s="27"/>
    </row>
    <row r="506" spans="1:9" x14ac:dyDescent="0.3">
      <c r="A506" s="29" t="s">
        <v>92</v>
      </c>
      <c r="B506" s="29" t="s">
        <v>88</v>
      </c>
      <c r="C506" s="26" t="s">
        <v>198</v>
      </c>
      <c r="D506" s="27"/>
      <c r="E506" s="27"/>
      <c r="F506" s="27"/>
      <c r="G506" s="28">
        <v>72.754326022958296</v>
      </c>
      <c r="H506" s="28">
        <v>14.8355159401665</v>
      </c>
      <c r="I506" s="27"/>
    </row>
    <row r="507" spans="1:9" x14ac:dyDescent="0.3">
      <c r="A507" s="29" t="s">
        <v>92</v>
      </c>
      <c r="B507" s="29" t="s">
        <v>88</v>
      </c>
      <c r="C507" s="26" t="s">
        <v>199</v>
      </c>
      <c r="D507" s="27"/>
      <c r="E507" s="27"/>
      <c r="F507" s="27"/>
      <c r="G507" s="28">
        <v>72.754326022935899</v>
      </c>
      <c r="H507" s="28">
        <v>14.8355159470209</v>
      </c>
      <c r="I507" s="27"/>
    </row>
    <row r="508" spans="1:9" x14ac:dyDescent="0.3">
      <c r="A508" s="29" t="s">
        <v>92</v>
      </c>
      <c r="B508" s="29" t="s">
        <v>88</v>
      </c>
      <c r="C508" s="26" t="s">
        <v>200</v>
      </c>
      <c r="D508" s="27"/>
      <c r="E508" s="27"/>
      <c r="F508" s="27"/>
      <c r="G508" s="28">
        <v>72.754326022909495</v>
      </c>
      <c r="H508" s="28">
        <v>14.835515939986101</v>
      </c>
      <c r="I508" s="27"/>
    </row>
    <row r="509" spans="1:9" x14ac:dyDescent="0.3">
      <c r="A509" s="29" t="s">
        <v>92</v>
      </c>
      <c r="B509" s="26" t="s">
        <v>97</v>
      </c>
      <c r="C509" s="26" t="s">
        <v>173</v>
      </c>
      <c r="D509" s="27"/>
      <c r="E509" s="27"/>
      <c r="F509" s="27"/>
      <c r="G509" s="27"/>
      <c r="H509" s="28">
        <v>1.16829541523125E-4</v>
      </c>
      <c r="I509" s="28">
        <v>1.16829541523125E-4</v>
      </c>
    </row>
    <row r="510" spans="1:9" x14ac:dyDescent="0.3">
      <c r="A510" s="29" t="s">
        <v>92</v>
      </c>
      <c r="B510" s="29" t="s">
        <v>97</v>
      </c>
      <c r="C510" s="26" t="s">
        <v>170</v>
      </c>
      <c r="D510" s="27"/>
      <c r="E510" s="27"/>
      <c r="F510" s="27"/>
      <c r="G510" s="28">
        <v>0.284959792598658</v>
      </c>
      <c r="H510" s="28">
        <v>2.8979541667916902</v>
      </c>
      <c r="I510" s="27"/>
    </row>
    <row r="511" spans="1:9" x14ac:dyDescent="0.3">
      <c r="A511" s="29" t="s">
        <v>92</v>
      </c>
      <c r="B511" s="29" t="s">
        <v>97</v>
      </c>
      <c r="C511" s="26" t="s">
        <v>174</v>
      </c>
      <c r="D511" s="27"/>
      <c r="E511" s="27"/>
      <c r="F511" s="27"/>
      <c r="G511" s="28">
        <v>6.4638824645827198</v>
      </c>
      <c r="H511" s="28">
        <v>9.3709094492513092</v>
      </c>
      <c r="I511" s="27"/>
    </row>
    <row r="512" spans="1:9" x14ac:dyDescent="0.3">
      <c r="A512" s="29" t="s">
        <v>92</v>
      </c>
      <c r="B512" s="29" t="s">
        <v>97</v>
      </c>
      <c r="C512" s="26" t="s">
        <v>175</v>
      </c>
      <c r="D512" s="27"/>
      <c r="E512" s="27"/>
      <c r="F512" s="27"/>
      <c r="G512" s="28">
        <v>0.97759647933035398</v>
      </c>
      <c r="H512" s="28">
        <v>8.0985653647411802</v>
      </c>
      <c r="I512" s="27"/>
    </row>
    <row r="513" spans="1:9" x14ac:dyDescent="0.3">
      <c r="A513" s="29" t="s">
        <v>92</v>
      </c>
      <c r="B513" s="29" t="s">
        <v>97</v>
      </c>
      <c r="C513" s="26" t="s">
        <v>176</v>
      </c>
      <c r="D513" s="27"/>
      <c r="E513" s="27"/>
      <c r="F513" s="27"/>
      <c r="G513" s="28">
        <v>9.6919804946904495</v>
      </c>
      <c r="H513" s="28">
        <v>12.698471577284799</v>
      </c>
      <c r="I513" s="27"/>
    </row>
    <row r="514" spans="1:9" x14ac:dyDescent="0.3">
      <c r="A514" s="29" t="s">
        <v>92</v>
      </c>
      <c r="B514" s="29" t="s">
        <v>97</v>
      </c>
      <c r="C514" s="26" t="s">
        <v>177</v>
      </c>
      <c r="D514" s="27"/>
      <c r="E514" s="27"/>
      <c r="F514" s="27"/>
      <c r="G514" s="28">
        <v>0.97759647933035398</v>
      </c>
      <c r="H514" s="28">
        <v>8.4775662538176793</v>
      </c>
      <c r="I514" s="27"/>
    </row>
    <row r="515" spans="1:9" x14ac:dyDescent="0.3">
      <c r="A515" s="29" t="s">
        <v>92</v>
      </c>
      <c r="B515" s="29" t="s">
        <v>97</v>
      </c>
      <c r="C515" s="26" t="s">
        <v>178</v>
      </c>
      <c r="D515" s="27"/>
      <c r="E515" s="27"/>
      <c r="F515" s="27"/>
      <c r="G515" s="28">
        <v>0.97759647933035398</v>
      </c>
      <c r="H515" s="28">
        <v>8.4775662539789405</v>
      </c>
      <c r="I515" s="27"/>
    </row>
    <row r="516" spans="1:9" x14ac:dyDescent="0.3">
      <c r="A516" s="29" t="s">
        <v>92</v>
      </c>
      <c r="B516" s="29" t="s">
        <v>97</v>
      </c>
      <c r="C516" s="26" t="s">
        <v>179</v>
      </c>
      <c r="D516" s="27"/>
      <c r="E516" s="27"/>
      <c r="F516" s="27"/>
      <c r="G516" s="28">
        <v>0.97759647933035398</v>
      </c>
      <c r="H516" s="28">
        <v>8.4775662545261792</v>
      </c>
      <c r="I516" s="27"/>
    </row>
    <row r="517" spans="1:9" x14ac:dyDescent="0.3">
      <c r="A517" s="29" t="s">
        <v>92</v>
      </c>
      <c r="B517" s="29" t="s">
        <v>97</v>
      </c>
      <c r="C517" s="26" t="s">
        <v>180</v>
      </c>
      <c r="D517" s="27"/>
      <c r="E517" s="27"/>
      <c r="F517" s="27"/>
      <c r="G517" s="28">
        <v>9.6919804948011308</v>
      </c>
      <c r="H517" s="28">
        <v>12.6984715774527</v>
      </c>
      <c r="I517" s="27"/>
    </row>
    <row r="518" spans="1:9" x14ac:dyDescent="0.3">
      <c r="A518" s="29" t="s">
        <v>92</v>
      </c>
      <c r="B518" s="29" t="s">
        <v>97</v>
      </c>
      <c r="C518" s="26" t="s">
        <v>181</v>
      </c>
      <c r="D518" s="27"/>
      <c r="E518" s="27"/>
      <c r="F518" s="27"/>
      <c r="G518" s="28">
        <v>9.6919804946848593</v>
      </c>
      <c r="H518" s="28">
        <v>12.698471577381101</v>
      </c>
      <c r="I518" s="27"/>
    </row>
    <row r="519" spans="1:9" x14ac:dyDescent="0.3">
      <c r="A519" s="29" t="s">
        <v>92</v>
      </c>
      <c r="B519" s="29" t="s">
        <v>97</v>
      </c>
      <c r="C519" s="26" t="s">
        <v>182</v>
      </c>
      <c r="D519" s="27"/>
      <c r="E519" s="27"/>
      <c r="F519" s="27"/>
      <c r="G519" s="28">
        <v>9.6919804948789405</v>
      </c>
      <c r="H519" s="28">
        <v>12.6984715775168</v>
      </c>
      <c r="I519" s="27"/>
    </row>
    <row r="520" spans="1:9" x14ac:dyDescent="0.3">
      <c r="A520" s="29" t="s">
        <v>92</v>
      </c>
      <c r="B520" s="29" t="s">
        <v>97</v>
      </c>
      <c r="C520" s="26" t="s">
        <v>171</v>
      </c>
      <c r="D520" s="27"/>
      <c r="E520" s="27"/>
      <c r="F520" s="27"/>
      <c r="G520" s="28">
        <v>0.284959792598658</v>
      </c>
      <c r="H520" s="28">
        <v>2.89795416683305</v>
      </c>
      <c r="I520" s="27"/>
    </row>
    <row r="521" spans="1:9" x14ac:dyDescent="0.3">
      <c r="A521" s="29" t="s">
        <v>92</v>
      </c>
      <c r="B521" s="29" t="s">
        <v>97</v>
      </c>
      <c r="C521" s="26" t="s">
        <v>183</v>
      </c>
      <c r="D521" s="27"/>
      <c r="E521" s="27"/>
      <c r="F521" s="27"/>
      <c r="G521" s="28">
        <v>6.4638824645770701</v>
      </c>
      <c r="H521" s="28">
        <v>9.3709094492513092</v>
      </c>
      <c r="I521" s="27"/>
    </row>
    <row r="522" spans="1:9" x14ac:dyDescent="0.3">
      <c r="A522" s="29" t="s">
        <v>92</v>
      </c>
      <c r="B522" s="29" t="s">
        <v>97</v>
      </c>
      <c r="C522" s="26" t="s">
        <v>184</v>
      </c>
      <c r="D522" s="27"/>
      <c r="E522" s="27"/>
      <c r="F522" s="27"/>
      <c r="G522" s="28">
        <v>0.97759647933035398</v>
      </c>
      <c r="H522" s="28">
        <v>8.0985653647411997</v>
      </c>
      <c r="I522" s="27"/>
    </row>
    <row r="523" spans="1:9" x14ac:dyDescent="0.3">
      <c r="A523" s="29" t="s">
        <v>92</v>
      </c>
      <c r="B523" s="29" t="s">
        <v>97</v>
      </c>
      <c r="C523" s="26" t="s">
        <v>185</v>
      </c>
      <c r="D523" s="27"/>
      <c r="E523" s="27"/>
      <c r="F523" s="27"/>
      <c r="G523" s="28">
        <v>9.6919804948378196</v>
      </c>
      <c r="H523" s="28">
        <v>12.6984715774935</v>
      </c>
      <c r="I523" s="27"/>
    </row>
    <row r="524" spans="1:9" x14ac:dyDescent="0.3">
      <c r="A524" s="29" t="s">
        <v>92</v>
      </c>
      <c r="B524" s="29" t="s">
        <v>97</v>
      </c>
      <c r="C524" s="26" t="s">
        <v>186</v>
      </c>
      <c r="D524" s="27"/>
      <c r="E524" s="27"/>
      <c r="F524" s="27"/>
      <c r="G524" s="28">
        <v>0.97759647933035498</v>
      </c>
      <c r="H524" s="28">
        <v>0.92131457645280701</v>
      </c>
      <c r="I524" s="27"/>
    </row>
    <row r="525" spans="1:9" x14ac:dyDescent="0.3">
      <c r="A525" s="29" t="s">
        <v>92</v>
      </c>
      <c r="B525" s="29" t="s">
        <v>97</v>
      </c>
      <c r="C525" s="26" t="s">
        <v>187</v>
      </c>
      <c r="D525" s="27"/>
      <c r="E525" s="27"/>
      <c r="F525" s="27"/>
      <c r="G525" s="28">
        <v>0.97759647933035299</v>
      </c>
      <c r="H525" s="28">
        <v>0.92131457645280501</v>
      </c>
      <c r="I525" s="27"/>
    </row>
    <row r="526" spans="1:9" x14ac:dyDescent="0.3">
      <c r="A526" s="29" t="s">
        <v>92</v>
      </c>
      <c r="B526" s="29" t="s">
        <v>97</v>
      </c>
      <c r="C526" s="26" t="s">
        <v>188</v>
      </c>
      <c r="D526" s="27"/>
      <c r="E526" s="27"/>
      <c r="F526" s="27"/>
      <c r="G526" s="28">
        <v>0.97759647933035398</v>
      </c>
      <c r="H526" s="28">
        <v>0.92131457645280601</v>
      </c>
      <c r="I526" s="27"/>
    </row>
    <row r="527" spans="1:9" x14ac:dyDescent="0.3">
      <c r="A527" s="29" t="s">
        <v>92</v>
      </c>
      <c r="B527" s="29" t="s">
        <v>97</v>
      </c>
      <c r="C527" s="26" t="s">
        <v>189</v>
      </c>
      <c r="D527" s="27"/>
      <c r="E527" s="27"/>
      <c r="F527" s="27"/>
      <c r="G527" s="28">
        <v>5.2426037345092196</v>
      </c>
      <c r="H527" s="28">
        <v>1.0690323932906201</v>
      </c>
      <c r="I527" s="27"/>
    </row>
    <row r="528" spans="1:9" x14ac:dyDescent="0.3">
      <c r="A528" s="29" t="s">
        <v>92</v>
      </c>
      <c r="B528" s="29" t="s">
        <v>97</v>
      </c>
      <c r="C528" s="26" t="s">
        <v>190</v>
      </c>
      <c r="D528" s="27"/>
      <c r="E528" s="27"/>
      <c r="F528" s="27"/>
      <c r="G528" s="28">
        <v>5.2426037345101397</v>
      </c>
      <c r="H528" s="28">
        <v>1.0690323932432</v>
      </c>
      <c r="I528" s="27"/>
    </row>
    <row r="529" spans="1:9" x14ac:dyDescent="0.3">
      <c r="A529" s="29" t="s">
        <v>92</v>
      </c>
      <c r="B529" s="29" t="s">
        <v>97</v>
      </c>
      <c r="C529" s="26" t="s">
        <v>191</v>
      </c>
      <c r="D529" s="27"/>
      <c r="E529" s="27"/>
      <c r="F529" s="27"/>
      <c r="G529" s="28">
        <v>5.2426037345115297</v>
      </c>
      <c r="H529" s="28">
        <v>1.06903239331231</v>
      </c>
      <c r="I529" s="27"/>
    </row>
    <row r="530" spans="1:9" x14ac:dyDescent="0.3">
      <c r="A530" s="29" t="s">
        <v>92</v>
      </c>
      <c r="B530" s="29" t="s">
        <v>97</v>
      </c>
      <c r="C530" s="26" t="s">
        <v>172</v>
      </c>
      <c r="D530" s="27"/>
      <c r="E530" s="27"/>
      <c r="F530" s="27"/>
      <c r="G530" s="28">
        <v>0.284959792598658</v>
      </c>
      <c r="H530" s="28">
        <v>2.8979541663815498</v>
      </c>
      <c r="I530" s="27"/>
    </row>
    <row r="531" spans="1:9" x14ac:dyDescent="0.3">
      <c r="A531" s="29" t="s">
        <v>92</v>
      </c>
      <c r="B531" s="29" t="s">
        <v>97</v>
      </c>
      <c r="C531" s="26" t="s">
        <v>192</v>
      </c>
      <c r="D531" s="27"/>
      <c r="E531" s="27"/>
      <c r="F531" s="27"/>
      <c r="G531" s="28">
        <v>6.4638824645846702</v>
      </c>
      <c r="H531" s="28">
        <v>9.3709094492512008</v>
      </c>
      <c r="I531" s="27"/>
    </row>
    <row r="532" spans="1:9" x14ac:dyDescent="0.3">
      <c r="A532" s="29" t="s">
        <v>92</v>
      </c>
      <c r="B532" s="29" t="s">
        <v>97</v>
      </c>
      <c r="C532" s="26" t="s">
        <v>193</v>
      </c>
      <c r="D532" s="27"/>
      <c r="E532" s="27"/>
      <c r="F532" s="27"/>
      <c r="G532" s="28">
        <v>0.97759647933035398</v>
      </c>
      <c r="H532" s="28">
        <v>8.0985653647412299</v>
      </c>
      <c r="I532" s="27"/>
    </row>
    <row r="533" spans="1:9" x14ac:dyDescent="0.3">
      <c r="A533" s="29" t="s">
        <v>92</v>
      </c>
      <c r="B533" s="29" t="s">
        <v>97</v>
      </c>
      <c r="C533" s="26" t="s">
        <v>194</v>
      </c>
      <c r="D533" s="27"/>
      <c r="E533" s="27"/>
      <c r="F533" s="27"/>
      <c r="G533" s="28">
        <v>9.6919804948914496</v>
      </c>
      <c r="H533" s="28">
        <v>12.6984715775464</v>
      </c>
      <c r="I533" s="27"/>
    </row>
    <row r="534" spans="1:9" x14ac:dyDescent="0.3">
      <c r="A534" s="29" t="s">
        <v>92</v>
      </c>
      <c r="B534" s="29" t="s">
        <v>97</v>
      </c>
      <c r="C534" s="26" t="s">
        <v>195</v>
      </c>
      <c r="D534" s="27"/>
      <c r="E534" s="27"/>
      <c r="F534" s="27"/>
      <c r="G534" s="28">
        <v>0.97759647933035299</v>
      </c>
      <c r="H534" s="28">
        <v>0.92131457645280501</v>
      </c>
      <c r="I534" s="27"/>
    </row>
    <row r="535" spans="1:9" x14ac:dyDescent="0.3">
      <c r="A535" s="29" t="s">
        <v>92</v>
      </c>
      <c r="B535" s="29" t="s">
        <v>97</v>
      </c>
      <c r="C535" s="26" t="s">
        <v>196</v>
      </c>
      <c r="D535" s="27"/>
      <c r="E535" s="27"/>
      <c r="F535" s="27"/>
      <c r="G535" s="28">
        <v>0.97759647933035299</v>
      </c>
      <c r="H535" s="28">
        <v>0.92131457645280501</v>
      </c>
      <c r="I535" s="27"/>
    </row>
    <row r="536" spans="1:9" x14ac:dyDescent="0.3">
      <c r="A536" s="29" t="s">
        <v>92</v>
      </c>
      <c r="B536" s="29" t="s">
        <v>97</v>
      </c>
      <c r="C536" s="26" t="s">
        <v>197</v>
      </c>
      <c r="D536" s="27"/>
      <c r="E536" s="27"/>
      <c r="F536" s="27"/>
      <c r="G536" s="28">
        <v>0.97759647933035299</v>
      </c>
      <c r="H536" s="28">
        <v>0.92131457645280501</v>
      </c>
      <c r="I536" s="27"/>
    </row>
    <row r="537" spans="1:9" x14ac:dyDescent="0.3">
      <c r="A537" s="29" t="s">
        <v>92</v>
      </c>
      <c r="B537" s="29" t="s">
        <v>97</v>
      </c>
      <c r="C537" s="26" t="s">
        <v>198</v>
      </c>
      <c r="D537" s="27"/>
      <c r="E537" s="27"/>
      <c r="F537" s="27"/>
      <c r="G537" s="28">
        <v>5.2426037345126799</v>
      </c>
      <c r="H537" s="28">
        <v>1.06903239330121</v>
      </c>
      <c r="I537" s="27"/>
    </row>
    <row r="538" spans="1:9" x14ac:dyDescent="0.3">
      <c r="A538" s="29" t="s">
        <v>92</v>
      </c>
      <c r="B538" s="29" t="s">
        <v>97</v>
      </c>
      <c r="C538" s="26" t="s">
        <v>199</v>
      </c>
      <c r="D538" s="27"/>
      <c r="E538" s="27"/>
      <c r="F538" s="27"/>
      <c r="G538" s="28">
        <v>5.2426037345110696</v>
      </c>
      <c r="H538" s="28">
        <v>1.06903239379513</v>
      </c>
      <c r="I538" s="27"/>
    </row>
    <row r="539" spans="1:9" x14ac:dyDescent="0.3">
      <c r="A539" s="29" t="s">
        <v>92</v>
      </c>
      <c r="B539" s="29" t="s">
        <v>97</v>
      </c>
      <c r="C539" s="26" t="s">
        <v>200</v>
      </c>
      <c r="D539" s="27"/>
      <c r="E539" s="27"/>
      <c r="F539" s="27"/>
      <c r="G539" s="28">
        <v>5.2426037345091601</v>
      </c>
      <c r="H539" s="28">
        <v>1.06903239328821</v>
      </c>
      <c r="I539" s="27"/>
    </row>
  </sheetData>
  <sortState xmlns:xlrd2="http://schemas.microsoft.com/office/spreadsheetml/2017/richdata2" ref="A3:I131">
    <sortCondition ref="C3:C13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BF52D-1EC7-4105-A923-4FFC911AFF95}">
  <dimension ref="A1:L656"/>
  <sheetViews>
    <sheetView topLeftCell="A364" workbookViewId="0">
      <selection activeCell="B378" sqref="B378"/>
    </sheetView>
  </sheetViews>
  <sheetFormatPr defaultColWidth="9.33203125" defaultRowHeight="14.4" x14ac:dyDescent="0.3"/>
  <cols>
    <col min="1" max="1" width="9.33203125" style="9"/>
    <col min="2" max="2" width="19.88671875" style="9" bestFit="1" customWidth="1"/>
    <col min="3" max="16384" width="9.33203125" style="9"/>
  </cols>
  <sheetData>
    <row r="1" spans="1:12" x14ac:dyDescent="0.3">
      <c r="A1" s="1" t="s">
        <v>0</v>
      </c>
      <c r="B1" s="9" t="s">
        <v>57</v>
      </c>
      <c r="C1" s="1" t="s">
        <v>43</v>
      </c>
    </row>
    <row r="2" spans="1:12" x14ac:dyDescent="0.3">
      <c r="A2" s="1" t="s">
        <v>59</v>
      </c>
      <c r="B2" s="1" t="s">
        <v>1</v>
      </c>
      <c r="C2" s="3">
        <v>2010</v>
      </c>
      <c r="D2" s="3">
        <v>2011</v>
      </c>
      <c r="E2" s="3">
        <v>2015</v>
      </c>
      <c r="F2" s="3">
        <v>2020</v>
      </c>
      <c r="G2" s="3">
        <v>2025</v>
      </c>
      <c r="H2" s="3">
        <v>2030</v>
      </c>
      <c r="I2" s="3">
        <v>2035</v>
      </c>
      <c r="J2" s="3">
        <v>2040</v>
      </c>
      <c r="K2" s="3">
        <v>2045</v>
      </c>
      <c r="L2" s="3">
        <v>2050</v>
      </c>
    </row>
    <row r="3" spans="1:12" x14ac:dyDescent="0.3">
      <c r="A3" s="2" t="s">
        <v>93</v>
      </c>
      <c r="B3" s="2" t="s">
        <v>124</v>
      </c>
      <c r="C3" s="4">
        <v>-254.42402631548501</v>
      </c>
      <c r="D3" s="4">
        <v>-240.27490667592099</v>
      </c>
      <c r="E3" s="4">
        <v>-265.64017385412001</v>
      </c>
      <c r="F3" s="4">
        <v>-270.50778333089301</v>
      </c>
      <c r="G3" s="4">
        <v>-276.66771209800601</v>
      </c>
      <c r="H3" s="4">
        <v>-277.63060274062298</v>
      </c>
      <c r="I3" s="4">
        <v>-280.59516508178802</v>
      </c>
      <c r="J3" s="4">
        <v>-282.95189081232502</v>
      </c>
      <c r="K3" s="4">
        <v>-287.036648001272</v>
      </c>
      <c r="L3" s="4">
        <v>-290.25169853020401</v>
      </c>
    </row>
    <row r="4" spans="1:12" x14ac:dyDescent="0.3">
      <c r="A4" s="2" t="s">
        <v>94</v>
      </c>
      <c r="B4" s="2" t="s">
        <v>124</v>
      </c>
      <c r="C4" s="4">
        <v>229.86221912794801</v>
      </c>
      <c r="D4" s="4">
        <v>231.89859400079999</v>
      </c>
      <c r="E4" s="4">
        <v>232.52940980839</v>
      </c>
      <c r="F4" s="4">
        <v>224.99360542438899</v>
      </c>
      <c r="G4" s="4">
        <v>228.681048122269</v>
      </c>
      <c r="H4" s="4">
        <v>224.77957040971199</v>
      </c>
      <c r="I4" s="4">
        <v>223.95072759683501</v>
      </c>
      <c r="J4" s="4">
        <v>226.13574749298601</v>
      </c>
      <c r="K4" s="4">
        <v>230.08538673969201</v>
      </c>
      <c r="L4" s="4">
        <v>237.274633140302</v>
      </c>
    </row>
    <row r="5" spans="1:12" x14ac:dyDescent="0.3">
      <c r="A5" s="2" t="s">
        <v>95</v>
      </c>
      <c r="B5" s="2" t="s">
        <v>124</v>
      </c>
      <c r="C5" s="4">
        <v>2047.64814829447</v>
      </c>
      <c r="D5" s="4">
        <v>1955.98416010903</v>
      </c>
      <c r="E5" s="4">
        <v>1749.98118961809</v>
      </c>
      <c r="F5" s="4">
        <v>1427.1212534896799</v>
      </c>
      <c r="G5" s="4">
        <v>1388.2699612947799</v>
      </c>
      <c r="H5" s="4">
        <v>1373.03655587703</v>
      </c>
      <c r="I5" s="4">
        <v>1358.18524359098</v>
      </c>
      <c r="J5" s="4">
        <v>1356.5988368148801</v>
      </c>
      <c r="K5" s="4">
        <v>1415.0558854941301</v>
      </c>
      <c r="L5" s="4">
        <v>1471.93535089788</v>
      </c>
    </row>
    <row r="6" spans="1:12" x14ac:dyDescent="0.3">
      <c r="A6" s="2" t="s">
        <v>96</v>
      </c>
      <c r="B6" s="2" t="s">
        <v>124</v>
      </c>
      <c r="C6" s="4">
        <v>7.8811277069441701E-2</v>
      </c>
      <c r="D6" s="4">
        <v>6.1740663956562402E-3</v>
      </c>
      <c r="E6" s="4">
        <v>5.9632335793901097E-3</v>
      </c>
      <c r="F6" s="4">
        <v>4.4505274118773397E-3</v>
      </c>
      <c r="G6" s="4">
        <v>3.6054069962486298E-3</v>
      </c>
      <c r="H6" s="4">
        <v>3.81330938331343E-3</v>
      </c>
      <c r="I6" s="4">
        <v>3.7057638093030598E-3</v>
      </c>
      <c r="J6" s="4">
        <v>3.9641968213149402E-3</v>
      </c>
      <c r="K6" s="4">
        <v>4.0678152248524403E-3</v>
      </c>
      <c r="L6" s="4">
        <v>4.1295565108636504E-3</v>
      </c>
    </row>
    <row r="7" spans="1:12" x14ac:dyDescent="0.3">
      <c r="A7" s="2" t="s">
        <v>97</v>
      </c>
      <c r="B7" s="2" t="s">
        <v>124</v>
      </c>
      <c r="C7" s="4">
        <v>423.07575276403998</v>
      </c>
      <c r="D7" s="4">
        <v>415.93343821257002</v>
      </c>
      <c r="E7" s="4">
        <v>457.53809471192699</v>
      </c>
      <c r="F7" s="4">
        <v>513.82762838734595</v>
      </c>
      <c r="G7" s="4">
        <v>547.79883490364796</v>
      </c>
      <c r="H7" s="4">
        <v>570.87592955201501</v>
      </c>
      <c r="I7" s="4">
        <v>610.94009280410296</v>
      </c>
      <c r="J7" s="4">
        <v>636.54965228019</v>
      </c>
      <c r="K7" s="4">
        <v>693.98275877553499</v>
      </c>
      <c r="L7" s="4">
        <v>736.81048811419396</v>
      </c>
    </row>
    <row r="8" spans="1:12" x14ac:dyDescent="0.3">
      <c r="A8" s="2" t="s">
        <v>98</v>
      </c>
      <c r="B8" s="2" t="s">
        <v>124</v>
      </c>
      <c r="C8" s="4">
        <v>158.22987854545701</v>
      </c>
      <c r="D8" s="4">
        <v>156.08462354706401</v>
      </c>
      <c r="E8" s="4">
        <v>160.852759864804</v>
      </c>
      <c r="F8" s="4">
        <v>161.32773555947699</v>
      </c>
      <c r="G8" s="4">
        <v>144.80679870359299</v>
      </c>
      <c r="H8" s="4">
        <v>142.42664506948799</v>
      </c>
      <c r="I8" s="4">
        <v>143.95873038280399</v>
      </c>
      <c r="J8" s="4">
        <v>146.25663707334999</v>
      </c>
      <c r="K8" s="4">
        <v>151.90789660485399</v>
      </c>
      <c r="L8" s="4">
        <v>157.77722482898699</v>
      </c>
    </row>
    <row r="9" spans="1:12" x14ac:dyDescent="0.3">
      <c r="A9" s="2" t="s">
        <v>99</v>
      </c>
      <c r="B9" s="2" t="s">
        <v>124</v>
      </c>
      <c r="C9" s="4">
        <v>370.79526297257001</v>
      </c>
      <c r="D9" s="4">
        <v>362.90349976305902</v>
      </c>
      <c r="E9" s="4">
        <v>372.93570103013701</v>
      </c>
      <c r="F9" s="4">
        <v>400.60125832527598</v>
      </c>
      <c r="G9" s="4">
        <v>376.59871110050602</v>
      </c>
      <c r="H9" s="4">
        <v>357.26938335625999</v>
      </c>
      <c r="I9" s="4">
        <v>337.27706289357502</v>
      </c>
      <c r="J9" s="4">
        <v>318.56808014536603</v>
      </c>
      <c r="K9" s="4">
        <v>302.565983038745</v>
      </c>
      <c r="L9" s="4">
        <v>290.38976600966799</v>
      </c>
    </row>
    <row r="10" spans="1:12" x14ac:dyDescent="0.3">
      <c r="A10" s="2" t="s">
        <v>100</v>
      </c>
      <c r="B10" s="2" t="s">
        <v>124</v>
      </c>
      <c r="C10" s="4">
        <v>192.72641424767599</v>
      </c>
      <c r="D10" s="4">
        <v>193.18013431070301</v>
      </c>
      <c r="E10" s="4">
        <v>218.20972408793901</v>
      </c>
      <c r="F10" s="4">
        <v>244.544074951825</v>
      </c>
      <c r="G10" s="4">
        <v>260.79038448598402</v>
      </c>
      <c r="H10" s="4">
        <v>277.94339434523999</v>
      </c>
      <c r="I10" s="4">
        <v>287.99195194932298</v>
      </c>
      <c r="J10" s="4">
        <v>298.274521736086</v>
      </c>
      <c r="K10" s="4">
        <v>312.41752433671797</v>
      </c>
      <c r="L10" s="4">
        <v>327.65910704203299</v>
      </c>
    </row>
    <row r="11" spans="1:12" x14ac:dyDescent="0.3">
      <c r="A11" s="2" t="s">
        <v>106</v>
      </c>
      <c r="B11" s="2" t="s">
        <v>124</v>
      </c>
      <c r="C11" s="4">
        <v>1948.88109765744</v>
      </c>
      <c r="D11" s="4">
        <v>1887.52708898898</v>
      </c>
      <c r="E11" s="4">
        <v>1890.4427669958</v>
      </c>
      <c r="F11" s="4">
        <v>1862.9638813060501</v>
      </c>
      <c r="G11" s="4">
        <v>1629.4286695964799</v>
      </c>
      <c r="H11" s="4">
        <v>1587.5572470940499</v>
      </c>
      <c r="I11" s="4">
        <v>1594.7089609458601</v>
      </c>
      <c r="J11" s="4">
        <v>1610.0074657105399</v>
      </c>
      <c r="K11" s="4">
        <v>1656.9487492836599</v>
      </c>
      <c r="L11" s="4">
        <v>1699.9041160864599</v>
      </c>
    </row>
    <row r="12" spans="1:12" x14ac:dyDescent="0.3">
      <c r="A12" s="2" t="s">
        <v>93</v>
      </c>
      <c r="B12" s="2" t="s">
        <v>2</v>
      </c>
      <c r="C12" s="4">
        <v>-254.485242840496</v>
      </c>
      <c r="D12" s="4">
        <v>-240.15755278862201</v>
      </c>
      <c r="E12" s="4">
        <v>-266.00102884759201</v>
      </c>
      <c r="F12" s="4">
        <v>-271.30776530156402</v>
      </c>
      <c r="G12" s="4">
        <v>-285.07631155577297</v>
      </c>
      <c r="H12" s="4">
        <v>-300.84320407233798</v>
      </c>
      <c r="I12" s="4">
        <v>-353.32666570833101</v>
      </c>
      <c r="J12" s="4">
        <v>-505.30860807592597</v>
      </c>
      <c r="K12" s="4">
        <v>-487.69733207497399</v>
      </c>
      <c r="L12" s="4">
        <v>-502.89356480453301</v>
      </c>
    </row>
    <row r="13" spans="1:12" x14ac:dyDescent="0.3">
      <c r="A13" s="2" t="s">
        <v>94</v>
      </c>
      <c r="B13" s="2" t="s">
        <v>2</v>
      </c>
      <c r="C13" s="4">
        <v>229.86221912794801</v>
      </c>
      <c r="D13" s="4">
        <v>227.33016059264199</v>
      </c>
      <c r="E13" s="4">
        <v>230.37928823518399</v>
      </c>
      <c r="F13" s="4">
        <v>228.313166687159</v>
      </c>
      <c r="G13" s="4">
        <v>212.82438634507201</v>
      </c>
      <c r="H13" s="4">
        <v>179.467525080732</v>
      </c>
      <c r="I13" s="4">
        <v>147.344367070716</v>
      </c>
      <c r="J13" s="4">
        <v>120.65097939023801</v>
      </c>
      <c r="K13" s="4">
        <v>103.427878446289</v>
      </c>
      <c r="L13" s="4">
        <v>89.352226631519798</v>
      </c>
    </row>
    <row r="14" spans="1:12" x14ac:dyDescent="0.3">
      <c r="A14" s="2" t="s">
        <v>95</v>
      </c>
      <c r="B14" s="2" t="s">
        <v>2</v>
      </c>
      <c r="C14" s="4">
        <v>2047.6528947941999</v>
      </c>
      <c r="D14" s="4">
        <v>1948.72851535674</v>
      </c>
      <c r="E14" s="4">
        <v>1776.9716872322199</v>
      </c>
      <c r="F14" s="4">
        <v>1449.1252326987899</v>
      </c>
      <c r="G14" s="4">
        <v>1021.71186143896</v>
      </c>
      <c r="H14" s="4">
        <v>524.70316753933901</v>
      </c>
      <c r="I14" s="4">
        <v>114.28055575579</v>
      </c>
      <c r="J14" s="4">
        <v>66.927371546741597</v>
      </c>
      <c r="K14" s="4">
        <v>54.622429965967399</v>
      </c>
      <c r="L14" s="4">
        <v>54.622429965967399</v>
      </c>
    </row>
    <row r="15" spans="1:12" x14ac:dyDescent="0.3">
      <c r="A15" s="2" t="s">
        <v>96</v>
      </c>
      <c r="B15" s="2" t="s">
        <v>2</v>
      </c>
      <c r="C15" s="4">
        <v>5.9416586898922798E-2</v>
      </c>
      <c r="D15" s="4">
        <v>6.3991286137932701E-3</v>
      </c>
      <c r="E15" s="4">
        <v>6.1726443251847998E-3</v>
      </c>
      <c r="F15" s="4">
        <v>4.8831222867251403E-3</v>
      </c>
      <c r="G15" s="4">
        <v>3.67435098657858E-3</v>
      </c>
      <c r="H15" s="4">
        <v>3.8441112115668499E-3</v>
      </c>
      <c r="I15" s="4">
        <v>2.5124618791531601E-3</v>
      </c>
      <c r="J15" s="4">
        <v>1.5942609463698899E-3</v>
      </c>
      <c r="K15" s="5"/>
      <c r="L15" s="5"/>
    </row>
    <row r="16" spans="1:12" x14ac:dyDescent="0.3">
      <c r="A16" s="2" t="s">
        <v>97</v>
      </c>
      <c r="B16" s="2" t="s">
        <v>2</v>
      </c>
      <c r="C16" s="4">
        <v>423.16242025589298</v>
      </c>
      <c r="D16" s="4">
        <v>415.79042748716199</v>
      </c>
      <c r="E16" s="4">
        <v>456.47384973186701</v>
      </c>
      <c r="F16" s="4">
        <v>515.63670494826397</v>
      </c>
      <c r="G16" s="4">
        <v>540.67933716826099</v>
      </c>
      <c r="H16" s="4">
        <v>550.62419432774595</v>
      </c>
      <c r="I16" s="4">
        <v>554.17368584278199</v>
      </c>
      <c r="J16" s="4">
        <v>466.42223565452599</v>
      </c>
      <c r="K16" s="4">
        <v>498.543675047102</v>
      </c>
      <c r="L16" s="4">
        <v>519.419065499201</v>
      </c>
    </row>
    <row r="17" spans="1:12" x14ac:dyDescent="0.3">
      <c r="A17" s="2" t="s">
        <v>98</v>
      </c>
      <c r="B17" s="2" t="s">
        <v>2</v>
      </c>
      <c r="C17" s="4">
        <v>165.66607469918799</v>
      </c>
      <c r="D17" s="4">
        <v>137.07796905096001</v>
      </c>
      <c r="E17" s="4">
        <v>156.17023586392699</v>
      </c>
      <c r="F17" s="4">
        <v>155.184691020554</v>
      </c>
      <c r="G17" s="4">
        <v>137.33375157412999</v>
      </c>
      <c r="H17" s="4">
        <v>133.02335205032799</v>
      </c>
      <c r="I17" s="4">
        <v>122.62309685733</v>
      </c>
      <c r="J17" s="4">
        <v>90.875573490982006</v>
      </c>
      <c r="K17" s="4">
        <v>61.352570124465501</v>
      </c>
      <c r="L17" s="4">
        <v>55.578485524028203</v>
      </c>
    </row>
    <row r="18" spans="1:12" x14ac:dyDescent="0.3">
      <c r="A18" s="2" t="s">
        <v>99</v>
      </c>
      <c r="B18" s="2" t="s">
        <v>2</v>
      </c>
      <c r="C18" s="4">
        <v>370.79526297257001</v>
      </c>
      <c r="D18" s="4">
        <v>362.95322951762898</v>
      </c>
      <c r="E18" s="4">
        <v>353.33277946841997</v>
      </c>
      <c r="F18" s="4">
        <v>340.82963505908998</v>
      </c>
      <c r="G18" s="4">
        <v>296.85166775003597</v>
      </c>
      <c r="H18" s="4">
        <v>238.78975039845901</v>
      </c>
      <c r="I18" s="4">
        <v>192.118387925538</v>
      </c>
      <c r="J18" s="4">
        <v>139.685343858484</v>
      </c>
      <c r="K18" s="4">
        <v>101.773508232716</v>
      </c>
      <c r="L18" s="4">
        <v>70.225362875726006</v>
      </c>
    </row>
    <row r="19" spans="1:12" x14ac:dyDescent="0.3">
      <c r="A19" s="2" t="s">
        <v>100</v>
      </c>
      <c r="B19" s="2" t="s">
        <v>2</v>
      </c>
      <c r="C19" s="4">
        <v>185.623414000374</v>
      </c>
      <c r="D19" s="4">
        <v>188.14624719810399</v>
      </c>
      <c r="E19" s="4">
        <v>211.942563695568</v>
      </c>
      <c r="F19" s="4">
        <v>231.60344107911101</v>
      </c>
      <c r="G19" s="4">
        <v>250.493896616971</v>
      </c>
      <c r="H19" s="4">
        <v>221.10833076310999</v>
      </c>
      <c r="I19" s="4">
        <v>183.49486720190001</v>
      </c>
      <c r="J19" s="4">
        <v>145.527363059073</v>
      </c>
      <c r="K19" s="4">
        <v>107.8159841887</v>
      </c>
      <c r="L19" s="4">
        <v>104.865059327236</v>
      </c>
    </row>
    <row r="20" spans="1:12" x14ac:dyDescent="0.3">
      <c r="A20" s="2" t="s">
        <v>101</v>
      </c>
      <c r="B20" s="2" t="s">
        <v>2</v>
      </c>
      <c r="C20" s="4">
        <v>24.1859565730859</v>
      </c>
      <c r="D20" s="4">
        <v>23.096163411581401</v>
      </c>
      <c r="E20" s="4">
        <v>21.679138316779898</v>
      </c>
      <c r="F20" s="4">
        <v>17.134318062214401</v>
      </c>
      <c r="G20" s="4">
        <v>13.707797928558</v>
      </c>
      <c r="H20" s="4">
        <v>13.922540790280401</v>
      </c>
      <c r="I20" s="4">
        <v>12.7111440558123</v>
      </c>
      <c r="J20" s="4">
        <v>6.6856128286817498</v>
      </c>
      <c r="K20" s="5"/>
      <c r="L20" s="5"/>
    </row>
    <row r="21" spans="1:12" x14ac:dyDescent="0.3">
      <c r="A21" s="2" t="s">
        <v>102</v>
      </c>
      <c r="B21" s="2" t="s">
        <v>2</v>
      </c>
      <c r="C21" s="4">
        <v>63.1873265484953</v>
      </c>
      <c r="D21" s="4">
        <v>70.098204049977298</v>
      </c>
      <c r="E21" s="4">
        <v>71.762377608024295</v>
      </c>
      <c r="F21" s="4">
        <v>76.457136837242004</v>
      </c>
      <c r="G21" s="4">
        <v>74.221475457927099</v>
      </c>
      <c r="H21" s="4">
        <v>71.318836690185606</v>
      </c>
      <c r="I21" s="4">
        <v>54.094642290529201</v>
      </c>
      <c r="J21" s="4">
        <v>26.846749419138799</v>
      </c>
      <c r="K21" s="4">
        <v>13.4276243870071</v>
      </c>
      <c r="L21" s="4">
        <v>-1.5752919336834601</v>
      </c>
    </row>
    <row r="22" spans="1:12" x14ac:dyDescent="0.3">
      <c r="A22" s="2" t="s">
        <v>103</v>
      </c>
      <c r="B22" s="2" t="s">
        <v>2</v>
      </c>
      <c r="C22" s="4">
        <v>246.57286722681499</v>
      </c>
      <c r="D22" s="4">
        <v>250.62055935181201</v>
      </c>
      <c r="E22" s="4">
        <v>254.859259843384</v>
      </c>
      <c r="F22" s="4">
        <v>254.66579809472901</v>
      </c>
      <c r="G22" s="4">
        <v>237.68807822174699</v>
      </c>
      <c r="H22" s="4">
        <v>214.34730567884299</v>
      </c>
      <c r="I22" s="4">
        <v>199.393781537449</v>
      </c>
      <c r="J22" s="4">
        <v>137.60750614879001</v>
      </c>
      <c r="K22" s="4">
        <v>32.6632603016376</v>
      </c>
      <c r="L22" s="4">
        <v>3.5025197989852001E-4</v>
      </c>
    </row>
    <row r="23" spans="1:12" x14ac:dyDescent="0.3">
      <c r="A23" s="2" t="s">
        <v>104</v>
      </c>
      <c r="B23" s="2" t="s">
        <v>2</v>
      </c>
      <c r="C23" s="4">
        <v>1130.53426151491</v>
      </c>
      <c r="D23" s="4">
        <v>1062.0482444940401</v>
      </c>
      <c r="E23" s="4">
        <v>1036.8103010462901</v>
      </c>
      <c r="F23" s="4">
        <v>959.09985153504601</v>
      </c>
      <c r="G23" s="4">
        <v>748.11054163787605</v>
      </c>
      <c r="H23" s="4">
        <v>704.03357440162802</v>
      </c>
      <c r="I23" s="4">
        <v>611.35418741084902</v>
      </c>
      <c r="J23" s="4">
        <v>343.60727535128598</v>
      </c>
      <c r="K23" s="4">
        <v>103.556596274021</v>
      </c>
      <c r="L23" s="4">
        <v>8.6042284408449602E-16</v>
      </c>
    </row>
    <row r="24" spans="1:12" x14ac:dyDescent="0.3">
      <c r="A24" s="2" t="s">
        <v>105</v>
      </c>
      <c r="B24" s="2" t="s">
        <v>2</v>
      </c>
      <c r="C24" s="4">
        <v>147.21311667680899</v>
      </c>
      <c r="D24" s="4">
        <v>149.56417248830601</v>
      </c>
      <c r="E24" s="4">
        <v>137.80090787577501</v>
      </c>
      <c r="F24" s="4">
        <v>140.31623299413499</v>
      </c>
      <c r="G24" s="4">
        <v>125.615358521338</v>
      </c>
      <c r="H24" s="4">
        <v>115.99283202309201</v>
      </c>
      <c r="I24" s="4">
        <v>87.475657657504598</v>
      </c>
      <c r="J24" s="4">
        <v>53.377353253085502</v>
      </c>
      <c r="K24" s="4">
        <v>21.096310034804201</v>
      </c>
      <c r="L24" s="5"/>
    </row>
    <row r="25" spans="1:12" x14ac:dyDescent="0.3">
      <c r="A25" s="2" t="s">
        <v>106</v>
      </c>
      <c r="B25" s="2" t="s">
        <v>2</v>
      </c>
      <c r="C25" s="4">
        <v>1953.31595271021</v>
      </c>
      <c r="D25" s="4">
        <v>1888.5455152839199</v>
      </c>
      <c r="E25" s="4">
        <v>1891.42725023549</v>
      </c>
      <c r="F25" s="4">
        <v>1863.613721145</v>
      </c>
      <c r="G25" s="4">
        <v>1626.7680914222501</v>
      </c>
      <c r="H25" s="4">
        <v>1561.61316906241</v>
      </c>
      <c r="I25" s="4">
        <v>1417.96252688407</v>
      </c>
      <c r="J25" s="4">
        <v>1024.57620540568</v>
      </c>
      <c r="K25" s="4">
        <v>585.94343069122795</v>
      </c>
      <c r="L25" s="4">
        <v>440.93281298722201</v>
      </c>
    </row>
    <row r="26" spans="1:12" x14ac:dyDescent="0.3">
      <c r="A26" s="10" t="s">
        <v>93</v>
      </c>
      <c r="B26" s="2" t="s">
        <v>3</v>
      </c>
      <c r="C26" s="4">
        <v>-254.429118765673</v>
      </c>
      <c r="D26" s="4">
        <v>-240.35351432121499</v>
      </c>
      <c r="E26" s="4">
        <v>-265.89268188537602</v>
      </c>
      <c r="F26" s="4">
        <v>-271.20804206995399</v>
      </c>
      <c r="G26" s="4">
        <v>-280.82450373747702</v>
      </c>
      <c r="H26" s="4">
        <v>-286.27752084526497</v>
      </c>
      <c r="I26" s="4">
        <v>-297.14287366596301</v>
      </c>
      <c r="J26" s="4">
        <v>-303.56495250227601</v>
      </c>
      <c r="K26" s="4">
        <v>-478.784480903798</v>
      </c>
      <c r="L26" s="4">
        <v>-540.52432792917796</v>
      </c>
    </row>
    <row r="27" spans="1:12" x14ac:dyDescent="0.3">
      <c r="A27" s="10" t="s">
        <v>94</v>
      </c>
      <c r="B27" s="2" t="s">
        <v>3</v>
      </c>
      <c r="C27" s="4">
        <v>229.86221912794801</v>
      </c>
      <c r="D27" s="4">
        <v>228.73315539236</v>
      </c>
      <c r="E27" s="4">
        <v>230.24896300536301</v>
      </c>
      <c r="F27" s="4">
        <v>225.141821313517</v>
      </c>
      <c r="G27" s="4">
        <v>219.586047467583</v>
      </c>
      <c r="H27" s="4">
        <v>211.18620102683201</v>
      </c>
      <c r="I27" s="4">
        <v>169.219303613249</v>
      </c>
      <c r="J27" s="4">
        <v>157.49619164994499</v>
      </c>
      <c r="K27" s="4">
        <v>107.541345483866</v>
      </c>
      <c r="L27" s="4">
        <v>91.291630206165394</v>
      </c>
    </row>
    <row r="28" spans="1:12" x14ac:dyDescent="0.3">
      <c r="A28" s="10" t="s">
        <v>95</v>
      </c>
      <c r="B28" s="2" t="s">
        <v>3</v>
      </c>
      <c r="C28" s="4">
        <v>2047.3409202732</v>
      </c>
      <c r="D28" s="4">
        <v>1951.3244435650299</v>
      </c>
      <c r="E28" s="4">
        <v>1776.73423269559</v>
      </c>
      <c r="F28" s="4">
        <v>1460.18828077275</v>
      </c>
      <c r="G28" s="4">
        <v>1281.1142877986299</v>
      </c>
      <c r="H28" s="4">
        <v>952.47460971276405</v>
      </c>
      <c r="I28" s="4">
        <v>644.06985297963604</v>
      </c>
      <c r="J28" s="4">
        <v>307.56209370527102</v>
      </c>
      <c r="K28" s="4">
        <v>121.82724393580099</v>
      </c>
      <c r="L28" s="4">
        <v>120.17528782402501</v>
      </c>
    </row>
    <row r="29" spans="1:12" x14ac:dyDescent="0.3">
      <c r="A29" s="10" t="s">
        <v>96</v>
      </c>
      <c r="B29" s="2" t="s">
        <v>3</v>
      </c>
      <c r="C29" s="4">
        <v>5.9416561923606198E-2</v>
      </c>
      <c r="D29" s="4">
        <v>6.1751884988439304E-3</v>
      </c>
      <c r="E29" s="4">
        <v>6.1216441167552304E-3</v>
      </c>
      <c r="F29" s="4">
        <v>4.8373167441056898E-3</v>
      </c>
      <c r="G29" s="4">
        <v>3.8535618788072901E-3</v>
      </c>
      <c r="H29" s="4">
        <v>3.79967397046209E-3</v>
      </c>
      <c r="I29" s="4">
        <v>4.0948288788557599E-3</v>
      </c>
      <c r="J29" s="4">
        <v>4.1658518720214697E-3</v>
      </c>
      <c r="K29" s="4">
        <v>4.0326183993204898E-3</v>
      </c>
      <c r="L29" s="4">
        <v>2.5978200696719698E-3</v>
      </c>
    </row>
    <row r="30" spans="1:12" x14ac:dyDescent="0.3">
      <c r="A30" s="10" t="s">
        <v>97</v>
      </c>
      <c r="B30" s="2" t="s">
        <v>3</v>
      </c>
      <c r="C30" s="4">
        <v>423.15955820424898</v>
      </c>
      <c r="D30" s="4">
        <v>415.64964263368</v>
      </c>
      <c r="E30" s="4">
        <v>458.04049804300502</v>
      </c>
      <c r="F30" s="4">
        <v>515.99796513878596</v>
      </c>
      <c r="G30" s="4">
        <v>540.36147307194597</v>
      </c>
      <c r="H30" s="4">
        <v>562.28661721539504</v>
      </c>
      <c r="I30" s="4">
        <v>586.08636307188999</v>
      </c>
      <c r="J30" s="4">
        <v>600.279269372984</v>
      </c>
      <c r="K30" s="4">
        <v>552.74852303934699</v>
      </c>
      <c r="L30" s="4">
        <v>521.57184712291701</v>
      </c>
    </row>
    <row r="31" spans="1:12" x14ac:dyDescent="0.3">
      <c r="A31" s="10" t="s">
        <v>98</v>
      </c>
      <c r="B31" s="2" t="s">
        <v>3</v>
      </c>
      <c r="C31" s="4">
        <v>165.66550452628499</v>
      </c>
      <c r="D31" s="4">
        <v>133.85480695953899</v>
      </c>
      <c r="E31" s="4">
        <v>156.65719346564401</v>
      </c>
      <c r="F31" s="4">
        <v>156.87463865665501</v>
      </c>
      <c r="G31" s="4">
        <v>139.425243913278</v>
      </c>
      <c r="H31" s="4">
        <v>137.45011554193701</v>
      </c>
      <c r="I31" s="4">
        <v>138.71532689206899</v>
      </c>
      <c r="J31" s="4">
        <v>138.51415500889701</v>
      </c>
      <c r="K31" s="4">
        <v>136.197877640569</v>
      </c>
      <c r="L31" s="4">
        <v>115.39137285889601</v>
      </c>
    </row>
    <row r="32" spans="1:12" x14ac:dyDescent="0.3">
      <c r="A32" s="10" t="s">
        <v>99</v>
      </c>
      <c r="B32" s="2" t="s">
        <v>3</v>
      </c>
      <c r="C32" s="4">
        <v>370.79526297257001</v>
      </c>
      <c r="D32" s="4">
        <v>362.91101025948899</v>
      </c>
      <c r="E32" s="4">
        <v>353.33456440505199</v>
      </c>
      <c r="F32" s="4">
        <v>344.848586507927</v>
      </c>
      <c r="G32" s="4">
        <v>291.58843208820599</v>
      </c>
      <c r="H32" s="4">
        <v>244.769215907459</v>
      </c>
      <c r="I32" s="4">
        <v>199.46300664094801</v>
      </c>
      <c r="J32" s="4">
        <v>153.93368311173299</v>
      </c>
      <c r="K32" s="4">
        <v>113.790480763754</v>
      </c>
      <c r="L32" s="4">
        <v>74.190109211751306</v>
      </c>
    </row>
    <row r="33" spans="1:12" x14ac:dyDescent="0.3">
      <c r="A33" s="10" t="s">
        <v>100</v>
      </c>
      <c r="B33" s="2" t="s">
        <v>3</v>
      </c>
      <c r="C33" s="4">
        <v>187.223419232493</v>
      </c>
      <c r="D33" s="4">
        <v>188.38824392696401</v>
      </c>
      <c r="E33" s="4">
        <v>225.26342035997001</v>
      </c>
      <c r="F33" s="4">
        <v>246.48421055598101</v>
      </c>
      <c r="G33" s="4">
        <v>268.246004766201</v>
      </c>
      <c r="H33" s="4">
        <v>273.589722299686</v>
      </c>
      <c r="I33" s="4">
        <v>246.60135989416099</v>
      </c>
      <c r="J33" s="4">
        <v>246.185358302645</v>
      </c>
      <c r="K33" s="4">
        <v>221.00512249358101</v>
      </c>
      <c r="L33" s="4">
        <v>209.40441408645199</v>
      </c>
    </row>
    <row r="34" spans="1:12" x14ac:dyDescent="0.3">
      <c r="A34" s="10" t="s">
        <v>101</v>
      </c>
      <c r="B34" s="2" t="s">
        <v>3</v>
      </c>
      <c r="C34" s="4">
        <v>24.1859565730859</v>
      </c>
      <c r="D34" s="4">
        <v>23.096163411581401</v>
      </c>
      <c r="E34" s="4">
        <v>21.679138316779898</v>
      </c>
      <c r="F34" s="4">
        <v>17.134318062214401</v>
      </c>
      <c r="G34" s="4">
        <v>13.707797928558</v>
      </c>
      <c r="H34" s="4">
        <v>13.4430070353392</v>
      </c>
      <c r="I34" s="4">
        <v>13.1767249569707</v>
      </c>
      <c r="J34" s="4">
        <v>11.450569129992299</v>
      </c>
      <c r="K34" s="4">
        <v>10.0159215976886</v>
      </c>
      <c r="L34" s="4">
        <v>8.9876943130352807</v>
      </c>
    </row>
    <row r="35" spans="1:12" x14ac:dyDescent="0.3">
      <c r="A35" s="10" t="s">
        <v>102</v>
      </c>
      <c r="B35" s="2" t="s">
        <v>3</v>
      </c>
      <c r="C35" s="4">
        <v>63.1873265484953</v>
      </c>
      <c r="D35" s="4">
        <v>70.098204049977298</v>
      </c>
      <c r="E35" s="4">
        <v>71.762377608024295</v>
      </c>
      <c r="F35" s="4">
        <v>76.457136837242004</v>
      </c>
      <c r="G35" s="4">
        <v>74.221475457927099</v>
      </c>
      <c r="H35" s="4">
        <v>81.694884327656396</v>
      </c>
      <c r="I35" s="4">
        <v>85.046506316374803</v>
      </c>
      <c r="J35" s="4">
        <v>60.861440563701002</v>
      </c>
      <c r="K35" s="4">
        <v>29.638341764594902</v>
      </c>
      <c r="L35" s="4">
        <v>3.11916456579307E-4</v>
      </c>
    </row>
    <row r="36" spans="1:12" x14ac:dyDescent="0.3">
      <c r="A36" s="10" t="s">
        <v>103</v>
      </c>
      <c r="B36" s="2" t="s">
        <v>3</v>
      </c>
      <c r="C36" s="4">
        <v>246.57286722681499</v>
      </c>
      <c r="D36" s="4">
        <v>250.62055935181201</v>
      </c>
      <c r="E36" s="4">
        <v>254.859259843384</v>
      </c>
      <c r="F36" s="4">
        <v>254.66579809472901</v>
      </c>
      <c r="G36" s="4">
        <v>237.68807822174699</v>
      </c>
      <c r="H36" s="4">
        <v>217.30967376162599</v>
      </c>
      <c r="I36" s="4">
        <v>199.729876905694</v>
      </c>
      <c r="J36" s="4">
        <v>186.75491860280101</v>
      </c>
      <c r="K36" s="4">
        <v>169.77719872981899</v>
      </c>
      <c r="L36" s="4">
        <v>152.799478856837</v>
      </c>
    </row>
    <row r="37" spans="1:12" x14ac:dyDescent="0.3">
      <c r="A37" s="10" t="s">
        <v>104</v>
      </c>
      <c r="B37" s="2" t="s">
        <v>3</v>
      </c>
      <c r="C37" s="4">
        <v>1130.53426665088</v>
      </c>
      <c r="D37" s="4">
        <v>1062.0482444940401</v>
      </c>
      <c r="E37" s="4">
        <v>1036.8109693767799</v>
      </c>
      <c r="F37" s="4">
        <v>956.58115988664395</v>
      </c>
      <c r="G37" s="4">
        <v>748.11268477783597</v>
      </c>
      <c r="H37" s="4">
        <v>717.75756391551397</v>
      </c>
      <c r="I37" s="4">
        <v>713.08634500756898</v>
      </c>
      <c r="J37" s="4">
        <v>713.69091871937496</v>
      </c>
      <c r="K37" s="4">
        <v>682.48004999765999</v>
      </c>
      <c r="L37" s="4">
        <v>416.14078904277</v>
      </c>
    </row>
    <row r="38" spans="1:12" x14ac:dyDescent="0.3">
      <c r="A38" s="10" t="s">
        <v>105</v>
      </c>
      <c r="B38" s="2" t="s">
        <v>3</v>
      </c>
      <c r="C38" s="4">
        <v>147.21311667680899</v>
      </c>
      <c r="D38" s="4">
        <v>149.56417248830601</v>
      </c>
      <c r="E38" s="4">
        <v>137.80090787577501</v>
      </c>
      <c r="F38" s="4">
        <v>140.31623299413499</v>
      </c>
      <c r="G38" s="4">
        <v>125.615358521338</v>
      </c>
      <c r="H38" s="4">
        <v>116.198670498005</v>
      </c>
      <c r="I38" s="4">
        <v>119.31014826545599</v>
      </c>
      <c r="J38" s="4">
        <v>125.040705329909</v>
      </c>
      <c r="K38" s="4">
        <v>122.10530002172</v>
      </c>
      <c r="L38" s="4">
        <v>122.227233788115</v>
      </c>
    </row>
    <row r="39" spans="1:12" x14ac:dyDescent="0.3">
      <c r="A39" s="10" t="s">
        <v>106</v>
      </c>
      <c r="B39" s="2" t="s">
        <v>3</v>
      </c>
      <c r="C39" s="4">
        <v>1953.32068665977</v>
      </c>
      <c r="D39" s="4">
        <v>1888.40362967601</v>
      </c>
      <c r="E39" s="4">
        <v>1891.31836103193</v>
      </c>
      <c r="F39" s="4">
        <v>1860.98762158011</v>
      </c>
      <c r="G39" s="4">
        <v>1626.67465733228</v>
      </c>
      <c r="H39" s="4">
        <v>1588.23971862196</v>
      </c>
      <c r="I39" s="4">
        <v>1588.8406920791599</v>
      </c>
      <c r="J39" s="4">
        <v>1572.0250829966501</v>
      </c>
      <c r="K39" s="4">
        <v>1525.88537402468</v>
      </c>
      <c r="L39" s="4">
        <v>1249.9727408697299</v>
      </c>
    </row>
    <row r="40" spans="1:12" x14ac:dyDescent="0.3">
      <c r="A40" s="10" t="s">
        <v>93</v>
      </c>
      <c r="B40" s="2" t="s">
        <v>4</v>
      </c>
      <c r="C40" s="4">
        <v>-254.49656276585199</v>
      </c>
      <c r="D40" s="4">
        <v>-240.16775705139</v>
      </c>
      <c r="E40" s="4">
        <v>-266.51964157351603</v>
      </c>
      <c r="F40" s="4">
        <v>-271.30801174002602</v>
      </c>
      <c r="G40" s="4">
        <v>-285.10015162880899</v>
      </c>
      <c r="H40" s="4">
        <v>-299.36521089058198</v>
      </c>
      <c r="I40" s="4">
        <v>-338.16547825512401</v>
      </c>
      <c r="J40" s="4">
        <v>-504.58553197343002</v>
      </c>
      <c r="K40" s="4">
        <v>-487.08525090091001</v>
      </c>
      <c r="L40" s="4">
        <v>-502.415960382256</v>
      </c>
    </row>
    <row r="41" spans="1:12" x14ac:dyDescent="0.3">
      <c r="A41" s="10" t="s">
        <v>94</v>
      </c>
      <c r="B41" s="2" t="s">
        <v>4</v>
      </c>
      <c r="C41" s="4">
        <v>229.86221912794801</v>
      </c>
      <c r="D41" s="4">
        <v>227.57521862159001</v>
      </c>
      <c r="E41" s="4">
        <v>228.99300302778599</v>
      </c>
      <c r="F41" s="4">
        <v>229.00951584862301</v>
      </c>
      <c r="G41" s="4">
        <v>212.990405152433</v>
      </c>
      <c r="H41" s="4">
        <v>182.68316555158501</v>
      </c>
      <c r="I41" s="4">
        <v>166.64506296582999</v>
      </c>
      <c r="J41" s="4">
        <v>122.991915589435</v>
      </c>
      <c r="K41" s="4">
        <v>103.427878446289</v>
      </c>
      <c r="L41" s="4">
        <v>89.352226631519798</v>
      </c>
    </row>
    <row r="42" spans="1:12" x14ac:dyDescent="0.3">
      <c r="A42" s="10" t="s">
        <v>95</v>
      </c>
      <c r="B42" s="2" t="s">
        <v>4</v>
      </c>
      <c r="C42" s="4">
        <v>2047.4286660140999</v>
      </c>
      <c r="D42" s="4">
        <v>1951.1294489561899</v>
      </c>
      <c r="E42" s="4">
        <v>1775.3148766366501</v>
      </c>
      <c r="F42" s="4">
        <v>1453.52403897404</v>
      </c>
      <c r="G42" s="4">
        <v>1025.4156647474699</v>
      </c>
      <c r="H42" s="4">
        <v>562.62710636513498</v>
      </c>
      <c r="I42" s="4">
        <v>190.16170841823299</v>
      </c>
      <c r="J42" s="4">
        <v>82.9751879440187</v>
      </c>
      <c r="K42" s="4">
        <v>54.622429965967399</v>
      </c>
      <c r="L42" s="4">
        <v>54.622429965967299</v>
      </c>
    </row>
    <row r="43" spans="1:12" x14ac:dyDescent="0.3">
      <c r="A43" s="10" t="s">
        <v>96</v>
      </c>
      <c r="B43" s="2" t="s">
        <v>4</v>
      </c>
      <c r="C43" s="4">
        <v>5.94165867181429E-2</v>
      </c>
      <c r="D43" s="4">
        <v>6.39912884937348E-3</v>
      </c>
      <c r="E43" s="4">
        <v>5.9141305730195399E-3</v>
      </c>
      <c r="F43" s="4">
        <v>4.9219616493498498E-3</v>
      </c>
      <c r="G43" s="4">
        <v>3.6503218160589298E-3</v>
      </c>
      <c r="H43" s="4">
        <v>2.2123735030668799E-3</v>
      </c>
      <c r="I43" s="4">
        <v>7.3260336091462302E-4</v>
      </c>
      <c r="J43" s="4">
        <v>1.29414710361011E-5</v>
      </c>
      <c r="K43" s="5"/>
      <c r="L43" s="5"/>
    </row>
    <row r="44" spans="1:12" x14ac:dyDescent="0.3">
      <c r="A44" s="10" t="s">
        <v>97</v>
      </c>
      <c r="B44" s="2" t="s">
        <v>4</v>
      </c>
      <c r="C44" s="4">
        <v>423.16242025589298</v>
      </c>
      <c r="D44" s="4">
        <v>415.90450482382801</v>
      </c>
      <c r="E44" s="4">
        <v>456.32054501486601</v>
      </c>
      <c r="F44" s="4">
        <v>515.833771802196</v>
      </c>
      <c r="G44" s="4">
        <v>537.803068567163</v>
      </c>
      <c r="H44" s="4">
        <v>552.10753682648897</v>
      </c>
      <c r="I44" s="4">
        <v>568.318715545342</v>
      </c>
      <c r="J44" s="4">
        <v>467.38144374523802</v>
      </c>
      <c r="K44" s="4">
        <v>498.543675047102</v>
      </c>
      <c r="L44" s="4">
        <v>519.41906549919997</v>
      </c>
    </row>
    <row r="45" spans="1:12" x14ac:dyDescent="0.3">
      <c r="A45" s="10" t="s">
        <v>98</v>
      </c>
      <c r="B45" s="2" t="s">
        <v>4</v>
      </c>
      <c r="C45" s="4">
        <v>165.666050529491</v>
      </c>
      <c r="D45" s="4">
        <v>136.89284093638</v>
      </c>
      <c r="E45" s="4">
        <v>157.34668602758299</v>
      </c>
      <c r="F45" s="4">
        <v>156.658212215189</v>
      </c>
      <c r="G45" s="4">
        <v>137.53429261072301</v>
      </c>
      <c r="H45" s="4">
        <v>130.48503530182899</v>
      </c>
      <c r="I45" s="4">
        <v>114.706270304041</v>
      </c>
      <c r="J45" s="4">
        <v>89.406784620482597</v>
      </c>
      <c r="K45" s="4">
        <v>61.352408029976502</v>
      </c>
      <c r="L45" s="4">
        <v>55.589705461241699</v>
      </c>
    </row>
    <row r="46" spans="1:12" x14ac:dyDescent="0.3">
      <c r="A46" s="10" t="s">
        <v>99</v>
      </c>
      <c r="B46" s="2" t="s">
        <v>4</v>
      </c>
      <c r="C46" s="4">
        <v>370.79526297257001</v>
      </c>
      <c r="D46" s="4">
        <v>362.92833816470699</v>
      </c>
      <c r="E46" s="4">
        <v>353.40967716273502</v>
      </c>
      <c r="F46" s="4">
        <v>340.99228995077902</v>
      </c>
      <c r="G46" s="4">
        <v>296.95643019803498</v>
      </c>
      <c r="H46" s="4">
        <v>239.14253649888201</v>
      </c>
      <c r="I46" s="4">
        <v>192.75925394224899</v>
      </c>
      <c r="J46" s="4">
        <v>141.294962554574</v>
      </c>
      <c r="K46" s="4">
        <v>101.773508232716</v>
      </c>
      <c r="L46" s="4">
        <v>70.225362875726006</v>
      </c>
    </row>
    <row r="47" spans="1:12" x14ac:dyDescent="0.3">
      <c r="A47" s="10" t="s">
        <v>100</v>
      </c>
      <c r="B47" s="2" t="s">
        <v>4</v>
      </c>
      <c r="C47" s="4">
        <v>186.50546371140999</v>
      </c>
      <c r="D47" s="4">
        <v>188.198851080091</v>
      </c>
      <c r="E47" s="4">
        <v>212.51813467449</v>
      </c>
      <c r="F47" s="4">
        <v>232.72827675441999</v>
      </c>
      <c r="G47" s="4">
        <v>251.887020514124</v>
      </c>
      <c r="H47" s="4">
        <v>223.10325162555901</v>
      </c>
      <c r="I47" s="4">
        <v>195.239488591113</v>
      </c>
      <c r="J47" s="4">
        <v>158.29144027262001</v>
      </c>
      <c r="K47" s="4">
        <v>107.81598432473</v>
      </c>
      <c r="L47" s="4">
        <v>104.865059331487</v>
      </c>
    </row>
    <row r="48" spans="1:12" x14ac:dyDescent="0.3">
      <c r="A48" s="10" t="s">
        <v>101</v>
      </c>
      <c r="B48" s="2" t="s">
        <v>4</v>
      </c>
      <c r="C48" s="4">
        <v>24.1859565730859</v>
      </c>
      <c r="D48" s="4">
        <v>23.096163411581401</v>
      </c>
      <c r="E48" s="4">
        <v>21.679138316779898</v>
      </c>
      <c r="F48" s="4">
        <v>17.256642806552001</v>
      </c>
      <c r="G48" s="4">
        <v>13.707797928558</v>
      </c>
      <c r="H48" s="4">
        <v>13.285406159275899</v>
      </c>
      <c r="I48" s="4">
        <v>12.317108682522701</v>
      </c>
      <c r="J48" s="4">
        <v>6.5926468068444999</v>
      </c>
      <c r="K48" s="5"/>
      <c r="L48" s="5"/>
    </row>
    <row r="49" spans="1:12" x14ac:dyDescent="0.3">
      <c r="A49" s="10" t="s">
        <v>102</v>
      </c>
      <c r="B49" s="2" t="s">
        <v>4</v>
      </c>
      <c r="C49" s="4">
        <v>63.1873265484953</v>
      </c>
      <c r="D49" s="4">
        <v>70.098204049977298</v>
      </c>
      <c r="E49" s="4">
        <v>71.762377608024295</v>
      </c>
      <c r="F49" s="4">
        <v>73.165686644089803</v>
      </c>
      <c r="G49" s="4">
        <v>72.510977487588505</v>
      </c>
      <c r="H49" s="4">
        <v>56.198448933921398</v>
      </c>
      <c r="I49" s="4">
        <v>37.225081261186297</v>
      </c>
      <c r="J49" s="4">
        <v>24.143004833588702</v>
      </c>
      <c r="K49" s="4">
        <v>12.961404624659201</v>
      </c>
      <c r="L49" s="5"/>
    </row>
    <row r="50" spans="1:12" x14ac:dyDescent="0.3">
      <c r="A50" s="10" t="s">
        <v>103</v>
      </c>
      <c r="B50" s="2" t="s">
        <v>4</v>
      </c>
      <c r="C50" s="4">
        <v>246.57286722681499</v>
      </c>
      <c r="D50" s="4">
        <v>250.62055935181201</v>
      </c>
      <c r="E50" s="4">
        <v>254.859259843384</v>
      </c>
      <c r="F50" s="4">
        <v>254.66579809472901</v>
      </c>
      <c r="G50" s="4">
        <v>226.79352364175199</v>
      </c>
      <c r="H50" s="4">
        <v>166.61733480022201</v>
      </c>
      <c r="I50" s="4">
        <v>120.688952000464</v>
      </c>
      <c r="J50" s="4">
        <v>77.546579042986707</v>
      </c>
      <c r="K50" s="4">
        <v>32.6632603016376</v>
      </c>
      <c r="L50" s="4">
        <v>3.5025197989852001E-4</v>
      </c>
    </row>
    <row r="51" spans="1:12" x14ac:dyDescent="0.3">
      <c r="A51" s="10" t="s">
        <v>104</v>
      </c>
      <c r="B51" s="2" t="s">
        <v>4</v>
      </c>
      <c r="C51" s="4">
        <v>1130.53426122565</v>
      </c>
      <c r="D51" s="4">
        <v>1062.0482444940401</v>
      </c>
      <c r="E51" s="4">
        <v>1036.8148395409</v>
      </c>
      <c r="F51" s="4">
        <v>969.12392624471101</v>
      </c>
      <c r="G51" s="4">
        <v>749.44343902048195</v>
      </c>
      <c r="H51" s="4">
        <v>680.30665037791096</v>
      </c>
      <c r="I51" s="4">
        <v>519.10400129723496</v>
      </c>
      <c r="J51" s="4">
        <v>307.67660694806199</v>
      </c>
      <c r="K51" s="4">
        <v>104.02281603636899</v>
      </c>
      <c r="L51" s="4">
        <v>4.6213033400022102E-15</v>
      </c>
    </row>
    <row r="52" spans="1:12" x14ac:dyDescent="0.3">
      <c r="A52" s="10" t="s">
        <v>105</v>
      </c>
      <c r="B52" s="2" t="s">
        <v>4</v>
      </c>
      <c r="C52" s="4">
        <v>147.21311667680899</v>
      </c>
      <c r="D52" s="4">
        <v>149.56417248830601</v>
      </c>
      <c r="E52" s="4">
        <v>137.80090787577501</v>
      </c>
      <c r="F52" s="4">
        <v>134.0278827235</v>
      </c>
      <c r="G52" s="4">
        <v>102.646517497026</v>
      </c>
      <c r="H52" s="4">
        <v>92.592514959709405</v>
      </c>
      <c r="I52" s="4">
        <v>67.415123181872104</v>
      </c>
      <c r="J52" s="4">
        <v>40.756937852923599</v>
      </c>
      <c r="K52" s="4">
        <v>21.096310034804201</v>
      </c>
      <c r="L52" s="5"/>
    </row>
    <row r="53" spans="1:12" x14ac:dyDescent="0.3">
      <c r="A53" s="10" t="s">
        <v>106</v>
      </c>
      <c r="B53" s="2" t="s">
        <v>4</v>
      </c>
      <c r="C53" s="4">
        <v>1953.3159524265</v>
      </c>
      <c r="D53" s="4">
        <v>1888.5188256581901</v>
      </c>
      <c r="E53" s="4">
        <v>1891.4291126522401</v>
      </c>
      <c r="F53" s="4">
        <v>1869.3705191788399</v>
      </c>
      <c r="G53" s="4">
        <v>1624.0761345549099</v>
      </c>
      <c r="H53" s="4">
        <v>1519.1824887903499</v>
      </c>
      <c r="I53" s="4">
        <v>1304.16876762984</v>
      </c>
      <c r="J53" s="4">
        <v>992.32491899913305</v>
      </c>
      <c r="K53" s="4">
        <v>585.94138590336797</v>
      </c>
      <c r="L53" s="4">
        <v>440.93302122526899</v>
      </c>
    </row>
    <row r="54" spans="1:12" x14ac:dyDescent="0.3">
      <c r="A54" s="10" t="s">
        <v>93</v>
      </c>
      <c r="B54" s="2" t="s">
        <v>5</v>
      </c>
      <c r="C54" s="4">
        <v>-254.492997942579</v>
      </c>
      <c r="D54" s="4">
        <v>-240.46781701658699</v>
      </c>
      <c r="E54" s="4">
        <v>-265.89763351796699</v>
      </c>
      <c r="F54" s="4">
        <v>-271.21263602237099</v>
      </c>
      <c r="G54" s="4">
        <v>-280.33232473401398</v>
      </c>
      <c r="H54" s="4">
        <v>-286.12117290651099</v>
      </c>
      <c r="I54" s="4">
        <v>-297.05719969193899</v>
      </c>
      <c r="J54" s="4">
        <v>-303.99017109792499</v>
      </c>
      <c r="K54" s="4">
        <v>-313.217865270956</v>
      </c>
      <c r="L54" s="4">
        <v>-366.80416495690702</v>
      </c>
    </row>
    <row r="55" spans="1:12" x14ac:dyDescent="0.3">
      <c r="A55" s="10" t="s">
        <v>94</v>
      </c>
      <c r="B55" s="2" t="s">
        <v>5</v>
      </c>
      <c r="C55" s="4">
        <v>229.86221912794801</v>
      </c>
      <c r="D55" s="4">
        <v>228.37257345123601</v>
      </c>
      <c r="E55" s="4">
        <v>229.908401575781</v>
      </c>
      <c r="F55" s="4">
        <v>225.84854213102099</v>
      </c>
      <c r="G55" s="4">
        <v>219.75628485337799</v>
      </c>
      <c r="H55" s="4">
        <v>210.88384258449</v>
      </c>
      <c r="I55" s="4">
        <v>169.25134307510999</v>
      </c>
      <c r="J55" s="4">
        <v>158.43756452655199</v>
      </c>
      <c r="K55" s="4">
        <v>148.79913425990901</v>
      </c>
      <c r="L55" s="4">
        <v>133.24635350766499</v>
      </c>
    </row>
    <row r="56" spans="1:12" x14ac:dyDescent="0.3">
      <c r="A56" s="10" t="s">
        <v>95</v>
      </c>
      <c r="B56" s="2" t="s">
        <v>5</v>
      </c>
      <c r="C56" s="4">
        <v>2047.33531079094</v>
      </c>
      <c r="D56" s="4">
        <v>1951.5474994087799</v>
      </c>
      <c r="E56" s="4">
        <v>1777.1283225763</v>
      </c>
      <c r="F56" s="4">
        <v>1466.3850248592</v>
      </c>
      <c r="G56" s="4">
        <v>1271.10545164574</v>
      </c>
      <c r="H56" s="4">
        <v>995.05620295023198</v>
      </c>
      <c r="I56" s="4">
        <v>860.58321199586305</v>
      </c>
      <c r="J56" s="4">
        <v>677.91238843075496</v>
      </c>
      <c r="K56" s="4">
        <v>475.64419307373998</v>
      </c>
      <c r="L56" s="4">
        <v>313.05268325234402</v>
      </c>
    </row>
    <row r="57" spans="1:12" x14ac:dyDescent="0.3">
      <c r="A57" s="10" t="s">
        <v>96</v>
      </c>
      <c r="B57" s="2" t="s">
        <v>5</v>
      </c>
      <c r="C57" s="4">
        <v>5.9416861088155297E-2</v>
      </c>
      <c r="D57" s="4">
        <v>6.1726072871870503E-3</v>
      </c>
      <c r="E57" s="4">
        <v>5.7047993379899797E-3</v>
      </c>
      <c r="F57" s="4">
        <v>4.7092967274697901E-3</v>
      </c>
      <c r="G57" s="4">
        <v>3.6745395892786E-3</v>
      </c>
      <c r="H57" s="4">
        <v>3.2009520066616001E-3</v>
      </c>
      <c r="I57" s="4">
        <v>1.7125562617945401E-3</v>
      </c>
      <c r="J57" s="4">
        <v>1.35355268837636E-4</v>
      </c>
      <c r="K57" s="5"/>
      <c r="L57" s="5"/>
    </row>
    <row r="58" spans="1:12" x14ac:dyDescent="0.3">
      <c r="A58" s="10" t="s">
        <v>97</v>
      </c>
      <c r="B58" s="2" t="s">
        <v>5</v>
      </c>
      <c r="C58" s="4">
        <v>423.08472750598202</v>
      </c>
      <c r="D58" s="4">
        <v>415.840789285715</v>
      </c>
      <c r="E58" s="4">
        <v>458.03094002038102</v>
      </c>
      <c r="F58" s="4">
        <v>516.05435404482705</v>
      </c>
      <c r="G58" s="4">
        <v>541.53663495186095</v>
      </c>
      <c r="H58" s="4">
        <v>563.19535067307902</v>
      </c>
      <c r="I58" s="4">
        <v>590.06453671736404</v>
      </c>
      <c r="J58" s="4">
        <v>614.50173640533205</v>
      </c>
      <c r="K58" s="4">
        <v>729.04331732352603</v>
      </c>
      <c r="L58" s="4">
        <v>895.59892630339402</v>
      </c>
    </row>
    <row r="59" spans="1:12" x14ac:dyDescent="0.3">
      <c r="A59" s="10" t="s">
        <v>98</v>
      </c>
      <c r="B59" s="2" t="s">
        <v>5</v>
      </c>
      <c r="C59" s="4">
        <v>165.66475305779801</v>
      </c>
      <c r="D59" s="4">
        <v>135.68148343090701</v>
      </c>
      <c r="E59" s="4">
        <v>159.99976404012699</v>
      </c>
      <c r="F59" s="4">
        <v>160.48391457089599</v>
      </c>
      <c r="G59" s="4">
        <v>143.119180841412</v>
      </c>
      <c r="H59" s="4">
        <v>138.35477666417501</v>
      </c>
      <c r="I59" s="4">
        <v>126.321356748586</v>
      </c>
      <c r="J59" s="4">
        <v>112.457840849405</v>
      </c>
      <c r="K59" s="4">
        <v>91.163264469169107</v>
      </c>
      <c r="L59" s="4">
        <v>69.507113469245297</v>
      </c>
    </row>
    <row r="60" spans="1:12" x14ac:dyDescent="0.3">
      <c r="A60" s="10" t="s">
        <v>99</v>
      </c>
      <c r="B60" s="2" t="s">
        <v>5</v>
      </c>
      <c r="C60" s="4">
        <v>370.79526297257001</v>
      </c>
      <c r="D60" s="4">
        <v>362.91466724990102</v>
      </c>
      <c r="E60" s="4">
        <v>353.28062606492</v>
      </c>
      <c r="F60" s="4">
        <v>344.83452879458099</v>
      </c>
      <c r="G60" s="4">
        <v>291.46069233140202</v>
      </c>
      <c r="H60" s="4">
        <v>244.65475256439399</v>
      </c>
      <c r="I60" s="4">
        <v>199.44480748479501</v>
      </c>
      <c r="J60" s="4">
        <v>156.16257503922</v>
      </c>
      <c r="K60" s="4">
        <v>118.539433487458</v>
      </c>
      <c r="L60" s="4">
        <v>78.072945482134699</v>
      </c>
    </row>
    <row r="61" spans="1:12" x14ac:dyDescent="0.3">
      <c r="A61" s="10" t="s">
        <v>100</v>
      </c>
      <c r="B61" s="2" t="s">
        <v>5</v>
      </c>
      <c r="C61" s="4">
        <v>187.211165134346</v>
      </c>
      <c r="D61" s="4">
        <v>188.40039519989301</v>
      </c>
      <c r="E61" s="4">
        <v>226.404691890137</v>
      </c>
      <c r="F61" s="4">
        <v>248.355272311508</v>
      </c>
      <c r="G61" s="4">
        <v>270.85793540974697</v>
      </c>
      <c r="H61" s="4">
        <v>277.89716453632599</v>
      </c>
      <c r="I61" s="4">
        <v>261.711223576051</v>
      </c>
      <c r="J61" s="4">
        <v>283.46686752887501</v>
      </c>
      <c r="K61" s="4">
        <v>323.63733914230102</v>
      </c>
      <c r="L61" s="4">
        <v>340.50230271063299</v>
      </c>
    </row>
    <row r="62" spans="1:12" x14ac:dyDescent="0.3">
      <c r="A62" s="10" t="s">
        <v>101</v>
      </c>
      <c r="B62" s="2" t="s">
        <v>5</v>
      </c>
      <c r="C62" s="4">
        <v>24.1859565730859</v>
      </c>
      <c r="D62" s="4">
        <v>23.096163411581401</v>
      </c>
      <c r="E62" s="4">
        <v>21.679138316779898</v>
      </c>
      <c r="F62" s="4">
        <v>17.256642806552001</v>
      </c>
      <c r="G62" s="4">
        <v>13.707797928558</v>
      </c>
      <c r="H62" s="4">
        <v>13.7735094135507</v>
      </c>
      <c r="I62" s="4">
        <v>12.6247708297619</v>
      </c>
      <c r="J62" s="4">
        <v>7.2329155560589502</v>
      </c>
      <c r="K62" s="4">
        <v>2.7611636635404699</v>
      </c>
      <c r="L62" s="4">
        <v>1.02001740387436E-15</v>
      </c>
    </row>
    <row r="63" spans="1:12" x14ac:dyDescent="0.3">
      <c r="A63" s="10" t="s">
        <v>102</v>
      </c>
      <c r="B63" s="2" t="s">
        <v>5</v>
      </c>
      <c r="C63" s="4">
        <v>63.1873265484953</v>
      </c>
      <c r="D63" s="4">
        <v>70.389415281535804</v>
      </c>
      <c r="E63" s="4">
        <v>74.121896653633797</v>
      </c>
      <c r="F63" s="4">
        <v>76.457136837242004</v>
      </c>
      <c r="G63" s="4">
        <v>73.501481868148602</v>
      </c>
      <c r="H63" s="4">
        <v>57.469041186332603</v>
      </c>
      <c r="I63" s="4">
        <v>39.348536968882001</v>
      </c>
      <c r="J63" s="4">
        <v>29.600478944870801</v>
      </c>
      <c r="K63" s="4">
        <v>18.441659299013899</v>
      </c>
      <c r="L63" s="5"/>
    </row>
    <row r="64" spans="1:12" x14ac:dyDescent="0.3">
      <c r="A64" s="10" t="s">
        <v>103</v>
      </c>
      <c r="B64" s="2" t="s">
        <v>5</v>
      </c>
      <c r="C64" s="4">
        <v>246.57286722681499</v>
      </c>
      <c r="D64" s="4">
        <v>250.62055935181201</v>
      </c>
      <c r="E64" s="4">
        <v>254.859259843384</v>
      </c>
      <c r="F64" s="4">
        <v>254.66579809472901</v>
      </c>
      <c r="G64" s="4">
        <v>237.68807822174699</v>
      </c>
      <c r="H64" s="4">
        <v>169.585589476032</v>
      </c>
      <c r="I64" s="4">
        <v>120.805760977269</v>
      </c>
      <c r="J64" s="4">
        <v>82.111600016780102</v>
      </c>
      <c r="K64" s="4">
        <v>45.6402724502057</v>
      </c>
      <c r="L64" s="4">
        <v>-1.01643953670516E-19</v>
      </c>
    </row>
    <row r="65" spans="1:12" x14ac:dyDescent="0.3">
      <c r="A65" s="10" t="s">
        <v>104</v>
      </c>
      <c r="B65" s="2" t="s">
        <v>5</v>
      </c>
      <c r="C65" s="4">
        <v>1130.5338001829</v>
      </c>
      <c r="D65" s="4">
        <v>1061.6961626244499</v>
      </c>
      <c r="E65" s="4">
        <v>1034.4553204952899</v>
      </c>
      <c r="F65" s="4">
        <v>961.18938061688198</v>
      </c>
      <c r="G65" s="4">
        <v>749.212628282624</v>
      </c>
      <c r="H65" s="4">
        <v>683.76841800304601</v>
      </c>
      <c r="I65" s="4">
        <v>521.77120583910403</v>
      </c>
      <c r="J65" s="4">
        <v>336.668910370476</v>
      </c>
      <c r="K65" s="4">
        <v>134.23236303980499</v>
      </c>
      <c r="L65" s="4">
        <v>-1.96214572367737E-14</v>
      </c>
    </row>
    <row r="66" spans="1:12" x14ac:dyDescent="0.3">
      <c r="A66" s="10" t="s">
        <v>105</v>
      </c>
      <c r="B66" s="2" t="s">
        <v>5</v>
      </c>
      <c r="C66" s="4">
        <v>147.21311667680899</v>
      </c>
      <c r="D66" s="4">
        <v>149.56417248830601</v>
      </c>
      <c r="E66" s="4">
        <v>137.80090787577501</v>
      </c>
      <c r="F66" s="4">
        <v>140.31623299413499</v>
      </c>
      <c r="G66" s="4">
        <v>123.446446646664</v>
      </c>
      <c r="H66" s="4">
        <v>84.403797152078099</v>
      </c>
      <c r="I66" s="4">
        <v>62.199991808263697</v>
      </c>
      <c r="J66" s="4">
        <v>48.886272727333299</v>
      </c>
      <c r="K66" s="4">
        <v>25.1719198201646</v>
      </c>
      <c r="L66" s="4">
        <v>0</v>
      </c>
    </row>
    <row r="67" spans="1:12" x14ac:dyDescent="0.3">
      <c r="A67" s="10" t="s">
        <v>106</v>
      </c>
      <c r="B67" s="2" t="s">
        <v>5</v>
      </c>
      <c r="C67" s="4">
        <v>1953.3146879017099</v>
      </c>
      <c r="D67" s="4">
        <v>1888.3356040829999</v>
      </c>
      <c r="E67" s="4">
        <v>1891.3242173806</v>
      </c>
      <c r="F67" s="4">
        <v>1865.5667708901001</v>
      </c>
      <c r="G67" s="4">
        <v>1629.16014542687</v>
      </c>
      <c r="H67" s="4">
        <v>1539.9547090752999</v>
      </c>
      <c r="I67" s="4">
        <v>1365.6218078459599</v>
      </c>
      <c r="J67" s="4">
        <v>1173.0608918645901</v>
      </c>
      <c r="K67" s="4">
        <v>892.17331824389703</v>
      </c>
      <c r="L67" s="4">
        <v>552.01967528565206</v>
      </c>
    </row>
    <row r="68" spans="1:12" x14ac:dyDescent="0.3">
      <c r="A68" s="10" t="s">
        <v>93</v>
      </c>
      <c r="B68" s="2" t="s">
        <v>6</v>
      </c>
      <c r="C68" s="4">
        <v>-254.42911758875499</v>
      </c>
      <c r="D68" s="4">
        <v>-240.265770717804</v>
      </c>
      <c r="E68" s="4">
        <v>-265.711235977115</v>
      </c>
      <c r="F68" s="4">
        <v>-271.19911255207597</v>
      </c>
      <c r="G68" s="4">
        <v>-283.25250032574297</v>
      </c>
      <c r="H68" s="4">
        <v>-288.92107646549101</v>
      </c>
      <c r="I68" s="4">
        <v>-304.88359631374999</v>
      </c>
      <c r="J68" s="4">
        <v>-437.98387870041603</v>
      </c>
      <c r="K68" s="4">
        <v>-526.94748599378295</v>
      </c>
      <c r="L68" s="4">
        <v>-590.52578411229103</v>
      </c>
    </row>
    <row r="69" spans="1:12" x14ac:dyDescent="0.3">
      <c r="A69" s="10" t="s">
        <v>94</v>
      </c>
      <c r="B69" s="2" t="s">
        <v>6</v>
      </c>
      <c r="C69" s="4">
        <v>229.86221912794801</v>
      </c>
      <c r="D69" s="4">
        <v>228.83083639768901</v>
      </c>
      <c r="E69" s="4">
        <v>228.92911043373101</v>
      </c>
      <c r="F69" s="4">
        <v>227.115515297717</v>
      </c>
      <c r="G69" s="4">
        <v>213.94242389908001</v>
      </c>
      <c r="H69" s="4">
        <v>204.25255532202101</v>
      </c>
      <c r="I69" s="4">
        <v>168.99185887015599</v>
      </c>
      <c r="J69" s="4">
        <v>126.489242444483</v>
      </c>
      <c r="K69" s="4">
        <v>107.26053661767099</v>
      </c>
      <c r="L69" s="4">
        <v>90.077112045629903</v>
      </c>
    </row>
    <row r="70" spans="1:12" x14ac:dyDescent="0.3">
      <c r="A70" s="10" t="s">
        <v>95</v>
      </c>
      <c r="B70" s="2" t="s">
        <v>6</v>
      </c>
      <c r="C70" s="4">
        <v>2047.3785708503699</v>
      </c>
      <c r="D70" s="4">
        <v>1951.2430693020899</v>
      </c>
      <c r="E70" s="4">
        <v>1777.0692420456101</v>
      </c>
      <c r="F70" s="4">
        <v>1462.1699185918301</v>
      </c>
      <c r="G70" s="4">
        <v>1176.3569015159301</v>
      </c>
      <c r="H70" s="4">
        <v>764.659182238933</v>
      </c>
      <c r="I70" s="4">
        <v>339.13601333603299</v>
      </c>
      <c r="J70" s="4">
        <v>117.644675606901</v>
      </c>
      <c r="K70" s="4">
        <v>113.46209675351101</v>
      </c>
      <c r="L70" s="4">
        <v>74.472911921607803</v>
      </c>
    </row>
    <row r="71" spans="1:12" x14ac:dyDescent="0.3">
      <c r="A71" s="10" t="s">
        <v>96</v>
      </c>
      <c r="B71" s="2" t="s">
        <v>6</v>
      </c>
      <c r="C71" s="4">
        <v>5.9416563694921001E-2</v>
      </c>
      <c r="D71" s="4">
        <v>6.1911445108029199E-3</v>
      </c>
      <c r="E71" s="4">
        <v>5.5708095368448597E-3</v>
      </c>
      <c r="F71" s="4">
        <v>4.29214729091296E-3</v>
      </c>
      <c r="G71" s="4">
        <v>3.2726844303541899E-3</v>
      </c>
      <c r="H71" s="4">
        <v>3.8367973883334299E-3</v>
      </c>
      <c r="I71" s="4">
        <v>3.4110148799505299E-3</v>
      </c>
      <c r="J71" s="4">
        <v>3.2268163252621601E-3</v>
      </c>
      <c r="K71" s="4">
        <v>2.2943123645183402E-3</v>
      </c>
      <c r="L71" s="5"/>
    </row>
    <row r="72" spans="1:12" x14ac:dyDescent="0.3">
      <c r="A72" s="10" t="s">
        <v>97</v>
      </c>
      <c r="B72" s="2" t="s">
        <v>6</v>
      </c>
      <c r="C72" s="4">
        <v>423.15955820424898</v>
      </c>
      <c r="D72" s="4">
        <v>415.68065652620197</v>
      </c>
      <c r="E72" s="4">
        <v>457.851123950192</v>
      </c>
      <c r="F72" s="4">
        <v>514.76083553386798</v>
      </c>
      <c r="G72" s="4">
        <v>538.851358401281</v>
      </c>
      <c r="H72" s="4">
        <v>555.80447491756797</v>
      </c>
      <c r="I72" s="4">
        <v>578.51007142397702</v>
      </c>
      <c r="J72" s="4">
        <v>541.28562127400403</v>
      </c>
      <c r="K72" s="4">
        <v>503.30192468104201</v>
      </c>
      <c r="L72" s="4">
        <v>519.44984746142495</v>
      </c>
    </row>
    <row r="73" spans="1:12" x14ac:dyDescent="0.3">
      <c r="A73" s="10" t="s">
        <v>98</v>
      </c>
      <c r="B73" s="2" t="s">
        <v>6</v>
      </c>
      <c r="C73" s="4">
        <v>165.66544931625401</v>
      </c>
      <c r="D73" s="4">
        <v>133.746214836169</v>
      </c>
      <c r="E73" s="4">
        <v>156.36289947710901</v>
      </c>
      <c r="F73" s="4">
        <v>156.75933185379799</v>
      </c>
      <c r="G73" s="4">
        <v>139.27319865596201</v>
      </c>
      <c r="H73" s="4">
        <v>136.92194024568499</v>
      </c>
      <c r="I73" s="4">
        <v>137.12629988703901</v>
      </c>
      <c r="J73" s="4">
        <v>128.84527343214199</v>
      </c>
      <c r="K73" s="4">
        <v>100.275984815467</v>
      </c>
      <c r="L73" s="4">
        <v>72.239297299530193</v>
      </c>
    </row>
    <row r="74" spans="1:12" x14ac:dyDescent="0.3">
      <c r="A74" s="10" t="s">
        <v>99</v>
      </c>
      <c r="B74" s="2" t="s">
        <v>6</v>
      </c>
      <c r="C74" s="4">
        <v>370.79526297257001</v>
      </c>
      <c r="D74" s="4">
        <v>362.814531751321</v>
      </c>
      <c r="E74" s="4">
        <v>353.42642366431801</v>
      </c>
      <c r="F74" s="4">
        <v>344.98267404174402</v>
      </c>
      <c r="G74" s="4">
        <v>291.95066443566299</v>
      </c>
      <c r="H74" s="4">
        <v>243.43770969215399</v>
      </c>
      <c r="I74" s="4">
        <v>199.50006790224199</v>
      </c>
      <c r="J74" s="4">
        <v>148.634305077237</v>
      </c>
      <c r="K74" s="4">
        <v>108.558822441384</v>
      </c>
      <c r="L74" s="4">
        <v>71.121688275729099</v>
      </c>
    </row>
    <row r="75" spans="1:12" x14ac:dyDescent="0.3">
      <c r="A75" s="10" t="s">
        <v>100</v>
      </c>
      <c r="B75" s="2" t="s">
        <v>6</v>
      </c>
      <c r="C75" s="4">
        <v>187.221755041862</v>
      </c>
      <c r="D75" s="4">
        <v>188.36815928876101</v>
      </c>
      <c r="E75" s="4">
        <v>224.42060529927599</v>
      </c>
      <c r="F75" s="4">
        <v>245.92109503020001</v>
      </c>
      <c r="G75" s="4">
        <v>268.91492874059497</v>
      </c>
      <c r="H75" s="4">
        <v>258.01844955738801</v>
      </c>
      <c r="I75" s="4">
        <v>243.66184289094301</v>
      </c>
      <c r="J75" s="4">
        <v>213.69424663664199</v>
      </c>
      <c r="K75" s="4">
        <v>205.33234463129699</v>
      </c>
      <c r="L75" s="4">
        <v>166.91842845767101</v>
      </c>
    </row>
    <row r="76" spans="1:12" x14ac:dyDescent="0.3">
      <c r="A76" s="10" t="s">
        <v>101</v>
      </c>
      <c r="B76" s="2" t="s">
        <v>6</v>
      </c>
      <c r="C76" s="4">
        <v>24.1859565730859</v>
      </c>
      <c r="D76" s="4">
        <v>23.096163411581401</v>
      </c>
      <c r="E76" s="4">
        <v>21.679138316779898</v>
      </c>
      <c r="F76" s="4">
        <v>17.134318062214401</v>
      </c>
      <c r="G76" s="4">
        <v>13.707797928558</v>
      </c>
      <c r="H76" s="4">
        <v>13.4430070353392</v>
      </c>
      <c r="I76" s="4">
        <v>13.2912625919141</v>
      </c>
      <c r="J76" s="4">
        <v>10.8715791253546</v>
      </c>
      <c r="K76" s="4">
        <v>8.3687664070595797</v>
      </c>
      <c r="L76" s="4">
        <v>6.0607237499915101</v>
      </c>
    </row>
    <row r="77" spans="1:12" x14ac:dyDescent="0.3">
      <c r="A77" s="10" t="s">
        <v>102</v>
      </c>
      <c r="B77" s="2" t="s">
        <v>6</v>
      </c>
      <c r="C77" s="4">
        <v>63.1873265484953</v>
      </c>
      <c r="D77" s="4">
        <v>70.098204049977298</v>
      </c>
      <c r="E77" s="4">
        <v>71.762377608024295</v>
      </c>
      <c r="F77" s="4">
        <v>76.457136837242004</v>
      </c>
      <c r="G77" s="4">
        <v>74.221475457927099</v>
      </c>
      <c r="H77" s="4">
        <v>81.689654555466902</v>
      </c>
      <c r="I77" s="4">
        <v>70.101759044845807</v>
      </c>
      <c r="J77" s="4">
        <v>42.237678629607302</v>
      </c>
      <c r="K77" s="4">
        <v>13.1942300069871</v>
      </c>
      <c r="L77" s="5"/>
    </row>
    <row r="78" spans="1:12" x14ac:dyDescent="0.3">
      <c r="A78" s="10" t="s">
        <v>103</v>
      </c>
      <c r="B78" s="2" t="s">
        <v>6</v>
      </c>
      <c r="C78" s="4">
        <v>246.57286722681499</v>
      </c>
      <c r="D78" s="4">
        <v>250.62055935181201</v>
      </c>
      <c r="E78" s="4">
        <v>254.859259843384</v>
      </c>
      <c r="F78" s="4">
        <v>254.66579809472901</v>
      </c>
      <c r="G78" s="4">
        <v>237.68807822174699</v>
      </c>
      <c r="H78" s="4">
        <v>214.93083187848799</v>
      </c>
      <c r="I78" s="4">
        <v>198.68804868019299</v>
      </c>
      <c r="J78" s="4">
        <v>186.75491860280101</v>
      </c>
      <c r="K78" s="4">
        <v>148.58900007915901</v>
      </c>
      <c r="L78" s="4">
        <v>37.593485124143299</v>
      </c>
    </row>
    <row r="79" spans="1:12" x14ac:dyDescent="0.3">
      <c r="A79" s="10" t="s">
        <v>104</v>
      </c>
      <c r="B79" s="2" t="s">
        <v>6</v>
      </c>
      <c r="C79" s="4">
        <v>1130.53426630933</v>
      </c>
      <c r="D79" s="4">
        <v>1062.0482444940401</v>
      </c>
      <c r="E79" s="4">
        <v>1036.8103010462901</v>
      </c>
      <c r="F79" s="4">
        <v>957.75851766501103</v>
      </c>
      <c r="G79" s="4">
        <v>748.11054163787696</v>
      </c>
      <c r="H79" s="4">
        <v>716.27246789773301</v>
      </c>
      <c r="I79" s="4">
        <v>713.11609085343002</v>
      </c>
      <c r="J79" s="4">
        <v>620.45972496404795</v>
      </c>
      <c r="K79" s="4">
        <v>332.54557403520801</v>
      </c>
      <c r="L79" s="4">
        <v>104.370391200988</v>
      </c>
    </row>
    <row r="80" spans="1:12" x14ac:dyDescent="0.3">
      <c r="A80" s="10" t="s">
        <v>105</v>
      </c>
      <c r="B80" s="2" t="s">
        <v>6</v>
      </c>
      <c r="C80" s="4">
        <v>147.21311667680899</v>
      </c>
      <c r="D80" s="4">
        <v>149.56417248830601</v>
      </c>
      <c r="E80" s="4">
        <v>137.80090787577501</v>
      </c>
      <c r="F80" s="4">
        <v>140.31623299413499</v>
      </c>
      <c r="G80" s="4">
        <v>125.615358521338</v>
      </c>
      <c r="H80" s="4">
        <v>117.62212158496099</v>
      </c>
      <c r="I80" s="4">
        <v>119.277385236413</v>
      </c>
      <c r="J80" s="4">
        <v>109.042550986305</v>
      </c>
      <c r="K80" s="4">
        <v>75.843642917964601</v>
      </c>
      <c r="L80" s="4">
        <v>43.506163630265704</v>
      </c>
    </row>
    <row r="81" spans="1:12" x14ac:dyDescent="0.3">
      <c r="A81" s="10" t="s">
        <v>106</v>
      </c>
      <c r="B81" s="2" t="s">
        <v>6</v>
      </c>
      <c r="C81" s="4">
        <v>1953.31999020743</v>
      </c>
      <c r="D81" s="4">
        <v>1888.41235324791</v>
      </c>
      <c r="E81" s="4">
        <v>1891.3318226445999</v>
      </c>
      <c r="F81" s="4">
        <v>1862.18523279703</v>
      </c>
      <c r="G81" s="4">
        <v>1626.70725166695</v>
      </c>
      <c r="H81" s="4">
        <v>1584.9018512288701</v>
      </c>
      <c r="I81" s="4">
        <v>1573.07043467473</v>
      </c>
      <c r="J81" s="4">
        <v>1455.4034087125301</v>
      </c>
      <c r="K81" s="4">
        <v>1085.8059957384301</v>
      </c>
      <c r="L81" s="4">
        <v>721.72071453839897</v>
      </c>
    </row>
    <row r="82" spans="1:12" x14ac:dyDescent="0.3">
      <c r="A82" s="10" t="s">
        <v>93</v>
      </c>
      <c r="B82" s="2" t="s">
        <v>7</v>
      </c>
      <c r="C82" s="4">
        <v>-254.42912079695</v>
      </c>
      <c r="D82" s="4">
        <v>-240.25058219431401</v>
      </c>
      <c r="E82" s="4">
        <v>-265.88849830068801</v>
      </c>
      <c r="F82" s="4">
        <v>-271.266424660898</v>
      </c>
      <c r="G82" s="4">
        <v>-283.21628434913902</v>
      </c>
      <c r="H82" s="4">
        <v>-289.15202831397698</v>
      </c>
      <c r="I82" s="4">
        <v>-302.06287130832601</v>
      </c>
      <c r="J82" s="4">
        <v>-310.20442029321401</v>
      </c>
      <c r="K82" s="4">
        <v>-511.38383330362001</v>
      </c>
      <c r="L82" s="4">
        <v>-589.82333498753098</v>
      </c>
    </row>
    <row r="83" spans="1:12" x14ac:dyDescent="0.3">
      <c r="A83" s="10" t="s">
        <v>94</v>
      </c>
      <c r="B83" s="2" t="s">
        <v>7</v>
      </c>
      <c r="C83" s="4">
        <v>229.86221912794801</v>
      </c>
      <c r="D83" s="4">
        <v>229.19829490840601</v>
      </c>
      <c r="E83" s="4">
        <v>231.37433965504499</v>
      </c>
      <c r="F83" s="4">
        <v>224.17931656878699</v>
      </c>
      <c r="G83" s="4">
        <v>213.89604698619999</v>
      </c>
      <c r="H83" s="4">
        <v>199.49276590031999</v>
      </c>
      <c r="I83" s="4">
        <v>169.22848290433899</v>
      </c>
      <c r="J83" s="4">
        <v>157.20077029661101</v>
      </c>
      <c r="K83" s="4">
        <v>107.49508688386</v>
      </c>
      <c r="L83" s="4">
        <v>91.281155703879804</v>
      </c>
    </row>
    <row r="84" spans="1:12" x14ac:dyDescent="0.3">
      <c r="A84" s="10" t="s">
        <v>95</v>
      </c>
      <c r="B84" s="2" t="s">
        <v>7</v>
      </c>
      <c r="C84" s="4">
        <v>2047.3556344261001</v>
      </c>
      <c r="D84" s="4">
        <v>1951.3214056453901</v>
      </c>
      <c r="E84" s="4">
        <v>1776.4028871463099</v>
      </c>
      <c r="F84" s="4">
        <v>1463.1226702154499</v>
      </c>
      <c r="G84" s="4">
        <v>1166.7936288471301</v>
      </c>
      <c r="H84" s="4">
        <v>807.88760123750797</v>
      </c>
      <c r="I84" s="4">
        <v>543.93769350367404</v>
      </c>
      <c r="J84" s="4">
        <v>295.83565456655799</v>
      </c>
      <c r="K84" s="4">
        <v>201.54003773735599</v>
      </c>
      <c r="L84" s="4">
        <v>179.481792454806</v>
      </c>
    </row>
    <row r="85" spans="1:12" x14ac:dyDescent="0.3">
      <c r="A85" s="10" t="s">
        <v>96</v>
      </c>
      <c r="B85" s="2" t="s">
        <v>7</v>
      </c>
      <c r="C85" s="4">
        <v>5.9416577105058599E-2</v>
      </c>
      <c r="D85" s="4">
        <v>6.1668288761874898E-3</v>
      </c>
      <c r="E85" s="4">
        <v>5.6872658988925103E-3</v>
      </c>
      <c r="F85" s="4">
        <v>4.7073288117492002E-3</v>
      </c>
      <c r="G85" s="4">
        <v>3.6454099644567702E-3</v>
      </c>
      <c r="H85" s="4">
        <v>2.2084319186028499E-3</v>
      </c>
      <c r="I85" s="4">
        <v>6.9954640865204905E-4</v>
      </c>
      <c r="J85" s="4">
        <v>6.7161397226938005E-5</v>
      </c>
      <c r="K85" s="5"/>
      <c r="L85" s="5"/>
    </row>
    <row r="86" spans="1:12" x14ac:dyDescent="0.3">
      <c r="A86" s="10" t="s">
        <v>97</v>
      </c>
      <c r="B86" s="2" t="s">
        <v>7</v>
      </c>
      <c r="C86" s="4">
        <v>423.15955820424898</v>
      </c>
      <c r="D86" s="4">
        <v>415.60381218055301</v>
      </c>
      <c r="E86" s="4">
        <v>457.856539784262</v>
      </c>
      <c r="F86" s="4">
        <v>515.75906410322602</v>
      </c>
      <c r="G86" s="4">
        <v>539.97785957177905</v>
      </c>
      <c r="H86" s="4">
        <v>557.91712789276198</v>
      </c>
      <c r="I86" s="4">
        <v>587.44032292216696</v>
      </c>
      <c r="J86" s="4">
        <v>601.12627733992997</v>
      </c>
      <c r="K86" s="4">
        <v>567.91873622614696</v>
      </c>
      <c r="L86" s="4">
        <v>519.47627583292399</v>
      </c>
    </row>
    <row r="87" spans="1:12" x14ac:dyDescent="0.3">
      <c r="A87" s="10" t="s">
        <v>98</v>
      </c>
      <c r="B87" s="2" t="s">
        <v>7</v>
      </c>
      <c r="C87" s="4">
        <v>165.665504719783</v>
      </c>
      <c r="D87" s="4">
        <v>135.06997866627401</v>
      </c>
      <c r="E87" s="4">
        <v>159.85258423508799</v>
      </c>
      <c r="F87" s="4">
        <v>160.77558924981</v>
      </c>
      <c r="G87" s="4">
        <v>143.046589478713</v>
      </c>
      <c r="H87" s="4">
        <v>138.06530493175401</v>
      </c>
      <c r="I87" s="4">
        <v>125.14398514546301</v>
      </c>
      <c r="J87" s="4">
        <v>109.073213384493</v>
      </c>
      <c r="K87" s="4">
        <v>88.912721942913095</v>
      </c>
      <c r="L87" s="4">
        <v>67.835338867452094</v>
      </c>
    </row>
    <row r="88" spans="1:12" x14ac:dyDescent="0.3">
      <c r="A88" s="10" t="s">
        <v>99</v>
      </c>
      <c r="B88" s="2" t="s">
        <v>7</v>
      </c>
      <c r="C88" s="4">
        <v>370.79526297257001</v>
      </c>
      <c r="D88" s="4">
        <v>362.90307502410298</v>
      </c>
      <c r="E88" s="4">
        <v>353.33456440505199</v>
      </c>
      <c r="F88" s="4">
        <v>344.82895880357501</v>
      </c>
      <c r="G88" s="4">
        <v>291.76957612809298</v>
      </c>
      <c r="H88" s="4">
        <v>243.344645037737</v>
      </c>
      <c r="I88" s="4">
        <v>199.74403672250401</v>
      </c>
      <c r="J88" s="4">
        <v>154.28566733283699</v>
      </c>
      <c r="K88" s="4">
        <v>113.854853119334</v>
      </c>
      <c r="L88" s="4">
        <v>73.932329103202704</v>
      </c>
    </row>
    <row r="89" spans="1:12" x14ac:dyDescent="0.3">
      <c r="A89" s="10" t="s">
        <v>100</v>
      </c>
      <c r="B89" s="2" t="s">
        <v>7</v>
      </c>
      <c r="C89" s="4">
        <v>187.00588773430999</v>
      </c>
      <c r="D89" s="4">
        <v>188.44936622599201</v>
      </c>
      <c r="E89" s="4">
        <v>226.21937711398999</v>
      </c>
      <c r="F89" s="4">
        <v>247.519062104829</v>
      </c>
      <c r="G89" s="4">
        <v>271.37147448319303</v>
      </c>
      <c r="H89" s="4">
        <v>262.48575761408699</v>
      </c>
      <c r="I89" s="4">
        <v>259.551667303285</v>
      </c>
      <c r="J89" s="4">
        <v>274.86093904805603</v>
      </c>
      <c r="K89" s="4">
        <v>266.42918817193902</v>
      </c>
      <c r="L89" s="4">
        <v>244.03065665085899</v>
      </c>
    </row>
    <row r="90" spans="1:12" x14ac:dyDescent="0.3">
      <c r="A90" s="10" t="s">
        <v>101</v>
      </c>
      <c r="B90" s="2" t="s">
        <v>7</v>
      </c>
      <c r="C90" s="4">
        <v>24.1859565730859</v>
      </c>
      <c r="D90" s="4">
        <v>23.096163411581401</v>
      </c>
      <c r="E90" s="4">
        <v>21.679138316779898</v>
      </c>
      <c r="F90" s="4">
        <v>17.256642806552001</v>
      </c>
      <c r="G90" s="4">
        <v>13.707797928558</v>
      </c>
      <c r="H90" s="4">
        <v>13.365852174289</v>
      </c>
      <c r="I90" s="4">
        <v>12.5756894935415</v>
      </c>
      <c r="J90" s="4">
        <v>7.7067124327885699</v>
      </c>
      <c r="K90" s="4">
        <v>3.0760904329304402</v>
      </c>
      <c r="L90" s="4">
        <v>-5.4817261840867104E-16</v>
      </c>
    </row>
    <row r="91" spans="1:12" x14ac:dyDescent="0.3">
      <c r="A91" s="10" t="s">
        <v>102</v>
      </c>
      <c r="B91" s="2" t="s">
        <v>7</v>
      </c>
      <c r="C91" s="4">
        <v>63.1873265484953</v>
      </c>
      <c r="D91" s="4">
        <v>70.098204049977298</v>
      </c>
      <c r="E91" s="4">
        <v>74.121896653633797</v>
      </c>
      <c r="F91" s="4">
        <v>76.457136837242004</v>
      </c>
      <c r="G91" s="4">
        <v>75.298951448217906</v>
      </c>
      <c r="H91" s="4">
        <v>62.998447221396802</v>
      </c>
      <c r="I91" s="4">
        <v>38.179324093061403</v>
      </c>
      <c r="J91" s="4">
        <v>26.8547382218837</v>
      </c>
      <c r="K91" s="4">
        <v>12.6736401650214</v>
      </c>
      <c r="L91" s="5"/>
    </row>
    <row r="92" spans="1:12" x14ac:dyDescent="0.3">
      <c r="A92" s="10" t="s">
        <v>103</v>
      </c>
      <c r="B92" s="2" t="s">
        <v>7</v>
      </c>
      <c r="C92" s="4">
        <v>246.57286722681499</v>
      </c>
      <c r="D92" s="4">
        <v>250.62055935181201</v>
      </c>
      <c r="E92" s="4">
        <v>254.859259843384</v>
      </c>
      <c r="F92" s="4">
        <v>254.66579809472901</v>
      </c>
      <c r="G92" s="4">
        <v>237.68807822174699</v>
      </c>
      <c r="H92" s="4">
        <v>168.693255061288</v>
      </c>
      <c r="I92" s="4">
        <v>120.805760977269</v>
      </c>
      <c r="J92" s="4">
        <v>91.148585757553306</v>
      </c>
      <c r="K92" s="4">
        <v>88.1303917937866</v>
      </c>
      <c r="L92" s="4">
        <v>-1.01643953670516E-19</v>
      </c>
    </row>
    <row r="93" spans="1:12" x14ac:dyDescent="0.3">
      <c r="A93" s="10" t="s">
        <v>104</v>
      </c>
      <c r="B93" s="2" t="s">
        <v>7</v>
      </c>
      <c r="C93" s="4">
        <v>1130.5342627503601</v>
      </c>
      <c r="D93" s="4">
        <v>1061.7042692284899</v>
      </c>
      <c r="E93" s="4">
        <v>1034.4553204952899</v>
      </c>
      <c r="F93" s="4">
        <v>965.13224544697005</v>
      </c>
      <c r="G93" s="4">
        <v>745.99606081458501</v>
      </c>
      <c r="H93" s="4">
        <v>679.20127284795603</v>
      </c>
      <c r="I93" s="4">
        <v>522.989500051145</v>
      </c>
      <c r="J93" s="4">
        <v>316.58874678292602</v>
      </c>
      <c r="K93" s="4">
        <v>110.676192277035</v>
      </c>
      <c r="L93" s="4">
        <v>-7.9580439460435994E-15</v>
      </c>
    </row>
    <row r="94" spans="1:12" x14ac:dyDescent="0.3">
      <c r="A94" s="10" t="s">
        <v>105</v>
      </c>
      <c r="B94" s="2" t="s">
        <v>7</v>
      </c>
      <c r="C94" s="4">
        <v>147.21311667680899</v>
      </c>
      <c r="D94" s="4">
        <v>149.56417248830601</v>
      </c>
      <c r="E94" s="4">
        <v>137.80090787577501</v>
      </c>
      <c r="F94" s="4">
        <v>140.31623299413499</v>
      </c>
      <c r="G94" s="4">
        <v>123.410574586503</v>
      </c>
      <c r="H94" s="4">
        <v>84.741527926109498</v>
      </c>
      <c r="I94" s="4">
        <v>62.199991808263697</v>
      </c>
      <c r="J94" s="4">
        <v>62.201394420367699</v>
      </c>
      <c r="K94" s="4">
        <v>37.693774138986399</v>
      </c>
      <c r="L94" s="4">
        <v>0</v>
      </c>
    </row>
    <row r="95" spans="1:12" x14ac:dyDescent="0.3">
      <c r="A95" s="10" t="s">
        <v>106</v>
      </c>
      <c r="B95" s="2" t="s">
        <v>7</v>
      </c>
      <c r="C95" s="4">
        <v>1953.3206892216999</v>
      </c>
      <c r="D95" s="4">
        <v>1888.32582968825</v>
      </c>
      <c r="E95" s="4">
        <v>1891.3226463994699</v>
      </c>
      <c r="F95" s="4">
        <v>1869.5183314589101</v>
      </c>
      <c r="G95" s="4">
        <v>1629.1411790949301</v>
      </c>
      <c r="H95" s="4">
        <v>1538.8045889539301</v>
      </c>
      <c r="I95" s="4">
        <v>1354.95311195217</v>
      </c>
      <c r="J95" s="4">
        <v>1139.61741087012</v>
      </c>
      <c r="K95" s="4">
        <v>877.84937591698599</v>
      </c>
      <c r="L95" s="4">
        <v>539.962451386878</v>
      </c>
    </row>
    <row r="96" spans="1:12" x14ac:dyDescent="0.3">
      <c r="A96" s="10" t="s">
        <v>93</v>
      </c>
      <c r="B96" s="2" t="s">
        <v>10</v>
      </c>
      <c r="C96" s="4">
        <v>-254.42890472060299</v>
      </c>
      <c r="D96" s="4">
        <v>-240.265557545961</v>
      </c>
      <c r="E96" s="4">
        <v>-265.71101992093702</v>
      </c>
      <c r="F96" s="4">
        <v>-271.19883944406598</v>
      </c>
      <c r="G96" s="4">
        <v>-283.21071442191197</v>
      </c>
      <c r="H96" s="4">
        <v>-288.89956801848302</v>
      </c>
      <c r="I96" s="4">
        <v>-304.48953678722597</v>
      </c>
      <c r="J96" s="4">
        <v>-432.55179912900502</v>
      </c>
      <c r="K96" s="4">
        <v>-528.21673891921296</v>
      </c>
      <c r="L96" s="4">
        <v>-605.022280980966</v>
      </c>
    </row>
    <row r="97" spans="1:12" x14ac:dyDescent="0.3">
      <c r="A97" s="10" t="s">
        <v>94</v>
      </c>
      <c r="B97" s="2" t="s">
        <v>10</v>
      </c>
      <c r="C97" s="4">
        <v>229.86221912794801</v>
      </c>
      <c r="D97" s="4">
        <v>228.830536163711</v>
      </c>
      <c r="E97" s="4">
        <v>228.92912770539101</v>
      </c>
      <c r="F97" s="4">
        <v>227.115756352586</v>
      </c>
      <c r="G97" s="4">
        <v>213.945034088472</v>
      </c>
      <c r="H97" s="4">
        <v>204.25255532202101</v>
      </c>
      <c r="I97" s="4">
        <v>168.99185887015599</v>
      </c>
      <c r="J97" s="4">
        <v>126.506470814088</v>
      </c>
      <c r="K97" s="4">
        <v>107.30022838365601</v>
      </c>
      <c r="L97" s="4">
        <v>90.051698922410694</v>
      </c>
    </row>
    <row r="98" spans="1:12" x14ac:dyDescent="0.3">
      <c r="A98" s="10" t="s">
        <v>95</v>
      </c>
      <c r="B98" s="2" t="s">
        <v>10</v>
      </c>
      <c r="C98" s="4">
        <v>2047.3679760155201</v>
      </c>
      <c r="D98" s="4">
        <v>1951.2402689493299</v>
      </c>
      <c r="E98" s="4">
        <v>1777.0597693910399</v>
      </c>
      <c r="F98" s="4">
        <v>1462.18422925715</v>
      </c>
      <c r="G98" s="4">
        <v>1176.22129026726</v>
      </c>
      <c r="H98" s="4">
        <v>764.08129243275698</v>
      </c>
      <c r="I98" s="4">
        <v>338.058676648492</v>
      </c>
      <c r="J98" s="4">
        <v>119.56654385604099</v>
      </c>
      <c r="K98" s="4">
        <v>113.182813300654</v>
      </c>
      <c r="L98" s="4">
        <v>73.594831523553395</v>
      </c>
    </row>
    <row r="99" spans="1:12" x14ac:dyDescent="0.3">
      <c r="A99" s="10" t="s">
        <v>96</v>
      </c>
      <c r="B99" s="2" t="s">
        <v>10</v>
      </c>
      <c r="C99" s="4">
        <v>5.9416563694921001E-2</v>
      </c>
      <c r="D99" s="4">
        <v>6.19136674283138E-3</v>
      </c>
      <c r="E99" s="4">
        <v>5.5710036170955497E-3</v>
      </c>
      <c r="F99" s="4">
        <v>4.2915498169605101E-3</v>
      </c>
      <c r="G99" s="4">
        <v>3.27328092492252E-3</v>
      </c>
      <c r="H99" s="4">
        <v>3.8335516126383599E-3</v>
      </c>
      <c r="I99" s="4">
        <v>3.4133869566579799E-3</v>
      </c>
      <c r="J99" s="4">
        <v>3.2158887973024498E-3</v>
      </c>
      <c r="K99" s="4">
        <v>2.2926685646797E-3</v>
      </c>
      <c r="L99" s="5"/>
    </row>
    <row r="100" spans="1:12" x14ac:dyDescent="0.3">
      <c r="A100" s="10" t="s">
        <v>97</v>
      </c>
      <c r="B100" s="2" t="s">
        <v>10</v>
      </c>
      <c r="C100" s="4">
        <v>423.15955820424898</v>
      </c>
      <c r="D100" s="4">
        <v>415.68630510756401</v>
      </c>
      <c r="E100" s="4">
        <v>457.86085030065499</v>
      </c>
      <c r="F100" s="4">
        <v>514.77677367894796</v>
      </c>
      <c r="G100" s="4">
        <v>538.906320755602</v>
      </c>
      <c r="H100" s="4">
        <v>555.97798423040103</v>
      </c>
      <c r="I100" s="4">
        <v>578.85125436389205</v>
      </c>
      <c r="J100" s="4">
        <v>548.57956391685502</v>
      </c>
      <c r="K100" s="4">
        <v>509.371870908267</v>
      </c>
      <c r="L100" s="4">
        <v>519.44984746142495</v>
      </c>
    </row>
    <row r="101" spans="1:12" x14ac:dyDescent="0.3">
      <c r="A101" s="10" t="s">
        <v>98</v>
      </c>
      <c r="B101" s="2" t="s">
        <v>10</v>
      </c>
      <c r="C101" s="4">
        <v>165.66544931625401</v>
      </c>
      <c r="D101" s="4">
        <v>133.74615647814599</v>
      </c>
      <c r="E101" s="4">
        <v>156.347275898455</v>
      </c>
      <c r="F101" s="4">
        <v>156.728818880083</v>
      </c>
      <c r="G101" s="4">
        <v>139.27307450962601</v>
      </c>
      <c r="H101" s="4">
        <v>136.92664055835701</v>
      </c>
      <c r="I101" s="4">
        <v>137.12676327849499</v>
      </c>
      <c r="J101" s="4">
        <v>128.041189487483</v>
      </c>
      <c r="K101" s="4">
        <v>99.7665693597896</v>
      </c>
      <c r="L101" s="4">
        <v>72.126854358511494</v>
      </c>
    </row>
    <row r="102" spans="1:12" x14ac:dyDescent="0.3">
      <c r="A102" s="10" t="s">
        <v>99</v>
      </c>
      <c r="B102" s="2" t="s">
        <v>10</v>
      </c>
      <c r="C102" s="4">
        <v>370.79526297257001</v>
      </c>
      <c r="D102" s="4">
        <v>362.814531751321</v>
      </c>
      <c r="E102" s="4">
        <v>353.41163992015402</v>
      </c>
      <c r="F102" s="4">
        <v>344.96723351882201</v>
      </c>
      <c r="G102" s="4">
        <v>291.93457469185103</v>
      </c>
      <c r="H102" s="4">
        <v>243.427086494348</v>
      </c>
      <c r="I102" s="4">
        <v>199.50006790224199</v>
      </c>
      <c r="J102" s="4">
        <v>148.64821558282901</v>
      </c>
      <c r="K102" s="4">
        <v>108.57273294697499</v>
      </c>
      <c r="L102" s="4">
        <v>71.633216357006205</v>
      </c>
    </row>
    <row r="103" spans="1:12" x14ac:dyDescent="0.3">
      <c r="A103" s="10" t="s">
        <v>100</v>
      </c>
      <c r="B103" s="2" t="s">
        <v>10</v>
      </c>
      <c r="C103" s="4">
        <v>187.22227339346799</v>
      </c>
      <c r="D103" s="4">
        <v>188.36649579643199</v>
      </c>
      <c r="E103" s="4">
        <v>224.518423139785</v>
      </c>
      <c r="F103" s="4">
        <v>246.01736176393501</v>
      </c>
      <c r="G103" s="4">
        <v>269.009270110285</v>
      </c>
      <c r="H103" s="4">
        <v>258.128909750535</v>
      </c>
      <c r="I103" s="4">
        <v>244.15094550023801</v>
      </c>
      <c r="J103" s="4">
        <v>214.90770392824601</v>
      </c>
      <c r="K103" s="4">
        <v>206.02212605531901</v>
      </c>
      <c r="L103" s="4">
        <v>169.26078782615801</v>
      </c>
    </row>
    <row r="104" spans="1:12" x14ac:dyDescent="0.3">
      <c r="A104" s="10" t="s">
        <v>101</v>
      </c>
      <c r="B104" s="2" t="s">
        <v>10</v>
      </c>
      <c r="C104" s="4">
        <v>24.1859565730859</v>
      </c>
      <c r="D104" s="4">
        <v>23.096163411581401</v>
      </c>
      <c r="E104" s="4">
        <v>21.679138316779898</v>
      </c>
      <c r="F104" s="4">
        <v>17.134318062214401</v>
      </c>
      <c r="G104" s="4">
        <v>13.707797928558</v>
      </c>
      <c r="H104" s="4">
        <v>13.4430070353392</v>
      </c>
      <c r="I104" s="4">
        <v>13.2347109734883</v>
      </c>
      <c r="J104" s="4">
        <v>12.654871391471501</v>
      </c>
      <c r="K104" s="4">
        <v>10.0753492791996</v>
      </c>
      <c r="L104" s="4">
        <v>6.7544965430779103</v>
      </c>
    </row>
    <row r="105" spans="1:12" x14ac:dyDescent="0.3">
      <c r="A105" s="10" t="s">
        <v>102</v>
      </c>
      <c r="B105" s="2" t="s">
        <v>10</v>
      </c>
      <c r="C105" s="4">
        <v>63.1873265484953</v>
      </c>
      <c r="D105" s="4">
        <v>70.098204049977298</v>
      </c>
      <c r="E105" s="4">
        <v>71.762377608024295</v>
      </c>
      <c r="F105" s="4">
        <v>76.457136837242004</v>
      </c>
      <c r="G105" s="4">
        <v>77.559284104504002</v>
      </c>
      <c r="H105" s="4">
        <v>81.689654555466902</v>
      </c>
      <c r="I105" s="4">
        <v>66.671233491419599</v>
      </c>
      <c r="J105" s="4">
        <v>42.237678629607302</v>
      </c>
      <c r="K105" s="4">
        <v>12.7214702742467</v>
      </c>
      <c r="L105" s="5"/>
    </row>
    <row r="106" spans="1:12" x14ac:dyDescent="0.3">
      <c r="A106" s="10" t="s">
        <v>103</v>
      </c>
      <c r="B106" s="2" t="s">
        <v>10</v>
      </c>
      <c r="C106" s="4">
        <v>246.57286722681499</v>
      </c>
      <c r="D106" s="4">
        <v>250.62055935181201</v>
      </c>
      <c r="E106" s="4">
        <v>254.859259843384</v>
      </c>
      <c r="F106" s="4">
        <v>254.66579809472901</v>
      </c>
      <c r="G106" s="4">
        <v>237.68807822174699</v>
      </c>
      <c r="H106" s="4">
        <v>215.10687918264799</v>
      </c>
      <c r="I106" s="4">
        <v>198.74319348096901</v>
      </c>
      <c r="J106" s="4">
        <v>186.75491860280101</v>
      </c>
      <c r="K106" s="4">
        <v>152.600811724153</v>
      </c>
      <c r="L106" s="4">
        <v>47.072891139307899</v>
      </c>
    </row>
    <row r="107" spans="1:12" x14ac:dyDescent="0.3">
      <c r="A107" s="10" t="s">
        <v>104</v>
      </c>
      <c r="B107" s="2" t="s">
        <v>10</v>
      </c>
      <c r="C107" s="4">
        <v>1130.53426630933</v>
      </c>
      <c r="D107" s="4">
        <v>1062.0482444940401</v>
      </c>
      <c r="E107" s="4">
        <v>1036.8103010462901</v>
      </c>
      <c r="F107" s="4">
        <v>957.59962961562303</v>
      </c>
      <c r="G107" s="4">
        <v>744.77273299129899</v>
      </c>
      <c r="H107" s="4">
        <v>716.39709621066095</v>
      </c>
      <c r="I107" s="4">
        <v>716.71648394697604</v>
      </c>
      <c r="J107" s="4">
        <v>608.65610022458804</v>
      </c>
      <c r="K107" s="4">
        <v>320.92352396408597</v>
      </c>
      <c r="L107" s="4">
        <v>96.316007849637003</v>
      </c>
    </row>
    <row r="108" spans="1:12" x14ac:dyDescent="0.3">
      <c r="A108" s="10" t="s">
        <v>105</v>
      </c>
      <c r="B108" s="2" t="s">
        <v>10</v>
      </c>
      <c r="C108" s="4">
        <v>147.21311667680899</v>
      </c>
      <c r="D108" s="4">
        <v>149.56417248830601</v>
      </c>
      <c r="E108" s="4">
        <v>137.80090787577501</v>
      </c>
      <c r="F108" s="4">
        <v>140.31623299413499</v>
      </c>
      <c r="G108" s="4">
        <v>125.615358521338</v>
      </c>
      <c r="H108" s="4">
        <v>117.62212158496099</v>
      </c>
      <c r="I108" s="4">
        <v>119.31014826545599</v>
      </c>
      <c r="J108" s="4">
        <v>109.067441805244</v>
      </c>
      <c r="K108" s="4">
        <v>75.867112501871802</v>
      </c>
      <c r="L108" s="4">
        <v>43.523397034945397</v>
      </c>
    </row>
    <row r="109" spans="1:12" x14ac:dyDescent="0.3">
      <c r="A109" s="10" t="s">
        <v>106</v>
      </c>
      <c r="B109" s="2" t="s">
        <v>10</v>
      </c>
      <c r="C109" s="4">
        <v>1953.31999020743</v>
      </c>
      <c r="D109" s="4">
        <v>1888.41246268994</v>
      </c>
      <c r="E109" s="4">
        <v>1891.3319176329101</v>
      </c>
      <c r="F109" s="4">
        <v>1862.0259608864999</v>
      </c>
      <c r="G109" s="4">
        <v>1626.70716229598</v>
      </c>
      <c r="H109" s="4">
        <v>1585.20169765998</v>
      </c>
      <c r="I109" s="4">
        <v>1573.31702004983</v>
      </c>
      <c r="J109" s="4">
        <v>1445.74709652566</v>
      </c>
      <c r="K109" s="4">
        <v>1079.7813663782299</v>
      </c>
      <c r="L109" s="4">
        <v>719.88276355093501</v>
      </c>
    </row>
    <row r="110" spans="1:12" x14ac:dyDescent="0.3">
      <c r="A110" s="10" t="s">
        <v>93</v>
      </c>
      <c r="B110" s="2" t="s">
        <v>13</v>
      </c>
      <c r="C110" s="4">
        <v>-254.42898730806601</v>
      </c>
      <c r="D110" s="4">
        <v>-240.36999216255501</v>
      </c>
      <c r="E110" s="4">
        <v>-266.32699543126898</v>
      </c>
      <c r="F110" s="4">
        <v>-271.25338064865298</v>
      </c>
      <c r="G110" s="4">
        <v>-283.26786587009298</v>
      </c>
      <c r="H110" s="4">
        <v>-288.99584196342198</v>
      </c>
      <c r="I110" s="4">
        <v>-304.87208544089299</v>
      </c>
      <c r="J110" s="4">
        <v>-436.73434312223401</v>
      </c>
      <c r="K110" s="4">
        <v>-526.91519095397996</v>
      </c>
      <c r="L110" s="4">
        <v>-590.38391091836297</v>
      </c>
    </row>
    <row r="111" spans="1:12" x14ac:dyDescent="0.3">
      <c r="A111" s="10" t="s">
        <v>94</v>
      </c>
      <c r="B111" s="2" t="s">
        <v>13</v>
      </c>
      <c r="C111" s="4">
        <v>229.86221912794801</v>
      </c>
      <c r="D111" s="4">
        <v>228.83083639768901</v>
      </c>
      <c r="E111" s="4">
        <v>228.92911043373101</v>
      </c>
      <c r="F111" s="4">
        <v>227.115515297717</v>
      </c>
      <c r="G111" s="4">
        <v>213.94242389908001</v>
      </c>
      <c r="H111" s="4">
        <v>204.25255532202101</v>
      </c>
      <c r="I111" s="4">
        <v>168.99185887015599</v>
      </c>
      <c r="J111" s="4">
        <v>126.489242444483</v>
      </c>
      <c r="K111" s="4">
        <v>107.26053661767099</v>
      </c>
      <c r="L111" s="4">
        <v>90.077112045629903</v>
      </c>
    </row>
    <row r="112" spans="1:12" x14ac:dyDescent="0.3">
      <c r="A112" s="10" t="s">
        <v>95</v>
      </c>
      <c r="B112" s="2" t="s">
        <v>13</v>
      </c>
      <c r="C112" s="4">
        <v>2047.37857085223</v>
      </c>
      <c r="D112" s="4">
        <v>1951.2430693025899</v>
      </c>
      <c r="E112" s="4">
        <v>1777.0692420456901</v>
      </c>
      <c r="F112" s="4">
        <v>1462.16991859021</v>
      </c>
      <c r="G112" s="4">
        <v>1176.35690151672</v>
      </c>
      <c r="H112" s="4">
        <v>764.65918223961705</v>
      </c>
      <c r="I112" s="4">
        <v>339.13601333521302</v>
      </c>
      <c r="J112" s="4">
        <v>117.644675606823</v>
      </c>
      <c r="K112" s="4">
        <v>113.462096757802</v>
      </c>
      <c r="L112" s="4">
        <v>74.472911921607803</v>
      </c>
    </row>
    <row r="113" spans="1:12" x14ac:dyDescent="0.3">
      <c r="A113" s="10" t="s">
        <v>96</v>
      </c>
      <c r="B113" s="2" t="s">
        <v>13</v>
      </c>
      <c r="C113" s="4">
        <v>5.9416563694921001E-2</v>
      </c>
      <c r="D113" s="4">
        <v>6.1911445108029199E-3</v>
      </c>
      <c r="E113" s="4">
        <v>5.5708095368448597E-3</v>
      </c>
      <c r="F113" s="4">
        <v>4.29214729091296E-3</v>
      </c>
      <c r="G113" s="4">
        <v>3.2726844303541899E-3</v>
      </c>
      <c r="H113" s="4">
        <v>3.8367973883334299E-3</v>
      </c>
      <c r="I113" s="4">
        <v>3.4110148798915398E-3</v>
      </c>
      <c r="J113" s="4">
        <v>3.2268163254038401E-3</v>
      </c>
      <c r="K113" s="4">
        <v>2.2943123645965701E-3</v>
      </c>
      <c r="L113" s="5"/>
    </row>
    <row r="114" spans="1:12" x14ac:dyDescent="0.3">
      <c r="A114" s="10" t="s">
        <v>97</v>
      </c>
      <c r="B114" s="2" t="s">
        <v>13</v>
      </c>
      <c r="C114" s="4">
        <v>423.15955820424898</v>
      </c>
      <c r="D114" s="4">
        <v>415.66443043538999</v>
      </c>
      <c r="E114" s="4">
        <v>457.85112395015699</v>
      </c>
      <c r="F114" s="4">
        <v>514.82516427407199</v>
      </c>
      <c r="G114" s="4">
        <v>538.85135840127998</v>
      </c>
      <c r="H114" s="4">
        <v>555.80447491756695</v>
      </c>
      <c r="I114" s="4">
        <v>578.51007142397702</v>
      </c>
      <c r="J114" s="4">
        <v>541.28562123189602</v>
      </c>
      <c r="K114" s="4">
        <v>503.30192468104298</v>
      </c>
      <c r="L114" s="4">
        <v>519.44984746142495</v>
      </c>
    </row>
    <row r="115" spans="1:12" x14ac:dyDescent="0.3">
      <c r="A115" s="10" t="s">
        <v>98</v>
      </c>
      <c r="B115" s="2" t="s">
        <v>13</v>
      </c>
      <c r="C115" s="4">
        <v>165.66542516976199</v>
      </c>
      <c r="D115" s="4">
        <v>135.15215805285499</v>
      </c>
      <c r="E115" s="4">
        <v>157.49715864807999</v>
      </c>
      <c r="F115" s="4">
        <v>156.75957139555101</v>
      </c>
      <c r="G115" s="4">
        <v>139.27319865596101</v>
      </c>
      <c r="H115" s="4">
        <v>136.921940245684</v>
      </c>
      <c r="I115" s="4">
        <v>137.126299887035</v>
      </c>
      <c r="J115" s="4">
        <v>128.84527343534</v>
      </c>
      <c r="K115" s="4">
        <v>100.27598481597801</v>
      </c>
      <c r="L115" s="4">
        <v>72.239297301535402</v>
      </c>
    </row>
    <row r="116" spans="1:12" x14ac:dyDescent="0.3">
      <c r="A116" s="10" t="s">
        <v>99</v>
      </c>
      <c r="B116" s="2" t="s">
        <v>13</v>
      </c>
      <c r="C116" s="4">
        <v>370.79526297257001</v>
      </c>
      <c r="D116" s="4">
        <v>362.814531751321</v>
      </c>
      <c r="E116" s="4">
        <v>353.42642366431801</v>
      </c>
      <c r="F116" s="4">
        <v>344.98267404174402</v>
      </c>
      <c r="G116" s="4">
        <v>291.95066443566299</v>
      </c>
      <c r="H116" s="4">
        <v>243.43770969215399</v>
      </c>
      <c r="I116" s="4">
        <v>199.50006790224199</v>
      </c>
      <c r="J116" s="4">
        <v>148.634305077237</v>
      </c>
      <c r="K116" s="4">
        <v>108.558822441384</v>
      </c>
      <c r="L116" s="4">
        <v>71.121688275729099</v>
      </c>
    </row>
    <row r="117" spans="1:12" x14ac:dyDescent="0.3">
      <c r="A117" s="10" t="s">
        <v>100</v>
      </c>
      <c r="B117" s="2" t="s">
        <v>13</v>
      </c>
      <c r="C117" s="4">
        <v>187.22175504177099</v>
      </c>
      <c r="D117" s="4">
        <v>188.36815928876101</v>
      </c>
      <c r="E117" s="4">
        <v>224.41762168765399</v>
      </c>
      <c r="F117" s="4">
        <v>245.921095029507</v>
      </c>
      <c r="G117" s="4">
        <v>268.91492873991098</v>
      </c>
      <c r="H117" s="4">
        <v>258.01844955670299</v>
      </c>
      <c r="I117" s="4">
        <v>243.661842889898</v>
      </c>
      <c r="J117" s="4">
        <v>213.69424663237601</v>
      </c>
      <c r="K117" s="4">
        <v>205.332344633681</v>
      </c>
      <c r="L117" s="4">
        <v>166.918428457624</v>
      </c>
    </row>
    <row r="118" spans="1:12" x14ac:dyDescent="0.3">
      <c r="A118" s="10" t="s">
        <v>101</v>
      </c>
      <c r="B118" s="2" t="s">
        <v>13</v>
      </c>
      <c r="C118" s="4">
        <v>24.1859565730859</v>
      </c>
      <c r="D118" s="4">
        <v>23.096163411581401</v>
      </c>
      <c r="E118" s="4">
        <v>21.679138316779898</v>
      </c>
      <c r="F118" s="4">
        <v>17.134318062214401</v>
      </c>
      <c r="G118" s="4">
        <v>13.707797928558</v>
      </c>
      <c r="H118" s="4">
        <v>13.4430070353392</v>
      </c>
      <c r="I118" s="4">
        <v>13.2912625919141</v>
      </c>
      <c r="J118" s="4">
        <v>10.8715791253546</v>
      </c>
      <c r="K118" s="4">
        <v>8.3687664070595496</v>
      </c>
      <c r="L118" s="4">
        <v>6.0607237499915101</v>
      </c>
    </row>
    <row r="119" spans="1:12" x14ac:dyDescent="0.3">
      <c r="A119" s="10" t="s">
        <v>102</v>
      </c>
      <c r="B119" s="2" t="s">
        <v>13</v>
      </c>
      <c r="C119" s="4">
        <v>63.1873265484953</v>
      </c>
      <c r="D119" s="4">
        <v>70.098204049977298</v>
      </c>
      <c r="E119" s="4">
        <v>71.762377608024295</v>
      </c>
      <c r="F119" s="4">
        <v>73.165686644089803</v>
      </c>
      <c r="G119" s="4">
        <v>74.221475457927099</v>
      </c>
      <c r="H119" s="4">
        <v>78.305487455465396</v>
      </c>
      <c r="I119" s="4">
        <v>66.671233491419599</v>
      </c>
      <c r="J119" s="4">
        <v>42.237678629607302</v>
      </c>
      <c r="K119" s="4">
        <v>13.1942300069871</v>
      </c>
      <c r="L119" s="5"/>
    </row>
    <row r="120" spans="1:12" x14ac:dyDescent="0.3">
      <c r="A120" s="10" t="s">
        <v>103</v>
      </c>
      <c r="B120" s="2" t="s">
        <v>13</v>
      </c>
      <c r="C120" s="4">
        <v>246.57286722681499</v>
      </c>
      <c r="D120" s="4">
        <v>250.62055935181201</v>
      </c>
      <c r="E120" s="4">
        <v>254.859259843384</v>
      </c>
      <c r="F120" s="4">
        <v>254.66579809472901</v>
      </c>
      <c r="G120" s="4">
        <v>237.68807822174699</v>
      </c>
      <c r="H120" s="4">
        <v>214.93083187848799</v>
      </c>
      <c r="I120" s="4">
        <v>198.68804868019299</v>
      </c>
      <c r="J120" s="4">
        <v>186.75491860280101</v>
      </c>
      <c r="K120" s="4">
        <v>148.58900004375801</v>
      </c>
      <c r="L120" s="4">
        <v>37.593485124143299</v>
      </c>
    </row>
    <row r="121" spans="1:12" x14ac:dyDescent="0.3">
      <c r="A121" s="10" t="s">
        <v>104</v>
      </c>
      <c r="B121" s="2" t="s">
        <v>13</v>
      </c>
      <c r="C121" s="4">
        <v>1130.53426630933</v>
      </c>
      <c r="D121" s="4">
        <v>1062.0482444940401</v>
      </c>
      <c r="E121" s="4">
        <v>1036.8103010462901</v>
      </c>
      <c r="F121" s="4">
        <v>961.04996785816297</v>
      </c>
      <c r="G121" s="4">
        <v>748.11054163787605</v>
      </c>
      <c r="H121" s="4">
        <v>719.65663499773405</v>
      </c>
      <c r="I121" s="4">
        <v>716.54661640685595</v>
      </c>
      <c r="J121" s="4">
        <v>620.45972500336404</v>
      </c>
      <c r="K121" s="4">
        <v>332.54557407701901</v>
      </c>
      <c r="L121" s="4">
        <v>104.370391225717</v>
      </c>
    </row>
    <row r="122" spans="1:12" x14ac:dyDescent="0.3">
      <c r="A122" s="10" t="s">
        <v>105</v>
      </c>
      <c r="B122" s="2" t="s">
        <v>13</v>
      </c>
      <c r="C122" s="4">
        <v>147.21311667680899</v>
      </c>
      <c r="D122" s="4">
        <v>149.56417248830601</v>
      </c>
      <c r="E122" s="4">
        <v>137.80090787577501</v>
      </c>
      <c r="F122" s="4">
        <v>140.31623299413499</v>
      </c>
      <c r="G122" s="4">
        <v>125.615358521338</v>
      </c>
      <c r="H122" s="4">
        <v>117.62212158496099</v>
      </c>
      <c r="I122" s="4">
        <v>119.277385236413</v>
      </c>
      <c r="J122" s="4">
        <v>109.042550986305</v>
      </c>
      <c r="K122" s="4">
        <v>75.843642917964601</v>
      </c>
      <c r="L122" s="4">
        <v>43.506163630265704</v>
      </c>
    </row>
    <row r="123" spans="1:12" x14ac:dyDescent="0.3">
      <c r="A123" s="10" t="s">
        <v>106</v>
      </c>
      <c r="B123" s="2" t="s">
        <v>13</v>
      </c>
      <c r="C123" s="4">
        <v>1953.31999020743</v>
      </c>
      <c r="D123" s="4">
        <v>1888.41235324791</v>
      </c>
      <c r="E123" s="4">
        <v>1891.3318226445999</v>
      </c>
      <c r="F123" s="4">
        <v>1862.18523279703</v>
      </c>
      <c r="G123" s="4">
        <v>1626.70725166695</v>
      </c>
      <c r="H123" s="4">
        <v>1584.9018512288701</v>
      </c>
      <c r="I123" s="4">
        <v>1573.0704346747</v>
      </c>
      <c r="J123" s="4">
        <v>1455.4034087519799</v>
      </c>
      <c r="K123" s="4">
        <v>1085.80599574489</v>
      </c>
      <c r="L123" s="4">
        <v>721.720714563142</v>
      </c>
    </row>
    <row r="124" spans="1:12" x14ac:dyDescent="0.3">
      <c r="A124" s="10" t="s">
        <v>93</v>
      </c>
      <c r="B124" s="2" t="s">
        <v>14</v>
      </c>
      <c r="C124" s="4">
        <v>-254.428904720547</v>
      </c>
      <c r="D124" s="4">
        <v>-240.26555784965299</v>
      </c>
      <c r="E124" s="4">
        <v>-265.71102310896202</v>
      </c>
      <c r="F124" s="4">
        <v>-271.19889968394199</v>
      </c>
      <c r="G124" s="4">
        <v>-283.25250032574502</v>
      </c>
      <c r="H124" s="4">
        <v>-288.92107646549999</v>
      </c>
      <c r="I124" s="4">
        <v>-304.883596313748</v>
      </c>
      <c r="J124" s="4">
        <v>-437.98387870097997</v>
      </c>
      <c r="K124" s="4">
        <v>-526.94748599377795</v>
      </c>
      <c r="L124" s="4">
        <v>-590.09701539030095</v>
      </c>
    </row>
    <row r="125" spans="1:12" x14ac:dyDescent="0.3">
      <c r="A125" s="10" t="s">
        <v>94</v>
      </c>
      <c r="B125" s="2" t="s">
        <v>14</v>
      </c>
      <c r="C125" s="4">
        <v>229.86221912794801</v>
      </c>
      <c r="D125" s="4">
        <v>228.83083639768901</v>
      </c>
      <c r="E125" s="4">
        <v>228.92911043373101</v>
      </c>
      <c r="F125" s="4">
        <v>227.115515297717</v>
      </c>
      <c r="G125" s="4">
        <v>213.94242389908001</v>
      </c>
      <c r="H125" s="4">
        <v>204.25255532202101</v>
      </c>
      <c r="I125" s="4">
        <v>168.99185887015599</v>
      </c>
      <c r="J125" s="4">
        <v>126.489242444483</v>
      </c>
      <c r="K125" s="4">
        <v>107.26053661767099</v>
      </c>
      <c r="L125" s="4">
        <v>90.077112045629903</v>
      </c>
    </row>
    <row r="126" spans="1:12" x14ac:dyDescent="0.3">
      <c r="A126" s="10" t="s">
        <v>95</v>
      </c>
      <c r="B126" s="2" t="s">
        <v>14</v>
      </c>
      <c r="C126" s="4">
        <v>2047.3785708503401</v>
      </c>
      <c r="D126" s="4">
        <v>1951.2430693020799</v>
      </c>
      <c r="E126" s="4">
        <v>1777.0692420456301</v>
      </c>
      <c r="F126" s="4">
        <v>1462.1699185918801</v>
      </c>
      <c r="G126" s="4">
        <v>1176.3569015155099</v>
      </c>
      <c r="H126" s="4">
        <v>764.65918223846995</v>
      </c>
      <c r="I126" s="4">
        <v>339.13601333549599</v>
      </c>
      <c r="J126" s="4">
        <v>117.644675606891</v>
      </c>
      <c r="K126" s="4">
        <v>113.462096751272</v>
      </c>
      <c r="L126" s="4">
        <v>74.472911921607803</v>
      </c>
    </row>
    <row r="127" spans="1:12" x14ac:dyDescent="0.3">
      <c r="A127" s="10" t="s">
        <v>96</v>
      </c>
      <c r="B127" s="2" t="s">
        <v>14</v>
      </c>
      <c r="C127" s="4">
        <v>5.9416563694921001E-2</v>
      </c>
      <c r="D127" s="4">
        <v>6.1911445108029199E-3</v>
      </c>
      <c r="E127" s="4">
        <v>5.5708095368448597E-3</v>
      </c>
      <c r="F127" s="4">
        <v>4.29214729091296E-3</v>
      </c>
      <c r="G127" s="4">
        <v>3.2726844303541899E-3</v>
      </c>
      <c r="H127" s="4">
        <v>3.8367973883334299E-3</v>
      </c>
      <c r="I127" s="4">
        <v>3.4110148799517299E-3</v>
      </c>
      <c r="J127" s="4">
        <v>3.22681632525929E-3</v>
      </c>
      <c r="K127" s="4">
        <v>2.29431236455828E-3</v>
      </c>
      <c r="L127" s="5"/>
    </row>
    <row r="128" spans="1:12" x14ac:dyDescent="0.3">
      <c r="A128" s="10" t="s">
        <v>97</v>
      </c>
      <c r="B128" s="2" t="s">
        <v>14</v>
      </c>
      <c r="C128" s="4">
        <v>423.15955820424898</v>
      </c>
      <c r="D128" s="4">
        <v>415.68065652620197</v>
      </c>
      <c r="E128" s="4">
        <v>457.85112395018501</v>
      </c>
      <c r="F128" s="4">
        <v>514.78655423481405</v>
      </c>
      <c r="G128" s="4">
        <v>538.851358401281</v>
      </c>
      <c r="H128" s="4">
        <v>555.80447491756797</v>
      </c>
      <c r="I128" s="4">
        <v>578.51007142397998</v>
      </c>
      <c r="J128" s="4">
        <v>541.28562127193504</v>
      </c>
      <c r="K128" s="4">
        <v>503.30192468104298</v>
      </c>
      <c r="L128" s="4">
        <v>519.44984746142495</v>
      </c>
    </row>
    <row r="129" spans="1:12" x14ac:dyDescent="0.3">
      <c r="A129" s="10" t="s">
        <v>98</v>
      </c>
      <c r="B129" s="2" t="s">
        <v>14</v>
      </c>
      <c r="C129" s="4">
        <v>165.66544931625401</v>
      </c>
      <c r="D129" s="4">
        <v>133.746214836169</v>
      </c>
      <c r="E129" s="4">
        <v>156.36289947710901</v>
      </c>
      <c r="F129" s="4">
        <v>156.75933185379799</v>
      </c>
      <c r="G129" s="4">
        <v>139.27319865596201</v>
      </c>
      <c r="H129" s="4">
        <v>136.92194024568499</v>
      </c>
      <c r="I129" s="4">
        <v>137.12629988703799</v>
      </c>
      <c r="J129" s="4">
        <v>128.84527343207699</v>
      </c>
      <c r="K129" s="4">
        <v>100.275984816351</v>
      </c>
      <c r="L129" s="4">
        <v>72.239297299489493</v>
      </c>
    </row>
    <row r="130" spans="1:12" x14ac:dyDescent="0.3">
      <c r="A130" s="10" t="s">
        <v>99</v>
      </c>
      <c r="B130" s="2" t="s">
        <v>14</v>
      </c>
      <c r="C130" s="4">
        <v>370.79526297257001</v>
      </c>
      <c r="D130" s="4">
        <v>362.814531751321</v>
      </c>
      <c r="E130" s="4">
        <v>353.42642366431801</v>
      </c>
      <c r="F130" s="4">
        <v>344.98267404174402</v>
      </c>
      <c r="G130" s="4">
        <v>291.95066443566299</v>
      </c>
      <c r="H130" s="4">
        <v>243.43770969215399</v>
      </c>
      <c r="I130" s="4">
        <v>199.50006790224199</v>
      </c>
      <c r="J130" s="4">
        <v>148.634305077237</v>
      </c>
      <c r="K130" s="4">
        <v>108.558822441384</v>
      </c>
      <c r="L130" s="4">
        <v>71.121688275729099</v>
      </c>
    </row>
    <row r="131" spans="1:12" x14ac:dyDescent="0.3">
      <c r="A131" s="10" t="s">
        <v>100</v>
      </c>
      <c r="B131" s="2" t="s">
        <v>14</v>
      </c>
      <c r="C131" s="4">
        <v>187.22175504186399</v>
      </c>
      <c r="D131" s="4">
        <v>188.36815928876101</v>
      </c>
      <c r="E131" s="4">
        <v>224.42060529975001</v>
      </c>
      <c r="F131" s="4">
        <v>245.92109503068801</v>
      </c>
      <c r="G131" s="4">
        <v>268.91492874112203</v>
      </c>
      <c r="H131" s="4">
        <v>258.01844955786299</v>
      </c>
      <c r="I131" s="4">
        <v>243.66184289149001</v>
      </c>
      <c r="J131" s="4">
        <v>213.694246636955</v>
      </c>
      <c r="K131" s="4">
        <v>205.332344630623</v>
      </c>
      <c r="L131" s="4">
        <v>166.91842845822001</v>
      </c>
    </row>
    <row r="132" spans="1:12" x14ac:dyDescent="0.3">
      <c r="A132" s="10" t="s">
        <v>101</v>
      </c>
      <c r="B132" s="2" t="s">
        <v>14</v>
      </c>
      <c r="C132" s="4">
        <v>24.1859565730859</v>
      </c>
      <c r="D132" s="4">
        <v>23.096163411581401</v>
      </c>
      <c r="E132" s="4">
        <v>21.679138316779898</v>
      </c>
      <c r="F132" s="4">
        <v>17.134318062214401</v>
      </c>
      <c r="G132" s="4">
        <v>13.707797928558</v>
      </c>
      <c r="H132" s="4">
        <v>13.4430070353392</v>
      </c>
      <c r="I132" s="4">
        <v>13.2912625919141</v>
      </c>
      <c r="J132" s="4">
        <v>10.8715791253546</v>
      </c>
      <c r="K132" s="4">
        <v>8.3687664070595797</v>
      </c>
      <c r="L132" s="4">
        <v>6.0607237499915101</v>
      </c>
    </row>
    <row r="133" spans="1:12" x14ac:dyDescent="0.3">
      <c r="A133" s="10" t="s">
        <v>102</v>
      </c>
      <c r="B133" s="2" t="s">
        <v>14</v>
      </c>
      <c r="C133" s="4">
        <v>63.1873265484953</v>
      </c>
      <c r="D133" s="4">
        <v>70.098204049977298</v>
      </c>
      <c r="E133" s="4">
        <v>71.762377608024295</v>
      </c>
      <c r="F133" s="4">
        <v>76.457136837242004</v>
      </c>
      <c r="G133" s="4">
        <v>74.221475457927099</v>
      </c>
      <c r="H133" s="4">
        <v>81.689654555466802</v>
      </c>
      <c r="I133" s="4">
        <v>70.101759044845707</v>
      </c>
      <c r="J133" s="4">
        <v>42.237678629607203</v>
      </c>
      <c r="K133" s="4">
        <v>13.1942300069871</v>
      </c>
      <c r="L133" s="5"/>
    </row>
    <row r="134" spans="1:12" x14ac:dyDescent="0.3">
      <c r="A134" s="10" t="s">
        <v>103</v>
      </c>
      <c r="B134" s="2" t="s">
        <v>14</v>
      </c>
      <c r="C134" s="4">
        <v>246.57286722681499</v>
      </c>
      <c r="D134" s="4">
        <v>250.62055935181201</v>
      </c>
      <c r="E134" s="4">
        <v>254.859259843384</v>
      </c>
      <c r="F134" s="4">
        <v>254.66579809472901</v>
      </c>
      <c r="G134" s="4">
        <v>237.68807822174699</v>
      </c>
      <c r="H134" s="4">
        <v>214.93083187848899</v>
      </c>
      <c r="I134" s="4">
        <v>198.68804868019299</v>
      </c>
      <c r="J134" s="4">
        <v>186.75491860280101</v>
      </c>
      <c r="K134" s="4">
        <v>148.58900009166899</v>
      </c>
      <c r="L134" s="4">
        <v>37.593485124143299</v>
      </c>
    </row>
    <row r="135" spans="1:12" x14ac:dyDescent="0.3">
      <c r="A135" s="10" t="s">
        <v>104</v>
      </c>
      <c r="B135" s="2" t="s">
        <v>14</v>
      </c>
      <c r="C135" s="4">
        <v>1130.53426630933</v>
      </c>
      <c r="D135" s="4">
        <v>1062.0482444940401</v>
      </c>
      <c r="E135" s="4">
        <v>1036.8103010462901</v>
      </c>
      <c r="F135" s="4">
        <v>957.75851766501103</v>
      </c>
      <c r="G135" s="4">
        <v>748.11054163787605</v>
      </c>
      <c r="H135" s="4">
        <v>716.27246789773199</v>
      </c>
      <c r="I135" s="4">
        <v>713.11609085343002</v>
      </c>
      <c r="J135" s="4">
        <v>620.45972496325101</v>
      </c>
      <c r="K135" s="4">
        <v>332.54557403352999</v>
      </c>
      <c r="L135" s="4">
        <v>104.37039120048701</v>
      </c>
    </row>
    <row r="136" spans="1:12" x14ac:dyDescent="0.3">
      <c r="A136" s="10" t="s">
        <v>105</v>
      </c>
      <c r="B136" s="2" t="s">
        <v>14</v>
      </c>
      <c r="C136" s="4">
        <v>147.21311667680899</v>
      </c>
      <c r="D136" s="4">
        <v>149.56417248830601</v>
      </c>
      <c r="E136" s="4">
        <v>137.80090787577501</v>
      </c>
      <c r="F136" s="4">
        <v>140.31623299413499</v>
      </c>
      <c r="G136" s="4">
        <v>125.615358521338</v>
      </c>
      <c r="H136" s="4">
        <v>117.62212158496099</v>
      </c>
      <c r="I136" s="4">
        <v>119.277385236413</v>
      </c>
      <c r="J136" s="4">
        <v>109.042550986305</v>
      </c>
      <c r="K136" s="4">
        <v>75.843642917964601</v>
      </c>
      <c r="L136" s="4">
        <v>43.506163630265704</v>
      </c>
    </row>
    <row r="137" spans="1:12" x14ac:dyDescent="0.3">
      <c r="A137" s="10" t="s">
        <v>106</v>
      </c>
      <c r="B137" s="2" t="s">
        <v>14</v>
      </c>
      <c r="C137" s="4">
        <v>1953.31999020743</v>
      </c>
      <c r="D137" s="4">
        <v>1888.41235324791</v>
      </c>
      <c r="E137" s="4">
        <v>1891.3318226445999</v>
      </c>
      <c r="F137" s="4">
        <v>1862.18523279703</v>
      </c>
      <c r="G137" s="4">
        <v>1626.70725166695</v>
      </c>
      <c r="H137" s="4">
        <v>1584.9018512288701</v>
      </c>
      <c r="I137" s="4">
        <v>1573.07043467473</v>
      </c>
      <c r="J137" s="4">
        <v>1455.40340871173</v>
      </c>
      <c r="K137" s="4">
        <v>1085.8059957492901</v>
      </c>
      <c r="L137" s="4">
        <v>721.72071453789897</v>
      </c>
    </row>
    <row r="138" spans="1:12" x14ac:dyDescent="0.3">
      <c r="A138" s="10" t="s">
        <v>93</v>
      </c>
      <c r="B138" s="2" t="s">
        <v>15</v>
      </c>
      <c r="C138" s="4">
        <v>-254.42898730806201</v>
      </c>
      <c r="D138" s="4">
        <v>-240.369992162557</v>
      </c>
      <c r="E138" s="4">
        <v>-266.32699543126398</v>
      </c>
      <c r="F138" s="4">
        <v>-271.25338064865701</v>
      </c>
      <c r="G138" s="4">
        <v>-283.26786587009599</v>
      </c>
      <c r="H138" s="4">
        <v>-288.99584196302698</v>
      </c>
      <c r="I138" s="4">
        <v>-304.87208544087002</v>
      </c>
      <c r="J138" s="4">
        <v>-436.73434312120298</v>
      </c>
      <c r="K138" s="4">
        <v>-526.91519095460103</v>
      </c>
      <c r="L138" s="4">
        <v>-590.83866477815195</v>
      </c>
    </row>
    <row r="139" spans="1:12" x14ac:dyDescent="0.3">
      <c r="A139" s="10" t="s">
        <v>94</v>
      </c>
      <c r="B139" s="2" t="s">
        <v>15</v>
      </c>
      <c r="C139" s="4">
        <v>229.86221912794801</v>
      </c>
      <c r="D139" s="4">
        <v>228.83083639768901</v>
      </c>
      <c r="E139" s="4">
        <v>228.92911043373101</v>
      </c>
      <c r="F139" s="4">
        <v>227.115515297717</v>
      </c>
      <c r="G139" s="4">
        <v>213.94242389908001</v>
      </c>
      <c r="H139" s="4">
        <v>204.25255532202101</v>
      </c>
      <c r="I139" s="4">
        <v>168.99185887015599</v>
      </c>
      <c r="J139" s="4">
        <v>126.489242444483</v>
      </c>
      <c r="K139" s="4">
        <v>107.26053661767099</v>
      </c>
      <c r="L139" s="4">
        <v>90.077112045629903</v>
      </c>
    </row>
    <row r="140" spans="1:12" x14ac:dyDescent="0.3">
      <c r="A140" s="10" t="s">
        <v>95</v>
      </c>
      <c r="B140" s="2" t="s">
        <v>15</v>
      </c>
      <c r="C140" s="4">
        <v>2047.3785708503401</v>
      </c>
      <c r="D140" s="4">
        <v>1951.2430693020799</v>
      </c>
      <c r="E140" s="4">
        <v>1777.0692420456801</v>
      </c>
      <c r="F140" s="4">
        <v>1462.16991859163</v>
      </c>
      <c r="G140" s="4">
        <v>1176.3569015154801</v>
      </c>
      <c r="H140" s="4">
        <v>764.65918223845699</v>
      </c>
      <c r="I140" s="4">
        <v>339.13601333554999</v>
      </c>
      <c r="J140" s="4">
        <v>117.644675606901</v>
      </c>
      <c r="K140" s="4">
        <v>113.462096751207</v>
      </c>
      <c r="L140" s="4">
        <v>74.472911921601593</v>
      </c>
    </row>
    <row r="141" spans="1:12" x14ac:dyDescent="0.3">
      <c r="A141" s="10" t="s">
        <v>96</v>
      </c>
      <c r="B141" s="2" t="s">
        <v>15</v>
      </c>
      <c r="C141" s="4">
        <v>5.9416563694921001E-2</v>
      </c>
      <c r="D141" s="4">
        <v>6.1911445108029199E-3</v>
      </c>
      <c r="E141" s="4">
        <v>5.5708095368448597E-3</v>
      </c>
      <c r="F141" s="4">
        <v>4.29214729091296E-3</v>
      </c>
      <c r="G141" s="4">
        <v>3.2726844303541899E-3</v>
      </c>
      <c r="H141" s="4">
        <v>3.8367973883334299E-3</v>
      </c>
      <c r="I141" s="4">
        <v>3.41101487995171E-3</v>
      </c>
      <c r="J141" s="4">
        <v>3.2268163252593299E-3</v>
      </c>
      <c r="K141" s="4">
        <v>2.2943123645597298E-3</v>
      </c>
      <c r="L141" s="5"/>
    </row>
    <row r="142" spans="1:12" x14ac:dyDescent="0.3">
      <c r="A142" s="10" t="s">
        <v>97</v>
      </c>
      <c r="B142" s="2" t="s">
        <v>15</v>
      </c>
      <c r="C142" s="4">
        <v>423.15955820424898</v>
      </c>
      <c r="D142" s="4">
        <v>415.664430435388</v>
      </c>
      <c r="E142" s="4">
        <v>457.85112395016102</v>
      </c>
      <c r="F142" s="4">
        <v>514.82516427406995</v>
      </c>
      <c r="G142" s="4">
        <v>538.851358401281</v>
      </c>
      <c r="H142" s="4">
        <v>555.80447491756797</v>
      </c>
      <c r="I142" s="4">
        <v>578.51007142397998</v>
      </c>
      <c r="J142" s="4">
        <v>541.28562127431098</v>
      </c>
      <c r="K142" s="4">
        <v>503.30192468104298</v>
      </c>
      <c r="L142" s="4">
        <v>519.44984746142597</v>
      </c>
    </row>
    <row r="143" spans="1:12" x14ac:dyDescent="0.3">
      <c r="A143" s="10" t="s">
        <v>98</v>
      </c>
      <c r="B143" s="2" t="s">
        <v>15</v>
      </c>
      <c r="C143" s="4">
        <v>165.66542516976199</v>
      </c>
      <c r="D143" s="4">
        <v>135.15215805285499</v>
      </c>
      <c r="E143" s="4">
        <v>157.49715864808101</v>
      </c>
      <c r="F143" s="4">
        <v>156.759571395552</v>
      </c>
      <c r="G143" s="4">
        <v>139.27319865596201</v>
      </c>
      <c r="H143" s="4">
        <v>136.92194024568499</v>
      </c>
      <c r="I143" s="4">
        <v>137.12629988703901</v>
      </c>
      <c r="J143" s="4">
        <v>128.84527343207799</v>
      </c>
      <c r="K143" s="4">
        <v>100.27598481638201</v>
      </c>
      <c r="L143" s="4">
        <v>72.2392972994909</v>
      </c>
    </row>
    <row r="144" spans="1:12" x14ac:dyDescent="0.3">
      <c r="A144" s="10" t="s">
        <v>99</v>
      </c>
      <c r="B144" s="2" t="s">
        <v>15</v>
      </c>
      <c r="C144" s="4">
        <v>370.79526297257001</v>
      </c>
      <c r="D144" s="4">
        <v>362.814531751321</v>
      </c>
      <c r="E144" s="4">
        <v>353.42642366431801</v>
      </c>
      <c r="F144" s="4">
        <v>344.98267404174698</v>
      </c>
      <c r="G144" s="4">
        <v>291.95066443566299</v>
      </c>
      <c r="H144" s="4">
        <v>243.43770969215399</v>
      </c>
      <c r="I144" s="4">
        <v>199.50006790224199</v>
      </c>
      <c r="J144" s="4">
        <v>148.634305077237</v>
      </c>
      <c r="K144" s="4">
        <v>108.558822441384</v>
      </c>
      <c r="L144" s="4">
        <v>71.121688275729099</v>
      </c>
    </row>
    <row r="145" spans="1:12" x14ac:dyDescent="0.3">
      <c r="A145" s="10" t="s">
        <v>100</v>
      </c>
      <c r="B145" s="2" t="s">
        <v>15</v>
      </c>
      <c r="C145" s="4">
        <v>187.22175504186501</v>
      </c>
      <c r="D145" s="4">
        <v>188.36815928876001</v>
      </c>
      <c r="E145" s="4">
        <v>224.41762168878699</v>
      </c>
      <c r="F145" s="4">
        <v>245.92109503066499</v>
      </c>
      <c r="G145" s="4">
        <v>268.91492874115499</v>
      </c>
      <c r="H145" s="4">
        <v>258.01844955784901</v>
      </c>
      <c r="I145" s="4">
        <v>243.661842891421</v>
      </c>
      <c r="J145" s="4">
        <v>213.69424663718101</v>
      </c>
      <c r="K145" s="4">
        <v>205.33234463057499</v>
      </c>
      <c r="L145" s="4">
        <v>166.91842845819201</v>
      </c>
    </row>
    <row r="146" spans="1:12" x14ac:dyDescent="0.3">
      <c r="A146" s="10" t="s">
        <v>101</v>
      </c>
      <c r="B146" s="2" t="s">
        <v>15</v>
      </c>
      <c r="C146" s="4">
        <v>24.1859565730859</v>
      </c>
      <c r="D146" s="4">
        <v>23.096163411581401</v>
      </c>
      <c r="E146" s="4">
        <v>21.679138316779898</v>
      </c>
      <c r="F146" s="4">
        <v>17.134318062214401</v>
      </c>
      <c r="G146" s="4">
        <v>13.707797928558</v>
      </c>
      <c r="H146" s="4">
        <v>13.4430070353392</v>
      </c>
      <c r="I146" s="4">
        <v>13.2912625919141</v>
      </c>
      <c r="J146" s="4">
        <v>10.8715791253546</v>
      </c>
      <c r="K146" s="4">
        <v>8.3687664070596703</v>
      </c>
      <c r="L146" s="4">
        <v>6.0607237499915296</v>
      </c>
    </row>
    <row r="147" spans="1:12" x14ac:dyDescent="0.3">
      <c r="A147" s="10" t="s">
        <v>102</v>
      </c>
      <c r="B147" s="2" t="s">
        <v>15</v>
      </c>
      <c r="C147" s="4">
        <v>63.1873265484953</v>
      </c>
      <c r="D147" s="4">
        <v>70.098204049977298</v>
      </c>
      <c r="E147" s="4">
        <v>71.762377608024295</v>
      </c>
      <c r="F147" s="4">
        <v>73.165686644089803</v>
      </c>
      <c r="G147" s="4">
        <v>74.221475457927099</v>
      </c>
      <c r="H147" s="4">
        <v>78.305487455465496</v>
      </c>
      <c r="I147" s="4">
        <v>66.671233491419599</v>
      </c>
      <c r="J147" s="4">
        <v>42.237678629607302</v>
      </c>
      <c r="K147" s="4">
        <v>13.1942300069871</v>
      </c>
      <c r="L147" s="5"/>
    </row>
    <row r="148" spans="1:12" x14ac:dyDescent="0.3">
      <c r="A148" s="10" t="s">
        <v>103</v>
      </c>
      <c r="B148" s="2" t="s">
        <v>15</v>
      </c>
      <c r="C148" s="4">
        <v>246.57286722681499</v>
      </c>
      <c r="D148" s="4">
        <v>250.62055935181201</v>
      </c>
      <c r="E148" s="4">
        <v>254.859259843384</v>
      </c>
      <c r="F148" s="4">
        <v>254.66579809472901</v>
      </c>
      <c r="G148" s="4">
        <v>237.68807822174699</v>
      </c>
      <c r="H148" s="4">
        <v>214.93083187848899</v>
      </c>
      <c r="I148" s="4">
        <v>198.68804868019299</v>
      </c>
      <c r="J148" s="4">
        <v>186.75491860280101</v>
      </c>
      <c r="K148" s="4">
        <v>148.589000092069</v>
      </c>
      <c r="L148" s="4">
        <v>37.593485124143299</v>
      </c>
    </row>
    <row r="149" spans="1:12" x14ac:dyDescent="0.3">
      <c r="A149" s="10" t="s">
        <v>104</v>
      </c>
      <c r="B149" s="2" t="s">
        <v>15</v>
      </c>
      <c r="C149" s="4">
        <v>1130.53426630933</v>
      </c>
      <c r="D149" s="4">
        <v>1062.0482444940401</v>
      </c>
      <c r="E149" s="4">
        <v>1036.8103010462901</v>
      </c>
      <c r="F149" s="4">
        <v>961.04996785816297</v>
      </c>
      <c r="G149" s="4">
        <v>748.11054163787605</v>
      </c>
      <c r="H149" s="4">
        <v>719.65663499773302</v>
      </c>
      <c r="I149" s="4">
        <v>716.54661640685595</v>
      </c>
      <c r="J149" s="4">
        <v>620.45972496326704</v>
      </c>
      <c r="K149" s="4">
        <v>332.54557403351799</v>
      </c>
      <c r="L149" s="4">
        <v>104.370391200497</v>
      </c>
    </row>
    <row r="150" spans="1:12" x14ac:dyDescent="0.3">
      <c r="A150" s="10" t="s">
        <v>105</v>
      </c>
      <c r="B150" s="2" t="s">
        <v>15</v>
      </c>
      <c r="C150" s="4">
        <v>147.21311667680899</v>
      </c>
      <c r="D150" s="4">
        <v>149.56417248830601</v>
      </c>
      <c r="E150" s="4">
        <v>137.80090787577501</v>
      </c>
      <c r="F150" s="4">
        <v>140.31623299413499</v>
      </c>
      <c r="G150" s="4">
        <v>125.615358521338</v>
      </c>
      <c r="H150" s="4">
        <v>117.62212158496099</v>
      </c>
      <c r="I150" s="4">
        <v>119.277385236413</v>
      </c>
      <c r="J150" s="4">
        <v>109.042550986305</v>
      </c>
      <c r="K150" s="4">
        <v>75.843642917964601</v>
      </c>
      <c r="L150" s="4">
        <v>43.506163630265704</v>
      </c>
    </row>
    <row r="151" spans="1:12" x14ac:dyDescent="0.3">
      <c r="A151" s="10" t="s">
        <v>106</v>
      </c>
      <c r="B151" s="2" t="s">
        <v>15</v>
      </c>
      <c r="C151" s="4">
        <v>1953.31999020743</v>
      </c>
      <c r="D151" s="4">
        <v>1888.41235324791</v>
      </c>
      <c r="E151" s="4">
        <v>1891.3318226445999</v>
      </c>
      <c r="F151" s="4">
        <v>1862.18523279703</v>
      </c>
      <c r="G151" s="4">
        <v>1626.70725166695</v>
      </c>
      <c r="H151" s="4">
        <v>1584.9018512288701</v>
      </c>
      <c r="I151" s="4">
        <v>1573.07043467473</v>
      </c>
      <c r="J151" s="4">
        <v>1455.40340871174</v>
      </c>
      <c r="K151" s="4">
        <v>1085.8059957496801</v>
      </c>
      <c r="L151" s="4">
        <v>721.72071453791398</v>
      </c>
    </row>
    <row r="152" spans="1:12" x14ac:dyDescent="0.3">
      <c r="A152" s="10" t="s">
        <v>93</v>
      </c>
      <c r="B152" s="2" t="s">
        <v>16</v>
      </c>
      <c r="C152" s="4">
        <v>-254.429117588742</v>
      </c>
      <c r="D152" s="4">
        <v>-240.26577040775399</v>
      </c>
      <c r="E152" s="4">
        <v>-265.71123272231802</v>
      </c>
      <c r="F152" s="4">
        <v>-271.19905105050702</v>
      </c>
      <c r="G152" s="4">
        <v>-283.21069058121299</v>
      </c>
      <c r="H152" s="4">
        <v>-288.89911754649398</v>
      </c>
      <c r="I152" s="4">
        <v>-304.47138527347801</v>
      </c>
      <c r="J152" s="4">
        <v>-432.51057207628099</v>
      </c>
      <c r="K152" s="4">
        <v>-528.18127430476704</v>
      </c>
      <c r="L152" s="4">
        <v>-604.874781447185</v>
      </c>
    </row>
    <row r="153" spans="1:12" x14ac:dyDescent="0.3">
      <c r="A153" s="10" t="s">
        <v>94</v>
      </c>
      <c r="B153" s="2" t="s">
        <v>16</v>
      </c>
      <c r="C153" s="4">
        <v>229.86221912794801</v>
      </c>
      <c r="D153" s="4">
        <v>228.830536163711</v>
      </c>
      <c r="E153" s="4">
        <v>228.92912770539101</v>
      </c>
      <c r="F153" s="4">
        <v>227.115756352586</v>
      </c>
      <c r="G153" s="4">
        <v>213.945034088472</v>
      </c>
      <c r="H153" s="4">
        <v>204.25255532202101</v>
      </c>
      <c r="I153" s="4">
        <v>168.99185887015599</v>
      </c>
      <c r="J153" s="4">
        <v>126.506470814088</v>
      </c>
      <c r="K153" s="4">
        <v>107.30022838365601</v>
      </c>
      <c r="L153" s="4">
        <v>90.051698922410694</v>
      </c>
    </row>
    <row r="154" spans="1:12" x14ac:dyDescent="0.3">
      <c r="A154" s="10" t="s">
        <v>95</v>
      </c>
      <c r="B154" s="2" t="s">
        <v>16</v>
      </c>
      <c r="C154" s="4">
        <v>2047.3679760155201</v>
      </c>
      <c r="D154" s="4">
        <v>1951.24026308063</v>
      </c>
      <c r="E154" s="4">
        <v>1777.0597720644701</v>
      </c>
      <c r="F154" s="4">
        <v>1462.1836369216101</v>
      </c>
      <c r="G154" s="4">
        <v>1176.2300019161</v>
      </c>
      <c r="H154" s="4">
        <v>764.13167461532896</v>
      </c>
      <c r="I154" s="4">
        <v>338.151729500079</v>
      </c>
      <c r="J154" s="4">
        <v>119.519904291976</v>
      </c>
      <c r="K154" s="4">
        <v>112.84355838604699</v>
      </c>
      <c r="L154" s="4">
        <v>73.300564070686804</v>
      </c>
    </row>
    <row r="155" spans="1:12" x14ac:dyDescent="0.3">
      <c r="A155" s="10" t="s">
        <v>96</v>
      </c>
      <c r="B155" s="2" t="s">
        <v>16</v>
      </c>
      <c r="C155" s="4">
        <v>5.9416563694921001E-2</v>
      </c>
      <c r="D155" s="4">
        <v>6.1911798201058597E-3</v>
      </c>
      <c r="E155" s="4">
        <v>5.5708394167913204E-3</v>
      </c>
      <c r="F155" s="4">
        <v>4.2920590639888602E-3</v>
      </c>
      <c r="G155" s="4">
        <v>3.27328092492252E-3</v>
      </c>
      <c r="H155" s="4">
        <v>3.8336182233084798E-3</v>
      </c>
      <c r="I155" s="4">
        <v>3.4132775225948798E-3</v>
      </c>
      <c r="J155" s="4">
        <v>3.2160242295802902E-3</v>
      </c>
      <c r="K155" s="4">
        <v>2.2928515148344002E-3</v>
      </c>
      <c r="L155" s="5"/>
    </row>
    <row r="156" spans="1:12" x14ac:dyDescent="0.3">
      <c r="A156" s="10" t="s">
        <v>97</v>
      </c>
      <c r="B156" s="2" t="s">
        <v>16</v>
      </c>
      <c r="C156" s="4">
        <v>423.15955820425</v>
      </c>
      <c r="D156" s="4">
        <v>415.68630798193499</v>
      </c>
      <c r="E156" s="4">
        <v>457.860851195902</v>
      </c>
      <c r="F156" s="4">
        <v>514.751054978002</v>
      </c>
      <c r="G156" s="4">
        <v>538.913277568441</v>
      </c>
      <c r="H156" s="4">
        <v>555.98694465588301</v>
      </c>
      <c r="I156" s="4">
        <v>578.86331738314198</v>
      </c>
      <c r="J156" s="4">
        <v>548.63498114466097</v>
      </c>
      <c r="K156" s="4">
        <v>509.87097005259898</v>
      </c>
      <c r="L156" s="4">
        <v>519.44984746142404</v>
      </c>
    </row>
    <row r="157" spans="1:12" x14ac:dyDescent="0.3">
      <c r="A157" s="10" t="s">
        <v>98</v>
      </c>
      <c r="B157" s="2" t="s">
        <v>16</v>
      </c>
      <c r="C157" s="4">
        <v>165.66544931625401</v>
      </c>
      <c r="D157" s="4">
        <v>133.70845527071299</v>
      </c>
      <c r="E157" s="4">
        <v>156.34654802512301</v>
      </c>
      <c r="F157" s="4">
        <v>156.73895654778801</v>
      </c>
      <c r="G157" s="4">
        <v>139.273164637848</v>
      </c>
      <c r="H157" s="4">
        <v>136.922901626878</v>
      </c>
      <c r="I157" s="4">
        <v>137.12155391516799</v>
      </c>
      <c r="J157" s="4">
        <v>128.04357958997201</v>
      </c>
      <c r="K157" s="4">
        <v>99.769043717056107</v>
      </c>
      <c r="L157" s="4">
        <v>72.165577035754495</v>
      </c>
    </row>
    <row r="158" spans="1:12" x14ac:dyDescent="0.3">
      <c r="A158" s="10" t="s">
        <v>99</v>
      </c>
      <c r="B158" s="2" t="s">
        <v>16</v>
      </c>
      <c r="C158" s="4">
        <v>370.79526297257001</v>
      </c>
      <c r="D158" s="4">
        <v>362.814531751321</v>
      </c>
      <c r="E158" s="4">
        <v>353.41163992015402</v>
      </c>
      <c r="F158" s="4">
        <v>344.96723351882201</v>
      </c>
      <c r="G158" s="4">
        <v>291.94049476154697</v>
      </c>
      <c r="H158" s="4">
        <v>243.43338721763601</v>
      </c>
      <c r="I158" s="4">
        <v>199.506368625531</v>
      </c>
      <c r="J158" s="4">
        <v>148.65451630611801</v>
      </c>
      <c r="K158" s="4">
        <v>108.57273294697499</v>
      </c>
      <c r="L158" s="4">
        <v>71.633216357006205</v>
      </c>
    </row>
    <row r="159" spans="1:12" x14ac:dyDescent="0.3">
      <c r="A159" s="10" t="s">
        <v>100</v>
      </c>
      <c r="B159" s="2" t="s">
        <v>16</v>
      </c>
      <c r="C159" s="4">
        <v>187.22227339346799</v>
      </c>
      <c r="D159" s="4">
        <v>188.36649548675899</v>
      </c>
      <c r="E159" s="4">
        <v>224.50180510730601</v>
      </c>
      <c r="F159" s="4">
        <v>246.00222603867101</v>
      </c>
      <c r="G159" s="4">
        <v>268.98759190702401</v>
      </c>
      <c r="H159" s="4">
        <v>258.10480312542001</v>
      </c>
      <c r="I159" s="4">
        <v>244.100184398176</v>
      </c>
      <c r="J159" s="4">
        <v>214.85068396391</v>
      </c>
      <c r="K159" s="4">
        <v>205.81877182398301</v>
      </c>
      <c r="L159" s="4">
        <v>169.03403344351099</v>
      </c>
    </row>
    <row r="160" spans="1:12" x14ac:dyDescent="0.3">
      <c r="A160" s="10" t="s">
        <v>101</v>
      </c>
      <c r="B160" s="2" t="s">
        <v>16</v>
      </c>
      <c r="C160" s="4">
        <v>24.1859565730859</v>
      </c>
      <c r="D160" s="4">
        <v>23.096163411581401</v>
      </c>
      <c r="E160" s="4">
        <v>21.679138316779898</v>
      </c>
      <c r="F160" s="4">
        <v>17.134318062214401</v>
      </c>
      <c r="G160" s="4">
        <v>13.707797928558</v>
      </c>
      <c r="H160" s="4">
        <v>13.4430070353392</v>
      </c>
      <c r="I160" s="4">
        <v>13.2347109734883</v>
      </c>
      <c r="J160" s="4">
        <v>12.654871391471501</v>
      </c>
      <c r="K160" s="4">
        <v>10.0747935370738</v>
      </c>
      <c r="L160" s="4">
        <v>6.7544965430779103</v>
      </c>
    </row>
    <row r="161" spans="1:12" x14ac:dyDescent="0.3">
      <c r="A161" s="10" t="s">
        <v>102</v>
      </c>
      <c r="B161" s="2" t="s">
        <v>16</v>
      </c>
      <c r="C161" s="4">
        <v>63.1873265484953</v>
      </c>
      <c r="D161" s="4">
        <v>70.098204049977298</v>
      </c>
      <c r="E161" s="4">
        <v>71.762377608024295</v>
      </c>
      <c r="F161" s="4">
        <v>76.457136837242004</v>
      </c>
      <c r="G161" s="4">
        <v>74.221475457927099</v>
      </c>
      <c r="H161" s="4">
        <v>81.689654555466902</v>
      </c>
      <c r="I161" s="4">
        <v>66.671233491419599</v>
      </c>
      <c r="J161" s="4">
        <v>42.237678629607302</v>
      </c>
      <c r="K161" s="4">
        <v>13.1942300069871</v>
      </c>
      <c r="L161" s="5"/>
    </row>
    <row r="162" spans="1:12" x14ac:dyDescent="0.3">
      <c r="A162" s="10" t="s">
        <v>103</v>
      </c>
      <c r="B162" s="2" t="s">
        <v>16</v>
      </c>
      <c r="C162" s="4">
        <v>246.57286722681499</v>
      </c>
      <c r="D162" s="4">
        <v>250.62055935181201</v>
      </c>
      <c r="E162" s="4">
        <v>254.859259843384</v>
      </c>
      <c r="F162" s="4">
        <v>254.66579809472901</v>
      </c>
      <c r="G162" s="4">
        <v>237.68807822174699</v>
      </c>
      <c r="H162" s="4">
        <v>215.09963971344899</v>
      </c>
      <c r="I162" s="4">
        <v>198.73689399973699</v>
      </c>
      <c r="J162" s="4">
        <v>186.75491860280101</v>
      </c>
      <c r="K162" s="4">
        <v>152.60228925026399</v>
      </c>
      <c r="L162" s="4">
        <v>47.564793355354901</v>
      </c>
    </row>
    <row r="163" spans="1:12" x14ac:dyDescent="0.3">
      <c r="A163" s="10" t="s">
        <v>104</v>
      </c>
      <c r="B163" s="2" t="s">
        <v>16</v>
      </c>
      <c r="C163" s="4">
        <v>1130.53426630933</v>
      </c>
      <c r="D163" s="4">
        <v>1062.0482444940401</v>
      </c>
      <c r="E163" s="4">
        <v>1036.8103010462901</v>
      </c>
      <c r="F163" s="4">
        <v>957.734079686173</v>
      </c>
      <c r="G163" s="4">
        <v>748.11054163787605</v>
      </c>
      <c r="H163" s="4">
        <v>716.36653804494802</v>
      </c>
      <c r="I163" s="4">
        <v>716.66783212776397</v>
      </c>
      <c r="J163" s="4">
        <v>608.69556074762295</v>
      </c>
      <c r="K163" s="4">
        <v>320.49075891817802</v>
      </c>
      <c r="L163" s="4">
        <v>96.306159944098994</v>
      </c>
    </row>
    <row r="164" spans="1:12" x14ac:dyDescent="0.3">
      <c r="A164" s="10" t="s">
        <v>105</v>
      </c>
      <c r="B164" s="2" t="s">
        <v>16</v>
      </c>
      <c r="C164" s="4">
        <v>147.21311667680899</v>
      </c>
      <c r="D164" s="4">
        <v>149.56417248830701</v>
      </c>
      <c r="E164" s="4">
        <v>137.80090787577501</v>
      </c>
      <c r="F164" s="4">
        <v>140.31623299413499</v>
      </c>
      <c r="G164" s="4">
        <v>125.615358521338</v>
      </c>
      <c r="H164" s="4">
        <v>117.62212158496099</v>
      </c>
      <c r="I164" s="4">
        <v>119.31014826545599</v>
      </c>
      <c r="J164" s="4">
        <v>109.067441805244</v>
      </c>
      <c r="K164" s="4">
        <v>75.867112501871901</v>
      </c>
      <c r="L164" s="4">
        <v>43.523397034945603</v>
      </c>
    </row>
    <row r="165" spans="1:12" x14ac:dyDescent="0.3">
      <c r="A165" s="10" t="s">
        <v>106</v>
      </c>
      <c r="B165" s="2" t="s">
        <v>16</v>
      </c>
      <c r="C165" s="4">
        <v>1953.31999020743</v>
      </c>
      <c r="D165" s="4">
        <v>1888.41237063158</v>
      </c>
      <c r="E165" s="4">
        <v>1891.3318372157801</v>
      </c>
      <c r="F165" s="4">
        <v>1862.1607365868199</v>
      </c>
      <c r="G165" s="4">
        <v>1626.7071618396401</v>
      </c>
      <c r="H165" s="4">
        <v>1585.1638998186199</v>
      </c>
      <c r="I165" s="4">
        <v>1573.26157402992</v>
      </c>
      <c r="J165" s="4">
        <v>1445.78664786487</v>
      </c>
      <c r="K165" s="4">
        <v>1079.82240183817</v>
      </c>
      <c r="L165" s="4">
        <v>720.36506270916198</v>
      </c>
    </row>
    <row r="166" spans="1:12" x14ac:dyDescent="0.3">
      <c r="A166" s="10" t="s">
        <v>93</v>
      </c>
      <c r="B166" s="2" t="s">
        <v>17</v>
      </c>
      <c r="C166" s="4">
        <v>-254.429117588748</v>
      </c>
      <c r="D166" s="4">
        <v>-240.26577040775399</v>
      </c>
      <c r="E166" s="4">
        <v>-265.71123272231301</v>
      </c>
      <c r="F166" s="4">
        <v>-271.19905105052402</v>
      </c>
      <c r="G166" s="4">
        <v>-283.21069058121799</v>
      </c>
      <c r="H166" s="4">
        <v>-288.89911753236697</v>
      </c>
      <c r="I166" s="4">
        <v>-304.45987440067501</v>
      </c>
      <c r="J166" s="4">
        <v>-432.51057207717503</v>
      </c>
      <c r="K166" s="4">
        <v>-528.18127430513596</v>
      </c>
      <c r="L166" s="4">
        <v>-604.87478144678801</v>
      </c>
    </row>
    <row r="167" spans="1:12" x14ac:dyDescent="0.3">
      <c r="A167" s="10" t="s">
        <v>94</v>
      </c>
      <c r="B167" s="2" t="s">
        <v>17</v>
      </c>
      <c r="C167" s="4">
        <v>229.86221912794801</v>
      </c>
      <c r="D167" s="4">
        <v>228.830536163711</v>
      </c>
      <c r="E167" s="4">
        <v>228.92912770539101</v>
      </c>
      <c r="F167" s="4">
        <v>227.115756352586</v>
      </c>
      <c r="G167" s="4">
        <v>213.945034088472</v>
      </c>
      <c r="H167" s="4">
        <v>204.25255532202101</v>
      </c>
      <c r="I167" s="4">
        <v>168.99185887015599</v>
      </c>
      <c r="J167" s="4">
        <v>126.506470814088</v>
      </c>
      <c r="K167" s="4">
        <v>107.30022838365601</v>
      </c>
      <c r="L167" s="4">
        <v>90.051698922410694</v>
      </c>
    </row>
    <row r="168" spans="1:12" x14ac:dyDescent="0.3">
      <c r="A168" s="10" t="s">
        <v>95</v>
      </c>
      <c r="B168" s="2" t="s">
        <v>17</v>
      </c>
      <c r="C168" s="4">
        <v>2047.3679760155101</v>
      </c>
      <c r="D168" s="4">
        <v>1951.24026308063</v>
      </c>
      <c r="E168" s="4">
        <v>1777.05977206443</v>
      </c>
      <c r="F168" s="4">
        <v>1462.1836369217999</v>
      </c>
      <c r="G168" s="4">
        <v>1176.23000191599</v>
      </c>
      <c r="H168" s="4">
        <v>764.13167461552496</v>
      </c>
      <c r="I168" s="4">
        <v>338.15172950111997</v>
      </c>
      <c r="J168" s="4">
        <v>119.519904291929</v>
      </c>
      <c r="K168" s="4">
        <v>112.843558385994</v>
      </c>
      <c r="L168" s="4">
        <v>73.3005640706874</v>
      </c>
    </row>
    <row r="169" spans="1:12" x14ac:dyDescent="0.3">
      <c r="A169" s="10" t="s">
        <v>96</v>
      </c>
      <c r="B169" s="2" t="s">
        <v>17</v>
      </c>
      <c r="C169" s="4">
        <v>5.9416563694921001E-2</v>
      </c>
      <c r="D169" s="4">
        <v>6.1911798201058597E-3</v>
      </c>
      <c r="E169" s="4">
        <v>5.57083941679131E-3</v>
      </c>
      <c r="F169" s="4">
        <v>4.2920590639888602E-3</v>
      </c>
      <c r="G169" s="4">
        <v>3.27328092492252E-3</v>
      </c>
      <c r="H169" s="4">
        <v>3.8336182233090301E-3</v>
      </c>
      <c r="I169" s="4">
        <v>3.4132775225952702E-3</v>
      </c>
      <c r="J169" s="4">
        <v>3.2160242295808201E-3</v>
      </c>
      <c r="K169" s="4">
        <v>2.2928515148351201E-3</v>
      </c>
      <c r="L169" s="5"/>
    </row>
    <row r="170" spans="1:12" x14ac:dyDescent="0.3">
      <c r="A170" s="10" t="s">
        <v>97</v>
      </c>
      <c r="B170" s="2" t="s">
        <v>17</v>
      </c>
      <c r="C170" s="4">
        <v>423.15955820424898</v>
      </c>
      <c r="D170" s="4">
        <v>415.68630798193402</v>
      </c>
      <c r="E170" s="4">
        <v>457.86085119591598</v>
      </c>
      <c r="F170" s="4">
        <v>514.75105497800303</v>
      </c>
      <c r="G170" s="4">
        <v>538.91327756843395</v>
      </c>
      <c r="H170" s="4">
        <v>555.98694465588301</v>
      </c>
      <c r="I170" s="4">
        <v>578.86331738314504</v>
      </c>
      <c r="J170" s="4">
        <v>548.63498114531706</v>
      </c>
      <c r="K170" s="4">
        <v>509.87097005264098</v>
      </c>
      <c r="L170" s="4">
        <v>519.44984746142495</v>
      </c>
    </row>
    <row r="171" spans="1:12" x14ac:dyDescent="0.3">
      <c r="A171" s="10" t="s">
        <v>98</v>
      </c>
      <c r="B171" s="2" t="s">
        <v>17</v>
      </c>
      <c r="C171" s="4">
        <v>165.66544931625401</v>
      </c>
      <c r="D171" s="4">
        <v>133.74615647323799</v>
      </c>
      <c r="E171" s="4">
        <v>156.346548025125</v>
      </c>
      <c r="F171" s="4">
        <v>156.738722596184</v>
      </c>
      <c r="G171" s="4">
        <v>139.27316463785601</v>
      </c>
      <c r="H171" s="4">
        <v>136.922901626878</v>
      </c>
      <c r="I171" s="4">
        <v>137.12155391516799</v>
      </c>
      <c r="J171" s="4">
        <v>128.04357958998699</v>
      </c>
      <c r="K171" s="4">
        <v>99.769043717071398</v>
      </c>
      <c r="L171" s="4">
        <v>72.165577035774604</v>
      </c>
    </row>
    <row r="172" spans="1:12" x14ac:dyDescent="0.3">
      <c r="A172" s="10" t="s">
        <v>99</v>
      </c>
      <c r="B172" s="2" t="s">
        <v>17</v>
      </c>
      <c r="C172" s="4">
        <v>370.79526297257001</v>
      </c>
      <c r="D172" s="4">
        <v>362.814531751321</v>
      </c>
      <c r="E172" s="4">
        <v>353.41163992015402</v>
      </c>
      <c r="F172" s="4">
        <v>344.96723351882201</v>
      </c>
      <c r="G172" s="4">
        <v>291.940494761043</v>
      </c>
      <c r="H172" s="4">
        <v>243.433387217101</v>
      </c>
      <c r="I172" s="4">
        <v>199.50636862499499</v>
      </c>
      <c r="J172" s="4">
        <v>148.65451630558201</v>
      </c>
      <c r="K172" s="4">
        <v>108.57273294697499</v>
      </c>
      <c r="L172" s="4">
        <v>71.633216357006205</v>
      </c>
    </row>
    <row r="173" spans="1:12" x14ac:dyDescent="0.3">
      <c r="A173" s="10" t="s">
        <v>100</v>
      </c>
      <c r="B173" s="2" t="s">
        <v>17</v>
      </c>
      <c r="C173" s="4">
        <v>187.22227339346901</v>
      </c>
      <c r="D173" s="4">
        <v>188.366495486758</v>
      </c>
      <c r="E173" s="4">
        <v>224.50180510713901</v>
      </c>
      <c r="F173" s="4">
        <v>246.00222603844401</v>
      </c>
      <c r="G173" s="4">
        <v>268.98759190764201</v>
      </c>
      <c r="H173" s="4">
        <v>258.104803125795</v>
      </c>
      <c r="I173" s="4">
        <v>244.100184398008</v>
      </c>
      <c r="J173" s="4">
        <v>214.85068396383801</v>
      </c>
      <c r="K173" s="4">
        <v>205.81877182382101</v>
      </c>
      <c r="L173" s="4">
        <v>169.03403344332199</v>
      </c>
    </row>
    <row r="174" spans="1:12" x14ac:dyDescent="0.3">
      <c r="A174" s="10" t="s">
        <v>101</v>
      </c>
      <c r="B174" s="2" t="s">
        <v>17</v>
      </c>
      <c r="C174" s="4">
        <v>24.1859565730859</v>
      </c>
      <c r="D174" s="4">
        <v>23.096163411581401</v>
      </c>
      <c r="E174" s="4">
        <v>21.679138316779898</v>
      </c>
      <c r="F174" s="4">
        <v>17.134318062214401</v>
      </c>
      <c r="G174" s="4">
        <v>13.707797928558</v>
      </c>
      <c r="H174" s="4">
        <v>13.4430070353392</v>
      </c>
      <c r="I174" s="4">
        <v>13.2347109734883</v>
      </c>
      <c r="J174" s="4">
        <v>12.654871391471501</v>
      </c>
      <c r="K174" s="4">
        <v>10.074793537072001</v>
      </c>
      <c r="L174" s="4">
        <v>6.7544965430779396</v>
      </c>
    </row>
    <row r="175" spans="1:12" x14ac:dyDescent="0.3">
      <c r="A175" s="10" t="s">
        <v>102</v>
      </c>
      <c r="B175" s="2" t="s">
        <v>17</v>
      </c>
      <c r="C175" s="4">
        <v>63.1873265484953</v>
      </c>
      <c r="D175" s="4">
        <v>70.098204049977298</v>
      </c>
      <c r="E175" s="4">
        <v>71.762377608024295</v>
      </c>
      <c r="F175" s="4">
        <v>76.457136837242004</v>
      </c>
      <c r="G175" s="4">
        <v>74.221475457927099</v>
      </c>
      <c r="H175" s="4">
        <v>81.689654555466902</v>
      </c>
      <c r="I175" s="4">
        <v>66.671233491419599</v>
      </c>
      <c r="J175" s="4">
        <v>42.237678629607302</v>
      </c>
      <c r="K175" s="4">
        <v>12.7214702742467</v>
      </c>
      <c r="L175" s="5"/>
    </row>
    <row r="176" spans="1:12" x14ac:dyDescent="0.3">
      <c r="A176" s="10" t="s">
        <v>103</v>
      </c>
      <c r="B176" s="2" t="s">
        <v>17</v>
      </c>
      <c r="C176" s="4">
        <v>246.57286722681499</v>
      </c>
      <c r="D176" s="4">
        <v>250.62055935181201</v>
      </c>
      <c r="E176" s="4">
        <v>254.859259843384</v>
      </c>
      <c r="F176" s="4">
        <v>254.66579809472901</v>
      </c>
      <c r="G176" s="4">
        <v>237.68807822174699</v>
      </c>
      <c r="H176" s="4">
        <v>215.09963971342501</v>
      </c>
      <c r="I176" s="4">
        <v>198.73689399971599</v>
      </c>
      <c r="J176" s="4">
        <v>186.75491860280101</v>
      </c>
      <c r="K176" s="4">
        <v>152.602289250269</v>
      </c>
      <c r="L176" s="4">
        <v>47.564793355481903</v>
      </c>
    </row>
    <row r="177" spans="1:12" x14ac:dyDescent="0.3">
      <c r="A177" s="10" t="s">
        <v>104</v>
      </c>
      <c r="B177" s="2" t="s">
        <v>17</v>
      </c>
      <c r="C177" s="4">
        <v>1130.53426630933</v>
      </c>
      <c r="D177" s="4">
        <v>1062.0482444940401</v>
      </c>
      <c r="E177" s="4">
        <v>1036.8103010462901</v>
      </c>
      <c r="F177" s="4">
        <v>957.734079686173</v>
      </c>
      <c r="G177" s="4">
        <v>748.11054163787605</v>
      </c>
      <c r="H177" s="4">
        <v>716.36653804493403</v>
      </c>
      <c r="I177" s="4">
        <v>716.66783212775294</v>
      </c>
      <c r="J177" s="4">
        <v>608.69556074777597</v>
      </c>
      <c r="K177" s="4">
        <v>320.963518651073</v>
      </c>
      <c r="L177" s="4">
        <v>96.306159944185893</v>
      </c>
    </row>
    <row r="178" spans="1:12" x14ac:dyDescent="0.3">
      <c r="A178" s="10" t="s">
        <v>105</v>
      </c>
      <c r="B178" s="2" t="s">
        <v>17</v>
      </c>
      <c r="C178" s="4">
        <v>147.21311667680899</v>
      </c>
      <c r="D178" s="4">
        <v>149.56417248830601</v>
      </c>
      <c r="E178" s="4">
        <v>137.80090787577501</v>
      </c>
      <c r="F178" s="4">
        <v>140.31623299413499</v>
      </c>
      <c r="G178" s="4">
        <v>125.615358521338</v>
      </c>
      <c r="H178" s="4">
        <v>117.62212158496099</v>
      </c>
      <c r="I178" s="4">
        <v>119.31014826545599</v>
      </c>
      <c r="J178" s="4">
        <v>109.067441805244</v>
      </c>
      <c r="K178" s="4">
        <v>75.867112501871901</v>
      </c>
      <c r="L178" s="4">
        <v>43.523397034945603</v>
      </c>
    </row>
    <row r="179" spans="1:12" x14ac:dyDescent="0.3">
      <c r="A179" s="10" t="s">
        <v>106</v>
      </c>
      <c r="B179" s="2" t="s">
        <v>17</v>
      </c>
      <c r="C179" s="4">
        <v>1953.31999020743</v>
      </c>
      <c r="D179" s="4">
        <v>1888.41237063158</v>
      </c>
      <c r="E179" s="4">
        <v>1891.3318372157801</v>
      </c>
      <c r="F179" s="4">
        <v>1862.1607365868199</v>
      </c>
      <c r="G179" s="4">
        <v>1626.7071618396301</v>
      </c>
      <c r="H179" s="4">
        <v>1585.1638998185799</v>
      </c>
      <c r="I179" s="4">
        <v>1573.26157402989</v>
      </c>
      <c r="J179" s="4">
        <v>1445.7866478650301</v>
      </c>
      <c r="K179" s="4">
        <v>1079.8224018383301</v>
      </c>
      <c r="L179" s="4">
        <v>720.36506270937605</v>
      </c>
    </row>
    <row r="180" spans="1:12" x14ac:dyDescent="0.3">
      <c r="A180" s="10" t="s">
        <v>93</v>
      </c>
      <c r="B180" s="2" t="s">
        <v>18</v>
      </c>
      <c r="C180" s="4">
        <v>-254.42890472057601</v>
      </c>
      <c r="D180" s="4">
        <v>-240.26555753960099</v>
      </c>
      <c r="E180" s="4">
        <v>-265.71101985416499</v>
      </c>
      <c r="F180" s="4">
        <v>-271.19883818233097</v>
      </c>
      <c r="G180" s="4">
        <v>-283.21069058122202</v>
      </c>
      <c r="H180" s="4">
        <v>-288.89911754155997</v>
      </c>
      <c r="I180" s="4">
        <v>-304.47138527353502</v>
      </c>
      <c r="J180" s="4">
        <v>-432.51057207741701</v>
      </c>
      <c r="K180" s="4">
        <v>-528.18127430508798</v>
      </c>
      <c r="L180" s="4">
        <v>-604.44601272601301</v>
      </c>
    </row>
    <row r="181" spans="1:12" x14ac:dyDescent="0.3">
      <c r="A181" s="10" t="s">
        <v>94</v>
      </c>
      <c r="B181" s="2" t="s">
        <v>18</v>
      </c>
      <c r="C181" s="4">
        <v>229.86221912794801</v>
      </c>
      <c r="D181" s="4">
        <v>228.830536163711</v>
      </c>
      <c r="E181" s="4">
        <v>228.92912770539101</v>
      </c>
      <c r="F181" s="4">
        <v>227.115756352586</v>
      </c>
      <c r="G181" s="4">
        <v>213.945034088472</v>
      </c>
      <c r="H181" s="4">
        <v>204.25255532202101</v>
      </c>
      <c r="I181" s="4">
        <v>168.99185887015599</v>
      </c>
      <c r="J181" s="4">
        <v>126.506470814088</v>
      </c>
      <c r="K181" s="4">
        <v>107.30022838365601</v>
      </c>
      <c r="L181" s="4">
        <v>90.051698922410694</v>
      </c>
    </row>
    <row r="182" spans="1:12" x14ac:dyDescent="0.3">
      <c r="A182" s="10" t="s">
        <v>95</v>
      </c>
      <c r="B182" s="2" t="s">
        <v>18</v>
      </c>
      <c r="C182" s="4">
        <v>2047.3679760155201</v>
      </c>
      <c r="D182" s="4">
        <v>1951.24026308063</v>
      </c>
      <c r="E182" s="4">
        <v>1777.05977206443</v>
      </c>
      <c r="F182" s="4">
        <v>1462.1836369216001</v>
      </c>
      <c r="G182" s="4">
        <v>1176.23000191551</v>
      </c>
      <c r="H182" s="4">
        <v>764.13167461359899</v>
      </c>
      <c r="I182" s="4">
        <v>338.15172949556199</v>
      </c>
      <c r="J182" s="4">
        <v>119.51990429148501</v>
      </c>
      <c r="K182" s="4">
        <v>112.843558385666</v>
      </c>
      <c r="L182" s="4">
        <v>73.300564070337103</v>
      </c>
    </row>
    <row r="183" spans="1:12" x14ac:dyDescent="0.3">
      <c r="A183" s="10" t="s">
        <v>96</v>
      </c>
      <c r="B183" s="2" t="s">
        <v>18</v>
      </c>
      <c r="C183" s="4">
        <v>5.9416563694921001E-2</v>
      </c>
      <c r="D183" s="4">
        <v>6.1911798201058597E-3</v>
      </c>
      <c r="E183" s="4">
        <v>5.5708394167913204E-3</v>
      </c>
      <c r="F183" s="4">
        <v>4.2920590639888602E-3</v>
      </c>
      <c r="G183" s="4">
        <v>3.27328092492252E-3</v>
      </c>
      <c r="H183" s="4">
        <v>3.8336182232883501E-3</v>
      </c>
      <c r="I183" s="4">
        <v>3.4132775225805198E-3</v>
      </c>
      <c r="J183" s="4">
        <v>3.216024229561E-3</v>
      </c>
      <c r="K183" s="4">
        <v>2.2928515148081001E-3</v>
      </c>
      <c r="L183" s="5"/>
    </row>
    <row r="184" spans="1:12" x14ac:dyDescent="0.3">
      <c r="A184" s="10" t="s">
        <v>97</v>
      </c>
      <c r="B184" s="2" t="s">
        <v>18</v>
      </c>
      <c r="C184" s="4">
        <v>423.15955820424898</v>
      </c>
      <c r="D184" s="4">
        <v>415.68630798193101</v>
      </c>
      <c r="E184" s="4">
        <v>457.86085119591598</v>
      </c>
      <c r="F184" s="4">
        <v>514.77677367894796</v>
      </c>
      <c r="G184" s="4">
        <v>538.913277568681</v>
      </c>
      <c r="H184" s="4">
        <v>555.98694465588301</v>
      </c>
      <c r="I184" s="4">
        <v>578.86331738314504</v>
      </c>
      <c r="J184" s="4">
        <v>548.63498114334197</v>
      </c>
      <c r="K184" s="4">
        <v>509.87097005101998</v>
      </c>
      <c r="L184" s="4">
        <v>519.44984746142495</v>
      </c>
    </row>
    <row r="185" spans="1:12" x14ac:dyDescent="0.3">
      <c r="A185" s="10" t="s">
        <v>98</v>
      </c>
      <c r="B185" s="2" t="s">
        <v>18</v>
      </c>
      <c r="C185" s="4">
        <v>165.66544931625401</v>
      </c>
      <c r="D185" s="4">
        <v>133.74615647323799</v>
      </c>
      <c r="E185" s="4">
        <v>156.34654802510599</v>
      </c>
      <c r="F185" s="4">
        <v>156.73872259616499</v>
      </c>
      <c r="G185" s="4">
        <v>139.27316463784899</v>
      </c>
      <c r="H185" s="4">
        <v>136.92290162695301</v>
      </c>
      <c r="I185" s="4">
        <v>137.121553915231</v>
      </c>
      <c r="J185" s="4">
        <v>128.04357958950001</v>
      </c>
      <c r="K185" s="4">
        <v>99.769043716571105</v>
      </c>
      <c r="L185" s="4">
        <v>72.165577035747901</v>
      </c>
    </row>
    <row r="186" spans="1:12" x14ac:dyDescent="0.3">
      <c r="A186" s="10" t="s">
        <v>99</v>
      </c>
      <c r="B186" s="2" t="s">
        <v>18</v>
      </c>
      <c r="C186" s="4">
        <v>370.79526297257001</v>
      </c>
      <c r="D186" s="4">
        <v>362.814531751321</v>
      </c>
      <c r="E186" s="4">
        <v>353.41163992015402</v>
      </c>
      <c r="F186" s="4">
        <v>344.96723351882201</v>
      </c>
      <c r="G186" s="4">
        <v>291.94049476154402</v>
      </c>
      <c r="H186" s="4">
        <v>243.43338721763399</v>
      </c>
      <c r="I186" s="4">
        <v>199.50636862552901</v>
      </c>
      <c r="J186" s="4">
        <v>148.654516306115</v>
      </c>
      <c r="K186" s="4">
        <v>108.57273294697499</v>
      </c>
      <c r="L186" s="4">
        <v>71.633216357006205</v>
      </c>
    </row>
    <row r="187" spans="1:12" x14ac:dyDescent="0.3">
      <c r="A187" s="10" t="s">
        <v>100</v>
      </c>
      <c r="B187" s="2" t="s">
        <v>18</v>
      </c>
      <c r="C187" s="4">
        <v>187.22227339346799</v>
      </c>
      <c r="D187" s="4">
        <v>188.366495486758</v>
      </c>
      <c r="E187" s="4">
        <v>224.501805107634</v>
      </c>
      <c r="F187" s="4">
        <v>246.00222603898499</v>
      </c>
      <c r="G187" s="4">
        <v>268.98759190738201</v>
      </c>
      <c r="H187" s="4">
        <v>258.10480312576499</v>
      </c>
      <c r="I187" s="4">
        <v>244.10018439783499</v>
      </c>
      <c r="J187" s="4">
        <v>214.85068396375701</v>
      </c>
      <c r="K187" s="4">
        <v>205.818771823806</v>
      </c>
      <c r="L187" s="4">
        <v>169.03403344374399</v>
      </c>
    </row>
    <row r="188" spans="1:12" x14ac:dyDescent="0.3">
      <c r="A188" s="10" t="s">
        <v>101</v>
      </c>
      <c r="B188" s="2" t="s">
        <v>18</v>
      </c>
      <c r="C188" s="4">
        <v>24.1859565730859</v>
      </c>
      <c r="D188" s="4">
        <v>23.096163411581401</v>
      </c>
      <c r="E188" s="4">
        <v>21.679138316779898</v>
      </c>
      <c r="F188" s="4">
        <v>17.134318062214401</v>
      </c>
      <c r="G188" s="4">
        <v>13.707797928558</v>
      </c>
      <c r="H188" s="4">
        <v>13.4430070353392</v>
      </c>
      <c r="I188" s="4">
        <v>13.2347109734883</v>
      </c>
      <c r="J188" s="4">
        <v>12.654871391471501</v>
      </c>
      <c r="K188" s="4">
        <v>10.074793537140399</v>
      </c>
      <c r="L188" s="4">
        <v>6.7544965430779103</v>
      </c>
    </row>
    <row r="189" spans="1:12" x14ac:dyDescent="0.3">
      <c r="A189" s="10" t="s">
        <v>102</v>
      </c>
      <c r="B189" s="2" t="s">
        <v>18</v>
      </c>
      <c r="C189" s="4">
        <v>63.1873265484953</v>
      </c>
      <c r="D189" s="4">
        <v>70.098204049977298</v>
      </c>
      <c r="E189" s="4">
        <v>71.762377608024295</v>
      </c>
      <c r="F189" s="4">
        <v>76.457136837242004</v>
      </c>
      <c r="G189" s="4">
        <v>74.221475457927099</v>
      </c>
      <c r="H189" s="4">
        <v>81.689654555467001</v>
      </c>
      <c r="I189" s="4">
        <v>66.671233491419599</v>
      </c>
      <c r="J189" s="4">
        <v>42.237678629607302</v>
      </c>
      <c r="K189" s="4">
        <v>12.7214702742467</v>
      </c>
      <c r="L189" s="5"/>
    </row>
    <row r="190" spans="1:12" x14ac:dyDescent="0.3">
      <c r="A190" s="10" t="s">
        <v>103</v>
      </c>
      <c r="B190" s="2" t="s">
        <v>18</v>
      </c>
      <c r="C190" s="4">
        <v>246.57286722681499</v>
      </c>
      <c r="D190" s="4">
        <v>250.62055935181201</v>
      </c>
      <c r="E190" s="4">
        <v>254.859259843384</v>
      </c>
      <c r="F190" s="4">
        <v>254.66579809472901</v>
      </c>
      <c r="G190" s="4">
        <v>237.68807822174699</v>
      </c>
      <c r="H190" s="4">
        <v>215.09963971431699</v>
      </c>
      <c r="I190" s="4">
        <v>198.73689400049199</v>
      </c>
      <c r="J190" s="4">
        <v>186.75491860280101</v>
      </c>
      <c r="K190" s="4">
        <v>152.60228925008701</v>
      </c>
      <c r="L190" s="4">
        <v>47.564793359309597</v>
      </c>
    </row>
    <row r="191" spans="1:12" x14ac:dyDescent="0.3">
      <c r="A191" s="10" t="s">
        <v>104</v>
      </c>
      <c r="B191" s="2" t="s">
        <v>18</v>
      </c>
      <c r="C191" s="4">
        <v>1130.53426630933</v>
      </c>
      <c r="D191" s="4">
        <v>1062.0482444940401</v>
      </c>
      <c r="E191" s="4">
        <v>1036.8103010462901</v>
      </c>
      <c r="F191" s="4">
        <v>957.734079686173</v>
      </c>
      <c r="G191" s="4">
        <v>748.11054163787605</v>
      </c>
      <c r="H191" s="4">
        <v>716.36653804540595</v>
      </c>
      <c r="I191" s="4">
        <v>716.66783212816301</v>
      </c>
      <c r="J191" s="4">
        <v>608.69556074204797</v>
      </c>
      <c r="K191" s="4">
        <v>320.96351864527901</v>
      </c>
      <c r="L191" s="4">
        <v>96.306159940313094</v>
      </c>
    </row>
    <row r="192" spans="1:12" x14ac:dyDescent="0.3">
      <c r="A192" s="10" t="s">
        <v>105</v>
      </c>
      <c r="B192" s="2" t="s">
        <v>18</v>
      </c>
      <c r="C192" s="4">
        <v>147.21311667680899</v>
      </c>
      <c r="D192" s="4">
        <v>149.56417248830601</v>
      </c>
      <c r="E192" s="4">
        <v>137.80090787577501</v>
      </c>
      <c r="F192" s="4">
        <v>140.31623299413499</v>
      </c>
      <c r="G192" s="4">
        <v>125.615358521338</v>
      </c>
      <c r="H192" s="4">
        <v>117.62212158496099</v>
      </c>
      <c r="I192" s="4">
        <v>119.31014826545599</v>
      </c>
      <c r="J192" s="4">
        <v>109.067441805244</v>
      </c>
      <c r="K192" s="4">
        <v>75.867112501871802</v>
      </c>
      <c r="L192" s="4">
        <v>43.523397034945397</v>
      </c>
    </row>
    <row r="193" spans="1:12" x14ac:dyDescent="0.3">
      <c r="A193" s="10" t="s">
        <v>106</v>
      </c>
      <c r="B193" s="2" t="s">
        <v>18</v>
      </c>
      <c r="C193" s="4">
        <v>1953.31999020743</v>
      </c>
      <c r="D193" s="4">
        <v>1888.41237063158</v>
      </c>
      <c r="E193" s="4">
        <v>1891.3318372157801</v>
      </c>
      <c r="F193" s="4">
        <v>1862.1607365868199</v>
      </c>
      <c r="G193" s="4">
        <v>1626.7071618396401</v>
      </c>
      <c r="H193" s="4">
        <v>1585.1638998199301</v>
      </c>
      <c r="I193" s="4">
        <v>1573.26157403106</v>
      </c>
      <c r="J193" s="4">
        <v>1445.78664785929</v>
      </c>
      <c r="K193" s="4">
        <v>1079.8224018323999</v>
      </c>
      <c r="L193" s="4">
        <v>720.36506270933103</v>
      </c>
    </row>
    <row r="194" spans="1:12" x14ac:dyDescent="0.3">
      <c r="A194" s="10" t="s">
        <v>93</v>
      </c>
      <c r="B194" s="2" t="s">
        <v>25</v>
      </c>
      <c r="C194" s="4">
        <v>-254.4289047206</v>
      </c>
      <c r="D194" s="4">
        <v>-240.26555784965299</v>
      </c>
      <c r="E194" s="4">
        <v>-265.71102310895702</v>
      </c>
      <c r="F194" s="4">
        <v>-271.19889968383899</v>
      </c>
      <c r="G194" s="4">
        <v>-283.25250032622699</v>
      </c>
      <c r="H194" s="4">
        <v>-288.921076465368</v>
      </c>
      <c r="I194" s="4">
        <v>-304.88359631374999</v>
      </c>
      <c r="J194" s="4">
        <v>-437.98387870062999</v>
      </c>
      <c r="K194" s="4">
        <v>-526.94748599368597</v>
      </c>
      <c r="L194" s="4">
        <v>-590.09701539029004</v>
      </c>
    </row>
    <row r="195" spans="1:12" x14ac:dyDescent="0.3">
      <c r="A195" s="10" t="s">
        <v>94</v>
      </c>
      <c r="B195" s="2" t="s">
        <v>25</v>
      </c>
      <c r="C195" s="4">
        <v>229.86221912794801</v>
      </c>
      <c r="D195" s="4">
        <v>228.83083639768901</v>
      </c>
      <c r="E195" s="4">
        <v>228.92911043373101</v>
      </c>
      <c r="F195" s="4">
        <v>227.115515297717</v>
      </c>
      <c r="G195" s="4">
        <v>213.94242389908001</v>
      </c>
      <c r="H195" s="4">
        <v>204.25255532202101</v>
      </c>
      <c r="I195" s="4">
        <v>168.99185887015599</v>
      </c>
      <c r="J195" s="4">
        <v>126.489242444483</v>
      </c>
      <c r="K195" s="4">
        <v>107.26053661767099</v>
      </c>
      <c r="L195" s="4">
        <v>90.077112045629903</v>
      </c>
    </row>
    <row r="196" spans="1:12" x14ac:dyDescent="0.3">
      <c r="A196" s="10" t="s">
        <v>95</v>
      </c>
      <c r="B196" s="2" t="s">
        <v>25</v>
      </c>
      <c r="C196" s="4">
        <v>2047.37857085063</v>
      </c>
      <c r="D196" s="4">
        <v>1951.2430693021599</v>
      </c>
      <c r="E196" s="4">
        <v>1777.0692420458099</v>
      </c>
      <c r="F196" s="4">
        <v>1462.1699185914599</v>
      </c>
      <c r="G196" s="4">
        <v>1176.3569015156399</v>
      </c>
      <c r="H196" s="4">
        <v>764.65918223849496</v>
      </c>
      <c r="I196" s="4">
        <v>339.13601333561598</v>
      </c>
      <c r="J196" s="4">
        <v>117.644675606889</v>
      </c>
      <c r="K196" s="4">
        <v>113.462096752498</v>
      </c>
      <c r="L196" s="4">
        <v>74.472911921607604</v>
      </c>
    </row>
    <row r="197" spans="1:12" x14ac:dyDescent="0.3">
      <c r="A197" s="10" t="s">
        <v>96</v>
      </c>
      <c r="B197" s="2" t="s">
        <v>25</v>
      </c>
      <c r="C197" s="4">
        <v>5.9416563694921001E-2</v>
      </c>
      <c r="D197" s="4">
        <v>6.1911445108029199E-3</v>
      </c>
      <c r="E197" s="4">
        <v>5.5708095368448597E-3</v>
      </c>
      <c r="F197" s="4">
        <v>4.0509295558064304E-3</v>
      </c>
      <c r="G197" s="4">
        <v>3.2726844303541899E-3</v>
      </c>
      <c r="H197" s="4">
        <v>3.8367973883334299E-3</v>
      </c>
      <c r="I197" s="4">
        <v>3.4110148799424999E-3</v>
      </c>
      <c r="J197" s="4">
        <v>3.2268163252814502E-3</v>
      </c>
      <c r="K197" s="4">
        <v>2.2943123645598001E-3</v>
      </c>
      <c r="L197" s="5"/>
    </row>
    <row r="198" spans="1:12" x14ac:dyDescent="0.3">
      <c r="A198" s="10" t="s">
        <v>97</v>
      </c>
      <c r="B198" s="2" t="s">
        <v>25</v>
      </c>
      <c r="C198" s="4">
        <v>423.15955820424898</v>
      </c>
      <c r="D198" s="4">
        <v>415.68065652620197</v>
      </c>
      <c r="E198" s="4">
        <v>457.851123950101</v>
      </c>
      <c r="F198" s="4">
        <v>514.78655423481302</v>
      </c>
      <c r="G198" s="4">
        <v>538.851358401281</v>
      </c>
      <c r="H198" s="4">
        <v>555.80447491756797</v>
      </c>
      <c r="I198" s="4">
        <v>578.51007142397998</v>
      </c>
      <c r="J198" s="4">
        <v>541.28562126796805</v>
      </c>
      <c r="K198" s="4">
        <v>503.30192468104298</v>
      </c>
      <c r="L198" s="4">
        <v>519.44984746142495</v>
      </c>
    </row>
    <row r="199" spans="1:12" x14ac:dyDescent="0.3">
      <c r="A199" s="10" t="s">
        <v>98</v>
      </c>
      <c r="B199" s="2" t="s">
        <v>25</v>
      </c>
      <c r="C199" s="4">
        <v>165.66544931625401</v>
      </c>
      <c r="D199" s="4">
        <v>133.746214836169</v>
      </c>
      <c r="E199" s="4">
        <v>156.36127148772701</v>
      </c>
      <c r="F199" s="4">
        <v>156.75984824128699</v>
      </c>
      <c r="G199" s="4">
        <v>139.27319865596201</v>
      </c>
      <c r="H199" s="4">
        <v>136.92194024568599</v>
      </c>
      <c r="I199" s="4">
        <v>137.12629988703901</v>
      </c>
      <c r="J199" s="4">
        <v>128.84527343257699</v>
      </c>
      <c r="K199" s="4">
        <v>100.275984816201</v>
      </c>
      <c r="L199" s="4">
        <v>72.239297299804093</v>
      </c>
    </row>
    <row r="200" spans="1:12" x14ac:dyDescent="0.3">
      <c r="A200" s="10" t="s">
        <v>99</v>
      </c>
      <c r="B200" s="2" t="s">
        <v>25</v>
      </c>
      <c r="C200" s="4">
        <v>370.79526297257001</v>
      </c>
      <c r="D200" s="4">
        <v>362.814531751321</v>
      </c>
      <c r="E200" s="4">
        <v>353.42642366431801</v>
      </c>
      <c r="F200" s="4">
        <v>344.98267404174402</v>
      </c>
      <c r="G200" s="4">
        <v>291.95066443566299</v>
      </c>
      <c r="H200" s="4">
        <v>243.43770969215399</v>
      </c>
      <c r="I200" s="4">
        <v>199.50006790224199</v>
      </c>
      <c r="J200" s="4">
        <v>148.634305077237</v>
      </c>
      <c r="K200" s="4">
        <v>108.558822441384</v>
      </c>
      <c r="L200" s="4">
        <v>71.121688275729099</v>
      </c>
    </row>
    <row r="201" spans="1:12" x14ac:dyDescent="0.3">
      <c r="A201" s="10" t="s">
        <v>100</v>
      </c>
      <c r="B201" s="2" t="s">
        <v>25</v>
      </c>
      <c r="C201" s="4">
        <v>187.22175504184099</v>
      </c>
      <c r="D201" s="4">
        <v>188.36815928876001</v>
      </c>
      <c r="E201" s="4">
        <v>224.42060529972801</v>
      </c>
      <c r="F201" s="4">
        <v>245.92109503064299</v>
      </c>
      <c r="G201" s="4">
        <v>268.91492874098799</v>
      </c>
      <c r="H201" s="4">
        <v>258.018449557824</v>
      </c>
      <c r="I201" s="4">
        <v>243.661842891357</v>
      </c>
      <c r="J201" s="4">
        <v>213.694246636625</v>
      </c>
      <c r="K201" s="4">
        <v>205.33234463137001</v>
      </c>
      <c r="L201" s="4">
        <v>166.91842845829001</v>
      </c>
    </row>
    <row r="202" spans="1:12" x14ac:dyDescent="0.3">
      <c r="A202" s="10" t="s">
        <v>101</v>
      </c>
      <c r="B202" s="2" t="s">
        <v>25</v>
      </c>
      <c r="C202" s="4">
        <v>24.1859565730859</v>
      </c>
      <c r="D202" s="4">
        <v>23.096163411581401</v>
      </c>
      <c r="E202" s="4">
        <v>21.679138316779898</v>
      </c>
      <c r="F202" s="4">
        <v>17.134318062214401</v>
      </c>
      <c r="G202" s="4">
        <v>13.707797928558</v>
      </c>
      <c r="H202" s="4">
        <v>13.4430070353392</v>
      </c>
      <c r="I202" s="4">
        <v>13.2912625919141</v>
      </c>
      <c r="J202" s="4">
        <v>10.8715791253546</v>
      </c>
      <c r="K202" s="4">
        <v>8.3687664070595797</v>
      </c>
      <c r="L202" s="4">
        <v>6.0607237499915101</v>
      </c>
    </row>
    <row r="203" spans="1:12" x14ac:dyDescent="0.3">
      <c r="A203" s="10" t="s">
        <v>102</v>
      </c>
      <c r="B203" s="2" t="s">
        <v>25</v>
      </c>
      <c r="C203" s="4">
        <v>63.1873265484953</v>
      </c>
      <c r="D203" s="4">
        <v>70.098204049977298</v>
      </c>
      <c r="E203" s="4">
        <v>71.762377608024295</v>
      </c>
      <c r="F203" s="4">
        <v>76.457136837242004</v>
      </c>
      <c r="G203" s="4">
        <v>74.221475457927099</v>
      </c>
      <c r="H203" s="4">
        <v>81.689654555466802</v>
      </c>
      <c r="I203" s="4">
        <v>70.101759044845707</v>
      </c>
      <c r="J203" s="4">
        <v>42.237678629607203</v>
      </c>
      <c r="K203" s="4">
        <v>13.1942300069871</v>
      </c>
      <c r="L203" s="5"/>
    </row>
    <row r="204" spans="1:12" x14ac:dyDescent="0.3">
      <c r="A204" s="10" t="s">
        <v>103</v>
      </c>
      <c r="B204" s="2" t="s">
        <v>25</v>
      </c>
      <c r="C204" s="4">
        <v>246.57286722681499</v>
      </c>
      <c r="D204" s="4">
        <v>250.62055935181201</v>
      </c>
      <c r="E204" s="4">
        <v>254.859259843384</v>
      </c>
      <c r="F204" s="4">
        <v>254.66579809472901</v>
      </c>
      <c r="G204" s="4">
        <v>237.68807822174699</v>
      </c>
      <c r="H204" s="4">
        <v>214.93083187848899</v>
      </c>
      <c r="I204" s="4">
        <v>198.68804868019299</v>
      </c>
      <c r="J204" s="4">
        <v>186.75491860280101</v>
      </c>
      <c r="K204" s="4">
        <v>148.58900008309101</v>
      </c>
      <c r="L204" s="4">
        <v>37.593485124143299</v>
      </c>
    </row>
    <row r="205" spans="1:12" x14ac:dyDescent="0.3">
      <c r="A205" s="10" t="s">
        <v>104</v>
      </c>
      <c r="B205" s="2" t="s">
        <v>25</v>
      </c>
      <c r="C205" s="4">
        <v>1130.53426630933</v>
      </c>
      <c r="D205" s="4">
        <v>1062.0482444940401</v>
      </c>
      <c r="E205" s="4">
        <v>1036.8103010462901</v>
      </c>
      <c r="F205" s="4">
        <v>957.75851766501103</v>
      </c>
      <c r="G205" s="4">
        <v>748.11054163787605</v>
      </c>
      <c r="H205" s="4">
        <v>716.27246789773199</v>
      </c>
      <c r="I205" s="4">
        <v>713.11609085343002</v>
      </c>
      <c r="J205" s="4">
        <v>620.45972496939999</v>
      </c>
      <c r="K205" s="4">
        <v>332.54557404028299</v>
      </c>
      <c r="L205" s="4">
        <v>104.37039120435399</v>
      </c>
    </row>
    <row r="206" spans="1:12" x14ac:dyDescent="0.3">
      <c r="A206" s="10" t="s">
        <v>105</v>
      </c>
      <c r="B206" s="2" t="s">
        <v>25</v>
      </c>
      <c r="C206" s="4">
        <v>147.21311667680899</v>
      </c>
      <c r="D206" s="4">
        <v>149.56417248830601</v>
      </c>
      <c r="E206" s="4">
        <v>137.80090787577501</v>
      </c>
      <c r="F206" s="4">
        <v>140.31623299413499</v>
      </c>
      <c r="G206" s="4">
        <v>125.615358521338</v>
      </c>
      <c r="H206" s="4">
        <v>117.62212158496099</v>
      </c>
      <c r="I206" s="4">
        <v>119.277385236413</v>
      </c>
      <c r="J206" s="4">
        <v>109.042550986305</v>
      </c>
      <c r="K206" s="4">
        <v>75.843642917964601</v>
      </c>
      <c r="L206" s="4">
        <v>43.506163630265704</v>
      </c>
    </row>
    <row r="207" spans="1:12" x14ac:dyDescent="0.3">
      <c r="A207" s="10" t="s">
        <v>106</v>
      </c>
      <c r="B207" s="2" t="s">
        <v>25</v>
      </c>
      <c r="C207" s="4">
        <v>1953.31999020743</v>
      </c>
      <c r="D207" s="4">
        <v>1888.41235324791</v>
      </c>
      <c r="E207" s="4">
        <v>1891.3318226445999</v>
      </c>
      <c r="F207" s="4">
        <v>1862.18523279703</v>
      </c>
      <c r="G207" s="4">
        <v>1626.70725166696</v>
      </c>
      <c r="H207" s="4">
        <v>1584.9018512288701</v>
      </c>
      <c r="I207" s="4">
        <v>1573.07043467473</v>
      </c>
      <c r="J207" s="4">
        <v>1455.4034087179</v>
      </c>
      <c r="K207" s="4">
        <v>1085.80599574747</v>
      </c>
      <c r="L207" s="4">
        <v>721.72071454176898</v>
      </c>
    </row>
    <row r="208" spans="1:12" x14ac:dyDescent="0.3">
      <c r="A208" s="10" t="s">
        <v>93</v>
      </c>
      <c r="B208" s="2" t="s">
        <v>28</v>
      </c>
      <c r="C208" s="4">
        <v>-254.429117588754</v>
      </c>
      <c r="D208" s="4">
        <v>-240.265770414115</v>
      </c>
      <c r="E208" s="4">
        <v>-265.711232789088</v>
      </c>
      <c r="F208" s="4">
        <v>-271.19905231220599</v>
      </c>
      <c r="G208" s="4">
        <v>-283.21071442190799</v>
      </c>
      <c r="H208" s="4">
        <v>-288.89956801847097</v>
      </c>
      <c r="I208" s="4">
        <v>-304.48953678726298</v>
      </c>
      <c r="J208" s="4">
        <v>-432.55179912967998</v>
      </c>
      <c r="K208" s="4">
        <v>-528.21673894574303</v>
      </c>
      <c r="L208" s="4">
        <v>-605.02228098076796</v>
      </c>
    </row>
    <row r="209" spans="1:12" x14ac:dyDescent="0.3">
      <c r="A209" s="10" t="s">
        <v>94</v>
      </c>
      <c r="B209" s="2" t="s">
        <v>28</v>
      </c>
      <c r="C209" s="4">
        <v>229.86221912794801</v>
      </c>
      <c r="D209" s="4">
        <v>228.830536163711</v>
      </c>
      <c r="E209" s="4">
        <v>228.92912770539101</v>
      </c>
      <c r="F209" s="4">
        <v>227.115756352586</v>
      </c>
      <c r="G209" s="4">
        <v>213.945034088472</v>
      </c>
      <c r="H209" s="4">
        <v>204.25255532202101</v>
      </c>
      <c r="I209" s="4">
        <v>168.99185887015599</v>
      </c>
      <c r="J209" s="4">
        <v>126.506470814088</v>
      </c>
      <c r="K209" s="4">
        <v>107.30022838365601</v>
      </c>
      <c r="L209" s="4">
        <v>90.051698922410694</v>
      </c>
    </row>
    <row r="210" spans="1:12" x14ac:dyDescent="0.3">
      <c r="A210" s="10" t="s">
        <v>95</v>
      </c>
      <c r="B210" s="2" t="s">
        <v>28</v>
      </c>
      <c r="C210" s="4">
        <v>2047.3679760155101</v>
      </c>
      <c r="D210" s="4">
        <v>1951.2402689493299</v>
      </c>
      <c r="E210" s="4">
        <v>1777.05976939227</v>
      </c>
      <c r="F210" s="4">
        <v>1462.18422925715</v>
      </c>
      <c r="G210" s="4">
        <v>1176.2212902664601</v>
      </c>
      <c r="H210" s="4">
        <v>764.08129243298197</v>
      </c>
      <c r="I210" s="4">
        <v>338.05867664905298</v>
      </c>
      <c r="J210" s="4">
        <v>119.56654385597901</v>
      </c>
      <c r="K210" s="4">
        <v>113.18281330060501</v>
      </c>
      <c r="L210" s="4">
        <v>73.594831523495102</v>
      </c>
    </row>
    <row r="211" spans="1:12" x14ac:dyDescent="0.3">
      <c r="A211" s="10" t="s">
        <v>96</v>
      </c>
      <c r="B211" s="2" t="s">
        <v>28</v>
      </c>
      <c r="C211" s="4">
        <v>5.9416563694921001E-2</v>
      </c>
      <c r="D211" s="4">
        <v>6.1913667428248297E-3</v>
      </c>
      <c r="E211" s="4">
        <v>5.5710036170898E-3</v>
      </c>
      <c r="F211" s="4">
        <v>4.0503320818718299E-3</v>
      </c>
      <c r="G211" s="4">
        <v>3.27328092492252E-3</v>
      </c>
      <c r="H211" s="4">
        <v>3.8335516126348202E-3</v>
      </c>
      <c r="I211" s="4">
        <v>3.4133869566495799E-3</v>
      </c>
      <c r="J211" s="4">
        <v>3.2158887973024498E-3</v>
      </c>
      <c r="K211" s="4">
        <v>2.2926685646797E-3</v>
      </c>
      <c r="L211" s="5"/>
    </row>
    <row r="212" spans="1:12" x14ac:dyDescent="0.3">
      <c r="A212" s="10" t="s">
        <v>97</v>
      </c>
      <c r="B212" s="2" t="s">
        <v>28</v>
      </c>
      <c r="C212" s="4">
        <v>423.15955820424898</v>
      </c>
      <c r="D212" s="4">
        <v>415.68630510756299</v>
      </c>
      <c r="E212" s="4">
        <v>457.86085030052902</v>
      </c>
      <c r="F212" s="4">
        <v>514.75105497843003</v>
      </c>
      <c r="G212" s="4">
        <v>538.906320755602</v>
      </c>
      <c r="H212" s="4">
        <v>555.97798423040103</v>
      </c>
      <c r="I212" s="4">
        <v>578.85125436389205</v>
      </c>
      <c r="J212" s="4">
        <v>548.57956391611901</v>
      </c>
      <c r="K212" s="4">
        <v>509.37187090600401</v>
      </c>
      <c r="L212" s="4">
        <v>519.44984746142495</v>
      </c>
    </row>
    <row r="213" spans="1:12" x14ac:dyDescent="0.3">
      <c r="A213" s="10" t="s">
        <v>98</v>
      </c>
      <c r="B213" s="2" t="s">
        <v>28</v>
      </c>
      <c r="C213" s="4">
        <v>165.66544931625401</v>
      </c>
      <c r="D213" s="4">
        <v>133.74615647814599</v>
      </c>
      <c r="E213" s="4">
        <v>156.34727589847199</v>
      </c>
      <c r="F213" s="4">
        <v>156.72881888046899</v>
      </c>
      <c r="G213" s="4">
        <v>139.27307450962701</v>
      </c>
      <c r="H213" s="4">
        <v>136.926640558283</v>
      </c>
      <c r="I213" s="4">
        <v>137.12676327836701</v>
      </c>
      <c r="J213" s="4">
        <v>128.04118948748601</v>
      </c>
      <c r="K213" s="4">
        <v>99.766569359804706</v>
      </c>
      <c r="L213" s="4">
        <v>72.126854358583998</v>
      </c>
    </row>
    <row r="214" spans="1:12" x14ac:dyDescent="0.3">
      <c r="A214" s="10" t="s">
        <v>99</v>
      </c>
      <c r="B214" s="2" t="s">
        <v>28</v>
      </c>
      <c r="C214" s="4">
        <v>370.79526297257001</v>
      </c>
      <c r="D214" s="4">
        <v>362.814531751321</v>
      </c>
      <c r="E214" s="4">
        <v>353.41163992015402</v>
      </c>
      <c r="F214" s="4">
        <v>344.96723351882201</v>
      </c>
      <c r="G214" s="4">
        <v>291.93457469185103</v>
      </c>
      <c r="H214" s="4">
        <v>243.427086494348</v>
      </c>
      <c r="I214" s="4">
        <v>199.50006790224199</v>
      </c>
      <c r="J214" s="4">
        <v>148.64821558282901</v>
      </c>
      <c r="K214" s="4">
        <v>108.57273294697499</v>
      </c>
      <c r="L214" s="4">
        <v>71.633216357006205</v>
      </c>
    </row>
    <row r="215" spans="1:12" x14ac:dyDescent="0.3">
      <c r="A215" s="10" t="s">
        <v>100</v>
      </c>
      <c r="B215" s="2" t="s">
        <v>28</v>
      </c>
      <c r="C215" s="4">
        <v>187.22227339346799</v>
      </c>
      <c r="D215" s="4">
        <v>188.36649579643199</v>
      </c>
      <c r="E215" s="4">
        <v>224.51842314061901</v>
      </c>
      <c r="F215" s="4">
        <v>246.01736176481799</v>
      </c>
      <c r="G215" s="4">
        <v>269.00927011108303</v>
      </c>
      <c r="H215" s="4">
        <v>258.128909751317</v>
      </c>
      <c r="I215" s="4">
        <v>244.15094550108901</v>
      </c>
      <c r="J215" s="4">
        <v>214.907703929062</v>
      </c>
      <c r="K215" s="4">
        <v>206.022126055972</v>
      </c>
      <c r="L215" s="4">
        <v>169.260787827038</v>
      </c>
    </row>
    <row r="216" spans="1:12" x14ac:dyDescent="0.3">
      <c r="A216" s="10" t="s">
        <v>101</v>
      </c>
      <c r="B216" s="2" t="s">
        <v>28</v>
      </c>
      <c r="C216" s="4">
        <v>24.1859565730859</v>
      </c>
      <c r="D216" s="4">
        <v>23.096163411581401</v>
      </c>
      <c r="E216" s="4">
        <v>21.679138316779898</v>
      </c>
      <c r="F216" s="4">
        <v>17.134318062214401</v>
      </c>
      <c r="G216" s="4">
        <v>13.707797928558</v>
      </c>
      <c r="H216" s="4">
        <v>13.4430070353392</v>
      </c>
      <c r="I216" s="4">
        <v>13.2347109734883</v>
      </c>
      <c r="J216" s="4">
        <v>12.654871391471501</v>
      </c>
      <c r="K216" s="4">
        <v>10.0753492791996</v>
      </c>
      <c r="L216" s="4">
        <v>6.7544965430779103</v>
      </c>
    </row>
    <row r="217" spans="1:12" x14ac:dyDescent="0.3">
      <c r="A217" s="10" t="s">
        <v>102</v>
      </c>
      <c r="B217" s="2" t="s">
        <v>28</v>
      </c>
      <c r="C217" s="4">
        <v>63.1873265484953</v>
      </c>
      <c r="D217" s="4">
        <v>70.098204049977298</v>
      </c>
      <c r="E217" s="4">
        <v>71.762377608024295</v>
      </c>
      <c r="F217" s="4">
        <v>76.457136837242004</v>
      </c>
      <c r="G217" s="4">
        <v>77.559284104504002</v>
      </c>
      <c r="H217" s="4">
        <v>81.689654555466902</v>
      </c>
      <c r="I217" s="4">
        <v>66.671233491419599</v>
      </c>
      <c r="J217" s="4">
        <v>42.237678629607302</v>
      </c>
      <c r="K217" s="4">
        <v>12.7214702742467</v>
      </c>
      <c r="L217" s="5"/>
    </row>
    <row r="218" spans="1:12" x14ac:dyDescent="0.3">
      <c r="A218" s="10" t="s">
        <v>103</v>
      </c>
      <c r="B218" s="2" t="s">
        <v>28</v>
      </c>
      <c r="C218" s="4">
        <v>246.57286722681499</v>
      </c>
      <c r="D218" s="4">
        <v>250.62055935181201</v>
      </c>
      <c r="E218" s="4">
        <v>254.859259843384</v>
      </c>
      <c r="F218" s="4">
        <v>254.66579809472901</v>
      </c>
      <c r="G218" s="4">
        <v>237.68807822174699</v>
      </c>
      <c r="H218" s="4">
        <v>215.10687918264799</v>
      </c>
      <c r="I218" s="4">
        <v>198.74319348096901</v>
      </c>
      <c r="J218" s="4">
        <v>186.75491860280101</v>
      </c>
      <c r="K218" s="4">
        <v>152.600811724153</v>
      </c>
      <c r="L218" s="4">
        <v>47.072891140235498</v>
      </c>
    </row>
    <row r="219" spans="1:12" x14ac:dyDescent="0.3">
      <c r="A219" s="10" t="s">
        <v>104</v>
      </c>
      <c r="B219" s="2" t="s">
        <v>28</v>
      </c>
      <c r="C219" s="4">
        <v>1130.53426630933</v>
      </c>
      <c r="D219" s="4">
        <v>1062.0482444940401</v>
      </c>
      <c r="E219" s="4">
        <v>1036.8103010462901</v>
      </c>
      <c r="F219" s="4">
        <v>957.59962962033296</v>
      </c>
      <c r="G219" s="4">
        <v>744.77273299129899</v>
      </c>
      <c r="H219" s="4">
        <v>716.39709620972496</v>
      </c>
      <c r="I219" s="4">
        <v>716.71648394538795</v>
      </c>
      <c r="J219" s="4">
        <v>608.65610022458804</v>
      </c>
      <c r="K219" s="4">
        <v>320.92352396408597</v>
      </c>
      <c r="L219" s="4">
        <v>96.316007849571704</v>
      </c>
    </row>
    <row r="220" spans="1:12" x14ac:dyDescent="0.3">
      <c r="A220" s="10" t="s">
        <v>105</v>
      </c>
      <c r="B220" s="2" t="s">
        <v>28</v>
      </c>
      <c r="C220" s="4">
        <v>147.21311667680899</v>
      </c>
      <c r="D220" s="4">
        <v>149.56417248830601</v>
      </c>
      <c r="E220" s="4">
        <v>137.80090787577501</v>
      </c>
      <c r="F220" s="4">
        <v>140.31623299413499</v>
      </c>
      <c r="G220" s="4">
        <v>125.615358521338</v>
      </c>
      <c r="H220" s="4">
        <v>117.62212158496099</v>
      </c>
      <c r="I220" s="4">
        <v>119.31014826545599</v>
      </c>
      <c r="J220" s="4">
        <v>109.067441805244</v>
      </c>
      <c r="K220" s="4">
        <v>75.867112501872001</v>
      </c>
      <c r="L220" s="4">
        <v>43.523397034945603</v>
      </c>
    </row>
    <row r="221" spans="1:12" x14ac:dyDescent="0.3">
      <c r="A221" s="10" t="s">
        <v>106</v>
      </c>
      <c r="B221" s="2" t="s">
        <v>28</v>
      </c>
      <c r="C221" s="4">
        <v>1953.31999020743</v>
      </c>
      <c r="D221" s="4">
        <v>1888.41246268994</v>
      </c>
      <c r="E221" s="4">
        <v>1891.3319176329101</v>
      </c>
      <c r="F221" s="4">
        <v>1862.0259608912199</v>
      </c>
      <c r="G221" s="4">
        <v>1626.70716229598</v>
      </c>
      <c r="H221" s="4">
        <v>1585.2016976590401</v>
      </c>
      <c r="I221" s="4">
        <v>1573.31702004824</v>
      </c>
      <c r="J221" s="4">
        <v>1445.74709652566</v>
      </c>
      <c r="K221" s="4">
        <v>1079.78136637839</v>
      </c>
      <c r="L221" s="4">
        <v>719.88276355179903</v>
      </c>
    </row>
    <row r="222" spans="1:12" x14ac:dyDescent="0.3">
      <c r="A222" s="10" t="s">
        <v>93</v>
      </c>
      <c r="B222" s="2" t="s">
        <v>31</v>
      </c>
      <c r="C222" s="4">
        <v>-254.428987308058</v>
      </c>
      <c r="D222" s="4">
        <v>-240.369992162556</v>
      </c>
      <c r="E222" s="4">
        <v>-266.32699543126398</v>
      </c>
      <c r="F222" s="4">
        <v>-271.253380648698</v>
      </c>
      <c r="G222" s="4">
        <v>-283.26786586977403</v>
      </c>
      <c r="H222" s="4">
        <v>-288.99584195888798</v>
      </c>
      <c r="I222" s="4">
        <v>-304.87209115210499</v>
      </c>
      <c r="J222" s="4">
        <v>-436.73434210785501</v>
      </c>
      <c r="K222" s="4">
        <v>-526.91519415714004</v>
      </c>
      <c r="L222" s="4">
        <v>-590.38395876894299</v>
      </c>
    </row>
    <row r="223" spans="1:12" x14ac:dyDescent="0.3">
      <c r="A223" s="10" t="s">
        <v>94</v>
      </c>
      <c r="B223" s="2" t="s">
        <v>31</v>
      </c>
      <c r="C223" s="4">
        <v>229.86221912794801</v>
      </c>
      <c r="D223" s="4">
        <v>228.83083639768901</v>
      </c>
      <c r="E223" s="4">
        <v>228.92911043373101</v>
      </c>
      <c r="F223" s="4">
        <v>227.115515297717</v>
      </c>
      <c r="G223" s="4">
        <v>213.94242389908001</v>
      </c>
      <c r="H223" s="4">
        <v>204.25255532202101</v>
      </c>
      <c r="I223" s="4">
        <v>168.99185887015599</v>
      </c>
      <c r="J223" s="4">
        <v>126.489242444483</v>
      </c>
      <c r="K223" s="4">
        <v>107.26053661767099</v>
      </c>
      <c r="L223" s="4">
        <v>90.077112045629903</v>
      </c>
    </row>
    <row r="224" spans="1:12" x14ac:dyDescent="0.3">
      <c r="A224" s="10" t="s">
        <v>95</v>
      </c>
      <c r="B224" s="2" t="s">
        <v>31</v>
      </c>
      <c r="C224" s="4">
        <v>2047.37856471438</v>
      </c>
      <c r="D224" s="4">
        <v>1951.2430676689801</v>
      </c>
      <c r="E224" s="4">
        <v>1777.06924204558</v>
      </c>
      <c r="F224" s="4">
        <v>1462.16986998784</v>
      </c>
      <c r="G224" s="4">
        <v>1176.3569036809099</v>
      </c>
      <c r="H224" s="4">
        <v>764.65918046916897</v>
      </c>
      <c r="I224" s="4">
        <v>339.13599493212899</v>
      </c>
      <c r="J224" s="4">
        <v>117.644683217523</v>
      </c>
      <c r="K224" s="4">
        <v>113.461973981176</v>
      </c>
      <c r="L224" s="4">
        <v>74.472779747839098</v>
      </c>
    </row>
    <row r="225" spans="1:12" x14ac:dyDescent="0.3">
      <c r="A225" s="10" t="s">
        <v>96</v>
      </c>
      <c r="B225" s="2" t="s">
        <v>31</v>
      </c>
      <c r="C225" s="4">
        <v>5.9416563694921001E-2</v>
      </c>
      <c r="D225" s="4">
        <v>6.1911445108031602E-3</v>
      </c>
      <c r="E225" s="4">
        <v>5.5708095368448597E-3</v>
      </c>
      <c r="F225" s="4">
        <v>4.0509295558064399E-3</v>
      </c>
      <c r="G225" s="4">
        <v>3.2726844303541899E-3</v>
      </c>
      <c r="H225" s="4">
        <v>3.8367973883334299E-3</v>
      </c>
      <c r="I225" s="4">
        <v>3.4110150747132901E-3</v>
      </c>
      <c r="J225" s="4">
        <v>3.2268158537970002E-3</v>
      </c>
      <c r="K225" s="4">
        <v>2.2943135138488E-3</v>
      </c>
      <c r="L225" s="5"/>
    </row>
    <row r="226" spans="1:12" x14ac:dyDescent="0.3">
      <c r="A226" s="10" t="s">
        <v>97</v>
      </c>
      <c r="B226" s="2" t="s">
        <v>31</v>
      </c>
      <c r="C226" s="4">
        <v>423.15955820424898</v>
      </c>
      <c r="D226" s="4">
        <v>415.664430435388</v>
      </c>
      <c r="E226" s="4">
        <v>457.85112395020599</v>
      </c>
      <c r="F226" s="4">
        <v>514.82516427407302</v>
      </c>
      <c r="G226" s="4">
        <v>538.851358401281</v>
      </c>
      <c r="H226" s="4">
        <v>555.80447491756797</v>
      </c>
      <c r="I226" s="4">
        <v>578.51007142397998</v>
      </c>
      <c r="J226" s="4">
        <v>541.28575293782399</v>
      </c>
      <c r="K226" s="4">
        <v>503.30163638479303</v>
      </c>
      <c r="L226" s="4">
        <v>519.45000013601896</v>
      </c>
    </row>
    <row r="227" spans="1:12" x14ac:dyDescent="0.3">
      <c r="A227" s="10" t="s">
        <v>98</v>
      </c>
      <c r="B227" s="2" t="s">
        <v>31</v>
      </c>
      <c r="C227" s="4">
        <v>165.66542516976199</v>
      </c>
      <c r="D227" s="4">
        <v>135.15215805285499</v>
      </c>
      <c r="E227" s="4">
        <v>157.49715864808101</v>
      </c>
      <c r="F227" s="4">
        <v>156.75957137915799</v>
      </c>
      <c r="G227" s="4">
        <v>139.27319849144999</v>
      </c>
      <c r="H227" s="4">
        <v>136.92194017522999</v>
      </c>
      <c r="I227" s="4">
        <v>137.12629990984601</v>
      </c>
      <c r="J227" s="4">
        <v>128.845261478655</v>
      </c>
      <c r="K227" s="4">
        <v>100.276012508214</v>
      </c>
      <c r="L227" s="4">
        <v>72.239290162634404</v>
      </c>
    </row>
    <row r="228" spans="1:12" x14ac:dyDescent="0.3">
      <c r="A228" s="10" t="s">
        <v>99</v>
      </c>
      <c r="B228" s="2" t="s">
        <v>31</v>
      </c>
      <c r="C228" s="4">
        <v>370.79526297257001</v>
      </c>
      <c r="D228" s="4">
        <v>362.814531751321</v>
      </c>
      <c r="E228" s="4">
        <v>353.42642366431801</v>
      </c>
      <c r="F228" s="4">
        <v>344.98267404174402</v>
      </c>
      <c r="G228" s="4">
        <v>291.95066443566299</v>
      </c>
      <c r="H228" s="4">
        <v>243.43770969215399</v>
      </c>
      <c r="I228" s="4">
        <v>199.50006790224199</v>
      </c>
      <c r="J228" s="4">
        <v>148.634305077237</v>
      </c>
      <c r="K228" s="4">
        <v>108.558822441384</v>
      </c>
      <c r="L228" s="4">
        <v>71.121688275729099</v>
      </c>
    </row>
    <row r="229" spans="1:12" x14ac:dyDescent="0.3">
      <c r="A229" s="10" t="s">
        <v>100</v>
      </c>
      <c r="B229" s="2" t="s">
        <v>31</v>
      </c>
      <c r="C229" s="4">
        <v>187.22175534206499</v>
      </c>
      <c r="D229" s="4">
        <v>188.36815928876101</v>
      </c>
      <c r="E229" s="4">
        <v>224.41762579857399</v>
      </c>
      <c r="F229" s="4">
        <v>245.92110059498401</v>
      </c>
      <c r="G229" s="4">
        <v>268.91492674023601</v>
      </c>
      <c r="H229" s="4">
        <v>258.01845206899202</v>
      </c>
      <c r="I229" s="4">
        <v>243.66186076041001</v>
      </c>
      <c r="J229" s="4">
        <v>213.69426649565699</v>
      </c>
      <c r="K229" s="4">
        <v>205.33239272271999</v>
      </c>
      <c r="L229" s="4">
        <v>166.918507428601</v>
      </c>
    </row>
    <row r="230" spans="1:12" x14ac:dyDescent="0.3">
      <c r="A230" s="10" t="s">
        <v>101</v>
      </c>
      <c r="B230" s="2" t="s">
        <v>31</v>
      </c>
      <c r="C230" s="4">
        <v>24.1859565730859</v>
      </c>
      <c r="D230" s="4">
        <v>23.096163411581401</v>
      </c>
      <c r="E230" s="4">
        <v>21.679138316779898</v>
      </c>
      <c r="F230" s="4">
        <v>17.134318062214401</v>
      </c>
      <c r="G230" s="4">
        <v>13.707797928558</v>
      </c>
      <c r="H230" s="4">
        <v>13.4430070353392</v>
      </c>
      <c r="I230" s="4">
        <v>13.2912625919141</v>
      </c>
      <c r="J230" s="4">
        <v>10.8715791253546</v>
      </c>
      <c r="K230" s="4">
        <v>8.3687664070595993</v>
      </c>
      <c r="L230" s="4">
        <v>6.0607237499915101</v>
      </c>
    </row>
    <row r="231" spans="1:12" x14ac:dyDescent="0.3">
      <c r="A231" s="10" t="s">
        <v>102</v>
      </c>
      <c r="B231" s="2" t="s">
        <v>31</v>
      </c>
      <c r="C231" s="4">
        <v>63.1873265484953</v>
      </c>
      <c r="D231" s="4">
        <v>70.098204049977298</v>
      </c>
      <c r="E231" s="4">
        <v>71.762377608024295</v>
      </c>
      <c r="F231" s="4">
        <v>73.165686644089803</v>
      </c>
      <c r="G231" s="4">
        <v>74.221475457927099</v>
      </c>
      <c r="H231" s="4">
        <v>78.305487455465396</v>
      </c>
      <c r="I231" s="4">
        <v>66.671233491419599</v>
      </c>
      <c r="J231" s="4">
        <v>42.237678629607302</v>
      </c>
      <c r="K231" s="4">
        <v>13.1942300069871</v>
      </c>
      <c r="L231" s="5"/>
    </row>
    <row r="232" spans="1:12" x14ac:dyDescent="0.3">
      <c r="A232" s="10" t="s">
        <v>103</v>
      </c>
      <c r="B232" s="2" t="s">
        <v>31</v>
      </c>
      <c r="C232" s="4">
        <v>246.57286722681499</v>
      </c>
      <c r="D232" s="4">
        <v>250.62055935181201</v>
      </c>
      <c r="E232" s="4">
        <v>254.859259843384</v>
      </c>
      <c r="F232" s="4">
        <v>254.66579809472901</v>
      </c>
      <c r="G232" s="4">
        <v>237.68807822174699</v>
      </c>
      <c r="H232" s="4">
        <v>214.93083187848799</v>
      </c>
      <c r="I232" s="4">
        <v>198.68804868019299</v>
      </c>
      <c r="J232" s="4">
        <v>186.75491860280101</v>
      </c>
      <c r="K232" s="4">
        <v>148.58951781134601</v>
      </c>
      <c r="L232" s="4">
        <v>37.593485124143299</v>
      </c>
    </row>
    <row r="233" spans="1:12" x14ac:dyDescent="0.3">
      <c r="A233" s="10" t="s">
        <v>104</v>
      </c>
      <c r="B233" s="2" t="s">
        <v>31</v>
      </c>
      <c r="C233" s="4">
        <v>1130.53426630933</v>
      </c>
      <c r="D233" s="4">
        <v>1062.0482444940401</v>
      </c>
      <c r="E233" s="4">
        <v>1036.8103010462901</v>
      </c>
      <c r="F233" s="4">
        <v>961.04996785816297</v>
      </c>
      <c r="G233" s="4">
        <v>748.11054163787605</v>
      </c>
      <c r="H233" s="4">
        <v>719.65663499773302</v>
      </c>
      <c r="I233" s="4">
        <v>716.54661640685595</v>
      </c>
      <c r="J233" s="4">
        <v>620.45957824341599</v>
      </c>
      <c r="K233" s="4">
        <v>332.54539082547302</v>
      </c>
      <c r="L233" s="4">
        <v>104.370298913466</v>
      </c>
    </row>
    <row r="234" spans="1:12" x14ac:dyDescent="0.3">
      <c r="A234" s="10" t="s">
        <v>105</v>
      </c>
      <c r="B234" s="2" t="s">
        <v>31</v>
      </c>
      <c r="C234" s="4">
        <v>147.21311667680899</v>
      </c>
      <c r="D234" s="4">
        <v>149.56417248830601</v>
      </c>
      <c r="E234" s="4">
        <v>137.80090787577501</v>
      </c>
      <c r="F234" s="4">
        <v>140.31623299413499</v>
      </c>
      <c r="G234" s="4">
        <v>125.615358521338</v>
      </c>
      <c r="H234" s="4">
        <v>117.62212158496099</v>
      </c>
      <c r="I234" s="4">
        <v>119.277385236413</v>
      </c>
      <c r="J234" s="4">
        <v>109.042550986305</v>
      </c>
      <c r="K234" s="4">
        <v>75.843642917964601</v>
      </c>
      <c r="L234" s="4">
        <v>43.506163630265704</v>
      </c>
    </row>
    <row r="235" spans="1:12" x14ac:dyDescent="0.3">
      <c r="A235" s="10" t="s">
        <v>106</v>
      </c>
      <c r="B235" s="2" t="s">
        <v>31</v>
      </c>
      <c r="C235" s="4">
        <v>1953.31999020743</v>
      </c>
      <c r="D235" s="4">
        <v>1888.41235324791</v>
      </c>
      <c r="E235" s="4">
        <v>1891.3318226445999</v>
      </c>
      <c r="F235" s="4">
        <v>1862.18523279703</v>
      </c>
      <c r="G235" s="4">
        <v>1626.70725166695</v>
      </c>
      <c r="H235" s="4">
        <v>1584.90185055748</v>
      </c>
      <c r="I235" s="4">
        <v>1573.0704351853101</v>
      </c>
      <c r="J235" s="4">
        <v>1455.4032615318799</v>
      </c>
      <c r="K235" s="4">
        <v>1085.8063310166201</v>
      </c>
      <c r="L235" s="4">
        <v>721.72062220354906</v>
      </c>
    </row>
    <row r="236" spans="1:12" x14ac:dyDescent="0.3">
      <c r="A236" s="10" t="s">
        <v>93</v>
      </c>
      <c r="B236" s="2" t="s">
        <v>32</v>
      </c>
      <c r="C236" s="4">
        <v>-254.428987308053</v>
      </c>
      <c r="D236" s="4">
        <v>-240.369992162557</v>
      </c>
      <c r="E236" s="4">
        <v>-266.32699543126103</v>
      </c>
      <c r="F236" s="4">
        <v>-271.25338064874802</v>
      </c>
      <c r="G236" s="4">
        <v>-283.26786586987998</v>
      </c>
      <c r="H236" s="4">
        <v>-288.99584195896398</v>
      </c>
      <c r="I236" s="4">
        <v>-304.87209115210902</v>
      </c>
      <c r="J236" s="4">
        <v>-436.73434210769301</v>
      </c>
      <c r="K236" s="4">
        <v>-526.91519415723599</v>
      </c>
      <c r="L236" s="4">
        <v>-590.83871262792297</v>
      </c>
    </row>
    <row r="237" spans="1:12" x14ac:dyDescent="0.3">
      <c r="A237" s="10" t="s">
        <v>94</v>
      </c>
      <c r="B237" s="2" t="s">
        <v>32</v>
      </c>
      <c r="C237" s="4">
        <v>229.86221912794801</v>
      </c>
      <c r="D237" s="4">
        <v>228.83083639768901</v>
      </c>
      <c r="E237" s="4">
        <v>228.92911043373101</v>
      </c>
      <c r="F237" s="4">
        <v>227.115515297717</v>
      </c>
      <c r="G237" s="4">
        <v>213.94242389908001</v>
      </c>
      <c r="H237" s="4">
        <v>204.25255532202101</v>
      </c>
      <c r="I237" s="4">
        <v>168.99185887015599</v>
      </c>
      <c r="J237" s="4">
        <v>126.489242444483</v>
      </c>
      <c r="K237" s="4">
        <v>107.26053661767099</v>
      </c>
      <c r="L237" s="4">
        <v>90.077112045629903</v>
      </c>
    </row>
    <row r="238" spans="1:12" x14ac:dyDescent="0.3">
      <c r="A238" s="10" t="s">
        <v>95</v>
      </c>
      <c r="B238" s="2" t="s">
        <v>32</v>
      </c>
      <c r="C238" s="4">
        <v>2047.37856471438</v>
      </c>
      <c r="D238" s="4">
        <v>1951.2430676689801</v>
      </c>
      <c r="E238" s="4">
        <v>1777.0692420456901</v>
      </c>
      <c r="F238" s="4">
        <v>1462.16986998829</v>
      </c>
      <c r="G238" s="4">
        <v>1176.3569036763899</v>
      </c>
      <c r="H238" s="4">
        <v>764.65918046918</v>
      </c>
      <c r="I238" s="4">
        <v>339.13599493293401</v>
      </c>
      <c r="J238" s="4">
        <v>117.64468321752599</v>
      </c>
      <c r="K238" s="4">
        <v>113.461973977688</v>
      </c>
      <c r="L238" s="4">
        <v>74.472779747839198</v>
      </c>
    </row>
    <row r="239" spans="1:12" x14ac:dyDescent="0.3">
      <c r="A239" s="10" t="s">
        <v>96</v>
      </c>
      <c r="B239" s="2" t="s">
        <v>32</v>
      </c>
      <c r="C239" s="4">
        <v>5.9416563694921001E-2</v>
      </c>
      <c r="D239" s="4">
        <v>6.1911445108031602E-3</v>
      </c>
      <c r="E239" s="4">
        <v>5.5708095368448701E-3</v>
      </c>
      <c r="F239" s="4">
        <v>4.0509295558064304E-3</v>
      </c>
      <c r="G239" s="4">
        <v>3.2726844303541899E-3</v>
      </c>
      <c r="H239" s="4">
        <v>3.8367973883334299E-3</v>
      </c>
      <c r="I239" s="4">
        <v>3.4110150747132702E-3</v>
      </c>
      <c r="J239" s="4">
        <v>3.22681585379707E-3</v>
      </c>
      <c r="K239" s="4">
        <v>2.2943135139162E-3</v>
      </c>
      <c r="L239" s="5"/>
    </row>
    <row r="240" spans="1:12" x14ac:dyDescent="0.3">
      <c r="A240" s="10" t="s">
        <v>97</v>
      </c>
      <c r="B240" s="2" t="s">
        <v>32</v>
      </c>
      <c r="C240" s="4">
        <v>423.15955820424898</v>
      </c>
      <c r="D240" s="4">
        <v>415.664430435388</v>
      </c>
      <c r="E240" s="4">
        <v>457.85112395058297</v>
      </c>
      <c r="F240" s="4">
        <v>514.825164274499</v>
      </c>
      <c r="G240" s="4">
        <v>538.851358401281</v>
      </c>
      <c r="H240" s="4">
        <v>555.80447491756797</v>
      </c>
      <c r="I240" s="4">
        <v>578.51007142397998</v>
      </c>
      <c r="J240" s="4">
        <v>541.28575293862104</v>
      </c>
      <c r="K240" s="4">
        <v>503.30163638479303</v>
      </c>
      <c r="L240" s="4">
        <v>519.45000013601896</v>
      </c>
    </row>
    <row r="241" spans="1:12" x14ac:dyDescent="0.3">
      <c r="A241" s="10" t="s">
        <v>98</v>
      </c>
      <c r="B241" s="2" t="s">
        <v>32</v>
      </c>
      <c r="C241" s="4">
        <v>165.66542516976199</v>
      </c>
      <c r="D241" s="4">
        <v>135.15215805285499</v>
      </c>
      <c r="E241" s="4">
        <v>157.497158648095</v>
      </c>
      <c r="F241" s="4">
        <v>156.75957137915699</v>
      </c>
      <c r="G241" s="4">
        <v>139.273198491447</v>
      </c>
      <c r="H241" s="4">
        <v>136.921940175229</v>
      </c>
      <c r="I241" s="4">
        <v>137.12629990984399</v>
      </c>
      <c r="J241" s="4">
        <v>128.845261478655</v>
      </c>
      <c r="K241" s="4">
        <v>100.276012509664</v>
      </c>
      <c r="L241" s="4">
        <v>72.239290162633495</v>
      </c>
    </row>
    <row r="242" spans="1:12" x14ac:dyDescent="0.3">
      <c r="A242" s="10" t="s">
        <v>99</v>
      </c>
      <c r="B242" s="2" t="s">
        <v>32</v>
      </c>
      <c r="C242" s="4">
        <v>370.79526297257001</v>
      </c>
      <c r="D242" s="4">
        <v>362.814531751321</v>
      </c>
      <c r="E242" s="4">
        <v>353.42642366431801</v>
      </c>
      <c r="F242" s="4">
        <v>344.98267404174499</v>
      </c>
      <c r="G242" s="4">
        <v>291.95066443566299</v>
      </c>
      <c r="H242" s="4">
        <v>243.43770969215399</v>
      </c>
      <c r="I242" s="4">
        <v>199.50006790224199</v>
      </c>
      <c r="J242" s="4">
        <v>148.634305077237</v>
      </c>
      <c r="K242" s="4">
        <v>108.558822441384</v>
      </c>
      <c r="L242" s="4">
        <v>71.121688275729099</v>
      </c>
    </row>
    <row r="243" spans="1:12" x14ac:dyDescent="0.3">
      <c r="A243" s="10" t="s">
        <v>100</v>
      </c>
      <c r="B243" s="2" t="s">
        <v>32</v>
      </c>
      <c r="C243" s="4">
        <v>187.221755342064</v>
      </c>
      <c r="D243" s="4">
        <v>188.36815928876001</v>
      </c>
      <c r="E243" s="4">
        <v>224.417625798546</v>
      </c>
      <c r="F243" s="4">
        <v>245.921100594948</v>
      </c>
      <c r="G243" s="4">
        <v>268.91492674476399</v>
      </c>
      <c r="H243" s="4">
        <v>258.01845206898099</v>
      </c>
      <c r="I243" s="4">
        <v>243.661860760461</v>
      </c>
      <c r="J243" s="4">
        <v>213.69426649572799</v>
      </c>
      <c r="K243" s="4">
        <v>205.332392720835</v>
      </c>
      <c r="L243" s="4">
        <v>166.91850742859</v>
      </c>
    </row>
    <row r="244" spans="1:12" x14ac:dyDescent="0.3">
      <c r="A244" s="10" t="s">
        <v>101</v>
      </c>
      <c r="B244" s="2" t="s">
        <v>32</v>
      </c>
      <c r="C244" s="4">
        <v>24.1859565730859</v>
      </c>
      <c r="D244" s="4">
        <v>23.096163411581401</v>
      </c>
      <c r="E244" s="4">
        <v>21.679138316779898</v>
      </c>
      <c r="F244" s="4">
        <v>17.134318062214401</v>
      </c>
      <c r="G244" s="4">
        <v>13.707797928558</v>
      </c>
      <c r="H244" s="4">
        <v>13.4430070353392</v>
      </c>
      <c r="I244" s="4">
        <v>13.2912625919141</v>
      </c>
      <c r="J244" s="4">
        <v>10.8715791253546</v>
      </c>
      <c r="K244" s="4">
        <v>8.3687664070596703</v>
      </c>
      <c r="L244" s="4">
        <v>6.0607237499915296</v>
      </c>
    </row>
    <row r="245" spans="1:12" x14ac:dyDescent="0.3">
      <c r="A245" s="10" t="s">
        <v>102</v>
      </c>
      <c r="B245" s="2" t="s">
        <v>32</v>
      </c>
      <c r="C245" s="4">
        <v>63.1873265484953</v>
      </c>
      <c r="D245" s="4">
        <v>70.098204049977298</v>
      </c>
      <c r="E245" s="4">
        <v>71.762377608024295</v>
      </c>
      <c r="F245" s="4">
        <v>73.165686644089803</v>
      </c>
      <c r="G245" s="4">
        <v>74.221475457927099</v>
      </c>
      <c r="H245" s="4">
        <v>78.305487455465496</v>
      </c>
      <c r="I245" s="4">
        <v>66.671233491419599</v>
      </c>
      <c r="J245" s="4">
        <v>42.237678629607302</v>
      </c>
      <c r="K245" s="4">
        <v>13.1942300069871</v>
      </c>
      <c r="L245" s="5"/>
    </row>
    <row r="246" spans="1:12" x14ac:dyDescent="0.3">
      <c r="A246" s="10" t="s">
        <v>103</v>
      </c>
      <c r="B246" s="2" t="s">
        <v>32</v>
      </c>
      <c r="C246" s="4">
        <v>246.57286722681499</v>
      </c>
      <c r="D246" s="4">
        <v>250.62055935181201</v>
      </c>
      <c r="E246" s="4">
        <v>254.859259843384</v>
      </c>
      <c r="F246" s="4">
        <v>254.66579809472901</v>
      </c>
      <c r="G246" s="4">
        <v>237.68807822174699</v>
      </c>
      <c r="H246" s="4">
        <v>214.93083187848899</v>
      </c>
      <c r="I246" s="4">
        <v>198.68804868019299</v>
      </c>
      <c r="J246" s="4">
        <v>186.75491860280101</v>
      </c>
      <c r="K246" s="4">
        <v>148.589517830462</v>
      </c>
      <c r="L246" s="4">
        <v>37.593485124143299</v>
      </c>
    </row>
    <row r="247" spans="1:12" x14ac:dyDescent="0.3">
      <c r="A247" s="10" t="s">
        <v>104</v>
      </c>
      <c r="B247" s="2" t="s">
        <v>32</v>
      </c>
      <c r="C247" s="4">
        <v>1130.53426630933</v>
      </c>
      <c r="D247" s="4">
        <v>1062.0482444940401</v>
      </c>
      <c r="E247" s="4">
        <v>1036.8103010462901</v>
      </c>
      <c r="F247" s="4">
        <v>961.04996785816297</v>
      </c>
      <c r="G247" s="4">
        <v>748.11054163787605</v>
      </c>
      <c r="H247" s="4">
        <v>719.65663499773302</v>
      </c>
      <c r="I247" s="4">
        <v>716.54661640685595</v>
      </c>
      <c r="J247" s="4">
        <v>620.45957824343498</v>
      </c>
      <c r="K247" s="4">
        <v>332.54539082414402</v>
      </c>
      <c r="L247" s="4">
        <v>104.370298913478</v>
      </c>
    </row>
    <row r="248" spans="1:12" x14ac:dyDescent="0.3">
      <c r="A248" s="10" t="s">
        <v>105</v>
      </c>
      <c r="B248" s="2" t="s">
        <v>32</v>
      </c>
      <c r="C248" s="4">
        <v>147.21311667680899</v>
      </c>
      <c r="D248" s="4">
        <v>149.56417248830601</v>
      </c>
      <c r="E248" s="4">
        <v>137.80090787577501</v>
      </c>
      <c r="F248" s="4">
        <v>140.31623299413499</v>
      </c>
      <c r="G248" s="4">
        <v>125.615358521338</v>
      </c>
      <c r="H248" s="4">
        <v>117.62212158496099</v>
      </c>
      <c r="I248" s="4">
        <v>119.277385236413</v>
      </c>
      <c r="J248" s="4">
        <v>109.042550986305</v>
      </c>
      <c r="K248" s="4">
        <v>75.843642917964601</v>
      </c>
      <c r="L248" s="4">
        <v>43.506163630265704</v>
      </c>
    </row>
    <row r="249" spans="1:12" x14ac:dyDescent="0.3">
      <c r="A249" s="10" t="s">
        <v>106</v>
      </c>
      <c r="B249" s="2" t="s">
        <v>32</v>
      </c>
      <c r="C249" s="4">
        <v>1953.31999020743</v>
      </c>
      <c r="D249" s="4">
        <v>1888.41235324791</v>
      </c>
      <c r="E249" s="4">
        <v>1891.3318226445999</v>
      </c>
      <c r="F249" s="4">
        <v>1862.18523279703</v>
      </c>
      <c r="G249" s="4">
        <v>1626.70725166695</v>
      </c>
      <c r="H249" s="4">
        <v>1584.90185055748</v>
      </c>
      <c r="I249" s="4">
        <v>1573.0704351853101</v>
      </c>
      <c r="J249" s="4">
        <v>1455.4032615318999</v>
      </c>
      <c r="K249" s="4">
        <v>1085.8063310344501</v>
      </c>
      <c r="L249" s="4">
        <v>721.72062220355997</v>
      </c>
    </row>
    <row r="250" spans="1:12" x14ac:dyDescent="0.3">
      <c r="A250" s="10" t="s">
        <v>93</v>
      </c>
      <c r="B250" s="2" t="s">
        <v>33</v>
      </c>
      <c r="C250" s="4">
        <v>-254.42898730805601</v>
      </c>
      <c r="D250" s="4">
        <v>-240.369992162557</v>
      </c>
      <c r="E250" s="4">
        <v>-266.32699543126103</v>
      </c>
      <c r="F250" s="4">
        <v>-271.25338064871102</v>
      </c>
      <c r="G250" s="4">
        <v>-283.26786586988101</v>
      </c>
      <c r="H250" s="4">
        <v>-288.99584195896699</v>
      </c>
      <c r="I250" s="4">
        <v>-304.872091152108</v>
      </c>
      <c r="J250" s="4">
        <v>-436.73434210769398</v>
      </c>
      <c r="K250" s="4">
        <v>-526.91519415722303</v>
      </c>
      <c r="L250" s="4">
        <v>-590.38395876893298</v>
      </c>
    </row>
    <row r="251" spans="1:12" x14ac:dyDescent="0.3">
      <c r="A251" s="10" t="s">
        <v>94</v>
      </c>
      <c r="B251" s="2" t="s">
        <v>33</v>
      </c>
      <c r="C251" s="4">
        <v>229.86221912794801</v>
      </c>
      <c r="D251" s="4">
        <v>228.83083639768901</v>
      </c>
      <c r="E251" s="4">
        <v>228.92911043373101</v>
      </c>
      <c r="F251" s="4">
        <v>227.115515297717</v>
      </c>
      <c r="G251" s="4">
        <v>213.94242389908001</v>
      </c>
      <c r="H251" s="4">
        <v>204.25255532202101</v>
      </c>
      <c r="I251" s="4">
        <v>168.99185887015599</v>
      </c>
      <c r="J251" s="4">
        <v>126.489242444483</v>
      </c>
      <c r="K251" s="4">
        <v>107.26053661767099</v>
      </c>
      <c r="L251" s="4">
        <v>90.077112045629903</v>
      </c>
    </row>
    <row r="252" spans="1:12" x14ac:dyDescent="0.3">
      <c r="A252" s="10" t="s">
        <v>95</v>
      </c>
      <c r="B252" s="2" t="s">
        <v>33</v>
      </c>
      <c r="C252" s="4">
        <v>2047.37856471438</v>
      </c>
      <c r="D252" s="4">
        <v>1951.2430676689801</v>
      </c>
      <c r="E252" s="4">
        <v>1777.06924204541</v>
      </c>
      <c r="F252" s="4">
        <v>1462.16986998829</v>
      </c>
      <c r="G252" s="4">
        <v>1176.3569036763099</v>
      </c>
      <c r="H252" s="4">
        <v>764.65918046916602</v>
      </c>
      <c r="I252" s="4">
        <v>339.13599493292099</v>
      </c>
      <c r="J252" s="4">
        <v>117.644683217527</v>
      </c>
      <c r="K252" s="4">
        <v>113.461973977686</v>
      </c>
      <c r="L252" s="4">
        <v>74.472779747841003</v>
      </c>
    </row>
    <row r="253" spans="1:12" x14ac:dyDescent="0.3">
      <c r="A253" s="10" t="s">
        <v>96</v>
      </c>
      <c r="B253" s="2" t="s">
        <v>33</v>
      </c>
      <c r="C253" s="4">
        <v>5.9416563694921001E-2</v>
      </c>
      <c r="D253" s="4">
        <v>6.1911445108031602E-3</v>
      </c>
      <c r="E253" s="4">
        <v>5.5708095368448597E-3</v>
      </c>
      <c r="F253" s="4">
        <v>4.0509295558064399E-3</v>
      </c>
      <c r="G253" s="4">
        <v>3.2726844303541899E-3</v>
      </c>
      <c r="H253" s="4">
        <v>3.8367973883334299E-3</v>
      </c>
      <c r="I253" s="4">
        <v>3.4110150747132901E-3</v>
      </c>
      <c r="J253" s="4">
        <v>3.2268158537970102E-3</v>
      </c>
      <c r="K253" s="4">
        <v>2.2943135139161601E-3</v>
      </c>
      <c r="L253" s="5"/>
    </row>
    <row r="254" spans="1:12" x14ac:dyDescent="0.3">
      <c r="A254" s="10" t="s">
        <v>97</v>
      </c>
      <c r="B254" s="2" t="s">
        <v>33</v>
      </c>
      <c r="C254" s="4">
        <v>423.15955820424898</v>
      </c>
      <c r="D254" s="4">
        <v>415.66443043538999</v>
      </c>
      <c r="E254" s="4">
        <v>457.85112395027397</v>
      </c>
      <c r="F254" s="4">
        <v>514.82516427407302</v>
      </c>
      <c r="G254" s="4">
        <v>538.851358401281</v>
      </c>
      <c r="H254" s="4">
        <v>555.80447491756797</v>
      </c>
      <c r="I254" s="4">
        <v>578.51007142397998</v>
      </c>
      <c r="J254" s="4">
        <v>541.285752938624</v>
      </c>
      <c r="K254" s="4">
        <v>503.30163638479303</v>
      </c>
      <c r="L254" s="4">
        <v>519.45000013601896</v>
      </c>
    </row>
    <row r="255" spans="1:12" x14ac:dyDescent="0.3">
      <c r="A255" s="10" t="s">
        <v>98</v>
      </c>
      <c r="B255" s="2" t="s">
        <v>33</v>
      </c>
      <c r="C255" s="4">
        <v>165.66542516976199</v>
      </c>
      <c r="D255" s="4">
        <v>135.15215805285499</v>
      </c>
      <c r="E255" s="4">
        <v>157.49715864808101</v>
      </c>
      <c r="F255" s="4">
        <v>156.75957137915799</v>
      </c>
      <c r="G255" s="4">
        <v>139.273198491447</v>
      </c>
      <c r="H255" s="4">
        <v>136.92194017522999</v>
      </c>
      <c r="I255" s="4">
        <v>137.12629990984499</v>
      </c>
      <c r="J255" s="4">
        <v>128.84526147865401</v>
      </c>
      <c r="K255" s="4">
        <v>100.276012509664</v>
      </c>
      <c r="L255" s="4">
        <v>72.239290162633395</v>
      </c>
    </row>
    <row r="256" spans="1:12" x14ac:dyDescent="0.3">
      <c r="A256" s="10" t="s">
        <v>99</v>
      </c>
      <c r="B256" s="2" t="s">
        <v>33</v>
      </c>
      <c r="C256" s="4">
        <v>370.79526297257001</v>
      </c>
      <c r="D256" s="4">
        <v>362.814531751321</v>
      </c>
      <c r="E256" s="4">
        <v>353.42642366431801</v>
      </c>
      <c r="F256" s="4">
        <v>344.98267404174402</v>
      </c>
      <c r="G256" s="4">
        <v>291.95066443566299</v>
      </c>
      <c r="H256" s="4">
        <v>243.43770969215399</v>
      </c>
      <c r="I256" s="4">
        <v>199.50006790224199</v>
      </c>
      <c r="J256" s="4">
        <v>148.634305077237</v>
      </c>
      <c r="K256" s="4">
        <v>108.558822441384</v>
      </c>
      <c r="L256" s="4">
        <v>71.121688275729099</v>
      </c>
    </row>
    <row r="257" spans="1:12" x14ac:dyDescent="0.3">
      <c r="A257" s="10" t="s">
        <v>100</v>
      </c>
      <c r="B257" s="2" t="s">
        <v>33</v>
      </c>
      <c r="C257" s="4">
        <v>187.221755342064</v>
      </c>
      <c r="D257" s="4">
        <v>188.36815928876101</v>
      </c>
      <c r="E257" s="4">
        <v>224.41762579856299</v>
      </c>
      <c r="F257" s="4">
        <v>245.92110059500001</v>
      </c>
      <c r="G257" s="4">
        <v>268.91492674484698</v>
      </c>
      <c r="H257" s="4">
        <v>258.01845206899497</v>
      </c>
      <c r="I257" s="4">
        <v>243.661860760476</v>
      </c>
      <c r="J257" s="4">
        <v>213.69426649574299</v>
      </c>
      <c r="K257" s="4">
        <v>205.332392720847</v>
      </c>
      <c r="L257" s="4">
        <v>166.91850742860501</v>
      </c>
    </row>
    <row r="258" spans="1:12" x14ac:dyDescent="0.3">
      <c r="A258" s="10" t="s">
        <v>101</v>
      </c>
      <c r="B258" s="2" t="s">
        <v>33</v>
      </c>
      <c r="C258" s="4">
        <v>24.1859565730859</v>
      </c>
      <c r="D258" s="4">
        <v>23.096163411581401</v>
      </c>
      <c r="E258" s="4">
        <v>21.679138316779898</v>
      </c>
      <c r="F258" s="4">
        <v>17.134318062214401</v>
      </c>
      <c r="G258" s="4">
        <v>13.707797928558</v>
      </c>
      <c r="H258" s="4">
        <v>13.4430070353392</v>
      </c>
      <c r="I258" s="4">
        <v>13.2912625919141</v>
      </c>
      <c r="J258" s="4">
        <v>10.8715791253546</v>
      </c>
      <c r="K258" s="4">
        <v>8.3687664070595904</v>
      </c>
      <c r="L258" s="4">
        <v>6.0607237499915101</v>
      </c>
    </row>
    <row r="259" spans="1:12" x14ac:dyDescent="0.3">
      <c r="A259" s="10" t="s">
        <v>102</v>
      </c>
      <c r="B259" s="2" t="s">
        <v>33</v>
      </c>
      <c r="C259" s="4">
        <v>63.1873265484953</v>
      </c>
      <c r="D259" s="4">
        <v>70.098204049977298</v>
      </c>
      <c r="E259" s="4">
        <v>71.762377608024295</v>
      </c>
      <c r="F259" s="4">
        <v>73.165686644089803</v>
      </c>
      <c r="G259" s="4">
        <v>74.221475457927099</v>
      </c>
      <c r="H259" s="4">
        <v>78.305487455465396</v>
      </c>
      <c r="I259" s="4">
        <v>66.671233491419599</v>
      </c>
      <c r="J259" s="4">
        <v>42.237678629607302</v>
      </c>
      <c r="K259" s="4">
        <v>13.1942300069871</v>
      </c>
      <c r="L259" s="5"/>
    </row>
    <row r="260" spans="1:12" x14ac:dyDescent="0.3">
      <c r="A260" s="10" t="s">
        <v>103</v>
      </c>
      <c r="B260" s="2" t="s">
        <v>33</v>
      </c>
      <c r="C260" s="4">
        <v>246.57286722681499</v>
      </c>
      <c r="D260" s="4">
        <v>250.62055935181201</v>
      </c>
      <c r="E260" s="4">
        <v>254.859259843384</v>
      </c>
      <c r="F260" s="4">
        <v>254.66579809472901</v>
      </c>
      <c r="G260" s="4">
        <v>237.68807822174699</v>
      </c>
      <c r="H260" s="4">
        <v>214.93083187848899</v>
      </c>
      <c r="I260" s="4">
        <v>198.68804868019299</v>
      </c>
      <c r="J260" s="4">
        <v>186.75491860280101</v>
      </c>
      <c r="K260" s="4">
        <v>148.58951783047701</v>
      </c>
      <c r="L260" s="4">
        <v>37.593485124143299</v>
      </c>
    </row>
    <row r="261" spans="1:12" x14ac:dyDescent="0.3">
      <c r="A261" s="10" t="s">
        <v>104</v>
      </c>
      <c r="B261" s="2" t="s">
        <v>33</v>
      </c>
      <c r="C261" s="4">
        <v>1130.53426630933</v>
      </c>
      <c r="D261" s="4">
        <v>1062.0482444940401</v>
      </c>
      <c r="E261" s="4">
        <v>1036.8103010462901</v>
      </c>
      <c r="F261" s="4">
        <v>961.04996785816297</v>
      </c>
      <c r="G261" s="4">
        <v>748.11054163787605</v>
      </c>
      <c r="H261" s="4">
        <v>719.65663499773302</v>
      </c>
      <c r="I261" s="4">
        <v>716.54661640685595</v>
      </c>
      <c r="J261" s="4">
        <v>620.45957824341394</v>
      </c>
      <c r="K261" s="4">
        <v>332.54539082412202</v>
      </c>
      <c r="L261" s="4">
        <v>104.37029891346501</v>
      </c>
    </row>
    <row r="262" spans="1:12" x14ac:dyDescent="0.3">
      <c r="A262" s="10" t="s">
        <v>105</v>
      </c>
      <c r="B262" s="2" t="s">
        <v>33</v>
      </c>
      <c r="C262" s="4">
        <v>147.21311667680899</v>
      </c>
      <c r="D262" s="4">
        <v>149.56417248830601</v>
      </c>
      <c r="E262" s="4">
        <v>137.80090787577501</v>
      </c>
      <c r="F262" s="4">
        <v>140.31623299413499</v>
      </c>
      <c r="G262" s="4">
        <v>125.615358521338</v>
      </c>
      <c r="H262" s="4">
        <v>117.62212158496099</v>
      </c>
      <c r="I262" s="4">
        <v>119.277385236413</v>
      </c>
      <c r="J262" s="4">
        <v>109.042550986305</v>
      </c>
      <c r="K262" s="4">
        <v>75.843642917964601</v>
      </c>
      <c r="L262" s="4">
        <v>43.506163630265704</v>
      </c>
    </row>
    <row r="263" spans="1:12" x14ac:dyDescent="0.3">
      <c r="A263" s="10" t="s">
        <v>106</v>
      </c>
      <c r="B263" s="2" t="s">
        <v>33</v>
      </c>
      <c r="C263" s="4">
        <v>1953.31999020743</v>
      </c>
      <c r="D263" s="4">
        <v>1888.41235324791</v>
      </c>
      <c r="E263" s="4">
        <v>1891.3318226445999</v>
      </c>
      <c r="F263" s="4">
        <v>1862.18523279703</v>
      </c>
      <c r="G263" s="4">
        <v>1626.70725166695</v>
      </c>
      <c r="H263" s="4">
        <v>1584.90185055748</v>
      </c>
      <c r="I263" s="4">
        <v>1573.0704351853101</v>
      </c>
      <c r="J263" s="4">
        <v>1455.4032615318799</v>
      </c>
      <c r="K263" s="4">
        <v>1085.8063310344401</v>
      </c>
      <c r="L263" s="4">
        <v>721.72062220354599</v>
      </c>
    </row>
    <row r="264" spans="1:12" x14ac:dyDescent="0.3">
      <c r="A264" s="10" t="s">
        <v>93</v>
      </c>
      <c r="B264" s="2" t="s">
        <v>34</v>
      </c>
      <c r="C264" s="4">
        <v>-254.42890472060299</v>
      </c>
      <c r="D264" s="4">
        <v>-240.265557562266</v>
      </c>
      <c r="E264" s="4">
        <v>-265.71102009205799</v>
      </c>
      <c r="F264" s="4">
        <v>-271.20617743769799</v>
      </c>
      <c r="G264" s="4">
        <v>-283.251423155672</v>
      </c>
      <c r="H264" s="4">
        <v>-288.90072260437699</v>
      </c>
      <c r="I264" s="4">
        <v>-304.49057404157401</v>
      </c>
      <c r="J264" s="4">
        <v>-432.982924425585</v>
      </c>
      <c r="K264" s="4">
        <v>-528.66406769740797</v>
      </c>
      <c r="L264" s="4">
        <v>-605.11948795130297</v>
      </c>
    </row>
    <row r="265" spans="1:12" x14ac:dyDescent="0.3">
      <c r="A265" s="10" t="s">
        <v>94</v>
      </c>
      <c r="B265" s="2" t="s">
        <v>34</v>
      </c>
      <c r="C265" s="4">
        <v>229.86221912794801</v>
      </c>
      <c r="D265" s="4">
        <v>228.830536163711</v>
      </c>
      <c r="E265" s="4">
        <v>228.92912770539101</v>
      </c>
      <c r="F265" s="4">
        <v>227.115756352586</v>
      </c>
      <c r="G265" s="4">
        <v>213.945034088472</v>
      </c>
      <c r="H265" s="4">
        <v>204.25255532202101</v>
      </c>
      <c r="I265" s="4">
        <v>168.99185887015599</v>
      </c>
      <c r="J265" s="4">
        <v>126.21229293173199</v>
      </c>
      <c r="K265" s="4">
        <v>107.31021398690601</v>
      </c>
      <c r="L265" s="4">
        <v>90.051698922410694</v>
      </c>
    </row>
    <row r="266" spans="1:12" x14ac:dyDescent="0.3">
      <c r="A266" s="10" t="s">
        <v>95</v>
      </c>
      <c r="B266" s="2" t="s">
        <v>34</v>
      </c>
      <c r="C266" s="4">
        <v>2047.3679760155201</v>
      </c>
      <c r="D266" s="4">
        <v>1951.2402730514</v>
      </c>
      <c r="E266" s="4">
        <v>1777.0543082394399</v>
      </c>
      <c r="F266" s="4">
        <v>1461.4328841501199</v>
      </c>
      <c r="G266" s="4">
        <v>1176.1611455811201</v>
      </c>
      <c r="H266" s="4">
        <v>764.13361000063401</v>
      </c>
      <c r="I266" s="4">
        <v>337.40262606936699</v>
      </c>
      <c r="J266" s="4">
        <v>120.04838640155</v>
      </c>
      <c r="K266" s="4">
        <v>115.04372832924101</v>
      </c>
      <c r="L266" s="4">
        <v>71.819077193065795</v>
      </c>
    </row>
    <row r="267" spans="1:12" x14ac:dyDescent="0.3">
      <c r="A267" s="10" t="s">
        <v>96</v>
      </c>
      <c r="B267" s="2" t="s">
        <v>34</v>
      </c>
      <c r="C267" s="4">
        <v>5.9416563694921001E-2</v>
      </c>
      <c r="D267" s="4">
        <v>6.1914973960676203E-3</v>
      </c>
      <c r="E267" s="4">
        <v>5.5711184313745298E-3</v>
      </c>
      <c r="F267" s="4">
        <v>4.0499690240176503E-3</v>
      </c>
      <c r="G267" s="4">
        <v>3.2726844303541799E-3</v>
      </c>
      <c r="H267" s="4">
        <v>3.8341182818711398E-3</v>
      </c>
      <c r="I267" s="4">
        <v>3.4113767230463101E-3</v>
      </c>
      <c r="J267" s="4">
        <v>3.2192220571225301E-3</v>
      </c>
      <c r="K267" s="4">
        <v>2.2980190858312198E-3</v>
      </c>
      <c r="L267" s="5"/>
    </row>
    <row r="268" spans="1:12" x14ac:dyDescent="0.3">
      <c r="A268" s="10" t="s">
        <v>97</v>
      </c>
      <c r="B268" s="2" t="s">
        <v>34</v>
      </c>
      <c r="C268" s="4">
        <v>423.15955820424898</v>
      </c>
      <c r="D268" s="4">
        <v>415.68630309717503</v>
      </c>
      <c r="E268" s="4">
        <v>457.86309982220899</v>
      </c>
      <c r="F268" s="4">
        <v>514.77677367894796</v>
      </c>
      <c r="G268" s="4">
        <v>538.88995402411103</v>
      </c>
      <c r="H268" s="4">
        <v>555.95621304730196</v>
      </c>
      <c r="I268" s="4">
        <v>579.17041951526005</v>
      </c>
      <c r="J268" s="4">
        <v>547.21887083703996</v>
      </c>
      <c r="K268" s="4">
        <v>504.55364171390801</v>
      </c>
      <c r="L268" s="4">
        <v>522.22225563904897</v>
      </c>
    </row>
    <row r="269" spans="1:12" x14ac:dyDescent="0.3">
      <c r="A269" s="10" t="s">
        <v>98</v>
      </c>
      <c r="B269" s="2" t="s">
        <v>34</v>
      </c>
      <c r="C269" s="4">
        <v>165.66544931625401</v>
      </c>
      <c r="D269" s="4">
        <v>133.746156481556</v>
      </c>
      <c r="E269" s="4">
        <v>156.35416240190801</v>
      </c>
      <c r="F269" s="4">
        <v>156.727858268864</v>
      </c>
      <c r="G269" s="4">
        <v>139.27354502707701</v>
      </c>
      <c r="H269" s="4">
        <v>136.93016551677701</v>
      </c>
      <c r="I269" s="4">
        <v>137.142235215292</v>
      </c>
      <c r="J269" s="4">
        <v>128.12253481720199</v>
      </c>
      <c r="K269" s="4">
        <v>99.851380507354307</v>
      </c>
      <c r="L269" s="4">
        <v>71.996513612760396</v>
      </c>
    </row>
    <row r="270" spans="1:12" x14ac:dyDescent="0.3">
      <c r="A270" s="10" t="s">
        <v>99</v>
      </c>
      <c r="B270" s="2" t="s">
        <v>34</v>
      </c>
      <c r="C270" s="4">
        <v>370.79526297257001</v>
      </c>
      <c r="D270" s="4">
        <v>362.814531751321</v>
      </c>
      <c r="E270" s="4">
        <v>353.38490257672402</v>
      </c>
      <c r="F270" s="4">
        <v>344.939308349155</v>
      </c>
      <c r="G270" s="4">
        <v>291.90547536483302</v>
      </c>
      <c r="H270" s="4">
        <v>243.39140258658</v>
      </c>
      <c r="I270" s="4">
        <v>199.43120215696999</v>
      </c>
      <c r="J270" s="4">
        <v>148.598530076993</v>
      </c>
      <c r="K270" s="4">
        <v>108.522818926255</v>
      </c>
      <c r="L270" s="4">
        <v>70.996900599173003</v>
      </c>
    </row>
    <row r="271" spans="1:12" x14ac:dyDescent="0.3">
      <c r="A271" s="10" t="s">
        <v>100</v>
      </c>
      <c r="B271" s="2" t="s">
        <v>34</v>
      </c>
      <c r="C271" s="4">
        <v>187.22227339347199</v>
      </c>
      <c r="D271" s="4">
        <v>188.36649601233299</v>
      </c>
      <c r="E271" s="4">
        <v>224.588102095924</v>
      </c>
      <c r="F271" s="4">
        <v>246.073205851311</v>
      </c>
      <c r="G271" s="4">
        <v>269.11434218146098</v>
      </c>
      <c r="H271" s="4">
        <v>258.19097516454798</v>
      </c>
      <c r="I271" s="4">
        <v>244.43389641393301</v>
      </c>
      <c r="J271" s="4">
        <v>215.13679869137599</v>
      </c>
      <c r="K271" s="4">
        <v>208.00034419808</v>
      </c>
      <c r="L271" s="4">
        <v>170.80093360027999</v>
      </c>
    </row>
    <row r="272" spans="1:12" x14ac:dyDescent="0.3">
      <c r="A272" s="10" t="s">
        <v>101</v>
      </c>
      <c r="B272" s="2" t="s">
        <v>34</v>
      </c>
      <c r="C272" s="4">
        <v>24.1859565730859</v>
      </c>
      <c r="D272" s="4">
        <v>23.096163411581401</v>
      </c>
      <c r="E272" s="4">
        <v>21.679138316779898</v>
      </c>
      <c r="F272" s="4">
        <v>17.134318062214401</v>
      </c>
      <c r="G272" s="4">
        <v>13.707797928558</v>
      </c>
      <c r="H272" s="4">
        <v>13.4430070353392</v>
      </c>
      <c r="I272" s="4">
        <v>13.234533743383899</v>
      </c>
      <c r="J272" s="4">
        <v>12.654871391471501</v>
      </c>
      <c r="K272" s="4">
        <v>10.1340695584418</v>
      </c>
      <c r="L272" s="4">
        <v>6.7545639007409903</v>
      </c>
    </row>
    <row r="273" spans="1:12" x14ac:dyDescent="0.3">
      <c r="A273" s="10" t="s">
        <v>102</v>
      </c>
      <c r="B273" s="2" t="s">
        <v>34</v>
      </c>
      <c r="C273" s="4">
        <v>63.1873265484953</v>
      </c>
      <c r="D273" s="4">
        <v>70.098204049977298</v>
      </c>
      <c r="E273" s="4">
        <v>71.762377608024295</v>
      </c>
      <c r="F273" s="4">
        <v>76.457136837242004</v>
      </c>
      <c r="G273" s="4">
        <v>74.221475457927099</v>
      </c>
      <c r="H273" s="4">
        <v>81.689654555466902</v>
      </c>
      <c r="I273" s="4">
        <v>70.101759044845807</v>
      </c>
      <c r="J273" s="4">
        <v>42.237678629607302</v>
      </c>
      <c r="K273" s="4">
        <v>12.720848793776099</v>
      </c>
      <c r="L273" s="5"/>
    </row>
    <row r="274" spans="1:12" x14ac:dyDescent="0.3">
      <c r="A274" s="10" t="s">
        <v>103</v>
      </c>
      <c r="B274" s="2" t="s">
        <v>34</v>
      </c>
      <c r="C274" s="4">
        <v>246.57286722681499</v>
      </c>
      <c r="D274" s="4">
        <v>250.62055935181201</v>
      </c>
      <c r="E274" s="4">
        <v>254.859259843384</v>
      </c>
      <c r="F274" s="4">
        <v>254.66579809472901</v>
      </c>
      <c r="G274" s="4">
        <v>237.68807822174699</v>
      </c>
      <c r="H274" s="4">
        <v>215.05464497115801</v>
      </c>
      <c r="I274" s="4">
        <v>198.79578561948</v>
      </c>
      <c r="J274" s="4">
        <v>186.75491860280101</v>
      </c>
      <c r="K274" s="4">
        <v>152.55768121688399</v>
      </c>
      <c r="L274" s="4">
        <v>44.549951989331497</v>
      </c>
    </row>
    <row r="275" spans="1:12" x14ac:dyDescent="0.3">
      <c r="A275" s="10" t="s">
        <v>104</v>
      </c>
      <c r="B275" s="2" t="s">
        <v>34</v>
      </c>
      <c r="C275" s="4">
        <v>1130.53426630933</v>
      </c>
      <c r="D275" s="4">
        <v>1062.0482444940401</v>
      </c>
      <c r="E275" s="4">
        <v>1036.8103010462901</v>
      </c>
      <c r="F275" s="4">
        <v>957.50557333389304</v>
      </c>
      <c r="G275" s="4">
        <v>748.11054163787605</v>
      </c>
      <c r="H275" s="4">
        <v>716.38819248127004</v>
      </c>
      <c r="I275" s="4">
        <v>713.34553801971197</v>
      </c>
      <c r="J275" s="4">
        <v>609.56754459373303</v>
      </c>
      <c r="K275" s="4">
        <v>321.83888976594397</v>
      </c>
      <c r="L275" s="4">
        <v>97.064654601605397</v>
      </c>
    </row>
    <row r="276" spans="1:12" x14ac:dyDescent="0.3">
      <c r="A276" s="10" t="s">
        <v>105</v>
      </c>
      <c r="B276" s="2" t="s">
        <v>34</v>
      </c>
      <c r="C276" s="4">
        <v>147.21311667680899</v>
      </c>
      <c r="D276" s="4">
        <v>149.56417248830601</v>
      </c>
      <c r="E276" s="4">
        <v>137.80090787577501</v>
      </c>
      <c r="F276" s="4">
        <v>140.31623299413499</v>
      </c>
      <c r="G276" s="4">
        <v>125.615358521338</v>
      </c>
      <c r="H276" s="4">
        <v>117.62212158496099</v>
      </c>
      <c r="I276" s="4">
        <v>119.31014826545599</v>
      </c>
      <c r="J276" s="4">
        <v>109.069241166841</v>
      </c>
      <c r="K276" s="4">
        <v>75.868809122143304</v>
      </c>
      <c r="L276" s="4">
        <v>43.525002012954197</v>
      </c>
    </row>
    <row r="277" spans="1:12" x14ac:dyDescent="0.3">
      <c r="A277" s="10" t="s">
        <v>106</v>
      </c>
      <c r="B277" s="2" t="s">
        <v>34</v>
      </c>
      <c r="C277" s="4">
        <v>1953.31999020743</v>
      </c>
      <c r="D277" s="4">
        <v>1888.4125270361301</v>
      </c>
      <c r="E277" s="4">
        <v>1891.3319738656101</v>
      </c>
      <c r="F277" s="4">
        <v>1861.9316734946699</v>
      </c>
      <c r="G277" s="4">
        <v>1626.7072310485</v>
      </c>
      <c r="H277" s="4">
        <v>1585.14124424386</v>
      </c>
      <c r="I277" s="4">
        <v>1573.4243503816799</v>
      </c>
      <c r="J277" s="4">
        <v>1446.65936702105</v>
      </c>
      <c r="K277" s="4">
        <v>1080.7155743194</v>
      </c>
      <c r="L277" s="4">
        <v>718.11262041965006</v>
      </c>
    </row>
    <row r="278" spans="1:12" x14ac:dyDescent="0.3">
      <c r="A278" s="10" t="s">
        <v>93</v>
      </c>
      <c r="B278" s="2" t="s">
        <v>35</v>
      </c>
      <c r="C278" s="4">
        <v>-254.42890472059801</v>
      </c>
      <c r="D278" s="4">
        <v>-240.26555756226401</v>
      </c>
      <c r="E278" s="4">
        <v>-265.71102009207499</v>
      </c>
      <c r="F278" s="4">
        <v>-271.206177437684</v>
      </c>
      <c r="G278" s="4">
        <v>-283.25142315566598</v>
      </c>
      <c r="H278" s="4">
        <v>-288.90072260437501</v>
      </c>
      <c r="I278" s="4">
        <v>-304.49057404161601</v>
      </c>
      <c r="J278" s="4">
        <v>-432.98292442579202</v>
      </c>
      <c r="K278" s="4">
        <v>-528.66406769741604</v>
      </c>
      <c r="L278" s="4">
        <v>-604.38112419987203</v>
      </c>
    </row>
    <row r="279" spans="1:12" x14ac:dyDescent="0.3">
      <c r="A279" s="10" t="s">
        <v>94</v>
      </c>
      <c r="B279" s="2" t="s">
        <v>35</v>
      </c>
      <c r="C279" s="4">
        <v>229.86221912794801</v>
      </c>
      <c r="D279" s="4">
        <v>228.830536163711</v>
      </c>
      <c r="E279" s="4">
        <v>228.92912770539101</v>
      </c>
      <c r="F279" s="4">
        <v>227.115756352586</v>
      </c>
      <c r="G279" s="4">
        <v>213.945034088472</v>
      </c>
      <c r="H279" s="4">
        <v>204.25255532202101</v>
      </c>
      <c r="I279" s="4">
        <v>168.99185887015599</v>
      </c>
      <c r="J279" s="4">
        <v>126.21229293173199</v>
      </c>
      <c r="K279" s="4">
        <v>107.31021398690601</v>
      </c>
      <c r="L279" s="4">
        <v>90.051698922410694</v>
      </c>
    </row>
    <row r="280" spans="1:12" x14ac:dyDescent="0.3">
      <c r="A280" s="10" t="s">
        <v>95</v>
      </c>
      <c r="B280" s="2" t="s">
        <v>35</v>
      </c>
      <c r="C280" s="4">
        <v>2047.3679760155101</v>
      </c>
      <c r="D280" s="4">
        <v>1951.2402730514</v>
      </c>
      <c r="E280" s="4">
        <v>1777.05430823953</v>
      </c>
      <c r="F280" s="4">
        <v>1461.43288414884</v>
      </c>
      <c r="G280" s="4">
        <v>1176.16114558098</v>
      </c>
      <c r="H280" s="4">
        <v>764.13361000049804</v>
      </c>
      <c r="I280" s="4">
        <v>337.402626067043</v>
      </c>
      <c r="J280" s="4">
        <v>120.048386401546</v>
      </c>
      <c r="K280" s="4">
        <v>115.04372831649</v>
      </c>
      <c r="L280" s="4">
        <v>71.819077192542096</v>
      </c>
    </row>
    <row r="281" spans="1:12" x14ac:dyDescent="0.3">
      <c r="A281" s="10" t="s">
        <v>96</v>
      </c>
      <c r="B281" s="2" t="s">
        <v>35</v>
      </c>
      <c r="C281" s="4">
        <v>5.9416563694921001E-2</v>
      </c>
      <c r="D281" s="4">
        <v>6.1914973960676203E-3</v>
      </c>
      <c r="E281" s="4">
        <v>5.5711184313745402E-3</v>
      </c>
      <c r="F281" s="4">
        <v>4.0499690240176503E-3</v>
      </c>
      <c r="G281" s="4">
        <v>3.2726844303541899E-3</v>
      </c>
      <c r="H281" s="4">
        <v>3.8341182818711398E-3</v>
      </c>
      <c r="I281" s="4">
        <v>3.4113767230463201E-3</v>
      </c>
      <c r="J281" s="4">
        <v>3.2192220571225102E-3</v>
      </c>
      <c r="K281" s="4">
        <v>2.2980190858311899E-3</v>
      </c>
      <c r="L281" s="5"/>
    </row>
    <row r="282" spans="1:12" x14ac:dyDescent="0.3">
      <c r="A282" s="10" t="s">
        <v>97</v>
      </c>
      <c r="B282" s="2" t="s">
        <v>35</v>
      </c>
      <c r="C282" s="4">
        <v>423.15955820424898</v>
      </c>
      <c r="D282" s="4">
        <v>415.68630309717298</v>
      </c>
      <c r="E282" s="4">
        <v>457.86309982216801</v>
      </c>
      <c r="F282" s="4">
        <v>514.77677367894796</v>
      </c>
      <c r="G282" s="4">
        <v>538.88995402411103</v>
      </c>
      <c r="H282" s="4">
        <v>555.95621304730196</v>
      </c>
      <c r="I282" s="4">
        <v>579.17041951626697</v>
      </c>
      <c r="J282" s="4">
        <v>547.21887083599495</v>
      </c>
      <c r="K282" s="4">
        <v>504.55364171390801</v>
      </c>
      <c r="L282" s="4">
        <v>522.22225563904897</v>
      </c>
    </row>
    <row r="283" spans="1:12" x14ac:dyDescent="0.3">
      <c r="A283" s="10" t="s">
        <v>98</v>
      </c>
      <c r="B283" s="2" t="s">
        <v>35</v>
      </c>
      <c r="C283" s="4">
        <v>165.66544931625401</v>
      </c>
      <c r="D283" s="4">
        <v>133.746156481556</v>
      </c>
      <c r="E283" s="4">
        <v>156.35317274683399</v>
      </c>
      <c r="F283" s="4">
        <v>156.72776929498499</v>
      </c>
      <c r="G283" s="4">
        <v>139.27354502707701</v>
      </c>
      <c r="H283" s="4">
        <v>136.93016551676899</v>
      </c>
      <c r="I283" s="4">
        <v>137.14223521528299</v>
      </c>
      <c r="J283" s="4">
        <v>128.12253481719199</v>
      </c>
      <c r="K283" s="4">
        <v>99.851380507344501</v>
      </c>
      <c r="L283" s="4">
        <v>71.996513613796694</v>
      </c>
    </row>
    <row r="284" spans="1:12" x14ac:dyDescent="0.3">
      <c r="A284" s="10" t="s">
        <v>99</v>
      </c>
      <c r="B284" s="2" t="s">
        <v>35</v>
      </c>
      <c r="C284" s="4">
        <v>370.79526297257001</v>
      </c>
      <c r="D284" s="4">
        <v>362.814531751321</v>
      </c>
      <c r="E284" s="4">
        <v>353.38490257672402</v>
      </c>
      <c r="F284" s="4">
        <v>344.939308349155</v>
      </c>
      <c r="G284" s="4">
        <v>291.90547536483302</v>
      </c>
      <c r="H284" s="4">
        <v>243.39140258658</v>
      </c>
      <c r="I284" s="4">
        <v>199.43120215696999</v>
      </c>
      <c r="J284" s="4">
        <v>148.598530076993</v>
      </c>
      <c r="K284" s="4">
        <v>108.522818926255</v>
      </c>
      <c r="L284" s="4">
        <v>70.996900599173003</v>
      </c>
    </row>
    <row r="285" spans="1:12" x14ac:dyDescent="0.3">
      <c r="A285" s="10" t="s">
        <v>100</v>
      </c>
      <c r="B285" s="2" t="s">
        <v>35</v>
      </c>
      <c r="C285" s="4">
        <v>187.22227339346799</v>
      </c>
      <c r="D285" s="4">
        <v>188.36649601233299</v>
      </c>
      <c r="E285" s="4">
        <v>224.58810209609001</v>
      </c>
      <c r="F285" s="4">
        <v>246.07320585143501</v>
      </c>
      <c r="G285" s="4">
        <v>269.11434218159297</v>
      </c>
      <c r="H285" s="4">
        <v>258.190975164691</v>
      </c>
      <c r="I285" s="4">
        <v>244.433896413816</v>
      </c>
      <c r="J285" s="4">
        <v>215.13679869146199</v>
      </c>
      <c r="K285" s="4">
        <v>208.000344189506</v>
      </c>
      <c r="L285" s="4">
        <v>170.800933600485</v>
      </c>
    </row>
    <row r="286" spans="1:12" x14ac:dyDescent="0.3">
      <c r="A286" s="10" t="s">
        <v>101</v>
      </c>
      <c r="B286" s="2" t="s">
        <v>35</v>
      </c>
      <c r="C286" s="4">
        <v>24.1859565730859</v>
      </c>
      <c r="D286" s="4">
        <v>23.096163411581401</v>
      </c>
      <c r="E286" s="4">
        <v>21.679138316779898</v>
      </c>
      <c r="F286" s="4">
        <v>17.134318062214401</v>
      </c>
      <c r="G286" s="4">
        <v>13.707797928558</v>
      </c>
      <c r="H286" s="4">
        <v>13.4430070353392</v>
      </c>
      <c r="I286" s="4">
        <v>13.234533743383899</v>
      </c>
      <c r="J286" s="4">
        <v>12.654871391471501</v>
      </c>
      <c r="K286" s="4">
        <v>10.1340695584418</v>
      </c>
      <c r="L286" s="4">
        <v>6.7545639007409903</v>
      </c>
    </row>
    <row r="287" spans="1:12" x14ac:dyDescent="0.3">
      <c r="A287" s="10" t="s">
        <v>102</v>
      </c>
      <c r="B287" s="2" t="s">
        <v>35</v>
      </c>
      <c r="C287" s="4">
        <v>63.1873265484953</v>
      </c>
      <c r="D287" s="4">
        <v>70.098204049977298</v>
      </c>
      <c r="E287" s="4">
        <v>71.762377608024295</v>
      </c>
      <c r="F287" s="4">
        <v>76.457136837242004</v>
      </c>
      <c r="G287" s="4">
        <v>74.221475457927099</v>
      </c>
      <c r="H287" s="4">
        <v>81.689654555466902</v>
      </c>
      <c r="I287" s="4">
        <v>66.671233491419599</v>
      </c>
      <c r="J287" s="4">
        <v>42.237678629607302</v>
      </c>
      <c r="K287" s="4">
        <v>12.720848793776099</v>
      </c>
      <c r="L287" s="5"/>
    </row>
    <row r="288" spans="1:12" x14ac:dyDescent="0.3">
      <c r="A288" s="10" t="s">
        <v>103</v>
      </c>
      <c r="B288" s="2" t="s">
        <v>35</v>
      </c>
      <c r="C288" s="4">
        <v>246.57286722681499</v>
      </c>
      <c r="D288" s="4">
        <v>250.62055935181201</v>
      </c>
      <c r="E288" s="4">
        <v>254.859259843384</v>
      </c>
      <c r="F288" s="4">
        <v>254.66579809472901</v>
      </c>
      <c r="G288" s="4">
        <v>237.68807822174699</v>
      </c>
      <c r="H288" s="4">
        <v>215.05464497115801</v>
      </c>
      <c r="I288" s="4">
        <v>198.79578561948</v>
      </c>
      <c r="J288" s="4">
        <v>186.75491860280101</v>
      </c>
      <c r="K288" s="4">
        <v>152.55768121688399</v>
      </c>
      <c r="L288" s="4">
        <v>44.549952003192303</v>
      </c>
    </row>
    <row r="289" spans="1:12" x14ac:dyDescent="0.3">
      <c r="A289" s="10" t="s">
        <v>104</v>
      </c>
      <c r="B289" s="2" t="s">
        <v>35</v>
      </c>
      <c r="C289" s="4">
        <v>1130.53426630933</v>
      </c>
      <c r="D289" s="4">
        <v>1062.0482444940401</v>
      </c>
      <c r="E289" s="4">
        <v>1036.8103010462901</v>
      </c>
      <c r="F289" s="4">
        <v>957.50557333389304</v>
      </c>
      <c r="G289" s="4">
        <v>748.11054163787605</v>
      </c>
      <c r="H289" s="4">
        <v>716.38819248127004</v>
      </c>
      <c r="I289" s="4">
        <v>716.776063573138</v>
      </c>
      <c r="J289" s="4">
        <v>609.56754459372701</v>
      </c>
      <c r="K289" s="4">
        <v>321.83888976593801</v>
      </c>
      <c r="L289" s="4">
        <v>97.064654600624905</v>
      </c>
    </row>
    <row r="290" spans="1:12" x14ac:dyDescent="0.3">
      <c r="A290" s="10" t="s">
        <v>105</v>
      </c>
      <c r="B290" s="2" t="s">
        <v>35</v>
      </c>
      <c r="C290" s="4">
        <v>147.21311667680899</v>
      </c>
      <c r="D290" s="4">
        <v>149.56417248830601</v>
      </c>
      <c r="E290" s="4">
        <v>137.80090787577501</v>
      </c>
      <c r="F290" s="4">
        <v>140.31623299413499</v>
      </c>
      <c r="G290" s="4">
        <v>125.615358521338</v>
      </c>
      <c r="H290" s="4">
        <v>117.62212158496099</v>
      </c>
      <c r="I290" s="4">
        <v>119.31014826545599</v>
      </c>
      <c r="J290" s="4">
        <v>109.069241166841</v>
      </c>
      <c r="K290" s="4">
        <v>75.868809122143304</v>
      </c>
      <c r="L290" s="4">
        <v>43.525002012954197</v>
      </c>
    </row>
    <row r="291" spans="1:12" x14ac:dyDescent="0.3">
      <c r="A291" s="10" t="s">
        <v>106</v>
      </c>
      <c r="B291" s="2" t="s">
        <v>35</v>
      </c>
      <c r="C291" s="4">
        <v>1953.31999020743</v>
      </c>
      <c r="D291" s="4">
        <v>1888.4125270361301</v>
      </c>
      <c r="E291" s="4">
        <v>1891.3319738656</v>
      </c>
      <c r="F291" s="4">
        <v>1861.9316734946699</v>
      </c>
      <c r="G291" s="4">
        <v>1626.7072310485</v>
      </c>
      <c r="H291" s="4">
        <v>1585.14124424386</v>
      </c>
      <c r="I291" s="4">
        <v>1573.4243503816799</v>
      </c>
      <c r="J291" s="4">
        <v>1446.65936702104</v>
      </c>
      <c r="K291" s="4">
        <v>1080.7155743194</v>
      </c>
      <c r="L291" s="4">
        <v>718.11262043254499</v>
      </c>
    </row>
    <row r="292" spans="1:12" x14ac:dyDescent="0.3">
      <c r="A292" s="10" t="s">
        <v>93</v>
      </c>
      <c r="B292" s="2" t="s">
        <v>36</v>
      </c>
      <c r="C292" s="4">
        <v>-254.42890472060299</v>
      </c>
      <c r="D292" s="4">
        <v>-240.265557562265</v>
      </c>
      <c r="E292" s="4">
        <v>-265.71102009206697</v>
      </c>
      <c r="F292" s="4">
        <v>-271.20617743773198</v>
      </c>
      <c r="G292" s="4">
        <v>-283.25142315566802</v>
      </c>
      <c r="H292" s="4">
        <v>-288.90072260437802</v>
      </c>
      <c r="I292" s="4">
        <v>-304.49057404156599</v>
      </c>
      <c r="J292" s="4">
        <v>-432.98292442538201</v>
      </c>
      <c r="K292" s="4">
        <v>-528.66406769741502</v>
      </c>
      <c r="L292" s="4">
        <v>-605.11948795140904</v>
      </c>
    </row>
    <row r="293" spans="1:12" x14ac:dyDescent="0.3">
      <c r="A293" s="10" t="s">
        <v>94</v>
      </c>
      <c r="B293" s="2" t="s">
        <v>36</v>
      </c>
      <c r="C293" s="4">
        <v>229.86221912794801</v>
      </c>
      <c r="D293" s="4">
        <v>228.830536163711</v>
      </c>
      <c r="E293" s="4">
        <v>228.92912770539101</v>
      </c>
      <c r="F293" s="4">
        <v>227.115756352586</v>
      </c>
      <c r="G293" s="4">
        <v>213.945034088472</v>
      </c>
      <c r="H293" s="4">
        <v>204.25255532202101</v>
      </c>
      <c r="I293" s="4">
        <v>168.99185887015599</v>
      </c>
      <c r="J293" s="4">
        <v>126.21229293173199</v>
      </c>
      <c r="K293" s="4">
        <v>107.31021398690601</v>
      </c>
      <c r="L293" s="4">
        <v>90.051698922410694</v>
      </c>
    </row>
    <row r="294" spans="1:12" x14ac:dyDescent="0.3">
      <c r="A294" s="10" t="s">
        <v>95</v>
      </c>
      <c r="B294" s="2" t="s">
        <v>36</v>
      </c>
      <c r="C294" s="4">
        <v>2047.3679760155101</v>
      </c>
      <c r="D294" s="4">
        <v>1951.2402730514</v>
      </c>
      <c r="E294" s="4">
        <v>1777.05430823953</v>
      </c>
      <c r="F294" s="4">
        <v>1461.43288415087</v>
      </c>
      <c r="G294" s="4">
        <v>1176.1611455811701</v>
      </c>
      <c r="H294" s="4">
        <v>764.13361000069904</v>
      </c>
      <c r="I294" s="4">
        <v>337.40262607081303</v>
      </c>
      <c r="J294" s="4">
        <v>120.048386401553</v>
      </c>
      <c r="K294" s="4">
        <v>115.043728329158</v>
      </c>
      <c r="L294" s="4">
        <v>71.819077192600304</v>
      </c>
    </row>
    <row r="295" spans="1:12" x14ac:dyDescent="0.3">
      <c r="A295" s="10" t="s">
        <v>96</v>
      </c>
      <c r="B295" s="2" t="s">
        <v>36</v>
      </c>
      <c r="C295" s="4">
        <v>5.9416563694921001E-2</v>
      </c>
      <c r="D295" s="4">
        <v>6.1914973960676203E-3</v>
      </c>
      <c r="E295" s="4">
        <v>5.5711184313745298E-3</v>
      </c>
      <c r="F295" s="4">
        <v>4.0499690240176399E-3</v>
      </c>
      <c r="G295" s="4">
        <v>3.2726844303541899E-3</v>
      </c>
      <c r="H295" s="4">
        <v>3.8341182818711398E-3</v>
      </c>
      <c r="I295" s="4">
        <v>3.4113767230463201E-3</v>
      </c>
      <c r="J295" s="4">
        <v>3.2192220571225201E-3</v>
      </c>
      <c r="K295" s="4">
        <v>2.2980190858311999E-3</v>
      </c>
      <c r="L295" s="5"/>
    </row>
    <row r="296" spans="1:12" x14ac:dyDescent="0.3">
      <c r="A296" s="10" t="s">
        <v>97</v>
      </c>
      <c r="B296" s="2" t="s">
        <v>36</v>
      </c>
      <c r="C296" s="4">
        <v>423.15955820424898</v>
      </c>
      <c r="D296" s="4">
        <v>415.68630309717201</v>
      </c>
      <c r="E296" s="4">
        <v>457.86309982216801</v>
      </c>
      <c r="F296" s="4">
        <v>514.77677367894796</v>
      </c>
      <c r="G296" s="4">
        <v>538.88995402411103</v>
      </c>
      <c r="H296" s="4">
        <v>555.95621304730196</v>
      </c>
      <c r="I296" s="4">
        <v>579.17041951430394</v>
      </c>
      <c r="J296" s="4">
        <v>547.21887083803199</v>
      </c>
      <c r="K296" s="4">
        <v>504.55364171390801</v>
      </c>
      <c r="L296" s="4">
        <v>522.22225563904897</v>
      </c>
    </row>
    <row r="297" spans="1:12" x14ac:dyDescent="0.3">
      <c r="A297" s="10" t="s">
        <v>98</v>
      </c>
      <c r="B297" s="2" t="s">
        <v>36</v>
      </c>
      <c r="C297" s="4">
        <v>165.66544931625401</v>
      </c>
      <c r="D297" s="4">
        <v>133.746156481556</v>
      </c>
      <c r="E297" s="4">
        <v>156.35416240191401</v>
      </c>
      <c r="F297" s="4">
        <v>156.72785826886999</v>
      </c>
      <c r="G297" s="4">
        <v>139.273545027078</v>
      </c>
      <c r="H297" s="4">
        <v>136.930165516784</v>
      </c>
      <c r="I297" s="4">
        <v>137.142235215298</v>
      </c>
      <c r="J297" s="4">
        <v>128.12253481720799</v>
      </c>
      <c r="K297" s="4">
        <v>99.851380507360503</v>
      </c>
      <c r="L297" s="4">
        <v>71.996513613695896</v>
      </c>
    </row>
    <row r="298" spans="1:12" x14ac:dyDescent="0.3">
      <c r="A298" s="10" t="s">
        <v>99</v>
      </c>
      <c r="B298" s="2" t="s">
        <v>36</v>
      </c>
      <c r="C298" s="4">
        <v>370.79526297257001</v>
      </c>
      <c r="D298" s="4">
        <v>362.814531751321</v>
      </c>
      <c r="E298" s="4">
        <v>353.38490257672402</v>
      </c>
      <c r="F298" s="4">
        <v>344.939308349155</v>
      </c>
      <c r="G298" s="4">
        <v>291.90547536483302</v>
      </c>
      <c r="H298" s="4">
        <v>243.39140258658</v>
      </c>
      <c r="I298" s="4">
        <v>199.43120215696999</v>
      </c>
      <c r="J298" s="4">
        <v>148.598530076993</v>
      </c>
      <c r="K298" s="4">
        <v>108.522818926255</v>
      </c>
      <c r="L298" s="4">
        <v>70.996900599173003</v>
      </c>
    </row>
    <row r="299" spans="1:12" x14ac:dyDescent="0.3">
      <c r="A299" s="10" t="s">
        <v>100</v>
      </c>
      <c r="B299" s="2" t="s">
        <v>36</v>
      </c>
      <c r="C299" s="4">
        <v>187.22227339346799</v>
      </c>
      <c r="D299" s="4">
        <v>188.36649601233299</v>
      </c>
      <c r="E299" s="4">
        <v>224.58810209585801</v>
      </c>
      <c r="F299" s="4">
        <v>246.07320585125299</v>
      </c>
      <c r="G299" s="4">
        <v>269.11434218140499</v>
      </c>
      <c r="H299" s="4">
        <v>258.19097516447601</v>
      </c>
      <c r="I299" s="4">
        <v>244.43389641405199</v>
      </c>
      <c r="J299" s="4">
        <v>215.13679869138301</v>
      </c>
      <c r="K299" s="4">
        <v>208.000344197934</v>
      </c>
      <c r="L299" s="4">
        <v>170.800933600213</v>
      </c>
    </row>
    <row r="300" spans="1:12" x14ac:dyDescent="0.3">
      <c r="A300" s="10" t="s">
        <v>101</v>
      </c>
      <c r="B300" s="2" t="s">
        <v>36</v>
      </c>
      <c r="C300" s="4">
        <v>24.1859565730859</v>
      </c>
      <c r="D300" s="4">
        <v>23.096163411581401</v>
      </c>
      <c r="E300" s="4">
        <v>21.679138316779898</v>
      </c>
      <c r="F300" s="4">
        <v>17.134318062214401</v>
      </c>
      <c r="G300" s="4">
        <v>13.707797928558</v>
      </c>
      <c r="H300" s="4">
        <v>13.4430070353392</v>
      </c>
      <c r="I300" s="4">
        <v>13.234533743383899</v>
      </c>
      <c r="J300" s="4">
        <v>12.654871391471501</v>
      </c>
      <c r="K300" s="4">
        <v>10.1340695584418</v>
      </c>
      <c r="L300" s="4">
        <v>6.7545639007409903</v>
      </c>
    </row>
    <row r="301" spans="1:12" x14ac:dyDescent="0.3">
      <c r="A301" s="10" t="s">
        <v>102</v>
      </c>
      <c r="B301" s="2" t="s">
        <v>36</v>
      </c>
      <c r="C301" s="4">
        <v>63.1873265484953</v>
      </c>
      <c r="D301" s="4">
        <v>70.098204049977298</v>
      </c>
      <c r="E301" s="4">
        <v>71.762377608024295</v>
      </c>
      <c r="F301" s="4">
        <v>76.457136837242004</v>
      </c>
      <c r="G301" s="4">
        <v>74.221475457927099</v>
      </c>
      <c r="H301" s="4">
        <v>81.689654555466902</v>
      </c>
      <c r="I301" s="4">
        <v>70.101759044845807</v>
      </c>
      <c r="J301" s="4">
        <v>42.237678629607302</v>
      </c>
      <c r="K301" s="4">
        <v>12.720848793776099</v>
      </c>
      <c r="L301" s="5"/>
    </row>
    <row r="302" spans="1:12" x14ac:dyDescent="0.3">
      <c r="A302" s="10" t="s">
        <v>103</v>
      </c>
      <c r="B302" s="2" t="s">
        <v>36</v>
      </c>
      <c r="C302" s="4">
        <v>246.57286722681499</v>
      </c>
      <c r="D302" s="4">
        <v>250.62055935181201</v>
      </c>
      <c r="E302" s="4">
        <v>254.859259843384</v>
      </c>
      <c r="F302" s="4">
        <v>254.66579809472901</v>
      </c>
      <c r="G302" s="4">
        <v>237.68807822174699</v>
      </c>
      <c r="H302" s="4">
        <v>215.05464497115801</v>
      </c>
      <c r="I302" s="4">
        <v>198.79578561948</v>
      </c>
      <c r="J302" s="4">
        <v>186.75491860280101</v>
      </c>
      <c r="K302" s="4">
        <v>152.55768121688399</v>
      </c>
      <c r="L302" s="4">
        <v>44.549952001647497</v>
      </c>
    </row>
    <row r="303" spans="1:12" x14ac:dyDescent="0.3">
      <c r="A303" s="10" t="s">
        <v>104</v>
      </c>
      <c r="B303" s="2" t="s">
        <v>36</v>
      </c>
      <c r="C303" s="4">
        <v>1130.53426630933</v>
      </c>
      <c r="D303" s="4">
        <v>1062.0482444940401</v>
      </c>
      <c r="E303" s="4">
        <v>1036.8103010462901</v>
      </c>
      <c r="F303" s="4">
        <v>957.50557333389304</v>
      </c>
      <c r="G303" s="4">
        <v>748.11054163787605</v>
      </c>
      <c r="H303" s="4">
        <v>716.38819248127004</v>
      </c>
      <c r="I303" s="4">
        <v>713.34553801971197</v>
      </c>
      <c r="J303" s="4">
        <v>609.56754459372996</v>
      </c>
      <c r="K303" s="4">
        <v>321.83888976594102</v>
      </c>
      <c r="L303" s="4">
        <v>97.064654600735295</v>
      </c>
    </row>
    <row r="304" spans="1:12" x14ac:dyDescent="0.3">
      <c r="A304" s="10" t="s">
        <v>105</v>
      </c>
      <c r="B304" s="2" t="s">
        <v>36</v>
      </c>
      <c r="C304" s="4">
        <v>147.21311667680899</v>
      </c>
      <c r="D304" s="4">
        <v>149.56417248830601</v>
      </c>
      <c r="E304" s="4">
        <v>137.80090787577501</v>
      </c>
      <c r="F304" s="4">
        <v>140.31623299413499</v>
      </c>
      <c r="G304" s="4">
        <v>125.615358521338</v>
      </c>
      <c r="H304" s="4">
        <v>117.62212158496099</v>
      </c>
      <c r="I304" s="4">
        <v>119.31014826545599</v>
      </c>
      <c r="J304" s="4">
        <v>109.069241166841</v>
      </c>
      <c r="K304" s="4">
        <v>75.868809122143404</v>
      </c>
      <c r="L304" s="4">
        <v>43.525002012954097</v>
      </c>
    </row>
    <row r="305" spans="1:12" x14ac:dyDescent="0.3">
      <c r="A305" s="10" t="s">
        <v>106</v>
      </c>
      <c r="B305" s="2" t="s">
        <v>36</v>
      </c>
      <c r="C305" s="4">
        <v>1953.31999020743</v>
      </c>
      <c r="D305" s="4">
        <v>1888.4125270361301</v>
      </c>
      <c r="E305" s="4">
        <v>1891.3319738656101</v>
      </c>
      <c r="F305" s="4">
        <v>1861.9316734946699</v>
      </c>
      <c r="G305" s="4">
        <v>1626.7072310485</v>
      </c>
      <c r="H305" s="4">
        <v>1585.14124424386</v>
      </c>
      <c r="I305" s="4">
        <v>1573.4243503816799</v>
      </c>
      <c r="J305" s="4">
        <v>1446.65936702105</v>
      </c>
      <c r="K305" s="4">
        <v>1080.7155743194</v>
      </c>
      <c r="L305" s="4">
        <v>718.11262043110105</v>
      </c>
    </row>
    <row r="306" spans="1:12" x14ac:dyDescent="0.3">
      <c r="A306" s="10" t="s">
        <v>93</v>
      </c>
      <c r="B306" s="2" t="s">
        <v>126</v>
      </c>
      <c r="C306" s="4">
        <v>-254.42890472060699</v>
      </c>
      <c r="D306" s="4">
        <v>-240.26555784965299</v>
      </c>
      <c r="E306" s="4">
        <v>-265.71102310895702</v>
      </c>
      <c r="F306" s="4">
        <v>-271.198899683967</v>
      </c>
      <c r="G306" s="4">
        <v>-283.25250032574701</v>
      </c>
      <c r="H306" s="4">
        <v>-288.921076465498</v>
      </c>
      <c r="I306" s="4">
        <v>-304.88359631374698</v>
      </c>
      <c r="J306" s="4">
        <v>-437.98387870046798</v>
      </c>
      <c r="K306" s="4">
        <v>-526.94748599373895</v>
      </c>
      <c r="L306" s="4">
        <v>-590.52578411240597</v>
      </c>
    </row>
    <row r="307" spans="1:12" x14ac:dyDescent="0.3">
      <c r="A307" s="10" t="s">
        <v>94</v>
      </c>
      <c r="B307" s="2" t="s">
        <v>126</v>
      </c>
      <c r="C307" s="4">
        <v>229.86221912794801</v>
      </c>
      <c r="D307" s="4">
        <v>228.83083639768901</v>
      </c>
      <c r="E307" s="4">
        <v>228.92911043373101</v>
      </c>
      <c r="F307" s="4">
        <v>227.115515297717</v>
      </c>
      <c r="G307" s="4">
        <v>213.94242389908001</v>
      </c>
      <c r="H307" s="4">
        <v>204.25255532202101</v>
      </c>
      <c r="I307" s="4">
        <v>168.99185887015599</v>
      </c>
      <c r="J307" s="4">
        <v>126.489242444483</v>
      </c>
      <c r="K307" s="4">
        <v>107.26053661767099</v>
      </c>
      <c r="L307" s="4">
        <v>90.077112045629903</v>
      </c>
    </row>
    <row r="308" spans="1:12" x14ac:dyDescent="0.3">
      <c r="A308" s="10" t="s">
        <v>95</v>
      </c>
      <c r="B308" s="2" t="s">
        <v>126</v>
      </c>
      <c r="C308" s="4">
        <v>2047.3785708504399</v>
      </c>
      <c r="D308" s="4">
        <v>1951.2430693021099</v>
      </c>
      <c r="E308" s="4">
        <v>1777.0692420456801</v>
      </c>
      <c r="F308" s="4">
        <v>1462.1699185917601</v>
      </c>
      <c r="G308" s="4">
        <v>1176.3569015160499</v>
      </c>
      <c r="H308" s="4">
        <v>764.65918223882397</v>
      </c>
      <c r="I308" s="4">
        <v>339.136013336075</v>
      </c>
      <c r="J308" s="4">
        <v>117.644675606869</v>
      </c>
      <c r="K308" s="4">
        <v>113.462096751538</v>
      </c>
      <c r="L308" s="4">
        <v>74.472911921608201</v>
      </c>
    </row>
    <row r="309" spans="1:12" x14ac:dyDescent="0.3">
      <c r="A309" s="10" t="s">
        <v>96</v>
      </c>
      <c r="B309" s="2" t="s">
        <v>126</v>
      </c>
      <c r="C309" s="4">
        <v>5.9416563694921001E-2</v>
      </c>
      <c r="D309" s="4">
        <v>6.1911445108029104E-3</v>
      </c>
      <c r="E309" s="4">
        <v>5.5708095368448597E-3</v>
      </c>
      <c r="F309" s="4">
        <v>4.0509295558064304E-3</v>
      </c>
      <c r="G309" s="4">
        <v>3.2726844303541799E-3</v>
      </c>
      <c r="H309" s="4">
        <v>3.8367973883334299E-3</v>
      </c>
      <c r="I309" s="4">
        <v>3.4110148799483802E-3</v>
      </c>
      <c r="J309" s="4">
        <v>3.2268163252673499E-3</v>
      </c>
      <c r="K309" s="4">
        <v>2.2943123645617798E-3</v>
      </c>
      <c r="L309" s="5"/>
    </row>
    <row r="310" spans="1:12" x14ac:dyDescent="0.3">
      <c r="A310" s="10" t="s">
        <v>97</v>
      </c>
      <c r="B310" s="2" t="s">
        <v>126</v>
      </c>
      <c r="C310" s="4">
        <v>423.15955820424898</v>
      </c>
      <c r="D310" s="4">
        <v>415.68065652620101</v>
      </c>
      <c r="E310" s="4">
        <v>457.85112395016102</v>
      </c>
      <c r="F310" s="4">
        <v>514.78655423481405</v>
      </c>
      <c r="G310" s="4">
        <v>538.851358401281</v>
      </c>
      <c r="H310" s="4">
        <v>555.80447491756797</v>
      </c>
      <c r="I310" s="4">
        <v>578.51007142397998</v>
      </c>
      <c r="J310" s="4">
        <v>541.28562127241003</v>
      </c>
      <c r="K310" s="4">
        <v>503.30192468104298</v>
      </c>
      <c r="L310" s="4">
        <v>519.44984746142495</v>
      </c>
    </row>
    <row r="311" spans="1:12" x14ac:dyDescent="0.3">
      <c r="A311" s="10" t="s">
        <v>98</v>
      </c>
      <c r="B311" s="2" t="s">
        <v>126</v>
      </c>
      <c r="C311" s="4">
        <v>165.66544931625401</v>
      </c>
      <c r="D311" s="4">
        <v>133.746214836169</v>
      </c>
      <c r="E311" s="4">
        <v>156.36289947710901</v>
      </c>
      <c r="F311" s="4">
        <v>156.75933185379799</v>
      </c>
      <c r="G311" s="4">
        <v>139.27319865596201</v>
      </c>
      <c r="H311" s="4">
        <v>136.92194024568499</v>
      </c>
      <c r="I311" s="4">
        <v>137.12629988703901</v>
      </c>
      <c r="J311" s="4">
        <v>128.84527343225901</v>
      </c>
      <c r="K311" s="4">
        <v>100.27598481635999</v>
      </c>
      <c r="L311" s="4">
        <v>72.239297299604104</v>
      </c>
    </row>
    <row r="312" spans="1:12" x14ac:dyDescent="0.3">
      <c r="A312" s="10" t="s">
        <v>99</v>
      </c>
      <c r="B312" s="2" t="s">
        <v>126</v>
      </c>
      <c r="C312" s="4">
        <v>370.79526297257001</v>
      </c>
      <c r="D312" s="4">
        <v>362.814531751321</v>
      </c>
      <c r="E312" s="4">
        <v>353.42642366431801</v>
      </c>
      <c r="F312" s="4">
        <v>344.98267404174402</v>
      </c>
      <c r="G312" s="4">
        <v>291.95066443566299</v>
      </c>
      <c r="H312" s="4">
        <v>243.43770969215399</v>
      </c>
      <c r="I312" s="4">
        <v>199.50006790224199</v>
      </c>
      <c r="J312" s="4">
        <v>148.634305077237</v>
      </c>
      <c r="K312" s="4">
        <v>108.558822441384</v>
      </c>
      <c r="L312" s="4">
        <v>71.121688275729099</v>
      </c>
    </row>
    <row r="313" spans="1:12" x14ac:dyDescent="0.3">
      <c r="A313" s="10" t="s">
        <v>100</v>
      </c>
      <c r="B313" s="2" t="s">
        <v>126</v>
      </c>
      <c r="C313" s="4">
        <v>187.22175504185799</v>
      </c>
      <c r="D313" s="4">
        <v>188.36815928876001</v>
      </c>
      <c r="E313" s="4">
        <v>224.42060529925499</v>
      </c>
      <c r="F313" s="4">
        <v>245.921095030174</v>
      </c>
      <c r="G313" s="4">
        <v>268.91492874057798</v>
      </c>
      <c r="H313" s="4">
        <v>258.01844955732901</v>
      </c>
      <c r="I313" s="4">
        <v>243.66184289089799</v>
      </c>
      <c r="J313" s="4">
        <v>213.69424663644901</v>
      </c>
      <c r="K313" s="4">
        <v>205.33234463022899</v>
      </c>
      <c r="L313" s="4">
        <v>166.91842845766601</v>
      </c>
    </row>
    <row r="314" spans="1:12" x14ac:dyDescent="0.3">
      <c r="A314" s="10" t="s">
        <v>106</v>
      </c>
      <c r="B314" s="2" t="s">
        <v>126</v>
      </c>
      <c r="C314" s="4">
        <v>1953.31999020743</v>
      </c>
      <c r="D314" s="4">
        <v>1888.41235324791</v>
      </c>
      <c r="E314" s="4">
        <v>1891.3318226445999</v>
      </c>
      <c r="F314" s="4">
        <v>1862.18523279703</v>
      </c>
      <c r="G314" s="4">
        <v>1626.70725166695</v>
      </c>
      <c r="H314" s="4">
        <v>1584.9018512288701</v>
      </c>
      <c r="I314" s="4">
        <v>1573.07043467473</v>
      </c>
      <c r="J314" s="4">
        <v>1455.4034087139701</v>
      </c>
      <c r="K314" s="4">
        <v>1085.8059957494099</v>
      </c>
      <c r="L314" s="4">
        <v>721.72071453930698</v>
      </c>
    </row>
    <row r="315" spans="1:12" x14ac:dyDescent="0.3">
      <c r="A315" s="10" t="s">
        <v>93</v>
      </c>
      <c r="B315" s="2" t="s">
        <v>129</v>
      </c>
      <c r="C315" s="4">
        <v>-254.42911758885401</v>
      </c>
      <c r="D315" s="4">
        <v>-240.265770414114</v>
      </c>
      <c r="E315" s="4">
        <v>-265.71123278909101</v>
      </c>
      <c r="F315" s="4">
        <v>-271.19905231227898</v>
      </c>
      <c r="G315" s="4">
        <v>-283.21071442191101</v>
      </c>
      <c r="H315" s="4">
        <v>-288.89956801847597</v>
      </c>
      <c r="I315" s="4">
        <v>-304.489536787259</v>
      </c>
      <c r="J315" s="4">
        <v>-432.55179912917703</v>
      </c>
      <c r="K315" s="4">
        <v>-528.21673894573598</v>
      </c>
      <c r="L315" s="4">
        <v>-605.02228098057299</v>
      </c>
    </row>
    <row r="316" spans="1:12" x14ac:dyDescent="0.3">
      <c r="A316" s="10" t="s">
        <v>94</v>
      </c>
      <c r="B316" s="2" t="s">
        <v>129</v>
      </c>
      <c r="C316" s="4">
        <v>229.86221912794801</v>
      </c>
      <c r="D316" s="4">
        <v>228.830536163711</v>
      </c>
      <c r="E316" s="4">
        <v>228.92912770539101</v>
      </c>
      <c r="F316" s="4">
        <v>227.115756352586</v>
      </c>
      <c r="G316" s="4">
        <v>213.945034088472</v>
      </c>
      <c r="H316" s="4">
        <v>204.25255532202101</v>
      </c>
      <c r="I316" s="4">
        <v>168.99185887015599</v>
      </c>
      <c r="J316" s="4">
        <v>126.506470814088</v>
      </c>
      <c r="K316" s="4">
        <v>107.30022838365601</v>
      </c>
      <c r="L316" s="4">
        <v>90.051698922410694</v>
      </c>
    </row>
    <row r="317" spans="1:12" x14ac:dyDescent="0.3">
      <c r="A317" s="10" t="s">
        <v>95</v>
      </c>
      <c r="B317" s="2" t="s">
        <v>129</v>
      </c>
      <c r="C317" s="4">
        <v>2047.3679760155101</v>
      </c>
      <c r="D317" s="4">
        <v>1951.2402689493299</v>
      </c>
      <c r="E317" s="4">
        <v>1777.05976939112</v>
      </c>
      <c r="F317" s="4">
        <v>1462.18422925714</v>
      </c>
      <c r="G317" s="4">
        <v>1176.22129026734</v>
      </c>
      <c r="H317" s="4">
        <v>764.08129243320695</v>
      </c>
      <c r="I317" s="4">
        <v>338.05867664948198</v>
      </c>
      <c r="J317" s="4">
        <v>119.566543854949</v>
      </c>
      <c r="K317" s="4">
        <v>113.182813300555</v>
      </c>
      <c r="L317" s="4">
        <v>73.594831523396493</v>
      </c>
    </row>
    <row r="318" spans="1:12" x14ac:dyDescent="0.3">
      <c r="A318" s="10" t="s">
        <v>96</v>
      </c>
      <c r="B318" s="2" t="s">
        <v>129</v>
      </c>
      <c r="C318" s="4">
        <v>5.9416563694921001E-2</v>
      </c>
      <c r="D318" s="4">
        <v>6.1913667428289201E-3</v>
      </c>
      <c r="E318" s="4">
        <v>5.57100361709339E-3</v>
      </c>
      <c r="F318" s="4">
        <v>4.0503320818606903E-3</v>
      </c>
      <c r="G318" s="4">
        <v>3.27328092492252E-3</v>
      </c>
      <c r="H318" s="4">
        <v>3.8335516126370298E-3</v>
      </c>
      <c r="I318" s="4">
        <v>3.4133869566548201E-3</v>
      </c>
      <c r="J318" s="4">
        <v>3.2158887973024498E-3</v>
      </c>
      <c r="K318" s="4">
        <v>2.2926685646797E-3</v>
      </c>
      <c r="L318" s="5"/>
    </row>
    <row r="319" spans="1:12" x14ac:dyDescent="0.3">
      <c r="A319" s="10" t="s">
        <v>97</v>
      </c>
      <c r="B319" s="2" t="s">
        <v>129</v>
      </c>
      <c r="C319" s="4">
        <v>423.15955820424898</v>
      </c>
      <c r="D319" s="4">
        <v>415.68630510756299</v>
      </c>
      <c r="E319" s="4">
        <v>457.86085030061702</v>
      </c>
      <c r="F319" s="4">
        <v>514.75105497800303</v>
      </c>
      <c r="G319" s="4">
        <v>538.906320755602</v>
      </c>
      <c r="H319" s="4">
        <v>555.97798423040103</v>
      </c>
      <c r="I319" s="4">
        <v>578.85125436389205</v>
      </c>
      <c r="J319" s="4">
        <v>548.57956391850905</v>
      </c>
      <c r="K319" s="4">
        <v>509.37187090696898</v>
      </c>
      <c r="L319" s="4">
        <v>519.44984746142495</v>
      </c>
    </row>
    <row r="320" spans="1:12" x14ac:dyDescent="0.3">
      <c r="A320" s="10" t="s">
        <v>98</v>
      </c>
      <c r="B320" s="2" t="s">
        <v>129</v>
      </c>
      <c r="C320" s="4">
        <v>165.66544931625401</v>
      </c>
      <c r="D320" s="4">
        <v>133.74615647814599</v>
      </c>
      <c r="E320" s="4">
        <v>156.347275898443</v>
      </c>
      <c r="F320" s="4">
        <v>156.72898733189101</v>
      </c>
      <c r="G320" s="4">
        <v>139.27307450962601</v>
      </c>
      <c r="H320" s="4">
        <v>136.926640558315</v>
      </c>
      <c r="I320" s="4">
        <v>137.12676327843201</v>
      </c>
      <c r="J320" s="4">
        <v>128.04118948746901</v>
      </c>
      <c r="K320" s="4">
        <v>99.766569359788207</v>
      </c>
      <c r="L320" s="4">
        <v>72.126854358612306</v>
      </c>
    </row>
    <row r="321" spans="1:12" x14ac:dyDescent="0.3">
      <c r="A321" s="10" t="s">
        <v>99</v>
      </c>
      <c r="B321" s="2" t="s">
        <v>129</v>
      </c>
      <c r="C321" s="4">
        <v>370.79526297257001</v>
      </c>
      <c r="D321" s="4">
        <v>362.814531751321</v>
      </c>
      <c r="E321" s="4">
        <v>353.41163992015402</v>
      </c>
      <c r="F321" s="4">
        <v>344.96723351882201</v>
      </c>
      <c r="G321" s="4">
        <v>291.93457469185103</v>
      </c>
      <c r="H321" s="4">
        <v>243.427086494348</v>
      </c>
      <c r="I321" s="4">
        <v>199.50006790224199</v>
      </c>
      <c r="J321" s="4">
        <v>148.64821558282901</v>
      </c>
      <c r="K321" s="4">
        <v>108.57273294697499</v>
      </c>
      <c r="L321" s="4">
        <v>71.633216357006205</v>
      </c>
    </row>
    <row r="322" spans="1:12" x14ac:dyDescent="0.3">
      <c r="A322" s="10" t="s">
        <v>100</v>
      </c>
      <c r="B322" s="2" t="s">
        <v>129</v>
      </c>
      <c r="C322" s="4">
        <v>187.22227339347</v>
      </c>
      <c r="D322" s="4">
        <v>188.36649579643199</v>
      </c>
      <c r="E322" s="4">
        <v>224.51842313975601</v>
      </c>
      <c r="F322" s="4">
        <v>246.01736176392799</v>
      </c>
      <c r="G322" s="4">
        <v>269.00927011020002</v>
      </c>
      <c r="H322" s="4">
        <v>258.128909750476</v>
      </c>
      <c r="I322" s="4">
        <v>244.150945499605</v>
      </c>
      <c r="J322" s="4">
        <v>214.90770392770301</v>
      </c>
      <c r="K322" s="4">
        <v>206.02212605509899</v>
      </c>
      <c r="L322" s="4">
        <v>169.26078782600499</v>
      </c>
    </row>
    <row r="323" spans="1:12" x14ac:dyDescent="0.3">
      <c r="A323" s="10" t="s">
        <v>106</v>
      </c>
      <c r="B323" s="2" t="s">
        <v>129</v>
      </c>
      <c r="C323" s="4">
        <v>1953.31999020743</v>
      </c>
      <c r="D323" s="4">
        <v>1888.41246268994</v>
      </c>
      <c r="E323" s="4">
        <v>1891.3319176329101</v>
      </c>
      <c r="F323" s="4">
        <v>1862.02596088828</v>
      </c>
      <c r="G323" s="4">
        <v>1626.70716229598</v>
      </c>
      <c r="H323" s="4">
        <v>1585.2016976596201</v>
      </c>
      <c r="I323" s="4">
        <v>1573.31702004924</v>
      </c>
      <c r="J323" s="4">
        <v>1445.74709652566</v>
      </c>
      <c r="K323" s="4">
        <v>1079.78136637839</v>
      </c>
      <c r="L323" s="4">
        <v>719.88276355236098</v>
      </c>
    </row>
    <row r="324" spans="1:12" x14ac:dyDescent="0.3">
      <c r="A324" s="10" t="s">
        <v>93</v>
      </c>
      <c r="B324" s="2" t="s">
        <v>132</v>
      </c>
      <c r="C324" s="4">
        <v>-254.42890472058599</v>
      </c>
      <c r="D324" s="4">
        <v>-240.26555784965299</v>
      </c>
      <c r="E324" s="4">
        <v>-265.71102310895901</v>
      </c>
      <c r="F324" s="4">
        <v>-271.198899683928</v>
      </c>
      <c r="G324" s="4">
        <v>-283.25250032553203</v>
      </c>
      <c r="H324" s="4">
        <v>-288.92107646143501</v>
      </c>
      <c r="I324" s="4">
        <v>-304.88360202498399</v>
      </c>
      <c r="J324" s="4">
        <v>-437.98387779086198</v>
      </c>
      <c r="K324" s="4">
        <v>-526.94748930019603</v>
      </c>
      <c r="L324" s="4">
        <v>-590.525831583843</v>
      </c>
    </row>
    <row r="325" spans="1:12" x14ac:dyDescent="0.3">
      <c r="A325" s="10" t="s">
        <v>94</v>
      </c>
      <c r="B325" s="2" t="s">
        <v>132</v>
      </c>
      <c r="C325" s="4">
        <v>229.86221912794801</v>
      </c>
      <c r="D325" s="4">
        <v>228.83083639768901</v>
      </c>
      <c r="E325" s="4">
        <v>228.92911043373101</v>
      </c>
      <c r="F325" s="4">
        <v>227.115515297717</v>
      </c>
      <c r="G325" s="4">
        <v>213.94242389908001</v>
      </c>
      <c r="H325" s="4">
        <v>204.25255532202101</v>
      </c>
      <c r="I325" s="4">
        <v>168.99185887015599</v>
      </c>
      <c r="J325" s="4">
        <v>126.489242444483</v>
      </c>
      <c r="K325" s="4">
        <v>107.26053661767099</v>
      </c>
      <c r="L325" s="4">
        <v>90.077112045629903</v>
      </c>
    </row>
    <row r="326" spans="1:12" x14ac:dyDescent="0.3">
      <c r="A326" s="10" t="s">
        <v>95</v>
      </c>
      <c r="B326" s="2" t="s">
        <v>132</v>
      </c>
      <c r="C326" s="4">
        <v>2047.3785647145201</v>
      </c>
      <c r="D326" s="4">
        <v>1951.2430676690201</v>
      </c>
      <c r="E326" s="4">
        <v>1777.0692420456801</v>
      </c>
      <c r="F326" s="4">
        <v>1462.1698699882199</v>
      </c>
      <c r="G326" s="4">
        <v>1176.35690367647</v>
      </c>
      <c r="H326" s="4">
        <v>764.65918046921502</v>
      </c>
      <c r="I326" s="4">
        <v>339.13599493299</v>
      </c>
      <c r="J326" s="4">
        <v>117.644683217523</v>
      </c>
      <c r="K326" s="4">
        <v>113.46197397824101</v>
      </c>
      <c r="L326" s="4">
        <v>74.472779747840704</v>
      </c>
    </row>
    <row r="327" spans="1:12" x14ac:dyDescent="0.3">
      <c r="A327" s="10" t="s">
        <v>96</v>
      </c>
      <c r="B327" s="2" t="s">
        <v>132</v>
      </c>
      <c r="C327" s="4">
        <v>5.9416563694921001E-2</v>
      </c>
      <c r="D327" s="4">
        <v>6.1911445108031602E-3</v>
      </c>
      <c r="E327" s="4">
        <v>5.5708095368448597E-3</v>
      </c>
      <c r="F327" s="4">
        <v>4.0509295558064399E-3</v>
      </c>
      <c r="G327" s="4">
        <v>3.2726844303541899E-3</v>
      </c>
      <c r="H327" s="4">
        <v>3.8367973883334299E-3</v>
      </c>
      <c r="I327" s="4">
        <v>3.4110150747090301E-3</v>
      </c>
      <c r="J327" s="4">
        <v>3.2268158538072398E-3</v>
      </c>
      <c r="K327" s="4">
        <v>2.2943135139170501E-3</v>
      </c>
      <c r="L327" s="5"/>
    </row>
    <row r="328" spans="1:12" x14ac:dyDescent="0.3">
      <c r="A328" s="10" t="s">
        <v>97</v>
      </c>
      <c r="B328" s="2" t="s">
        <v>132</v>
      </c>
      <c r="C328" s="4">
        <v>423.15955820424898</v>
      </c>
      <c r="D328" s="4">
        <v>415.68065652620101</v>
      </c>
      <c r="E328" s="4">
        <v>457.85112395016102</v>
      </c>
      <c r="F328" s="4">
        <v>514.78655423481405</v>
      </c>
      <c r="G328" s="4">
        <v>538.851358401281</v>
      </c>
      <c r="H328" s="4">
        <v>555.80447491756797</v>
      </c>
      <c r="I328" s="4">
        <v>578.51007142397998</v>
      </c>
      <c r="J328" s="4">
        <v>541.28575293583901</v>
      </c>
      <c r="K328" s="4">
        <v>503.30163638479303</v>
      </c>
      <c r="L328" s="4">
        <v>519.45000013601896</v>
      </c>
    </row>
    <row r="329" spans="1:12" x14ac:dyDescent="0.3">
      <c r="A329" s="10" t="s">
        <v>98</v>
      </c>
      <c r="B329" s="2" t="s">
        <v>132</v>
      </c>
      <c r="C329" s="4">
        <v>165.66544931625401</v>
      </c>
      <c r="D329" s="4">
        <v>133.746214836169</v>
      </c>
      <c r="E329" s="4">
        <v>156.36289946111901</v>
      </c>
      <c r="F329" s="4">
        <v>156.75933183740401</v>
      </c>
      <c r="G329" s="4">
        <v>139.273198491448</v>
      </c>
      <c r="H329" s="4">
        <v>136.92194017523099</v>
      </c>
      <c r="I329" s="4">
        <v>137.12629990984601</v>
      </c>
      <c r="J329" s="4">
        <v>128.84526147888599</v>
      </c>
      <c r="K329" s="4">
        <v>100.276012509599</v>
      </c>
      <c r="L329" s="4">
        <v>72.239290162779398</v>
      </c>
    </row>
    <row r="330" spans="1:12" x14ac:dyDescent="0.3">
      <c r="A330" s="10" t="s">
        <v>99</v>
      </c>
      <c r="B330" s="2" t="s">
        <v>132</v>
      </c>
      <c r="C330" s="4">
        <v>370.79526297257001</v>
      </c>
      <c r="D330" s="4">
        <v>362.814531751321</v>
      </c>
      <c r="E330" s="4">
        <v>353.42642366431801</v>
      </c>
      <c r="F330" s="4">
        <v>344.98267404174402</v>
      </c>
      <c r="G330" s="4">
        <v>291.95066443566299</v>
      </c>
      <c r="H330" s="4">
        <v>243.43770969215399</v>
      </c>
      <c r="I330" s="4">
        <v>199.50006790224199</v>
      </c>
      <c r="J330" s="4">
        <v>148.634305077237</v>
      </c>
      <c r="K330" s="4">
        <v>108.558822441384</v>
      </c>
      <c r="L330" s="4">
        <v>71.121688275729099</v>
      </c>
    </row>
    <row r="331" spans="1:12" x14ac:dyDescent="0.3">
      <c r="A331" s="10" t="s">
        <v>100</v>
      </c>
      <c r="B331" s="2" t="s">
        <v>132</v>
      </c>
      <c r="C331" s="4">
        <v>187.221755342058</v>
      </c>
      <c r="D331" s="4">
        <v>188.36815928876101</v>
      </c>
      <c r="E331" s="4">
        <v>224.42060940949</v>
      </c>
      <c r="F331" s="4">
        <v>245.92110059495101</v>
      </c>
      <c r="G331" s="4">
        <v>268.91492674467497</v>
      </c>
      <c r="H331" s="4">
        <v>258.018452068947</v>
      </c>
      <c r="I331" s="4">
        <v>243.66186076040799</v>
      </c>
      <c r="J331" s="4">
        <v>213.69426649546</v>
      </c>
      <c r="K331" s="4">
        <v>205.33239272115</v>
      </c>
      <c r="L331" s="4">
        <v>166.91850742860399</v>
      </c>
    </row>
    <row r="332" spans="1:12" x14ac:dyDescent="0.3">
      <c r="A332" s="10" t="s">
        <v>106</v>
      </c>
      <c r="B332" s="2" t="s">
        <v>132</v>
      </c>
      <c r="C332" s="4">
        <v>1953.31999020743</v>
      </c>
      <c r="D332" s="4">
        <v>1888.41235324791</v>
      </c>
      <c r="E332" s="4">
        <v>1891.3318226445999</v>
      </c>
      <c r="F332" s="4">
        <v>1862.18523279703</v>
      </c>
      <c r="G332" s="4">
        <v>1626.70725166695</v>
      </c>
      <c r="H332" s="4">
        <v>1584.90185055748</v>
      </c>
      <c r="I332" s="4">
        <v>1573.0704351853001</v>
      </c>
      <c r="J332" s="4">
        <v>1455.4032615347301</v>
      </c>
      <c r="K332" s="4">
        <v>1085.8063310336499</v>
      </c>
      <c r="L332" s="4">
        <v>721.72062220533405</v>
      </c>
    </row>
    <row r="333" spans="1:12" x14ac:dyDescent="0.3">
      <c r="A333" s="10" t="s">
        <v>93</v>
      </c>
      <c r="B333" s="2" t="s">
        <v>133</v>
      </c>
      <c r="C333" s="4">
        <v>-254.428904720552</v>
      </c>
      <c r="D333" s="4">
        <v>-240.26555784965299</v>
      </c>
      <c r="E333" s="4">
        <v>-265.71102310896498</v>
      </c>
      <c r="F333" s="4">
        <v>-271.198899683945</v>
      </c>
      <c r="G333" s="4">
        <v>-283.25250032552901</v>
      </c>
      <c r="H333" s="4">
        <v>-288.92107649244701</v>
      </c>
      <c r="I333" s="4">
        <v>-304.88360202499001</v>
      </c>
      <c r="J333" s="4">
        <v>-437.983877790956</v>
      </c>
      <c r="K333" s="4">
        <v>-526.94748930006494</v>
      </c>
      <c r="L333" s="4">
        <v>-590.52583158380901</v>
      </c>
    </row>
    <row r="334" spans="1:12" x14ac:dyDescent="0.3">
      <c r="A334" s="10" t="s">
        <v>94</v>
      </c>
      <c r="B334" s="2" t="s">
        <v>133</v>
      </c>
      <c r="C334" s="4">
        <v>229.86221912794801</v>
      </c>
      <c r="D334" s="4">
        <v>228.83083639768901</v>
      </c>
      <c r="E334" s="4">
        <v>228.92911043373101</v>
      </c>
      <c r="F334" s="4">
        <v>227.115515297717</v>
      </c>
      <c r="G334" s="4">
        <v>213.94242389908001</v>
      </c>
      <c r="H334" s="4">
        <v>204.25255532202101</v>
      </c>
      <c r="I334" s="4">
        <v>168.99185887015599</v>
      </c>
      <c r="J334" s="4">
        <v>126.489242444483</v>
      </c>
      <c r="K334" s="4">
        <v>107.26053661767099</v>
      </c>
      <c r="L334" s="4">
        <v>90.077112045629903</v>
      </c>
    </row>
    <row r="335" spans="1:12" x14ac:dyDescent="0.3">
      <c r="A335" s="10" t="s">
        <v>95</v>
      </c>
      <c r="B335" s="2" t="s">
        <v>133</v>
      </c>
      <c r="C335" s="4">
        <v>2047.37856471493</v>
      </c>
      <c r="D335" s="4">
        <v>1951.2430676691299</v>
      </c>
      <c r="E335" s="4">
        <v>1777.0692420456801</v>
      </c>
      <c r="F335" s="4">
        <v>1462.1698699912599</v>
      </c>
      <c r="G335" s="4">
        <v>1176.3569036751701</v>
      </c>
      <c r="H335" s="4">
        <v>764.659180469803</v>
      </c>
      <c r="I335" s="4">
        <v>339.13599493283198</v>
      </c>
      <c r="J335" s="4">
        <v>117.64468321750699</v>
      </c>
      <c r="K335" s="4">
        <v>113.461973980011</v>
      </c>
      <c r="L335" s="4">
        <v>74.472779747839397</v>
      </c>
    </row>
    <row r="336" spans="1:12" x14ac:dyDescent="0.3">
      <c r="A336" s="10" t="s">
        <v>96</v>
      </c>
      <c r="B336" s="2" t="s">
        <v>133</v>
      </c>
      <c r="C336" s="4">
        <v>5.9416563694921001E-2</v>
      </c>
      <c r="D336" s="4">
        <v>6.1911445108031602E-3</v>
      </c>
      <c r="E336" s="4">
        <v>5.5708095368448597E-3</v>
      </c>
      <c r="F336" s="4">
        <v>4.0509295558064399E-3</v>
      </c>
      <c r="G336" s="4">
        <v>3.2726844303541899E-3</v>
      </c>
      <c r="H336" s="4">
        <v>3.8367973883334299E-3</v>
      </c>
      <c r="I336" s="4">
        <v>3.4110150746957698E-3</v>
      </c>
      <c r="J336" s="4">
        <v>3.2268158538390798E-3</v>
      </c>
      <c r="K336" s="4">
        <v>2.29431351391914E-3</v>
      </c>
      <c r="L336" s="5"/>
    </row>
    <row r="337" spans="1:12" x14ac:dyDescent="0.3">
      <c r="A337" s="10" t="s">
        <v>97</v>
      </c>
      <c r="B337" s="2" t="s">
        <v>133</v>
      </c>
      <c r="C337" s="4">
        <v>423.15955820424898</v>
      </c>
      <c r="D337" s="4">
        <v>415.68065652620197</v>
      </c>
      <c r="E337" s="4">
        <v>457.851123950589</v>
      </c>
      <c r="F337" s="4">
        <v>514.78655423524106</v>
      </c>
      <c r="G337" s="4">
        <v>538.851358401281</v>
      </c>
      <c r="H337" s="4">
        <v>555.80447491756797</v>
      </c>
      <c r="I337" s="4">
        <v>578.51007142397998</v>
      </c>
      <c r="J337" s="4">
        <v>541.28575292715402</v>
      </c>
      <c r="K337" s="4">
        <v>503.30163638479303</v>
      </c>
      <c r="L337" s="4">
        <v>519.45000013601896</v>
      </c>
    </row>
    <row r="338" spans="1:12" x14ac:dyDescent="0.3">
      <c r="A338" s="10" t="s">
        <v>98</v>
      </c>
      <c r="B338" s="2" t="s">
        <v>133</v>
      </c>
      <c r="C338" s="4">
        <v>165.66544931625401</v>
      </c>
      <c r="D338" s="4">
        <v>133.746214836169</v>
      </c>
      <c r="E338" s="4">
        <v>156.362899461127</v>
      </c>
      <c r="F338" s="4">
        <v>156.75933183739801</v>
      </c>
      <c r="G338" s="4">
        <v>139.273198491447</v>
      </c>
      <c r="H338" s="4">
        <v>136.921940175229</v>
      </c>
      <c r="I338" s="4">
        <v>137.126299909838</v>
      </c>
      <c r="J338" s="4">
        <v>128.84526147959801</v>
      </c>
      <c r="K338" s="4">
        <v>100.276012509374</v>
      </c>
      <c r="L338" s="4">
        <v>72.239290163222705</v>
      </c>
    </row>
    <row r="339" spans="1:12" x14ac:dyDescent="0.3">
      <c r="A339" s="10" t="s">
        <v>99</v>
      </c>
      <c r="B339" s="2" t="s">
        <v>133</v>
      </c>
      <c r="C339" s="4">
        <v>370.79526297257001</v>
      </c>
      <c r="D339" s="4">
        <v>362.814531751321</v>
      </c>
      <c r="E339" s="4">
        <v>353.42642366431801</v>
      </c>
      <c r="F339" s="4">
        <v>344.98267404174402</v>
      </c>
      <c r="G339" s="4">
        <v>291.95066443566299</v>
      </c>
      <c r="H339" s="4">
        <v>243.43770969215399</v>
      </c>
      <c r="I339" s="4">
        <v>199.50006790224199</v>
      </c>
      <c r="J339" s="4">
        <v>148.634305077237</v>
      </c>
      <c r="K339" s="4">
        <v>108.558822441384</v>
      </c>
      <c r="L339" s="4">
        <v>71.121688275729099</v>
      </c>
    </row>
    <row r="340" spans="1:12" x14ac:dyDescent="0.3">
      <c r="A340" s="10" t="s">
        <v>100</v>
      </c>
      <c r="B340" s="2" t="s">
        <v>133</v>
      </c>
      <c r="C340" s="4">
        <v>187.221755342037</v>
      </c>
      <c r="D340" s="4">
        <v>188.36815928876001</v>
      </c>
      <c r="E340" s="4">
        <v>224.420609409322</v>
      </c>
      <c r="F340" s="4">
        <v>245.921100594835</v>
      </c>
      <c r="G340" s="4">
        <v>268.91492674454503</v>
      </c>
      <c r="H340" s="4">
        <v>258.01845206829898</v>
      </c>
      <c r="I340" s="4">
        <v>243.66186076058099</v>
      </c>
      <c r="J340" s="4">
        <v>213.69426649457799</v>
      </c>
      <c r="K340" s="4">
        <v>205.33239272211901</v>
      </c>
      <c r="L340" s="4">
        <v>166.91850742859</v>
      </c>
    </row>
    <row r="341" spans="1:12" x14ac:dyDescent="0.3">
      <c r="A341" s="10" t="s">
        <v>106</v>
      </c>
      <c r="B341" s="2" t="s">
        <v>133</v>
      </c>
      <c r="C341" s="4">
        <v>1953.31999020743</v>
      </c>
      <c r="D341" s="4">
        <v>1888.41235324791</v>
      </c>
      <c r="E341" s="4">
        <v>1891.3318226445999</v>
      </c>
      <c r="F341" s="4">
        <v>1862.18523279703</v>
      </c>
      <c r="G341" s="4">
        <v>1626.70725166695</v>
      </c>
      <c r="H341" s="4">
        <v>1584.90185055754</v>
      </c>
      <c r="I341" s="4">
        <v>1573.0704351853001</v>
      </c>
      <c r="J341" s="4">
        <v>1455.4032615435999</v>
      </c>
      <c r="K341" s="4">
        <v>1085.8063310309999</v>
      </c>
      <c r="L341" s="4">
        <v>721.72062221089504</v>
      </c>
    </row>
    <row r="342" spans="1:12" x14ac:dyDescent="0.3">
      <c r="A342" s="10" t="s">
        <v>93</v>
      </c>
      <c r="B342" s="2" t="s">
        <v>134</v>
      </c>
      <c r="C342" s="4">
        <v>-254.42890472059401</v>
      </c>
      <c r="D342" s="4">
        <v>-240.26555784965299</v>
      </c>
      <c r="E342" s="4">
        <v>-265.71102310895702</v>
      </c>
      <c r="F342" s="4">
        <v>-271.198899683935</v>
      </c>
      <c r="G342" s="4">
        <v>-283.25250032553203</v>
      </c>
      <c r="H342" s="4">
        <v>-288.92107646143501</v>
      </c>
      <c r="I342" s="4">
        <v>-304.88360202498399</v>
      </c>
      <c r="J342" s="4">
        <v>-437.98387779086102</v>
      </c>
      <c r="K342" s="4">
        <v>-526.94748930019898</v>
      </c>
      <c r="L342" s="4">
        <v>-590.52583158385698</v>
      </c>
    </row>
    <row r="343" spans="1:12" x14ac:dyDescent="0.3">
      <c r="A343" s="10" t="s">
        <v>94</v>
      </c>
      <c r="B343" s="2" t="s">
        <v>134</v>
      </c>
      <c r="C343" s="4">
        <v>229.86221912794801</v>
      </c>
      <c r="D343" s="4">
        <v>228.83083639768901</v>
      </c>
      <c r="E343" s="4">
        <v>228.92911043373101</v>
      </c>
      <c r="F343" s="4">
        <v>227.115515297717</v>
      </c>
      <c r="G343" s="4">
        <v>213.94242389908001</v>
      </c>
      <c r="H343" s="4">
        <v>204.25255532202101</v>
      </c>
      <c r="I343" s="4">
        <v>168.99185887015599</v>
      </c>
      <c r="J343" s="4">
        <v>126.489242444483</v>
      </c>
      <c r="K343" s="4">
        <v>107.26053661767099</v>
      </c>
      <c r="L343" s="4">
        <v>90.077112045629903</v>
      </c>
    </row>
    <row r="344" spans="1:12" x14ac:dyDescent="0.3">
      <c r="A344" s="10" t="s">
        <v>95</v>
      </c>
      <c r="B344" s="2" t="s">
        <v>134</v>
      </c>
      <c r="C344" s="4">
        <v>2047.37856471451</v>
      </c>
      <c r="D344" s="4">
        <v>1951.2430676690101</v>
      </c>
      <c r="E344" s="4">
        <v>1777.0692420456701</v>
      </c>
      <c r="F344" s="4">
        <v>1462.1698699882199</v>
      </c>
      <c r="G344" s="4">
        <v>1176.35690367647</v>
      </c>
      <c r="H344" s="4">
        <v>764.65918046921195</v>
      </c>
      <c r="I344" s="4">
        <v>339.13599493299</v>
      </c>
      <c r="J344" s="4">
        <v>117.64468321752</v>
      </c>
      <c r="K344" s="4">
        <v>113.461973978242</v>
      </c>
      <c r="L344" s="4">
        <v>74.472779747827303</v>
      </c>
    </row>
    <row r="345" spans="1:12" x14ac:dyDescent="0.3">
      <c r="A345" s="10" t="s">
        <v>96</v>
      </c>
      <c r="B345" s="2" t="s">
        <v>134</v>
      </c>
      <c r="C345" s="4">
        <v>5.9416563694921001E-2</v>
      </c>
      <c r="D345" s="4">
        <v>6.1911445108031602E-3</v>
      </c>
      <c r="E345" s="4">
        <v>5.5708095368448597E-3</v>
      </c>
      <c r="F345" s="4">
        <v>4.0509295558064399E-3</v>
      </c>
      <c r="G345" s="4">
        <v>3.2726844303541899E-3</v>
      </c>
      <c r="H345" s="4">
        <v>3.8367973883334299E-3</v>
      </c>
      <c r="I345" s="4">
        <v>3.4110150747091198E-3</v>
      </c>
      <c r="J345" s="4">
        <v>3.2268158538070199E-3</v>
      </c>
      <c r="K345" s="4">
        <v>2.2943135139169E-3</v>
      </c>
      <c r="L345" s="5"/>
    </row>
    <row r="346" spans="1:12" x14ac:dyDescent="0.3">
      <c r="A346" s="10" t="s">
        <v>97</v>
      </c>
      <c r="B346" s="2" t="s">
        <v>134</v>
      </c>
      <c r="C346" s="4">
        <v>423.15955820424898</v>
      </c>
      <c r="D346" s="4">
        <v>415.68065652620197</v>
      </c>
      <c r="E346" s="4">
        <v>457.85112395016898</v>
      </c>
      <c r="F346" s="4">
        <v>514.78655423481405</v>
      </c>
      <c r="G346" s="4">
        <v>538.851358401281</v>
      </c>
      <c r="H346" s="4">
        <v>555.80447491756797</v>
      </c>
      <c r="I346" s="4">
        <v>578.51007142397998</v>
      </c>
      <c r="J346" s="4">
        <v>541.28575293588494</v>
      </c>
      <c r="K346" s="4">
        <v>503.30163638479303</v>
      </c>
      <c r="L346" s="4">
        <v>519.45000013601896</v>
      </c>
    </row>
    <row r="347" spans="1:12" x14ac:dyDescent="0.3">
      <c r="A347" s="10" t="s">
        <v>98</v>
      </c>
      <c r="B347" s="2" t="s">
        <v>134</v>
      </c>
      <c r="C347" s="4">
        <v>165.66544931625401</v>
      </c>
      <c r="D347" s="4">
        <v>133.746214836169</v>
      </c>
      <c r="E347" s="4">
        <v>156.36289946111901</v>
      </c>
      <c r="F347" s="4">
        <v>156.75933183740401</v>
      </c>
      <c r="G347" s="4">
        <v>139.273198491448</v>
      </c>
      <c r="H347" s="4">
        <v>136.92194017523099</v>
      </c>
      <c r="I347" s="4">
        <v>137.12629990984601</v>
      </c>
      <c r="J347" s="4">
        <v>128.84526147888201</v>
      </c>
      <c r="K347" s="4">
        <v>100.276012509599</v>
      </c>
      <c r="L347" s="4">
        <v>72.239290162776697</v>
      </c>
    </row>
    <row r="348" spans="1:12" x14ac:dyDescent="0.3">
      <c r="A348" s="10" t="s">
        <v>99</v>
      </c>
      <c r="B348" s="2" t="s">
        <v>134</v>
      </c>
      <c r="C348" s="4">
        <v>370.79526297257001</v>
      </c>
      <c r="D348" s="4">
        <v>362.814531751321</v>
      </c>
      <c r="E348" s="4">
        <v>353.42642366431801</v>
      </c>
      <c r="F348" s="4">
        <v>344.98267404174402</v>
      </c>
      <c r="G348" s="4">
        <v>291.95066443566299</v>
      </c>
      <c r="H348" s="4">
        <v>243.43770969215399</v>
      </c>
      <c r="I348" s="4">
        <v>199.50006790224199</v>
      </c>
      <c r="J348" s="4">
        <v>148.634305077237</v>
      </c>
      <c r="K348" s="4">
        <v>108.558822441384</v>
      </c>
      <c r="L348" s="4">
        <v>71.121688275729099</v>
      </c>
    </row>
    <row r="349" spans="1:12" x14ac:dyDescent="0.3">
      <c r="A349" s="10" t="s">
        <v>100</v>
      </c>
      <c r="B349" s="2" t="s">
        <v>134</v>
      </c>
      <c r="C349" s="4">
        <v>187.221755342058</v>
      </c>
      <c r="D349" s="4">
        <v>188.36815928876001</v>
      </c>
      <c r="E349" s="4">
        <v>224.420609409489</v>
      </c>
      <c r="F349" s="4">
        <v>245.92110059495201</v>
      </c>
      <c r="G349" s="4">
        <v>268.914926744681</v>
      </c>
      <c r="H349" s="4">
        <v>258.018452068947</v>
      </c>
      <c r="I349" s="4">
        <v>243.66186076040799</v>
      </c>
      <c r="J349" s="4">
        <v>213.69426649546301</v>
      </c>
      <c r="K349" s="4">
        <v>205.33239272115199</v>
      </c>
      <c r="L349" s="4">
        <v>166.918507428591</v>
      </c>
    </row>
    <row r="350" spans="1:12" x14ac:dyDescent="0.3">
      <c r="A350" s="10" t="s">
        <v>106</v>
      </c>
      <c r="B350" s="2" t="s">
        <v>134</v>
      </c>
      <c r="C350" s="4">
        <v>1953.31999020743</v>
      </c>
      <c r="D350" s="4">
        <v>1888.41235324791</v>
      </c>
      <c r="E350" s="4">
        <v>1891.3318226445999</v>
      </c>
      <c r="F350" s="4">
        <v>1862.18523279703</v>
      </c>
      <c r="G350" s="4">
        <v>1626.70725166695</v>
      </c>
      <c r="H350" s="4">
        <v>1584.90185055748</v>
      </c>
      <c r="I350" s="4">
        <v>1573.0704351853001</v>
      </c>
      <c r="J350" s="4">
        <v>1455.40326153468</v>
      </c>
      <c r="K350" s="4">
        <v>1085.8063310336399</v>
      </c>
      <c r="L350" s="4">
        <v>721.72062220530199</v>
      </c>
    </row>
    <row r="351" spans="1:12" x14ac:dyDescent="0.3">
      <c r="A351" s="10" t="s">
        <v>93</v>
      </c>
      <c r="B351" s="2" t="s">
        <v>135</v>
      </c>
      <c r="C351" s="4">
        <v>-254.428904720612</v>
      </c>
      <c r="D351" s="4">
        <v>-240.265557562266</v>
      </c>
      <c r="E351" s="4">
        <v>-265.71102009207198</v>
      </c>
      <c r="F351" s="4">
        <v>-271.20617743769299</v>
      </c>
      <c r="G351" s="4">
        <v>-283.251423155672</v>
      </c>
      <c r="H351" s="4">
        <v>-288.900722604392</v>
      </c>
      <c r="I351" s="4">
        <v>-304.49057404160902</v>
      </c>
      <c r="J351" s="4">
        <v>-432.982924425725</v>
      </c>
      <c r="K351" s="4">
        <v>-528.66406769743799</v>
      </c>
      <c r="L351" s="4">
        <v>-604.69071922931198</v>
      </c>
    </row>
    <row r="352" spans="1:12" x14ac:dyDescent="0.3">
      <c r="A352" s="10" t="s">
        <v>94</v>
      </c>
      <c r="B352" s="2" t="s">
        <v>135</v>
      </c>
      <c r="C352" s="4">
        <v>229.86221912794801</v>
      </c>
      <c r="D352" s="4">
        <v>228.830536163711</v>
      </c>
      <c r="E352" s="4">
        <v>228.92912770539101</v>
      </c>
      <c r="F352" s="4">
        <v>227.115756352586</v>
      </c>
      <c r="G352" s="4">
        <v>213.945034088472</v>
      </c>
      <c r="H352" s="4">
        <v>204.25255532202101</v>
      </c>
      <c r="I352" s="4">
        <v>168.99185887015599</v>
      </c>
      <c r="J352" s="4">
        <v>126.21229293173199</v>
      </c>
      <c r="K352" s="4">
        <v>107.31021398690601</v>
      </c>
      <c r="L352" s="4">
        <v>90.051698922410694</v>
      </c>
    </row>
    <row r="353" spans="1:12" x14ac:dyDescent="0.3">
      <c r="A353" s="10" t="s">
        <v>95</v>
      </c>
      <c r="B353" s="2" t="s">
        <v>135</v>
      </c>
      <c r="C353" s="4">
        <v>2047.3679760155201</v>
      </c>
      <c r="D353" s="4">
        <v>1951.2402730514</v>
      </c>
      <c r="E353" s="4">
        <v>1777.05430823966</v>
      </c>
      <c r="F353" s="4">
        <v>1461.4328841490401</v>
      </c>
      <c r="G353" s="4">
        <v>1176.16114558138</v>
      </c>
      <c r="H353" s="4">
        <v>764.13361000087195</v>
      </c>
      <c r="I353" s="4">
        <v>337.40262606745102</v>
      </c>
      <c r="J353" s="4">
        <v>120.048386401548</v>
      </c>
      <c r="K353" s="4">
        <v>115.043728329256</v>
      </c>
      <c r="L353" s="4">
        <v>71.819077192735094</v>
      </c>
    </row>
    <row r="354" spans="1:12" x14ac:dyDescent="0.3">
      <c r="A354" s="10" t="s">
        <v>96</v>
      </c>
      <c r="B354" s="2" t="s">
        <v>135</v>
      </c>
      <c r="C354" s="4">
        <v>5.9416563694921001E-2</v>
      </c>
      <c r="D354" s="4">
        <v>6.1914973960676099E-3</v>
      </c>
      <c r="E354" s="4">
        <v>5.5711184313745298E-3</v>
      </c>
      <c r="F354" s="4">
        <v>4.0499690240176399E-3</v>
      </c>
      <c r="G354" s="4">
        <v>3.2726844303541899E-3</v>
      </c>
      <c r="H354" s="4">
        <v>3.8341182818711398E-3</v>
      </c>
      <c r="I354" s="4">
        <v>3.4113767230463101E-3</v>
      </c>
      <c r="J354" s="4">
        <v>3.2192220571225301E-3</v>
      </c>
      <c r="K354" s="4">
        <v>2.2980190858312099E-3</v>
      </c>
      <c r="L354" s="5"/>
    </row>
    <row r="355" spans="1:12" x14ac:dyDescent="0.3">
      <c r="A355" s="10" t="s">
        <v>97</v>
      </c>
      <c r="B355" s="2" t="s">
        <v>135</v>
      </c>
      <c r="C355" s="4">
        <v>423.15955820424898</v>
      </c>
      <c r="D355" s="4">
        <v>415.68630309717298</v>
      </c>
      <c r="E355" s="4">
        <v>457.863099822111</v>
      </c>
      <c r="F355" s="4">
        <v>514.77677367894796</v>
      </c>
      <c r="G355" s="4">
        <v>538.88995402411103</v>
      </c>
      <c r="H355" s="4">
        <v>555.95621304730196</v>
      </c>
      <c r="I355" s="4">
        <v>579.17041951595695</v>
      </c>
      <c r="J355" s="4">
        <v>547.21887083631702</v>
      </c>
      <c r="K355" s="4">
        <v>504.55364171390801</v>
      </c>
      <c r="L355" s="4">
        <v>522.22225563904897</v>
      </c>
    </row>
    <row r="356" spans="1:12" x14ac:dyDescent="0.3">
      <c r="A356" s="10" t="s">
        <v>98</v>
      </c>
      <c r="B356" s="2" t="s">
        <v>135</v>
      </c>
      <c r="C356" s="4">
        <v>165.66544931625401</v>
      </c>
      <c r="D356" s="4">
        <v>133.746156481556</v>
      </c>
      <c r="E356" s="4">
        <v>156.35416240190199</v>
      </c>
      <c r="F356" s="4">
        <v>156.727858268858</v>
      </c>
      <c r="G356" s="4">
        <v>139.27354502707701</v>
      </c>
      <c r="H356" s="4">
        <v>136.93016551677101</v>
      </c>
      <c r="I356" s="4">
        <v>137.14223521528501</v>
      </c>
      <c r="J356" s="4">
        <v>128.122534817195</v>
      </c>
      <c r="K356" s="4">
        <v>99.851380507346903</v>
      </c>
      <c r="L356" s="4">
        <v>71.9965136134132</v>
      </c>
    </row>
    <row r="357" spans="1:12" x14ac:dyDescent="0.3">
      <c r="A357" s="10" t="s">
        <v>99</v>
      </c>
      <c r="B357" s="2" t="s">
        <v>135</v>
      </c>
      <c r="C357" s="4">
        <v>370.79526297257001</v>
      </c>
      <c r="D357" s="4">
        <v>362.814531751321</v>
      </c>
      <c r="E357" s="4">
        <v>353.38490257672402</v>
      </c>
      <c r="F357" s="4">
        <v>344.939308349155</v>
      </c>
      <c r="G357" s="4">
        <v>291.90547536483302</v>
      </c>
      <c r="H357" s="4">
        <v>243.39140258658</v>
      </c>
      <c r="I357" s="4">
        <v>199.43120215696999</v>
      </c>
      <c r="J357" s="4">
        <v>148.598530076993</v>
      </c>
      <c r="K357" s="4">
        <v>108.522818926255</v>
      </c>
      <c r="L357" s="4">
        <v>70.996900599173003</v>
      </c>
    </row>
    <row r="358" spans="1:12" x14ac:dyDescent="0.3">
      <c r="A358" s="10" t="s">
        <v>100</v>
      </c>
      <c r="B358" s="2" t="s">
        <v>135</v>
      </c>
      <c r="C358" s="4">
        <v>187.22227339347</v>
      </c>
      <c r="D358" s="4">
        <v>188.36649601233299</v>
      </c>
      <c r="E358" s="4">
        <v>224.58810209571701</v>
      </c>
      <c r="F358" s="4">
        <v>246.07320585105501</v>
      </c>
      <c r="G358" s="4">
        <v>269.11434218119001</v>
      </c>
      <c r="H358" s="4">
        <v>258.19097516431901</v>
      </c>
      <c r="I358" s="4">
        <v>244.433896413452</v>
      </c>
      <c r="J358" s="4">
        <v>215.13679869105201</v>
      </c>
      <c r="K358" s="4">
        <v>208.000344197841</v>
      </c>
      <c r="L358" s="4">
        <v>170.80093360002499</v>
      </c>
    </row>
    <row r="359" spans="1:12" x14ac:dyDescent="0.3">
      <c r="A359" s="10" t="s">
        <v>106</v>
      </c>
      <c r="B359" s="2" t="s">
        <v>135</v>
      </c>
      <c r="C359" s="4">
        <v>1953.31999020743</v>
      </c>
      <c r="D359" s="4">
        <v>1888.4125270361301</v>
      </c>
      <c r="E359" s="4">
        <v>1891.3319738656101</v>
      </c>
      <c r="F359" s="4">
        <v>1861.9316734946699</v>
      </c>
      <c r="G359" s="4">
        <v>1626.7072310485</v>
      </c>
      <c r="H359" s="4">
        <v>1585.14124424386</v>
      </c>
      <c r="I359" s="4">
        <v>1573.4243503816799</v>
      </c>
      <c r="J359" s="4">
        <v>1446.65936702105</v>
      </c>
      <c r="K359" s="4">
        <v>1080.7155743194</v>
      </c>
      <c r="L359" s="4">
        <v>718.11262042779094</v>
      </c>
    </row>
    <row r="360" spans="1:12" x14ac:dyDescent="0.3">
      <c r="A360" s="10" t="s">
        <v>93</v>
      </c>
      <c r="B360" s="2" t="s">
        <v>136</v>
      </c>
      <c r="C360" s="4">
        <v>-254.42890472059801</v>
      </c>
      <c r="D360" s="4">
        <v>-240.26555756226401</v>
      </c>
      <c r="E360" s="4">
        <v>-265.71102009207499</v>
      </c>
      <c r="F360" s="4">
        <v>-271.20617743768702</v>
      </c>
      <c r="G360" s="4">
        <v>-283.25142315566802</v>
      </c>
      <c r="H360" s="4">
        <v>-288.90072260437398</v>
      </c>
      <c r="I360" s="4">
        <v>-304.47906316869302</v>
      </c>
      <c r="J360" s="4">
        <v>-432.98292442543902</v>
      </c>
      <c r="K360" s="4">
        <v>-528.66406769735499</v>
      </c>
      <c r="L360" s="4">
        <v>-604.69071922931096</v>
      </c>
    </row>
    <row r="361" spans="1:12" x14ac:dyDescent="0.3">
      <c r="A361" s="10" t="s">
        <v>94</v>
      </c>
      <c r="B361" s="2" t="s">
        <v>136</v>
      </c>
      <c r="C361" s="4">
        <v>229.86221912794801</v>
      </c>
      <c r="D361" s="4">
        <v>228.830536163711</v>
      </c>
      <c r="E361" s="4">
        <v>228.92912770539101</v>
      </c>
      <c r="F361" s="4">
        <v>227.115756352586</v>
      </c>
      <c r="G361" s="4">
        <v>213.945034088472</v>
      </c>
      <c r="H361" s="4">
        <v>204.25255532202101</v>
      </c>
      <c r="I361" s="4">
        <v>168.99185887015599</v>
      </c>
      <c r="J361" s="4">
        <v>126.21229293173199</v>
      </c>
      <c r="K361" s="4">
        <v>107.31021398690601</v>
      </c>
      <c r="L361" s="4">
        <v>90.051698922410694</v>
      </c>
    </row>
    <row r="362" spans="1:12" x14ac:dyDescent="0.3">
      <c r="A362" s="10" t="s">
        <v>95</v>
      </c>
      <c r="B362" s="2" t="s">
        <v>136</v>
      </c>
      <c r="C362" s="4">
        <v>2047.3679760155201</v>
      </c>
      <c r="D362" s="4">
        <v>1951.2402730514</v>
      </c>
      <c r="E362" s="4">
        <v>1777.0543082394399</v>
      </c>
      <c r="F362" s="4">
        <v>1461.4328841506599</v>
      </c>
      <c r="G362" s="4">
        <v>1176.16114558095</v>
      </c>
      <c r="H362" s="4">
        <v>764.133610000467</v>
      </c>
      <c r="I362" s="4">
        <v>337.402626070351</v>
      </c>
      <c r="J362" s="4">
        <v>120.04838640155199</v>
      </c>
      <c r="K362" s="4">
        <v>115.043728330931</v>
      </c>
      <c r="L362" s="4">
        <v>71.819077192568898</v>
      </c>
    </row>
    <row r="363" spans="1:12" x14ac:dyDescent="0.3">
      <c r="A363" s="10" t="s">
        <v>96</v>
      </c>
      <c r="B363" s="2" t="s">
        <v>136</v>
      </c>
      <c r="C363" s="4">
        <v>5.9416563694921001E-2</v>
      </c>
      <c r="D363" s="4">
        <v>6.1914973960676203E-3</v>
      </c>
      <c r="E363" s="4">
        <v>5.5711184313745402E-3</v>
      </c>
      <c r="F363" s="4">
        <v>4.0499690240176503E-3</v>
      </c>
      <c r="G363" s="4">
        <v>3.2726844303541899E-3</v>
      </c>
      <c r="H363" s="4">
        <v>3.8341182818711398E-3</v>
      </c>
      <c r="I363" s="4">
        <v>3.4113767230463201E-3</v>
      </c>
      <c r="J363" s="4">
        <v>3.2192220571225201E-3</v>
      </c>
      <c r="K363" s="4">
        <v>2.2980190858312099E-3</v>
      </c>
      <c r="L363" s="5"/>
    </row>
    <row r="364" spans="1:12" x14ac:dyDescent="0.3">
      <c r="A364" s="10" t="s">
        <v>97</v>
      </c>
      <c r="B364" s="2" t="s">
        <v>136</v>
      </c>
      <c r="C364" s="4">
        <v>423.15955820424898</v>
      </c>
      <c r="D364" s="4">
        <v>415.68630309717201</v>
      </c>
      <c r="E364" s="4">
        <v>457.86309982221098</v>
      </c>
      <c r="F364" s="4">
        <v>514.77677367894796</v>
      </c>
      <c r="G364" s="4">
        <v>538.88995402411103</v>
      </c>
      <c r="H364" s="4">
        <v>555.95621304730196</v>
      </c>
      <c r="I364" s="4">
        <v>579.17041951457497</v>
      </c>
      <c r="J364" s="4">
        <v>547.21887083775096</v>
      </c>
      <c r="K364" s="4">
        <v>504.55364171390801</v>
      </c>
      <c r="L364" s="4">
        <v>522.22225563904897</v>
      </c>
    </row>
    <row r="365" spans="1:12" x14ac:dyDescent="0.3">
      <c r="A365" s="10" t="s">
        <v>98</v>
      </c>
      <c r="B365" s="2" t="s">
        <v>136</v>
      </c>
      <c r="C365" s="4">
        <v>165.66544931625401</v>
      </c>
      <c r="D365" s="4">
        <v>133.708455279031</v>
      </c>
      <c r="E365" s="4">
        <v>156.35317274684499</v>
      </c>
      <c r="F365" s="4">
        <v>156.72776929499699</v>
      </c>
      <c r="G365" s="4">
        <v>139.273545027078</v>
      </c>
      <c r="H365" s="4">
        <v>136.93016551678201</v>
      </c>
      <c r="I365" s="4">
        <v>137.14223521529701</v>
      </c>
      <c r="J365" s="4">
        <v>128.122534817206</v>
      </c>
      <c r="K365" s="4">
        <v>99.851380507358698</v>
      </c>
      <c r="L365" s="4">
        <v>71.996513613757102</v>
      </c>
    </row>
    <row r="366" spans="1:12" x14ac:dyDescent="0.3">
      <c r="A366" s="10" t="s">
        <v>99</v>
      </c>
      <c r="B366" s="2" t="s">
        <v>136</v>
      </c>
      <c r="C366" s="4">
        <v>370.79526297257001</v>
      </c>
      <c r="D366" s="4">
        <v>362.814531751321</v>
      </c>
      <c r="E366" s="4">
        <v>353.38490257672402</v>
      </c>
      <c r="F366" s="4">
        <v>344.939308349155</v>
      </c>
      <c r="G366" s="4">
        <v>291.90547536483302</v>
      </c>
      <c r="H366" s="4">
        <v>243.39140258658</v>
      </c>
      <c r="I366" s="4">
        <v>199.43120215696999</v>
      </c>
      <c r="J366" s="4">
        <v>148.598530076993</v>
      </c>
      <c r="K366" s="4">
        <v>108.522818926255</v>
      </c>
      <c r="L366" s="4">
        <v>70.996900599173003</v>
      </c>
    </row>
    <row r="367" spans="1:12" x14ac:dyDescent="0.3">
      <c r="A367" s="10" t="s">
        <v>100</v>
      </c>
      <c r="B367" s="2" t="s">
        <v>136</v>
      </c>
      <c r="C367" s="4">
        <v>187.22227339346799</v>
      </c>
      <c r="D367" s="4">
        <v>188.36649601233299</v>
      </c>
      <c r="E367" s="4">
        <v>224.58810209609001</v>
      </c>
      <c r="F367" s="4">
        <v>246.07320585148099</v>
      </c>
      <c r="G367" s="4">
        <v>269.114342181653</v>
      </c>
      <c r="H367" s="4">
        <v>258.19097516470703</v>
      </c>
      <c r="I367" s="4">
        <v>244.433896414255</v>
      </c>
      <c r="J367" s="4">
        <v>215.13679869162701</v>
      </c>
      <c r="K367" s="4">
        <v>208.00034419942699</v>
      </c>
      <c r="L367" s="4">
        <v>170.80093360049801</v>
      </c>
    </row>
    <row r="368" spans="1:12" x14ac:dyDescent="0.3">
      <c r="A368" s="10" t="s">
        <v>106</v>
      </c>
      <c r="B368" s="2" t="s">
        <v>136</v>
      </c>
      <c r="C368" s="4">
        <v>1953.31999020743</v>
      </c>
      <c r="D368" s="4">
        <v>1888.4125270361301</v>
      </c>
      <c r="E368" s="4">
        <v>1891.33197386559</v>
      </c>
      <c r="F368" s="4">
        <v>1861.9316734946699</v>
      </c>
      <c r="G368" s="4">
        <v>1626.7072310485</v>
      </c>
      <c r="H368" s="4">
        <v>1585.14124424386</v>
      </c>
      <c r="I368" s="4">
        <v>1573.4243503816799</v>
      </c>
      <c r="J368" s="4">
        <v>1446.65936702105</v>
      </c>
      <c r="K368" s="4">
        <v>1080.7155743194</v>
      </c>
      <c r="L368" s="4">
        <v>718.11262043188003</v>
      </c>
    </row>
    <row r="369" spans="1:12" x14ac:dyDescent="0.3">
      <c r="A369" s="10" t="s">
        <v>93</v>
      </c>
      <c r="B369" s="2" t="s">
        <v>137</v>
      </c>
      <c r="C369" s="4">
        <v>-254.42890472060299</v>
      </c>
      <c r="D369" s="4">
        <v>-240.265557562265</v>
      </c>
      <c r="E369" s="4">
        <v>-265.71102009207198</v>
      </c>
      <c r="F369" s="4">
        <v>-271.20617743769901</v>
      </c>
      <c r="G369" s="4">
        <v>-283.25142315566802</v>
      </c>
      <c r="H369" s="4">
        <v>-288.90072260438501</v>
      </c>
      <c r="I369" s="4">
        <v>-304.49057404162102</v>
      </c>
      <c r="J369" s="4">
        <v>-432.98292442593998</v>
      </c>
      <c r="K369" s="4">
        <v>-528.664067697424</v>
      </c>
      <c r="L369" s="4">
        <v>-604.69071922931198</v>
      </c>
    </row>
    <row r="370" spans="1:12" x14ac:dyDescent="0.3">
      <c r="A370" s="10" t="s">
        <v>94</v>
      </c>
      <c r="B370" s="2" t="s">
        <v>137</v>
      </c>
      <c r="C370" s="4">
        <v>229.86221912794801</v>
      </c>
      <c r="D370" s="4">
        <v>228.830536163711</v>
      </c>
      <c r="E370" s="4">
        <v>228.92912770539101</v>
      </c>
      <c r="F370" s="4">
        <v>227.115756352586</v>
      </c>
      <c r="G370" s="4">
        <v>213.945034088472</v>
      </c>
      <c r="H370" s="4">
        <v>204.25255532202101</v>
      </c>
      <c r="I370" s="4">
        <v>168.99185887015599</v>
      </c>
      <c r="J370" s="4">
        <v>126.21229293173199</v>
      </c>
      <c r="K370" s="4">
        <v>107.31021398690601</v>
      </c>
      <c r="L370" s="4">
        <v>90.051698922410694</v>
      </c>
    </row>
    <row r="371" spans="1:12" x14ac:dyDescent="0.3">
      <c r="A371" s="10" t="s">
        <v>95</v>
      </c>
      <c r="B371" s="2" t="s">
        <v>137</v>
      </c>
      <c r="C371" s="4">
        <v>2047.3679760155201</v>
      </c>
      <c r="D371" s="4">
        <v>1951.2402730514</v>
      </c>
      <c r="E371" s="4">
        <v>1777.05430823953</v>
      </c>
      <c r="F371" s="4">
        <v>1461.43288414881</v>
      </c>
      <c r="G371" s="4">
        <v>1176.1611455786101</v>
      </c>
      <c r="H371" s="4">
        <v>764.13361000081397</v>
      </c>
      <c r="I371" s="4">
        <v>337.40262606685002</v>
      </c>
      <c r="J371" s="4">
        <v>120.048386401543</v>
      </c>
      <c r="K371" s="4">
        <v>115.043728324979</v>
      </c>
      <c r="L371" s="4">
        <v>71.819077192789294</v>
      </c>
    </row>
    <row r="372" spans="1:12" x14ac:dyDescent="0.3">
      <c r="A372" s="10" t="s">
        <v>96</v>
      </c>
      <c r="B372" s="2" t="s">
        <v>137</v>
      </c>
      <c r="C372" s="4">
        <v>5.9416563694921001E-2</v>
      </c>
      <c r="D372" s="4">
        <v>6.1914973960676203E-3</v>
      </c>
      <c r="E372" s="4">
        <v>5.5711184313745298E-3</v>
      </c>
      <c r="F372" s="4">
        <v>4.0499690240176399E-3</v>
      </c>
      <c r="G372" s="4">
        <v>3.2726844303541899E-3</v>
      </c>
      <c r="H372" s="4">
        <v>3.8341182818711398E-3</v>
      </c>
      <c r="I372" s="4">
        <v>3.4113767230463101E-3</v>
      </c>
      <c r="J372" s="4">
        <v>3.2192220571225201E-3</v>
      </c>
      <c r="K372" s="4">
        <v>2.2980190858312099E-3</v>
      </c>
      <c r="L372" s="5"/>
    </row>
    <row r="373" spans="1:12" x14ac:dyDescent="0.3">
      <c r="A373" s="10" t="s">
        <v>97</v>
      </c>
      <c r="B373" s="2" t="s">
        <v>137</v>
      </c>
      <c r="C373" s="4">
        <v>423.15955820424898</v>
      </c>
      <c r="D373" s="4">
        <v>415.68630309717298</v>
      </c>
      <c r="E373" s="4">
        <v>457.86068809389201</v>
      </c>
      <c r="F373" s="4">
        <v>514.77677367894796</v>
      </c>
      <c r="G373" s="4">
        <v>538.88995402411103</v>
      </c>
      <c r="H373" s="4">
        <v>555.95621304730196</v>
      </c>
      <c r="I373" s="4">
        <v>579.17041951698002</v>
      </c>
      <c r="J373" s="4">
        <v>547.21887083525496</v>
      </c>
      <c r="K373" s="4">
        <v>504.55364171390801</v>
      </c>
      <c r="L373" s="4">
        <v>522.22225563904897</v>
      </c>
    </row>
    <row r="374" spans="1:12" x14ac:dyDescent="0.3">
      <c r="A374" s="10" t="s">
        <v>98</v>
      </c>
      <c r="B374" s="2" t="s">
        <v>137</v>
      </c>
      <c r="C374" s="4">
        <v>165.66544931625401</v>
      </c>
      <c r="D374" s="4">
        <v>133.746156481556</v>
      </c>
      <c r="E374" s="4">
        <v>156.35416240189801</v>
      </c>
      <c r="F374" s="4">
        <v>156.72785826885399</v>
      </c>
      <c r="G374" s="4">
        <v>139.27354502707399</v>
      </c>
      <c r="H374" s="4">
        <v>136.930165516767</v>
      </c>
      <c r="I374" s="4">
        <v>137.142235215281</v>
      </c>
      <c r="J374" s="4">
        <v>128.12253481719</v>
      </c>
      <c r="K374" s="4">
        <v>99.851380507342498</v>
      </c>
      <c r="L374" s="4">
        <v>71.996513613300905</v>
      </c>
    </row>
    <row r="375" spans="1:12" x14ac:dyDescent="0.3">
      <c r="A375" s="10" t="s">
        <v>99</v>
      </c>
      <c r="B375" s="2" t="s">
        <v>137</v>
      </c>
      <c r="C375" s="4">
        <v>370.79526297257001</v>
      </c>
      <c r="D375" s="4">
        <v>362.814531751321</v>
      </c>
      <c r="E375" s="4">
        <v>353.38490257672402</v>
      </c>
      <c r="F375" s="4">
        <v>344.939308349155</v>
      </c>
      <c r="G375" s="4">
        <v>291.90547536483302</v>
      </c>
      <c r="H375" s="4">
        <v>243.39140258658</v>
      </c>
      <c r="I375" s="4">
        <v>199.43120215696999</v>
      </c>
      <c r="J375" s="4">
        <v>148.598530076993</v>
      </c>
      <c r="K375" s="4">
        <v>108.522818926255</v>
      </c>
      <c r="L375" s="4">
        <v>70.996900599173003</v>
      </c>
    </row>
    <row r="376" spans="1:12" x14ac:dyDescent="0.3">
      <c r="A376" s="10" t="s">
        <v>100</v>
      </c>
      <c r="B376" s="2" t="s">
        <v>137</v>
      </c>
      <c r="C376" s="4">
        <v>187.22227339346699</v>
      </c>
      <c r="D376" s="4">
        <v>188.36649601233299</v>
      </c>
      <c r="E376" s="4">
        <v>224.58810209572999</v>
      </c>
      <c r="F376" s="4">
        <v>246.07320585110699</v>
      </c>
      <c r="G376" s="4">
        <v>269.11434218396403</v>
      </c>
      <c r="H376" s="4">
        <v>258.19097516437699</v>
      </c>
      <c r="I376" s="4">
        <v>244.43389641340801</v>
      </c>
      <c r="J376" s="4">
        <v>215.13679869103601</v>
      </c>
      <c r="K376" s="4">
        <v>208.00034419498601</v>
      </c>
      <c r="L376" s="4">
        <v>170.80093360009599</v>
      </c>
    </row>
    <row r="377" spans="1:12" x14ac:dyDescent="0.3">
      <c r="A377" s="10" t="s">
        <v>106</v>
      </c>
      <c r="B377" s="2" t="s">
        <v>137</v>
      </c>
      <c r="C377" s="4">
        <v>1953.31999020743</v>
      </c>
      <c r="D377" s="4">
        <v>1888.4125270361301</v>
      </c>
      <c r="E377" s="4">
        <v>1891.3319738656101</v>
      </c>
      <c r="F377" s="4">
        <v>1861.9316734946699</v>
      </c>
      <c r="G377" s="4">
        <v>1626.7072310485</v>
      </c>
      <c r="H377" s="4">
        <v>1585.14124424386</v>
      </c>
      <c r="I377" s="4">
        <v>1573.4243503816799</v>
      </c>
      <c r="J377" s="4">
        <v>1446.65936702105</v>
      </c>
      <c r="K377" s="4">
        <v>1080.7155743194</v>
      </c>
      <c r="L377" s="4">
        <v>718.11262042646194</v>
      </c>
    </row>
    <row r="378" spans="1:12" x14ac:dyDescent="0.3">
      <c r="A378" s="2" t="s">
        <v>93</v>
      </c>
      <c r="B378" s="2" t="s">
        <v>173</v>
      </c>
      <c r="C378" s="4">
        <v>-254.40890910901899</v>
      </c>
      <c r="D378" s="4">
        <v>-240.58790625235699</v>
      </c>
      <c r="E378" s="4">
        <v>-265.68004775771101</v>
      </c>
      <c r="F378" s="4">
        <v>-271.20107447294799</v>
      </c>
      <c r="G378" s="4">
        <v>-276.60921514976098</v>
      </c>
      <c r="H378" s="4">
        <v>-277.62503786969</v>
      </c>
      <c r="I378" s="4">
        <v>-281.20953626124799</v>
      </c>
      <c r="J378" s="4">
        <v>-283.70598328022697</v>
      </c>
      <c r="K378" s="4">
        <v>-288.82450801739401</v>
      </c>
      <c r="L378" s="4">
        <v>-292.39724049947398</v>
      </c>
    </row>
    <row r="379" spans="1:12" x14ac:dyDescent="0.3">
      <c r="A379" s="10" t="s">
        <v>93</v>
      </c>
      <c r="B379" s="2" t="s">
        <v>170</v>
      </c>
      <c r="C379" s="4">
        <v>-254.42890441427701</v>
      </c>
      <c r="D379" s="4">
        <v>-240.26555719697399</v>
      </c>
      <c r="E379" s="4">
        <v>-265.711017023029</v>
      </c>
      <c r="F379" s="4">
        <v>-271.19877021942102</v>
      </c>
      <c r="G379" s="4">
        <v>-283.24927522354102</v>
      </c>
      <c r="H379" s="4">
        <v>-288.82166706591801</v>
      </c>
      <c r="I379" s="4">
        <v>-304.412788577068</v>
      </c>
      <c r="J379" s="4">
        <v>-436.494542727919</v>
      </c>
      <c r="K379" s="4">
        <v>-528.02285121883403</v>
      </c>
      <c r="L379" s="4">
        <v>-602.46892330161597</v>
      </c>
    </row>
    <row r="380" spans="1:12" x14ac:dyDescent="0.3">
      <c r="A380" s="10" t="s">
        <v>93</v>
      </c>
      <c r="B380" s="2" t="s">
        <v>174</v>
      </c>
      <c r="C380" s="4">
        <v>-254.42911731091601</v>
      </c>
      <c r="D380" s="4">
        <v>-240.26576939426701</v>
      </c>
      <c r="E380" s="4">
        <v>-265.71122277763402</v>
      </c>
      <c r="F380" s="4">
        <v>-271.27101446504901</v>
      </c>
      <c r="G380" s="4">
        <v>-283.24868749050898</v>
      </c>
      <c r="H380" s="4">
        <v>-288.92012471228702</v>
      </c>
      <c r="I380" s="4">
        <v>-303.595621232165</v>
      </c>
      <c r="J380" s="4">
        <v>-429.95952034760302</v>
      </c>
      <c r="K380" s="4">
        <v>-529.84161727007302</v>
      </c>
      <c r="L380" s="4">
        <v>-604.73395704533505</v>
      </c>
    </row>
    <row r="381" spans="1:12" x14ac:dyDescent="0.3">
      <c r="A381" s="10" t="s">
        <v>93</v>
      </c>
      <c r="B381" s="2" t="s">
        <v>175</v>
      </c>
      <c r="C381" s="4">
        <v>-254.42906771932201</v>
      </c>
      <c r="D381" s="4">
        <v>-240.26572048374999</v>
      </c>
      <c r="E381" s="4">
        <v>-265.71118033544701</v>
      </c>
      <c r="F381" s="4">
        <v>-271.19893551699602</v>
      </c>
      <c r="G381" s="4">
        <v>-283.249331103055</v>
      </c>
      <c r="H381" s="4">
        <v>-288.952053503939</v>
      </c>
      <c r="I381" s="4">
        <v>-304.41801251943298</v>
      </c>
      <c r="J381" s="4">
        <v>-431.30071966376198</v>
      </c>
      <c r="K381" s="4">
        <v>-527.79746274401498</v>
      </c>
      <c r="L381" s="4">
        <v>-602.06839529056003</v>
      </c>
    </row>
    <row r="382" spans="1:12" x14ac:dyDescent="0.3">
      <c r="A382" s="10" t="s">
        <v>93</v>
      </c>
      <c r="B382" s="2" t="s">
        <v>176</v>
      </c>
      <c r="C382" s="4">
        <v>-254.42890444273499</v>
      </c>
      <c r="D382" s="4">
        <v>-240.26555651092701</v>
      </c>
      <c r="E382" s="4">
        <v>-265.71100975007698</v>
      </c>
      <c r="F382" s="4">
        <v>-271.20596889563399</v>
      </c>
      <c r="G382" s="4">
        <v>-283.24863057401302</v>
      </c>
      <c r="H382" s="4">
        <v>-288.934939392952</v>
      </c>
      <c r="I382" s="4">
        <v>-303.43534010577503</v>
      </c>
      <c r="J382" s="4">
        <v>-431.03841720735102</v>
      </c>
      <c r="K382" s="4">
        <v>-527.68295525105805</v>
      </c>
      <c r="L382" s="4">
        <v>-601.01300364863698</v>
      </c>
    </row>
    <row r="383" spans="1:12" x14ac:dyDescent="0.3">
      <c r="A383" s="10" t="s">
        <v>93</v>
      </c>
      <c r="B383" s="2" t="s">
        <v>177</v>
      </c>
      <c r="C383" s="4">
        <v>-254.42907487114201</v>
      </c>
      <c r="D383" s="4">
        <v>-240.26572763557499</v>
      </c>
      <c r="E383" s="4">
        <v>-265.711187487286</v>
      </c>
      <c r="F383" s="4">
        <v>-271.19894266882602</v>
      </c>
      <c r="G383" s="4">
        <v>-283.24933110323599</v>
      </c>
      <c r="H383" s="4">
        <v>-288.95205353179199</v>
      </c>
      <c r="I383" s="4">
        <v>-304.41692355479398</v>
      </c>
      <c r="J383" s="4">
        <v>-431.29507183197802</v>
      </c>
      <c r="K383" s="4">
        <v>-527.79188835881496</v>
      </c>
      <c r="L383" s="4">
        <v>-602.41737094516498</v>
      </c>
    </row>
    <row r="384" spans="1:12" x14ac:dyDescent="0.3">
      <c r="A384" s="10" t="s">
        <v>93</v>
      </c>
      <c r="B384" s="2" t="s">
        <v>178</v>
      </c>
      <c r="C384" s="4">
        <v>-254.42907487113399</v>
      </c>
      <c r="D384" s="4">
        <v>-240.26572763557499</v>
      </c>
      <c r="E384" s="4">
        <v>-265.71114845583099</v>
      </c>
      <c r="F384" s="4">
        <v>-271.19894266883</v>
      </c>
      <c r="G384" s="4">
        <v>-283.24933110307001</v>
      </c>
      <c r="H384" s="4">
        <v>-288.95205350469598</v>
      </c>
      <c r="I384" s="4">
        <v>-304.41692355449698</v>
      </c>
      <c r="J384" s="4">
        <v>-431.29507183601498</v>
      </c>
      <c r="K384" s="4">
        <v>-527.79188836159597</v>
      </c>
      <c r="L384" s="4">
        <v>-602.41737094478196</v>
      </c>
    </row>
    <row r="385" spans="1:12" x14ac:dyDescent="0.3">
      <c r="A385" s="10" t="s">
        <v>93</v>
      </c>
      <c r="B385" s="2" t="s">
        <v>179</v>
      </c>
      <c r="C385" s="4">
        <v>-254.42911731088299</v>
      </c>
      <c r="D385" s="4">
        <v>-240.26577007531699</v>
      </c>
      <c r="E385" s="4">
        <v>-265.71119089557101</v>
      </c>
      <c r="F385" s="4">
        <v>-271.19898510856598</v>
      </c>
      <c r="G385" s="4">
        <v>-283.24933110306802</v>
      </c>
      <c r="H385" s="4">
        <v>-288.95205350415102</v>
      </c>
      <c r="I385" s="4">
        <v>-304.41113895028599</v>
      </c>
      <c r="J385" s="4">
        <v>-431.295071835996</v>
      </c>
      <c r="K385" s="4">
        <v>-527.79188836154799</v>
      </c>
      <c r="L385" s="4">
        <v>-602.84613966695395</v>
      </c>
    </row>
    <row r="386" spans="1:12" x14ac:dyDescent="0.3">
      <c r="A386" s="10" t="s">
        <v>93</v>
      </c>
      <c r="B386" s="2" t="s">
        <v>180</v>
      </c>
      <c r="C386" s="4">
        <v>-254.42890444272899</v>
      </c>
      <c r="D386" s="4">
        <v>-240.26555651092801</v>
      </c>
      <c r="E386" s="4">
        <v>-265.71100975007499</v>
      </c>
      <c r="F386" s="4">
        <v>-271.20596889894603</v>
      </c>
      <c r="G386" s="4">
        <v>-283.24863057401501</v>
      </c>
      <c r="H386" s="4">
        <v>-288.93493939292699</v>
      </c>
      <c r="I386" s="4">
        <v>-303.435340105774</v>
      </c>
      <c r="J386" s="4">
        <v>-431.03845093669798</v>
      </c>
      <c r="K386" s="4">
        <v>-527.68295525108795</v>
      </c>
      <c r="L386" s="4">
        <v>-601.01300364863698</v>
      </c>
    </row>
    <row r="387" spans="1:12" x14ac:dyDescent="0.3">
      <c r="A387" s="10" t="s">
        <v>93</v>
      </c>
      <c r="B387" s="2" t="s">
        <v>181</v>
      </c>
      <c r="C387" s="4">
        <v>-254.428904442733</v>
      </c>
      <c r="D387" s="4">
        <v>-240.265556510929</v>
      </c>
      <c r="E387" s="4">
        <v>-265.71100975007801</v>
      </c>
      <c r="F387" s="4">
        <v>-271.20596889568202</v>
      </c>
      <c r="G387" s="4">
        <v>-283.24863057401598</v>
      </c>
      <c r="H387" s="4">
        <v>-288.93493939294598</v>
      </c>
      <c r="I387" s="4">
        <v>-303.43534010577503</v>
      </c>
      <c r="J387" s="4">
        <v>-431.03845093669401</v>
      </c>
      <c r="K387" s="4">
        <v>-527.68295525107703</v>
      </c>
      <c r="L387" s="4">
        <v>-601.01300364864005</v>
      </c>
    </row>
    <row r="388" spans="1:12" x14ac:dyDescent="0.3">
      <c r="A388" s="10" t="s">
        <v>93</v>
      </c>
      <c r="B388" s="2" t="s">
        <v>182</v>
      </c>
      <c r="C388" s="4">
        <v>-254.42890444272899</v>
      </c>
      <c r="D388" s="4">
        <v>-240.265556510929</v>
      </c>
      <c r="E388" s="4">
        <v>-265.71100975007698</v>
      </c>
      <c r="F388" s="4">
        <v>-271.20596889566298</v>
      </c>
      <c r="G388" s="4">
        <v>-283.248630574017</v>
      </c>
      <c r="H388" s="4">
        <v>-288.93493939292398</v>
      </c>
      <c r="I388" s="4">
        <v>-303.43534010577503</v>
      </c>
      <c r="J388" s="4">
        <v>-431.03841720736199</v>
      </c>
      <c r="K388" s="4">
        <v>-527.68295525109897</v>
      </c>
      <c r="L388" s="4">
        <v>-601.01300364854399</v>
      </c>
    </row>
    <row r="389" spans="1:12" x14ac:dyDescent="0.3">
      <c r="A389" s="10" t="s">
        <v>93</v>
      </c>
      <c r="B389" s="2" t="s">
        <v>171</v>
      </c>
      <c r="C389" s="4">
        <v>-254.42890441422301</v>
      </c>
      <c r="D389" s="4">
        <v>-240.265557196976</v>
      </c>
      <c r="E389" s="4">
        <v>-265.71101702303099</v>
      </c>
      <c r="F389" s="4">
        <v>-271.19877021945501</v>
      </c>
      <c r="G389" s="4">
        <v>-283.24927522354301</v>
      </c>
      <c r="H389" s="4">
        <v>-288.82166705383599</v>
      </c>
      <c r="I389" s="4">
        <v>-304.40018787775398</v>
      </c>
      <c r="J389" s="4">
        <v>-436.49450899857902</v>
      </c>
      <c r="K389" s="4">
        <v>-528.02285121880504</v>
      </c>
      <c r="L389" s="4">
        <v>-602.89769202355399</v>
      </c>
    </row>
    <row r="390" spans="1:12" x14ac:dyDescent="0.3">
      <c r="A390" s="10" t="s">
        <v>93</v>
      </c>
      <c r="B390" s="2" t="s">
        <v>183</v>
      </c>
      <c r="C390" s="4">
        <v>-254.429117310885</v>
      </c>
      <c r="D390" s="4">
        <v>-240.26576939426701</v>
      </c>
      <c r="E390" s="4">
        <v>-265.711222777638</v>
      </c>
      <c r="F390" s="4">
        <v>-271.27101446504201</v>
      </c>
      <c r="G390" s="4">
        <v>-283.24868749051001</v>
      </c>
      <c r="H390" s="4">
        <v>-288.92012471228702</v>
      </c>
      <c r="I390" s="4">
        <v>-303.59562123215699</v>
      </c>
      <c r="J390" s="4">
        <v>-429.95952034748802</v>
      </c>
      <c r="K390" s="4">
        <v>-529.84161727001504</v>
      </c>
      <c r="L390" s="4">
        <v>-604.42436201584496</v>
      </c>
    </row>
    <row r="391" spans="1:12" x14ac:dyDescent="0.3">
      <c r="A391" s="10" t="s">
        <v>93</v>
      </c>
      <c r="B391" s="2" t="s">
        <v>184</v>
      </c>
      <c r="C391" s="4">
        <v>-254.429067719306</v>
      </c>
      <c r="D391" s="4">
        <v>-240.26572048374999</v>
      </c>
      <c r="E391" s="4">
        <v>-265.711180335601</v>
      </c>
      <c r="F391" s="4">
        <v>-271.19893551700898</v>
      </c>
      <c r="G391" s="4">
        <v>-283.24933110305699</v>
      </c>
      <c r="H391" s="4">
        <v>-288.95205350393599</v>
      </c>
      <c r="I391" s="4">
        <v>-304.41801251946902</v>
      </c>
      <c r="J391" s="4">
        <v>-431.30071966397003</v>
      </c>
      <c r="K391" s="4">
        <v>-527.79746274077797</v>
      </c>
      <c r="L391" s="4">
        <v>-602.06839529040406</v>
      </c>
    </row>
    <row r="392" spans="1:12" x14ac:dyDescent="0.3">
      <c r="A392" s="10" t="s">
        <v>93</v>
      </c>
      <c r="B392" s="2" t="s">
        <v>185</v>
      </c>
      <c r="C392" s="4">
        <v>-254.42911731099301</v>
      </c>
      <c r="D392" s="4">
        <v>-240.265769379082</v>
      </c>
      <c r="E392" s="4">
        <v>-265.71122261822899</v>
      </c>
      <c r="F392" s="4">
        <v>-271.206181763811</v>
      </c>
      <c r="G392" s="4">
        <v>-283.248630574701</v>
      </c>
      <c r="H392" s="4">
        <v>-288.93493939293199</v>
      </c>
      <c r="I392" s="4">
        <v>-303.435340105774</v>
      </c>
      <c r="J392" s="4">
        <v>-431.03845093670401</v>
      </c>
      <c r="K392" s="4">
        <v>-527.68295525108704</v>
      </c>
      <c r="L392" s="4">
        <v>-601.013003648638</v>
      </c>
    </row>
    <row r="393" spans="1:12" x14ac:dyDescent="0.3">
      <c r="A393" s="10" t="s">
        <v>93</v>
      </c>
      <c r="B393" s="2" t="s">
        <v>186</v>
      </c>
      <c r="C393" s="4">
        <v>-254.428904442727</v>
      </c>
      <c r="D393" s="4">
        <v>-240.26555725568099</v>
      </c>
      <c r="E393" s="4">
        <v>-265.71101756820201</v>
      </c>
      <c r="F393" s="4">
        <v>-271.19878186461699</v>
      </c>
      <c r="G393" s="4">
        <v>-283.24949526633998</v>
      </c>
      <c r="H393" s="4">
        <v>-288.90239676472902</v>
      </c>
      <c r="I393" s="4">
        <v>-304.56377063321003</v>
      </c>
      <c r="J393" s="4">
        <v>-438.89638749554098</v>
      </c>
      <c r="K393" s="4">
        <v>-528.50125280696</v>
      </c>
      <c r="L393" s="4">
        <v>-605.270225439726</v>
      </c>
    </row>
    <row r="394" spans="1:12" x14ac:dyDescent="0.3">
      <c r="A394" s="10" t="s">
        <v>93</v>
      </c>
      <c r="B394" s="2" t="s">
        <v>187</v>
      </c>
      <c r="C394" s="4">
        <v>-254.428904442727</v>
      </c>
      <c r="D394" s="4">
        <v>-240.26555725568201</v>
      </c>
      <c r="E394" s="4">
        <v>-265.71101756820099</v>
      </c>
      <c r="F394" s="4">
        <v>-271.19878186453502</v>
      </c>
      <c r="G394" s="4">
        <v>-283.24949526633901</v>
      </c>
      <c r="H394" s="4">
        <v>-288.90239676476301</v>
      </c>
      <c r="I394" s="4">
        <v>-304.56377063320599</v>
      </c>
      <c r="J394" s="4">
        <v>-438.896421224888</v>
      </c>
      <c r="K394" s="4">
        <v>-528.50125280699297</v>
      </c>
      <c r="L394" s="4">
        <v>-605.27022543971304</v>
      </c>
    </row>
    <row r="395" spans="1:12" x14ac:dyDescent="0.3">
      <c r="A395" s="10" t="s">
        <v>93</v>
      </c>
      <c r="B395" s="2" t="s">
        <v>188</v>
      </c>
      <c r="C395" s="4">
        <v>-254.429117310881</v>
      </c>
      <c r="D395" s="4">
        <v>-240.26577012383501</v>
      </c>
      <c r="E395" s="4">
        <v>-265.71123043635401</v>
      </c>
      <c r="F395" s="4">
        <v>-271.198994732681</v>
      </c>
      <c r="G395" s="4">
        <v>-283.249495266336</v>
      </c>
      <c r="H395" s="4">
        <v>-288.90239676472402</v>
      </c>
      <c r="I395" s="4">
        <v>-304.56377063320798</v>
      </c>
      <c r="J395" s="4">
        <v>-438.896421224893</v>
      </c>
      <c r="K395" s="4">
        <v>-528.50125280698796</v>
      </c>
      <c r="L395" s="4">
        <v>-606.00858919071197</v>
      </c>
    </row>
    <row r="396" spans="1:12" x14ac:dyDescent="0.3">
      <c r="A396" s="10" t="s">
        <v>93</v>
      </c>
      <c r="B396" s="2" t="s">
        <v>189</v>
      </c>
      <c r="C396" s="4">
        <v>-254.42911729362999</v>
      </c>
      <c r="D396" s="4">
        <v>-240.26576950119701</v>
      </c>
      <c r="E396" s="4">
        <v>-265.71122394325403</v>
      </c>
      <c r="F396" s="4">
        <v>-271.20620598641602</v>
      </c>
      <c r="G396" s="4">
        <v>-283.24908827515901</v>
      </c>
      <c r="H396" s="4">
        <v>-288.93227319548902</v>
      </c>
      <c r="I396" s="4">
        <v>-303.755024085738</v>
      </c>
      <c r="J396" s="4">
        <v>-431.93108752744001</v>
      </c>
      <c r="K396" s="4">
        <v>-529.80025981527695</v>
      </c>
      <c r="L396" s="4">
        <v>-607.14275775200201</v>
      </c>
    </row>
    <row r="397" spans="1:12" x14ac:dyDescent="0.3">
      <c r="A397" s="10" t="s">
        <v>93</v>
      </c>
      <c r="B397" s="2" t="s">
        <v>190</v>
      </c>
      <c r="C397" s="4">
        <v>-254.42911729363101</v>
      </c>
      <c r="D397" s="4">
        <v>-240.26576950119801</v>
      </c>
      <c r="E397" s="4">
        <v>-265.71122394325602</v>
      </c>
      <c r="F397" s="4">
        <v>-271.20620598642802</v>
      </c>
      <c r="G397" s="4">
        <v>-283.24908827516498</v>
      </c>
      <c r="H397" s="4">
        <v>-288.932273195682</v>
      </c>
      <c r="I397" s="4">
        <v>-303.75502408573698</v>
      </c>
      <c r="J397" s="4">
        <v>-431.93108752744303</v>
      </c>
      <c r="K397" s="4">
        <v>-529.80025982329005</v>
      </c>
      <c r="L397" s="4">
        <v>-606.40439400057096</v>
      </c>
    </row>
    <row r="398" spans="1:12" x14ac:dyDescent="0.3">
      <c r="A398" s="10" t="s">
        <v>93</v>
      </c>
      <c r="B398" s="2" t="s">
        <v>191</v>
      </c>
      <c r="C398" s="4">
        <v>-254.42911729363999</v>
      </c>
      <c r="D398" s="4">
        <v>-240.26576950119701</v>
      </c>
      <c r="E398" s="4">
        <v>-265.71122394325499</v>
      </c>
      <c r="F398" s="4">
        <v>-271.20620598638698</v>
      </c>
      <c r="G398" s="4">
        <v>-283.24908827516703</v>
      </c>
      <c r="H398" s="4">
        <v>-288.93227319568001</v>
      </c>
      <c r="I398" s="4">
        <v>-303.75502408573402</v>
      </c>
      <c r="J398" s="4">
        <v>-431.93108752744303</v>
      </c>
      <c r="K398" s="4">
        <v>-529.80025981470499</v>
      </c>
      <c r="L398" s="4">
        <v>-606.404394000568</v>
      </c>
    </row>
    <row r="399" spans="1:12" x14ac:dyDescent="0.3">
      <c r="A399" s="10" t="s">
        <v>93</v>
      </c>
      <c r="B399" s="2" t="s">
        <v>172</v>
      </c>
      <c r="C399" s="4">
        <v>-254.42898700173299</v>
      </c>
      <c r="D399" s="4">
        <v>-240.36999150988001</v>
      </c>
      <c r="E399" s="4">
        <v>-266.32698934534</v>
      </c>
      <c r="F399" s="4">
        <v>-271.25325118418101</v>
      </c>
      <c r="G399" s="4">
        <v>-283.26464076789102</v>
      </c>
      <c r="H399" s="4">
        <v>-288.89643255093398</v>
      </c>
      <c r="I399" s="4">
        <v>-304.40127770404803</v>
      </c>
      <c r="J399" s="4">
        <v>-435.250181811792</v>
      </c>
      <c r="K399" s="4">
        <v>-527.99425310033303</v>
      </c>
      <c r="L399" s="4">
        <v>-602.49095304835498</v>
      </c>
    </row>
    <row r="400" spans="1:12" x14ac:dyDescent="0.3">
      <c r="A400" s="10" t="s">
        <v>93</v>
      </c>
      <c r="B400" s="2" t="s">
        <v>192</v>
      </c>
      <c r="C400" s="4">
        <v>-254.42911731088299</v>
      </c>
      <c r="D400" s="4">
        <v>-240.26576939426701</v>
      </c>
      <c r="E400" s="4">
        <v>-265.711222777638</v>
      </c>
      <c r="F400" s="4">
        <v>-271.27101446474899</v>
      </c>
      <c r="G400" s="4">
        <v>-283.24868749050898</v>
      </c>
      <c r="H400" s="4">
        <v>-288.92012471275501</v>
      </c>
      <c r="I400" s="4">
        <v>-303.59562123216301</v>
      </c>
      <c r="J400" s="4">
        <v>-429.95952034759603</v>
      </c>
      <c r="K400" s="4">
        <v>-529.84161726982597</v>
      </c>
      <c r="L400" s="4">
        <v>-604.733957045338</v>
      </c>
    </row>
    <row r="401" spans="1:12" x14ac:dyDescent="0.3">
      <c r="A401" s="10" t="s">
        <v>93</v>
      </c>
      <c r="B401" s="2" t="s">
        <v>193</v>
      </c>
      <c r="C401" s="4">
        <v>-254.42890444274099</v>
      </c>
      <c r="D401" s="4">
        <v>-240.26555720716399</v>
      </c>
      <c r="E401" s="4">
        <v>-265.71101705887901</v>
      </c>
      <c r="F401" s="4">
        <v>-271.19877224039197</v>
      </c>
      <c r="G401" s="4">
        <v>-283.24933110305898</v>
      </c>
      <c r="H401" s="4">
        <v>-288.95205350059399</v>
      </c>
      <c r="I401" s="4">
        <v>-304.41810835806098</v>
      </c>
      <c r="J401" s="4">
        <v>-431.300719664393</v>
      </c>
      <c r="K401" s="4">
        <v>-527.79746274161005</v>
      </c>
      <c r="L401" s="4">
        <v>-602.49716401291903</v>
      </c>
    </row>
    <row r="402" spans="1:12" x14ac:dyDescent="0.3">
      <c r="A402" s="10" t="s">
        <v>93</v>
      </c>
      <c r="B402" s="2" t="s">
        <v>194</v>
      </c>
      <c r="C402" s="4">
        <v>-254.428904442739</v>
      </c>
      <c r="D402" s="4">
        <v>-240.265556510929</v>
      </c>
      <c r="E402" s="4">
        <v>-265.71100975007698</v>
      </c>
      <c r="F402" s="4">
        <v>-271.20596889562103</v>
      </c>
      <c r="G402" s="4">
        <v>-283.24863057401501</v>
      </c>
      <c r="H402" s="4">
        <v>-288.934939392969</v>
      </c>
      <c r="I402" s="4">
        <v>-303.43534010577599</v>
      </c>
      <c r="J402" s="4">
        <v>-431.03845093669901</v>
      </c>
      <c r="K402" s="4">
        <v>-527.68295519943194</v>
      </c>
      <c r="L402" s="4">
        <v>-600.58423492664394</v>
      </c>
    </row>
    <row r="403" spans="1:12" x14ac:dyDescent="0.3">
      <c r="A403" s="10" t="s">
        <v>93</v>
      </c>
      <c r="B403" s="2" t="s">
        <v>195</v>
      </c>
      <c r="C403" s="4">
        <v>-254.42890444273601</v>
      </c>
      <c r="D403" s="4">
        <v>-240.26555725568301</v>
      </c>
      <c r="E403" s="4">
        <v>-265.71101756820701</v>
      </c>
      <c r="F403" s="4">
        <v>-271.19878186461602</v>
      </c>
      <c r="G403" s="4">
        <v>-283.24949526704597</v>
      </c>
      <c r="H403" s="4">
        <v>-288.90239676475898</v>
      </c>
      <c r="I403" s="4">
        <v>-304.56377063321003</v>
      </c>
      <c r="J403" s="4">
        <v>-438.89642122488402</v>
      </c>
      <c r="K403" s="4">
        <v>-528.50125281168005</v>
      </c>
      <c r="L403" s="4">
        <v>-606.00858919064206</v>
      </c>
    </row>
    <row r="404" spans="1:12" x14ac:dyDescent="0.3">
      <c r="A404" s="10" t="s">
        <v>93</v>
      </c>
      <c r="B404" s="2" t="s">
        <v>196</v>
      </c>
      <c r="C404" s="4">
        <v>-254.428904442728</v>
      </c>
      <c r="D404" s="4">
        <v>-240.26555725568301</v>
      </c>
      <c r="E404" s="4">
        <v>-265.71101756820002</v>
      </c>
      <c r="F404" s="4">
        <v>-271.19878186469703</v>
      </c>
      <c r="G404" s="4">
        <v>-283.24949526633901</v>
      </c>
      <c r="H404" s="4">
        <v>-288.90239676474698</v>
      </c>
      <c r="I404" s="4">
        <v>-304.56377063320502</v>
      </c>
      <c r="J404" s="4">
        <v>-438.89642122488902</v>
      </c>
      <c r="K404" s="4">
        <v>-528.50125280709699</v>
      </c>
      <c r="L404" s="4">
        <v>-606.00858919066297</v>
      </c>
    </row>
    <row r="405" spans="1:12" x14ac:dyDescent="0.3">
      <c r="A405" s="10" t="s">
        <v>93</v>
      </c>
      <c r="B405" s="2" t="s">
        <v>197</v>
      </c>
      <c r="C405" s="4">
        <v>-254.428904442743</v>
      </c>
      <c r="D405" s="4">
        <v>-240.26555725568201</v>
      </c>
      <c r="E405" s="4">
        <v>-265.71101756820201</v>
      </c>
      <c r="F405" s="4">
        <v>-271.19878186453798</v>
      </c>
      <c r="G405" s="4">
        <v>-283.25921587308602</v>
      </c>
      <c r="H405" s="4">
        <v>-288.90239676480201</v>
      </c>
      <c r="I405" s="4">
        <v>-304.56377063320798</v>
      </c>
      <c r="J405" s="4">
        <v>-438.89642122488902</v>
      </c>
      <c r="K405" s="4">
        <v>-528.50125280695602</v>
      </c>
      <c r="L405" s="4">
        <v>-605.27022541963402</v>
      </c>
    </row>
    <row r="406" spans="1:12" x14ac:dyDescent="0.3">
      <c r="A406" s="10" t="s">
        <v>93</v>
      </c>
      <c r="B406" s="2" t="s">
        <v>198</v>
      </c>
      <c r="C406" s="4">
        <v>-254.42911729364999</v>
      </c>
      <c r="D406" s="4">
        <v>-240.26576950119701</v>
      </c>
      <c r="E406" s="4">
        <v>-265.71122394325999</v>
      </c>
      <c r="F406" s="4">
        <v>-271.20620598646201</v>
      </c>
      <c r="G406" s="4">
        <v>-283.24908827516799</v>
      </c>
      <c r="H406" s="4">
        <v>-288.93227319567501</v>
      </c>
      <c r="I406" s="4">
        <v>-303.75502408573402</v>
      </c>
      <c r="J406" s="4">
        <v>-431.93108752744001</v>
      </c>
      <c r="K406" s="4">
        <v>-529.80025981370795</v>
      </c>
      <c r="L406" s="4">
        <v>-606.40439400057198</v>
      </c>
    </row>
    <row r="407" spans="1:12" x14ac:dyDescent="0.3">
      <c r="A407" s="10" t="s">
        <v>93</v>
      </c>
      <c r="B407" s="2" t="s">
        <v>199</v>
      </c>
      <c r="C407" s="4">
        <v>-254.42911729363601</v>
      </c>
      <c r="D407" s="4">
        <v>-240.26576950119599</v>
      </c>
      <c r="E407" s="4">
        <v>-265.71122394325698</v>
      </c>
      <c r="F407" s="4">
        <v>-271.206205986383</v>
      </c>
      <c r="G407" s="4">
        <v>-283.24908827516703</v>
      </c>
      <c r="H407" s="4">
        <v>-288.93227319567899</v>
      </c>
      <c r="I407" s="4">
        <v>-303.755024085738</v>
      </c>
      <c r="J407" s="4">
        <v>-431.931087527442</v>
      </c>
      <c r="K407" s="4">
        <v>-529.80025973109696</v>
      </c>
      <c r="L407" s="4">
        <v>-606.40439400056903</v>
      </c>
    </row>
    <row r="408" spans="1:12" x14ac:dyDescent="0.3">
      <c r="A408" s="10" t="s">
        <v>93</v>
      </c>
      <c r="B408" s="2" t="s">
        <v>200</v>
      </c>
      <c r="C408" s="4">
        <v>-254.42911729363701</v>
      </c>
      <c r="D408" s="4">
        <v>-240.26576950119599</v>
      </c>
      <c r="E408" s="4">
        <v>-265.71122394325801</v>
      </c>
      <c r="F408" s="4">
        <v>-271.20620598642103</v>
      </c>
      <c r="G408" s="4">
        <v>-283.24908827516498</v>
      </c>
      <c r="H408" s="4">
        <v>-288.932273195991</v>
      </c>
      <c r="I408" s="4">
        <v>-303.75502408600198</v>
      </c>
      <c r="J408" s="4">
        <v>-431.931087527442</v>
      </c>
      <c r="K408" s="4">
        <v>-529.80025981588199</v>
      </c>
      <c r="L408" s="4">
        <v>-606.40439400057005</v>
      </c>
    </row>
    <row r="409" spans="1:12" x14ac:dyDescent="0.3">
      <c r="A409" s="2" t="s">
        <v>94</v>
      </c>
      <c r="B409" s="2" t="s">
        <v>173</v>
      </c>
      <c r="C409" s="4">
        <v>229.86221912794801</v>
      </c>
      <c r="D409" s="4">
        <v>230.83917478109299</v>
      </c>
      <c r="E409" s="4">
        <v>230.94989516646299</v>
      </c>
      <c r="F409" s="4">
        <v>227.312196600813</v>
      </c>
      <c r="G409" s="4">
        <v>226.66182272726601</v>
      </c>
      <c r="H409" s="4">
        <v>225.12701024755401</v>
      </c>
      <c r="I409" s="4">
        <v>219.87452021211999</v>
      </c>
      <c r="J409" s="4">
        <v>217.278807262074</v>
      </c>
      <c r="K409" s="4">
        <v>220.83048247074501</v>
      </c>
      <c r="L409" s="4">
        <v>224.95939833159599</v>
      </c>
    </row>
    <row r="410" spans="1:12" x14ac:dyDescent="0.3">
      <c r="A410" s="10" t="s">
        <v>94</v>
      </c>
      <c r="B410" s="2" t="s">
        <v>170</v>
      </c>
      <c r="C410" s="4">
        <v>229.86221912794801</v>
      </c>
      <c r="D410" s="4">
        <v>228.83083639768901</v>
      </c>
      <c r="E410" s="4">
        <v>228.92911043373101</v>
      </c>
      <c r="F410" s="4">
        <v>227.115515297717</v>
      </c>
      <c r="G410" s="4">
        <v>213.94242389908001</v>
      </c>
      <c r="H410" s="4">
        <v>204.25255532202101</v>
      </c>
      <c r="I410" s="4">
        <v>168.99185887015599</v>
      </c>
      <c r="J410" s="4">
        <v>126.506344197888</v>
      </c>
      <c r="K410" s="4">
        <v>107.271901836623</v>
      </c>
      <c r="L410" s="4">
        <v>90.069793533425795</v>
      </c>
    </row>
    <row r="411" spans="1:12" x14ac:dyDescent="0.3">
      <c r="A411" s="10" t="s">
        <v>94</v>
      </c>
      <c r="B411" s="2" t="s">
        <v>174</v>
      </c>
      <c r="C411" s="4">
        <v>229.86221912794801</v>
      </c>
      <c r="D411" s="4">
        <v>228.83083639768901</v>
      </c>
      <c r="E411" s="4">
        <v>228.939933648021</v>
      </c>
      <c r="F411" s="4">
        <v>227.124771197906</v>
      </c>
      <c r="G411" s="4">
        <v>213.94242389908001</v>
      </c>
      <c r="H411" s="4">
        <v>204.25255532202101</v>
      </c>
      <c r="I411" s="4">
        <v>168.99185887015599</v>
      </c>
      <c r="J411" s="4">
        <v>126.094639376486</v>
      </c>
      <c r="K411" s="4">
        <v>107.252780679979</v>
      </c>
      <c r="L411" s="4">
        <v>90.175404199216501</v>
      </c>
    </row>
    <row r="412" spans="1:12" x14ac:dyDescent="0.3">
      <c r="A412" s="10" t="s">
        <v>94</v>
      </c>
      <c r="B412" s="2" t="s">
        <v>175</v>
      </c>
      <c r="C412" s="4">
        <v>229.86221912794801</v>
      </c>
      <c r="D412" s="4">
        <v>228.830536163711</v>
      </c>
      <c r="E412" s="4">
        <v>228.92912770539101</v>
      </c>
      <c r="F412" s="4">
        <v>227.115756352586</v>
      </c>
      <c r="G412" s="4">
        <v>213.945034088472</v>
      </c>
      <c r="H412" s="4">
        <v>204.25255532202101</v>
      </c>
      <c r="I412" s="4">
        <v>168.99185887015599</v>
      </c>
      <c r="J412" s="4">
        <v>126.506470814088</v>
      </c>
      <c r="K412" s="4">
        <v>107.272128517138</v>
      </c>
      <c r="L412" s="4">
        <v>90.069793533425795</v>
      </c>
    </row>
    <row r="413" spans="1:12" x14ac:dyDescent="0.3">
      <c r="A413" s="10" t="s">
        <v>94</v>
      </c>
      <c r="B413" s="2" t="s">
        <v>176</v>
      </c>
      <c r="C413" s="4">
        <v>229.86221912794801</v>
      </c>
      <c r="D413" s="4">
        <v>228.83083639768901</v>
      </c>
      <c r="E413" s="4">
        <v>228.939933648021</v>
      </c>
      <c r="F413" s="4">
        <v>227.124771197906</v>
      </c>
      <c r="G413" s="4">
        <v>213.94242389908001</v>
      </c>
      <c r="H413" s="4">
        <v>204.25255532202101</v>
      </c>
      <c r="I413" s="4">
        <v>168.99185887015599</v>
      </c>
      <c r="J413" s="4">
        <v>126.489242444483</v>
      </c>
      <c r="K413" s="4">
        <v>107.26053661767099</v>
      </c>
      <c r="L413" s="4">
        <v>90.077112045629903</v>
      </c>
    </row>
    <row r="414" spans="1:12" x14ac:dyDescent="0.3">
      <c r="A414" s="10" t="s">
        <v>94</v>
      </c>
      <c r="B414" s="2" t="s">
        <v>177</v>
      </c>
      <c r="C414" s="4">
        <v>229.86221912794801</v>
      </c>
      <c r="D414" s="4">
        <v>228.830536163711</v>
      </c>
      <c r="E414" s="4">
        <v>228.92912770539101</v>
      </c>
      <c r="F414" s="4">
        <v>227.115756352586</v>
      </c>
      <c r="G414" s="4">
        <v>213.945034088472</v>
      </c>
      <c r="H414" s="4">
        <v>204.25255532202101</v>
      </c>
      <c r="I414" s="4">
        <v>168.99185887015599</v>
      </c>
      <c r="J414" s="4">
        <v>126.506470814088</v>
      </c>
      <c r="K414" s="4">
        <v>107.272128517138</v>
      </c>
      <c r="L414" s="4">
        <v>90.069793533425795</v>
      </c>
    </row>
    <row r="415" spans="1:12" x14ac:dyDescent="0.3">
      <c r="A415" s="10" t="s">
        <v>94</v>
      </c>
      <c r="B415" s="2" t="s">
        <v>178</v>
      </c>
      <c r="C415" s="4">
        <v>229.86221912794801</v>
      </c>
      <c r="D415" s="4">
        <v>228.830536163711</v>
      </c>
      <c r="E415" s="4">
        <v>228.92912770539101</v>
      </c>
      <c r="F415" s="4">
        <v>227.115756352586</v>
      </c>
      <c r="G415" s="4">
        <v>213.945034088472</v>
      </c>
      <c r="H415" s="4">
        <v>204.25255532202101</v>
      </c>
      <c r="I415" s="4">
        <v>168.99185887015599</v>
      </c>
      <c r="J415" s="4">
        <v>126.506470814088</v>
      </c>
      <c r="K415" s="4">
        <v>107.272128517138</v>
      </c>
      <c r="L415" s="4">
        <v>90.069793533425795</v>
      </c>
    </row>
    <row r="416" spans="1:12" x14ac:dyDescent="0.3">
      <c r="A416" s="10" t="s">
        <v>94</v>
      </c>
      <c r="B416" s="2" t="s">
        <v>179</v>
      </c>
      <c r="C416" s="4">
        <v>229.86221912794801</v>
      </c>
      <c r="D416" s="4">
        <v>228.830536163711</v>
      </c>
      <c r="E416" s="4">
        <v>228.92912770539101</v>
      </c>
      <c r="F416" s="4">
        <v>227.115756352586</v>
      </c>
      <c r="G416" s="4">
        <v>213.945034088472</v>
      </c>
      <c r="H416" s="4">
        <v>204.25255532202101</v>
      </c>
      <c r="I416" s="4">
        <v>168.99185887015599</v>
      </c>
      <c r="J416" s="4">
        <v>126.506470814088</v>
      </c>
      <c r="K416" s="4">
        <v>107.272128517138</v>
      </c>
      <c r="L416" s="4">
        <v>90.069793533425795</v>
      </c>
    </row>
    <row r="417" spans="1:12" x14ac:dyDescent="0.3">
      <c r="A417" s="10" t="s">
        <v>94</v>
      </c>
      <c r="B417" s="2" t="s">
        <v>180</v>
      </c>
      <c r="C417" s="4">
        <v>229.86221912794801</v>
      </c>
      <c r="D417" s="4">
        <v>228.83083639768901</v>
      </c>
      <c r="E417" s="4">
        <v>228.939933648021</v>
      </c>
      <c r="F417" s="4">
        <v>227.124771197906</v>
      </c>
      <c r="G417" s="4">
        <v>213.94242389908001</v>
      </c>
      <c r="H417" s="4">
        <v>204.25255532202101</v>
      </c>
      <c r="I417" s="4">
        <v>168.99185887015599</v>
      </c>
      <c r="J417" s="4">
        <v>126.489242444483</v>
      </c>
      <c r="K417" s="4">
        <v>107.26053661767099</v>
      </c>
      <c r="L417" s="4">
        <v>90.077112045629903</v>
      </c>
    </row>
    <row r="418" spans="1:12" x14ac:dyDescent="0.3">
      <c r="A418" s="10" t="s">
        <v>94</v>
      </c>
      <c r="B418" s="2" t="s">
        <v>181</v>
      </c>
      <c r="C418" s="4">
        <v>229.86221912794801</v>
      </c>
      <c r="D418" s="4">
        <v>228.83083639768901</v>
      </c>
      <c r="E418" s="4">
        <v>228.939933648021</v>
      </c>
      <c r="F418" s="4">
        <v>227.124771197906</v>
      </c>
      <c r="G418" s="4">
        <v>213.94242389908001</v>
      </c>
      <c r="H418" s="4">
        <v>204.25255532202101</v>
      </c>
      <c r="I418" s="4">
        <v>168.99185887015599</v>
      </c>
      <c r="J418" s="4">
        <v>126.489242444483</v>
      </c>
      <c r="K418" s="4">
        <v>107.26053661767099</v>
      </c>
      <c r="L418" s="4">
        <v>90.077112045629903</v>
      </c>
    </row>
    <row r="419" spans="1:12" x14ac:dyDescent="0.3">
      <c r="A419" s="10" t="s">
        <v>94</v>
      </c>
      <c r="B419" s="2" t="s">
        <v>182</v>
      </c>
      <c r="C419" s="4">
        <v>229.86221912794801</v>
      </c>
      <c r="D419" s="4">
        <v>228.83083639769001</v>
      </c>
      <c r="E419" s="4">
        <v>228.939933648021</v>
      </c>
      <c r="F419" s="4">
        <v>227.124771197906</v>
      </c>
      <c r="G419" s="4">
        <v>213.94242389908001</v>
      </c>
      <c r="H419" s="4">
        <v>204.25255532202101</v>
      </c>
      <c r="I419" s="4">
        <v>168.99185887015599</v>
      </c>
      <c r="J419" s="4">
        <v>126.489242444483</v>
      </c>
      <c r="K419" s="4">
        <v>107.26053661767099</v>
      </c>
      <c r="L419" s="4">
        <v>90.077112045629903</v>
      </c>
    </row>
    <row r="420" spans="1:12" x14ac:dyDescent="0.3">
      <c r="A420" s="10" t="s">
        <v>94</v>
      </c>
      <c r="B420" s="2" t="s">
        <v>171</v>
      </c>
      <c r="C420" s="4">
        <v>229.86221912794801</v>
      </c>
      <c r="D420" s="4">
        <v>228.83083639768901</v>
      </c>
      <c r="E420" s="4">
        <v>228.92911043373101</v>
      </c>
      <c r="F420" s="4">
        <v>227.115515297717</v>
      </c>
      <c r="G420" s="4">
        <v>213.94242389908001</v>
      </c>
      <c r="H420" s="4">
        <v>204.25255532202101</v>
      </c>
      <c r="I420" s="4">
        <v>168.99185887015599</v>
      </c>
      <c r="J420" s="4">
        <v>126.506344197888</v>
      </c>
      <c r="K420" s="4">
        <v>107.271901836623</v>
      </c>
      <c r="L420" s="4">
        <v>90.069793533425795</v>
      </c>
    </row>
    <row r="421" spans="1:12" x14ac:dyDescent="0.3">
      <c r="A421" s="10" t="s">
        <v>94</v>
      </c>
      <c r="B421" s="2" t="s">
        <v>183</v>
      </c>
      <c r="C421" s="4">
        <v>229.86221912794801</v>
      </c>
      <c r="D421" s="4">
        <v>228.83083639768901</v>
      </c>
      <c r="E421" s="4">
        <v>228.939933648021</v>
      </c>
      <c r="F421" s="4">
        <v>227.124771197906</v>
      </c>
      <c r="G421" s="4">
        <v>213.94242389908001</v>
      </c>
      <c r="H421" s="4">
        <v>204.25255532202101</v>
      </c>
      <c r="I421" s="4">
        <v>168.99185887015599</v>
      </c>
      <c r="J421" s="4">
        <v>126.094639376486</v>
      </c>
      <c r="K421" s="4">
        <v>107.252780679979</v>
      </c>
      <c r="L421" s="4">
        <v>90.175404199216501</v>
      </c>
    </row>
    <row r="422" spans="1:12" x14ac:dyDescent="0.3">
      <c r="A422" s="10" t="s">
        <v>94</v>
      </c>
      <c r="B422" s="2" t="s">
        <v>184</v>
      </c>
      <c r="C422" s="4">
        <v>229.86221912794801</v>
      </c>
      <c r="D422" s="4">
        <v>228.830536163711</v>
      </c>
      <c r="E422" s="4">
        <v>228.92912770539101</v>
      </c>
      <c r="F422" s="4">
        <v>227.115756352586</v>
      </c>
      <c r="G422" s="4">
        <v>213.945034088472</v>
      </c>
      <c r="H422" s="4">
        <v>204.25255532202101</v>
      </c>
      <c r="I422" s="4">
        <v>168.99185887015599</v>
      </c>
      <c r="J422" s="4">
        <v>126.506470814088</v>
      </c>
      <c r="K422" s="4">
        <v>107.272128517138</v>
      </c>
      <c r="L422" s="4">
        <v>90.069793533425795</v>
      </c>
    </row>
    <row r="423" spans="1:12" x14ac:dyDescent="0.3">
      <c r="A423" s="10" t="s">
        <v>94</v>
      </c>
      <c r="B423" s="2" t="s">
        <v>185</v>
      </c>
      <c r="C423" s="4">
        <v>229.86221912794801</v>
      </c>
      <c r="D423" s="4">
        <v>228.83083639768901</v>
      </c>
      <c r="E423" s="4">
        <v>228.939933648021</v>
      </c>
      <c r="F423" s="4">
        <v>227.124771197906</v>
      </c>
      <c r="G423" s="4">
        <v>213.94242389908001</v>
      </c>
      <c r="H423" s="4">
        <v>204.25255532202101</v>
      </c>
      <c r="I423" s="4">
        <v>168.99185887015599</v>
      </c>
      <c r="J423" s="4">
        <v>126.489242444483</v>
      </c>
      <c r="K423" s="4">
        <v>107.26053661767099</v>
      </c>
      <c r="L423" s="4">
        <v>90.077112045629903</v>
      </c>
    </row>
    <row r="424" spans="1:12" x14ac:dyDescent="0.3">
      <c r="A424" s="10" t="s">
        <v>94</v>
      </c>
      <c r="B424" s="2" t="s">
        <v>186</v>
      </c>
      <c r="C424" s="4">
        <v>229.86221912794801</v>
      </c>
      <c r="D424" s="4">
        <v>228.830536163711</v>
      </c>
      <c r="E424" s="4">
        <v>228.939950919681</v>
      </c>
      <c r="F424" s="4">
        <v>227.12501225277501</v>
      </c>
      <c r="G424" s="4">
        <v>213.945034088472</v>
      </c>
      <c r="H424" s="4">
        <v>204.25255532202101</v>
      </c>
      <c r="I424" s="4">
        <v>168.99185887015599</v>
      </c>
      <c r="J424" s="4">
        <v>126.198957931357</v>
      </c>
      <c r="K424" s="4">
        <v>107.282114120388</v>
      </c>
      <c r="L424" s="4">
        <v>90.069793533425795</v>
      </c>
    </row>
    <row r="425" spans="1:12" x14ac:dyDescent="0.3">
      <c r="A425" s="10" t="s">
        <v>94</v>
      </c>
      <c r="B425" s="2" t="s">
        <v>187</v>
      </c>
      <c r="C425" s="4">
        <v>229.86221912794801</v>
      </c>
      <c r="D425" s="4">
        <v>228.830536163711</v>
      </c>
      <c r="E425" s="4">
        <v>228.939950919681</v>
      </c>
      <c r="F425" s="4">
        <v>227.12501225277501</v>
      </c>
      <c r="G425" s="4">
        <v>213.945034088472</v>
      </c>
      <c r="H425" s="4">
        <v>204.25255532202101</v>
      </c>
      <c r="I425" s="4">
        <v>168.99185887015599</v>
      </c>
      <c r="J425" s="4">
        <v>126.198957931357</v>
      </c>
      <c r="K425" s="4">
        <v>107.282114120388</v>
      </c>
      <c r="L425" s="4">
        <v>90.069793533425795</v>
      </c>
    </row>
    <row r="426" spans="1:12" x14ac:dyDescent="0.3">
      <c r="A426" s="10" t="s">
        <v>94</v>
      </c>
      <c r="B426" s="2" t="s">
        <v>188</v>
      </c>
      <c r="C426" s="4">
        <v>229.86221912794801</v>
      </c>
      <c r="D426" s="4">
        <v>228.830536163711</v>
      </c>
      <c r="E426" s="4">
        <v>228.939950919681</v>
      </c>
      <c r="F426" s="4">
        <v>227.12501225277501</v>
      </c>
      <c r="G426" s="4">
        <v>213.945034088472</v>
      </c>
      <c r="H426" s="4">
        <v>204.25255532202101</v>
      </c>
      <c r="I426" s="4">
        <v>168.99185887015599</v>
      </c>
      <c r="J426" s="4">
        <v>126.198957931357</v>
      </c>
      <c r="K426" s="4">
        <v>107.282114120388</v>
      </c>
      <c r="L426" s="4">
        <v>90.069793533425795</v>
      </c>
    </row>
    <row r="427" spans="1:12" x14ac:dyDescent="0.3">
      <c r="A427" s="10" t="s">
        <v>94</v>
      </c>
      <c r="B427" s="2" t="s">
        <v>189</v>
      </c>
      <c r="C427" s="4">
        <v>229.86221912794801</v>
      </c>
      <c r="D427" s="4">
        <v>228.83083639768901</v>
      </c>
      <c r="E427" s="4">
        <v>228.939933648021</v>
      </c>
      <c r="F427" s="4">
        <v>227.124771197906</v>
      </c>
      <c r="G427" s="4">
        <v>213.94242389908001</v>
      </c>
      <c r="H427" s="4">
        <v>204.25255532202101</v>
      </c>
      <c r="I427" s="4">
        <v>168.99185887015599</v>
      </c>
      <c r="J427" s="4">
        <v>125.652865749471</v>
      </c>
      <c r="K427" s="4">
        <v>107.255415877142</v>
      </c>
      <c r="L427" s="4">
        <v>90.177531142438696</v>
      </c>
    </row>
    <row r="428" spans="1:12" x14ac:dyDescent="0.3">
      <c r="A428" s="10" t="s">
        <v>94</v>
      </c>
      <c r="B428" s="2" t="s">
        <v>190</v>
      </c>
      <c r="C428" s="4">
        <v>229.86221912794801</v>
      </c>
      <c r="D428" s="4">
        <v>228.83083639768901</v>
      </c>
      <c r="E428" s="4">
        <v>228.939933648021</v>
      </c>
      <c r="F428" s="4">
        <v>227.124771197906</v>
      </c>
      <c r="G428" s="4">
        <v>213.94242389908001</v>
      </c>
      <c r="H428" s="4">
        <v>204.25255532202101</v>
      </c>
      <c r="I428" s="4">
        <v>168.99185887015599</v>
      </c>
      <c r="J428" s="4">
        <v>125.652865749471</v>
      </c>
      <c r="K428" s="4">
        <v>107.255415877142</v>
      </c>
      <c r="L428" s="4">
        <v>90.177531142438596</v>
      </c>
    </row>
    <row r="429" spans="1:12" x14ac:dyDescent="0.3">
      <c r="A429" s="10" t="s">
        <v>94</v>
      </c>
      <c r="B429" s="2" t="s">
        <v>191</v>
      </c>
      <c r="C429" s="4">
        <v>229.86221912794801</v>
      </c>
      <c r="D429" s="4">
        <v>228.83083639768901</v>
      </c>
      <c r="E429" s="4">
        <v>228.939933648021</v>
      </c>
      <c r="F429" s="4">
        <v>227.124771197906</v>
      </c>
      <c r="G429" s="4">
        <v>213.94242389908001</v>
      </c>
      <c r="H429" s="4">
        <v>204.25255532202101</v>
      </c>
      <c r="I429" s="4">
        <v>168.99185887015599</v>
      </c>
      <c r="J429" s="4">
        <v>125.652865749471</v>
      </c>
      <c r="K429" s="4">
        <v>107.255415877142</v>
      </c>
      <c r="L429" s="4">
        <v>90.177531142438696</v>
      </c>
    </row>
    <row r="430" spans="1:12" x14ac:dyDescent="0.3">
      <c r="A430" s="10" t="s">
        <v>94</v>
      </c>
      <c r="B430" s="2" t="s">
        <v>172</v>
      </c>
      <c r="C430" s="4">
        <v>229.86221912794801</v>
      </c>
      <c r="D430" s="4">
        <v>228.83083639768901</v>
      </c>
      <c r="E430" s="4">
        <v>228.92911043373101</v>
      </c>
      <c r="F430" s="4">
        <v>227.115515297717</v>
      </c>
      <c r="G430" s="4">
        <v>213.94242389908001</v>
      </c>
      <c r="H430" s="4">
        <v>204.25255532202101</v>
      </c>
      <c r="I430" s="4">
        <v>168.99185887015599</v>
      </c>
      <c r="J430" s="4">
        <v>126.506344197888</v>
      </c>
      <c r="K430" s="4">
        <v>107.271901836623</v>
      </c>
      <c r="L430" s="4">
        <v>90.069793533425795</v>
      </c>
    </row>
    <row r="431" spans="1:12" x14ac:dyDescent="0.3">
      <c r="A431" s="10" t="s">
        <v>94</v>
      </c>
      <c r="B431" s="2" t="s">
        <v>192</v>
      </c>
      <c r="C431" s="4">
        <v>229.86221912794801</v>
      </c>
      <c r="D431" s="4">
        <v>228.83083639768901</v>
      </c>
      <c r="E431" s="4">
        <v>228.939933648021</v>
      </c>
      <c r="F431" s="4">
        <v>227.124771197906</v>
      </c>
      <c r="G431" s="4">
        <v>213.94242389908001</v>
      </c>
      <c r="H431" s="4">
        <v>204.25255532202101</v>
      </c>
      <c r="I431" s="4">
        <v>168.99185887015599</v>
      </c>
      <c r="J431" s="4">
        <v>126.094639376486</v>
      </c>
      <c r="K431" s="4">
        <v>107.252780679979</v>
      </c>
      <c r="L431" s="4">
        <v>90.175404199216501</v>
      </c>
    </row>
    <row r="432" spans="1:12" x14ac:dyDescent="0.3">
      <c r="A432" s="10" t="s">
        <v>94</v>
      </c>
      <c r="B432" s="2" t="s">
        <v>193</v>
      </c>
      <c r="C432" s="4">
        <v>229.86221912794801</v>
      </c>
      <c r="D432" s="4">
        <v>228.830536163711</v>
      </c>
      <c r="E432" s="4">
        <v>228.92912770539101</v>
      </c>
      <c r="F432" s="4">
        <v>227.115756352586</v>
      </c>
      <c r="G432" s="4">
        <v>213.945034088472</v>
      </c>
      <c r="H432" s="4">
        <v>204.25255532202101</v>
      </c>
      <c r="I432" s="4">
        <v>168.99185887015599</v>
      </c>
      <c r="J432" s="4">
        <v>126.506470814088</v>
      </c>
      <c r="K432" s="4">
        <v>107.272128517138</v>
      </c>
      <c r="L432" s="4">
        <v>90.069793533425795</v>
      </c>
    </row>
    <row r="433" spans="1:12" x14ac:dyDescent="0.3">
      <c r="A433" s="10" t="s">
        <v>94</v>
      </c>
      <c r="B433" s="2" t="s">
        <v>194</v>
      </c>
      <c r="C433" s="4">
        <v>229.86221912794801</v>
      </c>
      <c r="D433" s="4">
        <v>228.83083639768901</v>
      </c>
      <c r="E433" s="4">
        <v>228.939933648021</v>
      </c>
      <c r="F433" s="4">
        <v>227.124771197906</v>
      </c>
      <c r="G433" s="4">
        <v>213.94242389908001</v>
      </c>
      <c r="H433" s="4">
        <v>204.25255532202101</v>
      </c>
      <c r="I433" s="4">
        <v>168.99185887015599</v>
      </c>
      <c r="J433" s="4">
        <v>126.489242444483</v>
      </c>
      <c r="K433" s="4">
        <v>107.26053661767099</v>
      </c>
      <c r="L433" s="4">
        <v>90.077112045629903</v>
      </c>
    </row>
    <row r="434" spans="1:12" x14ac:dyDescent="0.3">
      <c r="A434" s="10" t="s">
        <v>94</v>
      </c>
      <c r="B434" s="2" t="s">
        <v>195</v>
      </c>
      <c r="C434" s="4">
        <v>229.86221912794801</v>
      </c>
      <c r="D434" s="4">
        <v>228.830536163711</v>
      </c>
      <c r="E434" s="4">
        <v>228.939950919681</v>
      </c>
      <c r="F434" s="4">
        <v>227.12501225277501</v>
      </c>
      <c r="G434" s="4">
        <v>213.945034088472</v>
      </c>
      <c r="H434" s="4">
        <v>204.25255532202101</v>
      </c>
      <c r="I434" s="4">
        <v>168.99185887015599</v>
      </c>
      <c r="J434" s="4">
        <v>126.198957931357</v>
      </c>
      <c r="K434" s="4">
        <v>107.282114120388</v>
      </c>
      <c r="L434" s="4">
        <v>90.069793533425795</v>
      </c>
    </row>
    <row r="435" spans="1:12" x14ac:dyDescent="0.3">
      <c r="A435" s="10" t="s">
        <v>94</v>
      </c>
      <c r="B435" s="2" t="s">
        <v>196</v>
      </c>
      <c r="C435" s="4">
        <v>229.86221912794801</v>
      </c>
      <c r="D435" s="4">
        <v>228.830536163711</v>
      </c>
      <c r="E435" s="4">
        <v>228.939950919681</v>
      </c>
      <c r="F435" s="4">
        <v>227.12501225277501</v>
      </c>
      <c r="G435" s="4">
        <v>213.945034088472</v>
      </c>
      <c r="H435" s="4">
        <v>204.25255532202101</v>
      </c>
      <c r="I435" s="4">
        <v>168.99185887015599</v>
      </c>
      <c r="J435" s="4">
        <v>126.198957931357</v>
      </c>
      <c r="K435" s="4">
        <v>107.282114120388</v>
      </c>
      <c r="L435" s="4">
        <v>90.069793533425795</v>
      </c>
    </row>
    <row r="436" spans="1:12" x14ac:dyDescent="0.3">
      <c r="A436" s="10" t="s">
        <v>94</v>
      </c>
      <c r="B436" s="2" t="s">
        <v>197</v>
      </c>
      <c r="C436" s="4">
        <v>229.86221912794801</v>
      </c>
      <c r="D436" s="4">
        <v>228.830536163711</v>
      </c>
      <c r="E436" s="4">
        <v>228.939950919681</v>
      </c>
      <c r="F436" s="4">
        <v>227.12501225277501</v>
      </c>
      <c r="G436" s="4">
        <v>213.945034088472</v>
      </c>
      <c r="H436" s="4">
        <v>204.25255532202101</v>
      </c>
      <c r="I436" s="4">
        <v>168.99185887015599</v>
      </c>
      <c r="J436" s="4">
        <v>126.198957931357</v>
      </c>
      <c r="K436" s="4">
        <v>107.282114120388</v>
      </c>
      <c r="L436" s="4">
        <v>90.069793533425795</v>
      </c>
    </row>
    <row r="437" spans="1:12" x14ac:dyDescent="0.3">
      <c r="A437" s="10" t="s">
        <v>94</v>
      </c>
      <c r="B437" s="2" t="s">
        <v>198</v>
      </c>
      <c r="C437" s="4">
        <v>229.86221912794801</v>
      </c>
      <c r="D437" s="4">
        <v>228.83083639768901</v>
      </c>
      <c r="E437" s="4">
        <v>228.939933648021</v>
      </c>
      <c r="F437" s="4">
        <v>227.124771197906</v>
      </c>
      <c r="G437" s="4">
        <v>213.94242389908001</v>
      </c>
      <c r="H437" s="4">
        <v>204.25255532202101</v>
      </c>
      <c r="I437" s="4">
        <v>168.99185887015599</v>
      </c>
      <c r="J437" s="4">
        <v>125.652865749471</v>
      </c>
      <c r="K437" s="4">
        <v>107.255415877142</v>
      </c>
      <c r="L437" s="4">
        <v>90.177531142438696</v>
      </c>
    </row>
    <row r="438" spans="1:12" x14ac:dyDescent="0.3">
      <c r="A438" s="10" t="s">
        <v>94</v>
      </c>
      <c r="B438" s="2" t="s">
        <v>199</v>
      </c>
      <c r="C438" s="4">
        <v>229.86221912794801</v>
      </c>
      <c r="D438" s="4">
        <v>228.83083639768901</v>
      </c>
      <c r="E438" s="4">
        <v>228.939933648021</v>
      </c>
      <c r="F438" s="4">
        <v>227.124771197906</v>
      </c>
      <c r="G438" s="4">
        <v>213.94242389908001</v>
      </c>
      <c r="H438" s="4">
        <v>204.25255532202101</v>
      </c>
      <c r="I438" s="4">
        <v>168.99185887015599</v>
      </c>
      <c r="J438" s="4">
        <v>125.652865749471</v>
      </c>
      <c r="K438" s="4">
        <v>107.255415877142</v>
      </c>
      <c r="L438" s="4">
        <v>90.177531142438696</v>
      </c>
    </row>
    <row r="439" spans="1:12" x14ac:dyDescent="0.3">
      <c r="A439" s="10" t="s">
        <v>94</v>
      </c>
      <c r="B439" s="2" t="s">
        <v>200</v>
      </c>
      <c r="C439" s="4">
        <v>229.86221912794801</v>
      </c>
      <c r="D439" s="4">
        <v>228.83083639768901</v>
      </c>
      <c r="E439" s="4">
        <v>228.939933648021</v>
      </c>
      <c r="F439" s="4">
        <v>227.124771197906</v>
      </c>
      <c r="G439" s="4">
        <v>213.94242389908001</v>
      </c>
      <c r="H439" s="4">
        <v>204.25255532202101</v>
      </c>
      <c r="I439" s="4">
        <v>168.99185887015599</v>
      </c>
      <c r="J439" s="4">
        <v>125.652865749471</v>
      </c>
      <c r="K439" s="4">
        <v>107.255415877142</v>
      </c>
      <c r="L439" s="4">
        <v>90.177531142438696</v>
      </c>
    </row>
    <row r="440" spans="1:12" x14ac:dyDescent="0.3">
      <c r="A440" s="2" t="s">
        <v>95</v>
      </c>
      <c r="B440" s="2" t="s">
        <v>173</v>
      </c>
      <c r="C440" s="4">
        <v>2047.9918203576501</v>
      </c>
      <c r="D440" s="4">
        <v>1953.6019801053801</v>
      </c>
      <c r="E440" s="4">
        <v>1779.39982904211</v>
      </c>
      <c r="F440" s="4">
        <v>1453.2814156378099</v>
      </c>
      <c r="G440" s="4">
        <v>1427.3004693481901</v>
      </c>
      <c r="H440" s="4">
        <v>1429.93988176779</v>
      </c>
      <c r="I440" s="4">
        <v>1430.2867681687801</v>
      </c>
      <c r="J440" s="4">
        <v>1438.2952601649499</v>
      </c>
      <c r="K440" s="4">
        <v>1494.7392637382</v>
      </c>
      <c r="L440" s="4">
        <v>1621.097673189</v>
      </c>
    </row>
    <row r="441" spans="1:12" x14ac:dyDescent="0.3">
      <c r="A441" s="10" t="s">
        <v>95</v>
      </c>
      <c r="B441" s="2" t="s">
        <v>170</v>
      </c>
      <c r="C441" s="4">
        <v>2047.3679793255801</v>
      </c>
      <c r="D441" s="4">
        <v>1951.24025523569</v>
      </c>
      <c r="E441" s="4">
        <v>1777.06924372812</v>
      </c>
      <c r="F441" s="4">
        <v>1462.1600428757899</v>
      </c>
      <c r="G441" s="4">
        <v>1176.0730139297</v>
      </c>
      <c r="H441" s="4">
        <v>764.71167555287195</v>
      </c>
      <c r="I441" s="4">
        <v>338.783168080427</v>
      </c>
      <c r="J441" s="4">
        <v>118.535333706567</v>
      </c>
      <c r="K441" s="4">
        <v>112.946164624622</v>
      </c>
      <c r="L441" s="4">
        <v>75.278529987271199</v>
      </c>
    </row>
    <row r="442" spans="1:12" x14ac:dyDescent="0.3">
      <c r="A442" s="10" t="s">
        <v>95</v>
      </c>
      <c r="B442" s="2" t="s">
        <v>174</v>
      </c>
      <c r="C442" s="4">
        <v>2047.35086447812</v>
      </c>
      <c r="D442" s="4">
        <v>1951.16752276036</v>
      </c>
      <c r="E442" s="4">
        <v>1776.9409204399601</v>
      </c>
      <c r="F442" s="4">
        <v>1461.34867795992</v>
      </c>
      <c r="G442" s="4">
        <v>1175.35107213382</v>
      </c>
      <c r="H442" s="4">
        <v>763.66922840738903</v>
      </c>
      <c r="I442" s="4">
        <v>341.33814374181998</v>
      </c>
      <c r="J442" s="4">
        <v>116.04780505862701</v>
      </c>
      <c r="K442" s="4">
        <v>110.879621988195</v>
      </c>
      <c r="L442" s="4">
        <v>77.291264760280299</v>
      </c>
    </row>
    <row r="443" spans="1:12" x14ac:dyDescent="0.3">
      <c r="A443" s="10" t="s">
        <v>95</v>
      </c>
      <c r="B443" s="2" t="s">
        <v>175</v>
      </c>
      <c r="C443" s="4">
        <v>2047.36797901811</v>
      </c>
      <c r="D443" s="4">
        <v>1951.2402653418701</v>
      </c>
      <c r="E443" s="4">
        <v>1777.0692312541601</v>
      </c>
      <c r="F443" s="4">
        <v>1462.17763906918</v>
      </c>
      <c r="G443" s="4">
        <v>1176.2023210056</v>
      </c>
      <c r="H443" s="4">
        <v>764.06275089676603</v>
      </c>
      <c r="I443" s="4">
        <v>338.07648391046502</v>
      </c>
      <c r="J443" s="4">
        <v>119.761590250376</v>
      </c>
      <c r="K443" s="4">
        <v>113.514265155693</v>
      </c>
      <c r="L443" s="4">
        <v>75.025981449060595</v>
      </c>
    </row>
    <row r="444" spans="1:12" x14ac:dyDescent="0.3">
      <c r="A444" s="10" t="s">
        <v>95</v>
      </c>
      <c r="B444" s="2" t="s">
        <v>176</v>
      </c>
      <c r="C444" s="4">
        <v>2047.35086447812</v>
      </c>
      <c r="D444" s="4">
        <v>1951.2072819350101</v>
      </c>
      <c r="E444" s="4">
        <v>1777.1054458650201</v>
      </c>
      <c r="F444" s="4">
        <v>1461.38110030747</v>
      </c>
      <c r="G444" s="4">
        <v>1175.3936962815601</v>
      </c>
      <c r="H444" s="4">
        <v>763.63141622341197</v>
      </c>
      <c r="I444" s="4">
        <v>340.23037830403001</v>
      </c>
      <c r="J444" s="4">
        <v>116.18174375340099</v>
      </c>
      <c r="K444" s="4">
        <v>113.14012139971901</v>
      </c>
      <c r="L444" s="4">
        <v>78.793572531674201</v>
      </c>
    </row>
    <row r="445" spans="1:12" x14ac:dyDescent="0.3">
      <c r="A445" s="10" t="s">
        <v>95</v>
      </c>
      <c r="B445" s="2" t="s">
        <v>177</v>
      </c>
      <c r="C445" s="4">
        <v>2047.36797901811</v>
      </c>
      <c r="D445" s="4">
        <v>1951.2402653418701</v>
      </c>
      <c r="E445" s="4">
        <v>1777.0692312542999</v>
      </c>
      <c r="F445" s="4">
        <v>1462.17755506208</v>
      </c>
      <c r="G445" s="4">
        <v>1176.1948232776399</v>
      </c>
      <c r="H445" s="4">
        <v>764.04477977088095</v>
      </c>
      <c r="I445" s="4">
        <v>338.02004793947498</v>
      </c>
      <c r="J445" s="4">
        <v>119.818025075379</v>
      </c>
      <c r="K445" s="4">
        <v>113.483223195609</v>
      </c>
      <c r="L445" s="4">
        <v>74.947830974968795</v>
      </c>
    </row>
    <row r="446" spans="1:12" x14ac:dyDescent="0.3">
      <c r="A446" s="10" t="s">
        <v>95</v>
      </c>
      <c r="B446" s="2" t="s">
        <v>178</v>
      </c>
      <c r="C446" s="4">
        <v>2047.36797901811</v>
      </c>
      <c r="D446" s="4">
        <v>1951.2402653418701</v>
      </c>
      <c r="E446" s="4">
        <v>1777.0692312541701</v>
      </c>
      <c r="F446" s="4">
        <v>1462.17755506208</v>
      </c>
      <c r="G446" s="4">
        <v>1176.19482327624</v>
      </c>
      <c r="H446" s="4">
        <v>764.04477977249996</v>
      </c>
      <c r="I446" s="4">
        <v>338.02004793771499</v>
      </c>
      <c r="J446" s="4">
        <v>119.81802507544801</v>
      </c>
      <c r="K446" s="4">
        <v>113.48322319576801</v>
      </c>
      <c r="L446" s="4">
        <v>74.947830975061805</v>
      </c>
    </row>
    <row r="447" spans="1:12" x14ac:dyDescent="0.3">
      <c r="A447" s="10" t="s">
        <v>95</v>
      </c>
      <c r="B447" s="2" t="s">
        <v>179</v>
      </c>
      <c r="C447" s="4">
        <v>2047.36797901811</v>
      </c>
      <c r="D447" s="4">
        <v>1951.2402653418701</v>
      </c>
      <c r="E447" s="4">
        <v>1777.0692312542301</v>
      </c>
      <c r="F447" s="4">
        <v>1462.17755506208</v>
      </c>
      <c r="G447" s="4">
        <v>1176.19482327793</v>
      </c>
      <c r="H447" s="4">
        <v>764.04477977229806</v>
      </c>
      <c r="I447" s="4">
        <v>338.02004793894702</v>
      </c>
      <c r="J447" s="4">
        <v>119.818025075441</v>
      </c>
      <c r="K447" s="4">
        <v>113.483223195771</v>
      </c>
      <c r="L447" s="4">
        <v>74.947830975150296</v>
      </c>
    </row>
    <row r="448" spans="1:12" x14ac:dyDescent="0.3">
      <c r="A448" s="10" t="s">
        <v>95</v>
      </c>
      <c r="B448" s="2" t="s">
        <v>180</v>
      </c>
      <c r="C448" s="4">
        <v>2047.35086447812</v>
      </c>
      <c r="D448" s="4">
        <v>1951.2072819350101</v>
      </c>
      <c r="E448" s="4">
        <v>1777.1054458650599</v>
      </c>
      <c r="F448" s="4">
        <v>1461.38110030747</v>
      </c>
      <c r="G448" s="4">
        <v>1175.3936962815701</v>
      </c>
      <c r="H448" s="4">
        <v>763.63141622341197</v>
      </c>
      <c r="I448" s="4">
        <v>340.23037830416899</v>
      </c>
      <c r="J448" s="4">
        <v>116.181743753372</v>
      </c>
      <c r="K448" s="4">
        <v>113.140121399687</v>
      </c>
      <c r="L448" s="4">
        <v>78.793572531681505</v>
      </c>
    </row>
    <row r="449" spans="1:12" x14ac:dyDescent="0.3">
      <c r="A449" s="10" t="s">
        <v>95</v>
      </c>
      <c r="B449" s="2" t="s">
        <v>181</v>
      </c>
      <c r="C449" s="4">
        <v>2047.35086447812</v>
      </c>
      <c r="D449" s="4">
        <v>1951.2072819350101</v>
      </c>
      <c r="E449" s="4">
        <v>1777.10544586576</v>
      </c>
      <c r="F449" s="4">
        <v>1461.38110030747</v>
      </c>
      <c r="G449" s="4">
        <v>1175.3936962815601</v>
      </c>
      <c r="H449" s="4">
        <v>763.63141622340902</v>
      </c>
      <c r="I449" s="4">
        <v>340.23037830405502</v>
      </c>
      <c r="J449" s="4">
        <v>116.181743753414</v>
      </c>
      <c r="K449" s="4">
        <v>113.140121399733</v>
      </c>
      <c r="L449" s="4">
        <v>78.793572531676503</v>
      </c>
    </row>
    <row r="450" spans="1:12" x14ac:dyDescent="0.3">
      <c r="A450" s="10" t="s">
        <v>95</v>
      </c>
      <c r="B450" s="2" t="s">
        <v>182</v>
      </c>
      <c r="C450" s="4">
        <v>2047.35086447812</v>
      </c>
      <c r="D450" s="4">
        <v>1951.2072819350101</v>
      </c>
      <c r="E450" s="4">
        <v>1777.10544586524</v>
      </c>
      <c r="F450" s="4">
        <v>1461.38110030749</v>
      </c>
      <c r="G450" s="4">
        <v>1175.3936962815701</v>
      </c>
      <c r="H450" s="4">
        <v>763.63141622340902</v>
      </c>
      <c r="I450" s="4">
        <v>340.23037830421299</v>
      </c>
      <c r="J450" s="4">
        <v>116.18174375337099</v>
      </c>
      <c r="K450" s="4">
        <v>113.140121399685</v>
      </c>
      <c r="L450" s="4">
        <v>78.793572531707596</v>
      </c>
    </row>
    <row r="451" spans="1:12" x14ac:dyDescent="0.3">
      <c r="A451" s="10" t="s">
        <v>95</v>
      </c>
      <c r="B451" s="2" t="s">
        <v>171</v>
      </c>
      <c r="C451" s="4">
        <v>2047.3679793255801</v>
      </c>
      <c r="D451" s="4">
        <v>1951.24025523569</v>
      </c>
      <c r="E451" s="4">
        <v>1777.0692437279899</v>
      </c>
      <c r="F451" s="4">
        <v>1462.1600428757599</v>
      </c>
      <c r="G451" s="4">
        <v>1176.07301392971</v>
      </c>
      <c r="H451" s="4">
        <v>764.71167555280704</v>
      </c>
      <c r="I451" s="4">
        <v>338.78316808049499</v>
      </c>
      <c r="J451" s="4">
        <v>118.535333706486</v>
      </c>
      <c r="K451" s="4">
        <v>112.946164624527</v>
      </c>
      <c r="L451" s="4">
        <v>75.278529987279001</v>
      </c>
    </row>
    <row r="452" spans="1:12" x14ac:dyDescent="0.3">
      <c r="A452" s="10" t="s">
        <v>95</v>
      </c>
      <c r="B452" s="2" t="s">
        <v>183</v>
      </c>
      <c r="C452" s="4">
        <v>2047.35086447812</v>
      </c>
      <c r="D452" s="4">
        <v>1951.16752276036</v>
      </c>
      <c r="E452" s="4">
        <v>1776.9409204399601</v>
      </c>
      <c r="F452" s="4">
        <v>1461.34867795982</v>
      </c>
      <c r="G452" s="4">
        <v>1175.35107213381</v>
      </c>
      <c r="H452" s="4">
        <v>763.66922840738403</v>
      </c>
      <c r="I452" s="4">
        <v>341.33814374183203</v>
      </c>
      <c r="J452" s="4">
        <v>116.04780505862701</v>
      </c>
      <c r="K452" s="4">
        <v>110.879621988184</v>
      </c>
      <c r="L452" s="4">
        <v>77.291264760404601</v>
      </c>
    </row>
    <row r="453" spans="1:12" x14ac:dyDescent="0.3">
      <c r="A453" s="10" t="s">
        <v>95</v>
      </c>
      <c r="B453" s="2" t="s">
        <v>184</v>
      </c>
      <c r="C453" s="4">
        <v>2047.36797901811</v>
      </c>
      <c r="D453" s="4">
        <v>1951.2402653418701</v>
      </c>
      <c r="E453" s="4">
        <v>1777.0692312542201</v>
      </c>
      <c r="F453" s="4">
        <v>1462.17763906919</v>
      </c>
      <c r="G453" s="4">
        <v>1176.2023210063301</v>
      </c>
      <c r="H453" s="4">
        <v>764.06275089740996</v>
      </c>
      <c r="I453" s="4">
        <v>338.07648391153498</v>
      </c>
      <c r="J453" s="4">
        <v>119.761590251432</v>
      </c>
      <c r="K453" s="4">
        <v>113.514265156748</v>
      </c>
      <c r="L453" s="4">
        <v>75.025981449908301</v>
      </c>
    </row>
    <row r="454" spans="1:12" x14ac:dyDescent="0.3">
      <c r="A454" s="10" t="s">
        <v>95</v>
      </c>
      <c r="B454" s="2" t="s">
        <v>185</v>
      </c>
      <c r="C454" s="4">
        <v>2047.35086447812</v>
      </c>
      <c r="D454" s="4">
        <v>1951.2072819350101</v>
      </c>
      <c r="E454" s="4">
        <v>1777.1054458650699</v>
      </c>
      <c r="F454" s="4">
        <v>1461.38110030747</v>
      </c>
      <c r="G454" s="4">
        <v>1175.3936962815701</v>
      </c>
      <c r="H454" s="4">
        <v>763.63141622340402</v>
      </c>
      <c r="I454" s="4">
        <v>340.23037830418002</v>
      </c>
      <c r="J454" s="4">
        <v>116.18174375337</v>
      </c>
      <c r="K454" s="4">
        <v>113.14012139968401</v>
      </c>
      <c r="L454" s="4">
        <v>78.793572531681505</v>
      </c>
    </row>
    <row r="455" spans="1:12" x14ac:dyDescent="0.3">
      <c r="A455" s="10" t="s">
        <v>95</v>
      </c>
      <c r="B455" s="2" t="s">
        <v>186</v>
      </c>
      <c r="C455" s="4">
        <v>2047.36797901811</v>
      </c>
      <c r="D455" s="4">
        <v>1951.23604898896</v>
      </c>
      <c r="E455" s="4">
        <v>1777.1176742098</v>
      </c>
      <c r="F455" s="4">
        <v>1461.7845963402301</v>
      </c>
      <c r="G455" s="4">
        <v>1176.0312432139899</v>
      </c>
      <c r="H455" s="4">
        <v>765.024740128644</v>
      </c>
      <c r="I455" s="4">
        <v>338.57621815319601</v>
      </c>
      <c r="J455" s="4">
        <v>118.50300401510501</v>
      </c>
      <c r="K455" s="4">
        <v>115.283895393243</v>
      </c>
      <c r="L455" s="4">
        <v>72.231018367884602</v>
      </c>
    </row>
    <row r="456" spans="1:12" x14ac:dyDescent="0.3">
      <c r="A456" s="10" t="s">
        <v>95</v>
      </c>
      <c r="B456" s="2" t="s">
        <v>187</v>
      </c>
      <c r="C456" s="4">
        <v>2047.36797901811</v>
      </c>
      <c r="D456" s="4">
        <v>1951.23604898896</v>
      </c>
      <c r="E456" s="4">
        <v>1777.11767420981</v>
      </c>
      <c r="F456" s="4">
        <v>1461.7845963402301</v>
      </c>
      <c r="G456" s="4">
        <v>1176.0312432139999</v>
      </c>
      <c r="H456" s="4">
        <v>765.024740128639</v>
      </c>
      <c r="I456" s="4">
        <v>338.57621815319601</v>
      </c>
      <c r="J456" s="4">
        <v>118.503004015108</v>
      </c>
      <c r="K456" s="4">
        <v>115.28389539324399</v>
      </c>
      <c r="L456" s="4">
        <v>72.231018367886605</v>
      </c>
    </row>
    <row r="457" spans="1:12" x14ac:dyDescent="0.3">
      <c r="A457" s="10" t="s">
        <v>95</v>
      </c>
      <c r="B457" s="2" t="s">
        <v>188</v>
      </c>
      <c r="C457" s="4">
        <v>2047.36797901811</v>
      </c>
      <c r="D457" s="4">
        <v>1951.23604898896</v>
      </c>
      <c r="E457" s="4">
        <v>1777.1176742098401</v>
      </c>
      <c r="F457" s="4">
        <v>1461.7845963402301</v>
      </c>
      <c r="G457" s="4">
        <v>1176.03124321165</v>
      </c>
      <c r="H457" s="4">
        <v>765.02474012864502</v>
      </c>
      <c r="I457" s="4">
        <v>338.57621815319197</v>
      </c>
      <c r="J457" s="4">
        <v>118.503004015108</v>
      </c>
      <c r="K457" s="4">
        <v>115.28389539324399</v>
      </c>
      <c r="L457" s="4">
        <v>72.231018367764307</v>
      </c>
    </row>
    <row r="458" spans="1:12" x14ac:dyDescent="0.3">
      <c r="A458" s="10" t="s">
        <v>95</v>
      </c>
      <c r="B458" s="2" t="s">
        <v>189</v>
      </c>
      <c r="C458" s="4">
        <v>2047.35086466455</v>
      </c>
      <c r="D458" s="4">
        <v>1951.20726008826</v>
      </c>
      <c r="E458" s="4">
        <v>1777.15906465119</v>
      </c>
      <c r="F458" s="4">
        <v>1461.31358859288</v>
      </c>
      <c r="G458" s="4">
        <v>1175.28443875322</v>
      </c>
      <c r="H458" s="4">
        <v>764.94709268154099</v>
      </c>
      <c r="I458" s="4">
        <v>341.95300498230301</v>
      </c>
      <c r="J458" s="4">
        <v>115.571917006932</v>
      </c>
      <c r="K458" s="4">
        <v>114.289920831328</v>
      </c>
      <c r="L458" s="4">
        <v>75.335682548968705</v>
      </c>
    </row>
    <row r="459" spans="1:12" x14ac:dyDescent="0.3">
      <c r="A459" s="10" t="s">
        <v>95</v>
      </c>
      <c r="B459" s="2" t="s">
        <v>190</v>
      </c>
      <c r="C459" s="4">
        <v>2047.35086466456</v>
      </c>
      <c r="D459" s="4">
        <v>1951.20726008827</v>
      </c>
      <c r="E459" s="4">
        <v>1777.15906465134</v>
      </c>
      <c r="F459" s="4">
        <v>1461.31358859238</v>
      </c>
      <c r="G459" s="4">
        <v>1175.28443875321</v>
      </c>
      <c r="H459" s="4">
        <v>764.94709268243298</v>
      </c>
      <c r="I459" s="4">
        <v>341.953004982312</v>
      </c>
      <c r="J459" s="4">
        <v>115.571917006932</v>
      </c>
      <c r="K459" s="4">
        <v>114.289920831327</v>
      </c>
      <c r="L459" s="4">
        <v>75.335682548968506</v>
      </c>
    </row>
    <row r="460" spans="1:12" x14ac:dyDescent="0.3">
      <c r="A460" s="10" t="s">
        <v>95</v>
      </c>
      <c r="B460" s="2" t="s">
        <v>191</v>
      </c>
      <c r="C460" s="4">
        <v>2047.35086466455</v>
      </c>
      <c r="D460" s="4">
        <v>1951.20726008826</v>
      </c>
      <c r="E460" s="4">
        <v>1777.15906465116</v>
      </c>
      <c r="F460" s="4">
        <v>1461.31358859278</v>
      </c>
      <c r="G460" s="4">
        <v>1175.2844387472101</v>
      </c>
      <c r="H460" s="4">
        <v>764.94709268243298</v>
      </c>
      <c r="I460" s="4">
        <v>341.953004982312</v>
      </c>
      <c r="J460" s="4">
        <v>115.571917006931</v>
      </c>
      <c r="K460" s="4">
        <v>114.289920831327</v>
      </c>
      <c r="L460" s="4">
        <v>75.335682548969004</v>
      </c>
    </row>
    <row r="461" spans="1:12" x14ac:dyDescent="0.3">
      <c r="A461" s="10" t="s">
        <v>95</v>
      </c>
      <c r="B461" s="2" t="s">
        <v>172</v>
      </c>
      <c r="C461" s="4">
        <v>2047.3679793255801</v>
      </c>
      <c r="D461" s="4">
        <v>1951.24025523569</v>
      </c>
      <c r="E461" s="4">
        <v>1777.0692437279099</v>
      </c>
      <c r="F461" s="4">
        <v>1462.1600428757599</v>
      </c>
      <c r="G461" s="4">
        <v>1176.07301392924</v>
      </c>
      <c r="H461" s="4">
        <v>764.71167555232603</v>
      </c>
      <c r="I461" s="4">
        <v>338.78316808011999</v>
      </c>
      <c r="J461" s="4">
        <v>118.535333707009</v>
      </c>
      <c r="K461" s="4">
        <v>112.94616462517</v>
      </c>
      <c r="L461" s="4">
        <v>75.278529987213304</v>
      </c>
    </row>
    <row r="462" spans="1:12" x14ac:dyDescent="0.3">
      <c r="A462" s="10" t="s">
        <v>95</v>
      </c>
      <c r="B462" s="2" t="s">
        <v>192</v>
      </c>
      <c r="C462" s="4">
        <v>2047.35086447811</v>
      </c>
      <c r="D462" s="4">
        <v>1951.16752276036</v>
      </c>
      <c r="E462" s="4">
        <v>1776.9409204399601</v>
      </c>
      <c r="F462" s="4">
        <v>1461.34867795982</v>
      </c>
      <c r="G462" s="4">
        <v>1175.3510721335299</v>
      </c>
      <c r="H462" s="4">
        <v>763.66922840856103</v>
      </c>
      <c r="I462" s="4">
        <v>341.33814374182498</v>
      </c>
      <c r="J462" s="4">
        <v>116.04780505862701</v>
      </c>
      <c r="K462" s="4">
        <v>110.87962198819601</v>
      </c>
      <c r="L462" s="4">
        <v>77.291264760387094</v>
      </c>
    </row>
    <row r="463" spans="1:12" x14ac:dyDescent="0.3">
      <c r="A463" s="10" t="s">
        <v>95</v>
      </c>
      <c r="B463" s="2" t="s">
        <v>193</v>
      </c>
      <c r="C463" s="4">
        <v>2047.36797901811</v>
      </c>
      <c r="D463" s="4">
        <v>1951.2402653418701</v>
      </c>
      <c r="E463" s="4">
        <v>1777.0692312542601</v>
      </c>
      <c r="F463" s="4">
        <v>1462.17763906918</v>
      </c>
      <c r="G463" s="4">
        <v>1176.20232100627</v>
      </c>
      <c r="H463" s="4">
        <v>764.062750897613</v>
      </c>
      <c r="I463" s="4">
        <v>338.07648391087702</v>
      </c>
      <c r="J463" s="4">
        <v>119.761590249924</v>
      </c>
      <c r="K463" s="4">
        <v>113.514265155255</v>
      </c>
      <c r="L463" s="4">
        <v>75.025981444205101</v>
      </c>
    </row>
    <row r="464" spans="1:12" x14ac:dyDescent="0.3">
      <c r="A464" s="10" t="s">
        <v>95</v>
      </c>
      <c r="B464" s="2" t="s">
        <v>194</v>
      </c>
      <c r="C464" s="4">
        <v>2047.35086447812</v>
      </c>
      <c r="D464" s="4">
        <v>1951.2072819350101</v>
      </c>
      <c r="E464" s="4">
        <v>1777.1054458650101</v>
      </c>
      <c r="F464" s="4">
        <v>1461.38110030747</v>
      </c>
      <c r="G464" s="4">
        <v>1175.3936962815401</v>
      </c>
      <c r="H464" s="4">
        <v>763.63141622341197</v>
      </c>
      <c r="I464" s="4">
        <v>340.23037830416803</v>
      </c>
      <c r="J464" s="4">
        <v>116.181743753367</v>
      </c>
      <c r="K464" s="4">
        <v>113.14012139968</v>
      </c>
      <c r="L464" s="4">
        <v>78.793572531680894</v>
      </c>
    </row>
    <row r="465" spans="1:12" x14ac:dyDescent="0.3">
      <c r="A465" s="10" t="s">
        <v>95</v>
      </c>
      <c r="B465" s="2" t="s">
        <v>195</v>
      </c>
      <c r="C465" s="4">
        <v>2047.36797901811</v>
      </c>
      <c r="D465" s="4">
        <v>1951.23604898896</v>
      </c>
      <c r="E465" s="4">
        <v>1777.1176742098401</v>
      </c>
      <c r="F465" s="4">
        <v>1461.7845963402301</v>
      </c>
      <c r="G465" s="4">
        <v>1176.0312432139899</v>
      </c>
      <c r="H465" s="4">
        <v>765.02474012864297</v>
      </c>
      <c r="I465" s="4">
        <v>338.57621815319197</v>
      </c>
      <c r="J465" s="4">
        <v>118.503004015106</v>
      </c>
      <c r="K465" s="4">
        <v>115.28389539324399</v>
      </c>
      <c r="L465" s="4">
        <v>72.231018367753506</v>
      </c>
    </row>
    <row r="466" spans="1:12" x14ac:dyDescent="0.3">
      <c r="A466" s="10" t="s">
        <v>95</v>
      </c>
      <c r="B466" s="2" t="s">
        <v>196</v>
      </c>
      <c r="C466" s="4">
        <v>2047.36797901811</v>
      </c>
      <c r="D466" s="4">
        <v>1951.23604898896</v>
      </c>
      <c r="E466" s="4">
        <v>1777.1176742098401</v>
      </c>
      <c r="F466" s="4">
        <v>1461.7845963402301</v>
      </c>
      <c r="G466" s="4">
        <v>1176.0312432139899</v>
      </c>
      <c r="H466" s="4">
        <v>765.02474012864195</v>
      </c>
      <c r="I466" s="4">
        <v>338.57621815319902</v>
      </c>
      <c r="J466" s="4">
        <v>118.50300401510501</v>
      </c>
      <c r="K466" s="4">
        <v>115.283895393243</v>
      </c>
      <c r="L466" s="4">
        <v>72.231018367752696</v>
      </c>
    </row>
    <row r="467" spans="1:12" x14ac:dyDescent="0.3">
      <c r="A467" s="10" t="s">
        <v>95</v>
      </c>
      <c r="B467" s="2" t="s">
        <v>197</v>
      </c>
      <c r="C467" s="4">
        <v>2047.36797901811</v>
      </c>
      <c r="D467" s="4">
        <v>1951.23604898896</v>
      </c>
      <c r="E467" s="4">
        <v>1777.11767420975</v>
      </c>
      <c r="F467" s="4">
        <v>1461.7845963402399</v>
      </c>
      <c r="G467" s="4">
        <v>1176.0312432139799</v>
      </c>
      <c r="H467" s="4">
        <v>765.02474012864798</v>
      </c>
      <c r="I467" s="4">
        <v>338.57621815319698</v>
      </c>
      <c r="J467" s="4">
        <v>118.503004015108</v>
      </c>
      <c r="K467" s="4">
        <v>115.28389539324399</v>
      </c>
      <c r="L467" s="4">
        <v>72.231018362591996</v>
      </c>
    </row>
    <row r="468" spans="1:12" x14ac:dyDescent="0.3">
      <c r="A468" s="10" t="s">
        <v>95</v>
      </c>
      <c r="B468" s="2" t="s">
        <v>198</v>
      </c>
      <c r="C468" s="4">
        <v>2047.35086466455</v>
      </c>
      <c r="D468" s="4">
        <v>1951.20726008826</v>
      </c>
      <c r="E468" s="4">
        <v>1777.1590646510999</v>
      </c>
      <c r="F468" s="4">
        <v>1461.31358859279</v>
      </c>
      <c r="G468" s="4">
        <v>1175.28443875321</v>
      </c>
      <c r="H468" s="4">
        <v>764.94709268243605</v>
      </c>
      <c r="I468" s="4">
        <v>341.953004982312</v>
      </c>
      <c r="J468" s="4">
        <v>115.571917006931</v>
      </c>
      <c r="K468" s="4">
        <v>114.289920831327</v>
      </c>
      <c r="L468" s="4">
        <v>75.335682548968506</v>
      </c>
    </row>
    <row r="469" spans="1:12" x14ac:dyDescent="0.3">
      <c r="A469" s="10" t="s">
        <v>95</v>
      </c>
      <c r="B469" s="2" t="s">
        <v>199</v>
      </c>
      <c r="C469" s="4">
        <v>2047.35086466455</v>
      </c>
      <c r="D469" s="4">
        <v>1951.20726008826</v>
      </c>
      <c r="E469" s="4">
        <v>1777.1590646511299</v>
      </c>
      <c r="F469" s="4">
        <v>1461.31358859278</v>
      </c>
      <c r="G469" s="4">
        <v>1175.28443875321</v>
      </c>
      <c r="H469" s="4">
        <v>764.94709268243503</v>
      </c>
      <c r="I469" s="4">
        <v>341.95300498230802</v>
      </c>
      <c r="J469" s="4">
        <v>115.571917006932</v>
      </c>
      <c r="K469" s="4">
        <v>114.289920831328</v>
      </c>
      <c r="L469" s="4">
        <v>75.335682548968506</v>
      </c>
    </row>
    <row r="470" spans="1:12" x14ac:dyDescent="0.3">
      <c r="A470" s="10" t="s">
        <v>95</v>
      </c>
      <c r="B470" s="2" t="s">
        <v>200</v>
      </c>
      <c r="C470" s="4">
        <v>2047.35086466455</v>
      </c>
      <c r="D470" s="4">
        <v>1951.20726008826</v>
      </c>
      <c r="E470" s="4">
        <v>1777.1590646511099</v>
      </c>
      <c r="F470" s="4">
        <v>1461.3135885928</v>
      </c>
      <c r="G470" s="4">
        <v>1175.2844387532</v>
      </c>
      <c r="H470" s="4">
        <v>764.94709268244503</v>
      </c>
      <c r="I470" s="4">
        <v>341.95300498230199</v>
      </c>
      <c r="J470" s="4">
        <v>115.571917006932</v>
      </c>
      <c r="K470" s="4">
        <v>114.289920831328</v>
      </c>
      <c r="L470" s="4">
        <v>75.335682548969103</v>
      </c>
    </row>
    <row r="471" spans="1:12" x14ac:dyDescent="0.3">
      <c r="A471" s="2" t="s">
        <v>96</v>
      </c>
      <c r="B471" s="2" t="s">
        <v>173</v>
      </c>
      <c r="C471" s="4">
        <v>5.9416560911860601E-2</v>
      </c>
      <c r="D471" s="4">
        <v>5.8937567219328902E-3</v>
      </c>
      <c r="E471" s="4">
        <v>6.1236322852146804E-3</v>
      </c>
      <c r="F471" s="4">
        <v>4.5905335718338797E-3</v>
      </c>
      <c r="G471" s="4">
        <v>4.0464458680455496E-3</v>
      </c>
      <c r="H471" s="4">
        <v>4.0014530030840897E-3</v>
      </c>
      <c r="I471" s="4">
        <v>4.3522826238840996E-3</v>
      </c>
      <c r="J471" s="4">
        <v>4.3105693162671802E-3</v>
      </c>
      <c r="K471" s="4">
        <v>4.5554765897168302E-3</v>
      </c>
      <c r="L471" s="4">
        <v>4.1624928648283498E-3</v>
      </c>
    </row>
    <row r="472" spans="1:12" x14ac:dyDescent="0.3">
      <c r="A472" s="10" t="s">
        <v>96</v>
      </c>
      <c r="B472" s="2" t="s">
        <v>170</v>
      </c>
      <c r="C472" s="4">
        <v>5.9416561923606198E-2</v>
      </c>
      <c r="D472" s="4">
        <v>6.1911277929373298E-3</v>
      </c>
      <c r="E472" s="4">
        <v>5.5707924954217997E-3</v>
      </c>
      <c r="F472" s="4">
        <v>4.2921976093545098E-3</v>
      </c>
      <c r="G472" s="4">
        <v>3.27422821630228E-3</v>
      </c>
      <c r="H472" s="4">
        <v>3.9133255992362696E-3</v>
      </c>
      <c r="I472" s="4">
        <v>3.40752120959618E-3</v>
      </c>
      <c r="J472" s="4">
        <v>3.2143208814317502E-3</v>
      </c>
      <c r="K472" s="4">
        <v>2.2938933598925701E-3</v>
      </c>
      <c r="L472" s="5"/>
    </row>
    <row r="473" spans="1:12" x14ac:dyDescent="0.3">
      <c r="A473" s="10" t="s">
        <v>96</v>
      </c>
      <c r="B473" s="2" t="s">
        <v>174</v>
      </c>
      <c r="C473" s="4">
        <v>5.9416562088138003E-2</v>
      </c>
      <c r="D473" s="4">
        <v>6.1915527823482698E-3</v>
      </c>
      <c r="E473" s="4">
        <v>5.5711633166534904E-3</v>
      </c>
      <c r="F473" s="4">
        <v>4.2910542257507496E-3</v>
      </c>
      <c r="G473" s="4">
        <v>3.2717301797675698E-3</v>
      </c>
      <c r="H473" s="4">
        <v>3.8241745550635698E-3</v>
      </c>
      <c r="I473" s="4">
        <v>3.4128585496438E-3</v>
      </c>
      <c r="J473" s="4">
        <v>3.2031419660096998E-3</v>
      </c>
      <c r="K473" s="4">
        <v>2.2605353824724601E-3</v>
      </c>
      <c r="L473" s="5"/>
    </row>
    <row r="474" spans="1:12" x14ac:dyDescent="0.3">
      <c r="A474" s="10" t="s">
        <v>96</v>
      </c>
      <c r="B474" s="2" t="s">
        <v>175</v>
      </c>
      <c r="C474" s="4">
        <v>5.9416562088138003E-2</v>
      </c>
      <c r="D474" s="4">
        <v>6.1911811753928101E-3</v>
      </c>
      <c r="E474" s="4">
        <v>5.5708394167913204E-3</v>
      </c>
      <c r="F474" s="4">
        <v>4.2920590639888602E-3</v>
      </c>
      <c r="G474" s="4">
        <v>3.27328092492252E-3</v>
      </c>
      <c r="H474" s="4">
        <v>3.8323454349352302E-3</v>
      </c>
      <c r="I474" s="4">
        <v>3.41524085685401E-3</v>
      </c>
      <c r="J474" s="4">
        <v>3.2210920649400998E-3</v>
      </c>
      <c r="K474" s="4">
        <v>2.2919661896499302E-3</v>
      </c>
      <c r="L474" s="5"/>
    </row>
    <row r="475" spans="1:12" x14ac:dyDescent="0.3">
      <c r="A475" s="10" t="s">
        <v>96</v>
      </c>
      <c r="B475" s="2" t="s">
        <v>176</v>
      </c>
      <c r="C475" s="4">
        <v>5.9416562088138003E-2</v>
      </c>
      <c r="D475" s="4">
        <v>6.1915528455127799E-3</v>
      </c>
      <c r="E475" s="4">
        <v>5.5711633166534904E-3</v>
      </c>
      <c r="F475" s="4">
        <v>4.2910542257507496E-3</v>
      </c>
      <c r="G475" s="4">
        <v>3.2723011983718298E-3</v>
      </c>
      <c r="H475" s="4">
        <v>3.82236135335141E-3</v>
      </c>
      <c r="I475" s="4">
        <v>3.4377447733215001E-3</v>
      </c>
      <c r="J475" s="4">
        <v>3.22208941286946E-3</v>
      </c>
      <c r="K475" s="4">
        <v>2.27931645938245E-3</v>
      </c>
      <c r="L475" s="5"/>
    </row>
    <row r="476" spans="1:12" x14ac:dyDescent="0.3">
      <c r="A476" s="10" t="s">
        <v>96</v>
      </c>
      <c r="B476" s="2" t="s">
        <v>177</v>
      </c>
      <c r="C476" s="4">
        <v>5.9416562088138003E-2</v>
      </c>
      <c r="D476" s="4">
        <v>6.1911811753927997E-3</v>
      </c>
      <c r="E476" s="4">
        <v>5.5708394167913204E-3</v>
      </c>
      <c r="F476" s="4">
        <v>4.2920590639888602E-3</v>
      </c>
      <c r="G476" s="4">
        <v>3.27328092492252E-3</v>
      </c>
      <c r="H476" s="4">
        <v>3.8323454349352302E-3</v>
      </c>
      <c r="I476" s="4">
        <v>3.4152410989394802E-3</v>
      </c>
      <c r="J476" s="4">
        <v>3.2211971934138E-3</v>
      </c>
      <c r="K476" s="4">
        <v>2.2906575514033299E-3</v>
      </c>
      <c r="L476" s="5"/>
    </row>
    <row r="477" spans="1:12" x14ac:dyDescent="0.3">
      <c r="A477" s="10" t="s">
        <v>96</v>
      </c>
      <c r="B477" s="2" t="s">
        <v>178</v>
      </c>
      <c r="C477" s="4">
        <v>5.9416562088138003E-2</v>
      </c>
      <c r="D477" s="4">
        <v>6.1911811753927902E-3</v>
      </c>
      <c r="E477" s="4">
        <v>5.5708394167913204E-3</v>
      </c>
      <c r="F477" s="4">
        <v>4.2920590639888602E-3</v>
      </c>
      <c r="G477" s="4">
        <v>3.27328092492252E-3</v>
      </c>
      <c r="H477" s="4">
        <v>3.8323454349352302E-3</v>
      </c>
      <c r="I477" s="4">
        <v>3.4152410989394398E-3</v>
      </c>
      <c r="J477" s="4">
        <v>3.2211971934136799E-3</v>
      </c>
      <c r="K477" s="4">
        <v>2.2906575514021702E-3</v>
      </c>
      <c r="L477" s="5"/>
    </row>
    <row r="478" spans="1:12" x14ac:dyDescent="0.3">
      <c r="A478" s="10" t="s">
        <v>96</v>
      </c>
      <c r="B478" s="2" t="s">
        <v>179</v>
      </c>
      <c r="C478" s="4">
        <v>5.9416562088138003E-2</v>
      </c>
      <c r="D478" s="4">
        <v>6.1911811753927902E-3</v>
      </c>
      <c r="E478" s="4">
        <v>5.5708394167913204E-3</v>
      </c>
      <c r="F478" s="4">
        <v>4.2920590639888602E-3</v>
      </c>
      <c r="G478" s="4">
        <v>3.27328092492252E-3</v>
      </c>
      <c r="H478" s="4">
        <v>3.8323454349352302E-3</v>
      </c>
      <c r="I478" s="4">
        <v>3.4152410989394498E-3</v>
      </c>
      <c r="J478" s="4">
        <v>3.2211971934141999E-3</v>
      </c>
      <c r="K478" s="4">
        <v>2.2906575514002E-3</v>
      </c>
      <c r="L478" s="5"/>
    </row>
    <row r="479" spans="1:12" x14ac:dyDescent="0.3">
      <c r="A479" s="10" t="s">
        <v>96</v>
      </c>
      <c r="B479" s="2" t="s">
        <v>180</v>
      </c>
      <c r="C479" s="4">
        <v>5.9416562088138003E-2</v>
      </c>
      <c r="D479" s="4">
        <v>6.1915528455127799E-3</v>
      </c>
      <c r="E479" s="4">
        <v>5.5711633166534904E-3</v>
      </c>
      <c r="F479" s="4">
        <v>4.2910542257507496E-3</v>
      </c>
      <c r="G479" s="4">
        <v>3.2723011983718298E-3</v>
      </c>
      <c r="H479" s="4">
        <v>3.82236135335141E-3</v>
      </c>
      <c r="I479" s="4">
        <v>3.43774477332154E-3</v>
      </c>
      <c r="J479" s="4">
        <v>3.2220894128693199E-3</v>
      </c>
      <c r="K479" s="4">
        <v>2.27931645938228E-3</v>
      </c>
      <c r="L479" s="5"/>
    </row>
    <row r="480" spans="1:12" x14ac:dyDescent="0.3">
      <c r="A480" s="10" t="s">
        <v>96</v>
      </c>
      <c r="B480" s="2" t="s">
        <v>181</v>
      </c>
      <c r="C480" s="4">
        <v>5.9416562088138003E-2</v>
      </c>
      <c r="D480" s="4">
        <v>6.1915528455127903E-3</v>
      </c>
      <c r="E480" s="4">
        <v>5.5711633166534999E-3</v>
      </c>
      <c r="F480" s="4">
        <v>4.29105422575076E-3</v>
      </c>
      <c r="G480" s="4">
        <v>3.2723011983718298E-3</v>
      </c>
      <c r="H480" s="4">
        <v>3.82236135335141E-3</v>
      </c>
      <c r="I480" s="4">
        <v>3.43774477332153E-3</v>
      </c>
      <c r="J480" s="4">
        <v>3.2220894128694002E-3</v>
      </c>
      <c r="K480" s="4">
        <v>2.2793164593823698E-3</v>
      </c>
      <c r="L480" s="5"/>
    </row>
    <row r="481" spans="1:12" x14ac:dyDescent="0.3">
      <c r="A481" s="10" t="s">
        <v>96</v>
      </c>
      <c r="B481" s="2" t="s">
        <v>182</v>
      </c>
      <c r="C481" s="4">
        <v>5.9416562088138003E-2</v>
      </c>
      <c r="D481" s="4">
        <v>6.1915528455127799E-3</v>
      </c>
      <c r="E481" s="4">
        <v>5.5711633166534904E-3</v>
      </c>
      <c r="F481" s="4">
        <v>4.2910542257507496E-3</v>
      </c>
      <c r="G481" s="4">
        <v>3.2723011983718298E-3</v>
      </c>
      <c r="H481" s="4">
        <v>3.82236135335141E-3</v>
      </c>
      <c r="I481" s="4">
        <v>3.4377447733211801E-3</v>
      </c>
      <c r="J481" s="4">
        <v>3.2220894128701699E-3</v>
      </c>
      <c r="K481" s="4">
        <v>2.2793164593833998E-3</v>
      </c>
      <c r="L481" s="5"/>
    </row>
    <row r="482" spans="1:12" x14ac:dyDescent="0.3">
      <c r="A482" s="10" t="s">
        <v>96</v>
      </c>
      <c r="B482" s="2" t="s">
        <v>171</v>
      </c>
      <c r="C482" s="4">
        <v>5.9416561923606198E-2</v>
      </c>
      <c r="D482" s="4">
        <v>6.1911277929373298E-3</v>
      </c>
      <c r="E482" s="4">
        <v>5.5707924954217997E-3</v>
      </c>
      <c r="F482" s="4">
        <v>4.0509798742479897E-3</v>
      </c>
      <c r="G482" s="4">
        <v>3.27422821630228E-3</v>
      </c>
      <c r="H482" s="4">
        <v>3.9133255992362696E-3</v>
      </c>
      <c r="I482" s="4">
        <v>3.4075212095756799E-3</v>
      </c>
      <c r="J482" s="4">
        <v>3.2143208815005602E-3</v>
      </c>
      <c r="K482" s="4">
        <v>2.2938933599577901E-3</v>
      </c>
      <c r="L482" s="5"/>
    </row>
    <row r="483" spans="1:12" x14ac:dyDescent="0.3">
      <c r="A483" s="10" t="s">
        <v>96</v>
      </c>
      <c r="B483" s="2" t="s">
        <v>183</v>
      </c>
      <c r="C483" s="4">
        <v>5.9416562088138003E-2</v>
      </c>
      <c r="D483" s="4">
        <v>6.1915527823482698E-3</v>
      </c>
      <c r="E483" s="4">
        <v>5.5711633166534904E-3</v>
      </c>
      <c r="F483" s="4">
        <v>4.0498364906442303E-3</v>
      </c>
      <c r="G483" s="4">
        <v>3.2717301797675598E-3</v>
      </c>
      <c r="H483" s="4">
        <v>3.8241745550635698E-3</v>
      </c>
      <c r="I483" s="4">
        <v>3.41285854964381E-3</v>
      </c>
      <c r="J483" s="4">
        <v>3.2031419660097202E-3</v>
      </c>
      <c r="K483" s="4">
        <v>2.2605353824724601E-3</v>
      </c>
      <c r="L483" s="5"/>
    </row>
    <row r="484" spans="1:12" x14ac:dyDescent="0.3">
      <c r="A484" s="10" t="s">
        <v>96</v>
      </c>
      <c r="B484" s="2" t="s">
        <v>184</v>
      </c>
      <c r="C484" s="4">
        <v>5.9416562088138003E-2</v>
      </c>
      <c r="D484" s="4">
        <v>6.1911811753928101E-3</v>
      </c>
      <c r="E484" s="4">
        <v>5.5708394167913204E-3</v>
      </c>
      <c r="F484" s="4">
        <v>4.0508413288823297E-3</v>
      </c>
      <c r="G484" s="4">
        <v>3.27328092492252E-3</v>
      </c>
      <c r="H484" s="4">
        <v>3.8323454349352302E-3</v>
      </c>
      <c r="I484" s="4">
        <v>3.4152408568540499E-3</v>
      </c>
      <c r="J484" s="4">
        <v>3.2210920649420201E-3</v>
      </c>
      <c r="K484" s="4">
        <v>2.2919661896488798E-3</v>
      </c>
      <c r="L484" s="5"/>
    </row>
    <row r="485" spans="1:12" x14ac:dyDescent="0.3">
      <c r="A485" s="10" t="s">
        <v>96</v>
      </c>
      <c r="B485" s="2" t="s">
        <v>185</v>
      </c>
      <c r="C485" s="4">
        <v>5.9416562088138003E-2</v>
      </c>
      <c r="D485" s="4">
        <v>6.1915528455127799E-3</v>
      </c>
      <c r="E485" s="4">
        <v>5.5711633166534904E-3</v>
      </c>
      <c r="F485" s="4">
        <v>4.0498364906442303E-3</v>
      </c>
      <c r="G485" s="4">
        <v>3.2723011983718298E-3</v>
      </c>
      <c r="H485" s="4">
        <v>3.82236135335141E-3</v>
      </c>
      <c r="I485" s="4">
        <v>3.4377447733212499E-3</v>
      </c>
      <c r="J485" s="4">
        <v>3.2220894128700099E-3</v>
      </c>
      <c r="K485" s="4">
        <v>2.2793164593831899E-3</v>
      </c>
      <c r="L485" s="5"/>
    </row>
    <row r="486" spans="1:12" x14ac:dyDescent="0.3">
      <c r="A486" s="10" t="s">
        <v>96</v>
      </c>
      <c r="B486" s="2" t="s">
        <v>186</v>
      </c>
      <c r="C486" s="4">
        <v>5.9416562088138003E-2</v>
      </c>
      <c r="D486" s="4">
        <v>6.1914986438055299E-3</v>
      </c>
      <c r="E486" s="4">
        <v>5.5711184313745298E-3</v>
      </c>
      <c r="F486" s="4">
        <v>4.0499690240176399E-3</v>
      </c>
      <c r="G486" s="4">
        <v>3.2726844303541899E-3</v>
      </c>
      <c r="H486" s="4">
        <v>3.97914250722006E-3</v>
      </c>
      <c r="I486" s="4">
        <v>3.4378282299590401E-3</v>
      </c>
      <c r="J486" s="4">
        <v>3.2445758126609398E-3</v>
      </c>
      <c r="K486" s="4">
        <v>2.25829356470018E-3</v>
      </c>
      <c r="L486" s="5"/>
    </row>
    <row r="487" spans="1:12" x14ac:dyDescent="0.3">
      <c r="A487" s="10" t="s">
        <v>96</v>
      </c>
      <c r="B487" s="2" t="s">
        <v>187</v>
      </c>
      <c r="C487" s="4">
        <v>5.9416562088138003E-2</v>
      </c>
      <c r="D487" s="4">
        <v>6.1914986438055299E-3</v>
      </c>
      <c r="E487" s="4">
        <v>5.5711184313745298E-3</v>
      </c>
      <c r="F487" s="4">
        <v>4.0499690240176399E-3</v>
      </c>
      <c r="G487" s="4">
        <v>3.2726844303541899E-3</v>
      </c>
      <c r="H487" s="4">
        <v>3.97914250722006E-3</v>
      </c>
      <c r="I487" s="4">
        <v>3.4378282299590401E-3</v>
      </c>
      <c r="J487" s="4">
        <v>3.2445758126609099E-3</v>
      </c>
      <c r="K487" s="4">
        <v>2.2582935647001501E-3</v>
      </c>
      <c r="L487" s="5"/>
    </row>
    <row r="488" spans="1:12" x14ac:dyDescent="0.3">
      <c r="A488" s="10" t="s">
        <v>96</v>
      </c>
      <c r="B488" s="2" t="s">
        <v>188</v>
      </c>
      <c r="C488" s="4">
        <v>5.9416562088138003E-2</v>
      </c>
      <c r="D488" s="4">
        <v>6.1914986438055299E-3</v>
      </c>
      <c r="E488" s="4">
        <v>5.5711184313745298E-3</v>
      </c>
      <c r="F488" s="4">
        <v>4.0499690240176399E-3</v>
      </c>
      <c r="G488" s="4">
        <v>3.2726844303541899E-3</v>
      </c>
      <c r="H488" s="4">
        <v>3.97914250722006E-3</v>
      </c>
      <c r="I488" s="4">
        <v>3.4378282299590401E-3</v>
      </c>
      <c r="J488" s="4">
        <v>3.2445758126609099E-3</v>
      </c>
      <c r="K488" s="4">
        <v>2.2582935647001701E-3</v>
      </c>
      <c r="L488" s="5"/>
    </row>
    <row r="489" spans="1:12" x14ac:dyDescent="0.3">
      <c r="A489" s="10" t="s">
        <v>96</v>
      </c>
      <c r="B489" s="2" t="s">
        <v>189</v>
      </c>
      <c r="C489" s="4">
        <v>5.9416561988384499E-2</v>
      </c>
      <c r="D489" s="4">
        <v>6.1908456866796701E-3</v>
      </c>
      <c r="E489" s="4">
        <v>5.5705426559572403E-3</v>
      </c>
      <c r="F489" s="4">
        <v>4.0516691239198604E-3</v>
      </c>
      <c r="G489" s="4">
        <v>3.2692492613763001E-3</v>
      </c>
      <c r="H489" s="4">
        <v>3.9788765915316398E-3</v>
      </c>
      <c r="I489" s="4">
        <v>3.4189191193341002E-3</v>
      </c>
      <c r="J489" s="4">
        <v>3.2132555431399201E-3</v>
      </c>
      <c r="K489" s="4">
        <v>2.0132408334200299E-3</v>
      </c>
      <c r="L489" s="5"/>
    </row>
    <row r="490" spans="1:12" x14ac:dyDescent="0.3">
      <c r="A490" s="10" t="s">
        <v>96</v>
      </c>
      <c r="B490" s="2" t="s">
        <v>190</v>
      </c>
      <c r="C490" s="4">
        <v>5.9416561988384499E-2</v>
      </c>
      <c r="D490" s="4">
        <v>6.1908456866796701E-3</v>
      </c>
      <c r="E490" s="4">
        <v>5.5705426559572299E-3</v>
      </c>
      <c r="F490" s="4">
        <v>4.0516691239198604E-3</v>
      </c>
      <c r="G490" s="4">
        <v>3.2692492613763001E-3</v>
      </c>
      <c r="H490" s="4">
        <v>3.9788765915316398E-3</v>
      </c>
      <c r="I490" s="4">
        <v>3.4189191193341002E-3</v>
      </c>
      <c r="J490" s="4">
        <v>3.2132555431399201E-3</v>
      </c>
      <c r="K490" s="4">
        <v>2.0132408334200299E-3</v>
      </c>
      <c r="L490" s="5"/>
    </row>
    <row r="491" spans="1:12" x14ac:dyDescent="0.3">
      <c r="A491" s="10" t="s">
        <v>96</v>
      </c>
      <c r="B491" s="2" t="s">
        <v>191</v>
      </c>
      <c r="C491" s="4">
        <v>5.9416561988384499E-2</v>
      </c>
      <c r="D491" s="4">
        <v>6.1908456866796597E-3</v>
      </c>
      <c r="E491" s="4">
        <v>5.5705426559572403E-3</v>
      </c>
      <c r="F491" s="4">
        <v>4.0516691239198604E-3</v>
      </c>
      <c r="G491" s="4">
        <v>3.2692492613763001E-3</v>
      </c>
      <c r="H491" s="4">
        <v>3.9788765915316398E-3</v>
      </c>
      <c r="I491" s="4">
        <v>3.4189191193341002E-3</v>
      </c>
      <c r="J491" s="4">
        <v>3.2132555431399201E-3</v>
      </c>
      <c r="K491" s="4">
        <v>2.0132408334200299E-3</v>
      </c>
      <c r="L491" s="5"/>
    </row>
    <row r="492" spans="1:12" x14ac:dyDescent="0.3">
      <c r="A492" s="10" t="s">
        <v>96</v>
      </c>
      <c r="B492" s="2" t="s">
        <v>172</v>
      </c>
      <c r="C492" s="4">
        <v>5.9416561923606198E-2</v>
      </c>
      <c r="D492" s="4">
        <v>6.1911277929373298E-3</v>
      </c>
      <c r="E492" s="4">
        <v>5.5707924954217997E-3</v>
      </c>
      <c r="F492" s="4">
        <v>4.0509798742479897E-3</v>
      </c>
      <c r="G492" s="4">
        <v>3.2742282163022701E-3</v>
      </c>
      <c r="H492" s="4">
        <v>3.9133255992362696E-3</v>
      </c>
      <c r="I492" s="4">
        <v>3.4075212097495998E-3</v>
      </c>
      <c r="J492" s="4">
        <v>3.2143208809169901E-3</v>
      </c>
      <c r="K492" s="4">
        <v>2.2938933594046701E-3</v>
      </c>
      <c r="L492" s="5"/>
    </row>
    <row r="493" spans="1:12" x14ac:dyDescent="0.3">
      <c r="A493" s="10" t="s">
        <v>96</v>
      </c>
      <c r="B493" s="2" t="s">
        <v>192</v>
      </c>
      <c r="C493" s="4">
        <v>5.9416562088138003E-2</v>
      </c>
      <c r="D493" s="4">
        <v>6.1915527823482698E-3</v>
      </c>
      <c r="E493" s="4">
        <v>5.5711633166534904E-3</v>
      </c>
      <c r="F493" s="4">
        <v>4.0498364906442303E-3</v>
      </c>
      <c r="G493" s="4">
        <v>3.2717301797675698E-3</v>
      </c>
      <c r="H493" s="4">
        <v>3.8241745550635698E-3</v>
      </c>
      <c r="I493" s="4">
        <v>3.4128585496438E-3</v>
      </c>
      <c r="J493" s="4">
        <v>3.2031419660096998E-3</v>
      </c>
      <c r="K493" s="4">
        <v>2.2605353824724601E-3</v>
      </c>
      <c r="L493" s="5"/>
    </row>
    <row r="494" spans="1:12" x14ac:dyDescent="0.3">
      <c r="A494" s="10" t="s">
        <v>96</v>
      </c>
      <c r="B494" s="2" t="s">
        <v>193</v>
      </c>
      <c r="C494" s="4">
        <v>5.9416562088138003E-2</v>
      </c>
      <c r="D494" s="4">
        <v>6.1911811753928101E-3</v>
      </c>
      <c r="E494" s="4">
        <v>5.5708394167913204E-3</v>
      </c>
      <c r="F494" s="4">
        <v>4.0508413288823401E-3</v>
      </c>
      <c r="G494" s="4">
        <v>3.27328092492252E-3</v>
      </c>
      <c r="H494" s="4">
        <v>3.8323454349352302E-3</v>
      </c>
      <c r="I494" s="4">
        <v>3.4152408568540299E-3</v>
      </c>
      <c r="J494" s="4">
        <v>3.2210920649413202E-3</v>
      </c>
      <c r="K494" s="4">
        <v>2.2919661896493001E-3</v>
      </c>
      <c r="L494" s="5"/>
    </row>
    <row r="495" spans="1:12" x14ac:dyDescent="0.3">
      <c r="A495" s="10" t="s">
        <v>96</v>
      </c>
      <c r="B495" s="2" t="s">
        <v>194</v>
      </c>
      <c r="C495" s="4">
        <v>5.9416562088138003E-2</v>
      </c>
      <c r="D495" s="4">
        <v>6.1915528455127799E-3</v>
      </c>
      <c r="E495" s="4">
        <v>5.5711633166534904E-3</v>
      </c>
      <c r="F495" s="4">
        <v>4.0498364906442303E-3</v>
      </c>
      <c r="G495" s="4">
        <v>3.2723011983718298E-3</v>
      </c>
      <c r="H495" s="4">
        <v>3.82236135335141E-3</v>
      </c>
      <c r="I495" s="4">
        <v>3.43774477332084E-3</v>
      </c>
      <c r="J495" s="4">
        <v>3.22208941287101E-3</v>
      </c>
      <c r="K495" s="4">
        <v>2.27931645938451E-3</v>
      </c>
      <c r="L495" s="5"/>
    </row>
    <row r="496" spans="1:12" x14ac:dyDescent="0.3">
      <c r="A496" s="10" t="s">
        <v>96</v>
      </c>
      <c r="B496" s="2" t="s">
        <v>195</v>
      </c>
      <c r="C496" s="4">
        <v>5.9416562088138003E-2</v>
      </c>
      <c r="D496" s="4">
        <v>6.1914986438055299E-3</v>
      </c>
      <c r="E496" s="4">
        <v>5.5711184313745298E-3</v>
      </c>
      <c r="F496" s="4">
        <v>4.0499690240176399E-3</v>
      </c>
      <c r="G496" s="4">
        <v>3.2726844303541899E-3</v>
      </c>
      <c r="H496" s="4">
        <v>3.97914250722006E-3</v>
      </c>
      <c r="I496" s="4">
        <v>3.4378282299590401E-3</v>
      </c>
      <c r="J496" s="4">
        <v>3.2445758126609099E-3</v>
      </c>
      <c r="K496" s="4">
        <v>2.2582935647001601E-3</v>
      </c>
      <c r="L496" s="5"/>
    </row>
    <row r="497" spans="1:12" x14ac:dyDescent="0.3">
      <c r="A497" s="10" t="s">
        <v>96</v>
      </c>
      <c r="B497" s="2" t="s">
        <v>196</v>
      </c>
      <c r="C497" s="4">
        <v>5.9416562088138003E-2</v>
      </c>
      <c r="D497" s="4">
        <v>6.1914986438055299E-3</v>
      </c>
      <c r="E497" s="4">
        <v>5.5711184313746304E-3</v>
      </c>
      <c r="F497" s="4">
        <v>4.0499690240176399E-3</v>
      </c>
      <c r="G497" s="4">
        <v>3.2726844303541899E-3</v>
      </c>
      <c r="H497" s="4">
        <v>3.97914250722006E-3</v>
      </c>
      <c r="I497" s="4">
        <v>3.4378282299590401E-3</v>
      </c>
      <c r="J497" s="4">
        <v>3.2445758126609398E-3</v>
      </c>
      <c r="K497" s="4">
        <v>2.25829356470018E-3</v>
      </c>
      <c r="L497" s="5"/>
    </row>
    <row r="498" spans="1:12" x14ac:dyDescent="0.3">
      <c r="A498" s="10" t="s">
        <v>96</v>
      </c>
      <c r="B498" s="2" t="s">
        <v>197</v>
      </c>
      <c r="C498" s="4">
        <v>5.9416562088138003E-2</v>
      </c>
      <c r="D498" s="4">
        <v>6.1914986438055299E-3</v>
      </c>
      <c r="E498" s="4">
        <v>5.5711184313745298E-3</v>
      </c>
      <c r="F498" s="4">
        <v>4.0499690240176399E-3</v>
      </c>
      <c r="G498" s="4">
        <v>3.2726844303541899E-3</v>
      </c>
      <c r="H498" s="4">
        <v>3.97914250722006E-3</v>
      </c>
      <c r="I498" s="4">
        <v>3.4378282299590401E-3</v>
      </c>
      <c r="J498" s="4">
        <v>3.2445758126609099E-3</v>
      </c>
      <c r="K498" s="4">
        <v>2.2582935647001601E-3</v>
      </c>
      <c r="L498" s="5"/>
    </row>
    <row r="499" spans="1:12" x14ac:dyDescent="0.3">
      <c r="A499" s="10" t="s">
        <v>96</v>
      </c>
      <c r="B499" s="2" t="s">
        <v>198</v>
      </c>
      <c r="C499" s="4">
        <v>5.9416561988384499E-2</v>
      </c>
      <c r="D499" s="4">
        <v>6.1908456866796701E-3</v>
      </c>
      <c r="E499" s="4">
        <v>5.5705426559572299E-3</v>
      </c>
      <c r="F499" s="4">
        <v>4.0516691239198604E-3</v>
      </c>
      <c r="G499" s="4">
        <v>3.2692492613763001E-3</v>
      </c>
      <c r="H499" s="4">
        <v>3.9788765915316398E-3</v>
      </c>
      <c r="I499" s="4">
        <v>3.4189191193341002E-3</v>
      </c>
      <c r="J499" s="4">
        <v>3.2132555431399201E-3</v>
      </c>
      <c r="K499" s="4">
        <v>2.0132408334200299E-3</v>
      </c>
      <c r="L499" s="5"/>
    </row>
    <row r="500" spans="1:12" x14ac:dyDescent="0.3">
      <c r="A500" s="10" t="s">
        <v>96</v>
      </c>
      <c r="B500" s="2" t="s">
        <v>199</v>
      </c>
      <c r="C500" s="4">
        <v>5.9416561988384499E-2</v>
      </c>
      <c r="D500" s="4">
        <v>6.1908456866796701E-3</v>
      </c>
      <c r="E500" s="4">
        <v>5.5705426559572403E-3</v>
      </c>
      <c r="F500" s="4">
        <v>4.0516691239198604E-3</v>
      </c>
      <c r="G500" s="4">
        <v>3.2692492613763001E-3</v>
      </c>
      <c r="H500" s="4">
        <v>3.9788765915316398E-3</v>
      </c>
      <c r="I500" s="4">
        <v>3.4189191193341002E-3</v>
      </c>
      <c r="J500" s="4">
        <v>3.2132555431399201E-3</v>
      </c>
      <c r="K500" s="4">
        <v>2.0132408334200299E-3</v>
      </c>
      <c r="L500" s="5"/>
    </row>
    <row r="501" spans="1:12" x14ac:dyDescent="0.3">
      <c r="A501" s="10" t="s">
        <v>96</v>
      </c>
      <c r="B501" s="2" t="s">
        <v>200</v>
      </c>
      <c r="C501" s="4">
        <v>5.9416561988384499E-2</v>
      </c>
      <c r="D501" s="4">
        <v>6.1908456866796597E-3</v>
      </c>
      <c r="E501" s="4">
        <v>5.5705426559572403E-3</v>
      </c>
      <c r="F501" s="4">
        <v>4.0516691239198604E-3</v>
      </c>
      <c r="G501" s="4">
        <v>3.2692492613763001E-3</v>
      </c>
      <c r="H501" s="4">
        <v>3.9788765915316398E-3</v>
      </c>
      <c r="I501" s="4">
        <v>3.4189191193341002E-3</v>
      </c>
      <c r="J501" s="4">
        <v>3.2132555431399201E-3</v>
      </c>
      <c r="K501" s="4">
        <v>2.0132408334200299E-3</v>
      </c>
      <c r="L501" s="5"/>
    </row>
    <row r="502" spans="1:12" x14ac:dyDescent="0.3">
      <c r="A502" s="2" t="s">
        <v>97</v>
      </c>
      <c r="B502" s="2" t="s">
        <v>173</v>
      </c>
      <c r="C502" s="4">
        <v>423.08812668580902</v>
      </c>
      <c r="D502" s="4">
        <v>416.60500596522701</v>
      </c>
      <c r="E502" s="4">
        <v>458.682196023784</v>
      </c>
      <c r="F502" s="4">
        <v>518.06812063103098</v>
      </c>
      <c r="G502" s="4">
        <v>548.42004906573595</v>
      </c>
      <c r="H502" s="4">
        <v>571.58931697428898</v>
      </c>
      <c r="I502" s="4">
        <v>612.277045362884</v>
      </c>
      <c r="J502" s="4">
        <v>637.37872136032797</v>
      </c>
      <c r="K502" s="4">
        <v>694.418340959126</v>
      </c>
      <c r="L502" s="4">
        <v>738.906816644939</v>
      </c>
    </row>
    <row r="503" spans="1:12" x14ac:dyDescent="0.3">
      <c r="A503" s="10" t="s">
        <v>97</v>
      </c>
      <c r="B503" s="2" t="s">
        <v>170</v>
      </c>
      <c r="C503" s="4">
        <v>423.15955820424898</v>
      </c>
      <c r="D503" s="4">
        <v>415.68065685459698</v>
      </c>
      <c r="E503" s="4">
        <v>457.85112665437799</v>
      </c>
      <c r="F503" s="4">
        <v>514.77462284785702</v>
      </c>
      <c r="G503" s="4">
        <v>538.85387617732397</v>
      </c>
      <c r="H503" s="4">
        <v>555.946464891809</v>
      </c>
      <c r="I503" s="4">
        <v>578.722498630421</v>
      </c>
      <c r="J503" s="4">
        <v>545.228711699423</v>
      </c>
      <c r="K503" s="4">
        <v>506.31746055149</v>
      </c>
      <c r="L503" s="4">
        <v>519.44984746142495</v>
      </c>
    </row>
    <row r="504" spans="1:12" x14ac:dyDescent="0.3">
      <c r="A504" s="10" t="s">
        <v>97</v>
      </c>
      <c r="B504" s="2" t="s">
        <v>174</v>
      </c>
      <c r="C504" s="4">
        <v>423.15955820424898</v>
      </c>
      <c r="D504" s="4">
        <v>415.707309075284</v>
      </c>
      <c r="E504" s="4">
        <v>457.830778132381</v>
      </c>
      <c r="F504" s="4">
        <v>514.75572492048502</v>
      </c>
      <c r="G504" s="4">
        <v>538.84424160834703</v>
      </c>
      <c r="H504" s="4">
        <v>555.98857641842505</v>
      </c>
      <c r="I504" s="4">
        <v>577.32116501987696</v>
      </c>
      <c r="J504" s="4">
        <v>546.89700382746105</v>
      </c>
      <c r="K504" s="4">
        <v>512.64320558448799</v>
      </c>
      <c r="L504" s="4">
        <v>519.44984746142495</v>
      </c>
    </row>
    <row r="505" spans="1:12" x14ac:dyDescent="0.3">
      <c r="A505" s="10" t="s">
        <v>97</v>
      </c>
      <c r="B505" s="2" t="s">
        <v>175</v>
      </c>
      <c r="C505" s="4">
        <v>423.15955820424898</v>
      </c>
      <c r="D505" s="4">
        <v>415.68564279321703</v>
      </c>
      <c r="E505" s="4">
        <v>457.856217088601</v>
      </c>
      <c r="F505" s="4">
        <v>514.77487523938396</v>
      </c>
      <c r="G505" s="4">
        <v>538.88868157134004</v>
      </c>
      <c r="H505" s="4">
        <v>555.97620535730903</v>
      </c>
      <c r="I505" s="4">
        <v>578.74791587193999</v>
      </c>
      <c r="J505" s="4">
        <v>548.88380738420597</v>
      </c>
      <c r="K505" s="4">
        <v>511.52841793569502</v>
      </c>
      <c r="L505" s="4">
        <v>519.44984746142495</v>
      </c>
    </row>
    <row r="506" spans="1:12" x14ac:dyDescent="0.3">
      <c r="A506" s="10" t="s">
        <v>97</v>
      </c>
      <c r="B506" s="2" t="s">
        <v>176</v>
      </c>
      <c r="C506" s="4">
        <v>423.15955820424898</v>
      </c>
      <c r="D506" s="4">
        <v>415.68953007867998</v>
      </c>
      <c r="E506" s="4">
        <v>457.83334416690201</v>
      </c>
      <c r="F506" s="4">
        <v>514.78052128735203</v>
      </c>
      <c r="G506" s="4">
        <v>538.84424160834703</v>
      </c>
      <c r="H506" s="4">
        <v>555.85171232279902</v>
      </c>
      <c r="I506" s="4">
        <v>578.10449582662898</v>
      </c>
      <c r="J506" s="4">
        <v>553.50387776294099</v>
      </c>
      <c r="K506" s="4">
        <v>516.11797796198505</v>
      </c>
      <c r="L506" s="4">
        <v>519.44984746142495</v>
      </c>
    </row>
    <row r="507" spans="1:12" x14ac:dyDescent="0.3">
      <c r="A507" s="10" t="s">
        <v>97</v>
      </c>
      <c r="B507" s="2" t="s">
        <v>177</v>
      </c>
      <c r="C507" s="4">
        <v>423.15955820424898</v>
      </c>
      <c r="D507" s="4">
        <v>415.68564279321703</v>
      </c>
      <c r="E507" s="4">
        <v>457.85621708853699</v>
      </c>
      <c r="F507" s="4">
        <v>514.77487523938396</v>
      </c>
      <c r="G507" s="4">
        <v>538.88868157134004</v>
      </c>
      <c r="H507" s="4">
        <v>555.97620535730903</v>
      </c>
      <c r="I507" s="4">
        <v>578.76662198698</v>
      </c>
      <c r="J507" s="4">
        <v>548.76589017588901</v>
      </c>
      <c r="K507" s="4">
        <v>511.91296204503499</v>
      </c>
      <c r="L507" s="4">
        <v>519.44984746142597</v>
      </c>
    </row>
    <row r="508" spans="1:12" x14ac:dyDescent="0.3">
      <c r="A508" s="10" t="s">
        <v>97</v>
      </c>
      <c r="B508" s="2" t="s">
        <v>178</v>
      </c>
      <c r="C508" s="4">
        <v>423.15955820424898</v>
      </c>
      <c r="D508" s="4">
        <v>415.685642793216</v>
      </c>
      <c r="E508" s="4">
        <v>457.85621708859799</v>
      </c>
      <c r="F508" s="4">
        <v>514.77487523938396</v>
      </c>
      <c r="G508" s="4">
        <v>538.88868157134004</v>
      </c>
      <c r="H508" s="4">
        <v>555.97620535730903</v>
      </c>
      <c r="I508" s="4">
        <v>578.76662198768804</v>
      </c>
      <c r="J508" s="4">
        <v>548.76589017288302</v>
      </c>
      <c r="K508" s="4">
        <v>511.91296204519602</v>
      </c>
      <c r="L508" s="4">
        <v>519.44984746142597</v>
      </c>
    </row>
    <row r="509" spans="1:12" x14ac:dyDescent="0.3">
      <c r="A509" s="10" t="s">
        <v>97</v>
      </c>
      <c r="B509" s="2" t="s">
        <v>179</v>
      </c>
      <c r="C509" s="4">
        <v>423.15955820424898</v>
      </c>
      <c r="D509" s="4">
        <v>415.67914877301899</v>
      </c>
      <c r="E509" s="4">
        <v>457.85621708857099</v>
      </c>
      <c r="F509" s="4">
        <v>514.74915653843902</v>
      </c>
      <c r="G509" s="4">
        <v>538.88868157134004</v>
      </c>
      <c r="H509" s="4">
        <v>555.97620535730903</v>
      </c>
      <c r="I509" s="4">
        <v>578.766621987755</v>
      </c>
      <c r="J509" s="4">
        <v>548.76589017288802</v>
      </c>
      <c r="K509" s="4">
        <v>511.91296204574297</v>
      </c>
      <c r="L509" s="4">
        <v>519.44984746139903</v>
      </c>
    </row>
    <row r="510" spans="1:12" x14ac:dyDescent="0.3">
      <c r="A510" s="10" t="s">
        <v>97</v>
      </c>
      <c r="B510" s="2" t="s">
        <v>180</v>
      </c>
      <c r="C510" s="4">
        <v>423.15955820424898</v>
      </c>
      <c r="D510" s="4">
        <v>415.68953007867998</v>
      </c>
      <c r="E510" s="4">
        <v>457.83334416688001</v>
      </c>
      <c r="F510" s="4">
        <v>514.78052128735203</v>
      </c>
      <c r="G510" s="4">
        <v>538.84424160834703</v>
      </c>
      <c r="H510" s="4">
        <v>555.85171232280004</v>
      </c>
      <c r="I510" s="4">
        <v>578.104495826478</v>
      </c>
      <c r="J510" s="4">
        <v>553.50387776324703</v>
      </c>
      <c r="K510" s="4">
        <v>516.11797796215296</v>
      </c>
      <c r="L510" s="4">
        <v>519.44984746142495</v>
      </c>
    </row>
    <row r="511" spans="1:12" x14ac:dyDescent="0.3">
      <c r="A511" s="10" t="s">
        <v>97</v>
      </c>
      <c r="B511" s="2" t="s">
        <v>181</v>
      </c>
      <c r="C511" s="4">
        <v>423.15955820424898</v>
      </c>
      <c r="D511" s="4">
        <v>415.68953007867998</v>
      </c>
      <c r="E511" s="4">
        <v>457.83334416656498</v>
      </c>
      <c r="F511" s="4">
        <v>514.75480258640698</v>
      </c>
      <c r="G511" s="4">
        <v>538.84424160834703</v>
      </c>
      <c r="H511" s="4">
        <v>555.85171232280004</v>
      </c>
      <c r="I511" s="4">
        <v>578.10449582658305</v>
      </c>
      <c r="J511" s="4">
        <v>553.50387776299601</v>
      </c>
      <c r="K511" s="4">
        <v>516.117977962081</v>
      </c>
      <c r="L511" s="4">
        <v>519.44984746142495</v>
      </c>
    </row>
    <row r="512" spans="1:12" x14ac:dyDescent="0.3">
      <c r="A512" s="10" t="s">
        <v>97</v>
      </c>
      <c r="B512" s="2" t="s">
        <v>182</v>
      </c>
      <c r="C512" s="4">
        <v>423.15955820424898</v>
      </c>
      <c r="D512" s="4">
        <v>415.68953007867998</v>
      </c>
      <c r="E512" s="4">
        <v>457.83334416679799</v>
      </c>
      <c r="F512" s="4">
        <v>514.75480258640596</v>
      </c>
      <c r="G512" s="4">
        <v>538.84424160834806</v>
      </c>
      <c r="H512" s="4">
        <v>555.85171232280004</v>
      </c>
      <c r="I512" s="4">
        <v>578.10449582641002</v>
      </c>
      <c r="J512" s="4">
        <v>553.50387776336299</v>
      </c>
      <c r="K512" s="4">
        <v>516.11797796221697</v>
      </c>
      <c r="L512" s="4">
        <v>519.44984746142404</v>
      </c>
    </row>
    <row r="513" spans="1:12" x14ac:dyDescent="0.3">
      <c r="A513" s="10" t="s">
        <v>97</v>
      </c>
      <c r="B513" s="2" t="s">
        <v>171</v>
      </c>
      <c r="C513" s="4">
        <v>423.15955820424898</v>
      </c>
      <c r="D513" s="4">
        <v>415.68065685459601</v>
      </c>
      <c r="E513" s="4">
        <v>457.851126654437</v>
      </c>
      <c r="F513" s="4">
        <v>514.77462284785702</v>
      </c>
      <c r="G513" s="4">
        <v>538.85387617732397</v>
      </c>
      <c r="H513" s="4">
        <v>555.946464891809</v>
      </c>
      <c r="I513" s="4">
        <v>578.722498630421</v>
      </c>
      <c r="J513" s="4">
        <v>545.228711699423</v>
      </c>
      <c r="K513" s="4">
        <v>506.31746055153201</v>
      </c>
      <c r="L513" s="4">
        <v>519.44984746142495</v>
      </c>
    </row>
    <row r="514" spans="1:12" x14ac:dyDescent="0.3">
      <c r="A514" s="10" t="s">
        <v>97</v>
      </c>
      <c r="B514" s="2" t="s">
        <v>183</v>
      </c>
      <c r="C514" s="4">
        <v>423.15955820424801</v>
      </c>
      <c r="D514" s="4">
        <v>415.707309075284</v>
      </c>
      <c r="E514" s="4">
        <v>457.830778132381</v>
      </c>
      <c r="F514" s="4">
        <v>514.75572492048502</v>
      </c>
      <c r="G514" s="4">
        <v>538.84424160834703</v>
      </c>
      <c r="H514" s="4">
        <v>555.98857641842505</v>
      </c>
      <c r="I514" s="4">
        <v>577.32116501987696</v>
      </c>
      <c r="J514" s="4">
        <v>546.89700382745605</v>
      </c>
      <c r="K514" s="4">
        <v>512.64320558448799</v>
      </c>
      <c r="L514" s="4">
        <v>519.44984746142495</v>
      </c>
    </row>
    <row r="515" spans="1:12" x14ac:dyDescent="0.3">
      <c r="A515" s="10" t="s">
        <v>97</v>
      </c>
      <c r="B515" s="2" t="s">
        <v>184</v>
      </c>
      <c r="C515" s="4">
        <v>423.15955820424898</v>
      </c>
      <c r="D515" s="4">
        <v>415.68564279321703</v>
      </c>
      <c r="E515" s="4">
        <v>457.853805360298</v>
      </c>
      <c r="F515" s="4">
        <v>514.77487523938396</v>
      </c>
      <c r="G515" s="4">
        <v>538.88868157134004</v>
      </c>
      <c r="H515" s="4">
        <v>555.97620535730903</v>
      </c>
      <c r="I515" s="4">
        <v>578.74791587193999</v>
      </c>
      <c r="J515" s="4">
        <v>548.88380737969896</v>
      </c>
      <c r="K515" s="4">
        <v>511.52841793569598</v>
      </c>
      <c r="L515" s="4">
        <v>519.44984746142495</v>
      </c>
    </row>
    <row r="516" spans="1:12" x14ac:dyDescent="0.3">
      <c r="A516" s="10" t="s">
        <v>97</v>
      </c>
      <c r="B516" s="2" t="s">
        <v>185</v>
      </c>
      <c r="C516" s="4">
        <v>423.15955820424898</v>
      </c>
      <c r="D516" s="4">
        <v>415.68953007867998</v>
      </c>
      <c r="E516" s="4">
        <v>457.83334416687899</v>
      </c>
      <c r="F516" s="4">
        <v>514.75480258640698</v>
      </c>
      <c r="G516" s="4">
        <v>538.84424160834703</v>
      </c>
      <c r="H516" s="4">
        <v>555.85171232280004</v>
      </c>
      <c r="I516" s="4">
        <v>578.10449582647095</v>
      </c>
      <c r="J516" s="4">
        <v>553.50387776329399</v>
      </c>
      <c r="K516" s="4">
        <v>516.11797796219298</v>
      </c>
      <c r="L516" s="4">
        <v>519.44984746142495</v>
      </c>
    </row>
    <row r="517" spans="1:12" x14ac:dyDescent="0.3">
      <c r="A517" s="10" t="s">
        <v>97</v>
      </c>
      <c r="B517" s="2" t="s">
        <v>186</v>
      </c>
      <c r="C517" s="4">
        <v>423.15955820424898</v>
      </c>
      <c r="D517" s="4">
        <v>415.68953083065998</v>
      </c>
      <c r="E517" s="4">
        <v>457.82274876071301</v>
      </c>
      <c r="F517" s="4">
        <v>514.77083446841198</v>
      </c>
      <c r="G517" s="4">
        <v>538.85203256475495</v>
      </c>
      <c r="H517" s="4">
        <v>555.79944331382899</v>
      </c>
      <c r="I517" s="4">
        <v>578.56450018144903</v>
      </c>
      <c r="J517" s="4">
        <v>544.584908156045</v>
      </c>
      <c r="K517" s="4">
        <v>506.296162444576</v>
      </c>
      <c r="L517" s="4">
        <v>526.72542660562101</v>
      </c>
    </row>
    <row r="518" spans="1:12" x14ac:dyDescent="0.3">
      <c r="A518" s="10" t="s">
        <v>97</v>
      </c>
      <c r="B518" s="2" t="s">
        <v>187</v>
      </c>
      <c r="C518" s="4">
        <v>423.15955820424898</v>
      </c>
      <c r="D518" s="4">
        <v>415.68953083065998</v>
      </c>
      <c r="E518" s="4">
        <v>457.82274876070801</v>
      </c>
      <c r="F518" s="4">
        <v>514.77083446841198</v>
      </c>
      <c r="G518" s="4">
        <v>538.85203256475495</v>
      </c>
      <c r="H518" s="4">
        <v>555.79944331382899</v>
      </c>
      <c r="I518" s="4">
        <v>578.56450018144903</v>
      </c>
      <c r="J518" s="4">
        <v>544.58490815613504</v>
      </c>
      <c r="K518" s="4">
        <v>506.296162444576</v>
      </c>
      <c r="L518" s="4">
        <v>526.72542660562101</v>
      </c>
    </row>
    <row r="519" spans="1:12" x14ac:dyDescent="0.3">
      <c r="A519" s="10" t="s">
        <v>97</v>
      </c>
      <c r="B519" s="2" t="s">
        <v>188</v>
      </c>
      <c r="C519" s="4">
        <v>423.15955820424898</v>
      </c>
      <c r="D519" s="4">
        <v>415.68953083065998</v>
      </c>
      <c r="E519" s="4">
        <v>457.82274876069602</v>
      </c>
      <c r="F519" s="4">
        <v>514.74511576746704</v>
      </c>
      <c r="G519" s="4">
        <v>538.85203256475597</v>
      </c>
      <c r="H519" s="4">
        <v>555.79944331383001</v>
      </c>
      <c r="I519" s="4">
        <v>578.56450018144903</v>
      </c>
      <c r="J519" s="4">
        <v>544.58490815611106</v>
      </c>
      <c r="K519" s="4">
        <v>506.296162444576</v>
      </c>
      <c r="L519" s="4">
        <v>526.72542660562101</v>
      </c>
    </row>
    <row r="520" spans="1:12" x14ac:dyDescent="0.3">
      <c r="A520" s="10" t="s">
        <v>97</v>
      </c>
      <c r="B520" s="2" t="s">
        <v>189</v>
      </c>
      <c r="C520" s="4">
        <v>423.15955820424898</v>
      </c>
      <c r="D520" s="4">
        <v>415.68954093693901</v>
      </c>
      <c r="E520" s="4">
        <v>457.84130269849601</v>
      </c>
      <c r="F520" s="4">
        <v>514.75480258778896</v>
      </c>
      <c r="G520" s="4">
        <v>538.84236821897696</v>
      </c>
      <c r="H520" s="4">
        <v>555.98547586164398</v>
      </c>
      <c r="I520" s="4">
        <v>577.317432452753</v>
      </c>
      <c r="J520" s="4">
        <v>543.14316077765704</v>
      </c>
      <c r="K520" s="4">
        <v>507.376957438484</v>
      </c>
      <c r="L520" s="4">
        <v>527.64310234017103</v>
      </c>
    </row>
    <row r="521" spans="1:12" x14ac:dyDescent="0.3">
      <c r="A521" s="10" t="s">
        <v>97</v>
      </c>
      <c r="B521" s="2" t="s">
        <v>190</v>
      </c>
      <c r="C521" s="4">
        <v>423.15955820424898</v>
      </c>
      <c r="D521" s="4">
        <v>415.689540936941</v>
      </c>
      <c r="E521" s="4">
        <v>457.84130269842501</v>
      </c>
      <c r="F521" s="4">
        <v>514.78052128873401</v>
      </c>
      <c r="G521" s="4">
        <v>538.84236821897605</v>
      </c>
      <c r="H521" s="4">
        <v>555.98547586164204</v>
      </c>
      <c r="I521" s="4">
        <v>577.31743245275004</v>
      </c>
      <c r="J521" s="4">
        <v>543.14316077765704</v>
      </c>
      <c r="K521" s="4">
        <v>507.37695743843801</v>
      </c>
      <c r="L521" s="4">
        <v>527.64310234017103</v>
      </c>
    </row>
    <row r="522" spans="1:12" x14ac:dyDescent="0.3">
      <c r="A522" s="10" t="s">
        <v>97</v>
      </c>
      <c r="B522" s="2" t="s">
        <v>191</v>
      </c>
      <c r="C522" s="4">
        <v>423.15955820424898</v>
      </c>
      <c r="D522" s="4">
        <v>415.68954093693901</v>
      </c>
      <c r="E522" s="4">
        <v>457.84130269850903</v>
      </c>
      <c r="F522" s="4">
        <v>514.78052128873401</v>
      </c>
      <c r="G522" s="4">
        <v>538.84236821897696</v>
      </c>
      <c r="H522" s="4">
        <v>555.98547586164398</v>
      </c>
      <c r="I522" s="4">
        <v>577.317432452753</v>
      </c>
      <c r="J522" s="4">
        <v>543.143160777655</v>
      </c>
      <c r="K522" s="4">
        <v>507.376957438506</v>
      </c>
      <c r="L522" s="4">
        <v>527.64310234017103</v>
      </c>
    </row>
    <row r="523" spans="1:12" x14ac:dyDescent="0.3">
      <c r="A523" s="10" t="s">
        <v>97</v>
      </c>
      <c r="B523" s="2" t="s">
        <v>172</v>
      </c>
      <c r="C523" s="4">
        <v>423.15955820424898</v>
      </c>
      <c r="D523" s="4">
        <v>415.664430763783</v>
      </c>
      <c r="E523" s="4">
        <v>457.85112665447099</v>
      </c>
      <c r="F523" s="4">
        <v>514.81323288711701</v>
      </c>
      <c r="G523" s="4">
        <v>538.85387617732397</v>
      </c>
      <c r="H523" s="4">
        <v>555.94646489181002</v>
      </c>
      <c r="I523" s="4">
        <v>578.722498630421</v>
      </c>
      <c r="J523" s="4">
        <v>545.22871169942403</v>
      </c>
      <c r="K523" s="4">
        <v>506.31746055108101</v>
      </c>
      <c r="L523" s="4">
        <v>519.44984746142495</v>
      </c>
    </row>
    <row r="524" spans="1:12" x14ac:dyDescent="0.3">
      <c r="A524" s="10" t="s">
        <v>97</v>
      </c>
      <c r="B524" s="2" t="s">
        <v>192</v>
      </c>
      <c r="C524" s="4">
        <v>423.15955820424898</v>
      </c>
      <c r="D524" s="4">
        <v>415.707309075284</v>
      </c>
      <c r="E524" s="4">
        <v>457.830778132381</v>
      </c>
      <c r="F524" s="4">
        <v>514.75572492048502</v>
      </c>
      <c r="G524" s="4">
        <v>538.84424160834703</v>
      </c>
      <c r="H524" s="4">
        <v>555.98857641842505</v>
      </c>
      <c r="I524" s="4">
        <v>577.32116501987696</v>
      </c>
      <c r="J524" s="4">
        <v>546.89700382746298</v>
      </c>
      <c r="K524" s="4">
        <v>512.64320558448799</v>
      </c>
      <c r="L524" s="4">
        <v>519.44984746142495</v>
      </c>
    </row>
    <row r="525" spans="1:12" x14ac:dyDescent="0.3">
      <c r="A525" s="10" t="s">
        <v>97</v>
      </c>
      <c r="B525" s="2" t="s">
        <v>193</v>
      </c>
      <c r="C525" s="4">
        <v>423.15955820424898</v>
      </c>
      <c r="D525" s="4">
        <v>415.685642793216</v>
      </c>
      <c r="E525" s="4">
        <v>457.85621708855899</v>
      </c>
      <c r="F525" s="4">
        <v>514.74915653843902</v>
      </c>
      <c r="G525" s="4">
        <v>538.88868157134004</v>
      </c>
      <c r="H525" s="4">
        <v>555.97620535730903</v>
      </c>
      <c r="I525" s="4">
        <v>578.74791587193999</v>
      </c>
      <c r="J525" s="4">
        <v>548.88380738512399</v>
      </c>
      <c r="K525" s="4">
        <v>511.52841793569598</v>
      </c>
      <c r="L525" s="4">
        <v>519.44984746142495</v>
      </c>
    </row>
    <row r="526" spans="1:12" x14ac:dyDescent="0.3">
      <c r="A526" s="10" t="s">
        <v>97</v>
      </c>
      <c r="B526" s="2" t="s">
        <v>194</v>
      </c>
      <c r="C526" s="4">
        <v>423.15955820424898</v>
      </c>
      <c r="D526" s="4">
        <v>415.68953007867998</v>
      </c>
      <c r="E526" s="4">
        <v>457.83334416690298</v>
      </c>
      <c r="F526" s="4">
        <v>514.78052128735203</v>
      </c>
      <c r="G526" s="4">
        <v>538.84424160834703</v>
      </c>
      <c r="H526" s="4">
        <v>555.85171232280004</v>
      </c>
      <c r="I526" s="4">
        <v>578.10449582648403</v>
      </c>
      <c r="J526" s="4">
        <v>553.50387776333105</v>
      </c>
      <c r="K526" s="4">
        <v>516.11797796224596</v>
      </c>
      <c r="L526" s="4">
        <v>519.44984746142495</v>
      </c>
    </row>
    <row r="527" spans="1:12" x14ac:dyDescent="0.3">
      <c r="A527" s="10" t="s">
        <v>97</v>
      </c>
      <c r="B527" s="2" t="s">
        <v>195</v>
      </c>
      <c r="C527" s="4">
        <v>423.15955820424898</v>
      </c>
      <c r="D527" s="4">
        <v>415.68953083065998</v>
      </c>
      <c r="E527" s="4">
        <v>457.82274876069602</v>
      </c>
      <c r="F527" s="4">
        <v>514.77083446841198</v>
      </c>
      <c r="G527" s="4">
        <v>538.85203256475495</v>
      </c>
      <c r="H527" s="4">
        <v>555.79944331382899</v>
      </c>
      <c r="I527" s="4">
        <v>578.56450018144903</v>
      </c>
      <c r="J527" s="4">
        <v>544.58490815611003</v>
      </c>
      <c r="K527" s="4">
        <v>506.296162444576</v>
      </c>
      <c r="L527" s="4">
        <v>526.72542660562101</v>
      </c>
    </row>
    <row r="528" spans="1:12" x14ac:dyDescent="0.3">
      <c r="A528" s="10" t="s">
        <v>97</v>
      </c>
      <c r="B528" s="2" t="s">
        <v>196</v>
      </c>
      <c r="C528" s="4">
        <v>423.15955820424898</v>
      </c>
      <c r="D528" s="4">
        <v>415.68953083065998</v>
      </c>
      <c r="E528" s="4">
        <v>457.82274876069698</v>
      </c>
      <c r="F528" s="4">
        <v>514.77083446841095</v>
      </c>
      <c r="G528" s="4">
        <v>538.85203256475597</v>
      </c>
      <c r="H528" s="4">
        <v>555.79944331383001</v>
      </c>
      <c r="I528" s="4">
        <v>578.56450018144596</v>
      </c>
      <c r="J528" s="4">
        <v>544.58490815604603</v>
      </c>
      <c r="K528" s="4">
        <v>506.29616244457497</v>
      </c>
      <c r="L528" s="4">
        <v>526.72542660562101</v>
      </c>
    </row>
    <row r="529" spans="1:12" x14ac:dyDescent="0.3">
      <c r="A529" s="10" t="s">
        <v>97</v>
      </c>
      <c r="B529" s="2" t="s">
        <v>197</v>
      </c>
      <c r="C529" s="4">
        <v>423.15955820424898</v>
      </c>
      <c r="D529" s="4">
        <v>415.68953083065998</v>
      </c>
      <c r="E529" s="4">
        <v>457.82274876074803</v>
      </c>
      <c r="F529" s="4">
        <v>514.77083446841198</v>
      </c>
      <c r="G529" s="4">
        <v>538.85203256475495</v>
      </c>
      <c r="H529" s="4">
        <v>555.79944331382899</v>
      </c>
      <c r="I529" s="4">
        <v>578.56450018144903</v>
      </c>
      <c r="J529" s="4">
        <v>544.58490815610696</v>
      </c>
      <c r="K529" s="4">
        <v>506.296162444576</v>
      </c>
      <c r="L529" s="4">
        <v>526.72542660562101</v>
      </c>
    </row>
    <row r="530" spans="1:12" x14ac:dyDescent="0.3">
      <c r="A530" s="10" t="s">
        <v>97</v>
      </c>
      <c r="B530" s="2" t="s">
        <v>198</v>
      </c>
      <c r="C530" s="4">
        <v>423.15955820424898</v>
      </c>
      <c r="D530" s="4">
        <v>415.68954093693998</v>
      </c>
      <c r="E530" s="4">
        <v>457.84130269853898</v>
      </c>
      <c r="F530" s="4">
        <v>514.78052128873401</v>
      </c>
      <c r="G530" s="4">
        <v>538.84236821897696</v>
      </c>
      <c r="H530" s="4">
        <v>555.98547586164398</v>
      </c>
      <c r="I530" s="4">
        <v>577.317432452753</v>
      </c>
      <c r="J530" s="4">
        <v>543.14316077766296</v>
      </c>
      <c r="K530" s="4">
        <v>507.37695743849503</v>
      </c>
      <c r="L530" s="4">
        <v>527.64310234017103</v>
      </c>
    </row>
    <row r="531" spans="1:12" x14ac:dyDescent="0.3">
      <c r="A531" s="10" t="s">
        <v>97</v>
      </c>
      <c r="B531" s="2" t="s">
        <v>199</v>
      </c>
      <c r="C531" s="4">
        <v>423.15955820424898</v>
      </c>
      <c r="D531" s="4">
        <v>415.68954093693998</v>
      </c>
      <c r="E531" s="4">
        <v>457.84130269852398</v>
      </c>
      <c r="F531" s="4">
        <v>514.78052128873401</v>
      </c>
      <c r="G531" s="4">
        <v>538.84236821897696</v>
      </c>
      <c r="H531" s="4">
        <v>555.98547586164398</v>
      </c>
      <c r="I531" s="4">
        <v>577.317432452753</v>
      </c>
      <c r="J531" s="4">
        <v>543.143160777655</v>
      </c>
      <c r="K531" s="4">
        <v>507.376957438989</v>
      </c>
      <c r="L531" s="4">
        <v>527.64310234017103</v>
      </c>
    </row>
    <row r="532" spans="1:12" x14ac:dyDescent="0.3">
      <c r="A532" s="10" t="s">
        <v>97</v>
      </c>
      <c r="B532" s="2" t="s">
        <v>200</v>
      </c>
      <c r="C532" s="4">
        <v>423.15955820424898</v>
      </c>
      <c r="D532" s="4">
        <v>415.68954093693901</v>
      </c>
      <c r="E532" s="4">
        <v>457.84130269853301</v>
      </c>
      <c r="F532" s="4">
        <v>514.78052128873401</v>
      </c>
      <c r="G532" s="4">
        <v>538.84236821897605</v>
      </c>
      <c r="H532" s="4">
        <v>555.98547586164398</v>
      </c>
      <c r="I532" s="4">
        <v>577.317432452753</v>
      </c>
      <c r="J532" s="4">
        <v>543.14316077765602</v>
      </c>
      <c r="K532" s="4">
        <v>507.37695743848201</v>
      </c>
      <c r="L532" s="4">
        <v>527.64310234017103</v>
      </c>
    </row>
    <row r="533" spans="1:12" x14ac:dyDescent="0.3">
      <c r="A533" s="2" t="s">
        <v>98</v>
      </c>
      <c r="B533" s="2" t="s">
        <v>173</v>
      </c>
      <c r="C533" s="4">
        <v>165.665244461865</v>
      </c>
      <c r="D533" s="4">
        <v>135.34019836495199</v>
      </c>
      <c r="E533" s="4">
        <v>159.988817282274</v>
      </c>
      <c r="F533" s="4">
        <v>159.97392107794701</v>
      </c>
      <c r="G533" s="4">
        <v>142.944107315628</v>
      </c>
      <c r="H533" s="4">
        <v>141.102507672276</v>
      </c>
      <c r="I533" s="4">
        <v>142.64280557197901</v>
      </c>
      <c r="J533" s="4">
        <v>144.77544582485001</v>
      </c>
      <c r="K533" s="4">
        <v>149.12081546984399</v>
      </c>
      <c r="L533" s="4">
        <v>148.211085440403</v>
      </c>
    </row>
    <row r="534" spans="1:12" x14ac:dyDescent="0.3">
      <c r="A534" s="10" t="s">
        <v>98</v>
      </c>
      <c r="B534" s="2" t="s">
        <v>170</v>
      </c>
      <c r="C534" s="4">
        <v>165.66544934312699</v>
      </c>
      <c r="D534" s="4">
        <v>133.746214836793</v>
      </c>
      <c r="E534" s="4">
        <v>156.36016937293101</v>
      </c>
      <c r="F534" s="4">
        <v>156.75607567290899</v>
      </c>
      <c r="G534" s="4">
        <v>139.28011228118899</v>
      </c>
      <c r="H534" s="4">
        <v>136.89540853043999</v>
      </c>
      <c r="I534" s="4">
        <v>137.10105005704</v>
      </c>
      <c r="J534" s="4">
        <v>128.40893502838301</v>
      </c>
      <c r="K534" s="4">
        <v>100.060333714509</v>
      </c>
      <c r="L534" s="4">
        <v>71.866395854381906</v>
      </c>
    </row>
    <row r="535" spans="1:12" x14ac:dyDescent="0.3">
      <c r="A535" s="10" t="s">
        <v>98</v>
      </c>
      <c r="B535" s="2" t="s">
        <v>174</v>
      </c>
      <c r="C535" s="4">
        <v>165.665449340631</v>
      </c>
      <c r="D535" s="4">
        <v>133.754324093782</v>
      </c>
      <c r="E535" s="4">
        <v>156.36269462163199</v>
      </c>
      <c r="F535" s="4">
        <v>156.73361813758501</v>
      </c>
      <c r="G535" s="4">
        <v>139.322096681766</v>
      </c>
      <c r="H535" s="4">
        <v>136.961032115054</v>
      </c>
      <c r="I535" s="4">
        <v>137.149843511558</v>
      </c>
      <c r="J535" s="4">
        <v>128.59352890499599</v>
      </c>
      <c r="K535" s="4">
        <v>99.709270182293906</v>
      </c>
      <c r="L535" s="4">
        <v>71.508342386693698</v>
      </c>
    </row>
    <row r="536" spans="1:12" x14ac:dyDescent="0.3">
      <c r="A536" s="10" t="s">
        <v>98</v>
      </c>
      <c r="B536" s="2" t="s">
        <v>175</v>
      </c>
      <c r="C536" s="4">
        <v>165.665449340631</v>
      </c>
      <c r="D536" s="4">
        <v>133.74616459304099</v>
      </c>
      <c r="E536" s="4">
        <v>156.345160125809</v>
      </c>
      <c r="F536" s="4">
        <v>156.73896865976801</v>
      </c>
      <c r="G536" s="4">
        <v>139.27260219897201</v>
      </c>
      <c r="H536" s="4">
        <v>136.92386951696301</v>
      </c>
      <c r="I536" s="4">
        <v>137.12589992654699</v>
      </c>
      <c r="J536" s="4">
        <v>127.997207313972</v>
      </c>
      <c r="K536" s="4">
        <v>99.5501012848529</v>
      </c>
      <c r="L536" s="4">
        <v>71.969153140212001</v>
      </c>
    </row>
    <row r="537" spans="1:12" x14ac:dyDescent="0.3">
      <c r="A537" s="10" t="s">
        <v>98</v>
      </c>
      <c r="B537" s="2" t="s">
        <v>176</v>
      </c>
      <c r="C537" s="4">
        <v>165.665449340631</v>
      </c>
      <c r="D537" s="4">
        <v>133.76665718390899</v>
      </c>
      <c r="E537" s="4">
        <v>156.36375675341301</v>
      </c>
      <c r="F537" s="4">
        <v>156.734886646512</v>
      </c>
      <c r="G537" s="4">
        <v>139.31933770410899</v>
      </c>
      <c r="H537" s="4">
        <v>136.97145406509401</v>
      </c>
      <c r="I537" s="4">
        <v>137.15645535969799</v>
      </c>
      <c r="J537" s="4">
        <v>128.003841328129</v>
      </c>
      <c r="K537" s="4">
        <v>99.1564690840857</v>
      </c>
      <c r="L537" s="4">
        <v>71.388673472111094</v>
      </c>
    </row>
    <row r="538" spans="1:12" x14ac:dyDescent="0.3">
      <c r="A538" s="10" t="s">
        <v>98</v>
      </c>
      <c r="B538" s="2" t="s">
        <v>177</v>
      </c>
      <c r="C538" s="4">
        <v>165.665449340631</v>
      </c>
      <c r="D538" s="4">
        <v>133.74616459304099</v>
      </c>
      <c r="E538" s="4">
        <v>156.35765977397099</v>
      </c>
      <c r="F538" s="4">
        <v>156.75178393971001</v>
      </c>
      <c r="G538" s="4">
        <v>139.272765630463</v>
      </c>
      <c r="H538" s="4">
        <v>136.93735716140699</v>
      </c>
      <c r="I538" s="4">
        <v>137.13979816395701</v>
      </c>
      <c r="J538" s="4">
        <v>128.013603921666</v>
      </c>
      <c r="K538" s="4">
        <v>99.537073833370101</v>
      </c>
      <c r="L538" s="4">
        <v>71.990217801816499</v>
      </c>
    </row>
    <row r="539" spans="1:12" x14ac:dyDescent="0.3">
      <c r="A539" s="10" t="s">
        <v>98</v>
      </c>
      <c r="B539" s="2" t="s">
        <v>178</v>
      </c>
      <c r="C539" s="4">
        <v>165.665449340631</v>
      </c>
      <c r="D539" s="4">
        <v>133.74616459304099</v>
      </c>
      <c r="E539" s="4">
        <v>156.359162164981</v>
      </c>
      <c r="F539" s="4">
        <v>156.75218634298</v>
      </c>
      <c r="G539" s="4">
        <v>139.27276563045001</v>
      </c>
      <c r="H539" s="4">
        <v>136.937357161394</v>
      </c>
      <c r="I539" s="4">
        <v>137.13979816394499</v>
      </c>
      <c r="J539" s="4">
        <v>128.013603921797</v>
      </c>
      <c r="K539" s="4">
        <v>99.537073833485707</v>
      </c>
      <c r="L539" s="4">
        <v>71.990217801678398</v>
      </c>
    </row>
    <row r="540" spans="1:12" x14ac:dyDescent="0.3">
      <c r="A540" s="10" t="s">
        <v>98</v>
      </c>
      <c r="B540" s="2" t="s">
        <v>179</v>
      </c>
      <c r="C540" s="4">
        <v>165.665449340631</v>
      </c>
      <c r="D540" s="4">
        <v>133.74616459304099</v>
      </c>
      <c r="E540" s="4">
        <v>156.35836921004801</v>
      </c>
      <c r="F540" s="4">
        <v>156.75178393970899</v>
      </c>
      <c r="G540" s="4">
        <v>139.272765630462</v>
      </c>
      <c r="H540" s="4">
        <v>136.937357161406</v>
      </c>
      <c r="I540" s="4">
        <v>137.139798163959</v>
      </c>
      <c r="J540" s="4">
        <v>128.01360392191901</v>
      </c>
      <c r="K540" s="4">
        <v>99.537073833564406</v>
      </c>
      <c r="L540" s="4">
        <v>71.990217801792795</v>
      </c>
    </row>
    <row r="541" spans="1:12" x14ac:dyDescent="0.3">
      <c r="A541" s="10" t="s">
        <v>98</v>
      </c>
      <c r="B541" s="2" t="s">
        <v>180</v>
      </c>
      <c r="C541" s="4">
        <v>165.665449340631</v>
      </c>
      <c r="D541" s="4">
        <v>133.766657183912</v>
      </c>
      <c r="E541" s="4">
        <v>156.36375675341301</v>
      </c>
      <c r="F541" s="4">
        <v>156.73465269490899</v>
      </c>
      <c r="G541" s="4">
        <v>139.31933770410899</v>
      </c>
      <c r="H541" s="4">
        <v>136.97145406509401</v>
      </c>
      <c r="I541" s="4">
        <v>137.15645535969799</v>
      </c>
      <c r="J541" s="4">
        <v>128.003841328108</v>
      </c>
      <c r="K541" s="4">
        <v>99.156469084063303</v>
      </c>
      <c r="L541" s="4">
        <v>71.3886734720991</v>
      </c>
    </row>
    <row r="542" spans="1:12" x14ac:dyDescent="0.3">
      <c r="A542" s="10" t="s">
        <v>98</v>
      </c>
      <c r="B542" s="2" t="s">
        <v>181</v>
      </c>
      <c r="C542" s="4">
        <v>165.665449340631</v>
      </c>
      <c r="D542" s="4">
        <v>133.76665718391399</v>
      </c>
      <c r="E542" s="4">
        <v>156.363756753415</v>
      </c>
      <c r="F542" s="4">
        <v>156.735383613816</v>
      </c>
      <c r="G542" s="4">
        <v>139.31933770411001</v>
      </c>
      <c r="H542" s="4">
        <v>136.971454065096</v>
      </c>
      <c r="I542" s="4">
        <v>137.1564553597</v>
      </c>
      <c r="J542" s="4">
        <v>128.00384132812499</v>
      </c>
      <c r="K542" s="4">
        <v>99.156469084080996</v>
      </c>
      <c r="L542" s="4">
        <v>71.388673472110099</v>
      </c>
    </row>
    <row r="543" spans="1:12" x14ac:dyDescent="0.3">
      <c r="A543" s="10" t="s">
        <v>98</v>
      </c>
      <c r="B543" s="2" t="s">
        <v>182</v>
      </c>
      <c r="C543" s="4">
        <v>165.665449340631</v>
      </c>
      <c r="D543" s="4">
        <v>133.76665718391499</v>
      </c>
      <c r="E543" s="4">
        <v>156.36375675341301</v>
      </c>
      <c r="F543" s="4">
        <v>156.73507451837699</v>
      </c>
      <c r="G543" s="4">
        <v>139.31933770410899</v>
      </c>
      <c r="H543" s="4">
        <v>136.97145406509401</v>
      </c>
      <c r="I543" s="4">
        <v>137.15645535969901</v>
      </c>
      <c r="J543" s="4">
        <v>128.00384132809901</v>
      </c>
      <c r="K543" s="4">
        <v>99.156469084072498</v>
      </c>
      <c r="L543" s="4">
        <v>71.388673472095505</v>
      </c>
    </row>
    <row r="544" spans="1:12" x14ac:dyDescent="0.3">
      <c r="A544" s="10" t="s">
        <v>98</v>
      </c>
      <c r="B544" s="2" t="s">
        <v>171</v>
      </c>
      <c r="C544" s="4">
        <v>165.66544934312699</v>
      </c>
      <c r="D544" s="4">
        <v>133.746214836793</v>
      </c>
      <c r="E544" s="4">
        <v>156.36016937293101</v>
      </c>
      <c r="F544" s="4">
        <v>156.755986699039</v>
      </c>
      <c r="G544" s="4">
        <v>139.28011228118899</v>
      </c>
      <c r="H544" s="4">
        <v>136.89540853044099</v>
      </c>
      <c r="I544" s="4">
        <v>137.10105005704199</v>
      </c>
      <c r="J544" s="4">
        <v>128.40893502839799</v>
      </c>
      <c r="K544" s="4">
        <v>100.060333714523</v>
      </c>
      <c r="L544" s="4">
        <v>71.866395854386894</v>
      </c>
    </row>
    <row r="545" spans="1:12" x14ac:dyDescent="0.3">
      <c r="A545" s="10" t="s">
        <v>98</v>
      </c>
      <c r="B545" s="2" t="s">
        <v>183</v>
      </c>
      <c r="C545" s="4">
        <v>165.665449340631</v>
      </c>
      <c r="D545" s="4">
        <v>133.75432409397001</v>
      </c>
      <c r="E545" s="4">
        <v>156.36106663224999</v>
      </c>
      <c r="F545" s="4">
        <v>156.73361813758501</v>
      </c>
      <c r="G545" s="4">
        <v>139.322096681766</v>
      </c>
      <c r="H545" s="4">
        <v>136.961032115053</v>
      </c>
      <c r="I545" s="4">
        <v>137.149843511558</v>
      </c>
      <c r="J545" s="4">
        <v>128.59352890499699</v>
      </c>
      <c r="K545" s="4">
        <v>99.709270182295299</v>
      </c>
      <c r="L545" s="4">
        <v>71.508342386505106</v>
      </c>
    </row>
    <row r="546" spans="1:12" x14ac:dyDescent="0.3">
      <c r="A546" s="10" t="s">
        <v>98</v>
      </c>
      <c r="B546" s="2" t="s">
        <v>184</v>
      </c>
      <c r="C546" s="4">
        <v>165.665449340631</v>
      </c>
      <c r="D546" s="4">
        <v>133.74616459304099</v>
      </c>
      <c r="E546" s="4">
        <v>156.346788115176</v>
      </c>
      <c r="F546" s="4">
        <v>156.73887968588099</v>
      </c>
      <c r="G546" s="4">
        <v>139.27260219896999</v>
      </c>
      <c r="H546" s="4">
        <v>136.92386951694601</v>
      </c>
      <c r="I546" s="4">
        <v>137.12589992654401</v>
      </c>
      <c r="J546" s="4">
        <v>127.997207314663</v>
      </c>
      <c r="K546" s="4">
        <v>99.550101285538403</v>
      </c>
      <c r="L546" s="4">
        <v>71.969153140630993</v>
      </c>
    </row>
    <row r="547" spans="1:12" x14ac:dyDescent="0.3">
      <c r="A547" s="10" t="s">
        <v>98</v>
      </c>
      <c r="B547" s="2" t="s">
        <v>185</v>
      </c>
      <c r="C547" s="4">
        <v>165.665449340631</v>
      </c>
      <c r="D547" s="4">
        <v>133.76665718391499</v>
      </c>
      <c r="E547" s="4">
        <v>156.36375675341301</v>
      </c>
      <c r="F547" s="4">
        <v>156.73538361381401</v>
      </c>
      <c r="G547" s="4">
        <v>139.31933770411001</v>
      </c>
      <c r="H547" s="4">
        <v>136.97145406509401</v>
      </c>
      <c r="I547" s="4">
        <v>137.15645535969799</v>
      </c>
      <c r="J547" s="4">
        <v>128.00384132810399</v>
      </c>
      <c r="K547" s="4">
        <v>99.156469084074402</v>
      </c>
      <c r="L547" s="4">
        <v>71.388673472098404</v>
      </c>
    </row>
    <row r="548" spans="1:12" x14ac:dyDescent="0.3">
      <c r="A548" s="10" t="s">
        <v>98</v>
      </c>
      <c r="B548" s="2" t="s">
        <v>186</v>
      </c>
      <c r="C548" s="4">
        <v>165.665449340631</v>
      </c>
      <c r="D548" s="4">
        <v>133.818395507742</v>
      </c>
      <c r="E548" s="4">
        <v>156.36294562873499</v>
      </c>
      <c r="F548" s="4">
        <v>156.736774227605</v>
      </c>
      <c r="G548" s="4">
        <v>139.27430896314701</v>
      </c>
      <c r="H548" s="4">
        <v>136.87988817542899</v>
      </c>
      <c r="I548" s="4">
        <v>137.11084608502799</v>
      </c>
      <c r="J548" s="4">
        <v>128.46292020572801</v>
      </c>
      <c r="K548" s="4">
        <v>99.6277222596146</v>
      </c>
      <c r="L548" s="4">
        <v>71.246388848486603</v>
      </c>
    </row>
    <row r="549" spans="1:12" x14ac:dyDescent="0.3">
      <c r="A549" s="10" t="s">
        <v>98</v>
      </c>
      <c r="B549" s="2" t="s">
        <v>187</v>
      </c>
      <c r="C549" s="4">
        <v>165.665449340631</v>
      </c>
      <c r="D549" s="4">
        <v>133.818395507742</v>
      </c>
      <c r="E549" s="4">
        <v>156.36294562873499</v>
      </c>
      <c r="F549" s="4">
        <v>156.73686320147601</v>
      </c>
      <c r="G549" s="4">
        <v>139.27430896314701</v>
      </c>
      <c r="H549" s="4">
        <v>136.87988817542899</v>
      </c>
      <c r="I549" s="4">
        <v>137.11084608502799</v>
      </c>
      <c r="J549" s="4">
        <v>128.46292020571599</v>
      </c>
      <c r="K549" s="4">
        <v>99.627722259602706</v>
      </c>
      <c r="L549" s="4">
        <v>71.246388848486205</v>
      </c>
    </row>
    <row r="550" spans="1:12" x14ac:dyDescent="0.3">
      <c r="A550" s="10" t="s">
        <v>98</v>
      </c>
      <c r="B550" s="2" t="s">
        <v>188</v>
      </c>
      <c r="C550" s="4">
        <v>165.665449340631</v>
      </c>
      <c r="D550" s="4">
        <v>133.818395507742</v>
      </c>
      <c r="E550" s="4">
        <v>156.36294562873499</v>
      </c>
      <c r="F550" s="4">
        <v>156.736768637457</v>
      </c>
      <c r="G550" s="4">
        <v>139.27430896314701</v>
      </c>
      <c r="H550" s="4">
        <v>136.87988817542899</v>
      </c>
      <c r="I550" s="4">
        <v>137.11084608502799</v>
      </c>
      <c r="J550" s="4">
        <v>128.462920205719</v>
      </c>
      <c r="K550" s="4">
        <v>99.627722259605207</v>
      </c>
      <c r="L550" s="4">
        <v>71.246388848514798</v>
      </c>
    </row>
    <row r="551" spans="1:12" x14ac:dyDescent="0.3">
      <c r="A551" s="10" t="s">
        <v>98</v>
      </c>
      <c r="B551" s="2" t="s">
        <v>189</v>
      </c>
      <c r="C551" s="4">
        <v>165.665449342144</v>
      </c>
      <c r="D551" s="4">
        <v>133.87522224450899</v>
      </c>
      <c r="E551" s="4">
        <v>156.36449414854701</v>
      </c>
      <c r="F551" s="4">
        <v>156.77751489308099</v>
      </c>
      <c r="G551" s="4">
        <v>139.326846483184</v>
      </c>
      <c r="H551" s="4">
        <v>136.87237119804001</v>
      </c>
      <c r="I551" s="4">
        <v>137.107417715293</v>
      </c>
      <c r="J551" s="4">
        <v>128.98118252539999</v>
      </c>
      <c r="K551" s="4">
        <v>99.521744728951802</v>
      </c>
      <c r="L551" s="4">
        <v>70.906035671280307</v>
      </c>
    </row>
    <row r="552" spans="1:12" x14ac:dyDescent="0.3">
      <c r="A552" s="10" t="s">
        <v>98</v>
      </c>
      <c r="B552" s="2" t="s">
        <v>190</v>
      </c>
      <c r="C552" s="4">
        <v>165.665449342144</v>
      </c>
      <c r="D552" s="4">
        <v>133.87522224447599</v>
      </c>
      <c r="E552" s="4">
        <v>156.36449414854499</v>
      </c>
      <c r="F552" s="4">
        <v>156.77702351592501</v>
      </c>
      <c r="G552" s="4">
        <v>139.32684648318499</v>
      </c>
      <c r="H552" s="4">
        <v>136.872371198038</v>
      </c>
      <c r="I552" s="4">
        <v>137.10741771529101</v>
      </c>
      <c r="J552" s="4">
        <v>128.981182525398</v>
      </c>
      <c r="K552" s="4">
        <v>99.521744728953095</v>
      </c>
      <c r="L552" s="4">
        <v>70.906035671512896</v>
      </c>
    </row>
    <row r="553" spans="1:12" x14ac:dyDescent="0.3">
      <c r="A553" s="10" t="s">
        <v>98</v>
      </c>
      <c r="B553" s="2" t="s">
        <v>191</v>
      </c>
      <c r="C553" s="4">
        <v>165.665449342145</v>
      </c>
      <c r="D553" s="4">
        <v>133.87522224466801</v>
      </c>
      <c r="E553" s="4">
        <v>156.364494148544</v>
      </c>
      <c r="F553" s="4">
        <v>156.77669500029899</v>
      </c>
      <c r="G553" s="4">
        <v>139.32684648316899</v>
      </c>
      <c r="H553" s="4">
        <v>136.872371198037</v>
      </c>
      <c r="I553" s="4">
        <v>137.10741771529001</v>
      </c>
      <c r="J553" s="4">
        <v>128.981182525397</v>
      </c>
      <c r="K553" s="4">
        <v>99.521744728947994</v>
      </c>
      <c r="L553" s="4">
        <v>70.906035671238797</v>
      </c>
    </row>
    <row r="554" spans="1:12" x14ac:dyDescent="0.3">
      <c r="A554" s="10" t="s">
        <v>98</v>
      </c>
      <c r="B554" s="2" t="s">
        <v>172</v>
      </c>
      <c r="C554" s="4">
        <v>165.665425196635</v>
      </c>
      <c r="D554" s="4">
        <v>135.15215805354001</v>
      </c>
      <c r="E554" s="4">
        <v>157.49711628040399</v>
      </c>
      <c r="F554" s="4">
        <v>156.756315214664</v>
      </c>
      <c r="G554" s="4">
        <v>139.280112281188</v>
      </c>
      <c r="H554" s="4">
        <v>136.89540853043999</v>
      </c>
      <c r="I554" s="4">
        <v>137.10105005702999</v>
      </c>
      <c r="J554" s="4">
        <v>128.40893502829601</v>
      </c>
      <c r="K554" s="4">
        <v>100.06033371442901</v>
      </c>
      <c r="L554" s="4">
        <v>71.866395854425903</v>
      </c>
    </row>
    <row r="555" spans="1:12" x14ac:dyDescent="0.3">
      <c r="A555" s="10" t="s">
        <v>98</v>
      </c>
      <c r="B555" s="2" t="s">
        <v>192</v>
      </c>
      <c r="C555" s="4">
        <v>165.665449340631</v>
      </c>
      <c r="D555" s="4">
        <v>133.75432409380599</v>
      </c>
      <c r="E555" s="4">
        <v>156.36269462162801</v>
      </c>
      <c r="F555" s="4">
        <v>156.733618137581</v>
      </c>
      <c r="G555" s="4">
        <v>139.322096681765</v>
      </c>
      <c r="H555" s="4">
        <v>136.96103211504999</v>
      </c>
      <c r="I555" s="4">
        <v>137.149843511554</v>
      </c>
      <c r="J555" s="4">
        <v>128.59352890499201</v>
      </c>
      <c r="K555" s="4">
        <v>99.709270182290098</v>
      </c>
      <c r="L555" s="4">
        <v>71.508342386476698</v>
      </c>
    </row>
    <row r="556" spans="1:12" x14ac:dyDescent="0.3">
      <c r="A556" s="10" t="s">
        <v>98</v>
      </c>
      <c r="B556" s="2" t="s">
        <v>193</v>
      </c>
      <c r="C556" s="4">
        <v>165.665449340631</v>
      </c>
      <c r="D556" s="4">
        <v>133.74616459304099</v>
      </c>
      <c r="E556" s="4">
        <v>156.346788115197</v>
      </c>
      <c r="F556" s="4">
        <v>156.73969957868201</v>
      </c>
      <c r="G556" s="4">
        <v>139.27260219897201</v>
      </c>
      <c r="H556" s="4">
        <v>136.92386951697</v>
      </c>
      <c r="I556" s="4">
        <v>137.125899926562</v>
      </c>
      <c r="J556" s="4">
        <v>127.997207314424</v>
      </c>
      <c r="K556" s="4">
        <v>99.550101285301096</v>
      </c>
      <c r="L556" s="4">
        <v>71.969153140493702</v>
      </c>
    </row>
    <row r="557" spans="1:12" x14ac:dyDescent="0.3">
      <c r="A557" s="10" t="s">
        <v>98</v>
      </c>
      <c r="B557" s="2" t="s">
        <v>194</v>
      </c>
      <c r="C557" s="4">
        <v>165.665449340631</v>
      </c>
      <c r="D557" s="4">
        <v>133.76665718391101</v>
      </c>
      <c r="E557" s="4">
        <v>156.36375675341301</v>
      </c>
      <c r="F557" s="4">
        <v>156.734652694906</v>
      </c>
      <c r="G557" s="4">
        <v>139.31933770410899</v>
      </c>
      <c r="H557" s="4">
        <v>136.97145406509401</v>
      </c>
      <c r="I557" s="4">
        <v>137.15645535969799</v>
      </c>
      <c r="J557" s="4">
        <v>128.003841328102</v>
      </c>
      <c r="K557" s="4">
        <v>99.156469084069101</v>
      </c>
      <c r="L557" s="4">
        <v>71.388673472099399</v>
      </c>
    </row>
    <row r="558" spans="1:12" x14ac:dyDescent="0.3">
      <c r="A558" s="10" t="s">
        <v>98</v>
      </c>
      <c r="B558" s="2" t="s">
        <v>195</v>
      </c>
      <c r="C558" s="4">
        <v>165.665449340631</v>
      </c>
      <c r="D558" s="4">
        <v>133.818395507742</v>
      </c>
      <c r="E558" s="4">
        <v>156.36294562873499</v>
      </c>
      <c r="F558" s="4">
        <v>156.73686320147601</v>
      </c>
      <c r="G558" s="4">
        <v>139.27430896314701</v>
      </c>
      <c r="H558" s="4">
        <v>136.87988817542899</v>
      </c>
      <c r="I558" s="4">
        <v>137.11084608502799</v>
      </c>
      <c r="J558" s="4">
        <v>128.462920205719</v>
      </c>
      <c r="K558" s="4">
        <v>99.627722259607296</v>
      </c>
      <c r="L558" s="4">
        <v>71.246388848512098</v>
      </c>
    </row>
    <row r="559" spans="1:12" x14ac:dyDescent="0.3">
      <c r="A559" s="10" t="s">
        <v>98</v>
      </c>
      <c r="B559" s="2" t="s">
        <v>196</v>
      </c>
      <c r="C559" s="4">
        <v>165.665449340631</v>
      </c>
      <c r="D559" s="4">
        <v>133.818395507742</v>
      </c>
      <c r="E559" s="4">
        <v>156.36294562873499</v>
      </c>
      <c r="F559" s="4">
        <v>156.73686320147601</v>
      </c>
      <c r="G559" s="4">
        <v>139.27430896314701</v>
      </c>
      <c r="H559" s="4">
        <v>136.87988817542899</v>
      </c>
      <c r="I559" s="4">
        <v>137.11084608502799</v>
      </c>
      <c r="J559" s="4">
        <v>128.46292020572801</v>
      </c>
      <c r="K559" s="4">
        <v>99.627722259614899</v>
      </c>
      <c r="L559" s="4">
        <v>71.246388848512396</v>
      </c>
    </row>
    <row r="560" spans="1:12" x14ac:dyDescent="0.3">
      <c r="A560" s="10" t="s">
        <v>98</v>
      </c>
      <c r="B560" s="2" t="s">
        <v>197</v>
      </c>
      <c r="C560" s="4">
        <v>165.665449340631</v>
      </c>
      <c r="D560" s="4">
        <v>133.818395507742</v>
      </c>
      <c r="E560" s="4">
        <v>156.361317639352</v>
      </c>
      <c r="F560" s="4">
        <v>156.736774227605</v>
      </c>
      <c r="G560" s="4">
        <v>139.27430896314701</v>
      </c>
      <c r="H560" s="4">
        <v>136.87988817542899</v>
      </c>
      <c r="I560" s="4">
        <v>137.11084608502699</v>
      </c>
      <c r="J560" s="4">
        <v>128.46292020571801</v>
      </c>
      <c r="K560" s="4">
        <v>99.627722259604994</v>
      </c>
      <c r="L560" s="4">
        <v>71.246388849516606</v>
      </c>
    </row>
    <row r="561" spans="1:12" x14ac:dyDescent="0.3">
      <c r="A561" s="10" t="s">
        <v>98</v>
      </c>
      <c r="B561" s="2" t="s">
        <v>198</v>
      </c>
      <c r="C561" s="4">
        <v>165.665449342145</v>
      </c>
      <c r="D561" s="4">
        <v>133.87522224451001</v>
      </c>
      <c r="E561" s="4">
        <v>156.36449414854499</v>
      </c>
      <c r="F561" s="4">
        <v>156.77702351592399</v>
      </c>
      <c r="G561" s="4">
        <v>139.326846483184</v>
      </c>
      <c r="H561" s="4">
        <v>136.872371198037</v>
      </c>
      <c r="I561" s="4">
        <v>137.10741771529001</v>
      </c>
      <c r="J561" s="4">
        <v>128.981182525397</v>
      </c>
      <c r="K561" s="4">
        <v>99.521744728947596</v>
      </c>
      <c r="L561" s="4">
        <v>70.906035671277095</v>
      </c>
    </row>
    <row r="562" spans="1:12" x14ac:dyDescent="0.3">
      <c r="A562" s="10" t="s">
        <v>98</v>
      </c>
      <c r="B562" s="2" t="s">
        <v>199</v>
      </c>
      <c r="C562" s="4">
        <v>165.665449342145</v>
      </c>
      <c r="D562" s="4">
        <v>133.87522224467199</v>
      </c>
      <c r="E562" s="4">
        <v>156.362866159162</v>
      </c>
      <c r="F562" s="4">
        <v>156.77669500029899</v>
      </c>
      <c r="G562" s="4">
        <v>139.326846483184</v>
      </c>
      <c r="H562" s="4">
        <v>136.872371198037</v>
      </c>
      <c r="I562" s="4">
        <v>137.10741771529001</v>
      </c>
      <c r="J562" s="4">
        <v>128.981182525397</v>
      </c>
      <c r="K562" s="4">
        <v>99.521744728908502</v>
      </c>
      <c r="L562" s="4">
        <v>70.906035671237902</v>
      </c>
    </row>
    <row r="563" spans="1:12" x14ac:dyDescent="0.3">
      <c r="A563" s="10" t="s">
        <v>98</v>
      </c>
      <c r="B563" s="2" t="s">
        <v>200</v>
      </c>
      <c r="C563" s="4">
        <v>165.665449342144</v>
      </c>
      <c r="D563" s="4">
        <v>133.87522224451001</v>
      </c>
      <c r="E563" s="4">
        <v>156.364494148544</v>
      </c>
      <c r="F563" s="4">
        <v>156.77669500029899</v>
      </c>
      <c r="G563" s="4">
        <v>139.326846483184</v>
      </c>
      <c r="H563" s="4">
        <v>136.872371198037</v>
      </c>
      <c r="I563" s="4">
        <v>137.10741771529001</v>
      </c>
      <c r="J563" s="4">
        <v>128.981182525397</v>
      </c>
      <c r="K563" s="4">
        <v>99.521744728948605</v>
      </c>
      <c r="L563" s="4">
        <v>70.906035671277095</v>
      </c>
    </row>
    <row r="564" spans="1:12" x14ac:dyDescent="0.3">
      <c r="A564" s="2" t="s">
        <v>99</v>
      </c>
      <c r="B564" s="2" t="s">
        <v>173</v>
      </c>
      <c r="C564" s="4">
        <v>370.79526297257001</v>
      </c>
      <c r="D564" s="4">
        <v>362.91466731440897</v>
      </c>
      <c r="E564" s="4">
        <v>353.88923351699702</v>
      </c>
      <c r="F564" s="4">
        <v>347.247090467997</v>
      </c>
      <c r="G564" s="4">
        <v>296.49080684895603</v>
      </c>
      <c r="H564" s="4">
        <v>258.20281064288702</v>
      </c>
      <c r="I564" s="4">
        <v>203.89962773614201</v>
      </c>
      <c r="J564" s="4">
        <v>161.123804170771</v>
      </c>
      <c r="K564" s="4">
        <v>121.93144654006799</v>
      </c>
      <c r="L564" s="4">
        <v>97.953445522631199</v>
      </c>
    </row>
    <row r="565" spans="1:12" x14ac:dyDescent="0.3">
      <c r="A565" s="10" t="s">
        <v>99</v>
      </c>
      <c r="B565" s="2" t="s">
        <v>170</v>
      </c>
      <c r="C565" s="4">
        <v>370.79526297257001</v>
      </c>
      <c r="D565" s="4">
        <v>362.814531751321</v>
      </c>
      <c r="E565" s="4">
        <v>353.41163992015402</v>
      </c>
      <c r="F565" s="4">
        <v>344.96723351882201</v>
      </c>
      <c r="G565" s="4">
        <v>291.93457469185103</v>
      </c>
      <c r="H565" s="4">
        <v>243.427086494348</v>
      </c>
      <c r="I565" s="4">
        <v>199.50006790224199</v>
      </c>
      <c r="J565" s="4">
        <v>148.634305077237</v>
      </c>
      <c r="K565" s="4">
        <v>108.558822441384</v>
      </c>
      <c r="L565" s="4">
        <v>71.8115026936145</v>
      </c>
    </row>
    <row r="566" spans="1:12" x14ac:dyDescent="0.3">
      <c r="A566" s="10" t="s">
        <v>99</v>
      </c>
      <c r="B566" s="2" t="s">
        <v>174</v>
      </c>
      <c r="C566" s="4">
        <v>370.79526297257001</v>
      </c>
      <c r="D566" s="4">
        <v>362.814531751321</v>
      </c>
      <c r="E566" s="4">
        <v>353.41163992015402</v>
      </c>
      <c r="F566" s="4">
        <v>344.96723351882201</v>
      </c>
      <c r="G566" s="4">
        <v>291.93457469185103</v>
      </c>
      <c r="H566" s="4">
        <v>243.427086494348</v>
      </c>
      <c r="I566" s="4">
        <v>199.47247466495699</v>
      </c>
      <c r="J566" s="4">
        <v>148.56544802569601</v>
      </c>
      <c r="K566" s="4">
        <v>108.48996538984299</v>
      </c>
      <c r="L566" s="4">
        <v>71.8115026936145</v>
      </c>
    </row>
    <row r="567" spans="1:12" x14ac:dyDescent="0.3">
      <c r="A567" s="10" t="s">
        <v>99</v>
      </c>
      <c r="B567" s="2" t="s">
        <v>175</v>
      </c>
      <c r="C567" s="4">
        <v>370.79526297257001</v>
      </c>
      <c r="D567" s="4">
        <v>362.814531751321</v>
      </c>
      <c r="E567" s="4">
        <v>353.41163992015402</v>
      </c>
      <c r="F567" s="4">
        <v>344.96723351882201</v>
      </c>
      <c r="G567" s="4">
        <v>291.94259025475998</v>
      </c>
      <c r="H567" s="4">
        <v>243.435617448626</v>
      </c>
      <c r="I567" s="4">
        <v>199.50859885652</v>
      </c>
      <c r="J567" s="4">
        <v>148.65674653710701</v>
      </c>
      <c r="K567" s="4">
        <v>108.57273294697499</v>
      </c>
      <c r="L567" s="4">
        <v>71.633216357006205</v>
      </c>
    </row>
    <row r="568" spans="1:12" x14ac:dyDescent="0.3">
      <c r="A568" s="10" t="s">
        <v>99</v>
      </c>
      <c r="B568" s="2" t="s">
        <v>176</v>
      </c>
      <c r="C568" s="4">
        <v>370.79526297257001</v>
      </c>
      <c r="D568" s="4">
        <v>362.814531751321</v>
      </c>
      <c r="E568" s="4">
        <v>353.41163992015402</v>
      </c>
      <c r="F568" s="4">
        <v>344.96723351882201</v>
      </c>
      <c r="G568" s="4">
        <v>291.93457469185103</v>
      </c>
      <c r="H568" s="4">
        <v>243.427086494348</v>
      </c>
      <c r="I568" s="4">
        <v>199.50006790224199</v>
      </c>
      <c r="J568" s="4">
        <v>148.634305077237</v>
      </c>
      <c r="K568" s="4">
        <v>108.558822441384</v>
      </c>
      <c r="L568" s="4">
        <v>71.8115026936145</v>
      </c>
    </row>
    <row r="569" spans="1:12" x14ac:dyDescent="0.3">
      <c r="A569" s="10" t="s">
        <v>99</v>
      </c>
      <c r="B569" s="2" t="s">
        <v>177</v>
      </c>
      <c r="C569" s="4">
        <v>370.79526297257001</v>
      </c>
      <c r="D569" s="4">
        <v>362.814531751321</v>
      </c>
      <c r="E569" s="4">
        <v>353.41163992015402</v>
      </c>
      <c r="F569" s="4">
        <v>344.96723351882201</v>
      </c>
      <c r="G569" s="4">
        <v>291.94259025475998</v>
      </c>
      <c r="H569" s="4">
        <v>243.435617448626</v>
      </c>
      <c r="I569" s="4">
        <v>199.50859885652</v>
      </c>
      <c r="J569" s="4">
        <v>148.65674653710701</v>
      </c>
      <c r="K569" s="4">
        <v>108.57273294697499</v>
      </c>
      <c r="L569" s="4">
        <v>71.633216357006205</v>
      </c>
    </row>
    <row r="570" spans="1:12" x14ac:dyDescent="0.3">
      <c r="A570" s="10" t="s">
        <v>99</v>
      </c>
      <c r="B570" s="2" t="s">
        <v>178</v>
      </c>
      <c r="C570" s="4">
        <v>370.79526297257001</v>
      </c>
      <c r="D570" s="4">
        <v>362.814531751321</v>
      </c>
      <c r="E570" s="4">
        <v>353.41163992015402</v>
      </c>
      <c r="F570" s="4">
        <v>344.96723351882201</v>
      </c>
      <c r="G570" s="4">
        <v>291.94259025475998</v>
      </c>
      <c r="H570" s="4">
        <v>243.435617448626</v>
      </c>
      <c r="I570" s="4">
        <v>199.50859885652</v>
      </c>
      <c r="J570" s="4">
        <v>148.65674653710701</v>
      </c>
      <c r="K570" s="4">
        <v>108.57273294697499</v>
      </c>
      <c r="L570" s="4">
        <v>71.633216357006205</v>
      </c>
    </row>
    <row r="571" spans="1:12" x14ac:dyDescent="0.3">
      <c r="A571" s="10" t="s">
        <v>99</v>
      </c>
      <c r="B571" s="2" t="s">
        <v>179</v>
      </c>
      <c r="C571" s="4">
        <v>370.79526297257001</v>
      </c>
      <c r="D571" s="4">
        <v>362.814531751321</v>
      </c>
      <c r="E571" s="4">
        <v>353.41163992015402</v>
      </c>
      <c r="F571" s="4">
        <v>344.96723351882201</v>
      </c>
      <c r="G571" s="4">
        <v>291.94259025475998</v>
      </c>
      <c r="H571" s="4">
        <v>243.435617448626</v>
      </c>
      <c r="I571" s="4">
        <v>199.50859885652</v>
      </c>
      <c r="J571" s="4">
        <v>148.65674653710701</v>
      </c>
      <c r="K571" s="4">
        <v>108.57273294697499</v>
      </c>
      <c r="L571" s="4">
        <v>71.633216357006205</v>
      </c>
    </row>
    <row r="572" spans="1:12" x14ac:dyDescent="0.3">
      <c r="A572" s="10" t="s">
        <v>99</v>
      </c>
      <c r="B572" s="2" t="s">
        <v>180</v>
      </c>
      <c r="C572" s="4">
        <v>370.79526297257001</v>
      </c>
      <c r="D572" s="4">
        <v>362.814531751321</v>
      </c>
      <c r="E572" s="4">
        <v>353.41163992015402</v>
      </c>
      <c r="F572" s="4">
        <v>344.96723351882201</v>
      </c>
      <c r="G572" s="4">
        <v>291.93457469185103</v>
      </c>
      <c r="H572" s="4">
        <v>243.427086494348</v>
      </c>
      <c r="I572" s="4">
        <v>199.50006790224199</v>
      </c>
      <c r="J572" s="4">
        <v>148.634305077237</v>
      </c>
      <c r="K572" s="4">
        <v>108.558822441384</v>
      </c>
      <c r="L572" s="4">
        <v>71.8115026936145</v>
      </c>
    </row>
    <row r="573" spans="1:12" x14ac:dyDescent="0.3">
      <c r="A573" s="10" t="s">
        <v>99</v>
      </c>
      <c r="B573" s="2" t="s">
        <v>181</v>
      </c>
      <c r="C573" s="4">
        <v>370.79526297257001</v>
      </c>
      <c r="D573" s="4">
        <v>362.814531751321</v>
      </c>
      <c r="E573" s="4">
        <v>353.41163992015402</v>
      </c>
      <c r="F573" s="4">
        <v>344.96723351882201</v>
      </c>
      <c r="G573" s="4">
        <v>291.93457469185103</v>
      </c>
      <c r="H573" s="4">
        <v>243.427086494348</v>
      </c>
      <c r="I573" s="4">
        <v>199.50006790224199</v>
      </c>
      <c r="J573" s="4">
        <v>148.634305077237</v>
      </c>
      <c r="K573" s="4">
        <v>108.558822441384</v>
      </c>
      <c r="L573" s="4">
        <v>71.8115026936145</v>
      </c>
    </row>
    <row r="574" spans="1:12" x14ac:dyDescent="0.3">
      <c r="A574" s="10" t="s">
        <v>99</v>
      </c>
      <c r="B574" s="2" t="s">
        <v>182</v>
      </c>
      <c r="C574" s="4">
        <v>370.79526297257001</v>
      </c>
      <c r="D574" s="4">
        <v>362.814531751321</v>
      </c>
      <c r="E574" s="4">
        <v>353.41163992015402</v>
      </c>
      <c r="F574" s="4">
        <v>344.96723351882201</v>
      </c>
      <c r="G574" s="4">
        <v>291.93457469185103</v>
      </c>
      <c r="H574" s="4">
        <v>243.427086494348</v>
      </c>
      <c r="I574" s="4">
        <v>199.50006790224199</v>
      </c>
      <c r="J574" s="4">
        <v>148.634305077237</v>
      </c>
      <c r="K574" s="4">
        <v>108.558822441384</v>
      </c>
      <c r="L574" s="4">
        <v>71.8115026936145</v>
      </c>
    </row>
    <row r="575" spans="1:12" x14ac:dyDescent="0.3">
      <c r="A575" s="10" t="s">
        <v>99</v>
      </c>
      <c r="B575" s="2" t="s">
        <v>171</v>
      </c>
      <c r="C575" s="4">
        <v>370.79526297257001</v>
      </c>
      <c r="D575" s="4">
        <v>362.814531751321</v>
      </c>
      <c r="E575" s="4">
        <v>353.41163992015402</v>
      </c>
      <c r="F575" s="4">
        <v>344.96723351882201</v>
      </c>
      <c r="G575" s="4">
        <v>291.93457469185103</v>
      </c>
      <c r="H575" s="4">
        <v>243.427086494348</v>
      </c>
      <c r="I575" s="4">
        <v>199.50006790224199</v>
      </c>
      <c r="J575" s="4">
        <v>148.634305077237</v>
      </c>
      <c r="K575" s="4">
        <v>108.558822441384</v>
      </c>
      <c r="L575" s="4">
        <v>71.8115026936145</v>
      </c>
    </row>
    <row r="576" spans="1:12" x14ac:dyDescent="0.3">
      <c r="A576" s="10" t="s">
        <v>99</v>
      </c>
      <c r="B576" s="2" t="s">
        <v>183</v>
      </c>
      <c r="C576" s="4">
        <v>370.79526297257001</v>
      </c>
      <c r="D576" s="4">
        <v>362.814531751321</v>
      </c>
      <c r="E576" s="4">
        <v>353.41163992015402</v>
      </c>
      <c r="F576" s="4">
        <v>344.96723351882201</v>
      </c>
      <c r="G576" s="4">
        <v>291.93457469185103</v>
      </c>
      <c r="H576" s="4">
        <v>243.427086494348</v>
      </c>
      <c r="I576" s="4">
        <v>199.47247466495699</v>
      </c>
      <c r="J576" s="4">
        <v>148.56544802569601</v>
      </c>
      <c r="K576" s="4">
        <v>108.48996538984299</v>
      </c>
      <c r="L576" s="4">
        <v>71.8115026936145</v>
      </c>
    </row>
    <row r="577" spans="1:12" x14ac:dyDescent="0.3">
      <c r="A577" s="10" t="s">
        <v>99</v>
      </c>
      <c r="B577" s="2" t="s">
        <v>184</v>
      </c>
      <c r="C577" s="4">
        <v>370.79526297257001</v>
      </c>
      <c r="D577" s="4">
        <v>362.814531751321</v>
      </c>
      <c r="E577" s="4">
        <v>353.41163992015402</v>
      </c>
      <c r="F577" s="4">
        <v>344.96723351882201</v>
      </c>
      <c r="G577" s="4">
        <v>291.94259025475998</v>
      </c>
      <c r="H577" s="4">
        <v>243.435617448626</v>
      </c>
      <c r="I577" s="4">
        <v>199.50859885652</v>
      </c>
      <c r="J577" s="4">
        <v>148.65674653710701</v>
      </c>
      <c r="K577" s="4">
        <v>108.57273294697499</v>
      </c>
      <c r="L577" s="4">
        <v>71.633216357006205</v>
      </c>
    </row>
    <row r="578" spans="1:12" x14ac:dyDescent="0.3">
      <c r="A578" s="10" t="s">
        <v>99</v>
      </c>
      <c r="B578" s="2" t="s">
        <v>185</v>
      </c>
      <c r="C578" s="4">
        <v>370.79526297257001</v>
      </c>
      <c r="D578" s="4">
        <v>362.814531751321</v>
      </c>
      <c r="E578" s="4">
        <v>353.41163992015402</v>
      </c>
      <c r="F578" s="4">
        <v>344.96723351882201</v>
      </c>
      <c r="G578" s="4">
        <v>291.93457469185103</v>
      </c>
      <c r="H578" s="4">
        <v>243.427086494348</v>
      </c>
      <c r="I578" s="4">
        <v>199.50006790224199</v>
      </c>
      <c r="J578" s="4">
        <v>148.634305077237</v>
      </c>
      <c r="K578" s="4">
        <v>108.558822441384</v>
      </c>
      <c r="L578" s="4">
        <v>71.8115026936145</v>
      </c>
    </row>
    <row r="579" spans="1:12" x14ac:dyDescent="0.3">
      <c r="A579" s="10" t="s">
        <v>99</v>
      </c>
      <c r="B579" s="2" t="s">
        <v>186</v>
      </c>
      <c r="C579" s="4">
        <v>370.79526297257001</v>
      </c>
      <c r="D579" s="4">
        <v>362.814531751321</v>
      </c>
      <c r="E579" s="4">
        <v>353.38490257672402</v>
      </c>
      <c r="F579" s="4">
        <v>344.939308349155</v>
      </c>
      <c r="G579" s="4">
        <v>291.90547536483302</v>
      </c>
      <c r="H579" s="4">
        <v>243.39117407169499</v>
      </c>
      <c r="I579" s="4">
        <v>199.43097364208501</v>
      </c>
      <c r="J579" s="4">
        <v>148.59830156210799</v>
      </c>
      <c r="K579" s="4">
        <v>108.522818926255</v>
      </c>
      <c r="L579" s="4">
        <v>70.996900599173003</v>
      </c>
    </row>
    <row r="580" spans="1:12" x14ac:dyDescent="0.3">
      <c r="A580" s="10" t="s">
        <v>99</v>
      </c>
      <c r="B580" s="2" t="s">
        <v>187</v>
      </c>
      <c r="C580" s="4">
        <v>370.79526297257001</v>
      </c>
      <c r="D580" s="4">
        <v>362.814531751321</v>
      </c>
      <c r="E580" s="4">
        <v>353.38490257672402</v>
      </c>
      <c r="F580" s="4">
        <v>344.939308349155</v>
      </c>
      <c r="G580" s="4">
        <v>291.90547536483302</v>
      </c>
      <c r="H580" s="4">
        <v>243.39117407169499</v>
      </c>
      <c r="I580" s="4">
        <v>199.43097364208501</v>
      </c>
      <c r="J580" s="4">
        <v>148.59830156210799</v>
      </c>
      <c r="K580" s="4">
        <v>108.522818926255</v>
      </c>
      <c r="L580" s="4">
        <v>70.996900599173003</v>
      </c>
    </row>
    <row r="581" spans="1:12" x14ac:dyDescent="0.3">
      <c r="A581" s="10" t="s">
        <v>99</v>
      </c>
      <c r="B581" s="2" t="s">
        <v>188</v>
      </c>
      <c r="C581" s="4">
        <v>370.79526297257001</v>
      </c>
      <c r="D581" s="4">
        <v>362.814531751321</v>
      </c>
      <c r="E581" s="4">
        <v>353.38490257672402</v>
      </c>
      <c r="F581" s="4">
        <v>344.939308349155</v>
      </c>
      <c r="G581" s="4">
        <v>291.90547536483302</v>
      </c>
      <c r="H581" s="4">
        <v>243.39117407169499</v>
      </c>
      <c r="I581" s="4">
        <v>199.43097364208501</v>
      </c>
      <c r="J581" s="4">
        <v>148.59830156210799</v>
      </c>
      <c r="K581" s="4">
        <v>108.522818926255</v>
      </c>
      <c r="L581" s="4">
        <v>70.996900599173003</v>
      </c>
    </row>
    <row r="582" spans="1:12" x14ac:dyDescent="0.3">
      <c r="A582" s="10" t="s">
        <v>99</v>
      </c>
      <c r="B582" s="2" t="s">
        <v>189</v>
      </c>
      <c r="C582" s="4">
        <v>370.79526297257001</v>
      </c>
      <c r="D582" s="4">
        <v>362.814531751321</v>
      </c>
      <c r="E582" s="4">
        <v>353.42642366431801</v>
      </c>
      <c r="F582" s="4">
        <v>344.98267404174402</v>
      </c>
      <c r="G582" s="4">
        <v>291.95066443566299</v>
      </c>
      <c r="H582" s="4">
        <v>243.43770969215399</v>
      </c>
      <c r="I582" s="4">
        <v>199.50006790224199</v>
      </c>
      <c r="J582" s="4">
        <v>148.634305077237</v>
      </c>
      <c r="K582" s="4">
        <v>108.558822441384</v>
      </c>
      <c r="L582" s="4">
        <v>71.201686157728901</v>
      </c>
    </row>
    <row r="583" spans="1:12" x14ac:dyDescent="0.3">
      <c r="A583" s="10" t="s">
        <v>99</v>
      </c>
      <c r="B583" s="2" t="s">
        <v>190</v>
      </c>
      <c r="C583" s="4">
        <v>370.79526297257001</v>
      </c>
      <c r="D583" s="4">
        <v>362.814531751321</v>
      </c>
      <c r="E583" s="4">
        <v>353.42642366431801</v>
      </c>
      <c r="F583" s="4">
        <v>344.98267404174402</v>
      </c>
      <c r="G583" s="4">
        <v>291.95066443566299</v>
      </c>
      <c r="H583" s="4">
        <v>243.43770969215399</v>
      </c>
      <c r="I583" s="4">
        <v>199.50006790224199</v>
      </c>
      <c r="J583" s="4">
        <v>148.634305077237</v>
      </c>
      <c r="K583" s="4">
        <v>108.558822441384</v>
      </c>
      <c r="L583" s="4">
        <v>71.201686157728901</v>
      </c>
    </row>
    <row r="584" spans="1:12" x14ac:dyDescent="0.3">
      <c r="A584" s="10" t="s">
        <v>99</v>
      </c>
      <c r="B584" s="2" t="s">
        <v>191</v>
      </c>
      <c r="C584" s="4">
        <v>370.79526297257001</v>
      </c>
      <c r="D584" s="4">
        <v>362.814531751321</v>
      </c>
      <c r="E584" s="4">
        <v>353.42642366431801</v>
      </c>
      <c r="F584" s="4">
        <v>344.98267404174402</v>
      </c>
      <c r="G584" s="4">
        <v>291.95066443566299</v>
      </c>
      <c r="H584" s="4">
        <v>243.43770969215399</v>
      </c>
      <c r="I584" s="4">
        <v>199.50006790224199</v>
      </c>
      <c r="J584" s="4">
        <v>148.634305077237</v>
      </c>
      <c r="K584" s="4">
        <v>108.558822441384</v>
      </c>
      <c r="L584" s="4">
        <v>71.201686157728901</v>
      </c>
    </row>
    <row r="585" spans="1:12" x14ac:dyDescent="0.3">
      <c r="A585" s="10" t="s">
        <v>99</v>
      </c>
      <c r="B585" s="2" t="s">
        <v>172</v>
      </c>
      <c r="C585" s="4">
        <v>370.79526297257001</v>
      </c>
      <c r="D585" s="4">
        <v>362.814531751321</v>
      </c>
      <c r="E585" s="4">
        <v>353.41163992015402</v>
      </c>
      <c r="F585" s="4">
        <v>344.96723351882201</v>
      </c>
      <c r="G585" s="4">
        <v>291.93457469185103</v>
      </c>
      <c r="H585" s="4">
        <v>243.427086494348</v>
      </c>
      <c r="I585" s="4">
        <v>199.50006790224199</v>
      </c>
      <c r="J585" s="4">
        <v>148.634305077237</v>
      </c>
      <c r="K585" s="4">
        <v>108.558822441384</v>
      </c>
      <c r="L585" s="4">
        <v>71.8115026936145</v>
      </c>
    </row>
    <row r="586" spans="1:12" x14ac:dyDescent="0.3">
      <c r="A586" s="10" t="s">
        <v>99</v>
      </c>
      <c r="B586" s="2" t="s">
        <v>192</v>
      </c>
      <c r="C586" s="4">
        <v>370.79526297257001</v>
      </c>
      <c r="D586" s="4">
        <v>362.814531751321</v>
      </c>
      <c r="E586" s="4">
        <v>353.41163992015402</v>
      </c>
      <c r="F586" s="4">
        <v>344.96723351882201</v>
      </c>
      <c r="G586" s="4">
        <v>291.93457469185103</v>
      </c>
      <c r="H586" s="4">
        <v>243.427086494348</v>
      </c>
      <c r="I586" s="4">
        <v>199.47247466495699</v>
      </c>
      <c r="J586" s="4">
        <v>148.56544802569601</v>
      </c>
      <c r="K586" s="4">
        <v>108.48996538984299</v>
      </c>
      <c r="L586" s="4">
        <v>71.8115026936145</v>
      </c>
    </row>
    <row r="587" spans="1:12" x14ac:dyDescent="0.3">
      <c r="A587" s="10" t="s">
        <v>99</v>
      </c>
      <c r="B587" s="2" t="s">
        <v>193</v>
      </c>
      <c r="C587" s="4">
        <v>370.79526297257001</v>
      </c>
      <c r="D587" s="4">
        <v>362.814531751321</v>
      </c>
      <c r="E587" s="4">
        <v>353.41163992015402</v>
      </c>
      <c r="F587" s="4">
        <v>344.96723351882201</v>
      </c>
      <c r="G587" s="4">
        <v>291.94259025475998</v>
      </c>
      <c r="H587" s="4">
        <v>243.435617448626</v>
      </c>
      <c r="I587" s="4">
        <v>199.50859885652</v>
      </c>
      <c r="J587" s="4">
        <v>148.65674653710701</v>
      </c>
      <c r="K587" s="4">
        <v>108.57273294697499</v>
      </c>
      <c r="L587" s="4">
        <v>71.633216357006205</v>
      </c>
    </row>
    <row r="588" spans="1:12" x14ac:dyDescent="0.3">
      <c r="A588" s="10" t="s">
        <v>99</v>
      </c>
      <c r="B588" s="2" t="s">
        <v>194</v>
      </c>
      <c r="C588" s="4">
        <v>370.79526297257001</v>
      </c>
      <c r="D588" s="4">
        <v>362.814531751321</v>
      </c>
      <c r="E588" s="4">
        <v>353.41163992015402</v>
      </c>
      <c r="F588" s="4">
        <v>344.96723351882201</v>
      </c>
      <c r="G588" s="4">
        <v>291.93457469185103</v>
      </c>
      <c r="H588" s="4">
        <v>243.427086494348</v>
      </c>
      <c r="I588" s="4">
        <v>199.50006790224199</v>
      </c>
      <c r="J588" s="4">
        <v>148.634305077237</v>
      </c>
      <c r="K588" s="4">
        <v>108.558822441384</v>
      </c>
      <c r="L588" s="4">
        <v>71.8115026936145</v>
      </c>
    </row>
    <row r="589" spans="1:12" x14ac:dyDescent="0.3">
      <c r="A589" s="10" t="s">
        <v>99</v>
      </c>
      <c r="B589" s="2" t="s">
        <v>195</v>
      </c>
      <c r="C589" s="4">
        <v>370.79526297257001</v>
      </c>
      <c r="D589" s="4">
        <v>362.814531751321</v>
      </c>
      <c r="E589" s="4">
        <v>353.38490257672402</v>
      </c>
      <c r="F589" s="4">
        <v>344.939308349155</v>
      </c>
      <c r="G589" s="4">
        <v>291.90547536483302</v>
      </c>
      <c r="H589" s="4">
        <v>243.39117407169499</v>
      </c>
      <c r="I589" s="4">
        <v>199.43097364208501</v>
      </c>
      <c r="J589" s="4">
        <v>148.59830156210799</v>
      </c>
      <c r="K589" s="4">
        <v>108.522818926255</v>
      </c>
      <c r="L589" s="4">
        <v>70.996900599173003</v>
      </c>
    </row>
    <row r="590" spans="1:12" x14ac:dyDescent="0.3">
      <c r="A590" s="10" t="s">
        <v>99</v>
      </c>
      <c r="B590" s="2" t="s">
        <v>196</v>
      </c>
      <c r="C590" s="4">
        <v>370.79526297257001</v>
      </c>
      <c r="D590" s="4">
        <v>362.814531751321</v>
      </c>
      <c r="E590" s="4">
        <v>353.38490257672402</v>
      </c>
      <c r="F590" s="4">
        <v>344.93930834915398</v>
      </c>
      <c r="G590" s="4">
        <v>291.90547536483399</v>
      </c>
      <c r="H590" s="4">
        <v>243.39117407169499</v>
      </c>
      <c r="I590" s="4">
        <v>199.43097364208501</v>
      </c>
      <c r="J590" s="4">
        <v>148.59830156210799</v>
      </c>
      <c r="K590" s="4">
        <v>108.522818926255</v>
      </c>
      <c r="L590" s="4">
        <v>70.996900599173003</v>
      </c>
    </row>
    <row r="591" spans="1:12" x14ac:dyDescent="0.3">
      <c r="A591" s="10" t="s">
        <v>99</v>
      </c>
      <c r="B591" s="2" t="s">
        <v>197</v>
      </c>
      <c r="C591" s="4">
        <v>370.79526297257001</v>
      </c>
      <c r="D591" s="4">
        <v>362.814531751321</v>
      </c>
      <c r="E591" s="4">
        <v>353.38490257672402</v>
      </c>
      <c r="F591" s="4">
        <v>344.939308349155</v>
      </c>
      <c r="G591" s="4">
        <v>291.90547536483302</v>
      </c>
      <c r="H591" s="4">
        <v>243.39117407169499</v>
      </c>
      <c r="I591" s="4">
        <v>199.43097364208501</v>
      </c>
      <c r="J591" s="4">
        <v>148.59830156210799</v>
      </c>
      <c r="K591" s="4">
        <v>108.522818926255</v>
      </c>
      <c r="L591" s="4">
        <v>70.996900599173003</v>
      </c>
    </row>
    <row r="592" spans="1:12" x14ac:dyDescent="0.3">
      <c r="A592" s="10" t="s">
        <v>99</v>
      </c>
      <c r="B592" s="2" t="s">
        <v>198</v>
      </c>
      <c r="C592" s="4">
        <v>370.79526297257001</v>
      </c>
      <c r="D592" s="4">
        <v>362.814531751321</v>
      </c>
      <c r="E592" s="4">
        <v>353.42642366431801</v>
      </c>
      <c r="F592" s="4">
        <v>344.98267404174402</v>
      </c>
      <c r="G592" s="4">
        <v>291.95066443566299</v>
      </c>
      <c r="H592" s="4">
        <v>243.43770969215399</v>
      </c>
      <c r="I592" s="4">
        <v>199.50006790224199</v>
      </c>
      <c r="J592" s="4">
        <v>148.634305077237</v>
      </c>
      <c r="K592" s="4">
        <v>108.558822441384</v>
      </c>
      <c r="L592" s="4">
        <v>71.201686157728901</v>
      </c>
    </row>
    <row r="593" spans="1:12" x14ac:dyDescent="0.3">
      <c r="A593" s="10" t="s">
        <v>99</v>
      </c>
      <c r="B593" s="2" t="s">
        <v>199</v>
      </c>
      <c r="C593" s="4">
        <v>370.79526297257001</v>
      </c>
      <c r="D593" s="4">
        <v>362.814531751321</v>
      </c>
      <c r="E593" s="4">
        <v>353.42642366431801</v>
      </c>
      <c r="F593" s="4">
        <v>344.98267404174402</v>
      </c>
      <c r="G593" s="4">
        <v>291.95066443566299</v>
      </c>
      <c r="H593" s="4">
        <v>243.43770969215399</v>
      </c>
      <c r="I593" s="4">
        <v>199.50006790224199</v>
      </c>
      <c r="J593" s="4">
        <v>148.634305077237</v>
      </c>
      <c r="K593" s="4">
        <v>108.558822441384</v>
      </c>
      <c r="L593" s="4">
        <v>71.201686157728901</v>
      </c>
    </row>
    <row r="594" spans="1:12" x14ac:dyDescent="0.3">
      <c r="A594" s="10" t="s">
        <v>99</v>
      </c>
      <c r="B594" s="2" t="s">
        <v>200</v>
      </c>
      <c r="C594" s="4">
        <v>370.79526297257001</v>
      </c>
      <c r="D594" s="4">
        <v>362.814531751321</v>
      </c>
      <c r="E594" s="4">
        <v>353.42642366431801</v>
      </c>
      <c r="F594" s="4">
        <v>344.98267404174402</v>
      </c>
      <c r="G594" s="4">
        <v>291.95066443566299</v>
      </c>
      <c r="H594" s="4">
        <v>243.43770969215399</v>
      </c>
      <c r="I594" s="4">
        <v>199.50006790224199</v>
      </c>
      <c r="J594" s="4">
        <v>148.634305077237</v>
      </c>
      <c r="K594" s="4">
        <v>108.558822441384</v>
      </c>
      <c r="L594" s="4">
        <v>71.201686157728901</v>
      </c>
    </row>
    <row r="595" spans="1:12" x14ac:dyDescent="0.3">
      <c r="A595" s="2" t="s">
        <v>100</v>
      </c>
      <c r="B595" s="2" t="s">
        <v>173</v>
      </c>
      <c r="C595" s="4">
        <v>187.17929206264901</v>
      </c>
      <c r="D595" s="4">
        <v>188.824992589624</v>
      </c>
      <c r="E595" s="4">
        <v>227.47504908807201</v>
      </c>
      <c r="F595" s="4">
        <v>248.648690072536</v>
      </c>
      <c r="G595" s="4">
        <v>266.00515312247597</v>
      </c>
      <c r="H595" s="4">
        <v>280.61031079698699</v>
      </c>
      <c r="I595" s="4">
        <v>288.18533966828898</v>
      </c>
      <c r="J595" s="4">
        <v>297.05627058618199</v>
      </c>
      <c r="K595" s="4">
        <v>310.14091414845001</v>
      </c>
      <c r="L595" s="4">
        <v>333.01048303246</v>
      </c>
    </row>
    <row r="596" spans="1:12" x14ac:dyDescent="0.3">
      <c r="A596" s="10" t="s">
        <v>100</v>
      </c>
      <c r="B596" s="2" t="s">
        <v>170</v>
      </c>
      <c r="C596" s="4">
        <v>187.22227325767599</v>
      </c>
      <c r="D596" s="4">
        <v>188.36815944023701</v>
      </c>
      <c r="E596" s="4">
        <v>224.59826691829201</v>
      </c>
      <c r="F596" s="4">
        <v>246.10034332561301</v>
      </c>
      <c r="G596" s="4">
        <v>269.12121237240802</v>
      </c>
      <c r="H596" s="4">
        <v>258.20200526772101</v>
      </c>
      <c r="I596" s="4">
        <v>244.14788550786901</v>
      </c>
      <c r="J596" s="4">
        <v>214.61574747754</v>
      </c>
      <c r="K596" s="4">
        <v>205.68355117393901</v>
      </c>
      <c r="L596" s="4">
        <v>170.35640531937401</v>
      </c>
    </row>
    <row r="597" spans="1:12" x14ac:dyDescent="0.3">
      <c r="A597" s="10" t="s">
        <v>100</v>
      </c>
      <c r="B597" s="2" t="s">
        <v>174</v>
      </c>
      <c r="C597" s="4">
        <v>187.223110598044</v>
      </c>
      <c r="D597" s="4">
        <v>188.36529407988601</v>
      </c>
      <c r="E597" s="4">
        <v>224.70071328347001</v>
      </c>
      <c r="F597" s="4">
        <v>246.20592776975801</v>
      </c>
      <c r="G597" s="4">
        <v>269.27235482246999</v>
      </c>
      <c r="H597" s="4">
        <v>258.283717902511</v>
      </c>
      <c r="I597" s="4">
        <v>242.35944166346201</v>
      </c>
      <c r="J597" s="4">
        <v>212.65263976368101</v>
      </c>
      <c r="K597" s="4">
        <v>205.42058650075001</v>
      </c>
      <c r="L597" s="4">
        <v>172.565329356109</v>
      </c>
    </row>
    <row r="598" spans="1:12" x14ac:dyDescent="0.3">
      <c r="A598" s="10" t="s">
        <v>100</v>
      </c>
      <c r="B598" s="2" t="s">
        <v>175</v>
      </c>
      <c r="C598" s="4">
        <v>187.22227327028699</v>
      </c>
      <c r="D598" s="4">
        <v>188.366727105672</v>
      </c>
      <c r="E598" s="4">
        <v>224.573073081746</v>
      </c>
      <c r="F598" s="4">
        <v>246.08380741222899</v>
      </c>
      <c r="G598" s="4">
        <v>269.038105472138</v>
      </c>
      <c r="H598" s="4">
        <v>258.16350576087001</v>
      </c>
      <c r="I598" s="4">
        <v>244.217011444419</v>
      </c>
      <c r="J598" s="4">
        <v>214.934863908088</v>
      </c>
      <c r="K598" s="4">
        <v>206.40778184036</v>
      </c>
      <c r="L598" s="4">
        <v>170.051769423813</v>
      </c>
    </row>
    <row r="599" spans="1:12" x14ac:dyDescent="0.3">
      <c r="A599" s="10" t="s">
        <v>100</v>
      </c>
      <c r="B599" s="2" t="s">
        <v>176</v>
      </c>
      <c r="C599" s="4">
        <v>187.223110598044</v>
      </c>
      <c r="D599" s="4">
        <v>188.36802998811299</v>
      </c>
      <c r="E599" s="4">
        <v>224.72364820578801</v>
      </c>
      <c r="F599" s="4">
        <v>246.19934121975399</v>
      </c>
      <c r="G599" s="4">
        <v>269.27722170626498</v>
      </c>
      <c r="H599" s="4">
        <v>258.30743275757601</v>
      </c>
      <c r="I599" s="4">
        <v>242.61671390664799</v>
      </c>
      <c r="J599" s="4">
        <v>213.40191371297701</v>
      </c>
      <c r="K599" s="4">
        <v>207.05660524152299</v>
      </c>
      <c r="L599" s="4">
        <v>173.29641219995901</v>
      </c>
    </row>
    <row r="600" spans="1:12" x14ac:dyDescent="0.3">
      <c r="A600" s="10" t="s">
        <v>100</v>
      </c>
      <c r="B600" s="2" t="s">
        <v>177</v>
      </c>
      <c r="C600" s="4">
        <v>187.22227327028699</v>
      </c>
      <c r="D600" s="4">
        <v>188.366727105672</v>
      </c>
      <c r="E600" s="4">
        <v>224.566741154374</v>
      </c>
      <c r="F600" s="4">
        <v>246.077065737244</v>
      </c>
      <c r="G600" s="4">
        <v>269.04543976859702</v>
      </c>
      <c r="H600" s="4">
        <v>258.16777492469299</v>
      </c>
      <c r="I600" s="4">
        <v>244.23976673267401</v>
      </c>
      <c r="J600" s="4">
        <v>214.96277702534601</v>
      </c>
      <c r="K600" s="4">
        <v>206.41536134436299</v>
      </c>
      <c r="L600" s="4">
        <v>170.037595981414</v>
      </c>
    </row>
    <row r="601" spans="1:12" x14ac:dyDescent="0.3">
      <c r="A601" s="10" t="s">
        <v>100</v>
      </c>
      <c r="B601" s="2" t="s">
        <v>178</v>
      </c>
      <c r="C601" s="4">
        <v>187.22227327028699</v>
      </c>
      <c r="D601" s="4">
        <v>188.366727105672</v>
      </c>
      <c r="E601" s="4">
        <v>224.566741153946</v>
      </c>
      <c r="F601" s="4">
        <v>246.077065736821</v>
      </c>
      <c r="G601" s="4">
        <v>269.04543977001202</v>
      </c>
      <c r="H601" s="4">
        <v>258.167774923102</v>
      </c>
      <c r="I601" s="4">
        <v>244.23976673236601</v>
      </c>
      <c r="J601" s="4">
        <v>214.96277702482701</v>
      </c>
      <c r="K601" s="4">
        <v>206.41536134418101</v>
      </c>
      <c r="L601" s="4">
        <v>170.037595980921</v>
      </c>
    </row>
    <row r="602" spans="1:12" x14ac:dyDescent="0.3">
      <c r="A602" s="10" t="s">
        <v>100</v>
      </c>
      <c r="B602" s="2" t="s">
        <v>179</v>
      </c>
      <c r="C602" s="4">
        <v>187.22227327028801</v>
      </c>
      <c r="D602" s="4">
        <v>188.366727105672</v>
      </c>
      <c r="E602" s="4">
        <v>224.56674115412901</v>
      </c>
      <c r="F602" s="4">
        <v>246.07706573700901</v>
      </c>
      <c r="G602" s="4">
        <v>269.045439768309</v>
      </c>
      <c r="H602" s="4">
        <v>258.16777492328202</v>
      </c>
      <c r="I602" s="4">
        <v>244.239766732698</v>
      </c>
      <c r="J602" s="4">
        <v>214.962777025067</v>
      </c>
      <c r="K602" s="4">
        <v>206.41536134447901</v>
      </c>
      <c r="L602" s="4">
        <v>170.03759598126101</v>
      </c>
    </row>
    <row r="603" spans="1:12" x14ac:dyDescent="0.3">
      <c r="A603" s="10" t="s">
        <v>100</v>
      </c>
      <c r="B603" s="2" t="s">
        <v>180</v>
      </c>
      <c r="C603" s="4">
        <v>187.223110598044</v>
      </c>
      <c r="D603" s="4">
        <v>188.36802998811299</v>
      </c>
      <c r="E603" s="4">
        <v>224.72364820579</v>
      </c>
      <c r="F603" s="4">
        <v>246.19934121975399</v>
      </c>
      <c r="G603" s="4">
        <v>269.27722170625901</v>
      </c>
      <c r="H603" s="4">
        <v>258.30743275758402</v>
      </c>
      <c r="I603" s="4">
        <v>242.616713906662</v>
      </c>
      <c r="J603" s="4">
        <v>213.40191371299699</v>
      </c>
      <c r="K603" s="4">
        <v>207.056605241624</v>
      </c>
      <c r="L603" s="4">
        <v>173.29641219996799</v>
      </c>
    </row>
    <row r="604" spans="1:12" x14ac:dyDescent="0.3">
      <c r="A604" s="10" t="s">
        <v>100</v>
      </c>
      <c r="B604" s="2" t="s">
        <v>181</v>
      </c>
      <c r="C604" s="4">
        <v>187.22311059804301</v>
      </c>
      <c r="D604" s="4">
        <v>188.36802998811299</v>
      </c>
      <c r="E604" s="4">
        <v>224.72364820584201</v>
      </c>
      <c r="F604" s="4">
        <v>246.19934121974299</v>
      </c>
      <c r="G604" s="4">
        <v>269.27722170627101</v>
      </c>
      <c r="H604" s="4">
        <v>258.30743275757999</v>
      </c>
      <c r="I604" s="4">
        <v>242.61671390666601</v>
      </c>
      <c r="J604" s="4">
        <v>213.40191371299099</v>
      </c>
      <c r="K604" s="4">
        <v>207.056605241509</v>
      </c>
      <c r="L604" s="4">
        <v>173.29641219997501</v>
      </c>
    </row>
    <row r="605" spans="1:12" x14ac:dyDescent="0.3">
      <c r="A605" s="10" t="s">
        <v>100</v>
      </c>
      <c r="B605" s="2" t="s">
        <v>182</v>
      </c>
      <c r="C605" s="4">
        <v>187.22311059804301</v>
      </c>
      <c r="D605" s="4">
        <v>188.368029988112</v>
      </c>
      <c r="E605" s="4">
        <v>224.72364820580501</v>
      </c>
      <c r="F605" s="4">
        <v>246.19934121975601</v>
      </c>
      <c r="G605" s="4">
        <v>269.277221706261</v>
      </c>
      <c r="H605" s="4">
        <v>258.30743275757902</v>
      </c>
      <c r="I605" s="4">
        <v>242.61671390667701</v>
      </c>
      <c r="J605" s="4">
        <v>213.40191371299599</v>
      </c>
      <c r="K605" s="4">
        <v>207.05660524150699</v>
      </c>
      <c r="L605" s="4">
        <v>173.29641219999701</v>
      </c>
    </row>
    <row r="606" spans="1:12" x14ac:dyDescent="0.3">
      <c r="A606" s="10" t="s">
        <v>100</v>
      </c>
      <c r="B606" s="2" t="s">
        <v>171</v>
      </c>
      <c r="C606" s="4">
        <v>187.222273257674</v>
      </c>
      <c r="D606" s="4">
        <v>188.36815944023701</v>
      </c>
      <c r="E606" s="4">
        <v>224.59826691822701</v>
      </c>
      <c r="F606" s="4">
        <v>246.100343325474</v>
      </c>
      <c r="G606" s="4">
        <v>269.12121237239398</v>
      </c>
      <c r="H606" s="4">
        <v>258.20200526778802</v>
      </c>
      <c r="I606" s="4">
        <v>244.14788550779801</v>
      </c>
      <c r="J606" s="4">
        <v>214.615747477426</v>
      </c>
      <c r="K606" s="4">
        <v>205.68355117381299</v>
      </c>
      <c r="L606" s="4">
        <v>170.35640531930699</v>
      </c>
    </row>
    <row r="607" spans="1:12" x14ac:dyDescent="0.3">
      <c r="A607" s="10" t="s">
        <v>100</v>
      </c>
      <c r="B607" s="2" t="s">
        <v>183</v>
      </c>
      <c r="C607" s="4">
        <v>187.223110598044</v>
      </c>
      <c r="D607" s="4">
        <v>188.36529407988601</v>
      </c>
      <c r="E607" s="4">
        <v>224.70071328347001</v>
      </c>
      <c r="F607" s="4">
        <v>246.20592776974601</v>
      </c>
      <c r="G607" s="4">
        <v>269.27235482246999</v>
      </c>
      <c r="H607" s="4">
        <v>258.28371790250998</v>
      </c>
      <c r="I607" s="4">
        <v>242.35944166344601</v>
      </c>
      <c r="J607" s="4">
        <v>212.65263976367299</v>
      </c>
      <c r="K607" s="4">
        <v>205.42058650074</v>
      </c>
      <c r="L607" s="4">
        <v>172.56532935675099</v>
      </c>
    </row>
    <row r="608" spans="1:12" x14ac:dyDescent="0.3">
      <c r="A608" s="10" t="s">
        <v>100</v>
      </c>
      <c r="B608" s="2" t="s">
        <v>184</v>
      </c>
      <c r="C608" s="4">
        <v>187.22227327028699</v>
      </c>
      <c r="D608" s="4">
        <v>188.366727105672</v>
      </c>
      <c r="E608" s="4">
        <v>224.57307308116199</v>
      </c>
      <c r="F608" s="4">
        <v>246.083807411647</v>
      </c>
      <c r="G608" s="4">
        <v>269.03810547140199</v>
      </c>
      <c r="H608" s="4">
        <v>258.16350576026099</v>
      </c>
      <c r="I608" s="4">
        <v>244.217011443177</v>
      </c>
      <c r="J608" s="4">
        <v>214.934863908057</v>
      </c>
      <c r="K608" s="4">
        <v>206.407781840658</v>
      </c>
      <c r="L608" s="4">
        <v>170.05176942386399</v>
      </c>
    </row>
    <row r="609" spans="1:12" x14ac:dyDescent="0.3">
      <c r="A609" s="10" t="s">
        <v>100</v>
      </c>
      <c r="B609" s="2" t="s">
        <v>185</v>
      </c>
      <c r="C609" s="4">
        <v>187.22311059804301</v>
      </c>
      <c r="D609" s="4">
        <v>188.36802998811299</v>
      </c>
      <c r="E609" s="4">
        <v>224.72364820579199</v>
      </c>
      <c r="F609" s="4">
        <v>246.19934121970701</v>
      </c>
      <c r="G609" s="4">
        <v>269.27722170625799</v>
      </c>
      <c r="H609" s="4">
        <v>258.30743275757698</v>
      </c>
      <c r="I609" s="4">
        <v>242.61671390666501</v>
      </c>
      <c r="J609" s="4">
        <v>213.40191371298801</v>
      </c>
      <c r="K609" s="4">
        <v>207.05660524150599</v>
      </c>
      <c r="L609" s="4">
        <v>173.29641219997799</v>
      </c>
    </row>
    <row r="610" spans="1:12" x14ac:dyDescent="0.3">
      <c r="A610" s="10" t="s">
        <v>100</v>
      </c>
      <c r="B610" s="2" t="s">
        <v>186</v>
      </c>
      <c r="C610" s="4">
        <v>187.22227327028801</v>
      </c>
      <c r="D610" s="4">
        <v>188.36866034436201</v>
      </c>
      <c r="E610" s="4">
        <v>224.719302382514</v>
      </c>
      <c r="F610" s="4">
        <v>246.22341605726899</v>
      </c>
      <c r="G610" s="4">
        <v>269.28141369193202</v>
      </c>
      <c r="H610" s="4">
        <v>258.34918798451599</v>
      </c>
      <c r="I610" s="4">
        <v>244.48878624640901</v>
      </c>
      <c r="J610" s="4">
        <v>214.98288236754399</v>
      </c>
      <c r="K610" s="4">
        <v>209.227654389712</v>
      </c>
      <c r="L610" s="4">
        <v>176.30547979400799</v>
      </c>
    </row>
    <row r="611" spans="1:12" x14ac:dyDescent="0.3">
      <c r="A611" s="10" t="s">
        <v>100</v>
      </c>
      <c r="B611" s="2" t="s">
        <v>187</v>
      </c>
      <c r="C611" s="4">
        <v>187.22227327028699</v>
      </c>
      <c r="D611" s="4">
        <v>188.36866034436201</v>
      </c>
      <c r="E611" s="4">
        <v>224.71930238251599</v>
      </c>
      <c r="F611" s="4">
        <v>246.22341605726899</v>
      </c>
      <c r="G611" s="4">
        <v>269.28141369193202</v>
      </c>
      <c r="H611" s="4">
        <v>258.34918798451599</v>
      </c>
      <c r="I611" s="4">
        <v>244.48878624640901</v>
      </c>
      <c r="J611" s="4">
        <v>214.982882367553</v>
      </c>
      <c r="K611" s="4">
        <v>209.22765438970899</v>
      </c>
      <c r="L611" s="4">
        <v>176.30547979401001</v>
      </c>
    </row>
    <row r="612" spans="1:12" x14ac:dyDescent="0.3">
      <c r="A612" s="10" t="s">
        <v>100</v>
      </c>
      <c r="B612" s="2" t="s">
        <v>188</v>
      </c>
      <c r="C612" s="4">
        <v>187.22227327028801</v>
      </c>
      <c r="D612" s="4">
        <v>188.36866034436201</v>
      </c>
      <c r="E612" s="4">
        <v>224.71930238251699</v>
      </c>
      <c r="F612" s="4">
        <v>246.223416057268</v>
      </c>
      <c r="G612" s="4">
        <v>269.28141369197499</v>
      </c>
      <c r="H612" s="4">
        <v>258.349187984509</v>
      </c>
      <c r="I612" s="4">
        <v>244.48878624641</v>
      </c>
      <c r="J612" s="4">
        <v>214.98288236755101</v>
      </c>
      <c r="K612" s="4">
        <v>209.22765438970899</v>
      </c>
      <c r="L612" s="4">
        <v>176.305479793811</v>
      </c>
    </row>
    <row r="613" spans="1:12" x14ac:dyDescent="0.3">
      <c r="A613" s="10" t="s">
        <v>100</v>
      </c>
      <c r="B613" s="2" t="s">
        <v>189</v>
      </c>
      <c r="C613" s="4">
        <v>187.22311059039501</v>
      </c>
      <c r="D613" s="4">
        <v>188.368028818163</v>
      </c>
      <c r="E613" s="4">
        <v>224.71967286818</v>
      </c>
      <c r="F613" s="4">
        <v>246.20110731614801</v>
      </c>
      <c r="G613" s="4">
        <v>269.27266202656602</v>
      </c>
      <c r="H613" s="4">
        <v>258.35855648632798</v>
      </c>
      <c r="I613" s="4">
        <v>242.37039831046599</v>
      </c>
      <c r="J613" s="4">
        <v>212.167176745874</v>
      </c>
      <c r="K613" s="4">
        <v>209.84670265339</v>
      </c>
      <c r="L613" s="4">
        <v>180.41832648142099</v>
      </c>
    </row>
    <row r="614" spans="1:12" x14ac:dyDescent="0.3">
      <c r="A614" s="10" t="s">
        <v>100</v>
      </c>
      <c r="B614" s="2" t="s">
        <v>190</v>
      </c>
      <c r="C614" s="4">
        <v>187.22311059039501</v>
      </c>
      <c r="D614" s="4">
        <v>188.368028818163</v>
      </c>
      <c r="E614" s="4">
        <v>224.71967286819</v>
      </c>
      <c r="F614" s="4">
        <v>246.20110731615</v>
      </c>
      <c r="G614" s="4">
        <v>269.272662026577</v>
      </c>
      <c r="H614" s="4">
        <v>258.35855648543497</v>
      </c>
      <c r="I614" s="4">
        <v>242.370398310463</v>
      </c>
      <c r="J614" s="4">
        <v>212.167176745874</v>
      </c>
      <c r="K614" s="4">
        <v>209.84670265338499</v>
      </c>
      <c r="L614" s="4">
        <v>180.418326481392</v>
      </c>
    </row>
    <row r="615" spans="1:12" x14ac:dyDescent="0.3">
      <c r="A615" s="10" t="s">
        <v>100</v>
      </c>
      <c r="B615" s="2" t="s">
        <v>191</v>
      </c>
      <c r="C615" s="4">
        <v>187.22311059039501</v>
      </c>
      <c r="D615" s="4">
        <v>188.368028818163</v>
      </c>
      <c r="E615" s="4">
        <v>224.71967286817801</v>
      </c>
      <c r="F615" s="4">
        <v>246.201107316144</v>
      </c>
      <c r="G615" s="4">
        <v>269.27266203259001</v>
      </c>
      <c r="H615" s="4">
        <v>258.35855648543497</v>
      </c>
      <c r="I615" s="4">
        <v>242.37039831046101</v>
      </c>
      <c r="J615" s="4">
        <v>212.16717674587301</v>
      </c>
      <c r="K615" s="4">
        <v>209.846702653373</v>
      </c>
      <c r="L615" s="4">
        <v>180.41832648194</v>
      </c>
    </row>
    <row r="616" spans="1:12" x14ac:dyDescent="0.3">
      <c r="A616" s="10" t="s">
        <v>100</v>
      </c>
      <c r="B616" s="2" t="s">
        <v>172</v>
      </c>
      <c r="C616" s="4">
        <v>187.222273257674</v>
      </c>
      <c r="D616" s="4">
        <v>188.36815944023701</v>
      </c>
      <c r="E616" s="4">
        <v>224.59528330771201</v>
      </c>
      <c r="F616" s="4">
        <v>246.10034332593699</v>
      </c>
      <c r="G616" s="4">
        <v>269.12121237287403</v>
      </c>
      <c r="H616" s="4">
        <v>258.20200526825801</v>
      </c>
      <c r="I616" s="4">
        <v>244.147885508315</v>
      </c>
      <c r="J616" s="4">
        <v>214.61574747826</v>
      </c>
      <c r="K616" s="4">
        <v>205.683551174771</v>
      </c>
      <c r="L616" s="4">
        <v>170.35640531987599</v>
      </c>
    </row>
    <row r="617" spans="1:12" x14ac:dyDescent="0.3">
      <c r="A617" s="10" t="s">
        <v>100</v>
      </c>
      <c r="B617" s="2" t="s">
        <v>192</v>
      </c>
      <c r="C617" s="4">
        <v>187.22311059804301</v>
      </c>
      <c r="D617" s="4">
        <v>188.36529407988601</v>
      </c>
      <c r="E617" s="4">
        <v>224.70071328347001</v>
      </c>
      <c r="F617" s="4">
        <v>246.205927769759</v>
      </c>
      <c r="G617" s="4">
        <v>269.27235482275103</v>
      </c>
      <c r="H617" s="4">
        <v>258.28371790134099</v>
      </c>
      <c r="I617" s="4">
        <v>242.35944166345601</v>
      </c>
      <c r="J617" s="4">
        <v>212.65263976368001</v>
      </c>
      <c r="K617" s="4">
        <v>205.42058650074799</v>
      </c>
      <c r="L617" s="4">
        <v>172.56532935618199</v>
      </c>
    </row>
    <row r="618" spans="1:12" x14ac:dyDescent="0.3">
      <c r="A618" s="10" t="s">
        <v>100</v>
      </c>
      <c r="B618" s="2" t="s">
        <v>193</v>
      </c>
      <c r="C618" s="4">
        <v>187.22227327028699</v>
      </c>
      <c r="D618" s="4">
        <v>188.366727105672</v>
      </c>
      <c r="E618" s="4">
        <v>224.57307308112999</v>
      </c>
      <c r="F618" s="4">
        <v>246.083807411588</v>
      </c>
      <c r="G618" s="4">
        <v>269.03810547146401</v>
      </c>
      <c r="H618" s="4">
        <v>258.16350576002702</v>
      </c>
      <c r="I618" s="4">
        <v>244.217011443888</v>
      </c>
      <c r="J618" s="4">
        <v>214.93486390732801</v>
      </c>
      <c r="K618" s="4">
        <v>206.40778183951801</v>
      </c>
      <c r="L618" s="4">
        <v>170.051769419859</v>
      </c>
    </row>
    <row r="619" spans="1:12" x14ac:dyDescent="0.3">
      <c r="A619" s="10" t="s">
        <v>100</v>
      </c>
      <c r="B619" s="2" t="s">
        <v>194</v>
      </c>
      <c r="C619" s="4">
        <v>187.22311059804301</v>
      </c>
      <c r="D619" s="4">
        <v>188.36802998811299</v>
      </c>
      <c r="E619" s="4">
        <v>224.72364820578801</v>
      </c>
      <c r="F619" s="4">
        <v>246.199341219752</v>
      </c>
      <c r="G619" s="4">
        <v>269.27722170628402</v>
      </c>
      <c r="H619" s="4">
        <v>258.307432757578</v>
      </c>
      <c r="I619" s="4">
        <v>242.61671390666299</v>
      </c>
      <c r="J619" s="4">
        <v>213.40191371298701</v>
      </c>
      <c r="K619" s="4">
        <v>207.056605241505</v>
      </c>
      <c r="L619" s="4">
        <v>173.296412199949</v>
      </c>
    </row>
    <row r="620" spans="1:12" x14ac:dyDescent="0.3">
      <c r="A620" s="10" t="s">
        <v>100</v>
      </c>
      <c r="B620" s="2" t="s">
        <v>195</v>
      </c>
      <c r="C620" s="4">
        <v>187.222273270285</v>
      </c>
      <c r="D620" s="4">
        <v>188.36866034436201</v>
      </c>
      <c r="E620" s="4">
        <v>224.71930238251801</v>
      </c>
      <c r="F620" s="4">
        <v>246.223416057267</v>
      </c>
      <c r="G620" s="4">
        <v>269.28141369193401</v>
      </c>
      <c r="H620" s="4">
        <v>258.34918798451298</v>
      </c>
      <c r="I620" s="4">
        <v>244.48878624640901</v>
      </c>
      <c r="J620" s="4">
        <v>214.98288236755101</v>
      </c>
      <c r="K620" s="4">
        <v>209.22765438971001</v>
      </c>
      <c r="L620" s="4">
        <v>176.30547979379199</v>
      </c>
    </row>
    <row r="621" spans="1:12" x14ac:dyDescent="0.3">
      <c r="A621" s="10" t="s">
        <v>100</v>
      </c>
      <c r="B621" s="2" t="s">
        <v>196</v>
      </c>
      <c r="C621" s="4">
        <v>187.22227327028699</v>
      </c>
      <c r="D621" s="4">
        <v>188.36866034436201</v>
      </c>
      <c r="E621" s="4">
        <v>224.71930238251801</v>
      </c>
      <c r="F621" s="4">
        <v>246.223416057267</v>
      </c>
      <c r="G621" s="4">
        <v>269.28141369193298</v>
      </c>
      <c r="H621" s="4">
        <v>258.34918798451503</v>
      </c>
      <c r="I621" s="4">
        <v>244.48878624641</v>
      </c>
      <c r="J621" s="4">
        <v>214.98288236754601</v>
      </c>
      <c r="K621" s="4">
        <v>209.227654389712</v>
      </c>
      <c r="L621" s="4">
        <v>176.30547979379</v>
      </c>
    </row>
    <row r="622" spans="1:12" x14ac:dyDescent="0.3">
      <c r="A622" s="10" t="s">
        <v>100</v>
      </c>
      <c r="B622" s="2" t="s">
        <v>197</v>
      </c>
      <c r="C622" s="4">
        <v>187.22227327028699</v>
      </c>
      <c r="D622" s="4">
        <v>188.36866034436201</v>
      </c>
      <c r="E622" s="4">
        <v>224.719302382508</v>
      </c>
      <c r="F622" s="4">
        <v>246.223416057268</v>
      </c>
      <c r="G622" s="4">
        <v>269.28141369193298</v>
      </c>
      <c r="H622" s="4">
        <v>258.349187984514</v>
      </c>
      <c r="I622" s="4">
        <v>244.48878624641</v>
      </c>
      <c r="J622" s="4">
        <v>214.98288236755101</v>
      </c>
      <c r="K622" s="4">
        <v>209.22765438970899</v>
      </c>
      <c r="L622" s="4">
        <v>176.30547978527201</v>
      </c>
    </row>
    <row r="623" spans="1:12" x14ac:dyDescent="0.3">
      <c r="A623" s="10" t="s">
        <v>100</v>
      </c>
      <c r="B623" s="2" t="s">
        <v>198</v>
      </c>
      <c r="C623" s="4">
        <v>187.22311059039501</v>
      </c>
      <c r="D623" s="4">
        <v>188.368028818163</v>
      </c>
      <c r="E623" s="4">
        <v>224.71967286817301</v>
      </c>
      <c r="F623" s="4">
        <v>246.201107316172</v>
      </c>
      <c r="G623" s="4">
        <v>269.272662026577</v>
      </c>
      <c r="H623" s="4">
        <v>258.35855648543401</v>
      </c>
      <c r="I623" s="4">
        <v>242.37039831046201</v>
      </c>
      <c r="J623" s="4">
        <v>212.16717674587201</v>
      </c>
      <c r="K623" s="4">
        <v>209.84670265339</v>
      </c>
      <c r="L623" s="4">
        <v>180.41832648142099</v>
      </c>
    </row>
    <row r="624" spans="1:12" x14ac:dyDescent="0.3">
      <c r="A624" s="10" t="s">
        <v>100</v>
      </c>
      <c r="B624" s="2" t="s">
        <v>199</v>
      </c>
      <c r="C624" s="4">
        <v>187.22311059039501</v>
      </c>
      <c r="D624" s="4">
        <v>188.368028818163</v>
      </c>
      <c r="E624" s="4">
        <v>224.71967286817599</v>
      </c>
      <c r="F624" s="4">
        <v>246.20110731618601</v>
      </c>
      <c r="G624" s="4">
        <v>269.27266202657302</v>
      </c>
      <c r="H624" s="4">
        <v>258.35855648543702</v>
      </c>
      <c r="I624" s="4">
        <v>242.370398310463</v>
      </c>
      <c r="J624" s="4">
        <v>212.16717674587201</v>
      </c>
      <c r="K624" s="4">
        <v>209.84670265342899</v>
      </c>
      <c r="L624" s="4">
        <v>180.41832648195401</v>
      </c>
    </row>
    <row r="625" spans="1:12" x14ac:dyDescent="0.3">
      <c r="A625" s="10" t="s">
        <v>100</v>
      </c>
      <c r="B625" s="2" t="s">
        <v>200</v>
      </c>
      <c r="C625" s="4">
        <v>187.22311059039501</v>
      </c>
      <c r="D625" s="4">
        <v>188.368028818163</v>
      </c>
      <c r="E625" s="4">
        <v>224.719672868174</v>
      </c>
      <c r="F625" s="4">
        <v>246.20110731614699</v>
      </c>
      <c r="G625" s="4">
        <v>269.272662026587</v>
      </c>
      <c r="H625" s="4">
        <v>258.358556485419</v>
      </c>
      <c r="I625" s="4">
        <v>242.37039831046201</v>
      </c>
      <c r="J625" s="4">
        <v>212.16717674587201</v>
      </c>
      <c r="K625" s="4">
        <v>209.846702653389</v>
      </c>
      <c r="L625" s="4">
        <v>180.41832648142099</v>
      </c>
    </row>
    <row r="626" spans="1:12" x14ac:dyDescent="0.3">
      <c r="A626" s="2" t="s">
        <v>106</v>
      </c>
      <c r="B626" s="2" t="s">
        <v>173</v>
      </c>
      <c r="C626" s="4">
        <v>1953.3196998691401</v>
      </c>
      <c r="D626" s="4">
        <v>1888.3000499310799</v>
      </c>
      <c r="E626" s="4">
        <v>1891.31648009019</v>
      </c>
      <c r="F626" s="4">
        <v>1858.9454055359499</v>
      </c>
      <c r="G626" s="4">
        <v>1626.66735288568</v>
      </c>
      <c r="H626" s="4">
        <v>1587.77123322074</v>
      </c>
      <c r="I626" s="4">
        <v>1590.90692353346</v>
      </c>
      <c r="J626" s="4">
        <v>1601.9497713148501</v>
      </c>
      <c r="K626" s="4">
        <v>1633.0424367103899</v>
      </c>
      <c r="L626" s="4">
        <v>1590.4669411807299</v>
      </c>
    </row>
    <row r="627" spans="1:12" x14ac:dyDescent="0.3">
      <c r="A627" s="10" t="s">
        <v>106</v>
      </c>
      <c r="B627" s="2" t="s">
        <v>170</v>
      </c>
      <c r="C627" s="4">
        <v>1953.3199905358499</v>
      </c>
      <c r="D627" s="4">
        <v>1888.4123448978501</v>
      </c>
      <c r="E627" s="4">
        <v>1891.33181411945</v>
      </c>
      <c r="F627" s="4">
        <v>1862.19920059319</v>
      </c>
      <c r="G627" s="4">
        <v>1626.79151242023</v>
      </c>
      <c r="H627" s="4">
        <v>1584.5608906151999</v>
      </c>
      <c r="I627" s="4">
        <v>1572.75006343062</v>
      </c>
      <c r="J627" s="4">
        <v>1450.0674084920799</v>
      </c>
      <c r="K627" s="4">
        <v>1083.1594717640701</v>
      </c>
      <c r="L627" s="4">
        <v>717.167525150507</v>
      </c>
    </row>
    <row r="628" spans="1:12" x14ac:dyDescent="0.3">
      <c r="A628" s="10" t="s">
        <v>106</v>
      </c>
      <c r="B628" s="2" t="s">
        <v>174</v>
      </c>
      <c r="C628" s="4">
        <v>1953.31999050535</v>
      </c>
      <c r="D628" s="4">
        <v>1888.4137045673599</v>
      </c>
      <c r="E628" s="4">
        <v>1891.3324598419899</v>
      </c>
      <c r="F628" s="4">
        <v>1861.8955595779701</v>
      </c>
      <c r="G628" s="4">
        <v>1627.32996443249</v>
      </c>
      <c r="H628" s="4">
        <v>1585.4139791657101</v>
      </c>
      <c r="I628" s="4">
        <v>1573.3636596696299</v>
      </c>
      <c r="J628" s="4">
        <v>1453.1457319010899</v>
      </c>
      <c r="K628" s="4">
        <v>1079.60230913907</v>
      </c>
      <c r="L628" s="4">
        <v>713.19830914532395</v>
      </c>
    </row>
    <row r="629" spans="1:12" x14ac:dyDescent="0.3">
      <c r="A629" s="10" t="s">
        <v>106</v>
      </c>
      <c r="B629" s="2" t="s">
        <v>175</v>
      </c>
      <c r="C629" s="4">
        <v>1953.31999050535</v>
      </c>
      <c r="D629" s="4">
        <v>1888.4123711982299</v>
      </c>
      <c r="E629" s="4">
        <v>1891.3318371053499</v>
      </c>
      <c r="F629" s="4">
        <v>1862.16073534972</v>
      </c>
      <c r="G629" s="4">
        <v>1626.7073921277999</v>
      </c>
      <c r="H629" s="4">
        <v>1585.181663352</v>
      </c>
      <c r="I629" s="4">
        <v>1573.3288158790999</v>
      </c>
      <c r="J629" s="4">
        <v>1445.2560926941501</v>
      </c>
      <c r="K629" s="4">
        <v>1077.15228035215</v>
      </c>
      <c r="L629" s="4">
        <v>717.80023862833195</v>
      </c>
    </row>
    <row r="630" spans="1:12" x14ac:dyDescent="0.3">
      <c r="A630" s="10" t="s">
        <v>106</v>
      </c>
      <c r="B630" s="2" t="s">
        <v>176</v>
      </c>
      <c r="C630" s="4">
        <v>1953.31999050535</v>
      </c>
      <c r="D630" s="4">
        <v>1888.41301847604</v>
      </c>
      <c r="E630" s="4">
        <v>1891.3324598389399</v>
      </c>
      <c r="F630" s="4">
        <v>1861.8948733981799</v>
      </c>
      <c r="G630" s="4">
        <v>1627.28523180759</v>
      </c>
      <c r="H630" s="4">
        <v>1585.5545204534001</v>
      </c>
      <c r="I630" s="4">
        <v>1573.39659208583</v>
      </c>
      <c r="J630" s="4">
        <v>1445.78185383142</v>
      </c>
      <c r="K630" s="4">
        <v>1072.7071879371799</v>
      </c>
      <c r="L630" s="4">
        <v>711.18287959574502</v>
      </c>
    </row>
    <row r="631" spans="1:12" x14ac:dyDescent="0.3">
      <c r="A631" s="10" t="s">
        <v>106</v>
      </c>
      <c r="B631" s="2" t="s">
        <v>177</v>
      </c>
      <c r="C631" s="4">
        <v>1953.31999050534</v>
      </c>
      <c r="D631" s="4">
        <v>1888.4123711982299</v>
      </c>
      <c r="E631" s="4">
        <v>1891.3318371053499</v>
      </c>
      <c r="F631" s="4">
        <v>1862.16073534972</v>
      </c>
      <c r="G631" s="4">
        <v>1626.7073921277999</v>
      </c>
      <c r="H631" s="4">
        <v>1585.18187766963</v>
      </c>
      <c r="I631" s="4">
        <v>1573.32989220883</v>
      </c>
      <c r="J631" s="4">
        <v>1445.2732652531199</v>
      </c>
      <c r="K631" s="4">
        <v>1076.8042274563199</v>
      </c>
      <c r="L631" s="4">
        <v>717.87149789024295</v>
      </c>
    </row>
    <row r="632" spans="1:12" x14ac:dyDescent="0.3">
      <c r="A632" s="10" t="s">
        <v>106</v>
      </c>
      <c r="B632" s="2" t="s">
        <v>178</v>
      </c>
      <c r="C632" s="4">
        <v>1953.31999050534</v>
      </c>
      <c r="D632" s="4">
        <v>1888.4123711982299</v>
      </c>
      <c r="E632" s="4">
        <v>1891.3318371053499</v>
      </c>
      <c r="F632" s="4">
        <v>1862.16073534972</v>
      </c>
      <c r="G632" s="4">
        <v>1626.7073921277999</v>
      </c>
      <c r="H632" s="4">
        <v>1585.18187766963</v>
      </c>
      <c r="I632" s="4">
        <v>1573.32989220884</v>
      </c>
      <c r="J632" s="4">
        <v>1445.2732652549701</v>
      </c>
      <c r="K632" s="4">
        <v>1076.80422745798</v>
      </c>
      <c r="L632" s="4">
        <v>717.871497888715</v>
      </c>
    </row>
    <row r="633" spans="1:12" x14ac:dyDescent="0.3">
      <c r="A633" s="10" t="s">
        <v>106</v>
      </c>
      <c r="B633" s="2" t="s">
        <v>179</v>
      </c>
      <c r="C633" s="4">
        <v>1953.31999050534</v>
      </c>
      <c r="D633" s="4">
        <v>1888.4123711982299</v>
      </c>
      <c r="E633" s="4">
        <v>1891.3318371053499</v>
      </c>
      <c r="F633" s="4">
        <v>1862.16073534972</v>
      </c>
      <c r="G633" s="4">
        <v>1626.7073921277999</v>
      </c>
      <c r="H633" s="4">
        <v>1585.18187766963</v>
      </c>
      <c r="I633" s="4">
        <v>1573.32989220887</v>
      </c>
      <c r="J633" s="4">
        <v>1445.27326525629</v>
      </c>
      <c r="K633" s="4">
        <v>1076.8042274587799</v>
      </c>
      <c r="L633" s="4">
        <v>717.87149788996601</v>
      </c>
    </row>
    <row r="634" spans="1:12" x14ac:dyDescent="0.3">
      <c r="A634" s="10" t="s">
        <v>106</v>
      </c>
      <c r="B634" s="2" t="s">
        <v>180</v>
      </c>
      <c r="C634" s="4">
        <v>1953.31999050535</v>
      </c>
      <c r="D634" s="4">
        <v>1888.41301847604</v>
      </c>
      <c r="E634" s="4">
        <v>1891.3324598389399</v>
      </c>
      <c r="F634" s="4">
        <v>1861.8948733982099</v>
      </c>
      <c r="G634" s="4">
        <v>1627.28523180759</v>
      </c>
      <c r="H634" s="4">
        <v>1585.5545204534001</v>
      </c>
      <c r="I634" s="4">
        <v>1573.39659208583</v>
      </c>
      <c r="J634" s="4">
        <v>1445.7818538311701</v>
      </c>
      <c r="K634" s="4">
        <v>1072.7071879369</v>
      </c>
      <c r="L634" s="4">
        <v>711.18287959558097</v>
      </c>
    </row>
    <row r="635" spans="1:12" x14ac:dyDescent="0.3">
      <c r="A635" s="10" t="s">
        <v>106</v>
      </c>
      <c r="B635" s="2" t="s">
        <v>181</v>
      </c>
      <c r="C635" s="4">
        <v>1953.31999050534</v>
      </c>
      <c r="D635" s="4">
        <v>1888.41301847604</v>
      </c>
      <c r="E635" s="4">
        <v>1891.3324598389399</v>
      </c>
      <c r="F635" s="4">
        <v>1861.8948733981799</v>
      </c>
      <c r="G635" s="4">
        <v>1627.28523180759</v>
      </c>
      <c r="H635" s="4">
        <v>1585.5545204534001</v>
      </c>
      <c r="I635" s="4">
        <v>1573.39659208582</v>
      </c>
      <c r="J635" s="4">
        <v>1445.78185383134</v>
      </c>
      <c r="K635" s="4">
        <v>1072.7071879370801</v>
      </c>
      <c r="L635" s="4">
        <v>711.182879595695</v>
      </c>
    </row>
    <row r="636" spans="1:12" x14ac:dyDescent="0.3">
      <c r="A636" s="10" t="s">
        <v>106</v>
      </c>
      <c r="B636" s="2" t="s">
        <v>182</v>
      </c>
      <c r="C636" s="4">
        <v>1953.31999050535</v>
      </c>
      <c r="D636" s="4">
        <v>1888.41301847604</v>
      </c>
      <c r="E636" s="4">
        <v>1891.3324598389399</v>
      </c>
      <c r="F636" s="4">
        <v>1861.8948733981799</v>
      </c>
      <c r="G636" s="4">
        <v>1627.28523180759</v>
      </c>
      <c r="H636" s="4">
        <v>1585.5545204534001</v>
      </c>
      <c r="I636" s="4">
        <v>1573.39659208583</v>
      </c>
      <c r="J636" s="4">
        <v>1445.7818538310401</v>
      </c>
      <c r="K636" s="4">
        <v>1072.7071879370101</v>
      </c>
      <c r="L636" s="4">
        <v>711.18287959553004</v>
      </c>
    </row>
    <row r="637" spans="1:12" x14ac:dyDescent="0.3">
      <c r="A637" s="10" t="s">
        <v>106</v>
      </c>
      <c r="B637" s="2" t="s">
        <v>171</v>
      </c>
      <c r="C637" s="4">
        <v>1953.3199905358499</v>
      </c>
      <c r="D637" s="4">
        <v>1888.4123448978501</v>
      </c>
      <c r="E637" s="4">
        <v>1891.33181411946</v>
      </c>
      <c r="F637" s="4">
        <v>1862.19920059319</v>
      </c>
      <c r="G637" s="4">
        <v>1626.79151242023</v>
      </c>
      <c r="H637" s="4">
        <v>1584.5608906151999</v>
      </c>
      <c r="I637" s="4">
        <v>1572.75006343064</v>
      </c>
      <c r="J637" s="4">
        <v>1450.06740849226</v>
      </c>
      <c r="K637" s="4">
        <v>1083.1594717642399</v>
      </c>
      <c r="L637" s="4">
        <v>717.16752515056305</v>
      </c>
    </row>
    <row r="638" spans="1:12" x14ac:dyDescent="0.3">
      <c r="A638" s="10" t="s">
        <v>106</v>
      </c>
      <c r="B638" s="2" t="s">
        <v>183</v>
      </c>
      <c r="C638" s="4">
        <v>1953.31999050535</v>
      </c>
      <c r="D638" s="4">
        <v>1888.4137045673599</v>
      </c>
      <c r="E638" s="4">
        <v>1891.3324598419899</v>
      </c>
      <c r="F638" s="4">
        <v>1861.8955595779701</v>
      </c>
      <c r="G638" s="4">
        <v>1627.32996443249</v>
      </c>
      <c r="H638" s="4">
        <v>1585.4139791657001</v>
      </c>
      <c r="I638" s="4">
        <v>1573.3636596696299</v>
      </c>
      <c r="J638" s="4">
        <v>1453.1457319011099</v>
      </c>
      <c r="K638" s="4">
        <v>1079.60230913909</v>
      </c>
      <c r="L638" s="4">
        <v>713.19830914299905</v>
      </c>
    </row>
    <row r="639" spans="1:12" x14ac:dyDescent="0.3">
      <c r="A639" s="10" t="s">
        <v>106</v>
      </c>
      <c r="B639" s="2" t="s">
        <v>184</v>
      </c>
      <c r="C639" s="4">
        <v>1953.31999050535</v>
      </c>
      <c r="D639" s="4">
        <v>1888.4123711982299</v>
      </c>
      <c r="E639" s="4">
        <v>1891.3318371053599</v>
      </c>
      <c r="F639" s="4">
        <v>1862.16073534972</v>
      </c>
      <c r="G639" s="4">
        <v>1626.7073921277999</v>
      </c>
      <c r="H639" s="4">
        <v>1585.181663352</v>
      </c>
      <c r="I639" s="4">
        <v>1573.32881587927</v>
      </c>
      <c r="J639" s="4">
        <v>1445.2560927028901</v>
      </c>
      <c r="K639" s="4">
        <v>1077.15228036082</v>
      </c>
      <c r="L639" s="4">
        <v>717.80023863372401</v>
      </c>
    </row>
    <row r="640" spans="1:12" x14ac:dyDescent="0.3">
      <c r="A640" s="10" t="s">
        <v>106</v>
      </c>
      <c r="B640" s="2" t="s">
        <v>185</v>
      </c>
      <c r="C640" s="4">
        <v>1953.31999050535</v>
      </c>
      <c r="D640" s="4">
        <v>1888.41301847604</v>
      </c>
      <c r="E640" s="4">
        <v>1891.3324598389399</v>
      </c>
      <c r="F640" s="4">
        <v>1861.8948733981799</v>
      </c>
      <c r="G640" s="4">
        <v>1627.28523180759</v>
      </c>
      <c r="H640" s="4">
        <v>1585.5545204534001</v>
      </c>
      <c r="I640" s="4">
        <v>1573.39659208583</v>
      </c>
      <c r="J640" s="4">
        <v>1445.7818538311101</v>
      </c>
      <c r="K640" s="4">
        <v>1072.7071879370401</v>
      </c>
      <c r="L640" s="4">
        <v>711.18287959557404</v>
      </c>
    </row>
    <row r="641" spans="1:12" x14ac:dyDescent="0.3">
      <c r="A641" s="10" t="s">
        <v>106</v>
      </c>
      <c r="B641" s="2" t="s">
        <v>186</v>
      </c>
      <c r="C641" s="4">
        <v>1953.31999050534</v>
      </c>
      <c r="D641" s="4">
        <v>1888.41252755032</v>
      </c>
      <c r="E641" s="4">
        <v>1891.3319737603799</v>
      </c>
      <c r="F641" s="4">
        <v>1861.9316723557399</v>
      </c>
      <c r="G641" s="4">
        <v>1626.7072194284301</v>
      </c>
      <c r="H641" s="4">
        <v>1584.2990318613699</v>
      </c>
      <c r="I641" s="4">
        <v>1572.83337899346</v>
      </c>
      <c r="J641" s="4">
        <v>1450.6657811863599</v>
      </c>
      <c r="K641" s="4">
        <v>1077.7573741727699</v>
      </c>
      <c r="L641" s="4">
        <v>708.42499225140295</v>
      </c>
    </row>
    <row r="642" spans="1:12" x14ac:dyDescent="0.3">
      <c r="A642" s="10" t="s">
        <v>106</v>
      </c>
      <c r="B642" s="2" t="s">
        <v>187</v>
      </c>
      <c r="C642" s="4">
        <v>1953.31999050535</v>
      </c>
      <c r="D642" s="4">
        <v>1888.41252755032</v>
      </c>
      <c r="E642" s="4">
        <v>1891.3319737603799</v>
      </c>
      <c r="F642" s="4">
        <v>1861.9316723557399</v>
      </c>
      <c r="G642" s="4">
        <v>1626.7072194284301</v>
      </c>
      <c r="H642" s="4">
        <v>1584.2990318613699</v>
      </c>
      <c r="I642" s="4">
        <v>1572.83337899346</v>
      </c>
      <c r="J642" s="4">
        <v>1450.6657811862101</v>
      </c>
      <c r="K642" s="4">
        <v>1077.7573741726301</v>
      </c>
      <c r="L642" s="4">
        <v>708.42499225139898</v>
      </c>
    </row>
    <row r="643" spans="1:12" x14ac:dyDescent="0.3">
      <c r="A643" s="10" t="s">
        <v>106</v>
      </c>
      <c r="B643" s="2" t="s">
        <v>188</v>
      </c>
      <c r="C643" s="4">
        <v>1953.31999050535</v>
      </c>
      <c r="D643" s="4">
        <v>1888.41252755032</v>
      </c>
      <c r="E643" s="4">
        <v>1891.3319737603799</v>
      </c>
      <c r="F643" s="4">
        <v>1861.9316723557399</v>
      </c>
      <c r="G643" s="4">
        <v>1626.7072194284301</v>
      </c>
      <c r="H643" s="4">
        <v>1584.2990318613699</v>
      </c>
      <c r="I643" s="4">
        <v>1572.83337899346</v>
      </c>
      <c r="J643" s="4">
        <v>1450.6657811862401</v>
      </c>
      <c r="K643" s="4">
        <v>1077.7573741726601</v>
      </c>
      <c r="L643" s="4">
        <v>708.424992251758</v>
      </c>
    </row>
    <row r="644" spans="1:12" x14ac:dyDescent="0.3">
      <c r="A644" s="10" t="s">
        <v>106</v>
      </c>
      <c r="B644" s="2" t="s">
        <v>189</v>
      </c>
      <c r="C644" s="4">
        <v>1953.31999052384</v>
      </c>
      <c r="D644" s="4">
        <v>1888.41267020132</v>
      </c>
      <c r="E644" s="4">
        <v>1891.3321558968901</v>
      </c>
      <c r="F644" s="4">
        <v>1862.4036801376601</v>
      </c>
      <c r="G644" s="4">
        <v>1627.37732693405</v>
      </c>
      <c r="H644" s="4">
        <v>1584.1422598816901</v>
      </c>
      <c r="I644" s="4">
        <v>1572.75640084767</v>
      </c>
      <c r="J644" s="4">
        <v>1457.8461788618899</v>
      </c>
      <c r="K644" s="4">
        <v>1077.1484227884901</v>
      </c>
      <c r="L644" s="4">
        <v>700.31763565799304</v>
      </c>
    </row>
    <row r="645" spans="1:12" x14ac:dyDescent="0.3">
      <c r="A645" s="10" t="s">
        <v>106</v>
      </c>
      <c r="B645" s="2" t="s">
        <v>190</v>
      </c>
      <c r="C645" s="4">
        <v>1953.31999052384</v>
      </c>
      <c r="D645" s="4">
        <v>1888.41267020132</v>
      </c>
      <c r="E645" s="4">
        <v>1891.3321558968901</v>
      </c>
      <c r="F645" s="4">
        <v>1862.4036801376601</v>
      </c>
      <c r="G645" s="4">
        <v>1627.37732693405</v>
      </c>
      <c r="H645" s="4">
        <v>1584.1422598816901</v>
      </c>
      <c r="I645" s="4">
        <v>1572.75640084767</v>
      </c>
      <c r="J645" s="4">
        <v>1457.8461788618899</v>
      </c>
      <c r="K645" s="4">
        <v>1077.1484227885401</v>
      </c>
      <c r="L645" s="4">
        <v>700.31763566095901</v>
      </c>
    </row>
    <row r="646" spans="1:12" x14ac:dyDescent="0.3">
      <c r="A646" s="10" t="s">
        <v>106</v>
      </c>
      <c r="B646" s="2" t="s">
        <v>191</v>
      </c>
      <c r="C646" s="4">
        <v>1953.31999052384</v>
      </c>
      <c r="D646" s="4">
        <v>1888.41267020132</v>
      </c>
      <c r="E646" s="4">
        <v>1891.3321558968901</v>
      </c>
      <c r="F646" s="4">
        <v>1862.4036801376601</v>
      </c>
      <c r="G646" s="4">
        <v>1627.37732693405</v>
      </c>
      <c r="H646" s="4">
        <v>1584.1422598816901</v>
      </c>
      <c r="I646" s="4">
        <v>1572.75640084767</v>
      </c>
      <c r="J646" s="4">
        <v>1457.8461788618899</v>
      </c>
      <c r="K646" s="4">
        <v>1077.1484227884901</v>
      </c>
      <c r="L646" s="4">
        <v>700.31763565751396</v>
      </c>
    </row>
    <row r="647" spans="1:12" x14ac:dyDescent="0.3">
      <c r="A647" s="10" t="s">
        <v>106</v>
      </c>
      <c r="B647" s="2" t="s">
        <v>172</v>
      </c>
      <c r="C647" s="4">
        <v>1953.3199905358499</v>
      </c>
      <c r="D647" s="4">
        <v>1888.4123448978501</v>
      </c>
      <c r="E647" s="4">
        <v>1891.33181411945</v>
      </c>
      <c r="F647" s="4">
        <v>1862.19920059319</v>
      </c>
      <c r="G647" s="4">
        <v>1626.79151242023</v>
      </c>
      <c r="H647" s="4">
        <v>1584.5608906151999</v>
      </c>
      <c r="I647" s="4">
        <v>1572.7500634304999</v>
      </c>
      <c r="J647" s="4">
        <v>1450.0674084910099</v>
      </c>
      <c r="K647" s="4">
        <v>1083.1594717630801</v>
      </c>
      <c r="L647" s="4">
        <v>717.167525151071</v>
      </c>
    </row>
    <row r="648" spans="1:12" x14ac:dyDescent="0.3">
      <c r="A648" s="10" t="s">
        <v>106</v>
      </c>
      <c r="B648" s="2" t="s">
        <v>192</v>
      </c>
      <c r="C648" s="4">
        <v>1953.31999050535</v>
      </c>
      <c r="D648" s="4">
        <v>1888.4137045673599</v>
      </c>
      <c r="E648" s="4">
        <v>1891.3324598419899</v>
      </c>
      <c r="F648" s="4">
        <v>1861.8955595779701</v>
      </c>
      <c r="G648" s="4">
        <v>1627.32996443249</v>
      </c>
      <c r="H648" s="4">
        <v>1585.4139791657001</v>
      </c>
      <c r="I648" s="4">
        <v>1573.3636596696299</v>
      </c>
      <c r="J648" s="4">
        <v>1453.1457319010899</v>
      </c>
      <c r="K648" s="4">
        <v>1079.60230913907</v>
      </c>
      <c r="L648" s="4">
        <v>713.19830914269801</v>
      </c>
    </row>
    <row r="649" spans="1:12" x14ac:dyDescent="0.3">
      <c r="A649" s="10" t="s">
        <v>106</v>
      </c>
      <c r="B649" s="2" t="s">
        <v>193</v>
      </c>
      <c r="C649" s="4">
        <v>1953.31999050535</v>
      </c>
      <c r="D649" s="4">
        <v>1888.4123711982299</v>
      </c>
      <c r="E649" s="4">
        <v>1891.3318371053499</v>
      </c>
      <c r="F649" s="4">
        <v>1862.16073534972</v>
      </c>
      <c r="G649" s="4">
        <v>1626.7073921277999</v>
      </c>
      <c r="H649" s="4">
        <v>1585.18166335201</v>
      </c>
      <c r="I649" s="4">
        <v>1573.3288158792</v>
      </c>
      <c r="J649" s="4">
        <v>1445.25609269964</v>
      </c>
      <c r="K649" s="4">
        <v>1077.1522803575899</v>
      </c>
      <c r="L649" s="4">
        <v>717.80023863171698</v>
      </c>
    </row>
    <row r="650" spans="1:12" x14ac:dyDescent="0.3">
      <c r="A650" s="10" t="s">
        <v>106</v>
      </c>
      <c r="B650" s="2" t="s">
        <v>194</v>
      </c>
      <c r="C650" s="4">
        <v>1953.31999050535</v>
      </c>
      <c r="D650" s="4">
        <v>1888.41301847604</v>
      </c>
      <c r="E650" s="4">
        <v>1891.3324598389399</v>
      </c>
      <c r="F650" s="4">
        <v>1861.8948733981799</v>
      </c>
      <c r="G650" s="4">
        <v>1627.28523180759</v>
      </c>
      <c r="H650" s="4">
        <v>1585.5545204534001</v>
      </c>
      <c r="I650" s="4">
        <v>1573.39659208582</v>
      </c>
      <c r="J650" s="4">
        <v>1445.7818538310801</v>
      </c>
      <c r="K650" s="4">
        <v>1072.7071879369701</v>
      </c>
      <c r="L650" s="4">
        <v>711.18287959558802</v>
      </c>
    </row>
    <row r="651" spans="1:12" x14ac:dyDescent="0.3">
      <c r="A651" s="10" t="s">
        <v>106</v>
      </c>
      <c r="B651" s="2" t="s">
        <v>195</v>
      </c>
      <c r="C651" s="4">
        <v>1953.31999050535</v>
      </c>
      <c r="D651" s="4">
        <v>1888.41252755032</v>
      </c>
      <c r="E651" s="4">
        <v>1891.3319737603799</v>
      </c>
      <c r="F651" s="4">
        <v>1861.9316723557399</v>
      </c>
      <c r="G651" s="4">
        <v>1626.7072194284401</v>
      </c>
      <c r="H651" s="4">
        <v>1584.2990318613699</v>
      </c>
      <c r="I651" s="4">
        <v>1572.83337899346</v>
      </c>
      <c r="J651" s="4">
        <v>1450.6657811862401</v>
      </c>
      <c r="K651" s="4">
        <v>1077.7573741726801</v>
      </c>
      <c r="L651" s="4">
        <v>708.42499225172503</v>
      </c>
    </row>
    <row r="652" spans="1:12" x14ac:dyDescent="0.3">
      <c r="A652" s="10" t="s">
        <v>106</v>
      </c>
      <c r="B652" s="2" t="s">
        <v>196</v>
      </c>
      <c r="C652" s="4">
        <v>1953.31999050535</v>
      </c>
      <c r="D652" s="4">
        <v>1888.41252755032</v>
      </c>
      <c r="E652" s="4">
        <v>1891.3319737603799</v>
      </c>
      <c r="F652" s="4">
        <v>1861.9316723557399</v>
      </c>
      <c r="G652" s="4">
        <v>1626.7072194284301</v>
      </c>
      <c r="H652" s="4">
        <v>1584.2990318613699</v>
      </c>
      <c r="I652" s="4">
        <v>1572.83337899346</v>
      </c>
      <c r="J652" s="4">
        <v>1450.6657811863599</v>
      </c>
      <c r="K652" s="4">
        <v>1077.7573741727799</v>
      </c>
      <c r="L652" s="4">
        <v>708.42499225172696</v>
      </c>
    </row>
    <row r="653" spans="1:12" x14ac:dyDescent="0.3">
      <c r="A653" s="10" t="s">
        <v>106</v>
      </c>
      <c r="B653" s="2" t="s">
        <v>197</v>
      </c>
      <c r="C653" s="4">
        <v>1953.31999050535</v>
      </c>
      <c r="D653" s="4">
        <v>1888.41252755032</v>
      </c>
      <c r="E653" s="4">
        <v>1891.3319737603799</v>
      </c>
      <c r="F653" s="4">
        <v>1861.9316723557399</v>
      </c>
      <c r="G653" s="4">
        <v>1626.7072194284301</v>
      </c>
      <c r="H653" s="4">
        <v>1584.2990318613699</v>
      </c>
      <c r="I653" s="4">
        <v>1572.83337899346</v>
      </c>
      <c r="J653" s="4">
        <v>1450.6657811862401</v>
      </c>
      <c r="K653" s="4">
        <v>1077.7573741726601</v>
      </c>
      <c r="L653" s="4">
        <v>708.42499226440202</v>
      </c>
    </row>
    <row r="654" spans="1:12" x14ac:dyDescent="0.3">
      <c r="A654" s="10" t="s">
        <v>106</v>
      </c>
      <c r="B654" s="2" t="s">
        <v>198</v>
      </c>
      <c r="C654" s="4">
        <v>1953.31999052384</v>
      </c>
      <c r="D654" s="4">
        <v>1888.41267020132</v>
      </c>
      <c r="E654" s="4">
        <v>1891.3321558968901</v>
      </c>
      <c r="F654" s="4">
        <v>1862.4036801376601</v>
      </c>
      <c r="G654" s="4">
        <v>1627.37732693405</v>
      </c>
      <c r="H654" s="4">
        <v>1584.1422598816901</v>
      </c>
      <c r="I654" s="4">
        <v>1572.75640084767</v>
      </c>
      <c r="J654" s="4">
        <v>1457.8461788618899</v>
      </c>
      <c r="K654" s="4">
        <v>1077.14842278848</v>
      </c>
      <c r="L654" s="4">
        <v>700.31763565799497</v>
      </c>
    </row>
    <row r="655" spans="1:12" x14ac:dyDescent="0.3">
      <c r="A655" s="10" t="s">
        <v>106</v>
      </c>
      <c r="B655" s="2" t="s">
        <v>199</v>
      </c>
      <c r="C655" s="4">
        <v>1953.31999052384</v>
      </c>
      <c r="D655" s="4">
        <v>1888.41267020132</v>
      </c>
      <c r="E655" s="4">
        <v>1891.3321558968901</v>
      </c>
      <c r="F655" s="4">
        <v>1862.4036801376601</v>
      </c>
      <c r="G655" s="4">
        <v>1627.37732693405</v>
      </c>
      <c r="H655" s="4">
        <v>1584.1422598816901</v>
      </c>
      <c r="I655" s="4">
        <v>1572.75640084767</v>
      </c>
      <c r="J655" s="4">
        <v>1457.8461788618899</v>
      </c>
      <c r="K655" s="4">
        <v>1077.1484227879901</v>
      </c>
      <c r="L655" s="4">
        <v>700.317635657501</v>
      </c>
    </row>
    <row r="656" spans="1:12" x14ac:dyDescent="0.3">
      <c r="A656" s="10" t="s">
        <v>106</v>
      </c>
      <c r="B656" s="2" t="s">
        <v>200</v>
      </c>
      <c r="C656" s="4">
        <v>1953.31999052384</v>
      </c>
      <c r="D656" s="4">
        <v>1888.41267020132</v>
      </c>
      <c r="E656" s="4">
        <v>1891.3321558968901</v>
      </c>
      <c r="F656" s="4">
        <v>1862.4036801376601</v>
      </c>
      <c r="G656" s="4">
        <v>1627.37732693405</v>
      </c>
      <c r="H656" s="4">
        <v>1584.1422598816901</v>
      </c>
      <c r="I656" s="4">
        <v>1572.75640084768</v>
      </c>
      <c r="J656" s="4">
        <v>1457.8461788618899</v>
      </c>
      <c r="K656" s="4">
        <v>1077.1484227885001</v>
      </c>
      <c r="L656" s="4">
        <v>700.31763565799599</v>
      </c>
    </row>
  </sheetData>
  <sortState xmlns:xlrd2="http://schemas.microsoft.com/office/spreadsheetml/2017/richdata2" ref="A3:L377">
    <sortCondition ref="B3:B377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F1F808-0EE6-4398-B0D0-7737A856377B}">
  <dimension ref="A1:T62"/>
  <sheetViews>
    <sheetView topLeftCell="A39" workbookViewId="0">
      <selection activeCell="A62" sqref="A62"/>
    </sheetView>
  </sheetViews>
  <sheetFormatPr defaultRowHeight="14.4" x14ac:dyDescent="0.3"/>
  <cols>
    <col min="1" max="1" width="19.88671875" bestFit="1" customWidth="1"/>
  </cols>
  <sheetData>
    <row r="1" spans="1:20" ht="72" x14ac:dyDescent="0.3">
      <c r="B1" s="20">
        <v>2010</v>
      </c>
      <c r="C1" s="20">
        <v>2011</v>
      </c>
      <c r="D1" s="20">
        <v>2015</v>
      </c>
      <c r="E1" s="20">
        <v>2020</v>
      </c>
      <c r="F1" s="20">
        <v>2025</v>
      </c>
      <c r="G1" s="20">
        <v>2030</v>
      </c>
      <c r="H1" s="20">
        <v>2035</v>
      </c>
      <c r="I1" s="20">
        <v>2040</v>
      </c>
      <c r="J1" s="20">
        <v>2045</v>
      </c>
      <c r="K1" s="20">
        <v>2050</v>
      </c>
      <c r="M1" s="13"/>
      <c r="N1" s="12" t="s">
        <v>45</v>
      </c>
      <c r="O1" s="12" t="s">
        <v>46</v>
      </c>
      <c r="P1" s="12" t="s">
        <v>47</v>
      </c>
      <c r="Q1" s="12" t="s">
        <v>48</v>
      </c>
      <c r="R1" s="12" t="s">
        <v>49</v>
      </c>
      <c r="S1" s="12" t="s">
        <v>50</v>
      </c>
      <c r="T1" s="12" t="s">
        <v>51</v>
      </c>
    </row>
    <row r="2" spans="1:20" x14ac:dyDescent="0.3">
      <c r="A2" s="2" t="s">
        <v>124</v>
      </c>
      <c r="B2" s="21">
        <f>SUMIFS('CO2'!C:C,'CO2'!$B:$B,$A2,'CO2'!$A:$A,"COMCO2")+SUMIFS('CO2'!C:C,'CO2'!$B:$B,$A2,'CO2'!$A:$A,"ELCCO2")+SUMIFS('CO2'!C:C,'CO2'!$B:$B,$A2,'CO2'!$A:$A,"ETHCO2")+SUMIFS('CO2'!C:C,'CO2'!$B:$B,$A2,'CO2'!$A:$A,"INDCO2")+SUMIFS('CO2'!C:C,'CO2'!$B:$B,$A2,'CO2'!$A:$A,"REFCO2")+SUMIFS('CO2'!C:C,'CO2'!$B:$B,$A2,'CO2'!$A:$A,"RESCO2")+SUMIFS('CO2'!C:C,'CO2'!$B:$B,$A2,'CO2'!$A:$A,"RSSCO2")+SUMIFS('CO2'!C:C,'CO2'!$B:$B,$A2,'CO2'!$A:$A,"TRNCO2")</f>
        <v>5371.2975848866699</v>
      </c>
      <c r="C2" s="21">
        <f>SUMIFS('CO2'!D:D,'CO2'!$B:$B,$A2,'CO2'!$A:$A,"COMCO2")+SUMIFS('CO2'!D:D,'CO2'!$B:$B,$A2,'CO2'!$A:$A,"ELCCO2")+SUMIFS('CO2'!D:D,'CO2'!$B:$B,$A2,'CO2'!$A:$A,"ETHCO2")+SUMIFS('CO2'!D:D,'CO2'!$B:$B,$A2,'CO2'!$A:$A,"INDCO2")+SUMIFS('CO2'!D:D,'CO2'!$B:$B,$A2,'CO2'!$A:$A,"REFCO2")+SUMIFS('CO2'!D:D,'CO2'!$B:$B,$A2,'CO2'!$A:$A,"RESCO2")+SUMIFS('CO2'!D:D,'CO2'!$B:$B,$A2,'CO2'!$A:$A,"RSSCO2")+SUMIFS('CO2'!D:D,'CO2'!$B:$B,$A2,'CO2'!$A:$A,"TRNCO2")</f>
        <v>5203.5177129986014</v>
      </c>
      <c r="D2" s="21">
        <f>SUMIFS('CO2'!E:E,'CO2'!$B:$B,$A2,'CO2'!$A:$A,"COMCO2")+SUMIFS('CO2'!E:E,'CO2'!$B:$B,$A2,'CO2'!$A:$A,"ELCCO2")+SUMIFS('CO2'!E:E,'CO2'!$B:$B,$A2,'CO2'!$A:$A,"ETHCO2")+SUMIFS('CO2'!E:E,'CO2'!$B:$B,$A2,'CO2'!$A:$A,"INDCO2")+SUMIFS('CO2'!E:E,'CO2'!$B:$B,$A2,'CO2'!$A:$A,"REFCO2")+SUMIFS('CO2'!E:E,'CO2'!$B:$B,$A2,'CO2'!$A:$A,"RESCO2")+SUMIFS('CO2'!E:E,'CO2'!$B:$B,$A2,'CO2'!$A:$A,"RSSCO2")+SUMIFS('CO2'!E:E,'CO2'!$B:$B,$A2,'CO2'!$A:$A,"TRNCO2")</f>
        <v>5082.4956093506662</v>
      </c>
      <c r="E2" s="21">
        <f>SUMIFS('CO2'!F:F,'CO2'!$B:$B,$A2,'CO2'!$A:$A,"COMCO2")+SUMIFS('CO2'!F:F,'CO2'!$B:$B,$A2,'CO2'!$A:$A,"ELCCO2")+SUMIFS('CO2'!F:F,'CO2'!$B:$B,$A2,'CO2'!$A:$A,"ETHCO2")+SUMIFS('CO2'!F:F,'CO2'!$B:$B,$A2,'CO2'!$A:$A,"INDCO2")+SUMIFS('CO2'!F:F,'CO2'!$B:$B,$A2,'CO2'!$A:$A,"REFCO2")+SUMIFS('CO2'!F:F,'CO2'!$B:$B,$A2,'CO2'!$A:$A,"RESCO2")+SUMIFS('CO2'!F:F,'CO2'!$B:$B,$A2,'CO2'!$A:$A,"RSSCO2")+SUMIFS('CO2'!F:F,'CO2'!$B:$B,$A2,'CO2'!$A:$A,"TRNCO2")</f>
        <v>4835.3838879714549</v>
      </c>
      <c r="F2" s="21">
        <f>SUMIFS('CO2'!G:G,'CO2'!$B:$B,$A2,'CO2'!$A:$A,"COMCO2")+SUMIFS('CO2'!G:G,'CO2'!$B:$B,$A2,'CO2'!$A:$A,"ELCCO2")+SUMIFS('CO2'!G:G,'CO2'!$B:$B,$A2,'CO2'!$A:$A,"ETHCO2")+SUMIFS('CO2'!G:G,'CO2'!$B:$B,$A2,'CO2'!$A:$A,"INDCO2")+SUMIFS('CO2'!G:G,'CO2'!$B:$B,$A2,'CO2'!$A:$A,"REFCO2")+SUMIFS('CO2'!G:G,'CO2'!$B:$B,$A2,'CO2'!$A:$A,"RESCO2")+SUMIFS('CO2'!G:G,'CO2'!$B:$B,$A2,'CO2'!$A:$A,"RSSCO2")+SUMIFS('CO2'!G:G,'CO2'!$B:$B,$A2,'CO2'!$A:$A,"TRNCO2")</f>
        <v>4576.3780136142559</v>
      </c>
      <c r="G2" s="21">
        <f>SUMIFS('CO2'!H:H,'CO2'!$B:$B,$A2,'CO2'!$A:$A,"COMCO2")+SUMIFS('CO2'!H:H,'CO2'!$B:$B,$A2,'CO2'!$A:$A,"ELCCO2")+SUMIFS('CO2'!H:H,'CO2'!$B:$B,$A2,'CO2'!$A:$A,"ETHCO2")+SUMIFS('CO2'!H:H,'CO2'!$B:$B,$A2,'CO2'!$A:$A,"INDCO2")+SUMIFS('CO2'!H:H,'CO2'!$B:$B,$A2,'CO2'!$A:$A,"REFCO2")+SUMIFS('CO2'!H:H,'CO2'!$B:$B,$A2,'CO2'!$A:$A,"RESCO2")+SUMIFS('CO2'!H:H,'CO2'!$B:$B,$A2,'CO2'!$A:$A,"RSSCO2")+SUMIFS('CO2'!H:H,'CO2'!$B:$B,$A2,'CO2'!$A:$A,"TRNCO2")</f>
        <v>4533.8925390131781</v>
      </c>
      <c r="H2" s="21">
        <f>SUMIFS('CO2'!I:I,'CO2'!$B:$B,$A2,'CO2'!$A:$A,"COMCO2")+SUMIFS('CO2'!I:I,'CO2'!$B:$B,$A2,'CO2'!$A:$A,"ELCCO2")+SUMIFS('CO2'!I:I,'CO2'!$B:$B,$A2,'CO2'!$A:$A,"ETHCO2")+SUMIFS('CO2'!I:I,'CO2'!$B:$B,$A2,'CO2'!$A:$A,"INDCO2")+SUMIFS('CO2'!I:I,'CO2'!$B:$B,$A2,'CO2'!$A:$A,"REFCO2")+SUMIFS('CO2'!I:I,'CO2'!$B:$B,$A2,'CO2'!$A:$A,"RESCO2")+SUMIFS('CO2'!I:I,'CO2'!$B:$B,$A2,'CO2'!$A:$A,"RSSCO2")+SUMIFS('CO2'!I:I,'CO2'!$B:$B,$A2,'CO2'!$A:$A,"TRNCO2")</f>
        <v>4557.0164759272893</v>
      </c>
      <c r="I2" s="21">
        <f>SUMIFS('CO2'!J:J,'CO2'!$B:$B,$A2,'CO2'!$A:$A,"COMCO2")+SUMIFS('CO2'!J:J,'CO2'!$B:$B,$A2,'CO2'!$A:$A,"ELCCO2")+SUMIFS('CO2'!J:J,'CO2'!$B:$B,$A2,'CO2'!$A:$A,"ETHCO2")+SUMIFS('CO2'!J:J,'CO2'!$B:$B,$A2,'CO2'!$A:$A,"INDCO2")+SUMIFS('CO2'!J:J,'CO2'!$B:$B,$A2,'CO2'!$A:$A,"REFCO2")+SUMIFS('CO2'!J:J,'CO2'!$B:$B,$A2,'CO2'!$A:$A,"RESCO2")+SUMIFS('CO2'!J:J,'CO2'!$B:$B,$A2,'CO2'!$A:$A,"RSSCO2")+SUMIFS('CO2'!J:J,'CO2'!$B:$B,$A2,'CO2'!$A:$A,"TRNCO2")</f>
        <v>4592.3949054502191</v>
      </c>
      <c r="J2" s="21">
        <f>SUMIFS('CO2'!K:K,'CO2'!$B:$B,$A2,'CO2'!$A:$A,"COMCO2")+SUMIFS('CO2'!K:K,'CO2'!$B:$B,$A2,'CO2'!$A:$A,"ELCCO2")+SUMIFS('CO2'!K:K,'CO2'!$B:$B,$A2,'CO2'!$A:$A,"ETHCO2")+SUMIFS('CO2'!K:K,'CO2'!$B:$B,$A2,'CO2'!$A:$A,"INDCO2")+SUMIFS('CO2'!K:K,'CO2'!$B:$B,$A2,'CO2'!$A:$A,"REFCO2")+SUMIFS('CO2'!K:K,'CO2'!$B:$B,$A2,'CO2'!$A:$A,"RESCO2")+SUMIFS('CO2'!K:K,'CO2'!$B:$B,$A2,'CO2'!$A:$A,"RSSCO2")+SUMIFS('CO2'!K:K,'CO2'!$B:$B,$A2,'CO2'!$A:$A,"TRNCO2")</f>
        <v>4762.968252088559</v>
      </c>
      <c r="K2" s="21">
        <f>SUMIFS('CO2'!L:L,'CO2'!$B:$B,$A2,'CO2'!$A:$A,"COMCO2")+SUMIFS('CO2'!L:L,'CO2'!$B:$B,$A2,'CO2'!$A:$A,"ELCCO2")+SUMIFS('CO2'!L:L,'CO2'!$B:$B,$A2,'CO2'!$A:$A,"ETHCO2")+SUMIFS('CO2'!L:L,'CO2'!$B:$B,$A2,'CO2'!$A:$A,"INDCO2")+SUMIFS('CO2'!L:L,'CO2'!$B:$B,$A2,'CO2'!$A:$A,"REFCO2")+SUMIFS('CO2'!L:L,'CO2'!$B:$B,$A2,'CO2'!$A:$A,"RESCO2")+SUMIFS('CO2'!L:L,'CO2'!$B:$B,$A2,'CO2'!$A:$A,"RSSCO2")+SUMIFS('CO2'!L:L,'CO2'!$B:$B,$A2,'CO2'!$A:$A,"TRNCO2")</f>
        <v>4921.7548156760349</v>
      </c>
    </row>
    <row r="3" spans="1:20" x14ac:dyDescent="0.3">
      <c r="A3" s="2" t="s">
        <v>2</v>
      </c>
      <c r="B3" s="21">
        <f>SUMIFS('CO2'!C:C,'CO2'!$B:$B,$A3,'CO2'!$A:$A,"COMCO2")+SUMIFS('CO2'!C:C,'CO2'!$B:$B,$A3,'CO2'!$A:$A,"ELCCO2")+SUMIFS('CO2'!C:C,'CO2'!$B:$B,$A3,'CO2'!$A:$A,"ETHCO2")+SUMIFS('CO2'!C:C,'CO2'!$B:$B,$A3,'CO2'!$A:$A,"INDCO2")+SUMIFS('CO2'!C:C,'CO2'!$B:$B,$A3,'CO2'!$A:$A,"REFCO2")+SUMIFS('CO2'!C:C,'CO2'!$B:$B,$A3,'CO2'!$A:$A,"RESCO2")+SUMIFS('CO2'!C:C,'CO2'!$B:$B,$A3,'CO2'!$A:$A,"RSSCO2")+SUMIFS('CO2'!C:C,'CO2'!$B:$B,$A3,'CO2'!$A:$A,"TRNCO2")</f>
        <v>5376.1376551472813</v>
      </c>
      <c r="C3" s="21">
        <f>SUMIFS('CO2'!D:D,'CO2'!$B:$B,$A3,'CO2'!$A:$A,"COMCO2")+SUMIFS('CO2'!D:D,'CO2'!$B:$B,$A3,'CO2'!$A:$A,"ELCCO2")+SUMIFS('CO2'!D:D,'CO2'!$B:$B,$A3,'CO2'!$A:$A,"ETHCO2")+SUMIFS('CO2'!D:D,'CO2'!$B:$B,$A3,'CO2'!$A:$A,"INDCO2")+SUMIFS('CO2'!D:D,'CO2'!$B:$B,$A3,'CO2'!$A:$A,"REFCO2")+SUMIFS('CO2'!D:D,'CO2'!$B:$B,$A3,'CO2'!$A:$A,"RESCO2")+SUMIFS('CO2'!D:D,'CO2'!$B:$B,$A3,'CO2'!$A:$A,"RSSCO2")+SUMIFS('CO2'!D:D,'CO2'!$B:$B,$A3,'CO2'!$A:$A,"TRNCO2")</f>
        <v>5168.5784636157714</v>
      </c>
      <c r="D3" s="21">
        <f>SUMIFS('CO2'!E:E,'CO2'!$B:$B,$A3,'CO2'!$A:$A,"COMCO2")+SUMIFS('CO2'!E:E,'CO2'!$B:$B,$A3,'CO2'!$A:$A,"ELCCO2")+SUMIFS('CO2'!E:E,'CO2'!$B:$B,$A3,'CO2'!$A:$A,"ETHCO2")+SUMIFS('CO2'!E:E,'CO2'!$B:$B,$A3,'CO2'!$A:$A,"INDCO2")+SUMIFS('CO2'!E:E,'CO2'!$B:$B,$A3,'CO2'!$A:$A,"REFCO2")+SUMIFS('CO2'!E:E,'CO2'!$B:$B,$A3,'CO2'!$A:$A,"RESCO2")+SUMIFS('CO2'!E:E,'CO2'!$B:$B,$A3,'CO2'!$A:$A,"RSSCO2")+SUMIFS('CO2'!E:E,'CO2'!$B:$B,$A3,'CO2'!$A:$A,"TRNCO2")</f>
        <v>5076.7038271070014</v>
      </c>
      <c r="E3" s="21">
        <f>SUMIFS('CO2'!F:F,'CO2'!$B:$B,$A3,'CO2'!$A:$A,"COMCO2")+SUMIFS('CO2'!F:F,'CO2'!$B:$B,$A3,'CO2'!$A:$A,"ELCCO2")+SUMIFS('CO2'!F:F,'CO2'!$B:$B,$A3,'CO2'!$A:$A,"ETHCO2")+SUMIFS('CO2'!F:F,'CO2'!$B:$B,$A3,'CO2'!$A:$A,"INDCO2")+SUMIFS('CO2'!F:F,'CO2'!$B:$B,$A3,'CO2'!$A:$A,"REFCO2")+SUMIFS('CO2'!F:F,'CO2'!$B:$B,$A3,'CO2'!$A:$A,"RESCO2")+SUMIFS('CO2'!F:F,'CO2'!$B:$B,$A3,'CO2'!$A:$A,"RSSCO2")+SUMIFS('CO2'!F:F,'CO2'!$B:$B,$A3,'CO2'!$A:$A,"TRNCO2")</f>
        <v>4784.3114757602543</v>
      </c>
      <c r="F3" s="21">
        <f>SUMIFS('CO2'!G:G,'CO2'!$B:$B,$A3,'CO2'!$A:$A,"COMCO2")+SUMIFS('CO2'!G:G,'CO2'!$B:$B,$A3,'CO2'!$A:$A,"ELCCO2")+SUMIFS('CO2'!G:G,'CO2'!$B:$B,$A3,'CO2'!$A:$A,"ETHCO2")+SUMIFS('CO2'!G:G,'CO2'!$B:$B,$A3,'CO2'!$A:$A,"INDCO2")+SUMIFS('CO2'!G:G,'CO2'!$B:$B,$A3,'CO2'!$A:$A,"REFCO2")+SUMIFS('CO2'!G:G,'CO2'!$B:$B,$A3,'CO2'!$A:$A,"RESCO2")+SUMIFS('CO2'!G:G,'CO2'!$B:$B,$A3,'CO2'!$A:$A,"RSSCO2")+SUMIFS('CO2'!G:G,'CO2'!$B:$B,$A3,'CO2'!$A:$A,"TRNCO2")</f>
        <v>4086.666666666667</v>
      </c>
      <c r="G3" s="21">
        <f>SUMIFS('CO2'!H:H,'CO2'!$B:$B,$A3,'CO2'!$A:$A,"COMCO2")+SUMIFS('CO2'!H:H,'CO2'!$B:$B,$A3,'CO2'!$A:$A,"ELCCO2")+SUMIFS('CO2'!H:H,'CO2'!$B:$B,$A3,'CO2'!$A:$A,"ETHCO2")+SUMIFS('CO2'!H:H,'CO2'!$B:$B,$A3,'CO2'!$A:$A,"INDCO2")+SUMIFS('CO2'!H:H,'CO2'!$B:$B,$A3,'CO2'!$A:$A,"REFCO2")+SUMIFS('CO2'!H:H,'CO2'!$B:$B,$A3,'CO2'!$A:$A,"RESCO2")+SUMIFS('CO2'!H:H,'CO2'!$B:$B,$A3,'CO2'!$A:$A,"RSSCO2")+SUMIFS('CO2'!H:H,'CO2'!$B:$B,$A3,'CO2'!$A:$A,"TRNCO2")</f>
        <v>3409.3333333333358</v>
      </c>
      <c r="H3" s="21">
        <f>SUMIFS('CO2'!I:I,'CO2'!$B:$B,$A3,'CO2'!$A:$A,"COMCO2")+SUMIFS('CO2'!I:I,'CO2'!$B:$B,$A3,'CO2'!$A:$A,"ELCCO2")+SUMIFS('CO2'!I:I,'CO2'!$B:$B,$A3,'CO2'!$A:$A,"ETHCO2")+SUMIFS('CO2'!I:I,'CO2'!$B:$B,$A3,'CO2'!$A:$A,"INDCO2")+SUMIFS('CO2'!I:I,'CO2'!$B:$B,$A3,'CO2'!$A:$A,"REFCO2")+SUMIFS('CO2'!I:I,'CO2'!$B:$B,$A3,'CO2'!$A:$A,"RESCO2")+SUMIFS('CO2'!I:I,'CO2'!$B:$B,$A3,'CO2'!$A:$A,"RSSCO2")+SUMIFS('CO2'!I:I,'CO2'!$B:$B,$A3,'CO2'!$A:$A,"TRNCO2")</f>
        <v>2732.0000000000055</v>
      </c>
      <c r="I3" s="21">
        <f>SUMIFS('CO2'!J:J,'CO2'!$B:$B,$A3,'CO2'!$A:$A,"COMCO2")+SUMIFS('CO2'!J:J,'CO2'!$B:$B,$A3,'CO2'!$A:$A,"ELCCO2")+SUMIFS('CO2'!J:J,'CO2'!$B:$B,$A3,'CO2'!$A:$A,"ETHCO2")+SUMIFS('CO2'!J:J,'CO2'!$B:$B,$A3,'CO2'!$A:$A,"INDCO2")+SUMIFS('CO2'!J:J,'CO2'!$B:$B,$A3,'CO2'!$A:$A,"REFCO2")+SUMIFS('CO2'!J:J,'CO2'!$B:$B,$A3,'CO2'!$A:$A,"RESCO2")+SUMIFS('CO2'!J:J,'CO2'!$B:$B,$A3,'CO2'!$A:$A,"RSSCO2")+SUMIFS('CO2'!J:J,'CO2'!$B:$B,$A3,'CO2'!$A:$A,"TRNCO2")</f>
        <v>2054.6666666666706</v>
      </c>
      <c r="J3" s="21">
        <f>SUMIFS('CO2'!K:K,'CO2'!$B:$B,$A3,'CO2'!$A:$A,"COMCO2")+SUMIFS('CO2'!K:K,'CO2'!$B:$B,$A3,'CO2'!$A:$A,"ELCCO2")+SUMIFS('CO2'!K:K,'CO2'!$B:$B,$A3,'CO2'!$A:$A,"ETHCO2")+SUMIFS('CO2'!K:K,'CO2'!$B:$B,$A3,'CO2'!$A:$A,"INDCO2")+SUMIFS('CO2'!K:K,'CO2'!$B:$B,$A3,'CO2'!$A:$A,"REFCO2")+SUMIFS('CO2'!K:K,'CO2'!$B:$B,$A3,'CO2'!$A:$A,"RESCO2")+SUMIFS('CO2'!K:K,'CO2'!$B:$B,$A3,'CO2'!$A:$A,"RSSCO2")+SUMIFS('CO2'!K:K,'CO2'!$B:$B,$A3,'CO2'!$A:$A,"TRNCO2")</f>
        <v>1513.4794766964678</v>
      </c>
      <c r="K3" s="21">
        <f>SUMIFS('CO2'!L:L,'CO2'!$B:$B,$A3,'CO2'!$A:$A,"COMCO2")+SUMIFS('CO2'!L:L,'CO2'!$B:$B,$A3,'CO2'!$A:$A,"ELCCO2")+SUMIFS('CO2'!L:L,'CO2'!$B:$B,$A3,'CO2'!$A:$A,"ETHCO2")+SUMIFS('CO2'!L:L,'CO2'!$B:$B,$A3,'CO2'!$A:$A,"INDCO2")+SUMIFS('CO2'!L:L,'CO2'!$B:$B,$A3,'CO2'!$A:$A,"REFCO2")+SUMIFS('CO2'!L:L,'CO2'!$B:$B,$A3,'CO2'!$A:$A,"RESCO2")+SUMIFS('CO2'!L:L,'CO2'!$B:$B,$A3,'CO2'!$A:$A,"RSSCO2")+SUMIFS('CO2'!L:L,'CO2'!$B:$B,$A3,'CO2'!$A:$A,"TRNCO2")</f>
        <v>1334.9954428109004</v>
      </c>
      <c r="M3" s="9" t="str">
        <f t="shared" ref="M3:M34" si="0">RIGHT(A3,4)</f>
        <v>0001</v>
      </c>
      <c r="N3" s="9">
        <f>VLOOKUP($M3,scenarios!$A$2:$I$61,3)</f>
        <v>2050</v>
      </c>
      <c r="O3" s="9" t="str">
        <f>VLOOKUP($M3,scenarios!$A$2:$I$61,4)</f>
        <v>Ref</v>
      </c>
      <c r="P3" s="9" t="str">
        <f>VLOOKUP($M3,scenarios!$A$2:$I$61,5)</f>
        <v>Ref</v>
      </c>
      <c r="Q3" s="9" t="str">
        <f>VLOOKUP($M3,scenarios!$A$2:$I$61,6)</f>
        <v>Ref</v>
      </c>
      <c r="R3" s="9" t="str">
        <f>VLOOKUP($M3,scenarios!$A$2:$I$61,7)</f>
        <v>Ref</v>
      </c>
      <c r="S3" s="9" t="str">
        <f>VLOOKUP($M3,scenarios!$A$2:$I$61,8)</f>
        <v>Ref</v>
      </c>
      <c r="T3" s="9" t="str">
        <f>VLOOKUP($M3,scenarios!$A$2:$I$61,9)</f>
        <v>Ref</v>
      </c>
    </row>
    <row r="4" spans="1:20" x14ac:dyDescent="0.3">
      <c r="A4" s="2" t="s">
        <v>3</v>
      </c>
      <c r="B4" s="21">
        <f>SUMIFS('CO2'!C:C,'CO2'!$B:$B,$A4,'CO2'!$A:$A,"COMCO2")+SUMIFS('CO2'!C:C,'CO2'!$B:$B,$A4,'CO2'!$A:$A,"ELCCO2")+SUMIFS('CO2'!C:C,'CO2'!$B:$B,$A4,'CO2'!$A:$A,"ETHCO2")+SUMIFS('CO2'!C:C,'CO2'!$B:$B,$A4,'CO2'!$A:$A,"INDCO2")+SUMIFS('CO2'!C:C,'CO2'!$B:$B,$A4,'CO2'!$A:$A,"REFCO2")+SUMIFS('CO2'!C:C,'CO2'!$B:$B,$A4,'CO2'!$A:$A,"RESCO2")+SUMIFS('CO2'!C:C,'CO2'!$B:$B,$A4,'CO2'!$A:$A,"RSSCO2")+SUMIFS('CO2'!C:C,'CO2'!$B:$B,$A4,'CO2'!$A:$A,"TRNCO2")</f>
        <v>5377.4269875584387</v>
      </c>
      <c r="C4" s="21">
        <f>SUMIFS('CO2'!D:D,'CO2'!$B:$B,$A4,'CO2'!$A:$A,"COMCO2")+SUMIFS('CO2'!D:D,'CO2'!$B:$B,$A4,'CO2'!$A:$A,"ELCCO2")+SUMIFS('CO2'!D:D,'CO2'!$B:$B,$A4,'CO2'!$A:$A,"ETHCO2")+SUMIFS('CO2'!D:D,'CO2'!$B:$B,$A4,'CO2'!$A:$A,"INDCO2")+SUMIFS('CO2'!D:D,'CO2'!$B:$B,$A4,'CO2'!$A:$A,"REFCO2")+SUMIFS('CO2'!D:D,'CO2'!$B:$B,$A4,'CO2'!$A:$A,"RESCO2")+SUMIFS('CO2'!D:D,'CO2'!$B:$B,$A4,'CO2'!$A:$A,"RSSCO2")+SUMIFS('CO2'!D:D,'CO2'!$B:$B,$A4,'CO2'!$A:$A,"TRNCO2")</f>
        <v>5169.2711076015712</v>
      </c>
      <c r="D4" s="21">
        <f>SUMIFS('CO2'!E:E,'CO2'!$B:$B,$A4,'CO2'!$A:$A,"COMCO2")+SUMIFS('CO2'!E:E,'CO2'!$B:$B,$A4,'CO2'!$A:$A,"ELCCO2")+SUMIFS('CO2'!E:E,'CO2'!$B:$B,$A4,'CO2'!$A:$A,"ETHCO2")+SUMIFS('CO2'!E:E,'CO2'!$B:$B,$A4,'CO2'!$A:$A,"INDCO2")+SUMIFS('CO2'!E:E,'CO2'!$B:$B,$A4,'CO2'!$A:$A,"REFCO2")+SUMIFS('CO2'!E:E,'CO2'!$B:$B,$A4,'CO2'!$A:$A,"RESCO2")+SUMIFS('CO2'!E:E,'CO2'!$B:$B,$A4,'CO2'!$A:$A,"RSSCO2")+SUMIFS('CO2'!E:E,'CO2'!$B:$B,$A4,'CO2'!$A:$A,"TRNCO2")</f>
        <v>5091.6033546506706</v>
      </c>
      <c r="E4" s="21">
        <f>SUMIFS('CO2'!F:F,'CO2'!$B:$B,$A4,'CO2'!$A:$A,"COMCO2")+SUMIFS('CO2'!F:F,'CO2'!$B:$B,$A4,'CO2'!$A:$A,"ELCCO2")+SUMIFS('CO2'!F:F,'CO2'!$B:$B,$A4,'CO2'!$A:$A,"ETHCO2")+SUMIFS('CO2'!F:F,'CO2'!$B:$B,$A4,'CO2'!$A:$A,"INDCO2")+SUMIFS('CO2'!F:F,'CO2'!$B:$B,$A4,'CO2'!$A:$A,"REFCO2")+SUMIFS('CO2'!F:F,'CO2'!$B:$B,$A4,'CO2'!$A:$A,"RESCO2")+SUMIFS('CO2'!F:F,'CO2'!$B:$B,$A4,'CO2'!$A:$A,"RSSCO2")+SUMIFS('CO2'!F:F,'CO2'!$B:$B,$A4,'CO2'!$A:$A,"TRNCO2")</f>
        <v>4810.5279618424702</v>
      </c>
      <c r="F4" s="21">
        <f>SUMIFS('CO2'!G:G,'CO2'!$B:$B,$A4,'CO2'!$A:$A,"COMCO2")+SUMIFS('CO2'!G:G,'CO2'!$B:$B,$A4,'CO2'!$A:$A,"ELCCO2")+SUMIFS('CO2'!G:G,'CO2'!$B:$B,$A4,'CO2'!$A:$A,"ETHCO2")+SUMIFS('CO2'!G:G,'CO2'!$B:$B,$A4,'CO2'!$A:$A,"INDCO2")+SUMIFS('CO2'!G:G,'CO2'!$B:$B,$A4,'CO2'!$A:$A,"REFCO2")+SUMIFS('CO2'!G:G,'CO2'!$B:$B,$A4,'CO2'!$A:$A,"RESCO2")+SUMIFS('CO2'!G:G,'CO2'!$B:$B,$A4,'CO2'!$A:$A,"RSSCO2")+SUMIFS('CO2'!G:G,'CO2'!$B:$B,$A4,'CO2'!$A:$A,"TRNCO2")</f>
        <v>4367.0000000000027</v>
      </c>
      <c r="G4" s="21">
        <f>SUMIFS('CO2'!H:H,'CO2'!$B:$B,$A4,'CO2'!$A:$A,"COMCO2")+SUMIFS('CO2'!H:H,'CO2'!$B:$B,$A4,'CO2'!$A:$A,"ELCCO2")+SUMIFS('CO2'!H:H,'CO2'!$B:$B,$A4,'CO2'!$A:$A,"ETHCO2")+SUMIFS('CO2'!H:H,'CO2'!$B:$B,$A4,'CO2'!$A:$A,"INDCO2")+SUMIFS('CO2'!H:H,'CO2'!$B:$B,$A4,'CO2'!$A:$A,"REFCO2")+SUMIFS('CO2'!H:H,'CO2'!$B:$B,$A4,'CO2'!$A:$A,"RESCO2")+SUMIFS('CO2'!H:H,'CO2'!$B:$B,$A4,'CO2'!$A:$A,"RSSCO2")+SUMIFS('CO2'!H:H,'CO2'!$B:$B,$A4,'CO2'!$A:$A,"TRNCO2")</f>
        <v>3970.0000000000036</v>
      </c>
      <c r="H4" s="21">
        <f>SUMIFS('CO2'!I:I,'CO2'!$B:$B,$A4,'CO2'!$A:$A,"COMCO2")+SUMIFS('CO2'!I:I,'CO2'!$B:$B,$A4,'CO2'!$A:$A,"ELCCO2")+SUMIFS('CO2'!I:I,'CO2'!$B:$B,$A4,'CO2'!$A:$A,"ETHCO2")+SUMIFS('CO2'!I:I,'CO2'!$B:$B,$A4,'CO2'!$A:$A,"INDCO2")+SUMIFS('CO2'!I:I,'CO2'!$B:$B,$A4,'CO2'!$A:$A,"REFCO2")+SUMIFS('CO2'!I:I,'CO2'!$B:$B,$A4,'CO2'!$A:$A,"RESCO2")+SUMIFS('CO2'!I:I,'CO2'!$B:$B,$A4,'CO2'!$A:$A,"RSSCO2")+SUMIFS('CO2'!I:I,'CO2'!$B:$B,$A4,'CO2'!$A:$A,"TRNCO2")</f>
        <v>3572.9999999999918</v>
      </c>
      <c r="I4" s="21">
        <f>SUMIFS('CO2'!J:J,'CO2'!$B:$B,$A4,'CO2'!$A:$A,"COMCO2")+SUMIFS('CO2'!J:J,'CO2'!$B:$B,$A4,'CO2'!$A:$A,"ELCCO2")+SUMIFS('CO2'!J:J,'CO2'!$B:$B,$A4,'CO2'!$A:$A,"ETHCO2")+SUMIFS('CO2'!J:J,'CO2'!$B:$B,$A4,'CO2'!$A:$A,"INDCO2")+SUMIFS('CO2'!J:J,'CO2'!$B:$B,$A4,'CO2'!$A:$A,"REFCO2")+SUMIFS('CO2'!J:J,'CO2'!$B:$B,$A4,'CO2'!$A:$A,"RESCO2")+SUMIFS('CO2'!J:J,'CO2'!$B:$B,$A4,'CO2'!$A:$A,"RSSCO2")+SUMIFS('CO2'!J:J,'CO2'!$B:$B,$A4,'CO2'!$A:$A,"TRNCO2")</f>
        <v>3175.9999999999973</v>
      </c>
      <c r="J4" s="21">
        <f>SUMIFS('CO2'!K:K,'CO2'!$B:$B,$A4,'CO2'!$A:$A,"COMCO2")+SUMIFS('CO2'!K:K,'CO2'!$B:$B,$A4,'CO2'!$A:$A,"ELCCO2")+SUMIFS('CO2'!K:K,'CO2'!$B:$B,$A4,'CO2'!$A:$A,"ETHCO2")+SUMIFS('CO2'!K:K,'CO2'!$B:$B,$A4,'CO2'!$A:$A,"INDCO2")+SUMIFS('CO2'!K:K,'CO2'!$B:$B,$A4,'CO2'!$A:$A,"REFCO2")+SUMIFS('CO2'!K:K,'CO2'!$B:$B,$A4,'CO2'!$A:$A,"RESCO2")+SUMIFS('CO2'!K:K,'CO2'!$B:$B,$A4,'CO2'!$A:$A,"RSSCO2")+SUMIFS('CO2'!K:K,'CO2'!$B:$B,$A4,'CO2'!$A:$A,"TRNCO2")</f>
        <v>2778.9999999999973</v>
      </c>
      <c r="K4" s="21">
        <f>SUMIFS('CO2'!L:L,'CO2'!$B:$B,$A4,'CO2'!$A:$A,"COMCO2")+SUMIFS('CO2'!L:L,'CO2'!$B:$B,$A4,'CO2'!$A:$A,"ELCCO2")+SUMIFS('CO2'!L:L,'CO2'!$B:$B,$A4,'CO2'!$A:$A,"ETHCO2")+SUMIFS('CO2'!L:L,'CO2'!$B:$B,$A4,'CO2'!$A:$A,"INDCO2")+SUMIFS('CO2'!L:L,'CO2'!$B:$B,$A4,'CO2'!$A:$A,"REFCO2")+SUMIFS('CO2'!L:L,'CO2'!$B:$B,$A4,'CO2'!$A:$A,"RESCO2")+SUMIFS('CO2'!L:L,'CO2'!$B:$B,$A4,'CO2'!$A:$A,"RSSCO2")+SUMIFS('CO2'!L:L,'CO2'!$B:$B,$A4,'CO2'!$A:$A,"TRNCO2")</f>
        <v>2382.0000000000064</v>
      </c>
      <c r="M4" s="9" t="str">
        <f t="shared" si="0"/>
        <v>0002</v>
      </c>
      <c r="N4" s="9">
        <f>VLOOKUP($M4,scenarios!$A$2:$I$61,3)</f>
        <v>2080</v>
      </c>
      <c r="O4" s="9" t="str">
        <f>VLOOKUP($M4,scenarios!$A$2:$I$61,4)</f>
        <v>Ref</v>
      </c>
      <c r="P4" s="9" t="str">
        <f>VLOOKUP($M4,scenarios!$A$2:$I$61,5)</f>
        <v>Ref</v>
      </c>
      <c r="Q4" s="9" t="str">
        <f>VLOOKUP($M4,scenarios!$A$2:$I$61,6)</f>
        <v>Ref</v>
      </c>
      <c r="R4" s="9" t="str">
        <f>VLOOKUP($M4,scenarios!$A$2:$I$61,7)</f>
        <v>Ref</v>
      </c>
      <c r="S4" s="9" t="str">
        <f>VLOOKUP($M4,scenarios!$A$2:$I$61,8)</f>
        <v>Ref</v>
      </c>
      <c r="T4" s="9" t="str">
        <f>VLOOKUP($M4,scenarios!$A$2:$I$61,9)</f>
        <v>Ref</v>
      </c>
    </row>
    <row r="5" spans="1:20" x14ac:dyDescent="0.3">
      <c r="A5" s="2" t="s">
        <v>4</v>
      </c>
      <c r="B5" s="21">
        <f>SUMIFS('CO2'!C:C,'CO2'!$B:$B,$A5,'CO2'!$A:$A,"COMCO2")+SUMIFS('CO2'!C:C,'CO2'!$B:$B,$A5,'CO2'!$A:$A,"ELCCO2")+SUMIFS('CO2'!C:C,'CO2'!$B:$B,$A5,'CO2'!$A:$A,"ETHCO2")+SUMIFS('CO2'!C:C,'CO2'!$B:$B,$A5,'CO2'!$A:$A,"INDCO2")+SUMIFS('CO2'!C:C,'CO2'!$B:$B,$A5,'CO2'!$A:$A,"REFCO2")+SUMIFS('CO2'!C:C,'CO2'!$B:$B,$A5,'CO2'!$A:$A,"RESCO2")+SUMIFS('CO2'!C:C,'CO2'!$B:$B,$A5,'CO2'!$A:$A,"RSSCO2")+SUMIFS('CO2'!C:C,'CO2'!$B:$B,$A5,'CO2'!$A:$A,"TRNCO2")</f>
        <v>5376.79545162463</v>
      </c>
      <c r="C5" s="21">
        <f>SUMIFS('CO2'!D:D,'CO2'!$B:$B,$A5,'CO2'!$A:$A,"COMCO2")+SUMIFS('CO2'!D:D,'CO2'!$B:$B,$A5,'CO2'!$A:$A,"ELCCO2")+SUMIFS('CO2'!D:D,'CO2'!$B:$B,$A5,'CO2'!$A:$A,"ETHCO2")+SUMIFS('CO2'!D:D,'CO2'!$B:$B,$A5,'CO2'!$A:$A,"INDCO2")+SUMIFS('CO2'!D:D,'CO2'!$B:$B,$A5,'CO2'!$A:$A,"REFCO2")+SUMIFS('CO2'!D:D,'CO2'!$B:$B,$A5,'CO2'!$A:$A,"RESCO2")+SUMIFS('CO2'!D:D,'CO2'!$B:$B,$A5,'CO2'!$A:$A,"RSSCO2")+SUMIFS('CO2'!D:D,'CO2'!$B:$B,$A5,'CO2'!$A:$A,"TRNCO2")</f>
        <v>5171.1544273698255</v>
      </c>
      <c r="D5" s="21">
        <f>SUMIFS('CO2'!E:E,'CO2'!$B:$B,$A5,'CO2'!$A:$A,"COMCO2")+SUMIFS('CO2'!E:E,'CO2'!$B:$B,$A5,'CO2'!$A:$A,"ELCCO2")+SUMIFS('CO2'!E:E,'CO2'!$B:$B,$A5,'CO2'!$A:$A,"ETHCO2")+SUMIFS('CO2'!E:E,'CO2'!$B:$B,$A5,'CO2'!$A:$A,"INDCO2")+SUMIFS('CO2'!E:E,'CO2'!$B:$B,$A5,'CO2'!$A:$A,"REFCO2")+SUMIFS('CO2'!E:E,'CO2'!$B:$B,$A5,'CO2'!$A:$A,"RESCO2")+SUMIFS('CO2'!E:E,'CO2'!$B:$B,$A5,'CO2'!$A:$A,"RSSCO2")+SUMIFS('CO2'!E:E,'CO2'!$B:$B,$A5,'CO2'!$A:$A,"TRNCO2")</f>
        <v>5075.3379493269231</v>
      </c>
      <c r="E5" s="21">
        <f>SUMIFS('CO2'!F:F,'CO2'!$B:$B,$A5,'CO2'!$A:$A,"COMCO2")+SUMIFS('CO2'!F:F,'CO2'!$B:$B,$A5,'CO2'!$A:$A,"ELCCO2")+SUMIFS('CO2'!F:F,'CO2'!$B:$B,$A5,'CO2'!$A:$A,"ETHCO2")+SUMIFS('CO2'!F:F,'CO2'!$B:$B,$A5,'CO2'!$A:$A,"INDCO2")+SUMIFS('CO2'!F:F,'CO2'!$B:$B,$A5,'CO2'!$A:$A,"REFCO2")+SUMIFS('CO2'!F:F,'CO2'!$B:$B,$A5,'CO2'!$A:$A,"RESCO2")+SUMIFS('CO2'!F:F,'CO2'!$B:$B,$A5,'CO2'!$A:$A,"RSSCO2")+SUMIFS('CO2'!F:F,'CO2'!$B:$B,$A5,'CO2'!$A:$A,"TRNCO2")</f>
        <v>4798.1215466857357</v>
      </c>
      <c r="F5" s="21">
        <f>SUMIFS('CO2'!G:G,'CO2'!$B:$B,$A5,'CO2'!$A:$A,"COMCO2")+SUMIFS('CO2'!G:G,'CO2'!$B:$B,$A5,'CO2'!$A:$A,"ELCCO2")+SUMIFS('CO2'!G:G,'CO2'!$B:$B,$A5,'CO2'!$A:$A,"ETHCO2")+SUMIFS('CO2'!G:G,'CO2'!$B:$B,$A5,'CO2'!$A:$A,"INDCO2")+SUMIFS('CO2'!G:G,'CO2'!$B:$B,$A5,'CO2'!$A:$A,"REFCO2")+SUMIFS('CO2'!G:G,'CO2'!$B:$B,$A5,'CO2'!$A:$A,"RESCO2")+SUMIFS('CO2'!G:G,'CO2'!$B:$B,$A5,'CO2'!$A:$A,"RSSCO2")+SUMIFS('CO2'!G:G,'CO2'!$B:$B,$A5,'CO2'!$A:$A,"TRNCO2")</f>
        <v>4086.6666666666738</v>
      </c>
      <c r="G5" s="21">
        <f>SUMIFS('CO2'!H:H,'CO2'!$B:$B,$A5,'CO2'!$A:$A,"COMCO2")+SUMIFS('CO2'!H:H,'CO2'!$B:$B,$A5,'CO2'!$A:$A,"ELCCO2")+SUMIFS('CO2'!H:H,'CO2'!$B:$B,$A5,'CO2'!$A:$A,"ETHCO2")+SUMIFS('CO2'!H:H,'CO2'!$B:$B,$A5,'CO2'!$A:$A,"INDCO2")+SUMIFS('CO2'!H:H,'CO2'!$B:$B,$A5,'CO2'!$A:$A,"REFCO2")+SUMIFS('CO2'!H:H,'CO2'!$B:$B,$A5,'CO2'!$A:$A,"RESCO2")+SUMIFS('CO2'!H:H,'CO2'!$B:$B,$A5,'CO2'!$A:$A,"RSSCO2")+SUMIFS('CO2'!H:H,'CO2'!$B:$B,$A5,'CO2'!$A:$A,"TRNCO2")</f>
        <v>3409.3333333333321</v>
      </c>
      <c r="H5" s="21">
        <f>SUMIFS('CO2'!I:I,'CO2'!$B:$B,$A5,'CO2'!$A:$A,"COMCO2")+SUMIFS('CO2'!I:I,'CO2'!$B:$B,$A5,'CO2'!$A:$A,"ELCCO2")+SUMIFS('CO2'!I:I,'CO2'!$B:$B,$A5,'CO2'!$A:$A,"ETHCO2")+SUMIFS('CO2'!I:I,'CO2'!$B:$B,$A5,'CO2'!$A:$A,"INDCO2")+SUMIFS('CO2'!I:I,'CO2'!$B:$B,$A5,'CO2'!$A:$A,"REFCO2")+SUMIFS('CO2'!I:I,'CO2'!$B:$B,$A5,'CO2'!$A:$A,"RESCO2")+SUMIFS('CO2'!I:I,'CO2'!$B:$B,$A5,'CO2'!$A:$A,"RSSCO2")+SUMIFS('CO2'!I:I,'CO2'!$B:$B,$A5,'CO2'!$A:$A,"TRNCO2")</f>
        <v>2732.0000000000091</v>
      </c>
      <c r="I5" s="21">
        <f>SUMIFS('CO2'!J:J,'CO2'!$B:$B,$A5,'CO2'!$A:$A,"COMCO2")+SUMIFS('CO2'!J:J,'CO2'!$B:$B,$A5,'CO2'!$A:$A,"ELCCO2")+SUMIFS('CO2'!J:J,'CO2'!$B:$B,$A5,'CO2'!$A:$A,"ETHCO2")+SUMIFS('CO2'!J:J,'CO2'!$B:$B,$A5,'CO2'!$A:$A,"INDCO2")+SUMIFS('CO2'!J:J,'CO2'!$B:$B,$A5,'CO2'!$A:$A,"REFCO2")+SUMIFS('CO2'!J:J,'CO2'!$B:$B,$A5,'CO2'!$A:$A,"RESCO2")+SUMIFS('CO2'!J:J,'CO2'!$B:$B,$A5,'CO2'!$A:$A,"RSSCO2")+SUMIFS('CO2'!J:J,'CO2'!$B:$B,$A5,'CO2'!$A:$A,"TRNCO2")</f>
        <v>2054.6666666669726</v>
      </c>
      <c r="J5" s="21">
        <f>SUMIFS('CO2'!K:K,'CO2'!$B:$B,$A5,'CO2'!$A:$A,"COMCO2")+SUMIFS('CO2'!K:K,'CO2'!$B:$B,$A5,'CO2'!$A:$A,"ELCCO2")+SUMIFS('CO2'!K:K,'CO2'!$B:$B,$A5,'CO2'!$A:$A,"ETHCO2")+SUMIFS('CO2'!K:K,'CO2'!$B:$B,$A5,'CO2'!$A:$A,"INDCO2")+SUMIFS('CO2'!K:K,'CO2'!$B:$B,$A5,'CO2'!$A:$A,"REFCO2")+SUMIFS('CO2'!K:K,'CO2'!$B:$B,$A5,'CO2'!$A:$A,"RESCO2")+SUMIFS('CO2'!K:K,'CO2'!$B:$B,$A5,'CO2'!$A:$A,"RSSCO2")+SUMIFS('CO2'!K:K,'CO2'!$B:$B,$A5,'CO2'!$A:$A,"TRNCO2")</f>
        <v>1513.4772699501491</v>
      </c>
      <c r="K5" s="21">
        <f>SUMIFS('CO2'!L:L,'CO2'!$B:$B,$A5,'CO2'!$A:$A,"COMCO2")+SUMIFS('CO2'!L:L,'CO2'!$B:$B,$A5,'CO2'!$A:$A,"ELCCO2")+SUMIFS('CO2'!L:L,'CO2'!$B:$B,$A5,'CO2'!$A:$A,"ETHCO2")+SUMIFS('CO2'!L:L,'CO2'!$B:$B,$A5,'CO2'!$A:$A,"INDCO2")+SUMIFS('CO2'!L:L,'CO2'!$B:$B,$A5,'CO2'!$A:$A,"REFCO2")+SUMIFS('CO2'!L:L,'CO2'!$B:$B,$A5,'CO2'!$A:$A,"RESCO2")+SUMIFS('CO2'!L:L,'CO2'!$B:$B,$A5,'CO2'!$A:$A,"RSSCO2")+SUMIFS('CO2'!L:L,'CO2'!$B:$B,$A5,'CO2'!$A:$A,"TRNCO2")</f>
        <v>1335.0068709904108</v>
      </c>
      <c r="M5" s="9" t="str">
        <f t="shared" si="0"/>
        <v>0004</v>
      </c>
      <c r="N5" s="9">
        <f>VLOOKUP($M5,scenarios!$A$2:$I$61,3)</f>
        <v>2050</v>
      </c>
      <c r="O5" s="9">
        <f>VLOOKUP($M5,scenarios!$A$2:$I$61,4)</f>
        <v>2050</v>
      </c>
      <c r="P5" s="9" t="str">
        <f>VLOOKUP($M5,scenarios!$A$2:$I$61,5)</f>
        <v>Ref</v>
      </c>
      <c r="Q5" s="9" t="str">
        <f>VLOOKUP($M5,scenarios!$A$2:$I$61,6)</f>
        <v>Ref</v>
      </c>
      <c r="R5" s="9" t="str">
        <f>VLOOKUP($M5,scenarios!$A$2:$I$61,7)</f>
        <v>Ref</v>
      </c>
      <c r="S5" s="9" t="str">
        <f>VLOOKUP($M5,scenarios!$A$2:$I$61,8)</f>
        <v>Ref</v>
      </c>
      <c r="T5" s="9" t="str">
        <f>VLOOKUP($M5,scenarios!$A$2:$I$61,9)</f>
        <v>Ref</v>
      </c>
    </row>
    <row r="6" spans="1:20" x14ac:dyDescent="0.3">
      <c r="A6" s="2" t="s">
        <v>5</v>
      </c>
      <c r="B6" s="21">
        <f>SUMIFS('CO2'!C:C,'CO2'!$B:$B,$A6,'CO2'!$A:$A,"COMCO2")+SUMIFS('CO2'!C:C,'CO2'!$B:$B,$A6,'CO2'!$A:$A,"ELCCO2")+SUMIFS('CO2'!C:C,'CO2'!$B:$B,$A6,'CO2'!$A:$A,"ETHCO2")+SUMIFS('CO2'!C:C,'CO2'!$B:$B,$A6,'CO2'!$A:$A,"INDCO2")+SUMIFS('CO2'!C:C,'CO2'!$B:$B,$A6,'CO2'!$A:$A,"REFCO2")+SUMIFS('CO2'!C:C,'CO2'!$B:$B,$A6,'CO2'!$A:$A,"RESCO2")+SUMIFS('CO2'!C:C,'CO2'!$B:$B,$A6,'CO2'!$A:$A,"RSSCO2")+SUMIFS('CO2'!C:C,'CO2'!$B:$B,$A6,'CO2'!$A:$A,"TRNCO2")</f>
        <v>5377.3275433523822</v>
      </c>
      <c r="C6" s="21">
        <f>SUMIFS('CO2'!D:D,'CO2'!$B:$B,$A6,'CO2'!$A:$A,"COMCO2")+SUMIFS('CO2'!D:D,'CO2'!$B:$B,$A6,'CO2'!$A:$A,"ELCCO2")+SUMIFS('CO2'!D:D,'CO2'!$B:$B,$A6,'CO2'!$A:$A,"ETHCO2")+SUMIFS('CO2'!D:D,'CO2'!$B:$B,$A6,'CO2'!$A:$A,"INDCO2")+SUMIFS('CO2'!D:D,'CO2'!$B:$B,$A6,'CO2'!$A:$A,"REFCO2")+SUMIFS('CO2'!D:D,'CO2'!$B:$B,$A6,'CO2'!$A:$A,"RESCO2")+SUMIFS('CO2'!D:D,'CO2'!$B:$B,$A6,'CO2'!$A:$A,"RSSCO2")+SUMIFS('CO2'!D:D,'CO2'!$B:$B,$A6,'CO2'!$A:$A,"TRNCO2")</f>
        <v>5171.0991847167188</v>
      </c>
      <c r="D6" s="21">
        <f>SUMIFS('CO2'!E:E,'CO2'!$B:$B,$A6,'CO2'!$A:$A,"COMCO2")+SUMIFS('CO2'!E:E,'CO2'!$B:$B,$A6,'CO2'!$A:$A,"ELCCO2")+SUMIFS('CO2'!E:E,'CO2'!$B:$B,$A6,'CO2'!$A:$A,"ETHCO2")+SUMIFS('CO2'!E:E,'CO2'!$B:$B,$A6,'CO2'!$A:$A,"INDCO2")+SUMIFS('CO2'!E:E,'CO2'!$B:$B,$A6,'CO2'!$A:$A,"REFCO2")+SUMIFS('CO2'!E:E,'CO2'!$B:$B,$A6,'CO2'!$A:$A,"RESCO2")+SUMIFS('CO2'!E:E,'CO2'!$B:$B,$A6,'CO2'!$A:$A,"RSSCO2")+SUMIFS('CO2'!E:E,'CO2'!$B:$B,$A6,'CO2'!$A:$A,"TRNCO2")</f>
        <v>5096.0826683475843</v>
      </c>
      <c r="E6" s="21">
        <f>SUMIFS('CO2'!F:F,'CO2'!$B:$B,$A6,'CO2'!$A:$A,"COMCO2")+SUMIFS('CO2'!F:F,'CO2'!$B:$B,$A6,'CO2'!$A:$A,"ELCCO2")+SUMIFS('CO2'!F:F,'CO2'!$B:$B,$A6,'CO2'!$A:$A,"ETHCO2")+SUMIFS('CO2'!F:F,'CO2'!$B:$B,$A6,'CO2'!$A:$A,"INDCO2")+SUMIFS('CO2'!F:F,'CO2'!$B:$B,$A6,'CO2'!$A:$A,"REFCO2")+SUMIFS('CO2'!F:F,'CO2'!$B:$B,$A6,'CO2'!$A:$A,"RESCO2")+SUMIFS('CO2'!F:F,'CO2'!$B:$B,$A6,'CO2'!$A:$A,"RSSCO2")+SUMIFS('CO2'!F:F,'CO2'!$B:$B,$A6,'CO2'!$A:$A,"TRNCO2")</f>
        <v>4827.5331168988605</v>
      </c>
      <c r="F6" s="21">
        <f>SUMIFS('CO2'!G:G,'CO2'!$B:$B,$A6,'CO2'!$A:$A,"COMCO2")+SUMIFS('CO2'!G:G,'CO2'!$B:$B,$A6,'CO2'!$A:$A,"ELCCO2")+SUMIFS('CO2'!G:G,'CO2'!$B:$B,$A6,'CO2'!$A:$A,"ETHCO2")+SUMIFS('CO2'!G:G,'CO2'!$B:$B,$A6,'CO2'!$A:$A,"INDCO2")+SUMIFS('CO2'!G:G,'CO2'!$B:$B,$A6,'CO2'!$A:$A,"REFCO2")+SUMIFS('CO2'!G:G,'CO2'!$B:$B,$A6,'CO2'!$A:$A,"RESCO2")+SUMIFS('CO2'!G:G,'CO2'!$B:$B,$A6,'CO2'!$A:$A,"RSSCO2")+SUMIFS('CO2'!G:G,'CO2'!$B:$B,$A6,'CO2'!$A:$A,"TRNCO2")</f>
        <v>4366.9999999999991</v>
      </c>
      <c r="G6" s="21">
        <f>SUMIFS('CO2'!H:H,'CO2'!$B:$B,$A6,'CO2'!$A:$A,"COMCO2")+SUMIFS('CO2'!H:H,'CO2'!$B:$B,$A6,'CO2'!$A:$A,"ELCCO2")+SUMIFS('CO2'!H:H,'CO2'!$B:$B,$A6,'CO2'!$A:$A,"ETHCO2")+SUMIFS('CO2'!H:H,'CO2'!$B:$B,$A6,'CO2'!$A:$A,"INDCO2")+SUMIFS('CO2'!H:H,'CO2'!$B:$B,$A6,'CO2'!$A:$A,"REFCO2")+SUMIFS('CO2'!H:H,'CO2'!$B:$B,$A6,'CO2'!$A:$A,"RESCO2")+SUMIFS('CO2'!H:H,'CO2'!$B:$B,$A6,'CO2'!$A:$A,"RSSCO2")+SUMIFS('CO2'!H:H,'CO2'!$B:$B,$A6,'CO2'!$A:$A,"TRNCO2")</f>
        <v>3970.0000000000023</v>
      </c>
      <c r="H6" s="21">
        <f>SUMIFS('CO2'!I:I,'CO2'!$B:$B,$A6,'CO2'!$A:$A,"COMCO2")+SUMIFS('CO2'!I:I,'CO2'!$B:$B,$A6,'CO2'!$A:$A,"ELCCO2")+SUMIFS('CO2'!I:I,'CO2'!$B:$B,$A6,'CO2'!$A:$A,"ETHCO2")+SUMIFS('CO2'!I:I,'CO2'!$B:$B,$A6,'CO2'!$A:$A,"INDCO2")+SUMIFS('CO2'!I:I,'CO2'!$B:$B,$A6,'CO2'!$A:$A,"REFCO2")+SUMIFS('CO2'!I:I,'CO2'!$B:$B,$A6,'CO2'!$A:$A,"RESCO2")+SUMIFS('CO2'!I:I,'CO2'!$B:$B,$A6,'CO2'!$A:$A,"RSSCO2")+SUMIFS('CO2'!I:I,'CO2'!$B:$B,$A6,'CO2'!$A:$A,"TRNCO2")</f>
        <v>3572.9999999999909</v>
      </c>
      <c r="I6" s="21">
        <f>SUMIFS('CO2'!J:J,'CO2'!$B:$B,$A6,'CO2'!$A:$A,"COMCO2")+SUMIFS('CO2'!J:J,'CO2'!$B:$B,$A6,'CO2'!$A:$A,"ELCCO2")+SUMIFS('CO2'!J:J,'CO2'!$B:$B,$A6,'CO2'!$A:$A,"ETHCO2")+SUMIFS('CO2'!J:J,'CO2'!$B:$B,$A6,'CO2'!$A:$A,"INDCO2")+SUMIFS('CO2'!J:J,'CO2'!$B:$B,$A6,'CO2'!$A:$A,"REFCO2")+SUMIFS('CO2'!J:J,'CO2'!$B:$B,$A6,'CO2'!$A:$A,"RESCO2")+SUMIFS('CO2'!J:J,'CO2'!$B:$B,$A6,'CO2'!$A:$A,"RSSCO2")+SUMIFS('CO2'!J:J,'CO2'!$B:$B,$A6,'CO2'!$A:$A,"TRNCO2")</f>
        <v>3175.9999999999982</v>
      </c>
      <c r="J6" s="21">
        <f>SUMIFS('CO2'!K:K,'CO2'!$B:$B,$A6,'CO2'!$A:$A,"COMCO2")+SUMIFS('CO2'!K:K,'CO2'!$B:$B,$A6,'CO2'!$A:$A,"ELCCO2")+SUMIFS('CO2'!K:K,'CO2'!$B:$B,$A6,'CO2'!$A:$A,"ETHCO2")+SUMIFS('CO2'!K:K,'CO2'!$B:$B,$A6,'CO2'!$A:$A,"INDCO2")+SUMIFS('CO2'!K:K,'CO2'!$B:$B,$A6,'CO2'!$A:$A,"REFCO2")+SUMIFS('CO2'!K:K,'CO2'!$B:$B,$A6,'CO2'!$A:$A,"RESCO2")+SUMIFS('CO2'!K:K,'CO2'!$B:$B,$A6,'CO2'!$A:$A,"RSSCO2")+SUMIFS('CO2'!K:K,'CO2'!$B:$B,$A6,'CO2'!$A:$A,"TRNCO2")</f>
        <v>2779</v>
      </c>
      <c r="K6" s="21">
        <f>SUMIFS('CO2'!L:L,'CO2'!$B:$B,$A6,'CO2'!$A:$A,"COMCO2")+SUMIFS('CO2'!L:L,'CO2'!$B:$B,$A6,'CO2'!$A:$A,"ELCCO2")+SUMIFS('CO2'!L:L,'CO2'!$B:$B,$A6,'CO2'!$A:$A,"ETHCO2")+SUMIFS('CO2'!L:L,'CO2'!$B:$B,$A6,'CO2'!$A:$A,"INDCO2")+SUMIFS('CO2'!L:L,'CO2'!$B:$B,$A6,'CO2'!$A:$A,"REFCO2")+SUMIFS('CO2'!L:L,'CO2'!$B:$B,$A6,'CO2'!$A:$A,"RESCO2")+SUMIFS('CO2'!L:L,'CO2'!$B:$B,$A6,'CO2'!$A:$A,"RSSCO2")+SUMIFS('CO2'!L:L,'CO2'!$B:$B,$A6,'CO2'!$A:$A,"TRNCO2")</f>
        <v>2382.0000000110676</v>
      </c>
      <c r="M6" s="9" t="str">
        <f t="shared" si="0"/>
        <v>0005</v>
      </c>
      <c r="N6" s="9">
        <f>VLOOKUP($M6,scenarios!$A$2:$I$61,3)</f>
        <v>2080</v>
      </c>
      <c r="O6" s="9">
        <f>VLOOKUP($M6,scenarios!$A$2:$I$61,4)</f>
        <v>2050</v>
      </c>
      <c r="P6" s="9" t="str">
        <f>VLOOKUP($M6,scenarios!$A$2:$I$61,5)</f>
        <v>Ref</v>
      </c>
      <c r="Q6" s="9" t="str">
        <f>VLOOKUP($M6,scenarios!$A$2:$I$61,6)</f>
        <v>Ref</v>
      </c>
      <c r="R6" s="9" t="str">
        <f>VLOOKUP($M6,scenarios!$A$2:$I$61,7)</f>
        <v>Ref</v>
      </c>
      <c r="S6" s="9" t="str">
        <f>VLOOKUP($M6,scenarios!$A$2:$I$61,8)</f>
        <v>Ref</v>
      </c>
      <c r="T6" s="9" t="str">
        <f>VLOOKUP($M6,scenarios!$A$2:$I$61,9)</f>
        <v>Ref</v>
      </c>
    </row>
    <row r="7" spans="1:20" x14ac:dyDescent="0.3">
      <c r="A7" s="2" t="s">
        <v>6</v>
      </c>
      <c r="B7" s="21">
        <f>SUMIFS('CO2'!C:C,'CO2'!$B:$B,$A7,'CO2'!$A:$A,"COMCO2")+SUMIFS('CO2'!C:C,'CO2'!$B:$B,$A7,'CO2'!$A:$A,"ELCCO2")+SUMIFS('CO2'!C:C,'CO2'!$B:$B,$A7,'CO2'!$A:$A,"ETHCO2")+SUMIFS('CO2'!C:C,'CO2'!$B:$B,$A7,'CO2'!$A:$A,"INDCO2")+SUMIFS('CO2'!C:C,'CO2'!$B:$B,$A7,'CO2'!$A:$A,"REFCO2")+SUMIFS('CO2'!C:C,'CO2'!$B:$B,$A7,'CO2'!$A:$A,"RESCO2")+SUMIFS('CO2'!C:C,'CO2'!$B:$B,$A7,'CO2'!$A:$A,"RSSCO2")+SUMIFS('CO2'!C:C,'CO2'!$B:$B,$A7,'CO2'!$A:$A,"TRNCO2")</f>
        <v>5377.4622222843782</v>
      </c>
      <c r="C7" s="21">
        <f>SUMIFS('CO2'!D:D,'CO2'!$B:$B,$A7,'CO2'!$A:$A,"COMCO2")+SUMIFS('CO2'!D:D,'CO2'!$B:$B,$A7,'CO2'!$A:$A,"ELCCO2")+SUMIFS('CO2'!D:D,'CO2'!$B:$B,$A7,'CO2'!$A:$A,"ETHCO2")+SUMIFS('CO2'!D:D,'CO2'!$B:$B,$A7,'CO2'!$A:$A,"INDCO2")+SUMIFS('CO2'!D:D,'CO2'!$B:$B,$A7,'CO2'!$A:$A,"REFCO2")+SUMIFS('CO2'!D:D,'CO2'!$B:$B,$A7,'CO2'!$A:$A,"RESCO2")+SUMIFS('CO2'!D:D,'CO2'!$B:$B,$A7,'CO2'!$A:$A,"RSSCO2")+SUMIFS('CO2'!D:D,'CO2'!$B:$B,$A7,'CO2'!$A:$A,"TRNCO2")</f>
        <v>5169.1020124946526</v>
      </c>
      <c r="D7" s="21">
        <f>SUMIFS('CO2'!E:E,'CO2'!$B:$B,$A7,'CO2'!$A:$A,"COMCO2")+SUMIFS('CO2'!E:E,'CO2'!$B:$B,$A7,'CO2'!$A:$A,"ELCCO2")+SUMIFS('CO2'!E:E,'CO2'!$B:$B,$A7,'CO2'!$A:$A,"ETHCO2")+SUMIFS('CO2'!E:E,'CO2'!$B:$B,$A7,'CO2'!$A:$A,"INDCO2")+SUMIFS('CO2'!E:E,'CO2'!$B:$B,$A7,'CO2'!$A:$A,"REFCO2")+SUMIFS('CO2'!E:E,'CO2'!$B:$B,$A7,'CO2'!$A:$A,"RESCO2")+SUMIFS('CO2'!E:E,'CO2'!$B:$B,$A7,'CO2'!$A:$A,"RSSCO2")+SUMIFS('CO2'!E:E,'CO2'!$B:$B,$A7,'CO2'!$A:$A,"TRNCO2")</f>
        <v>5089.3967983243729</v>
      </c>
      <c r="E7" s="21">
        <f>SUMIFS('CO2'!F:F,'CO2'!$B:$B,$A7,'CO2'!$A:$A,"COMCO2")+SUMIFS('CO2'!F:F,'CO2'!$B:$B,$A7,'CO2'!$A:$A,"ELCCO2")+SUMIFS('CO2'!F:F,'CO2'!$B:$B,$A7,'CO2'!$A:$A,"ETHCO2")+SUMIFS('CO2'!F:F,'CO2'!$B:$B,$A7,'CO2'!$A:$A,"INDCO2")+SUMIFS('CO2'!F:F,'CO2'!$B:$B,$A7,'CO2'!$A:$A,"REFCO2")+SUMIFS('CO2'!F:F,'CO2'!$B:$B,$A7,'CO2'!$A:$A,"RESCO2")+SUMIFS('CO2'!F:F,'CO2'!$B:$B,$A7,'CO2'!$A:$A,"RSSCO2")+SUMIFS('CO2'!F:F,'CO2'!$B:$B,$A7,'CO2'!$A:$A,"TRNCO2")</f>
        <v>4813.8988952934778</v>
      </c>
      <c r="F7" s="21">
        <f>SUMIFS('CO2'!G:G,'CO2'!$B:$B,$A7,'CO2'!$A:$A,"COMCO2")+SUMIFS('CO2'!G:G,'CO2'!$B:$B,$A7,'CO2'!$A:$A,"ELCCO2")+SUMIFS('CO2'!G:G,'CO2'!$B:$B,$A7,'CO2'!$A:$A,"ETHCO2")+SUMIFS('CO2'!G:G,'CO2'!$B:$B,$A7,'CO2'!$A:$A,"INDCO2")+SUMIFS('CO2'!G:G,'CO2'!$B:$B,$A7,'CO2'!$A:$A,"REFCO2")+SUMIFS('CO2'!G:G,'CO2'!$B:$B,$A7,'CO2'!$A:$A,"RESCO2")+SUMIFS('CO2'!G:G,'CO2'!$B:$B,$A7,'CO2'!$A:$A,"RSSCO2")+SUMIFS('CO2'!G:G,'CO2'!$B:$B,$A7,'CO2'!$A:$A,"TRNCO2")</f>
        <v>4255.9999999998909</v>
      </c>
      <c r="G7" s="21">
        <f>SUMIFS('CO2'!H:H,'CO2'!$B:$B,$A7,'CO2'!$A:$A,"COMCO2")+SUMIFS('CO2'!H:H,'CO2'!$B:$B,$A7,'CO2'!$A:$A,"ELCCO2")+SUMIFS('CO2'!H:H,'CO2'!$B:$B,$A7,'CO2'!$A:$A,"ETHCO2")+SUMIFS('CO2'!H:H,'CO2'!$B:$B,$A7,'CO2'!$A:$A,"INDCO2")+SUMIFS('CO2'!H:H,'CO2'!$B:$B,$A7,'CO2'!$A:$A,"REFCO2")+SUMIFS('CO2'!H:H,'CO2'!$B:$B,$A7,'CO2'!$A:$A,"RESCO2")+SUMIFS('CO2'!H:H,'CO2'!$B:$B,$A7,'CO2'!$A:$A,"RSSCO2")+SUMIFS('CO2'!H:H,'CO2'!$B:$B,$A7,'CO2'!$A:$A,"TRNCO2")</f>
        <v>3748.0000000000073</v>
      </c>
      <c r="H7" s="21">
        <f>SUMIFS('CO2'!I:I,'CO2'!$B:$B,$A7,'CO2'!$A:$A,"COMCO2")+SUMIFS('CO2'!I:I,'CO2'!$B:$B,$A7,'CO2'!$A:$A,"ELCCO2")+SUMIFS('CO2'!I:I,'CO2'!$B:$B,$A7,'CO2'!$A:$A,"ETHCO2")+SUMIFS('CO2'!I:I,'CO2'!$B:$B,$A7,'CO2'!$A:$A,"INDCO2")+SUMIFS('CO2'!I:I,'CO2'!$B:$B,$A7,'CO2'!$A:$A,"REFCO2")+SUMIFS('CO2'!I:I,'CO2'!$B:$B,$A7,'CO2'!$A:$A,"RESCO2")+SUMIFS('CO2'!I:I,'CO2'!$B:$B,$A7,'CO2'!$A:$A,"RSSCO2")+SUMIFS('CO2'!I:I,'CO2'!$B:$B,$A7,'CO2'!$A:$A,"TRNCO2")</f>
        <v>3240</v>
      </c>
      <c r="I7" s="21">
        <f>SUMIFS('CO2'!J:J,'CO2'!$B:$B,$A7,'CO2'!$A:$A,"COMCO2")+SUMIFS('CO2'!J:J,'CO2'!$B:$B,$A7,'CO2'!$A:$A,"ELCCO2")+SUMIFS('CO2'!J:J,'CO2'!$B:$B,$A7,'CO2'!$A:$A,"ETHCO2")+SUMIFS('CO2'!J:J,'CO2'!$B:$B,$A7,'CO2'!$A:$A,"INDCO2")+SUMIFS('CO2'!J:J,'CO2'!$B:$B,$A7,'CO2'!$A:$A,"REFCO2")+SUMIFS('CO2'!J:J,'CO2'!$B:$B,$A7,'CO2'!$A:$A,"RESCO2")+SUMIFS('CO2'!J:J,'CO2'!$B:$B,$A7,'CO2'!$A:$A,"RSSCO2")+SUMIFS('CO2'!J:J,'CO2'!$B:$B,$A7,'CO2'!$A:$A,"TRNCO2")</f>
        <v>2732.0000000002647</v>
      </c>
      <c r="J7" s="21">
        <f>SUMIFS('CO2'!K:K,'CO2'!$B:$B,$A7,'CO2'!$A:$A,"COMCO2")+SUMIFS('CO2'!K:K,'CO2'!$B:$B,$A7,'CO2'!$A:$A,"ELCCO2")+SUMIFS('CO2'!K:K,'CO2'!$B:$B,$A7,'CO2'!$A:$A,"ETHCO2")+SUMIFS('CO2'!K:K,'CO2'!$B:$B,$A7,'CO2'!$A:$A,"INDCO2")+SUMIFS('CO2'!K:K,'CO2'!$B:$B,$A7,'CO2'!$A:$A,"REFCO2")+SUMIFS('CO2'!K:K,'CO2'!$B:$B,$A7,'CO2'!$A:$A,"RESCO2")+SUMIFS('CO2'!K:K,'CO2'!$B:$B,$A7,'CO2'!$A:$A,"RSSCO2")+SUMIFS('CO2'!K:K,'CO2'!$B:$B,$A7,'CO2'!$A:$A,"TRNCO2")</f>
        <v>2223.9999999911665</v>
      </c>
      <c r="K7" s="21">
        <f>SUMIFS('CO2'!L:L,'CO2'!$B:$B,$A7,'CO2'!$A:$A,"COMCO2")+SUMIFS('CO2'!L:L,'CO2'!$B:$B,$A7,'CO2'!$A:$A,"ELCCO2")+SUMIFS('CO2'!L:L,'CO2'!$B:$B,$A7,'CO2'!$A:$A,"ETHCO2")+SUMIFS('CO2'!L:L,'CO2'!$B:$B,$A7,'CO2'!$A:$A,"INDCO2")+SUMIFS('CO2'!L:L,'CO2'!$B:$B,$A7,'CO2'!$A:$A,"REFCO2")+SUMIFS('CO2'!L:L,'CO2'!$B:$B,$A7,'CO2'!$A:$A,"RESCO2")+SUMIFS('CO2'!L:L,'CO2'!$B:$B,$A7,'CO2'!$A:$A,"RSSCO2")+SUMIFS('CO2'!L:L,'CO2'!$B:$B,$A7,'CO2'!$A:$A,"TRNCO2")</f>
        <v>1715.9999999999918</v>
      </c>
      <c r="M7" s="9" t="str">
        <f t="shared" si="0"/>
        <v>0006</v>
      </c>
      <c r="N7" s="9">
        <f>VLOOKUP($M7,scenarios!$A$2:$I$61,3)</f>
        <v>2060</v>
      </c>
      <c r="O7" s="9" t="str">
        <f>VLOOKUP($M7,scenarios!$A$2:$I$61,4)</f>
        <v>Ref</v>
      </c>
      <c r="P7" s="9" t="str">
        <f>VLOOKUP($M7,scenarios!$A$2:$I$61,5)</f>
        <v>Ref</v>
      </c>
      <c r="Q7" s="9" t="str">
        <f>VLOOKUP($M7,scenarios!$A$2:$I$61,6)</f>
        <v>Ref</v>
      </c>
      <c r="R7" s="9" t="str">
        <f>VLOOKUP($M7,scenarios!$A$2:$I$61,7)</f>
        <v>Ref</v>
      </c>
      <c r="S7" s="9" t="str">
        <f>VLOOKUP($M7,scenarios!$A$2:$I$61,8)</f>
        <v>Ref</v>
      </c>
      <c r="T7" s="9" t="str">
        <f>VLOOKUP($M7,scenarios!$A$2:$I$61,9)</f>
        <v>Ref</v>
      </c>
    </row>
    <row r="8" spans="1:20" x14ac:dyDescent="0.3">
      <c r="A8" s="2" t="s">
        <v>7</v>
      </c>
      <c r="B8" s="21">
        <f>SUMIFS('CO2'!C:C,'CO2'!$B:$B,$A8,'CO2'!$A:$A,"COMCO2")+SUMIFS('CO2'!C:C,'CO2'!$B:$B,$A8,'CO2'!$A:$A,"ELCCO2")+SUMIFS('CO2'!C:C,'CO2'!$B:$B,$A8,'CO2'!$A:$A,"ETHCO2")+SUMIFS('CO2'!C:C,'CO2'!$B:$B,$A8,'CO2'!$A:$A,"INDCO2")+SUMIFS('CO2'!C:C,'CO2'!$B:$B,$A8,'CO2'!$A:$A,"REFCO2")+SUMIFS('CO2'!C:C,'CO2'!$B:$B,$A8,'CO2'!$A:$A,"RESCO2")+SUMIFS('CO2'!C:C,'CO2'!$B:$B,$A8,'CO2'!$A:$A,"RSSCO2")+SUMIFS('CO2'!C:C,'CO2'!$B:$B,$A8,'CO2'!$A:$A,"TRNCO2")</f>
        <v>5377.2241729837642</v>
      </c>
      <c r="C8" s="21">
        <f>SUMIFS('CO2'!D:D,'CO2'!$B:$B,$A8,'CO2'!$A:$A,"COMCO2")+SUMIFS('CO2'!D:D,'CO2'!$B:$B,$A8,'CO2'!$A:$A,"ELCCO2")+SUMIFS('CO2'!D:D,'CO2'!$B:$B,$A8,'CO2'!$A:$A,"ETHCO2")+SUMIFS('CO2'!D:D,'CO2'!$B:$B,$A8,'CO2'!$A:$A,"INDCO2")+SUMIFS('CO2'!D:D,'CO2'!$B:$B,$A8,'CO2'!$A:$A,"REFCO2")+SUMIFS('CO2'!D:D,'CO2'!$B:$B,$A8,'CO2'!$A:$A,"RESCO2")+SUMIFS('CO2'!D:D,'CO2'!$B:$B,$A8,'CO2'!$A:$A,"RSSCO2")+SUMIFS('CO2'!D:D,'CO2'!$B:$B,$A8,'CO2'!$A:$A,"TRNCO2")</f>
        <v>5170.8779291678447</v>
      </c>
      <c r="D8" s="21">
        <f>SUMIFS('CO2'!E:E,'CO2'!$B:$B,$A8,'CO2'!$A:$A,"COMCO2")+SUMIFS('CO2'!E:E,'CO2'!$B:$B,$A8,'CO2'!$A:$A,"ELCCO2")+SUMIFS('CO2'!E:E,'CO2'!$B:$B,$A8,'CO2'!$A:$A,"ETHCO2")+SUMIFS('CO2'!E:E,'CO2'!$B:$B,$A8,'CO2'!$A:$A,"INDCO2")+SUMIFS('CO2'!E:E,'CO2'!$B:$B,$A8,'CO2'!$A:$A,"REFCO2")+SUMIFS('CO2'!E:E,'CO2'!$B:$B,$A8,'CO2'!$A:$A,"RESCO2")+SUMIFS('CO2'!E:E,'CO2'!$B:$B,$A8,'CO2'!$A:$A,"RSSCO2")+SUMIFS('CO2'!E:E,'CO2'!$B:$B,$A8,'CO2'!$A:$A,"TRNCO2")</f>
        <v>5096.3686260051163</v>
      </c>
      <c r="E8" s="21">
        <f>SUMIFS('CO2'!F:F,'CO2'!$B:$B,$A8,'CO2'!$A:$A,"COMCO2")+SUMIFS('CO2'!F:F,'CO2'!$B:$B,$A8,'CO2'!$A:$A,"ELCCO2")+SUMIFS('CO2'!F:F,'CO2'!$B:$B,$A8,'CO2'!$A:$A,"ETHCO2")+SUMIFS('CO2'!F:F,'CO2'!$B:$B,$A8,'CO2'!$A:$A,"INDCO2")+SUMIFS('CO2'!F:F,'CO2'!$B:$B,$A8,'CO2'!$A:$A,"REFCO2")+SUMIFS('CO2'!F:F,'CO2'!$B:$B,$A8,'CO2'!$A:$A,"RESCO2")+SUMIFS('CO2'!F:F,'CO2'!$B:$B,$A8,'CO2'!$A:$A,"RSSCO2")+SUMIFS('CO2'!F:F,'CO2'!$B:$B,$A8,'CO2'!$A:$A,"TRNCO2")</f>
        <v>4825.7076998333987</v>
      </c>
      <c r="F8" s="21">
        <f>SUMIFS('CO2'!G:G,'CO2'!$B:$B,$A8,'CO2'!$A:$A,"COMCO2")+SUMIFS('CO2'!G:G,'CO2'!$B:$B,$A8,'CO2'!$A:$A,"ELCCO2")+SUMIFS('CO2'!G:G,'CO2'!$B:$B,$A8,'CO2'!$A:$A,"ETHCO2")+SUMIFS('CO2'!G:G,'CO2'!$B:$B,$A8,'CO2'!$A:$A,"INDCO2")+SUMIFS('CO2'!G:G,'CO2'!$B:$B,$A8,'CO2'!$A:$A,"REFCO2")+SUMIFS('CO2'!G:G,'CO2'!$B:$B,$A8,'CO2'!$A:$A,"RESCO2")+SUMIFS('CO2'!G:G,'CO2'!$B:$B,$A8,'CO2'!$A:$A,"RSSCO2")+SUMIFS('CO2'!G:G,'CO2'!$B:$B,$A8,'CO2'!$A:$A,"TRNCO2")</f>
        <v>4256.0000000000027</v>
      </c>
      <c r="G8" s="21">
        <f>SUMIFS('CO2'!H:H,'CO2'!$B:$B,$A8,'CO2'!$A:$A,"COMCO2")+SUMIFS('CO2'!H:H,'CO2'!$B:$B,$A8,'CO2'!$A:$A,"ELCCO2")+SUMIFS('CO2'!H:H,'CO2'!$B:$B,$A8,'CO2'!$A:$A,"ETHCO2")+SUMIFS('CO2'!H:H,'CO2'!$B:$B,$A8,'CO2'!$A:$A,"INDCO2")+SUMIFS('CO2'!H:H,'CO2'!$B:$B,$A8,'CO2'!$A:$A,"REFCO2")+SUMIFS('CO2'!H:H,'CO2'!$B:$B,$A8,'CO2'!$A:$A,"RESCO2")+SUMIFS('CO2'!H:H,'CO2'!$B:$B,$A8,'CO2'!$A:$A,"RSSCO2")+SUMIFS('CO2'!H:H,'CO2'!$B:$B,$A8,'CO2'!$A:$A,"TRNCO2")</f>
        <v>3748.0000000000173</v>
      </c>
      <c r="H8" s="21">
        <f>SUMIFS('CO2'!I:I,'CO2'!$B:$B,$A8,'CO2'!$A:$A,"COMCO2")+SUMIFS('CO2'!I:I,'CO2'!$B:$B,$A8,'CO2'!$A:$A,"ELCCO2")+SUMIFS('CO2'!I:I,'CO2'!$B:$B,$A8,'CO2'!$A:$A,"ETHCO2")+SUMIFS('CO2'!I:I,'CO2'!$B:$B,$A8,'CO2'!$A:$A,"INDCO2")+SUMIFS('CO2'!I:I,'CO2'!$B:$B,$A8,'CO2'!$A:$A,"REFCO2")+SUMIFS('CO2'!I:I,'CO2'!$B:$B,$A8,'CO2'!$A:$A,"RESCO2")+SUMIFS('CO2'!I:I,'CO2'!$B:$B,$A8,'CO2'!$A:$A,"RSSCO2")+SUMIFS('CO2'!I:I,'CO2'!$B:$B,$A8,'CO2'!$A:$A,"TRNCO2")</f>
        <v>3240.0000000000109</v>
      </c>
      <c r="I8" s="21">
        <f>SUMIFS('CO2'!J:J,'CO2'!$B:$B,$A8,'CO2'!$A:$A,"COMCO2")+SUMIFS('CO2'!J:J,'CO2'!$B:$B,$A8,'CO2'!$A:$A,"ELCCO2")+SUMIFS('CO2'!J:J,'CO2'!$B:$B,$A8,'CO2'!$A:$A,"ETHCO2")+SUMIFS('CO2'!J:J,'CO2'!$B:$B,$A8,'CO2'!$A:$A,"INDCO2")+SUMIFS('CO2'!J:J,'CO2'!$B:$B,$A8,'CO2'!$A:$A,"REFCO2")+SUMIFS('CO2'!J:J,'CO2'!$B:$B,$A8,'CO2'!$A:$A,"RESCO2")+SUMIFS('CO2'!J:J,'CO2'!$B:$B,$A8,'CO2'!$A:$A,"RSSCO2")+SUMIFS('CO2'!J:J,'CO2'!$B:$B,$A8,'CO2'!$A:$A,"TRNCO2")</f>
        <v>2732.0000000000023</v>
      </c>
      <c r="J8" s="21">
        <f>SUMIFS('CO2'!K:K,'CO2'!$B:$B,$A8,'CO2'!$A:$A,"COMCO2")+SUMIFS('CO2'!K:K,'CO2'!$B:$B,$A8,'CO2'!$A:$A,"ELCCO2")+SUMIFS('CO2'!K:K,'CO2'!$B:$B,$A8,'CO2'!$A:$A,"ETHCO2")+SUMIFS('CO2'!K:K,'CO2'!$B:$B,$A8,'CO2'!$A:$A,"INDCO2")+SUMIFS('CO2'!K:K,'CO2'!$B:$B,$A8,'CO2'!$A:$A,"REFCO2")+SUMIFS('CO2'!K:K,'CO2'!$B:$B,$A8,'CO2'!$A:$A,"RESCO2")+SUMIFS('CO2'!K:K,'CO2'!$B:$B,$A8,'CO2'!$A:$A,"RSSCO2")+SUMIFS('CO2'!K:K,'CO2'!$B:$B,$A8,'CO2'!$A:$A,"TRNCO2")</f>
        <v>2223.9999999985348</v>
      </c>
      <c r="K8" s="21">
        <f>SUMIFS('CO2'!L:L,'CO2'!$B:$B,$A8,'CO2'!$A:$A,"COMCO2")+SUMIFS('CO2'!L:L,'CO2'!$B:$B,$A8,'CO2'!$A:$A,"ELCCO2")+SUMIFS('CO2'!L:L,'CO2'!$B:$B,$A8,'CO2'!$A:$A,"ETHCO2")+SUMIFS('CO2'!L:L,'CO2'!$B:$B,$A8,'CO2'!$A:$A,"INDCO2")+SUMIFS('CO2'!L:L,'CO2'!$B:$B,$A8,'CO2'!$A:$A,"REFCO2")+SUMIFS('CO2'!L:L,'CO2'!$B:$B,$A8,'CO2'!$A:$A,"RESCO2")+SUMIFS('CO2'!L:L,'CO2'!$B:$B,$A8,'CO2'!$A:$A,"RSSCO2")+SUMIFS('CO2'!L:L,'CO2'!$B:$B,$A8,'CO2'!$A:$A,"TRNCO2")</f>
        <v>1716.0000000000016</v>
      </c>
      <c r="M8" s="9" t="str">
        <f t="shared" si="0"/>
        <v>0007</v>
      </c>
      <c r="N8" s="9">
        <f>VLOOKUP($M8,scenarios!$A$2:$I$61,3)</f>
        <v>2060</v>
      </c>
      <c r="O8" s="9">
        <f>VLOOKUP($M8,scenarios!$A$2:$I$61,4)</f>
        <v>2050</v>
      </c>
      <c r="P8" s="9" t="str">
        <f>VLOOKUP($M8,scenarios!$A$2:$I$61,5)</f>
        <v>Ref</v>
      </c>
      <c r="Q8" s="9" t="str">
        <f>VLOOKUP($M8,scenarios!$A$2:$I$61,6)</f>
        <v>Ref</v>
      </c>
      <c r="R8" s="9" t="str">
        <f>VLOOKUP($M8,scenarios!$A$2:$I$61,7)</f>
        <v>Ref</v>
      </c>
      <c r="S8" s="9" t="str">
        <f>VLOOKUP($M8,scenarios!$A$2:$I$61,8)</f>
        <v>Ref</v>
      </c>
      <c r="T8" s="9" t="str">
        <f>VLOOKUP($M8,scenarios!$A$2:$I$61,9)</f>
        <v>Ref</v>
      </c>
    </row>
    <row r="9" spans="1:20" x14ac:dyDescent="0.3">
      <c r="A9" s="2" t="s">
        <v>170</v>
      </c>
      <c r="B9" s="21">
        <f>SUMIFS('CO2'!C:C,'CO2'!$B:$B,$A9,'CO2'!$A:$A,"COMCO2")+SUMIFS('CO2'!C:C,'CO2'!$B:$B,$A9,'CO2'!$A:$A,"ELCCO2")+SUMIFS('CO2'!C:C,'CO2'!$B:$B,$A9,'CO2'!$A:$A,"ETHCO2")+SUMIFS('CO2'!C:C,'CO2'!$B:$B,$A9,'CO2'!$A:$A,"INDCO2")+SUMIFS('CO2'!C:C,'CO2'!$B:$B,$A9,'CO2'!$A:$A,"REFCO2")+SUMIFS('CO2'!C:C,'CO2'!$B:$B,$A9,'CO2'!$A:$A,"RESCO2")+SUMIFS('CO2'!C:C,'CO2'!$B:$B,$A9,'CO2'!$A:$A,"RSSCO2")+SUMIFS('CO2'!C:C,'CO2'!$B:$B,$A9,'CO2'!$A:$A,"TRNCO2")</f>
        <v>5377.452149328924</v>
      </c>
      <c r="C9" s="21">
        <f>SUMIFS('CO2'!D:D,'CO2'!$B:$B,$A9,'CO2'!$A:$A,"COMCO2")+SUMIFS('CO2'!D:D,'CO2'!$B:$B,$A9,'CO2'!$A:$A,"ELCCO2")+SUMIFS('CO2'!D:D,'CO2'!$B:$B,$A9,'CO2'!$A:$A,"ETHCO2")+SUMIFS('CO2'!D:D,'CO2'!$B:$B,$A9,'CO2'!$A:$A,"INDCO2")+SUMIFS('CO2'!D:D,'CO2'!$B:$B,$A9,'CO2'!$A:$A,"REFCO2")+SUMIFS('CO2'!D:D,'CO2'!$B:$B,$A9,'CO2'!$A:$A,"RESCO2")+SUMIFS('CO2'!D:D,'CO2'!$B:$B,$A9,'CO2'!$A:$A,"RSSCO2")+SUMIFS('CO2'!D:D,'CO2'!$B:$B,$A9,'CO2'!$A:$A,"TRNCO2")</f>
        <v>5169.0991905419705</v>
      </c>
      <c r="D9" s="21">
        <f>SUMIFS('CO2'!E:E,'CO2'!$B:$B,$A9,'CO2'!$A:$A,"COMCO2")+SUMIFS('CO2'!E:E,'CO2'!$B:$B,$A9,'CO2'!$A:$A,"ELCCO2")+SUMIFS('CO2'!E:E,'CO2'!$B:$B,$A9,'CO2'!$A:$A,"ETHCO2")+SUMIFS('CO2'!E:E,'CO2'!$B:$B,$A9,'CO2'!$A:$A,"INDCO2")+SUMIFS('CO2'!E:E,'CO2'!$B:$B,$A9,'CO2'!$A:$A,"REFCO2")+SUMIFS('CO2'!E:E,'CO2'!$B:$B,$A9,'CO2'!$A:$A,"RESCO2")+SUMIFS('CO2'!E:E,'CO2'!$B:$B,$A9,'CO2'!$A:$A,"RSSCO2")+SUMIFS('CO2'!E:E,'CO2'!$B:$B,$A9,'CO2'!$A:$A,"TRNCO2")</f>
        <v>5089.5569419395515</v>
      </c>
      <c r="E9" s="21">
        <f>SUMIFS('CO2'!F:F,'CO2'!$B:$B,$A9,'CO2'!$A:$A,"COMCO2")+SUMIFS('CO2'!F:F,'CO2'!$B:$B,$A9,'CO2'!$A:$A,"ELCCO2")+SUMIFS('CO2'!F:F,'CO2'!$B:$B,$A9,'CO2'!$A:$A,"ETHCO2")+SUMIFS('CO2'!F:F,'CO2'!$B:$B,$A9,'CO2'!$A:$A,"INDCO2")+SUMIFS('CO2'!F:F,'CO2'!$B:$B,$A9,'CO2'!$A:$A,"REFCO2")+SUMIFS('CO2'!F:F,'CO2'!$B:$B,$A9,'CO2'!$A:$A,"RESCO2")+SUMIFS('CO2'!F:F,'CO2'!$B:$B,$A9,'CO2'!$A:$A,"RSSCO2")+SUMIFS('CO2'!F:F,'CO2'!$B:$B,$A9,'CO2'!$A:$A,"TRNCO2")</f>
        <v>4814.0773263295068</v>
      </c>
      <c r="F9" s="21">
        <f>SUMIFS('CO2'!G:G,'CO2'!$B:$B,$A9,'CO2'!$A:$A,"COMCO2")+SUMIFS('CO2'!G:G,'CO2'!$B:$B,$A9,'CO2'!$A:$A,"ELCCO2")+SUMIFS('CO2'!G:G,'CO2'!$B:$B,$A9,'CO2'!$A:$A,"ETHCO2")+SUMIFS('CO2'!G:G,'CO2'!$B:$B,$A9,'CO2'!$A:$A,"INDCO2")+SUMIFS('CO2'!G:G,'CO2'!$B:$B,$A9,'CO2'!$A:$A,"REFCO2")+SUMIFS('CO2'!G:G,'CO2'!$B:$B,$A9,'CO2'!$A:$A,"RESCO2")+SUMIFS('CO2'!G:G,'CO2'!$B:$B,$A9,'CO2'!$A:$A,"RSSCO2")+SUMIFS('CO2'!G:G,'CO2'!$B:$B,$A9,'CO2'!$A:$A,"TRNCO2")</f>
        <v>4255.9999999999982</v>
      </c>
      <c r="G9" s="21">
        <f>SUMIFS('CO2'!H:H,'CO2'!$B:$B,$A9,'CO2'!$A:$A,"COMCO2")+SUMIFS('CO2'!H:H,'CO2'!$B:$B,$A9,'CO2'!$A:$A,"ELCCO2")+SUMIFS('CO2'!H:H,'CO2'!$B:$B,$A9,'CO2'!$A:$A,"ETHCO2")+SUMIFS('CO2'!H:H,'CO2'!$B:$B,$A9,'CO2'!$A:$A,"INDCO2")+SUMIFS('CO2'!H:H,'CO2'!$B:$B,$A9,'CO2'!$A:$A,"REFCO2")+SUMIFS('CO2'!H:H,'CO2'!$B:$B,$A9,'CO2'!$A:$A,"RESCO2")+SUMIFS('CO2'!H:H,'CO2'!$B:$B,$A9,'CO2'!$A:$A,"RSSCO2")+SUMIFS('CO2'!H:H,'CO2'!$B:$B,$A9,'CO2'!$A:$A,"TRNCO2")</f>
        <v>3748.00000000001</v>
      </c>
      <c r="H9" s="21">
        <f>SUMIFS('CO2'!I:I,'CO2'!$B:$B,$A9,'CO2'!$A:$A,"COMCO2")+SUMIFS('CO2'!I:I,'CO2'!$B:$B,$A9,'CO2'!$A:$A,"ELCCO2")+SUMIFS('CO2'!I:I,'CO2'!$B:$B,$A9,'CO2'!$A:$A,"ETHCO2")+SUMIFS('CO2'!I:I,'CO2'!$B:$B,$A9,'CO2'!$A:$A,"INDCO2")+SUMIFS('CO2'!I:I,'CO2'!$B:$B,$A9,'CO2'!$A:$A,"REFCO2")+SUMIFS('CO2'!I:I,'CO2'!$B:$B,$A9,'CO2'!$A:$A,"RESCO2")+SUMIFS('CO2'!I:I,'CO2'!$B:$B,$A9,'CO2'!$A:$A,"RSSCO2")+SUMIFS('CO2'!I:I,'CO2'!$B:$B,$A9,'CO2'!$A:$A,"TRNCO2")</f>
        <v>3239.9999999999845</v>
      </c>
      <c r="I9" s="21">
        <f>SUMIFS('CO2'!J:J,'CO2'!$B:$B,$A9,'CO2'!$A:$A,"COMCO2")+SUMIFS('CO2'!J:J,'CO2'!$B:$B,$A9,'CO2'!$A:$A,"ELCCO2")+SUMIFS('CO2'!J:J,'CO2'!$B:$B,$A9,'CO2'!$A:$A,"ETHCO2")+SUMIFS('CO2'!J:J,'CO2'!$B:$B,$A9,'CO2'!$A:$A,"INDCO2")+SUMIFS('CO2'!J:J,'CO2'!$B:$B,$A9,'CO2'!$A:$A,"REFCO2")+SUMIFS('CO2'!J:J,'CO2'!$B:$B,$A9,'CO2'!$A:$A,"RESCO2")+SUMIFS('CO2'!J:J,'CO2'!$B:$B,$A9,'CO2'!$A:$A,"RSSCO2")+SUMIFS('CO2'!J:J,'CO2'!$B:$B,$A9,'CO2'!$A:$A,"TRNCO2")</f>
        <v>2731.9999999999991</v>
      </c>
      <c r="J9" s="21">
        <f>SUMIFS('CO2'!K:K,'CO2'!$B:$B,$A9,'CO2'!$A:$A,"COMCO2")+SUMIFS('CO2'!K:K,'CO2'!$B:$B,$A9,'CO2'!$A:$A,"ELCCO2")+SUMIFS('CO2'!K:K,'CO2'!$B:$B,$A9,'CO2'!$A:$A,"ETHCO2")+SUMIFS('CO2'!K:K,'CO2'!$B:$B,$A9,'CO2'!$A:$A,"INDCO2")+SUMIFS('CO2'!K:K,'CO2'!$B:$B,$A9,'CO2'!$A:$A,"REFCO2")+SUMIFS('CO2'!K:K,'CO2'!$B:$B,$A9,'CO2'!$A:$A,"RESCO2")+SUMIFS('CO2'!K:K,'CO2'!$B:$B,$A9,'CO2'!$A:$A,"RSSCO2")+SUMIFS('CO2'!K:K,'CO2'!$B:$B,$A9,'CO2'!$A:$A,"TRNCO2")</f>
        <v>2223.9999999999973</v>
      </c>
      <c r="K9" s="21">
        <f>SUMIFS('CO2'!L:L,'CO2'!$B:$B,$A9,'CO2'!$A:$A,"COMCO2")+SUMIFS('CO2'!L:L,'CO2'!$B:$B,$A9,'CO2'!$A:$A,"ELCCO2")+SUMIFS('CO2'!L:L,'CO2'!$B:$B,$A9,'CO2'!$A:$A,"ETHCO2")+SUMIFS('CO2'!L:L,'CO2'!$B:$B,$A9,'CO2'!$A:$A,"INDCO2")+SUMIFS('CO2'!L:L,'CO2'!$B:$B,$A9,'CO2'!$A:$A,"REFCO2")+SUMIFS('CO2'!L:L,'CO2'!$B:$B,$A9,'CO2'!$A:$A,"RESCO2")+SUMIFS('CO2'!L:L,'CO2'!$B:$B,$A9,'CO2'!$A:$A,"RSSCO2")+SUMIFS('CO2'!L:L,'CO2'!$B:$B,$A9,'CO2'!$A:$A,"TRNCO2")</f>
        <v>1715.9999999999995</v>
      </c>
      <c r="M9" s="9" t="str">
        <f t="shared" si="0"/>
        <v>0008</v>
      </c>
      <c r="N9" s="9">
        <f>VLOOKUP($M9,scenarios!$A$2:$I$61,3)</f>
        <v>2060</v>
      </c>
      <c r="O9" s="9" t="str">
        <f>VLOOKUP($M9,scenarios!$A$2:$I$61,4)</f>
        <v>Ref</v>
      </c>
      <c r="P9" s="9">
        <f>VLOOKUP($M9,scenarios!$A$2:$I$61,5)</f>
        <v>10</v>
      </c>
      <c r="Q9" s="9" t="str">
        <f>VLOOKUP($M9,scenarios!$A$2:$I$61,6)</f>
        <v>Ref</v>
      </c>
      <c r="R9" s="9" t="str">
        <f>VLOOKUP($M9,scenarios!$A$2:$I$61,7)</f>
        <v>Ref</v>
      </c>
      <c r="S9" s="9" t="str">
        <f>VLOOKUP($M9,scenarios!$A$2:$I$61,8)</f>
        <v>Ref</v>
      </c>
      <c r="T9" s="9" t="str">
        <f>VLOOKUP($M9,scenarios!$A$2:$I$61,9)</f>
        <v>Ref</v>
      </c>
    </row>
    <row r="10" spans="1:20" x14ac:dyDescent="0.3">
      <c r="A10" s="2" t="s">
        <v>174</v>
      </c>
      <c r="B10" s="21">
        <f>SUMIFS('CO2'!C:C,'CO2'!$B:$B,$A10,'CO2'!$A:$A,"COMCO2")+SUMIFS('CO2'!C:C,'CO2'!$B:$B,$A10,'CO2'!$A:$A,"ELCCO2")+SUMIFS('CO2'!C:C,'CO2'!$B:$B,$A10,'CO2'!$A:$A,"ETHCO2")+SUMIFS('CO2'!C:C,'CO2'!$B:$B,$A10,'CO2'!$A:$A,"INDCO2")+SUMIFS('CO2'!C:C,'CO2'!$B:$B,$A10,'CO2'!$A:$A,"REFCO2")+SUMIFS('CO2'!C:C,'CO2'!$B:$B,$A10,'CO2'!$A:$A,"RESCO2")+SUMIFS('CO2'!C:C,'CO2'!$B:$B,$A10,'CO2'!$A:$A,"RSSCO2")+SUMIFS('CO2'!C:C,'CO2'!$B:$B,$A10,'CO2'!$A:$A,"TRNCO2")</f>
        <v>5377.435871789</v>
      </c>
      <c r="C10" s="21">
        <f>SUMIFS('CO2'!D:D,'CO2'!$B:$B,$A10,'CO2'!$A:$A,"COMCO2")+SUMIFS('CO2'!D:D,'CO2'!$B:$B,$A10,'CO2'!$A:$A,"ELCCO2")+SUMIFS('CO2'!D:D,'CO2'!$B:$B,$A10,'CO2'!$A:$A,"ETHCO2")+SUMIFS('CO2'!D:D,'CO2'!$B:$B,$A10,'CO2'!$A:$A,"INDCO2")+SUMIFS('CO2'!D:D,'CO2'!$B:$B,$A10,'CO2'!$A:$A,"REFCO2")+SUMIFS('CO2'!D:D,'CO2'!$B:$B,$A10,'CO2'!$A:$A,"RESCO2")+SUMIFS('CO2'!D:D,'CO2'!$B:$B,$A10,'CO2'!$A:$A,"RSSCO2")+SUMIFS('CO2'!D:D,'CO2'!$B:$B,$A10,'CO2'!$A:$A,"TRNCO2")</f>
        <v>5169.0597142784645</v>
      </c>
      <c r="D10" s="21">
        <f>SUMIFS('CO2'!E:E,'CO2'!$B:$B,$A10,'CO2'!$A:$A,"COMCO2")+SUMIFS('CO2'!E:E,'CO2'!$B:$B,$A10,'CO2'!$A:$A,"ELCCO2")+SUMIFS('CO2'!E:E,'CO2'!$B:$B,$A10,'CO2'!$A:$A,"ETHCO2")+SUMIFS('CO2'!E:E,'CO2'!$B:$B,$A10,'CO2'!$A:$A,"INDCO2")+SUMIFS('CO2'!E:E,'CO2'!$B:$B,$A10,'CO2'!$A:$A,"REFCO2")+SUMIFS('CO2'!E:E,'CO2'!$B:$B,$A10,'CO2'!$A:$A,"RESCO2")+SUMIFS('CO2'!E:E,'CO2'!$B:$B,$A10,'CO2'!$A:$A,"RSSCO2")+SUMIFS('CO2'!E:E,'CO2'!$B:$B,$A10,'CO2'!$A:$A,"TRNCO2")</f>
        <v>5089.5247110509245</v>
      </c>
      <c r="E10" s="21">
        <f>SUMIFS('CO2'!F:F,'CO2'!$B:$B,$A10,'CO2'!$A:$A,"COMCO2")+SUMIFS('CO2'!F:F,'CO2'!$B:$B,$A10,'CO2'!$A:$A,"ELCCO2")+SUMIFS('CO2'!F:F,'CO2'!$B:$B,$A10,'CO2'!$A:$A,"ETHCO2")+SUMIFS('CO2'!F:F,'CO2'!$B:$B,$A10,'CO2'!$A:$A,"INDCO2")+SUMIFS('CO2'!F:F,'CO2'!$B:$B,$A10,'CO2'!$A:$A,"REFCO2")+SUMIFS('CO2'!F:F,'CO2'!$B:$B,$A10,'CO2'!$A:$A,"RESCO2")+SUMIFS('CO2'!F:F,'CO2'!$B:$B,$A10,'CO2'!$A:$A,"RSSCO2")+SUMIFS('CO2'!F:F,'CO2'!$B:$B,$A10,'CO2'!$A:$A,"TRNCO2")</f>
        <v>4813.0358041366717</v>
      </c>
      <c r="F10" s="21">
        <f>SUMIFS('CO2'!G:G,'CO2'!$B:$B,$A10,'CO2'!$A:$A,"COMCO2")+SUMIFS('CO2'!G:G,'CO2'!$B:$B,$A10,'CO2'!$A:$A,"ELCCO2")+SUMIFS('CO2'!G:G,'CO2'!$B:$B,$A10,'CO2'!$A:$A,"ETHCO2")+SUMIFS('CO2'!G:G,'CO2'!$B:$B,$A10,'CO2'!$A:$A,"INDCO2")+SUMIFS('CO2'!G:G,'CO2'!$B:$B,$A10,'CO2'!$A:$A,"REFCO2")+SUMIFS('CO2'!G:G,'CO2'!$B:$B,$A10,'CO2'!$A:$A,"RESCO2")+SUMIFS('CO2'!G:G,'CO2'!$B:$B,$A10,'CO2'!$A:$A,"RSSCO2")+SUMIFS('CO2'!G:G,'CO2'!$B:$B,$A10,'CO2'!$A:$A,"TRNCO2")</f>
        <v>4256.0000000000036</v>
      </c>
      <c r="G10" s="21">
        <f>SUMIFS('CO2'!H:H,'CO2'!$B:$B,$A10,'CO2'!$A:$A,"COMCO2")+SUMIFS('CO2'!H:H,'CO2'!$B:$B,$A10,'CO2'!$A:$A,"ELCCO2")+SUMIFS('CO2'!H:H,'CO2'!$B:$B,$A10,'CO2'!$A:$A,"ETHCO2")+SUMIFS('CO2'!H:H,'CO2'!$B:$B,$A10,'CO2'!$A:$A,"INDCO2")+SUMIFS('CO2'!H:H,'CO2'!$B:$B,$A10,'CO2'!$A:$A,"REFCO2")+SUMIFS('CO2'!H:H,'CO2'!$B:$B,$A10,'CO2'!$A:$A,"RESCO2")+SUMIFS('CO2'!H:H,'CO2'!$B:$B,$A10,'CO2'!$A:$A,"RSSCO2")+SUMIFS('CO2'!H:H,'CO2'!$B:$B,$A10,'CO2'!$A:$A,"TRNCO2")</f>
        <v>3748.0000000000136</v>
      </c>
      <c r="H10" s="21">
        <f>SUMIFS('CO2'!I:I,'CO2'!$B:$B,$A10,'CO2'!$A:$A,"COMCO2")+SUMIFS('CO2'!I:I,'CO2'!$B:$B,$A10,'CO2'!$A:$A,"ELCCO2")+SUMIFS('CO2'!I:I,'CO2'!$B:$B,$A10,'CO2'!$A:$A,"ETHCO2")+SUMIFS('CO2'!I:I,'CO2'!$B:$B,$A10,'CO2'!$A:$A,"INDCO2")+SUMIFS('CO2'!I:I,'CO2'!$B:$B,$A10,'CO2'!$A:$A,"REFCO2")+SUMIFS('CO2'!I:I,'CO2'!$B:$B,$A10,'CO2'!$A:$A,"RESCO2")+SUMIFS('CO2'!I:I,'CO2'!$B:$B,$A10,'CO2'!$A:$A,"RSSCO2")+SUMIFS('CO2'!I:I,'CO2'!$B:$B,$A10,'CO2'!$A:$A,"TRNCO2")</f>
        <v>3240.0000000000091</v>
      </c>
      <c r="I10" s="21">
        <f>SUMIFS('CO2'!J:J,'CO2'!$B:$B,$A10,'CO2'!$A:$A,"COMCO2")+SUMIFS('CO2'!J:J,'CO2'!$B:$B,$A10,'CO2'!$A:$A,"ELCCO2")+SUMIFS('CO2'!J:J,'CO2'!$B:$B,$A10,'CO2'!$A:$A,"ETHCO2")+SUMIFS('CO2'!J:J,'CO2'!$B:$B,$A10,'CO2'!$A:$A,"INDCO2")+SUMIFS('CO2'!J:J,'CO2'!$B:$B,$A10,'CO2'!$A:$A,"REFCO2")+SUMIFS('CO2'!J:J,'CO2'!$B:$B,$A10,'CO2'!$A:$A,"RESCO2")+SUMIFS('CO2'!J:J,'CO2'!$B:$B,$A10,'CO2'!$A:$A,"RSSCO2")+SUMIFS('CO2'!J:J,'CO2'!$B:$B,$A10,'CO2'!$A:$A,"TRNCO2")</f>
        <v>2732.0000000000027</v>
      </c>
      <c r="J10" s="21">
        <f>SUMIFS('CO2'!K:K,'CO2'!$B:$B,$A10,'CO2'!$A:$A,"COMCO2")+SUMIFS('CO2'!K:K,'CO2'!$B:$B,$A10,'CO2'!$A:$A,"ELCCO2")+SUMIFS('CO2'!K:K,'CO2'!$B:$B,$A10,'CO2'!$A:$A,"ETHCO2")+SUMIFS('CO2'!K:K,'CO2'!$B:$B,$A10,'CO2'!$A:$A,"INDCO2")+SUMIFS('CO2'!K:K,'CO2'!$B:$B,$A10,'CO2'!$A:$A,"REFCO2")+SUMIFS('CO2'!K:K,'CO2'!$B:$B,$A10,'CO2'!$A:$A,"RESCO2")+SUMIFS('CO2'!K:K,'CO2'!$B:$B,$A10,'CO2'!$A:$A,"RSSCO2")+SUMIFS('CO2'!K:K,'CO2'!$B:$B,$A10,'CO2'!$A:$A,"TRNCO2")</f>
        <v>2224.0000000000014</v>
      </c>
      <c r="K10" s="21">
        <f>SUMIFS('CO2'!L:L,'CO2'!$B:$B,$A10,'CO2'!$A:$A,"COMCO2")+SUMIFS('CO2'!L:L,'CO2'!$B:$B,$A10,'CO2'!$A:$A,"ELCCO2")+SUMIFS('CO2'!L:L,'CO2'!$B:$B,$A10,'CO2'!$A:$A,"ETHCO2")+SUMIFS('CO2'!L:L,'CO2'!$B:$B,$A10,'CO2'!$A:$A,"INDCO2")+SUMIFS('CO2'!L:L,'CO2'!$B:$B,$A10,'CO2'!$A:$A,"REFCO2")+SUMIFS('CO2'!L:L,'CO2'!$B:$B,$A10,'CO2'!$A:$A,"RESCO2")+SUMIFS('CO2'!L:L,'CO2'!$B:$B,$A10,'CO2'!$A:$A,"RSSCO2")+SUMIFS('CO2'!L:L,'CO2'!$B:$B,$A10,'CO2'!$A:$A,"TRNCO2")</f>
        <v>1716.000000002663</v>
      </c>
      <c r="M10" s="9" t="str">
        <f t="shared" si="0"/>
        <v>0009</v>
      </c>
      <c r="N10" s="9">
        <f>VLOOKUP($M10,scenarios!$A$2:$I$61,3)</f>
        <v>2060</v>
      </c>
      <c r="O10" s="9" t="str">
        <f>VLOOKUP($M10,scenarios!$A$2:$I$61,4)</f>
        <v>Ref</v>
      </c>
      <c r="P10" s="9">
        <f>VLOOKUP($M10,scenarios!$A$2:$I$61,5)</f>
        <v>20</v>
      </c>
      <c r="Q10" s="9" t="str">
        <f>VLOOKUP($M10,scenarios!$A$2:$I$61,6)</f>
        <v>Ref</v>
      </c>
      <c r="R10" s="9" t="str">
        <f>VLOOKUP($M10,scenarios!$A$2:$I$61,7)</f>
        <v>Ref</v>
      </c>
      <c r="S10" s="9" t="str">
        <f>VLOOKUP($M10,scenarios!$A$2:$I$61,8)</f>
        <v>Ref</v>
      </c>
      <c r="T10" s="9" t="str">
        <f>VLOOKUP($M10,scenarios!$A$2:$I$61,9)</f>
        <v>Ref</v>
      </c>
    </row>
    <row r="11" spans="1:20" x14ac:dyDescent="0.3">
      <c r="A11" s="2" t="s">
        <v>10</v>
      </c>
      <c r="B11" s="21">
        <f>SUMIFS('CO2'!C:C,'CO2'!$B:$B,$A11,'CO2'!$A:$A,"COMCO2")+SUMIFS('CO2'!C:C,'CO2'!$B:$B,$A11,'CO2'!$A:$A,"ELCCO2")+SUMIFS('CO2'!C:C,'CO2'!$B:$B,$A11,'CO2'!$A:$A,"ETHCO2")+SUMIFS('CO2'!C:C,'CO2'!$B:$B,$A11,'CO2'!$A:$A,"INDCO2")+SUMIFS('CO2'!C:C,'CO2'!$B:$B,$A11,'CO2'!$A:$A,"REFCO2")+SUMIFS('CO2'!C:C,'CO2'!$B:$B,$A11,'CO2'!$A:$A,"RESCO2")+SUMIFS('CO2'!C:C,'CO2'!$B:$B,$A11,'CO2'!$A:$A,"RSSCO2")+SUMIFS('CO2'!C:C,'CO2'!$B:$B,$A11,'CO2'!$A:$A,"TRNCO2")</f>
        <v>5377.4521458011341</v>
      </c>
      <c r="C11" s="21">
        <f>SUMIFS('CO2'!D:D,'CO2'!$B:$B,$A11,'CO2'!$A:$A,"COMCO2")+SUMIFS('CO2'!D:D,'CO2'!$B:$B,$A11,'CO2'!$A:$A,"ELCCO2")+SUMIFS('CO2'!D:D,'CO2'!$B:$B,$A11,'CO2'!$A:$A,"ETHCO2")+SUMIFS('CO2'!D:D,'CO2'!$B:$B,$A11,'CO2'!$A:$A,"INDCO2")+SUMIFS('CO2'!D:D,'CO2'!$B:$B,$A11,'CO2'!$A:$A,"REFCO2")+SUMIFS('CO2'!D:D,'CO2'!$B:$B,$A11,'CO2'!$A:$A,"RESCO2")+SUMIFS('CO2'!D:D,'CO2'!$B:$B,$A11,'CO2'!$A:$A,"RSSCO2")+SUMIFS('CO2'!D:D,'CO2'!$B:$B,$A11,'CO2'!$A:$A,"TRNCO2")</f>
        <v>5169.1029483031862</v>
      </c>
      <c r="D11" s="21">
        <f>SUMIFS('CO2'!E:E,'CO2'!$B:$B,$A11,'CO2'!$A:$A,"COMCO2")+SUMIFS('CO2'!E:E,'CO2'!$B:$B,$A11,'CO2'!$A:$A,"ELCCO2")+SUMIFS('CO2'!E:E,'CO2'!$B:$B,$A11,'CO2'!$A:$A,"ETHCO2")+SUMIFS('CO2'!E:E,'CO2'!$B:$B,$A11,'CO2'!$A:$A,"INDCO2")+SUMIFS('CO2'!E:E,'CO2'!$B:$B,$A11,'CO2'!$A:$A,"REFCO2")+SUMIFS('CO2'!E:E,'CO2'!$B:$B,$A11,'CO2'!$A:$A,"RESCO2")+SUMIFS('CO2'!E:E,'CO2'!$B:$B,$A11,'CO2'!$A:$A,"RSSCO2")+SUMIFS('CO2'!E:E,'CO2'!$B:$B,$A11,'CO2'!$A:$A,"TRNCO2")</f>
        <v>5089.4645749920073</v>
      </c>
      <c r="E11" s="21">
        <f>SUMIFS('CO2'!F:F,'CO2'!$B:$B,$A11,'CO2'!$A:$A,"COMCO2")+SUMIFS('CO2'!F:F,'CO2'!$B:$B,$A11,'CO2'!$A:$A,"ELCCO2")+SUMIFS('CO2'!F:F,'CO2'!$B:$B,$A11,'CO2'!$A:$A,"ETHCO2")+SUMIFS('CO2'!F:F,'CO2'!$B:$B,$A11,'CO2'!$A:$A,"INDCO2")+SUMIFS('CO2'!F:F,'CO2'!$B:$B,$A11,'CO2'!$A:$A,"REFCO2")+SUMIFS('CO2'!F:F,'CO2'!$B:$B,$A11,'CO2'!$A:$A,"RESCO2")+SUMIFS('CO2'!F:F,'CO2'!$B:$B,$A11,'CO2'!$A:$A,"RSSCO2")+SUMIFS('CO2'!F:F,'CO2'!$B:$B,$A11,'CO2'!$A:$A,"TRNCO2")</f>
        <v>4813.8204258878413</v>
      </c>
      <c r="F11" s="21">
        <f>SUMIFS('CO2'!G:G,'CO2'!$B:$B,$A11,'CO2'!$A:$A,"COMCO2")+SUMIFS('CO2'!G:G,'CO2'!$B:$B,$A11,'CO2'!$A:$A,"ELCCO2")+SUMIFS('CO2'!G:G,'CO2'!$B:$B,$A11,'CO2'!$A:$A,"ETHCO2")+SUMIFS('CO2'!G:G,'CO2'!$B:$B,$A11,'CO2'!$A:$A,"INDCO2")+SUMIFS('CO2'!G:G,'CO2'!$B:$B,$A11,'CO2'!$A:$A,"REFCO2")+SUMIFS('CO2'!G:G,'CO2'!$B:$B,$A11,'CO2'!$A:$A,"RESCO2")+SUMIFS('CO2'!G:G,'CO2'!$B:$B,$A11,'CO2'!$A:$A,"RSSCO2")+SUMIFS('CO2'!G:G,'CO2'!$B:$B,$A11,'CO2'!$A:$A,"TRNCO2")</f>
        <v>4256.0000000000009</v>
      </c>
      <c r="G11" s="21">
        <f>SUMIFS('CO2'!H:H,'CO2'!$B:$B,$A11,'CO2'!$A:$A,"COMCO2")+SUMIFS('CO2'!H:H,'CO2'!$B:$B,$A11,'CO2'!$A:$A,"ELCCO2")+SUMIFS('CO2'!H:H,'CO2'!$B:$B,$A11,'CO2'!$A:$A,"ETHCO2")+SUMIFS('CO2'!H:H,'CO2'!$B:$B,$A11,'CO2'!$A:$A,"INDCO2")+SUMIFS('CO2'!H:H,'CO2'!$B:$B,$A11,'CO2'!$A:$A,"REFCO2")+SUMIFS('CO2'!H:H,'CO2'!$B:$B,$A11,'CO2'!$A:$A,"RESCO2")+SUMIFS('CO2'!H:H,'CO2'!$B:$B,$A11,'CO2'!$A:$A,"RSSCO2")+SUMIFS('CO2'!H:H,'CO2'!$B:$B,$A11,'CO2'!$A:$A,"TRNCO2")</f>
        <v>3748.0000000000118</v>
      </c>
      <c r="H11" s="21">
        <f>SUMIFS('CO2'!I:I,'CO2'!$B:$B,$A11,'CO2'!$A:$A,"COMCO2")+SUMIFS('CO2'!I:I,'CO2'!$B:$B,$A11,'CO2'!$A:$A,"ELCCO2")+SUMIFS('CO2'!I:I,'CO2'!$B:$B,$A11,'CO2'!$A:$A,"ETHCO2")+SUMIFS('CO2'!I:I,'CO2'!$B:$B,$A11,'CO2'!$A:$A,"INDCO2")+SUMIFS('CO2'!I:I,'CO2'!$B:$B,$A11,'CO2'!$A:$A,"REFCO2")+SUMIFS('CO2'!I:I,'CO2'!$B:$B,$A11,'CO2'!$A:$A,"RESCO2")+SUMIFS('CO2'!I:I,'CO2'!$B:$B,$A11,'CO2'!$A:$A,"RSSCO2")+SUMIFS('CO2'!I:I,'CO2'!$B:$B,$A11,'CO2'!$A:$A,"TRNCO2")</f>
        <v>3240.000000000302</v>
      </c>
      <c r="I11" s="21">
        <f>SUMIFS('CO2'!J:J,'CO2'!$B:$B,$A11,'CO2'!$A:$A,"COMCO2")+SUMIFS('CO2'!J:J,'CO2'!$B:$B,$A11,'CO2'!$A:$A,"ELCCO2")+SUMIFS('CO2'!J:J,'CO2'!$B:$B,$A11,'CO2'!$A:$A,"ETHCO2")+SUMIFS('CO2'!J:J,'CO2'!$B:$B,$A11,'CO2'!$A:$A,"INDCO2")+SUMIFS('CO2'!J:J,'CO2'!$B:$B,$A11,'CO2'!$A:$A,"REFCO2")+SUMIFS('CO2'!J:J,'CO2'!$B:$B,$A11,'CO2'!$A:$A,"RESCO2")+SUMIFS('CO2'!J:J,'CO2'!$B:$B,$A11,'CO2'!$A:$A,"RSSCO2")+SUMIFS('CO2'!J:J,'CO2'!$B:$B,$A11,'CO2'!$A:$A,"TRNCO2")</f>
        <v>2731.9999999999991</v>
      </c>
      <c r="J11" s="21">
        <f>SUMIFS('CO2'!K:K,'CO2'!$B:$B,$A11,'CO2'!$A:$A,"COMCO2")+SUMIFS('CO2'!K:K,'CO2'!$B:$B,$A11,'CO2'!$A:$A,"ELCCO2")+SUMIFS('CO2'!K:K,'CO2'!$B:$B,$A11,'CO2'!$A:$A,"ETHCO2")+SUMIFS('CO2'!K:K,'CO2'!$B:$B,$A11,'CO2'!$A:$A,"INDCO2")+SUMIFS('CO2'!K:K,'CO2'!$B:$B,$A11,'CO2'!$A:$A,"REFCO2")+SUMIFS('CO2'!K:K,'CO2'!$B:$B,$A11,'CO2'!$A:$A,"RESCO2")+SUMIFS('CO2'!K:K,'CO2'!$B:$B,$A11,'CO2'!$A:$A,"RSSCO2")+SUMIFS('CO2'!K:K,'CO2'!$B:$B,$A11,'CO2'!$A:$A,"TRNCO2")</f>
        <v>2224.0000000014552</v>
      </c>
      <c r="K11" s="21">
        <f>SUMIFS('CO2'!L:L,'CO2'!$B:$B,$A11,'CO2'!$A:$A,"COMCO2")+SUMIFS('CO2'!L:L,'CO2'!$B:$B,$A11,'CO2'!$A:$A,"ELCCO2")+SUMIFS('CO2'!L:L,'CO2'!$B:$B,$A11,'CO2'!$A:$A,"ETHCO2")+SUMIFS('CO2'!L:L,'CO2'!$B:$B,$A11,'CO2'!$A:$A,"INDCO2")+SUMIFS('CO2'!L:L,'CO2'!$B:$B,$A11,'CO2'!$A:$A,"REFCO2")+SUMIFS('CO2'!L:L,'CO2'!$B:$B,$A11,'CO2'!$A:$A,"RESCO2")+SUMIFS('CO2'!L:L,'CO2'!$B:$B,$A11,'CO2'!$A:$A,"RSSCO2")+SUMIFS('CO2'!L:L,'CO2'!$B:$B,$A11,'CO2'!$A:$A,"TRNCO2")</f>
        <v>1715.9999999999998</v>
      </c>
      <c r="M11" s="9" t="str">
        <f t="shared" si="0"/>
        <v>0010</v>
      </c>
      <c r="N11" s="9">
        <f>VLOOKUP($M11,scenarios!$A$2:$I$61,3)</f>
        <v>2060</v>
      </c>
      <c r="O11" s="9" t="str">
        <f>VLOOKUP($M11,scenarios!$A$2:$I$61,4)</f>
        <v>Ref</v>
      </c>
      <c r="P11" s="9" t="str">
        <f>VLOOKUP($M11,scenarios!$A$2:$I$61,5)</f>
        <v>Ref</v>
      </c>
      <c r="Q11" s="9" t="str">
        <f>VLOOKUP($M11,scenarios!$A$2:$I$61,6)</f>
        <v>Linear-Steady</v>
      </c>
      <c r="R11" s="9" t="str">
        <f>VLOOKUP($M11,scenarios!$A$2:$I$61,7)</f>
        <v>Ref</v>
      </c>
      <c r="S11" s="9" t="str">
        <f>VLOOKUP($M11,scenarios!$A$2:$I$61,8)</f>
        <v>Ref</v>
      </c>
      <c r="T11" s="9" t="str">
        <f>VLOOKUP($M11,scenarios!$A$2:$I$61,9)</f>
        <v>Ref</v>
      </c>
    </row>
    <row r="12" spans="1:20" x14ac:dyDescent="0.3">
      <c r="A12" s="2" t="s">
        <v>175</v>
      </c>
      <c r="B12" s="21">
        <f>SUMIFS('CO2'!C:C,'CO2'!$B:$B,$A12,'CO2'!$A:$A,"COMCO2")+SUMIFS('CO2'!C:C,'CO2'!$B:$B,$A12,'CO2'!$A:$A,"ELCCO2")+SUMIFS('CO2'!C:C,'CO2'!$B:$B,$A12,'CO2'!$A:$A,"ETHCO2")+SUMIFS('CO2'!C:C,'CO2'!$B:$B,$A12,'CO2'!$A:$A,"INDCO2")+SUMIFS('CO2'!C:C,'CO2'!$B:$B,$A12,'CO2'!$A:$A,"REFCO2")+SUMIFS('CO2'!C:C,'CO2'!$B:$B,$A12,'CO2'!$A:$A,"RESCO2")+SUMIFS('CO2'!C:C,'CO2'!$B:$B,$A12,'CO2'!$A:$A,"RSSCO2")+SUMIFS('CO2'!C:C,'CO2'!$B:$B,$A12,'CO2'!$A:$A,"TRNCO2")</f>
        <v>5377.452149001233</v>
      </c>
      <c r="C12" s="21">
        <f>SUMIFS('CO2'!D:D,'CO2'!$B:$B,$A12,'CO2'!$A:$A,"COMCO2")+SUMIFS('CO2'!D:D,'CO2'!$B:$B,$A12,'CO2'!$A:$A,"ELCCO2")+SUMIFS('CO2'!D:D,'CO2'!$B:$B,$A12,'CO2'!$A:$A,"ETHCO2")+SUMIFS('CO2'!D:D,'CO2'!$B:$B,$A12,'CO2'!$A:$A,"INDCO2")+SUMIFS('CO2'!D:D,'CO2'!$B:$B,$A12,'CO2'!$A:$A,"REFCO2")+SUMIFS('CO2'!D:D,'CO2'!$B:$B,$A12,'CO2'!$A:$A,"RESCO2")+SUMIFS('CO2'!D:D,'CO2'!$B:$B,$A12,'CO2'!$A:$A,"RSSCO2")+SUMIFS('CO2'!D:D,'CO2'!$B:$B,$A12,'CO2'!$A:$A,"TRNCO2")</f>
        <v>5169.1024301282378</v>
      </c>
      <c r="D12" s="21">
        <f>SUMIFS('CO2'!E:E,'CO2'!$B:$B,$A12,'CO2'!$A:$A,"COMCO2")+SUMIFS('CO2'!E:E,'CO2'!$B:$B,$A12,'CO2'!$A:$A,"ELCCO2")+SUMIFS('CO2'!E:E,'CO2'!$B:$B,$A12,'CO2'!$A:$A,"ETHCO2")+SUMIFS('CO2'!E:E,'CO2'!$B:$B,$A12,'CO2'!$A:$A,"INDCO2")+SUMIFS('CO2'!E:E,'CO2'!$B:$B,$A12,'CO2'!$A:$A,"REFCO2")+SUMIFS('CO2'!E:E,'CO2'!$B:$B,$A12,'CO2'!$A:$A,"RESCO2")+SUMIFS('CO2'!E:E,'CO2'!$B:$B,$A12,'CO2'!$A:$A,"RSSCO2")+SUMIFS('CO2'!E:E,'CO2'!$B:$B,$A12,'CO2'!$A:$A,"TRNCO2")</f>
        <v>5089.5218571206278</v>
      </c>
      <c r="E12" s="21">
        <f>SUMIFS('CO2'!F:F,'CO2'!$B:$B,$A12,'CO2'!$A:$A,"COMCO2")+SUMIFS('CO2'!F:F,'CO2'!$B:$B,$A12,'CO2'!$A:$A,"ELCCO2")+SUMIFS('CO2'!F:F,'CO2'!$B:$B,$A12,'CO2'!$A:$A,"ETHCO2")+SUMIFS('CO2'!F:F,'CO2'!$B:$B,$A12,'CO2'!$A:$A,"INDCO2")+SUMIFS('CO2'!F:F,'CO2'!$B:$B,$A12,'CO2'!$A:$A,"REFCO2")+SUMIFS('CO2'!F:F,'CO2'!$B:$B,$A12,'CO2'!$A:$A,"RESCO2")+SUMIFS('CO2'!F:F,'CO2'!$B:$B,$A12,'CO2'!$A:$A,"RSSCO2")+SUMIFS('CO2'!F:F,'CO2'!$B:$B,$A12,'CO2'!$A:$A,"TRNCO2")</f>
        <v>4814.0233076607528</v>
      </c>
      <c r="F12" s="21">
        <f>SUMIFS('CO2'!G:G,'CO2'!$B:$B,$A12,'CO2'!$A:$A,"COMCO2")+SUMIFS('CO2'!G:G,'CO2'!$B:$B,$A12,'CO2'!$A:$A,"ELCCO2")+SUMIFS('CO2'!G:G,'CO2'!$B:$B,$A12,'CO2'!$A:$A,"ETHCO2")+SUMIFS('CO2'!G:G,'CO2'!$B:$B,$A12,'CO2'!$A:$A,"INDCO2")+SUMIFS('CO2'!G:G,'CO2'!$B:$B,$A12,'CO2'!$A:$A,"REFCO2")+SUMIFS('CO2'!G:G,'CO2'!$B:$B,$A12,'CO2'!$A:$A,"RESCO2")+SUMIFS('CO2'!G:G,'CO2'!$B:$B,$A12,'CO2'!$A:$A,"RSSCO2")+SUMIFS('CO2'!G:G,'CO2'!$B:$B,$A12,'CO2'!$A:$A,"TRNCO2")</f>
        <v>4256.0000000000073</v>
      </c>
      <c r="G12" s="21">
        <f>SUMIFS('CO2'!H:H,'CO2'!$B:$B,$A12,'CO2'!$A:$A,"COMCO2")+SUMIFS('CO2'!H:H,'CO2'!$B:$B,$A12,'CO2'!$A:$A,"ELCCO2")+SUMIFS('CO2'!H:H,'CO2'!$B:$B,$A12,'CO2'!$A:$A,"ETHCO2")+SUMIFS('CO2'!H:H,'CO2'!$B:$B,$A12,'CO2'!$A:$A,"INDCO2")+SUMIFS('CO2'!H:H,'CO2'!$B:$B,$A12,'CO2'!$A:$A,"REFCO2")+SUMIFS('CO2'!H:H,'CO2'!$B:$B,$A12,'CO2'!$A:$A,"RESCO2")+SUMIFS('CO2'!H:H,'CO2'!$B:$B,$A12,'CO2'!$A:$A,"RSSCO2")+SUMIFS('CO2'!H:H,'CO2'!$B:$B,$A12,'CO2'!$A:$A,"TRNCO2")</f>
        <v>3747.99999999999</v>
      </c>
      <c r="H12" s="21">
        <f>SUMIFS('CO2'!I:I,'CO2'!$B:$B,$A12,'CO2'!$A:$A,"COMCO2")+SUMIFS('CO2'!I:I,'CO2'!$B:$B,$A12,'CO2'!$A:$A,"ELCCO2")+SUMIFS('CO2'!I:I,'CO2'!$B:$B,$A12,'CO2'!$A:$A,"ETHCO2")+SUMIFS('CO2'!I:I,'CO2'!$B:$B,$A12,'CO2'!$A:$A,"INDCO2")+SUMIFS('CO2'!I:I,'CO2'!$B:$B,$A12,'CO2'!$A:$A,"REFCO2")+SUMIFS('CO2'!I:I,'CO2'!$B:$B,$A12,'CO2'!$A:$A,"RESCO2")+SUMIFS('CO2'!I:I,'CO2'!$B:$B,$A12,'CO2'!$A:$A,"RSSCO2")+SUMIFS('CO2'!I:I,'CO2'!$B:$B,$A12,'CO2'!$A:$A,"TRNCO2")</f>
        <v>3240.0000000000036</v>
      </c>
      <c r="I12" s="21">
        <f>SUMIFS('CO2'!J:J,'CO2'!$B:$B,$A12,'CO2'!$A:$A,"COMCO2")+SUMIFS('CO2'!J:J,'CO2'!$B:$B,$A12,'CO2'!$A:$A,"ELCCO2")+SUMIFS('CO2'!J:J,'CO2'!$B:$B,$A12,'CO2'!$A:$A,"ETHCO2")+SUMIFS('CO2'!J:J,'CO2'!$B:$B,$A12,'CO2'!$A:$A,"INDCO2")+SUMIFS('CO2'!J:J,'CO2'!$B:$B,$A12,'CO2'!$A:$A,"REFCO2")+SUMIFS('CO2'!J:J,'CO2'!$B:$B,$A12,'CO2'!$A:$A,"RESCO2")+SUMIFS('CO2'!J:J,'CO2'!$B:$B,$A12,'CO2'!$A:$A,"RSSCO2")+SUMIFS('CO2'!J:J,'CO2'!$B:$B,$A12,'CO2'!$A:$A,"TRNCO2")</f>
        <v>2731.9999999940519</v>
      </c>
      <c r="J12" s="21">
        <f>SUMIFS('CO2'!K:K,'CO2'!$B:$B,$A12,'CO2'!$A:$A,"COMCO2")+SUMIFS('CO2'!K:K,'CO2'!$B:$B,$A12,'CO2'!$A:$A,"ELCCO2")+SUMIFS('CO2'!K:K,'CO2'!$B:$B,$A12,'CO2'!$A:$A,"ETHCO2")+SUMIFS('CO2'!K:K,'CO2'!$B:$B,$A12,'CO2'!$A:$A,"INDCO2")+SUMIFS('CO2'!K:K,'CO2'!$B:$B,$A12,'CO2'!$A:$A,"REFCO2")+SUMIFS('CO2'!K:K,'CO2'!$B:$B,$A12,'CO2'!$A:$A,"RESCO2")+SUMIFS('CO2'!K:K,'CO2'!$B:$B,$A12,'CO2'!$A:$A,"RSSCO2")+SUMIFS('CO2'!K:K,'CO2'!$B:$B,$A12,'CO2'!$A:$A,"TRNCO2")</f>
        <v>2223.9999999990532</v>
      </c>
      <c r="K12" s="21">
        <f>SUMIFS('CO2'!L:L,'CO2'!$B:$B,$A12,'CO2'!$A:$A,"COMCO2")+SUMIFS('CO2'!L:L,'CO2'!$B:$B,$A12,'CO2'!$A:$A,"ELCCO2")+SUMIFS('CO2'!L:L,'CO2'!$B:$B,$A12,'CO2'!$A:$A,"ETHCO2")+SUMIFS('CO2'!L:L,'CO2'!$B:$B,$A12,'CO2'!$A:$A,"INDCO2")+SUMIFS('CO2'!L:L,'CO2'!$B:$B,$A12,'CO2'!$A:$A,"REFCO2")+SUMIFS('CO2'!L:L,'CO2'!$B:$B,$A12,'CO2'!$A:$A,"RESCO2")+SUMIFS('CO2'!L:L,'CO2'!$B:$B,$A12,'CO2'!$A:$A,"RSSCO2")+SUMIFS('CO2'!L:L,'CO2'!$B:$B,$A12,'CO2'!$A:$A,"TRNCO2")</f>
        <v>1715.9999999932743</v>
      </c>
      <c r="M12" s="9" t="str">
        <f t="shared" si="0"/>
        <v>0011</v>
      </c>
      <c r="N12" s="9">
        <f>VLOOKUP($M12,scenarios!$A$2:$I$61,3)</f>
        <v>2060</v>
      </c>
      <c r="O12" s="9" t="str">
        <f>VLOOKUP($M12,scenarios!$A$2:$I$61,4)</f>
        <v>Ref</v>
      </c>
      <c r="P12" s="9">
        <f>VLOOKUP($M12,scenarios!$A$2:$I$61,5)</f>
        <v>10</v>
      </c>
      <c r="Q12" s="9" t="str">
        <f>VLOOKUP($M12,scenarios!$A$2:$I$61,6)</f>
        <v>Linear-Steady</v>
      </c>
      <c r="R12" s="9" t="str">
        <f>VLOOKUP($M12,scenarios!$A$2:$I$61,7)</f>
        <v>Ref</v>
      </c>
      <c r="S12" s="9" t="str">
        <f>VLOOKUP($M12,scenarios!$A$2:$I$61,8)</f>
        <v>Ref</v>
      </c>
      <c r="T12" s="9" t="str">
        <f>VLOOKUP($M12,scenarios!$A$2:$I$61,9)</f>
        <v>Ref</v>
      </c>
    </row>
    <row r="13" spans="1:20" x14ac:dyDescent="0.3">
      <c r="A13" s="2" t="s">
        <v>176</v>
      </c>
      <c r="B13" s="21">
        <f>SUMIFS('CO2'!C:C,'CO2'!$B:$B,$A13,'CO2'!$A:$A,"COMCO2")+SUMIFS('CO2'!C:C,'CO2'!$B:$B,$A13,'CO2'!$A:$A,"ELCCO2")+SUMIFS('CO2'!C:C,'CO2'!$B:$B,$A13,'CO2'!$A:$A,"ETHCO2")+SUMIFS('CO2'!C:C,'CO2'!$B:$B,$A13,'CO2'!$A:$A,"INDCO2")+SUMIFS('CO2'!C:C,'CO2'!$B:$B,$A13,'CO2'!$A:$A,"REFCO2")+SUMIFS('CO2'!C:C,'CO2'!$B:$B,$A13,'CO2'!$A:$A,"RESCO2")+SUMIFS('CO2'!C:C,'CO2'!$B:$B,$A13,'CO2'!$A:$A,"RSSCO2")+SUMIFS('CO2'!C:C,'CO2'!$B:$B,$A13,'CO2'!$A:$A,"TRNCO2")</f>
        <v>5377.435871789</v>
      </c>
      <c r="C13" s="21">
        <f>SUMIFS('CO2'!D:D,'CO2'!$B:$B,$A13,'CO2'!$A:$A,"COMCO2")+SUMIFS('CO2'!D:D,'CO2'!$B:$B,$A13,'CO2'!$A:$A,"ELCCO2")+SUMIFS('CO2'!D:D,'CO2'!$B:$B,$A13,'CO2'!$A:$A,"ETHCO2")+SUMIFS('CO2'!D:D,'CO2'!$B:$B,$A13,'CO2'!$A:$A,"INDCO2")+SUMIFS('CO2'!D:D,'CO2'!$B:$B,$A13,'CO2'!$A:$A,"REFCO2")+SUMIFS('CO2'!D:D,'CO2'!$B:$B,$A13,'CO2'!$A:$A,"RESCO2")+SUMIFS('CO2'!D:D,'CO2'!$B:$B,$A13,'CO2'!$A:$A,"RSSCO2")+SUMIFS('CO2'!D:D,'CO2'!$B:$B,$A13,'CO2'!$A:$A,"TRNCO2")</f>
        <v>5169.096077363607</v>
      </c>
      <c r="D13" s="21">
        <f>SUMIFS('CO2'!E:E,'CO2'!$B:$B,$A13,'CO2'!$A:$A,"COMCO2")+SUMIFS('CO2'!E:E,'CO2'!$B:$B,$A13,'CO2'!$A:$A,"ELCCO2")+SUMIFS('CO2'!E:E,'CO2'!$B:$B,$A13,'CO2'!$A:$A,"ETHCO2")+SUMIFS('CO2'!E:E,'CO2'!$B:$B,$A13,'CO2'!$A:$A,"INDCO2")+SUMIFS('CO2'!E:E,'CO2'!$B:$B,$A13,'CO2'!$A:$A,"REFCO2")+SUMIFS('CO2'!E:E,'CO2'!$B:$B,$A13,'CO2'!$A:$A,"RESCO2")+SUMIFS('CO2'!E:E,'CO2'!$B:$B,$A13,'CO2'!$A:$A,"RSSCO2")+SUMIFS('CO2'!E:E,'CO2'!$B:$B,$A13,'CO2'!$A:$A,"TRNCO2")</f>
        <v>5089.7157995615544</v>
      </c>
      <c r="E13" s="21">
        <f>SUMIFS('CO2'!F:F,'CO2'!$B:$B,$A13,'CO2'!$A:$A,"COMCO2")+SUMIFS('CO2'!F:F,'CO2'!$B:$B,$A13,'CO2'!$A:$A,"ELCCO2")+SUMIFS('CO2'!F:F,'CO2'!$B:$B,$A13,'CO2'!$A:$A,"ETHCO2")+SUMIFS('CO2'!F:F,'CO2'!$B:$B,$A13,'CO2'!$A:$A,"INDCO2")+SUMIFS('CO2'!F:F,'CO2'!$B:$B,$A13,'CO2'!$A:$A,"REFCO2")+SUMIFS('CO2'!F:F,'CO2'!$B:$B,$A13,'CO2'!$A:$A,"RESCO2")+SUMIFS('CO2'!F:F,'CO2'!$B:$B,$A13,'CO2'!$A:$A,"RSSCO2")+SUMIFS('CO2'!F:F,'CO2'!$B:$B,$A13,'CO2'!$A:$A,"TRNCO2")</f>
        <v>4813.0870186302218</v>
      </c>
      <c r="F13" s="21">
        <f>SUMIFS('CO2'!G:G,'CO2'!$B:$B,$A13,'CO2'!$A:$A,"COMCO2")+SUMIFS('CO2'!G:G,'CO2'!$B:$B,$A13,'CO2'!$A:$A,"ELCCO2")+SUMIFS('CO2'!G:G,'CO2'!$B:$B,$A13,'CO2'!$A:$A,"ETHCO2")+SUMIFS('CO2'!G:G,'CO2'!$B:$B,$A13,'CO2'!$A:$A,"INDCO2")+SUMIFS('CO2'!G:G,'CO2'!$B:$B,$A13,'CO2'!$A:$A,"REFCO2")+SUMIFS('CO2'!G:G,'CO2'!$B:$B,$A13,'CO2'!$A:$A,"RESCO2")+SUMIFS('CO2'!G:G,'CO2'!$B:$B,$A13,'CO2'!$A:$A,"RSSCO2")+SUMIFS('CO2'!G:G,'CO2'!$B:$B,$A13,'CO2'!$A:$A,"TRNCO2")</f>
        <v>4256.0000000000009</v>
      </c>
      <c r="G13" s="21">
        <f>SUMIFS('CO2'!H:H,'CO2'!$B:$B,$A13,'CO2'!$A:$A,"COMCO2")+SUMIFS('CO2'!H:H,'CO2'!$B:$B,$A13,'CO2'!$A:$A,"ELCCO2")+SUMIFS('CO2'!H:H,'CO2'!$B:$B,$A13,'CO2'!$A:$A,"ETHCO2")+SUMIFS('CO2'!H:H,'CO2'!$B:$B,$A13,'CO2'!$A:$A,"INDCO2")+SUMIFS('CO2'!H:H,'CO2'!$B:$B,$A13,'CO2'!$A:$A,"REFCO2")+SUMIFS('CO2'!H:H,'CO2'!$B:$B,$A13,'CO2'!$A:$A,"RESCO2")+SUMIFS('CO2'!H:H,'CO2'!$B:$B,$A13,'CO2'!$A:$A,"RSSCO2")+SUMIFS('CO2'!H:H,'CO2'!$B:$B,$A13,'CO2'!$A:$A,"TRNCO2")</f>
        <v>3748.0000000000036</v>
      </c>
      <c r="H13" s="21">
        <f>SUMIFS('CO2'!I:I,'CO2'!$B:$B,$A13,'CO2'!$A:$A,"COMCO2")+SUMIFS('CO2'!I:I,'CO2'!$B:$B,$A13,'CO2'!$A:$A,"ELCCO2")+SUMIFS('CO2'!I:I,'CO2'!$B:$B,$A13,'CO2'!$A:$A,"ETHCO2")+SUMIFS('CO2'!I:I,'CO2'!$B:$B,$A13,'CO2'!$A:$A,"INDCO2")+SUMIFS('CO2'!I:I,'CO2'!$B:$B,$A13,'CO2'!$A:$A,"REFCO2")+SUMIFS('CO2'!I:I,'CO2'!$B:$B,$A13,'CO2'!$A:$A,"RESCO2")+SUMIFS('CO2'!I:I,'CO2'!$B:$B,$A13,'CO2'!$A:$A,"RSSCO2")+SUMIFS('CO2'!I:I,'CO2'!$B:$B,$A13,'CO2'!$A:$A,"TRNCO2")</f>
        <v>3240.0000000000059</v>
      </c>
      <c r="I13" s="21">
        <f>SUMIFS('CO2'!J:J,'CO2'!$B:$B,$A13,'CO2'!$A:$A,"COMCO2")+SUMIFS('CO2'!J:J,'CO2'!$B:$B,$A13,'CO2'!$A:$A,"ELCCO2")+SUMIFS('CO2'!J:J,'CO2'!$B:$B,$A13,'CO2'!$A:$A,"ETHCO2")+SUMIFS('CO2'!J:J,'CO2'!$B:$B,$A13,'CO2'!$A:$A,"INDCO2")+SUMIFS('CO2'!J:J,'CO2'!$B:$B,$A13,'CO2'!$A:$A,"REFCO2")+SUMIFS('CO2'!J:J,'CO2'!$B:$B,$A13,'CO2'!$A:$A,"RESCO2")+SUMIFS('CO2'!J:J,'CO2'!$B:$B,$A13,'CO2'!$A:$A,"RSSCO2")+SUMIFS('CO2'!J:J,'CO2'!$B:$B,$A13,'CO2'!$A:$A,"TRNCO2")</f>
        <v>2732.0000000000009</v>
      </c>
      <c r="J13" s="21">
        <f>SUMIFS('CO2'!K:K,'CO2'!$B:$B,$A13,'CO2'!$A:$A,"COMCO2")+SUMIFS('CO2'!K:K,'CO2'!$B:$B,$A13,'CO2'!$A:$A,"ELCCO2")+SUMIFS('CO2'!K:K,'CO2'!$B:$B,$A13,'CO2'!$A:$A,"ETHCO2")+SUMIFS('CO2'!K:K,'CO2'!$B:$B,$A13,'CO2'!$A:$A,"INDCO2")+SUMIFS('CO2'!K:K,'CO2'!$B:$B,$A13,'CO2'!$A:$A,"REFCO2")+SUMIFS('CO2'!K:K,'CO2'!$B:$B,$A13,'CO2'!$A:$A,"RESCO2")+SUMIFS('CO2'!K:K,'CO2'!$B:$B,$A13,'CO2'!$A:$A,"RSSCO2")+SUMIFS('CO2'!K:K,'CO2'!$B:$B,$A13,'CO2'!$A:$A,"TRNCO2")</f>
        <v>2224.0000000000073</v>
      </c>
      <c r="K13" s="21">
        <f>SUMIFS('CO2'!L:L,'CO2'!$B:$B,$A13,'CO2'!$A:$A,"COMCO2")+SUMIFS('CO2'!L:L,'CO2'!$B:$B,$A13,'CO2'!$A:$A,"ELCCO2")+SUMIFS('CO2'!L:L,'CO2'!$B:$B,$A13,'CO2'!$A:$A,"ETHCO2")+SUMIFS('CO2'!L:L,'CO2'!$B:$B,$A13,'CO2'!$A:$A,"INDCO2")+SUMIFS('CO2'!L:L,'CO2'!$B:$B,$A13,'CO2'!$A:$A,"REFCO2")+SUMIFS('CO2'!L:L,'CO2'!$B:$B,$A13,'CO2'!$A:$A,"RESCO2")+SUMIFS('CO2'!L:L,'CO2'!$B:$B,$A13,'CO2'!$A:$A,"RSSCO2")+SUMIFS('CO2'!L:L,'CO2'!$B:$B,$A13,'CO2'!$A:$A,"TRNCO2")</f>
        <v>1716.0000000001587</v>
      </c>
      <c r="M13" s="9" t="str">
        <f t="shared" si="0"/>
        <v>0012</v>
      </c>
      <c r="N13" s="9">
        <f>VLOOKUP($M13,scenarios!$A$2:$I$61,3)</f>
        <v>2060</v>
      </c>
      <c r="O13" s="9" t="str">
        <f>VLOOKUP($M13,scenarios!$A$2:$I$61,4)</f>
        <v>Ref</v>
      </c>
      <c r="P13" s="9">
        <f>VLOOKUP($M13,scenarios!$A$2:$I$61,5)</f>
        <v>20</v>
      </c>
      <c r="Q13" s="9" t="str">
        <f>VLOOKUP($M13,scenarios!$A$2:$I$61,6)</f>
        <v>Linear-Steady</v>
      </c>
      <c r="R13" s="9" t="str">
        <f>VLOOKUP($M13,scenarios!$A$2:$I$61,7)</f>
        <v>Ref</v>
      </c>
      <c r="S13" s="9" t="str">
        <f>VLOOKUP($M13,scenarios!$A$2:$I$61,8)</f>
        <v>Ref</v>
      </c>
      <c r="T13" s="9" t="str">
        <f>VLOOKUP($M13,scenarios!$A$2:$I$61,9)</f>
        <v>Ref</v>
      </c>
    </row>
    <row r="14" spans="1:20" x14ac:dyDescent="0.3">
      <c r="A14" s="2" t="s">
        <v>13</v>
      </c>
      <c r="B14" s="21">
        <f>SUMIFS('CO2'!C:C,'CO2'!$B:$B,$A14,'CO2'!$A:$A,"COMCO2")+SUMIFS('CO2'!C:C,'CO2'!$B:$B,$A14,'CO2'!$A:$A,"ELCCO2")+SUMIFS('CO2'!C:C,'CO2'!$B:$B,$A14,'CO2'!$A:$A,"ETHCO2")+SUMIFS('CO2'!C:C,'CO2'!$B:$B,$A14,'CO2'!$A:$A,"INDCO2")+SUMIFS('CO2'!C:C,'CO2'!$B:$B,$A14,'CO2'!$A:$A,"REFCO2")+SUMIFS('CO2'!C:C,'CO2'!$B:$B,$A14,'CO2'!$A:$A,"RESCO2")+SUMIFS('CO2'!C:C,'CO2'!$B:$B,$A14,'CO2'!$A:$A,"RSSCO2")+SUMIFS('CO2'!C:C,'CO2'!$B:$B,$A14,'CO2'!$A:$A,"TRNCO2")</f>
        <v>5377.4621981396549</v>
      </c>
      <c r="C14" s="21">
        <f>SUMIFS('CO2'!D:D,'CO2'!$B:$B,$A14,'CO2'!$A:$A,"COMCO2")+SUMIFS('CO2'!D:D,'CO2'!$B:$B,$A14,'CO2'!$A:$A,"ELCCO2")+SUMIFS('CO2'!D:D,'CO2'!$B:$B,$A14,'CO2'!$A:$A,"ETHCO2")+SUMIFS('CO2'!D:D,'CO2'!$B:$B,$A14,'CO2'!$A:$A,"INDCO2")+SUMIFS('CO2'!D:D,'CO2'!$B:$B,$A14,'CO2'!$A:$A,"REFCO2")+SUMIFS('CO2'!D:D,'CO2'!$B:$B,$A14,'CO2'!$A:$A,"RESCO2")+SUMIFS('CO2'!D:D,'CO2'!$B:$B,$A14,'CO2'!$A:$A,"RSSCO2")+SUMIFS('CO2'!D:D,'CO2'!$B:$B,$A14,'CO2'!$A:$A,"TRNCO2")</f>
        <v>5170.4917296210269</v>
      </c>
      <c r="D14" s="21">
        <f>SUMIFS('CO2'!E:E,'CO2'!$B:$B,$A14,'CO2'!$A:$A,"COMCO2")+SUMIFS('CO2'!E:E,'CO2'!$B:$B,$A14,'CO2'!$A:$A,"ELCCO2")+SUMIFS('CO2'!E:E,'CO2'!$B:$B,$A14,'CO2'!$A:$A,"ETHCO2")+SUMIFS('CO2'!E:E,'CO2'!$B:$B,$A14,'CO2'!$A:$A,"INDCO2")+SUMIFS('CO2'!E:E,'CO2'!$B:$B,$A14,'CO2'!$A:$A,"REFCO2")+SUMIFS('CO2'!E:E,'CO2'!$B:$B,$A14,'CO2'!$A:$A,"RESCO2")+SUMIFS('CO2'!E:E,'CO2'!$B:$B,$A14,'CO2'!$A:$A,"RSSCO2")+SUMIFS('CO2'!E:E,'CO2'!$B:$B,$A14,'CO2'!$A:$A,"TRNCO2")</f>
        <v>5090.5280738837673</v>
      </c>
      <c r="E14" s="21">
        <f>SUMIFS('CO2'!F:F,'CO2'!$B:$B,$A14,'CO2'!$A:$A,"COMCO2")+SUMIFS('CO2'!F:F,'CO2'!$B:$B,$A14,'CO2'!$A:$A,"ELCCO2")+SUMIFS('CO2'!F:F,'CO2'!$B:$B,$A14,'CO2'!$A:$A,"ETHCO2")+SUMIFS('CO2'!F:F,'CO2'!$B:$B,$A14,'CO2'!$A:$A,"INDCO2")+SUMIFS('CO2'!F:F,'CO2'!$B:$B,$A14,'CO2'!$A:$A,"REFCO2")+SUMIFS('CO2'!F:F,'CO2'!$B:$B,$A14,'CO2'!$A:$A,"RESCO2")+SUMIFS('CO2'!F:F,'CO2'!$B:$B,$A14,'CO2'!$A:$A,"RSSCO2")+SUMIFS('CO2'!F:F,'CO2'!$B:$B,$A14,'CO2'!$A:$A,"TRNCO2")</f>
        <v>4813.9634635731218</v>
      </c>
      <c r="F14" s="21">
        <f>SUMIFS('CO2'!G:G,'CO2'!$B:$B,$A14,'CO2'!$A:$A,"COMCO2")+SUMIFS('CO2'!G:G,'CO2'!$B:$B,$A14,'CO2'!$A:$A,"ELCCO2")+SUMIFS('CO2'!G:G,'CO2'!$B:$B,$A14,'CO2'!$A:$A,"ETHCO2")+SUMIFS('CO2'!G:G,'CO2'!$B:$B,$A14,'CO2'!$A:$A,"INDCO2")+SUMIFS('CO2'!G:G,'CO2'!$B:$B,$A14,'CO2'!$A:$A,"REFCO2")+SUMIFS('CO2'!G:G,'CO2'!$B:$B,$A14,'CO2'!$A:$A,"RESCO2")+SUMIFS('CO2'!G:G,'CO2'!$B:$B,$A14,'CO2'!$A:$A,"RSSCO2")+SUMIFS('CO2'!G:G,'CO2'!$B:$B,$A14,'CO2'!$A:$A,"TRNCO2")</f>
        <v>4255.9999999999955</v>
      </c>
      <c r="G14" s="21">
        <f>SUMIFS('CO2'!H:H,'CO2'!$B:$B,$A14,'CO2'!$A:$A,"COMCO2")+SUMIFS('CO2'!H:H,'CO2'!$B:$B,$A14,'CO2'!$A:$A,"ELCCO2")+SUMIFS('CO2'!H:H,'CO2'!$B:$B,$A14,'CO2'!$A:$A,"ETHCO2")+SUMIFS('CO2'!H:H,'CO2'!$B:$B,$A14,'CO2'!$A:$A,"INDCO2")+SUMIFS('CO2'!H:H,'CO2'!$B:$B,$A14,'CO2'!$A:$A,"REFCO2")+SUMIFS('CO2'!H:H,'CO2'!$B:$B,$A14,'CO2'!$A:$A,"RESCO2")+SUMIFS('CO2'!H:H,'CO2'!$B:$B,$A14,'CO2'!$A:$A,"RSSCO2")+SUMIFS('CO2'!H:H,'CO2'!$B:$B,$A14,'CO2'!$A:$A,"TRNCO2")</f>
        <v>3748.0000000000045</v>
      </c>
      <c r="H14" s="21">
        <f>SUMIFS('CO2'!I:I,'CO2'!$B:$B,$A14,'CO2'!$A:$A,"COMCO2")+SUMIFS('CO2'!I:I,'CO2'!$B:$B,$A14,'CO2'!$A:$A,"ELCCO2")+SUMIFS('CO2'!I:I,'CO2'!$B:$B,$A14,'CO2'!$A:$A,"ETHCO2")+SUMIFS('CO2'!I:I,'CO2'!$B:$B,$A14,'CO2'!$A:$A,"INDCO2")+SUMIFS('CO2'!I:I,'CO2'!$B:$B,$A14,'CO2'!$A:$A,"REFCO2")+SUMIFS('CO2'!I:I,'CO2'!$B:$B,$A14,'CO2'!$A:$A,"RESCO2")+SUMIFS('CO2'!I:I,'CO2'!$B:$B,$A14,'CO2'!$A:$A,"RSSCO2")+SUMIFS('CO2'!I:I,'CO2'!$B:$B,$A14,'CO2'!$A:$A,"TRNCO2")</f>
        <v>3239.999999998101</v>
      </c>
      <c r="I14" s="21">
        <f>SUMIFS('CO2'!J:J,'CO2'!$B:$B,$A14,'CO2'!$A:$A,"COMCO2")+SUMIFS('CO2'!J:J,'CO2'!$B:$B,$A14,'CO2'!$A:$A,"ELCCO2")+SUMIFS('CO2'!J:J,'CO2'!$B:$B,$A14,'CO2'!$A:$A,"ETHCO2")+SUMIFS('CO2'!J:J,'CO2'!$B:$B,$A14,'CO2'!$A:$A,"INDCO2")+SUMIFS('CO2'!J:J,'CO2'!$B:$B,$A14,'CO2'!$A:$A,"REFCO2")+SUMIFS('CO2'!J:J,'CO2'!$B:$B,$A14,'CO2'!$A:$A,"RESCO2")+SUMIFS('CO2'!J:J,'CO2'!$B:$B,$A14,'CO2'!$A:$A,"RSSCO2")+SUMIFS('CO2'!J:J,'CO2'!$B:$B,$A14,'CO2'!$A:$A,"TRNCO2")</f>
        <v>2731.9999999964602</v>
      </c>
      <c r="J14" s="21">
        <f>SUMIFS('CO2'!K:K,'CO2'!$B:$B,$A14,'CO2'!$A:$A,"COMCO2")+SUMIFS('CO2'!K:K,'CO2'!$B:$B,$A14,'CO2'!$A:$A,"ELCCO2")+SUMIFS('CO2'!K:K,'CO2'!$B:$B,$A14,'CO2'!$A:$A,"ETHCO2")+SUMIFS('CO2'!K:K,'CO2'!$B:$B,$A14,'CO2'!$A:$A,"INDCO2")+SUMIFS('CO2'!K:K,'CO2'!$B:$B,$A14,'CO2'!$A:$A,"REFCO2")+SUMIFS('CO2'!K:K,'CO2'!$B:$B,$A14,'CO2'!$A:$A,"RESCO2")+SUMIFS('CO2'!K:K,'CO2'!$B:$B,$A14,'CO2'!$A:$A,"RSSCO2")+SUMIFS('CO2'!K:K,'CO2'!$B:$B,$A14,'CO2'!$A:$A,"TRNCO2")</f>
        <v>2224.0000000048135</v>
      </c>
      <c r="K14" s="21">
        <f>SUMIFS('CO2'!L:L,'CO2'!$B:$B,$A14,'CO2'!$A:$A,"COMCO2")+SUMIFS('CO2'!L:L,'CO2'!$B:$B,$A14,'CO2'!$A:$A,"ELCCO2")+SUMIFS('CO2'!L:L,'CO2'!$B:$B,$A14,'CO2'!$A:$A,"ETHCO2")+SUMIFS('CO2'!L:L,'CO2'!$B:$B,$A14,'CO2'!$A:$A,"INDCO2")+SUMIFS('CO2'!L:L,'CO2'!$B:$B,$A14,'CO2'!$A:$A,"REFCO2")+SUMIFS('CO2'!L:L,'CO2'!$B:$B,$A14,'CO2'!$A:$A,"RESCO2")+SUMIFS('CO2'!L:L,'CO2'!$B:$B,$A14,'CO2'!$A:$A,"RSSCO2")+SUMIFS('CO2'!L:L,'CO2'!$B:$B,$A14,'CO2'!$A:$A,"TRNCO2")</f>
        <v>1716.0000000266932</v>
      </c>
      <c r="M14" s="9" t="str">
        <f t="shared" si="0"/>
        <v>0013</v>
      </c>
      <c r="N14" s="9">
        <f>VLOOKUP($M14,scenarios!$A$2:$I$61,3)</f>
        <v>2060</v>
      </c>
      <c r="O14" s="9" t="str">
        <f>VLOOKUP($M14,scenarios!$A$2:$I$61,4)</f>
        <v>Ref</v>
      </c>
      <c r="P14" s="9" t="str">
        <f>VLOOKUP($M14,scenarios!$A$2:$I$61,5)</f>
        <v>Ref</v>
      </c>
      <c r="Q14" s="9" t="str">
        <f>VLOOKUP($M14,scenarios!$A$2:$I$61,6)</f>
        <v>Ref</v>
      </c>
      <c r="R14" s="9" t="str">
        <f>VLOOKUP($M14,scenarios!$A$2:$I$61,7)</f>
        <v>Low</v>
      </c>
      <c r="S14" s="9" t="str">
        <f>VLOOKUP($M14,scenarios!$A$2:$I$61,8)</f>
        <v>Ref</v>
      </c>
      <c r="T14" s="9" t="str">
        <f>VLOOKUP($M14,scenarios!$A$2:$I$61,9)</f>
        <v>Ref</v>
      </c>
    </row>
    <row r="15" spans="1:20" x14ac:dyDescent="0.3">
      <c r="A15" s="2" t="s">
        <v>14</v>
      </c>
      <c r="B15" s="21">
        <f>SUMIFS('CO2'!C:C,'CO2'!$B:$B,$A15,'CO2'!$A:$A,"COMCO2")+SUMIFS('CO2'!C:C,'CO2'!$B:$B,$A15,'CO2'!$A:$A,"ELCCO2")+SUMIFS('CO2'!C:C,'CO2'!$B:$B,$A15,'CO2'!$A:$A,"ETHCO2")+SUMIFS('CO2'!C:C,'CO2'!$B:$B,$A15,'CO2'!$A:$A,"INDCO2")+SUMIFS('CO2'!C:C,'CO2'!$B:$B,$A15,'CO2'!$A:$A,"REFCO2")+SUMIFS('CO2'!C:C,'CO2'!$B:$B,$A15,'CO2'!$A:$A,"RESCO2")+SUMIFS('CO2'!C:C,'CO2'!$B:$B,$A15,'CO2'!$A:$A,"RSSCO2")+SUMIFS('CO2'!C:C,'CO2'!$B:$B,$A15,'CO2'!$A:$A,"TRNCO2")</f>
        <v>5377.46222228435</v>
      </c>
      <c r="C15" s="21">
        <f>SUMIFS('CO2'!D:D,'CO2'!$B:$B,$A15,'CO2'!$A:$A,"COMCO2")+SUMIFS('CO2'!D:D,'CO2'!$B:$B,$A15,'CO2'!$A:$A,"ELCCO2")+SUMIFS('CO2'!D:D,'CO2'!$B:$B,$A15,'CO2'!$A:$A,"ETHCO2")+SUMIFS('CO2'!D:D,'CO2'!$B:$B,$A15,'CO2'!$A:$A,"INDCO2")+SUMIFS('CO2'!D:D,'CO2'!$B:$B,$A15,'CO2'!$A:$A,"REFCO2")+SUMIFS('CO2'!D:D,'CO2'!$B:$B,$A15,'CO2'!$A:$A,"RESCO2")+SUMIFS('CO2'!D:D,'CO2'!$B:$B,$A15,'CO2'!$A:$A,"RSSCO2")+SUMIFS('CO2'!D:D,'CO2'!$B:$B,$A15,'CO2'!$A:$A,"TRNCO2")</f>
        <v>5169.1020124946426</v>
      </c>
      <c r="D15" s="21">
        <f>SUMIFS('CO2'!E:E,'CO2'!$B:$B,$A15,'CO2'!$A:$A,"COMCO2")+SUMIFS('CO2'!E:E,'CO2'!$B:$B,$A15,'CO2'!$A:$A,"ELCCO2")+SUMIFS('CO2'!E:E,'CO2'!$B:$B,$A15,'CO2'!$A:$A,"ETHCO2")+SUMIFS('CO2'!E:E,'CO2'!$B:$B,$A15,'CO2'!$A:$A,"INDCO2")+SUMIFS('CO2'!E:E,'CO2'!$B:$B,$A15,'CO2'!$A:$A,"REFCO2")+SUMIFS('CO2'!E:E,'CO2'!$B:$B,$A15,'CO2'!$A:$A,"RESCO2")+SUMIFS('CO2'!E:E,'CO2'!$B:$B,$A15,'CO2'!$A:$A,"RSSCO2")+SUMIFS('CO2'!E:E,'CO2'!$B:$B,$A15,'CO2'!$A:$A,"TRNCO2")</f>
        <v>5089.3967983248604</v>
      </c>
      <c r="E15" s="21">
        <f>SUMIFS('CO2'!F:F,'CO2'!$B:$B,$A15,'CO2'!$A:$A,"COMCO2")+SUMIFS('CO2'!F:F,'CO2'!$B:$B,$A15,'CO2'!$A:$A,"ELCCO2")+SUMIFS('CO2'!F:F,'CO2'!$B:$B,$A15,'CO2'!$A:$A,"ETHCO2")+SUMIFS('CO2'!F:F,'CO2'!$B:$B,$A15,'CO2'!$A:$A,"INDCO2")+SUMIFS('CO2'!F:F,'CO2'!$B:$B,$A15,'CO2'!$A:$A,"REFCO2")+SUMIFS('CO2'!F:F,'CO2'!$B:$B,$A15,'CO2'!$A:$A,"RESCO2")+SUMIFS('CO2'!F:F,'CO2'!$B:$B,$A15,'CO2'!$A:$A,"RSSCO2")+SUMIFS('CO2'!F:F,'CO2'!$B:$B,$A15,'CO2'!$A:$A,"TRNCO2")</f>
        <v>4813.924613994961</v>
      </c>
      <c r="F15" s="21">
        <f>SUMIFS('CO2'!G:G,'CO2'!$B:$B,$A15,'CO2'!$A:$A,"COMCO2")+SUMIFS('CO2'!G:G,'CO2'!$B:$B,$A15,'CO2'!$A:$A,"ELCCO2")+SUMIFS('CO2'!G:G,'CO2'!$B:$B,$A15,'CO2'!$A:$A,"ETHCO2")+SUMIFS('CO2'!G:G,'CO2'!$B:$B,$A15,'CO2'!$A:$A,"INDCO2")+SUMIFS('CO2'!G:G,'CO2'!$B:$B,$A15,'CO2'!$A:$A,"REFCO2")+SUMIFS('CO2'!G:G,'CO2'!$B:$B,$A15,'CO2'!$A:$A,"RESCO2")+SUMIFS('CO2'!G:G,'CO2'!$B:$B,$A15,'CO2'!$A:$A,"RSSCO2")+SUMIFS('CO2'!G:G,'CO2'!$B:$B,$A15,'CO2'!$A:$A,"TRNCO2")</f>
        <v>4255.9999999999982</v>
      </c>
      <c r="G15" s="21">
        <f>SUMIFS('CO2'!H:H,'CO2'!$B:$B,$A15,'CO2'!$A:$A,"COMCO2")+SUMIFS('CO2'!H:H,'CO2'!$B:$B,$A15,'CO2'!$A:$A,"ELCCO2")+SUMIFS('CO2'!H:H,'CO2'!$B:$B,$A15,'CO2'!$A:$A,"ETHCO2")+SUMIFS('CO2'!H:H,'CO2'!$B:$B,$A15,'CO2'!$A:$A,"INDCO2")+SUMIFS('CO2'!H:H,'CO2'!$B:$B,$A15,'CO2'!$A:$A,"REFCO2")+SUMIFS('CO2'!H:H,'CO2'!$B:$B,$A15,'CO2'!$A:$A,"RESCO2")+SUMIFS('CO2'!H:H,'CO2'!$B:$B,$A15,'CO2'!$A:$A,"RSSCO2")+SUMIFS('CO2'!H:H,'CO2'!$B:$B,$A15,'CO2'!$A:$A,"TRNCO2")</f>
        <v>3748.0000000000191</v>
      </c>
      <c r="H15" s="21">
        <f>SUMIFS('CO2'!I:I,'CO2'!$B:$B,$A15,'CO2'!$A:$A,"COMCO2")+SUMIFS('CO2'!I:I,'CO2'!$B:$B,$A15,'CO2'!$A:$A,"ELCCO2")+SUMIFS('CO2'!I:I,'CO2'!$B:$B,$A15,'CO2'!$A:$A,"ETHCO2")+SUMIFS('CO2'!I:I,'CO2'!$B:$B,$A15,'CO2'!$A:$A,"INDCO2")+SUMIFS('CO2'!I:I,'CO2'!$B:$B,$A15,'CO2'!$A:$A,"REFCO2")+SUMIFS('CO2'!I:I,'CO2'!$B:$B,$A15,'CO2'!$A:$A,"RESCO2")+SUMIFS('CO2'!I:I,'CO2'!$B:$B,$A15,'CO2'!$A:$A,"RSSCO2")+SUMIFS('CO2'!I:I,'CO2'!$B:$B,$A15,'CO2'!$A:$A,"TRNCO2")</f>
        <v>3240.0000000000118</v>
      </c>
      <c r="I15" s="21">
        <f>SUMIFS('CO2'!J:J,'CO2'!$B:$B,$A15,'CO2'!$A:$A,"COMCO2")+SUMIFS('CO2'!J:J,'CO2'!$B:$B,$A15,'CO2'!$A:$A,"ELCCO2")+SUMIFS('CO2'!J:J,'CO2'!$B:$B,$A15,'CO2'!$A:$A,"ETHCO2")+SUMIFS('CO2'!J:J,'CO2'!$B:$B,$A15,'CO2'!$A:$A,"INDCO2")+SUMIFS('CO2'!J:J,'CO2'!$B:$B,$A15,'CO2'!$A:$A,"REFCO2")+SUMIFS('CO2'!J:J,'CO2'!$B:$B,$A15,'CO2'!$A:$A,"RESCO2")+SUMIFS('CO2'!J:J,'CO2'!$B:$B,$A15,'CO2'!$A:$A,"RSSCO2")+SUMIFS('CO2'!J:J,'CO2'!$B:$B,$A15,'CO2'!$A:$A,"TRNCO2")</f>
        <v>2731.9999999976335</v>
      </c>
      <c r="J15" s="21">
        <f>SUMIFS('CO2'!K:K,'CO2'!$B:$B,$A15,'CO2'!$A:$A,"COMCO2")+SUMIFS('CO2'!K:K,'CO2'!$B:$B,$A15,'CO2'!$A:$A,"ELCCO2")+SUMIFS('CO2'!K:K,'CO2'!$B:$B,$A15,'CO2'!$A:$A,"ETHCO2")+SUMIFS('CO2'!K:K,'CO2'!$B:$B,$A15,'CO2'!$A:$A,"INDCO2")+SUMIFS('CO2'!K:K,'CO2'!$B:$B,$A15,'CO2'!$A:$A,"REFCO2")+SUMIFS('CO2'!K:K,'CO2'!$B:$B,$A15,'CO2'!$A:$A,"RESCO2")+SUMIFS('CO2'!K:K,'CO2'!$B:$B,$A15,'CO2'!$A:$A,"RSSCO2")+SUMIFS('CO2'!K:K,'CO2'!$B:$B,$A15,'CO2'!$A:$A,"TRNCO2")</f>
        <v>2223.9999999999986</v>
      </c>
      <c r="K15" s="21">
        <f>SUMIFS('CO2'!L:L,'CO2'!$B:$B,$A15,'CO2'!$A:$A,"COMCO2")+SUMIFS('CO2'!L:L,'CO2'!$B:$B,$A15,'CO2'!$A:$A,"ELCCO2")+SUMIFS('CO2'!L:L,'CO2'!$B:$B,$A15,'CO2'!$A:$A,"ETHCO2")+SUMIFS('CO2'!L:L,'CO2'!$B:$B,$A15,'CO2'!$A:$A,"INDCO2")+SUMIFS('CO2'!L:L,'CO2'!$B:$B,$A15,'CO2'!$A:$A,"REFCO2")+SUMIFS('CO2'!L:L,'CO2'!$B:$B,$A15,'CO2'!$A:$A,"RESCO2")+SUMIFS('CO2'!L:L,'CO2'!$B:$B,$A15,'CO2'!$A:$A,"RSSCO2")+SUMIFS('CO2'!L:L,'CO2'!$B:$B,$A15,'CO2'!$A:$A,"TRNCO2")</f>
        <v>1716.0000000000002</v>
      </c>
      <c r="M15" s="9" t="str">
        <f t="shared" si="0"/>
        <v>0014</v>
      </c>
      <c r="N15" s="9">
        <f>VLOOKUP($M15,scenarios!$A$2:$I$61,3)</f>
        <v>2060</v>
      </c>
      <c r="O15" s="9" t="str">
        <f>VLOOKUP($M15,scenarios!$A$2:$I$61,4)</f>
        <v>Ref</v>
      </c>
      <c r="P15" s="9" t="str">
        <f>VLOOKUP($M15,scenarios!$A$2:$I$61,5)</f>
        <v>Ref</v>
      </c>
      <c r="Q15" s="9" t="str">
        <f>VLOOKUP($M15,scenarios!$A$2:$I$61,6)</f>
        <v>Ref</v>
      </c>
      <c r="R15" s="9" t="str">
        <f>VLOOKUP($M15,scenarios!$A$2:$I$61,7)</f>
        <v>Doe4</v>
      </c>
      <c r="S15" s="9" t="str">
        <f>VLOOKUP($M15,scenarios!$A$2:$I$61,8)</f>
        <v>Ref</v>
      </c>
      <c r="T15" s="9" t="str">
        <f>VLOOKUP($M15,scenarios!$A$2:$I$61,9)</f>
        <v>Ref</v>
      </c>
    </row>
    <row r="16" spans="1:20" x14ac:dyDescent="0.3">
      <c r="A16" s="2" t="s">
        <v>15</v>
      </c>
      <c r="B16" s="21">
        <f>SUMIFS('CO2'!C:C,'CO2'!$B:$B,$A16,'CO2'!$A:$A,"COMCO2")+SUMIFS('CO2'!C:C,'CO2'!$B:$B,$A16,'CO2'!$A:$A,"ELCCO2")+SUMIFS('CO2'!C:C,'CO2'!$B:$B,$A16,'CO2'!$A:$A,"ETHCO2")+SUMIFS('CO2'!C:C,'CO2'!$B:$B,$A16,'CO2'!$A:$A,"INDCO2")+SUMIFS('CO2'!C:C,'CO2'!$B:$B,$A16,'CO2'!$A:$A,"REFCO2")+SUMIFS('CO2'!C:C,'CO2'!$B:$B,$A16,'CO2'!$A:$A,"RESCO2")+SUMIFS('CO2'!C:C,'CO2'!$B:$B,$A16,'CO2'!$A:$A,"RSSCO2")+SUMIFS('CO2'!C:C,'CO2'!$B:$B,$A16,'CO2'!$A:$A,"TRNCO2")</f>
        <v>5377.4621981378586</v>
      </c>
      <c r="C16" s="21">
        <f>SUMIFS('CO2'!D:D,'CO2'!$B:$B,$A16,'CO2'!$A:$A,"COMCO2")+SUMIFS('CO2'!D:D,'CO2'!$B:$B,$A16,'CO2'!$A:$A,"ELCCO2")+SUMIFS('CO2'!D:D,'CO2'!$B:$B,$A16,'CO2'!$A:$A,"ETHCO2")+SUMIFS('CO2'!D:D,'CO2'!$B:$B,$A16,'CO2'!$A:$A,"INDCO2")+SUMIFS('CO2'!D:D,'CO2'!$B:$B,$A16,'CO2'!$A:$A,"REFCO2")+SUMIFS('CO2'!D:D,'CO2'!$B:$B,$A16,'CO2'!$A:$A,"RESCO2")+SUMIFS('CO2'!D:D,'CO2'!$B:$B,$A16,'CO2'!$A:$A,"RSSCO2")+SUMIFS('CO2'!D:D,'CO2'!$B:$B,$A16,'CO2'!$A:$A,"TRNCO2")</f>
        <v>5170.491729620514</v>
      </c>
      <c r="D16" s="21">
        <f>SUMIFS('CO2'!E:E,'CO2'!$B:$B,$A16,'CO2'!$A:$A,"COMCO2")+SUMIFS('CO2'!E:E,'CO2'!$B:$B,$A16,'CO2'!$A:$A,"ELCCO2")+SUMIFS('CO2'!E:E,'CO2'!$B:$B,$A16,'CO2'!$A:$A,"ETHCO2")+SUMIFS('CO2'!E:E,'CO2'!$B:$B,$A16,'CO2'!$A:$A,"INDCO2")+SUMIFS('CO2'!E:E,'CO2'!$B:$B,$A16,'CO2'!$A:$A,"REFCO2")+SUMIFS('CO2'!E:E,'CO2'!$B:$B,$A16,'CO2'!$A:$A,"RESCO2")+SUMIFS('CO2'!E:E,'CO2'!$B:$B,$A16,'CO2'!$A:$A,"RSSCO2")+SUMIFS('CO2'!E:E,'CO2'!$B:$B,$A16,'CO2'!$A:$A,"TRNCO2")</f>
        <v>5090.5280738848951</v>
      </c>
      <c r="E16" s="21">
        <f>SUMIFS('CO2'!F:F,'CO2'!$B:$B,$A16,'CO2'!$A:$A,"COMCO2")+SUMIFS('CO2'!F:F,'CO2'!$B:$B,$A16,'CO2'!$A:$A,"ELCCO2")+SUMIFS('CO2'!F:F,'CO2'!$B:$B,$A16,'CO2'!$A:$A,"ETHCO2")+SUMIFS('CO2'!F:F,'CO2'!$B:$B,$A16,'CO2'!$A:$A,"INDCO2")+SUMIFS('CO2'!F:F,'CO2'!$B:$B,$A16,'CO2'!$A:$A,"REFCO2")+SUMIFS('CO2'!F:F,'CO2'!$B:$B,$A16,'CO2'!$A:$A,"RESCO2")+SUMIFS('CO2'!F:F,'CO2'!$B:$B,$A16,'CO2'!$A:$A,"RSSCO2")+SUMIFS('CO2'!F:F,'CO2'!$B:$B,$A16,'CO2'!$A:$A,"TRNCO2")</f>
        <v>4813.963463575702</v>
      </c>
      <c r="F16" s="21">
        <f>SUMIFS('CO2'!G:G,'CO2'!$B:$B,$A16,'CO2'!$A:$A,"COMCO2")+SUMIFS('CO2'!G:G,'CO2'!$B:$B,$A16,'CO2'!$A:$A,"ELCCO2")+SUMIFS('CO2'!G:G,'CO2'!$B:$B,$A16,'CO2'!$A:$A,"ETHCO2")+SUMIFS('CO2'!G:G,'CO2'!$B:$B,$A16,'CO2'!$A:$A,"INDCO2")+SUMIFS('CO2'!G:G,'CO2'!$B:$B,$A16,'CO2'!$A:$A,"REFCO2")+SUMIFS('CO2'!G:G,'CO2'!$B:$B,$A16,'CO2'!$A:$A,"RESCO2")+SUMIFS('CO2'!G:G,'CO2'!$B:$B,$A16,'CO2'!$A:$A,"RSSCO2")+SUMIFS('CO2'!G:G,'CO2'!$B:$B,$A16,'CO2'!$A:$A,"TRNCO2")</f>
        <v>4256.0000000000018</v>
      </c>
      <c r="G16" s="21">
        <f>SUMIFS('CO2'!H:H,'CO2'!$B:$B,$A16,'CO2'!$A:$A,"COMCO2")+SUMIFS('CO2'!H:H,'CO2'!$B:$B,$A16,'CO2'!$A:$A,"ELCCO2")+SUMIFS('CO2'!H:H,'CO2'!$B:$B,$A16,'CO2'!$A:$A,"ETHCO2")+SUMIFS('CO2'!H:H,'CO2'!$B:$B,$A16,'CO2'!$A:$A,"INDCO2")+SUMIFS('CO2'!H:H,'CO2'!$B:$B,$A16,'CO2'!$A:$A,"REFCO2")+SUMIFS('CO2'!H:H,'CO2'!$B:$B,$A16,'CO2'!$A:$A,"RESCO2")+SUMIFS('CO2'!H:H,'CO2'!$B:$B,$A16,'CO2'!$A:$A,"RSSCO2")+SUMIFS('CO2'!H:H,'CO2'!$B:$B,$A16,'CO2'!$A:$A,"TRNCO2")</f>
        <v>3747.9999999999927</v>
      </c>
      <c r="H16" s="21">
        <f>SUMIFS('CO2'!I:I,'CO2'!$B:$B,$A16,'CO2'!$A:$A,"COMCO2")+SUMIFS('CO2'!I:I,'CO2'!$B:$B,$A16,'CO2'!$A:$A,"ELCCO2")+SUMIFS('CO2'!I:I,'CO2'!$B:$B,$A16,'CO2'!$A:$A,"ETHCO2")+SUMIFS('CO2'!I:I,'CO2'!$B:$B,$A16,'CO2'!$A:$A,"INDCO2")+SUMIFS('CO2'!I:I,'CO2'!$B:$B,$A16,'CO2'!$A:$A,"REFCO2")+SUMIFS('CO2'!I:I,'CO2'!$B:$B,$A16,'CO2'!$A:$A,"RESCO2")+SUMIFS('CO2'!I:I,'CO2'!$B:$B,$A16,'CO2'!$A:$A,"RSSCO2")+SUMIFS('CO2'!I:I,'CO2'!$B:$B,$A16,'CO2'!$A:$A,"TRNCO2")</f>
        <v>3239.9999999999982</v>
      </c>
      <c r="I16" s="21">
        <f>SUMIFS('CO2'!J:J,'CO2'!$B:$B,$A16,'CO2'!$A:$A,"COMCO2")+SUMIFS('CO2'!J:J,'CO2'!$B:$B,$A16,'CO2'!$A:$A,"ELCCO2")+SUMIFS('CO2'!J:J,'CO2'!$B:$B,$A16,'CO2'!$A:$A,"ETHCO2")+SUMIFS('CO2'!J:J,'CO2'!$B:$B,$A16,'CO2'!$A:$A,"INDCO2")+SUMIFS('CO2'!J:J,'CO2'!$B:$B,$A16,'CO2'!$A:$A,"REFCO2")+SUMIFS('CO2'!J:J,'CO2'!$B:$B,$A16,'CO2'!$A:$A,"RESCO2")+SUMIFS('CO2'!J:J,'CO2'!$B:$B,$A16,'CO2'!$A:$A,"RSSCO2")+SUMIFS('CO2'!J:J,'CO2'!$B:$B,$A16,'CO2'!$A:$A,"TRNCO2")</f>
        <v>2732.0000000002565</v>
      </c>
      <c r="J16" s="21">
        <f>SUMIFS('CO2'!K:K,'CO2'!$B:$B,$A16,'CO2'!$A:$A,"COMCO2")+SUMIFS('CO2'!K:K,'CO2'!$B:$B,$A16,'CO2'!$A:$A,"ELCCO2")+SUMIFS('CO2'!K:K,'CO2'!$B:$B,$A16,'CO2'!$A:$A,"ETHCO2")+SUMIFS('CO2'!K:K,'CO2'!$B:$B,$A16,'CO2'!$A:$A,"INDCO2")+SUMIFS('CO2'!K:K,'CO2'!$B:$B,$A16,'CO2'!$A:$A,"REFCO2")+SUMIFS('CO2'!K:K,'CO2'!$B:$B,$A16,'CO2'!$A:$A,"RESCO2")+SUMIFS('CO2'!K:K,'CO2'!$B:$B,$A16,'CO2'!$A:$A,"RSSCO2")+SUMIFS('CO2'!K:K,'CO2'!$B:$B,$A16,'CO2'!$A:$A,"TRNCO2")</f>
        <v>2224.0000000003065</v>
      </c>
      <c r="K16" s="21">
        <f>SUMIFS('CO2'!L:L,'CO2'!$B:$B,$A16,'CO2'!$A:$A,"COMCO2")+SUMIFS('CO2'!L:L,'CO2'!$B:$B,$A16,'CO2'!$A:$A,"ELCCO2")+SUMIFS('CO2'!L:L,'CO2'!$B:$B,$A16,'CO2'!$A:$A,"ETHCO2")+SUMIFS('CO2'!L:L,'CO2'!$B:$B,$A16,'CO2'!$A:$A,"INDCO2")+SUMIFS('CO2'!L:L,'CO2'!$B:$B,$A16,'CO2'!$A:$A,"REFCO2")+SUMIFS('CO2'!L:L,'CO2'!$B:$B,$A16,'CO2'!$A:$A,"RESCO2")+SUMIFS('CO2'!L:L,'CO2'!$B:$B,$A16,'CO2'!$A:$A,"RSSCO2")+SUMIFS('CO2'!L:L,'CO2'!$B:$B,$A16,'CO2'!$A:$A,"TRNCO2")</f>
        <v>1715.9999999999834</v>
      </c>
      <c r="M16" s="9" t="str">
        <f t="shared" si="0"/>
        <v>0015</v>
      </c>
      <c r="N16" s="9">
        <f>VLOOKUP($M16,scenarios!$A$2:$I$61,3)</f>
        <v>2060</v>
      </c>
      <c r="O16" s="9" t="str">
        <f>VLOOKUP($M16,scenarios!$A$2:$I$61,4)</f>
        <v>Ref</v>
      </c>
      <c r="P16" s="9" t="str">
        <f>VLOOKUP($M16,scenarios!$A$2:$I$61,5)</f>
        <v>Ref</v>
      </c>
      <c r="Q16" s="9" t="str">
        <f>VLOOKUP($M16,scenarios!$A$2:$I$61,6)</f>
        <v>Ref</v>
      </c>
      <c r="R16" s="9" t="str">
        <f>VLOOKUP($M16,scenarios!$A$2:$I$61,7)</f>
        <v>Doe2</v>
      </c>
      <c r="S16" s="9" t="str">
        <f>VLOOKUP($M16,scenarios!$A$2:$I$61,8)</f>
        <v>Ref</v>
      </c>
      <c r="T16" s="9" t="str">
        <f>VLOOKUP($M16,scenarios!$A$2:$I$61,9)</f>
        <v>Ref</v>
      </c>
    </row>
    <row r="17" spans="1:20" x14ac:dyDescent="0.3">
      <c r="A17" s="2" t="s">
        <v>16</v>
      </c>
      <c r="B17" s="21">
        <f>SUMIFS('CO2'!C:C,'CO2'!$B:$B,$A17,'CO2'!$A:$A,"COMCO2")+SUMIFS('CO2'!C:C,'CO2'!$B:$B,$A17,'CO2'!$A:$A,"ELCCO2")+SUMIFS('CO2'!C:C,'CO2'!$B:$B,$A17,'CO2'!$A:$A,"ETHCO2")+SUMIFS('CO2'!C:C,'CO2'!$B:$B,$A17,'CO2'!$A:$A,"INDCO2")+SUMIFS('CO2'!C:C,'CO2'!$B:$B,$A17,'CO2'!$A:$A,"REFCO2")+SUMIFS('CO2'!C:C,'CO2'!$B:$B,$A17,'CO2'!$A:$A,"RESCO2")+SUMIFS('CO2'!C:C,'CO2'!$B:$B,$A17,'CO2'!$A:$A,"RSSCO2")+SUMIFS('CO2'!C:C,'CO2'!$B:$B,$A17,'CO2'!$A:$A,"TRNCO2")</f>
        <v>5377.452145801135</v>
      </c>
      <c r="C17" s="21">
        <f>SUMIFS('CO2'!D:D,'CO2'!$B:$B,$A17,'CO2'!$A:$A,"COMCO2")+SUMIFS('CO2'!D:D,'CO2'!$B:$B,$A17,'CO2'!$A:$A,"ELCCO2")+SUMIFS('CO2'!D:D,'CO2'!$B:$B,$A17,'CO2'!$A:$A,"ETHCO2")+SUMIFS('CO2'!D:D,'CO2'!$B:$B,$A17,'CO2'!$A:$A,"INDCO2")+SUMIFS('CO2'!D:D,'CO2'!$B:$B,$A17,'CO2'!$A:$A,"REFCO2")+SUMIFS('CO2'!D:D,'CO2'!$B:$B,$A17,'CO2'!$A:$A,"RESCO2")+SUMIFS('CO2'!D:D,'CO2'!$B:$B,$A17,'CO2'!$A:$A,"RSSCO2")+SUMIFS('CO2'!D:D,'CO2'!$B:$B,$A17,'CO2'!$A:$A,"TRNCO2")</f>
        <v>5169.0651515464688</v>
      </c>
      <c r="D17" s="21">
        <f>SUMIFS('CO2'!E:E,'CO2'!$B:$B,$A17,'CO2'!$A:$A,"COMCO2")+SUMIFS('CO2'!E:E,'CO2'!$B:$B,$A17,'CO2'!$A:$A,"ELCCO2")+SUMIFS('CO2'!E:E,'CO2'!$B:$B,$A17,'CO2'!$A:$A,"ETHCO2")+SUMIFS('CO2'!E:E,'CO2'!$B:$B,$A17,'CO2'!$A:$A,"INDCO2")+SUMIFS('CO2'!E:E,'CO2'!$B:$B,$A17,'CO2'!$A:$A,"REFCO2")+SUMIFS('CO2'!E:E,'CO2'!$B:$B,$A17,'CO2'!$A:$A,"RESCO2")+SUMIFS('CO2'!E:E,'CO2'!$B:$B,$A17,'CO2'!$A:$A,"RSSCO2")+SUMIFS('CO2'!E:E,'CO2'!$B:$B,$A17,'CO2'!$A:$A,"TRNCO2")</f>
        <v>5089.4471520735424</v>
      </c>
      <c r="E17" s="21">
        <f>SUMIFS('CO2'!F:F,'CO2'!$B:$B,$A17,'CO2'!$A:$A,"COMCO2")+SUMIFS('CO2'!F:F,'CO2'!$B:$B,$A17,'CO2'!$A:$A,"ELCCO2")+SUMIFS('CO2'!F:F,'CO2'!$B:$B,$A17,'CO2'!$A:$A,"ETHCO2")+SUMIFS('CO2'!F:F,'CO2'!$B:$B,$A17,'CO2'!$A:$A,"INDCO2")+SUMIFS('CO2'!F:F,'CO2'!$B:$B,$A17,'CO2'!$A:$A,"REFCO2")+SUMIFS('CO2'!F:F,'CO2'!$B:$B,$A17,'CO2'!$A:$A,"RESCO2")+SUMIFS('CO2'!F:F,'CO2'!$B:$B,$A17,'CO2'!$A:$A,"RSSCO2")+SUMIFS('CO2'!F:F,'CO2'!$B:$B,$A17,'CO2'!$A:$A,"TRNCO2")</f>
        <v>4813.9238930033625</v>
      </c>
      <c r="F17" s="21">
        <f>SUMIFS('CO2'!G:G,'CO2'!$B:$B,$A17,'CO2'!$A:$A,"COMCO2")+SUMIFS('CO2'!G:G,'CO2'!$B:$B,$A17,'CO2'!$A:$A,"ELCCO2")+SUMIFS('CO2'!G:G,'CO2'!$B:$B,$A17,'CO2'!$A:$A,"ETHCO2")+SUMIFS('CO2'!G:G,'CO2'!$B:$B,$A17,'CO2'!$A:$A,"INDCO2")+SUMIFS('CO2'!G:G,'CO2'!$B:$B,$A17,'CO2'!$A:$A,"REFCO2")+SUMIFS('CO2'!G:G,'CO2'!$B:$B,$A17,'CO2'!$A:$A,"RESCO2")+SUMIFS('CO2'!G:G,'CO2'!$B:$B,$A17,'CO2'!$A:$A,"RSSCO2")+SUMIFS('CO2'!G:G,'CO2'!$B:$B,$A17,'CO2'!$A:$A,"TRNCO2")</f>
        <v>4255.9999999999973</v>
      </c>
      <c r="G17" s="21">
        <f>SUMIFS('CO2'!H:H,'CO2'!$B:$B,$A17,'CO2'!$A:$A,"COMCO2")+SUMIFS('CO2'!H:H,'CO2'!$B:$B,$A17,'CO2'!$A:$A,"ELCCO2")+SUMIFS('CO2'!H:H,'CO2'!$B:$B,$A17,'CO2'!$A:$A,"ETHCO2")+SUMIFS('CO2'!H:H,'CO2'!$B:$B,$A17,'CO2'!$A:$A,"INDCO2")+SUMIFS('CO2'!H:H,'CO2'!$B:$B,$A17,'CO2'!$A:$A,"REFCO2")+SUMIFS('CO2'!H:H,'CO2'!$B:$B,$A17,'CO2'!$A:$A,"RESCO2")+SUMIFS('CO2'!H:H,'CO2'!$B:$B,$A17,'CO2'!$A:$A,"RSSCO2")+SUMIFS('CO2'!H:H,'CO2'!$B:$B,$A17,'CO2'!$A:$A,"TRNCO2")</f>
        <v>3748.0000000000105</v>
      </c>
      <c r="H17" s="21">
        <f>SUMIFS('CO2'!I:I,'CO2'!$B:$B,$A17,'CO2'!$A:$A,"COMCO2")+SUMIFS('CO2'!I:I,'CO2'!$B:$B,$A17,'CO2'!$A:$A,"ELCCO2")+SUMIFS('CO2'!I:I,'CO2'!$B:$B,$A17,'CO2'!$A:$A,"ETHCO2")+SUMIFS('CO2'!I:I,'CO2'!$B:$B,$A17,'CO2'!$A:$A,"INDCO2")+SUMIFS('CO2'!I:I,'CO2'!$B:$B,$A17,'CO2'!$A:$A,"REFCO2")+SUMIFS('CO2'!I:I,'CO2'!$B:$B,$A17,'CO2'!$A:$A,"RESCO2")+SUMIFS('CO2'!I:I,'CO2'!$B:$B,$A17,'CO2'!$A:$A,"RSSCO2")+SUMIFS('CO2'!I:I,'CO2'!$B:$B,$A17,'CO2'!$A:$A,"TRNCO2")</f>
        <v>3239.9999999996944</v>
      </c>
      <c r="I17" s="21">
        <f>SUMIFS('CO2'!J:J,'CO2'!$B:$B,$A17,'CO2'!$A:$A,"COMCO2")+SUMIFS('CO2'!J:J,'CO2'!$B:$B,$A17,'CO2'!$A:$A,"ELCCO2")+SUMIFS('CO2'!J:J,'CO2'!$B:$B,$A17,'CO2'!$A:$A,"ETHCO2")+SUMIFS('CO2'!J:J,'CO2'!$B:$B,$A17,'CO2'!$A:$A,"INDCO2")+SUMIFS('CO2'!J:J,'CO2'!$B:$B,$A17,'CO2'!$A:$A,"REFCO2")+SUMIFS('CO2'!J:J,'CO2'!$B:$B,$A17,'CO2'!$A:$A,"RESCO2")+SUMIFS('CO2'!J:J,'CO2'!$B:$B,$A17,'CO2'!$A:$A,"RSSCO2")+SUMIFS('CO2'!J:J,'CO2'!$B:$B,$A17,'CO2'!$A:$A,"TRNCO2")</f>
        <v>2731.9999999998245</v>
      </c>
      <c r="J17" s="21">
        <f>SUMIFS('CO2'!K:K,'CO2'!$B:$B,$A17,'CO2'!$A:$A,"COMCO2")+SUMIFS('CO2'!K:K,'CO2'!$B:$B,$A17,'CO2'!$A:$A,"ELCCO2")+SUMIFS('CO2'!K:K,'CO2'!$B:$B,$A17,'CO2'!$A:$A,"ETHCO2")+SUMIFS('CO2'!K:K,'CO2'!$B:$B,$A17,'CO2'!$A:$A,"INDCO2")+SUMIFS('CO2'!K:K,'CO2'!$B:$B,$A17,'CO2'!$A:$A,"REFCO2")+SUMIFS('CO2'!K:K,'CO2'!$B:$B,$A17,'CO2'!$A:$A,"RESCO2")+SUMIFS('CO2'!K:K,'CO2'!$B:$B,$A17,'CO2'!$A:$A,"RSSCO2")+SUMIFS('CO2'!K:K,'CO2'!$B:$B,$A17,'CO2'!$A:$A,"TRNCO2")</f>
        <v>2224.0000000000009</v>
      </c>
      <c r="K17" s="21">
        <f>SUMIFS('CO2'!L:L,'CO2'!$B:$B,$A17,'CO2'!$A:$A,"COMCO2")+SUMIFS('CO2'!L:L,'CO2'!$B:$B,$A17,'CO2'!$A:$A,"ELCCO2")+SUMIFS('CO2'!L:L,'CO2'!$B:$B,$A17,'CO2'!$A:$A,"ETHCO2")+SUMIFS('CO2'!L:L,'CO2'!$B:$B,$A17,'CO2'!$A:$A,"INDCO2")+SUMIFS('CO2'!L:L,'CO2'!$B:$B,$A17,'CO2'!$A:$A,"REFCO2")+SUMIFS('CO2'!L:L,'CO2'!$B:$B,$A17,'CO2'!$A:$A,"RESCO2")+SUMIFS('CO2'!L:L,'CO2'!$B:$B,$A17,'CO2'!$A:$A,"RSSCO2")+SUMIFS('CO2'!L:L,'CO2'!$B:$B,$A17,'CO2'!$A:$A,"TRNCO2")</f>
        <v>1715.9999999999552</v>
      </c>
      <c r="M17" s="9" t="str">
        <f t="shared" si="0"/>
        <v>0016</v>
      </c>
      <c r="N17" s="9">
        <f>VLOOKUP($M17,scenarios!$A$2:$I$61,3)</f>
        <v>2060</v>
      </c>
      <c r="O17" s="9" t="str">
        <f>VLOOKUP($M17,scenarios!$A$2:$I$61,4)</f>
        <v>Ref</v>
      </c>
      <c r="P17" s="9" t="str">
        <f>VLOOKUP($M17,scenarios!$A$2:$I$61,5)</f>
        <v>Ref</v>
      </c>
      <c r="Q17" s="9" t="str">
        <f>VLOOKUP($M17,scenarios!$A$2:$I$61,6)</f>
        <v>Linear-Steady</v>
      </c>
      <c r="R17" s="9" t="str">
        <f>VLOOKUP($M17,scenarios!$A$2:$I$61,7)</f>
        <v>Low</v>
      </c>
      <c r="S17" s="9" t="str">
        <f>VLOOKUP($M17,scenarios!$A$2:$I$61,8)</f>
        <v>Ref</v>
      </c>
      <c r="T17" s="9" t="str">
        <f>VLOOKUP($M17,scenarios!$A$2:$I$61,9)</f>
        <v>Ref</v>
      </c>
    </row>
    <row r="18" spans="1:20" x14ac:dyDescent="0.3">
      <c r="A18" s="2" t="s">
        <v>17</v>
      </c>
      <c r="B18" s="21">
        <f>SUMIFS('CO2'!C:C,'CO2'!$B:$B,$A18,'CO2'!$A:$A,"COMCO2")+SUMIFS('CO2'!C:C,'CO2'!$B:$B,$A18,'CO2'!$A:$A,"ELCCO2")+SUMIFS('CO2'!C:C,'CO2'!$B:$B,$A18,'CO2'!$A:$A,"ETHCO2")+SUMIFS('CO2'!C:C,'CO2'!$B:$B,$A18,'CO2'!$A:$A,"INDCO2")+SUMIFS('CO2'!C:C,'CO2'!$B:$B,$A18,'CO2'!$A:$A,"REFCO2")+SUMIFS('CO2'!C:C,'CO2'!$B:$B,$A18,'CO2'!$A:$A,"RESCO2")+SUMIFS('CO2'!C:C,'CO2'!$B:$B,$A18,'CO2'!$A:$A,"RSSCO2")+SUMIFS('CO2'!C:C,'CO2'!$B:$B,$A18,'CO2'!$A:$A,"TRNCO2")</f>
        <v>5377.452145801125</v>
      </c>
      <c r="C18" s="21">
        <f>SUMIFS('CO2'!D:D,'CO2'!$B:$B,$A18,'CO2'!$A:$A,"COMCO2")+SUMIFS('CO2'!D:D,'CO2'!$B:$B,$A18,'CO2'!$A:$A,"ELCCO2")+SUMIFS('CO2'!D:D,'CO2'!$B:$B,$A18,'CO2'!$A:$A,"ETHCO2")+SUMIFS('CO2'!D:D,'CO2'!$B:$B,$A18,'CO2'!$A:$A,"INDCO2")+SUMIFS('CO2'!D:D,'CO2'!$B:$B,$A18,'CO2'!$A:$A,"REFCO2")+SUMIFS('CO2'!D:D,'CO2'!$B:$B,$A18,'CO2'!$A:$A,"RESCO2")+SUMIFS('CO2'!D:D,'CO2'!$B:$B,$A18,'CO2'!$A:$A,"RSSCO2")+SUMIFS('CO2'!D:D,'CO2'!$B:$B,$A18,'CO2'!$A:$A,"TRNCO2")</f>
        <v>5169.1028527489925</v>
      </c>
      <c r="D18" s="21">
        <f>SUMIFS('CO2'!E:E,'CO2'!$B:$B,$A18,'CO2'!$A:$A,"COMCO2")+SUMIFS('CO2'!E:E,'CO2'!$B:$B,$A18,'CO2'!$A:$A,"ELCCO2")+SUMIFS('CO2'!E:E,'CO2'!$B:$B,$A18,'CO2'!$A:$A,"ETHCO2")+SUMIFS('CO2'!E:E,'CO2'!$B:$B,$A18,'CO2'!$A:$A,"INDCO2")+SUMIFS('CO2'!E:E,'CO2'!$B:$B,$A18,'CO2'!$A:$A,"REFCO2")+SUMIFS('CO2'!E:E,'CO2'!$B:$B,$A18,'CO2'!$A:$A,"RESCO2")+SUMIFS('CO2'!E:E,'CO2'!$B:$B,$A18,'CO2'!$A:$A,"RSSCO2")+SUMIFS('CO2'!E:E,'CO2'!$B:$B,$A18,'CO2'!$A:$A,"TRNCO2")</f>
        <v>5089.4471520733514</v>
      </c>
      <c r="E18" s="21">
        <f>SUMIFS('CO2'!F:F,'CO2'!$B:$B,$A18,'CO2'!$A:$A,"COMCO2")+SUMIFS('CO2'!F:F,'CO2'!$B:$B,$A18,'CO2'!$A:$A,"ELCCO2")+SUMIFS('CO2'!F:F,'CO2'!$B:$B,$A18,'CO2'!$A:$A,"ETHCO2")+SUMIFS('CO2'!F:F,'CO2'!$B:$B,$A18,'CO2'!$A:$A,"INDCO2")+SUMIFS('CO2'!F:F,'CO2'!$B:$B,$A18,'CO2'!$A:$A,"REFCO2")+SUMIFS('CO2'!F:F,'CO2'!$B:$B,$A18,'CO2'!$A:$A,"RESCO2")+SUMIFS('CO2'!F:F,'CO2'!$B:$B,$A18,'CO2'!$A:$A,"RSSCO2")+SUMIFS('CO2'!F:F,'CO2'!$B:$B,$A18,'CO2'!$A:$A,"TRNCO2")</f>
        <v>4813.923659051723</v>
      </c>
      <c r="F18" s="21">
        <f>SUMIFS('CO2'!G:G,'CO2'!$B:$B,$A18,'CO2'!$A:$A,"COMCO2")+SUMIFS('CO2'!G:G,'CO2'!$B:$B,$A18,'CO2'!$A:$A,"ELCCO2")+SUMIFS('CO2'!G:G,'CO2'!$B:$B,$A18,'CO2'!$A:$A,"ETHCO2")+SUMIFS('CO2'!G:G,'CO2'!$B:$B,$A18,'CO2'!$A:$A,"INDCO2")+SUMIFS('CO2'!G:G,'CO2'!$B:$B,$A18,'CO2'!$A:$A,"REFCO2")+SUMIFS('CO2'!G:G,'CO2'!$B:$B,$A18,'CO2'!$A:$A,"RESCO2")+SUMIFS('CO2'!G:G,'CO2'!$B:$B,$A18,'CO2'!$A:$A,"RSSCO2")+SUMIFS('CO2'!G:G,'CO2'!$B:$B,$A18,'CO2'!$A:$A,"TRNCO2")</f>
        <v>4255.9999999999918</v>
      </c>
      <c r="G18" s="21">
        <f>SUMIFS('CO2'!H:H,'CO2'!$B:$B,$A18,'CO2'!$A:$A,"COMCO2")+SUMIFS('CO2'!H:H,'CO2'!$B:$B,$A18,'CO2'!$A:$A,"ELCCO2")+SUMIFS('CO2'!H:H,'CO2'!$B:$B,$A18,'CO2'!$A:$A,"ETHCO2")+SUMIFS('CO2'!H:H,'CO2'!$B:$B,$A18,'CO2'!$A:$A,"INDCO2")+SUMIFS('CO2'!H:H,'CO2'!$B:$B,$A18,'CO2'!$A:$A,"REFCO2")+SUMIFS('CO2'!H:H,'CO2'!$B:$B,$A18,'CO2'!$A:$A,"RESCO2")+SUMIFS('CO2'!H:H,'CO2'!$B:$B,$A18,'CO2'!$A:$A,"RSSCO2")+SUMIFS('CO2'!H:H,'CO2'!$B:$B,$A18,'CO2'!$A:$A,"TRNCO2")</f>
        <v>3748.0000000000064</v>
      </c>
      <c r="H18" s="21">
        <f>SUMIFS('CO2'!I:I,'CO2'!$B:$B,$A18,'CO2'!$A:$A,"COMCO2")+SUMIFS('CO2'!I:I,'CO2'!$B:$B,$A18,'CO2'!$A:$A,"ELCCO2")+SUMIFS('CO2'!I:I,'CO2'!$B:$B,$A18,'CO2'!$A:$A,"ETHCO2")+SUMIFS('CO2'!I:I,'CO2'!$B:$B,$A18,'CO2'!$A:$A,"INDCO2")+SUMIFS('CO2'!I:I,'CO2'!$B:$B,$A18,'CO2'!$A:$A,"REFCO2")+SUMIFS('CO2'!I:I,'CO2'!$B:$B,$A18,'CO2'!$A:$A,"RESCO2")+SUMIFS('CO2'!I:I,'CO2'!$B:$B,$A18,'CO2'!$A:$A,"RSSCO2")+SUMIFS('CO2'!I:I,'CO2'!$B:$B,$A18,'CO2'!$A:$A,"TRNCO2")</f>
        <v>3240.0000000000045</v>
      </c>
      <c r="I18" s="21">
        <f>SUMIFS('CO2'!J:J,'CO2'!$B:$B,$A18,'CO2'!$A:$A,"COMCO2")+SUMIFS('CO2'!J:J,'CO2'!$B:$B,$A18,'CO2'!$A:$A,"ELCCO2")+SUMIFS('CO2'!J:J,'CO2'!$B:$B,$A18,'CO2'!$A:$A,"ETHCO2")+SUMIFS('CO2'!J:J,'CO2'!$B:$B,$A18,'CO2'!$A:$A,"INDCO2")+SUMIFS('CO2'!J:J,'CO2'!$B:$B,$A18,'CO2'!$A:$A,"REFCO2")+SUMIFS('CO2'!J:J,'CO2'!$B:$B,$A18,'CO2'!$A:$A,"RESCO2")+SUMIFS('CO2'!J:J,'CO2'!$B:$B,$A18,'CO2'!$A:$A,"RSSCO2")+SUMIFS('CO2'!J:J,'CO2'!$B:$B,$A18,'CO2'!$A:$A,"TRNCO2")</f>
        <v>2732.0000000000009</v>
      </c>
      <c r="J18" s="21">
        <f>SUMIFS('CO2'!K:K,'CO2'!$B:$B,$A18,'CO2'!$A:$A,"COMCO2")+SUMIFS('CO2'!K:K,'CO2'!$B:$B,$A18,'CO2'!$A:$A,"ELCCO2")+SUMIFS('CO2'!K:K,'CO2'!$B:$B,$A18,'CO2'!$A:$A,"ETHCO2")+SUMIFS('CO2'!K:K,'CO2'!$B:$B,$A18,'CO2'!$A:$A,"INDCO2")+SUMIFS('CO2'!K:K,'CO2'!$B:$B,$A18,'CO2'!$A:$A,"REFCO2")+SUMIFS('CO2'!K:K,'CO2'!$B:$B,$A18,'CO2'!$A:$A,"RESCO2")+SUMIFS('CO2'!K:K,'CO2'!$B:$B,$A18,'CO2'!$A:$A,"RSSCO2")+SUMIFS('CO2'!K:K,'CO2'!$B:$B,$A18,'CO2'!$A:$A,"TRNCO2")</f>
        <v>2224.0000000000032</v>
      </c>
      <c r="K18" s="21">
        <f>SUMIFS('CO2'!L:L,'CO2'!$B:$B,$A18,'CO2'!$A:$A,"COMCO2")+SUMIFS('CO2'!L:L,'CO2'!$B:$B,$A18,'CO2'!$A:$A,"ELCCO2")+SUMIFS('CO2'!L:L,'CO2'!$B:$B,$A18,'CO2'!$A:$A,"ETHCO2")+SUMIFS('CO2'!L:L,'CO2'!$B:$B,$A18,'CO2'!$A:$A,"INDCO2")+SUMIFS('CO2'!L:L,'CO2'!$B:$B,$A18,'CO2'!$A:$A,"REFCO2")+SUMIFS('CO2'!L:L,'CO2'!$B:$B,$A18,'CO2'!$A:$A,"RESCO2")+SUMIFS('CO2'!L:L,'CO2'!$B:$B,$A18,'CO2'!$A:$A,"RSSCO2")+SUMIFS('CO2'!L:L,'CO2'!$B:$B,$A18,'CO2'!$A:$A,"TRNCO2")</f>
        <v>1716.0000000000018</v>
      </c>
      <c r="M18" s="9" t="str">
        <f t="shared" si="0"/>
        <v>0017</v>
      </c>
      <c r="N18" s="9">
        <f>VLOOKUP($M18,scenarios!$A$2:$I$61,3)</f>
        <v>2060</v>
      </c>
      <c r="O18" s="9" t="str">
        <f>VLOOKUP($M18,scenarios!$A$2:$I$61,4)</f>
        <v>Ref</v>
      </c>
      <c r="P18" s="9" t="str">
        <f>VLOOKUP($M18,scenarios!$A$2:$I$61,5)</f>
        <v>Ref</v>
      </c>
      <c r="Q18" s="9" t="str">
        <f>VLOOKUP($M18,scenarios!$A$2:$I$61,6)</f>
        <v>Linear-Steady</v>
      </c>
      <c r="R18" s="9" t="str">
        <f>VLOOKUP($M18,scenarios!$A$2:$I$61,7)</f>
        <v>Doe4</v>
      </c>
      <c r="S18" s="9" t="str">
        <f>VLOOKUP($M18,scenarios!$A$2:$I$61,8)</f>
        <v>Ref</v>
      </c>
      <c r="T18" s="9" t="str">
        <f>VLOOKUP($M18,scenarios!$A$2:$I$61,9)</f>
        <v>Ref</v>
      </c>
    </row>
    <row r="19" spans="1:20" x14ac:dyDescent="0.3">
      <c r="A19" s="2" t="s">
        <v>18</v>
      </c>
      <c r="B19" s="21">
        <f>SUMIFS('CO2'!C:C,'CO2'!$B:$B,$A19,'CO2'!$A:$A,"COMCO2")+SUMIFS('CO2'!C:C,'CO2'!$B:$B,$A19,'CO2'!$A:$A,"ELCCO2")+SUMIFS('CO2'!C:C,'CO2'!$B:$B,$A19,'CO2'!$A:$A,"ETHCO2")+SUMIFS('CO2'!C:C,'CO2'!$B:$B,$A19,'CO2'!$A:$A,"INDCO2")+SUMIFS('CO2'!C:C,'CO2'!$B:$B,$A19,'CO2'!$A:$A,"REFCO2")+SUMIFS('CO2'!C:C,'CO2'!$B:$B,$A19,'CO2'!$A:$A,"RESCO2")+SUMIFS('CO2'!C:C,'CO2'!$B:$B,$A19,'CO2'!$A:$A,"RSSCO2")+SUMIFS('CO2'!C:C,'CO2'!$B:$B,$A19,'CO2'!$A:$A,"TRNCO2")</f>
        <v>5377.4521458011341</v>
      </c>
      <c r="C19" s="21">
        <f>SUMIFS('CO2'!D:D,'CO2'!$B:$B,$A19,'CO2'!$A:$A,"COMCO2")+SUMIFS('CO2'!D:D,'CO2'!$B:$B,$A19,'CO2'!$A:$A,"ELCCO2")+SUMIFS('CO2'!D:D,'CO2'!$B:$B,$A19,'CO2'!$A:$A,"ETHCO2")+SUMIFS('CO2'!D:D,'CO2'!$B:$B,$A19,'CO2'!$A:$A,"INDCO2")+SUMIFS('CO2'!D:D,'CO2'!$B:$B,$A19,'CO2'!$A:$A,"REFCO2")+SUMIFS('CO2'!D:D,'CO2'!$B:$B,$A19,'CO2'!$A:$A,"RESCO2")+SUMIFS('CO2'!D:D,'CO2'!$B:$B,$A19,'CO2'!$A:$A,"RSSCO2")+SUMIFS('CO2'!D:D,'CO2'!$B:$B,$A19,'CO2'!$A:$A,"TRNCO2")</f>
        <v>5169.1028527489889</v>
      </c>
      <c r="D19" s="21">
        <f>SUMIFS('CO2'!E:E,'CO2'!$B:$B,$A19,'CO2'!$A:$A,"COMCO2")+SUMIFS('CO2'!E:E,'CO2'!$B:$B,$A19,'CO2'!$A:$A,"ELCCO2")+SUMIFS('CO2'!E:E,'CO2'!$B:$B,$A19,'CO2'!$A:$A,"ETHCO2")+SUMIFS('CO2'!E:E,'CO2'!$B:$B,$A19,'CO2'!$A:$A,"INDCO2")+SUMIFS('CO2'!E:E,'CO2'!$B:$B,$A19,'CO2'!$A:$A,"REFCO2")+SUMIFS('CO2'!E:E,'CO2'!$B:$B,$A19,'CO2'!$A:$A,"RESCO2")+SUMIFS('CO2'!E:E,'CO2'!$B:$B,$A19,'CO2'!$A:$A,"RSSCO2")+SUMIFS('CO2'!E:E,'CO2'!$B:$B,$A19,'CO2'!$A:$A,"TRNCO2")</f>
        <v>5089.447152073828</v>
      </c>
      <c r="E19" s="21">
        <f>SUMIFS('CO2'!F:F,'CO2'!$B:$B,$A19,'CO2'!$A:$A,"COMCO2")+SUMIFS('CO2'!F:F,'CO2'!$B:$B,$A19,'CO2'!$A:$A,"ELCCO2")+SUMIFS('CO2'!F:F,'CO2'!$B:$B,$A19,'CO2'!$A:$A,"ETHCO2")+SUMIFS('CO2'!F:F,'CO2'!$B:$B,$A19,'CO2'!$A:$A,"INDCO2")+SUMIFS('CO2'!F:F,'CO2'!$B:$B,$A19,'CO2'!$A:$A,"REFCO2")+SUMIFS('CO2'!F:F,'CO2'!$B:$B,$A19,'CO2'!$A:$A,"RESCO2")+SUMIFS('CO2'!F:F,'CO2'!$B:$B,$A19,'CO2'!$A:$A,"RSSCO2")+SUMIFS('CO2'!F:F,'CO2'!$B:$B,$A19,'CO2'!$A:$A,"TRNCO2")</f>
        <v>4813.9493777529897</v>
      </c>
      <c r="F19" s="21">
        <f>SUMIFS('CO2'!G:G,'CO2'!$B:$B,$A19,'CO2'!$A:$A,"COMCO2")+SUMIFS('CO2'!G:G,'CO2'!$B:$B,$A19,'CO2'!$A:$A,"ELCCO2")+SUMIFS('CO2'!G:G,'CO2'!$B:$B,$A19,'CO2'!$A:$A,"ETHCO2")+SUMIFS('CO2'!G:G,'CO2'!$B:$B,$A19,'CO2'!$A:$A,"INDCO2")+SUMIFS('CO2'!G:G,'CO2'!$B:$B,$A19,'CO2'!$A:$A,"REFCO2")+SUMIFS('CO2'!G:G,'CO2'!$B:$B,$A19,'CO2'!$A:$A,"RESCO2")+SUMIFS('CO2'!G:G,'CO2'!$B:$B,$A19,'CO2'!$A:$A,"RSSCO2")+SUMIFS('CO2'!G:G,'CO2'!$B:$B,$A19,'CO2'!$A:$A,"TRNCO2")</f>
        <v>4256.0000000000027</v>
      </c>
      <c r="G19" s="21">
        <f>SUMIFS('CO2'!H:H,'CO2'!$B:$B,$A19,'CO2'!$A:$A,"COMCO2")+SUMIFS('CO2'!H:H,'CO2'!$B:$B,$A19,'CO2'!$A:$A,"ELCCO2")+SUMIFS('CO2'!H:H,'CO2'!$B:$B,$A19,'CO2'!$A:$A,"ETHCO2")+SUMIFS('CO2'!H:H,'CO2'!$B:$B,$A19,'CO2'!$A:$A,"INDCO2")+SUMIFS('CO2'!H:H,'CO2'!$B:$B,$A19,'CO2'!$A:$A,"REFCO2")+SUMIFS('CO2'!H:H,'CO2'!$B:$B,$A19,'CO2'!$A:$A,"RESCO2")+SUMIFS('CO2'!H:H,'CO2'!$B:$B,$A19,'CO2'!$A:$A,"RSSCO2")+SUMIFS('CO2'!H:H,'CO2'!$B:$B,$A19,'CO2'!$A:$A,"TRNCO2")</f>
        <v>3748.0000000000082</v>
      </c>
      <c r="H19" s="21">
        <f>SUMIFS('CO2'!I:I,'CO2'!$B:$B,$A19,'CO2'!$A:$A,"COMCO2")+SUMIFS('CO2'!I:I,'CO2'!$B:$B,$A19,'CO2'!$A:$A,"ELCCO2")+SUMIFS('CO2'!I:I,'CO2'!$B:$B,$A19,'CO2'!$A:$A,"ETHCO2")+SUMIFS('CO2'!I:I,'CO2'!$B:$B,$A19,'CO2'!$A:$A,"INDCO2")+SUMIFS('CO2'!I:I,'CO2'!$B:$B,$A19,'CO2'!$A:$A,"REFCO2")+SUMIFS('CO2'!I:I,'CO2'!$B:$B,$A19,'CO2'!$A:$A,"RESCO2")+SUMIFS('CO2'!I:I,'CO2'!$B:$B,$A19,'CO2'!$A:$A,"RSSCO2")+SUMIFS('CO2'!I:I,'CO2'!$B:$B,$A19,'CO2'!$A:$A,"TRNCO2")</f>
        <v>3239.9999999960405</v>
      </c>
      <c r="I19" s="21">
        <f>SUMIFS('CO2'!J:J,'CO2'!$B:$B,$A19,'CO2'!$A:$A,"COMCO2")+SUMIFS('CO2'!J:J,'CO2'!$B:$B,$A19,'CO2'!$A:$A,"ELCCO2")+SUMIFS('CO2'!J:J,'CO2'!$B:$B,$A19,'CO2'!$A:$A,"ETHCO2")+SUMIFS('CO2'!J:J,'CO2'!$B:$B,$A19,'CO2'!$A:$A,"INDCO2")+SUMIFS('CO2'!J:J,'CO2'!$B:$B,$A19,'CO2'!$A:$A,"REFCO2")+SUMIFS('CO2'!J:J,'CO2'!$B:$B,$A19,'CO2'!$A:$A,"RESCO2")+SUMIFS('CO2'!J:J,'CO2'!$B:$B,$A19,'CO2'!$A:$A,"RSSCO2")+SUMIFS('CO2'!J:J,'CO2'!$B:$B,$A19,'CO2'!$A:$A,"TRNCO2")</f>
        <v>2731.9999999918068</v>
      </c>
      <c r="J19" s="21">
        <f>SUMIFS('CO2'!K:K,'CO2'!$B:$B,$A19,'CO2'!$A:$A,"COMCO2")+SUMIFS('CO2'!K:K,'CO2'!$B:$B,$A19,'CO2'!$A:$A,"ELCCO2")+SUMIFS('CO2'!K:K,'CO2'!$B:$B,$A19,'CO2'!$A:$A,"ETHCO2")+SUMIFS('CO2'!K:K,'CO2'!$B:$B,$A19,'CO2'!$A:$A,"INDCO2")+SUMIFS('CO2'!K:K,'CO2'!$B:$B,$A19,'CO2'!$A:$A,"REFCO2")+SUMIFS('CO2'!K:K,'CO2'!$B:$B,$A19,'CO2'!$A:$A,"RESCO2")+SUMIFS('CO2'!K:K,'CO2'!$B:$B,$A19,'CO2'!$A:$A,"RSSCO2")+SUMIFS('CO2'!K:K,'CO2'!$B:$B,$A19,'CO2'!$A:$A,"TRNCO2")</f>
        <v>2223.999999991609</v>
      </c>
      <c r="K19" s="21">
        <f>SUMIFS('CO2'!L:L,'CO2'!$B:$B,$A19,'CO2'!$A:$A,"COMCO2")+SUMIFS('CO2'!L:L,'CO2'!$B:$B,$A19,'CO2'!$A:$A,"ELCCO2")+SUMIFS('CO2'!L:L,'CO2'!$B:$B,$A19,'CO2'!$A:$A,"ETHCO2")+SUMIFS('CO2'!L:L,'CO2'!$B:$B,$A19,'CO2'!$A:$A,"INDCO2")+SUMIFS('CO2'!L:L,'CO2'!$B:$B,$A19,'CO2'!$A:$A,"REFCO2")+SUMIFS('CO2'!L:L,'CO2'!$B:$B,$A19,'CO2'!$A:$A,"RESCO2")+SUMIFS('CO2'!L:L,'CO2'!$B:$B,$A19,'CO2'!$A:$A,"RSSCO2")+SUMIFS('CO2'!L:L,'CO2'!$B:$B,$A19,'CO2'!$A:$A,"TRNCO2")</f>
        <v>1716.0000000000018</v>
      </c>
      <c r="M19" s="9" t="str">
        <f t="shared" si="0"/>
        <v>0018</v>
      </c>
      <c r="N19" s="9">
        <f>VLOOKUP($M19,scenarios!$A$2:$I$61,3)</f>
        <v>2060</v>
      </c>
      <c r="O19" s="9" t="str">
        <f>VLOOKUP($M19,scenarios!$A$2:$I$61,4)</f>
        <v>Ref</v>
      </c>
      <c r="P19" s="9" t="str">
        <f>VLOOKUP($M19,scenarios!$A$2:$I$61,5)</f>
        <v>Ref</v>
      </c>
      <c r="Q19" s="9" t="str">
        <f>VLOOKUP($M19,scenarios!$A$2:$I$61,6)</f>
        <v>Linear-Steady</v>
      </c>
      <c r="R19" s="9" t="str">
        <f>VLOOKUP($M19,scenarios!$A$2:$I$61,7)</f>
        <v>Doe2</v>
      </c>
      <c r="S19" s="9" t="str">
        <f>VLOOKUP($M19,scenarios!$A$2:$I$61,8)</f>
        <v>Ref</v>
      </c>
      <c r="T19" s="9" t="str">
        <f>VLOOKUP($M19,scenarios!$A$2:$I$61,9)</f>
        <v>Ref</v>
      </c>
    </row>
    <row r="20" spans="1:20" x14ac:dyDescent="0.3">
      <c r="A20" s="2" t="s">
        <v>177</v>
      </c>
      <c r="B20" s="21">
        <f>SUMIFS('CO2'!C:C,'CO2'!$B:$B,$A20,'CO2'!$A:$A,"COMCO2")+SUMIFS('CO2'!C:C,'CO2'!$B:$B,$A20,'CO2'!$A:$A,"ELCCO2")+SUMIFS('CO2'!C:C,'CO2'!$B:$B,$A20,'CO2'!$A:$A,"ETHCO2")+SUMIFS('CO2'!C:C,'CO2'!$B:$B,$A20,'CO2'!$A:$A,"INDCO2")+SUMIFS('CO2'!C:C,'CO2'!$B:$B,$A20,'CO2'!$A:$A,"REFCO2")+SUMIFS('CO2'!C:C,'CO2'!$B:$B,$A20,'CO2'!$A:$A,"RESCO2")+SUMIFS('CO2'!C:C,'CO2'!$B:$B,$A20,'CO2'!$A:$A,"RSSCO2")+SUMIFS('CO2'!C:C,'CO2'!$B:$B,$A20,'CO2'!$A:$A,"TRNCO2")</f>
        <v>5377.452149001223</v>
      </c>
      <c r="C20" s="21">
        <f>SUMIFS('CO2'!D:D,'CO2'!$B:$B,$A20,'CO2'!$A:$A,"COMCO2")+SUMIFS('CO2'!D:D,'CO2'!$B:$B,$A20,'CO2'!$A:$A,"ELCCO2")+SUMIFS('CO2'!D:D,'CO2'!$B:$B,$A20,'CO2'!$A:$A,"ETHCO2")+SUMIFS('CO2'!D:D,'CO2'!$B:$B,$A20,'CO2'!$A:$A,"INDCO2")+SUMIFS('CO2'!D:D,'CO2'!$B:$B,$A20,'CO2'!$A:$A,"REFCO2")+SUMIFS('CO2'!D:D,'CO2'!$B:$B,$A20,'CO2'!$A:$A,"RESCO2")+SUMIFS('CO2'!D:D,'CO2'!$B:$B,$A20,'CO2'!$A:$A,"RSSCO2")+SUMIFS('CO2'!D:D,'CO2'!$B:$B,$A20,'CO2'!$A:$A,"TRNCO2")</f>
        <v>5169.1024301282378</v>
      </c>
      <c r="D20" s="21">
        <f>SUMIFS('CO2'!E:E,'CO2'!$B:$B,$A20,'CO2'!$A:$A,"COMCO2")+SUMIFS('CO2'!E:E,'CO2'!$B:$B,$A20,'CO2'!$A:$A,"ELCCO2")+SUMIFS('CO2'!E:E,'CO2'!$B:$B,$A20,'CO2'!$A:$A,"ETHCO2")+SUMIFS('CO2'!E:E,'CO2'!$B:$B,$A20,'CO2'!$A:$A,"INDCO2")+SUMIFS('CO2'!E:E,'CO2'!$B:$B,$A20,'CO2'!$A:$A,"REFCO2")+SUMIFS('CO2'!E:E,'CO2'!$B:$B,$A20,'CO2'!$A:$A,"RESCO2")+SUMIFS('CO2'!E:E,'CO2'!$B:$B,$A20,'CO2'!$A:$A,"RSSCO2")+SUMIFS('CO2'!E:E,'CO2'!$B:$B,$A20,'CO2'!$A:$A,"TRNCO2")</f>
        <v>5089.5280248414938</v>
      </c>
      <c r="E20" s="21">
        <f>SUMIFS('CO2'!F:F,'CO2'!$B:$B,$A20,'CO2'!$A:$A,"COMCO2")+SUMIFS('CO2'!F:F,'CO2'!$B:$B,$A20,'CO2'!$A:$A,"ELCCO2")+SUMIFS('CO2'!F:F,'CO2'!$B:$B,$A20,'CO2'!$A:$A,"ETHCO2")+SUMIFS('CO2'!F:F,'CO2'!$B:$B,$A20,'CO2'!$A:$A,"INDCO2")+SUMIFS('CO2'!F:F,'CO2'!$B:$B,$A20,'CO2'!$A:$A,"REFCO2")+SUMIFS('CO2'!F:F,'CO2'!$B:$B,$A20,'CO2'!$A:$A,"RESCO2")+SUMIFS('CO2'!F:F,'CO2'!$B:$B,$A20,'CO2'!$A:$A,"RSSCO2")+SUMIFS('CO2'!F:F,'CO2'!$B:$B,$A20,'CO2'!$A:$A,"TRNCO2")</f>
        <v>4814.0292972586103</v>
      </c>
      <c r="F20" s="21">
        <f>SUMIFS('CO2'!G:G,'CO2'!$B:$B,$A20,'CO2'!$A:$A,"COMCO2")+SUMIFS('CO2'!G:G,'CO2'!$B:$B,$A20,'CO2'!$A:$A,"ELCCO2")+SUMIFS('CO2'!G:G,'CO2'!$B:$B,$A20,'CO2'!$A:$A,"ETHCO2")+SUMIFS('CO2'!G:G,'CO2'!$B:$B,$A20,'CO2'!$A:$A,"INDCO2")+SUMIFS('CO2'!G:G,'CO2'!$B:$B,$A20,'CO2'!$A:$A,"REFCO2")+SUMIFS('CO2'!G:G,'CO2'!$B:$B,$A20,'CO2'!$A:$A,"RESCO2")+SUMIFS('CO2'!G:G,'CO2'!$B:$B,$A20,'CO2'!$A:$A,"RSSCO2")+SUMIFS('CO2'!G:G,'CO2'!$B:$B,$A20,'CO2'!$A:$A,"TRNCO2")</f>
        <v>4255.9999999999973</v>
      </c>
      <c r="G20" s="21">
        <f>SUMIFS('CO2'!H:H,'CO2'!$B:$B,$A20,'CO2'!$A:$A,"COMCO2")+SUMIFS('CO2'!H:H,'CO2'!$B:$B,$A20,'CO2'!$A:$A,"ELCCO2")+SUMIFS('CO2'!H:H,'CO2'!$B:$B,$A20,'CO2'!$A:$A,"ETHCO2")+SUMIFS('CO2'!H:H,'CO2'!$B:$B,$A20,'CO2'!$A:$A,"INDCO2")+SUMIFS('CO2'!H:H,'CO2'!$B:$B,$A20,'CO2'!$A:$A,"REFCO2")+SUMIFS('CO2'!H:H,'CO2'!$B:$B,$A20,'CO2'!$A:$A,"RESCO2")+SUMIFS('CO2'!H:H,'CO2'!$B:$B,$A20,'CO2'!$A:$A,"RSSCO2")+SUMIFS('CO2'!H:H,'CO2'!$B:$B,$A20,'CO2'!$A:$A,"TRNCO2")</f>
        <v>3748.0000000000018</v>
      </c>
      <c r="H20" s="21">
        <f>SUMIFS('CO2'!I:I,'CO2'!$B:$B,$A20,'CO2'!$A:$A,"COMCO2")+SUMIFS('CO2'!I:I,'CO2'!$B:$B,$A20,'CO2'!$A:$A,"ELCCO2")+SUMIFS('CO2'!I:I,'CO2'!$B:$B,$A20,'CO2'!$A:$A,"ETHCO2")+SUMIFS('CO2'!I:I,'CO2'!$B:$B,$A20,'CO2'!$A:$A,"INDCO2")+SUMIFS('CO2'!I:I,'CO2'!$B:$B,$A20,'CO2'!$A:$A,"REFCO2")+SUMIFS('CO2'!I:I,'CO2'!$B:$B,$A20,'CO2'!$A:$A,"RESCO2")+SUMIFS('CO2'!I:I,'CO2'!$B:$B,$A20,'CO2'!$A:$A,"RSSCO2")+SUMIFS('CO2'!I:I,'CO2'!$B:$B,$A20,'CO2'!$A:$A,"TRNCO2")</f>
        <v>3239.9999999996908</v>
      </c>
      <c r="I20" s="21">
        <f>SUMIFS('CO2'!J:J,'CO2'!$B:$B,$A20,'CO2'!$A:$A,"COMCO2")+SUMIFS('CO2'!J:J,'CO2'!$B:$B,$A20,'CO2'!$A:$A,"ELCCO2")+SUMIFS('CO2'!J:J,'CO2'!$B:$B,$A20,'CO2'!$A:$A,"ETHCO2")+SUMIFS('CO2'!J:J,'CO2'!$B:$B,$A20,'CO2'!$A:$A,"INDCO2")+SUMIFS('CO2'!J:J,'CO2'!$B:$B,$A20,'CO2'!$A:$A,"REFCO2")+SUMIFS('CO2'!J:J,'CO2'!$B:$B,$A20,'CO2'!$A:$A,"RESCO2")+SUMIFS('CO2'!J:J,'CO2'!$B:$B,$A20,'CO2'!$A:$A,"RSSCO2")+SUMIFS('CO2'!J:J,'CO2'!$B:$B,$A20,'CO2'!$A:$A,"TRNCO2")</f>
        <v>2731.9999999997881</v>
      </c>
      <c r="J20" s="21">
        <f>SUMIFS('CO2'!K:K,'CO2'!$B:$B,$A20,'CO2'!$A:$A,"COMCO2")+SUMIFS('CO2'!K:K,'CO2'!$B:$B,$A20,'CO2'!$A:$A,"ELCCO2")+SUMIFS('CO2'!K:K,'CO2'!$B:$B,$A20,'CO2'!$A:$A,"ETHCO2")+SUMIFS('CO2'!K:K,'CO2'!$B:$B,$A20,'CO2'!$A:$A,"INDCO2")+SUMIFS('CO2'!K:K,'CO2'!$B:$B,$A20,'CO2'!$A:$A,"REFCO2")+SUMIFS('CO2'!K:K,'CO2'!$B:$B,$A20,'CO2'!$A:$A,"RESCO2")+SUMIFS('CO2'!K:K,'CO2'!$B:$B,$A20,'CO2'!$A:$A,"RSSCO2")+SUMIFS('CO2'!K:K,'CO2'!$B:$B,$A20,'CO2'!$A:$A,"TRNCO2")</f>
        <v>2223.9999999963611</v>
      </c>
      <c r="K20" s="21">
        <f>SUMIFS('CO2'!L:L,'CO2'!$B:$B,$A20,'CO2'!$A:$A,"COMCO2")+SUMIFS('CO2'!L:L,'CO2'!$B:$B,$A20,'CO2'!$A:$A,"ELCCO2")+SUMIFS('CO2'!L:L,'CO2'!$B:$B,$A20,'CO2'!$A:$A,"ETHCO2")+SUMIFS('CO2'!L:L,'CO2'!$B:$B,$A20,'CO2'!$A:$A,"INDCO2")+SUMIFS('CO2'!L:L,'CO2'!$B:$B,$A20,'CO2'!$A:$A,"REFCO2")+SUMIFS('CO2'!L:L,'CO2'!$B:$B,$A20,'CO2'!$A:$A,"RESCO2")+SUMIFS('CO2'!L:L,'CO2'!$B:$B,$A20,'CO2'!$A:$A,"RSSCO2")+SUMIFS('CO2'!L:L,'CO2'!$B:$B,$A20,'CO2'!$A:$A,"TRNCO2")</f>
        <v>1716.0000000003001</v>
      </c>
      <c r="M20" s="9" t="str">
        <f t="shared" si="0"/>
        <v>0019</v>
      </c>
      <c r="N20" s="9">
        <f>VLOOKUP($M20,scenarios!$A$2:$I$61,3)</f>
        <v>2060</v>
      </c>
      <c r="O20" s="9" t="str">
        <f>VLOOKUP($M20,scenarios!$A$2:$I$61,4)</f>
        <v>Ref</v>
      </c>
      <c r="P20" s="9">
        <f>VLOOKUP($M20,scenarios!$A$2:$I$61,5)</f>
        <v>10</v>
      </c>
      <c r="Q20" s="9" t="str">
        <f>VLOOKUP($M20,scenarios!$A$2:$I$61,6)</f>
        <v>Linear-Steady</v>
      </c>
      <c r="R20" s="9" t="str">
        <f>VLOOKUP($M20,scenarios!$A$2:$I$61,7)</f>
        <v>Low</v>
      </c>
      <c r="S20" s="9" t="str">
        <f>VLOOKUP($M20,scenarios!$A$2:$I$61,8)</f>
        <v>Ref</v>
      </c>
      <c r="T20" s="9" t="str">
        <f>VLOOKUP($M20,scenarios!$A$2:$I$61,9)</f>
        <v>Ref</v>
      </c>
    </row>
    <row r="21" spans="1:20" x14ac:dyDescent="0.3">
      <c r="A21" s="2" t="s">
        <v>178</v>
      </c>
      <c r="B21" s="21">
        <f>SUMIFS('CO2'!C:C,'CO2'!$B:$B,$A21,'CO2'!$A:$A,"COMCO2")+SUMIFS('CO2'!C:C,'CO2'!$B:$B,$A21,'CO2'!$A:$A,"ELCCO2")+SUMIFS('CO2'!C:C,'CO2'!$B:$B,$A21,'CO2'!$A:$A,"ETHCO2")+SUMIFS('CO2'!C:C,'CO2'!$B:$B,$A21,'CO2'!$A:$A,"INDCO2")+SUMIFS('CO2'!C:C,'CO2'!$B:$B,$A21,'CO2'!$A:$A,"REFCO2")+SUMIFS('CO2'!C:C,'CO2'!$B:$B,$A21,'CO2'!$A:$A,"RESCO2")+SUMIFS('CO2'!C:C,'CO2'!$B:$B,$A21,'CO2'!$A:$A,"RSSCO2")+SUMIFS('CO2'!C:C,'CO2'!$B:$B,$A21,'CO2'!$A:$A,"TRNCO2")</f>
        <v>5377.452149001223</v>
      </c>
      <c r="C21" s="21">
        <f>SUMIFS('CO2'!D:D,'CO2'!$B:$B,$A21,'CO2'!$A:$A,"COMCO2")+SUMIFS('CO2'!D:D,'CO2'!$B:$B,$A21,'CO2'!$A:$A,"ELCCO2")+SUMIFS('CO2'!D:D,'CO2'!$B:$B,$A21,'CO2'!$A:$A,"ETHCO2")+SUMIFS('CO2'!D:D,'CO2'!$B:$B,$A21,'CO2'!$A:$A,"INDCO2")+SUMIFS('CO2'!D:D,'CO2'!$B:$B,$A21,'CO2'!$A:$A,"REFCO2")+SUMIFS('CO2'!D:D,'CO2'!$B:$B,$A21,'CO2'!$A:$A,"RESCO2")+SUMIFS('CO2'!D:D,'CO2'!$B:$B,$A21,'CO2'!$A:$A,"RSSCO2")+SUMIFS('CO2'!D:D,'CO2'!$B:$B,$A21,'CO2'!$A:$A,"TRNCO2")</f>
        <v>5169.1024301282368</v>
      </c>
      <c r="D21" s="21">
        <f>SUMIFS('CO2'!E:E,'CO2'!$B:$B,$A21,'CO2'!$A:$A,"COMCO2")+SUMIFS('CO2'!E:E,'CO2'!$B:$B,$A21,'CO2'!$A:$A,"ELCCO2")+SUMIFS('CO2'!E:E,'CO2'!$B:$B,$A21,'CO2'!$A:$A,"ETHCO2")+SUMIFS('CO2'!E:E,'CO2'!$B:$B,$A21,'CO2'!$A:$A,"INDCO2")+SUMIFS('CO2'!E:E,'CO2'!$B:$B,$A21,'CO2'!$A:$A,"REFCO2")+SUMIFS('CO2'!E:E,'CO2'!$B:$B,$A21,'CO2'!$A:$A,"RESCO2")+SUMIFS('CO2'!E:E,'CO2'!$B:$B,$A21,'CO2'!$A:$A,"RSSCO2")+SUMIFS('CO2'!E:E,'CO2'!$B:$B,$A21,'CO2'!$A:$A,"TRNCO2")</f>
        <v>5089.5295272320072</v>
      </c>
      <c r="E21" s="21">
        <f>SUMIFS('CO2'!F:F,'CO2'!$B:$B,$A21,'CO2'!$A:$A,"COMCO2")+SUMIFS('CO2'!F:F,'CO2'!$B:$B,$A21,'CO2'!$A:$A,"ELCCO2")+SUMIFS('CO2'!F:F,'CO2'!$B:$B,$A21,'CO2'!$A:$A,"ETHCO2")+SUMIFS('CO2'!F:F,'CO2'!$B:$B,$A21,'CO2'!$A:$A,"INDCO2")+SUMIFS('CO2'!F:F,'CO2'!$B:$B,$A21,'CO2'!$A:$A,"REFCO2")+SUMIFS('CO2'!F:F,'CO2'!$B:$B,$A21,'CO2'!$A:$A,"RESCO2")+SUMIFS('CO2'!F:F,'CO2'!$B:$B,$A21,'CO2'!$A:$A,"RSSCO2")+SUMIFS('CO2'!F:F,'CO2'!$B:$B,$A21,'CO2'!$A:$A,"TRNCO2")</f>
        <v>4814.029699661457</v>
      </c>
      <c r="F21" s="21">
        <f>SUMIFS('CO2'!G:G,'CO2'!$B:$B,$A21,'CO2'!$A:$A,"COMCO2")+SUMIFS('CO2'!G:G,'CO2'!$B:$B,$A21,'CO2'!$A:$A,"ELCCO2")+SUMIFS('CO2'!G:G,'CO2'!$B:$B,$A21,'CO2'!$A:$A,"ETHCO2")+SUMIFS('CO2'!G:G,'CO2'!$B:$B,$A21,'CO2'!$A:$A,"INDCO2")+SUMIFS('CO2'!G:G,'CO2'!$B:$B,$A21,'CO2'!$A:$A,"REFCO2")+SUMIFS('CO2'!G:G,'CO2'!$B:$B,$A21,'CO2'!$A:$A,"RESCO2")+SUMIFS('CO2'!G:G,'CO2'!$B:$B,$A21,'CO2'!$A:$A,"RSSCO2")+SUMIFS('CO2'!G:G,'CO2'!$B:$B,$A21,'CO2'!$A:$A,"TRNCO2")</f>
        <v>4255.9999999999991</v>
      </c>
      <c r="G21" s="21">
        <f>SUMIFS('CO2'!H:H,'CO2'!$B:$B,$A21,'CO2'!$A:$A,"COMCO2")+SUMIFS('CO2'!H:H,'CO2'!$B:$B,$A21,'CO2'!$A:$A,"ELCCO2")+SUMIFS('CO2'!H:H,'CO2'!$B:$B,$A21,'CO2'!$A:$A,"ETHCO2")+SUMIFS('CO2'!H:H,'CO2'!$B:$B,$A21,'CO2'!$A:$A,"INDCO2")+SUMIFS('CO2'!H:H,'CO2'!$B:$B,$A21,'CO2'!$A:$A,"REFCO2")+SUMIFS('CO2'!H:H,'CO2'!$B:$B,$A21,'CO2'!$A:$A,"RESCO2")+SUMIFS('CO2'!H:H,'CO2'!$B:$B,$A21,'CO2'!$A:$A,"RSSCO2")+SUMIFS('CO2'!H:H,'CO2'!$B:$B,$A21,'CO2'!$A:$A,"TRNCO2")</f>
        <v>3748.0000000000168</v>
      </c>
      <c r="H21" s="21">
        <f>SUMIFS('CO2'!I:I,'CO2'!$B:$B,$A21,'CO2'!$A:$A,"COMCO2")+SUMIFS('CO2'!I:I,'CO2'!$B:$B,$A21,'CO2'!$A:$A,"ELCCO2")+SUMIFS('CO2'!I:I,'CO2'!$B:$B,$A21,'CO2'!$A:$A,"ETHCO2")+SUMIFS('CO2'!I:I,'CO2'!$B:$B,$A21,'CO2'!$A:$A,"INDCO2")+SUMIFS('CO2'!I:I,'CO2'!$B:$B,$A21,'CO2'!$A:$A,"REFCO2")+SUMIFS('CO2'!I:I,'CO2'!$B:$B,$A21,'CO2'!$A:$A,"RESCO2")+SUMIFS('CO2'!I:I,'CO2'!$B:$B,$A21,'CO2'!$A:$A,"RSSCO2")+SUMIFS('CO2'!I:I,'CO2'!$B:$B,$A21,'CO2'!$A:$A,"TRNCO2")</f>
        <v>3239.9999999983288</v>
      </c>
      <c r="I21" s="21">
        <f>SUMIFS('CO2'!J:J,'CO2'!$B:$B,$A21,'CO2'!$A:$A,"COMCO2")+SUMIFS('CO2'!J:J,'CO2'!$B:$B,$A21,'CO2'!$A:$A,"ELCCO2")+SUMIFS('CO2'!J:J,'CO2'!$B:$B,$A21,'CO2'!$A:$A,"ETHCO2")+SUMIFS('CO2'!J:J,'CO2'!$B:$B,$A21,'CO2'!$A:$A,"INDCO2")+SUMIFS('CO2'!J:J,'CO2'!$B:$B,$A21,'CO2'!$A:$A,"REFCO2")+SUMIFS('CO2'!J:J,'CO2'!$B:$B,$A21,'CO2'!$A:$A,"RESCO2")+SUMIFS('CO2'!J:J,'CO2'!$B:$B,$A21,'CO2'!$A:$A,"RSSCO2")+SUMIFS('CO2'!J:J,'CO2'!$B:$B,$A21,'CO2'!$A:$A,"TRNCO2")</f>
        <v>2731.9999999983138</v>
      </c>
      <c r="J21" s="21">
        <f>SUMIFS('CO2'!K:K,'CO2'!$B:$B,$A21,'CO2'!$A:$A,"COMCO2")+SUMIFS('CO2'!K:K,'CO2'!$B:$B,$A21,'CO2'!$A:$A,"ELCCO2")+SUMIFS('CO2'!K:K,'CO2'!$B:$B,$A21,'CO2'!$A:$A,"ETHCO2")+SUMIFS('CO2'!K:K,'CO2'!$B:$B,$A21,'CO2'!$A:$A,"INDCO2")+SUMIFS('CO2'!K:K,'CO2'!$B:$B,$A21,'CO2'!$A:$A,"REFCO2")+SUMIFS('CO2'!K:K,'CO2'!$B:$B,$A21,'CO2'!$A:$A,"RESCO2")+SUMIFS('CO2'!K:K,'CO2'!$B:$B,$A21,'CO2'!$A:$A,"RSSCO2")+SUMIFS('CO2'!K:K,'CO2'!$B:$B,$A21,'CO2'!$A:$A,"TRNCO2")</f>
        <v>2223.9999999982751</v>
      </c>
      <c r="K21" s="21">
        <f>SUMIFS('CO2'!L:L,'CO2'!$B:$B,$A21,'CO2'!$A:$A,"COMCO2")+SUMIFS('CO2'!L:L,'CO2'!$B:$B,$A21,'CO2'!$A:$A,"ELCCO2")+SUMIFS('CO2'!L:L,'CO2'!$B:$B,$A21,'CO2'!$A:$A,"ETHCO2")+SUMIFS('CO2'!L:L,'CO2'!$B:$B,$A21,'CO2'!$A:$A,"INDCO2")+SUMIFS('CO2'!L:L,'CO2'!$B:$B,$A21,'CO2'!$A:$A,"REFCO2")+SUMIFS('CO2'!L:L,'CO2'!$B:$B,$A21,'CO2'!$A:$A,"RESCO2")+SUMIFS('CO2'!L:L,'CO2'!$B:$B,$A21,'CO2'!$A:$A,"RSSCO2")+SUMIFS('CO2'!L:L,'CO2'!$B:$B,$A21,'CO2'!$A:$A,"TRNCO2")</f>
        <v>1715.9999999982342</v>
      </c>
      <c r="M21" s="9" t="str">
        <f t="shared" si="0"/>
        <v>0020</v>
      </c>
      <c r="N21" s="9">
        <f>VLOOKUP($M21,scenarios!$A$2:$I$61,3)</f>
        <v>2060</v>
      </c>
      <c r="O21" s="9" t="str">
        <f>VLOOKUP($M21,scenarios!$A$2:$I$61,4)</f>
        <v>Ref</v>
      </c>
      <c r="P21" s="9">
        <f>VLOOKUP($M21,scenarios!$A$2:$I$61,5)</f>
        <v>10</v>
      </c>
      <c r="Q21" s="9" t="str">
        <f>VLOOKUP($M21,scenarios!$A$2:$I$61,6)</f>
        <v>Linear-Steady</v>
      </c>
      <c r="R21" s="9" t="str">
        <f>VLOOKUP($M21,scenarios!$A$2:$I$61,7)</f>
        <v>Doe4</v>
      </c>
      <c r="S21" s="9" t="str">
        <f>VLOOKUP($M21,scenarios!$A$2:$I$61,8)</f>
        <v>Ref</v>
      </c>
      <c r="T21" s="9" t="str">
        <f>VLOOKUP($M21,scenarios!$A$2:$I$61,9)</f>
        <v>Ref</v>
      </c>
    </row>
    <row r="22" spans="1:20" x14ac:dyDescent="0.3">
      <c r="A22" s="2" t="s">
        <v>179</v>
      </c>
      <c r="B22" s="21">
        <f>SUMIFS('CO2'!C:C,'CO2'!$B:$B,$A22,'CO2'!$A:$A,"COMCO2")+SUMIFS('CO2'!C:C,'CO2'!$B:$B,$A22,'CO2'!$A:$A,"ELCCO2")+SUMIFS('CO2'!C:C,'CO2'!$B:$B,$A22,'CO2'!$A:$A,"ETHCO2")+SUMIFS('CO2'!C:C,'CO2'!$B:$B,$A22,'CO2'!$A:$A,"INDCO2")+SUMIFS('CO2'!C:C,'CO2'!$B:$B,$A22,'CO2'!$A:$A,"REFCO2")+SUMIFS('CO2'!C:C,'CO2'!$B:$B,$A22,'CO2'!$A:$A,"RESCO2")+SUMIFS('CO2'!C:C,'CO2'!$B:$B,$A22,'CO2'!$A:$A,"RSSCO2")+SUMIFS('CO2'!C:C,'CO2'!$B:$B,$A22,'CO2'!$A:$A,"TRNCO2")</f>
        <v>5377.4521490012239</v>
      </c>
      <c r="C22" s="21">
        <f>SUMIFS('CO2'!D:D,'CO2'!$B:$B,$A22,'CO2'!$A:$A,"COMCO2")+SUMIFS('CO2'!D:D,'CO2'!$B:$B,$A22,'CO2'!$A:$A,"ELCCO2")+SUMIFS('CO2'!D:D,'CO2'!$B:$B,$A22,'CO2'!$A:$A,"ETHCO2")+SUMIFS('CO2'!D:D,'CO2'!$B:$B,$A22,'CO2'!$A:$A,"INDCO2")+SUMIFS('CO2'!D:D,'CO2'!$B:$B,$A22,'CO2'!$A:$A,"REFCO2")+SUMIFS('CO2'!D:D,'CO2'!$B:$B,$A22,'CO2'!$A:$A,"RESCO2")+SUMIFS('CO2'!D:D,'CO2'!$B:$B,$A22,'CO2'!$A:$A,"RSSCO2")+SUMIFS('CO2'!D:D,'CO2'!$B:$B,$A22,'CO2'!$A:$A,"TRNCO2")</f>
        <v>5169.0959361080395</v>
      </c>
      <c r="D22" s="21">
        <f>SUMIFS('CO2'!E:E,'CO2'!$B:$B,$A22,'CO2'!$A:$A,"COMCO2")+SUMIFS('CO2'!E:E,'CO2'!$B:$B,$A22,'CO2'!$A:$A,"ELCCO2")+SUMIFS('CO2'!E:E,'CO2'!$B:$B,$A22,'CO2'!$A:$A,"ETHCO2")+SUMIFS('CO2'!E:E,'CO2'!$B:$B,$A22,'CO2'!$A:$A,"INDCO2")+SUMIFS('CO2'!E:E,'CO2'!$B:$B,$A22,'CO2'!$A:$A,"REFCO2")+SUMIFS('CO2'!E:E,'CO2'!$B:$B,$A22,'CO2'!$A:$A,"RESCO2")+SUMIFS('CO2'!E:E,'CO2'!$B:$B,$A22,'CO2'!$A:$A,"RSSCO2")+SUMIFS('CO2'!E:E,'CO2'!$B:$B,$A22,'CO2'!$A:$A,"TRNCO2")</f>
        <v>5089.5287342772899</v>
      </c>
      <c r="E22" s="21">
        <f>SUMIFS('CO2'!F:F,'CO2'!$B:$B,$A22,'CO2'!$A:$A,"COMCO2")+SUMIFS('CO2'!F:F,'CO2'!$B:$B,$A22,'CO2'!$A:$A,"ELCCO2")+SUMIFS('CO2'!F:F,'CO2'!$B:$B,$A22,'CO2'!$A:$A,"ETHCO2")+SUMIFS('CO2'!F:F,'CO2'!$B:$B,$A22,'CO2'!$A:$A,"INDCO2")+SUMIFS('CO2'!F:F,'CO2'!$B:$B,$A22,'CO2'!$A:$A,"REFCO2")+SUMIFS('CO2'!F:F,'CO2'!$B:$B,$A22,'CO2'!$A:$A,"RESCO2")+SUMIFS('CO2'!F:F,'CO2'!$B:$B,$A22,'CO2'!$A:$A,"RSSCO2")+SUMIFS('CO2'!F:F,'CO2'!$B:$B,$A22,'CO2'!$A:$A,"TRNCO2")</f>
        <v>4814.0035785574291</v>
      </c>
      <c r="F22" s="21">
        <f>SUMIFS('CO2'!G:G,'CO2'!$B:$B,$A22,'CO2'!$A:$A,"COMCO2")+SUMIFS('CO2'!G:G,'CO2'!$B:$B,$A22,'CO2'!$A:$A,"ELCCO2")+SUMIFS('CO2'!G:G,'CO2'!$B:$B,$A22,'CO2'!$A:$A,"ETHCO2")+SUMIFS('CO2'!G:G,'CO2'!$B:$B,$A22,'CO2'!$A:$A,"INDCO2")+SUMIFS('CO2'!G:G,'CO2'!$B:$B,$A22,'CO2'!$A:$A,"REFCO2")+SUMIFS('CO2'!G:G,'CO2'!$B:$B,$A22,'CO2'!$A:$A,"RESCO2")+SUMIFS('CO2'!G:G,'CO2'!$B:$B,$A22,'CO2'!$A:$A,"RSSCO2")+SUMIFS('CO2'!G:G,'CO2'!$B:$B,$A22,'CO2'!$A:$A,"TRNCO2")</f>
        <v>4255.9999999999982</v>
      </c>
      <c r="G22" s="21">
        <f>SUMIFS('CO2'!H:H,'CO2'!$B:$B,$A22,'CO2'!$A:$A,"COMCO2")+SUMIFS('CO2'!H:H,'CO2'!$B:$B,$A22,'CO2'!$A:$A,"ELCCO2")+SUMIFS('CO2'!H:H,'CO2'!$B:$B,$A22,'CO2'!$A:$A,"ETHCO2")+SUMIFS('CO2'!H:H,'CO2'!$B:$B,$A22,'CO2'!$A:$A,"INDCO2")+SUMIFS('CO2'!H:H,'CO2'!$B:$B,$A22,'CO2'!$A:$A,"REFCO2")+SUMIFS('CO2'!H:H,'CO2'!$B:$B,$A22,'CO2'!$A:$A,"RESCO2")+SUMIFS('CO2'!H:H,'CO2'!$B:$B,$A22,'CO2'!$A:$A,"RSSCO2")+SUMIFS('CO2'!H:H,'CO2'!$B:$B,$A22,'CO2'!$A:$A,"TRNCO2")</f>
        <v>3748.0000000000073</v>
      </c>
      <c r="H22" s="21">
        <f>SUMIFS('CO2'!I:I,'CO2'!$B:$B,$A22,'CO2'!$A:$A,"COMCO2")+SUMIFS('CO2'!I:I,'CO2'!$B:$B,$A22,'CO2'!$A:$A,"ELCCO2")+SUMIFS('CO2'!I:I,'CO2'!$B:$B,$A22,'CO2'!$A:$A,"ETHCO2")+SUMIFS('CO2'!I:I,'CO2'!$B:$B,$A22,'CO2'!$A:$A,"INDCO2")+SUMIFS('CO2'!I:I,'CO2'!$B:$B,$A22,'CO2'!$A:$A,"REFCO2")+SUMIFS('CO2'!I:I,'CO2'!$B:$B,$A22,'CO2'!$A:$A,"RESCO2")+SUMIFS('CO2'!I:I,'CO2'!$B:$B,$A22,'CO2'!$A:$A,"RSSCO2")+SUMIFS('CO2'!I:I,'CO2'!$B:$B,$A22,'CO2'!$A:$A,"TRNCO2")</f>
        <v>3240.0000000000036</v>
      </c>
      <c r="I22" s="21">
        <f>SUMIFS('CO2'!J:J,'CO2'!$B:$B,$A22,'CO2'!$A:$A,"COMCO2")+SUMIFS('CO2'!J:J,'CO2'!$B:$B,$A22,'CO2'!$A:$A,"ELCCO2")+SUMIFS('CO2'!J:J,'CO2'!$B:$B,$A22,'CO2'!$A:$A,"ETHCO2")+SUMIFS('CO2'!J:J,'CO2'!$B:$B,$A22,'CO2'!$A:$A,"INDCO2")+SUMIFS('CO2'!J:J,'CO2'!$B:$B,$A22,'CO2'!$A:$A,"REFCO2")+SUMIFS('CO2'!J:J,'CO2'!$B:$B,$A22,'CO2'!$A:$A,"RESCO2")+SUMIFS('CO2'!J:J,'CO2'!$B:$B,$A22,'CO2'!$A:$A,"RSSCO2")+SUMIFS('CO2'!J:J,'CO2'!$B:$B,$A22,'CO2'!$A:$A,"TRNCO2")</f>
        <v>2731.9999999999936</v>
      </c>
      <c r="J22" s="21">
        <f>SUMIFS('CO2'!K:K,'CO2'!$B:$B,$A22,'CO2'!$A:$A,"COMCO2")+SUMIFS('CO2'!K:K,'CO2'!$B:$B,$A22,'CO2'!$A:$A,"ELCCO2")+SUMIFS('CO2'!K:K,'CO2'!$B:$B,$A22,'CO2'!$A:$A,"ETHCO2")+SUMIFS('CO2'!K:K,'CO2'!$B:$B,$A22,'CO2'!$A:$A,"INDCO2")+SUMIFS('CO2'!K:K,'CO2'!$B:$B,$A22,'CO2'!$A:$A,"REFCO2")+SUMIFS('CO2'!K:K,'CO2'!$B:$B,$A22,'CO2'!$A:$A,"RESCO2")+SUMIFS('CO2'!K:K,'CO2'!$B:$B,$A22,'CO2'!$A:$A,"RSSCO2")+SUMIFS('CO2'!K:K,'CO2'!$B:$B,$A22,'CO2'!$A:$A,"TRNCO2")</f>
        <v>2224.0000000000018</v>
      </c>
      <c r="K22" s="21">
        <f>SUMIFS('CO2'!L:L,'CO2'!$B:$B,$A22,'CO2'!$A:$A,"COMCO2")+SUMIFS('CO2'!L:L,'CO2'!$B:$B,$A22,'CO2'!$A:$A,"ELCCO2")+SUMIFS('CO2'!L:L,'CO2'!$B:$B,$A22,'CO2'!$A:$A,"ETHCO2")+SUMIFS('CO2'!L:L,'CO2'!$B:$B,$A22,'CO2'!$A:$A,"INDCO2")+SUMIFS('CO2'!L:L,'CO2'!$B:$B,$A22,'CO2'!$A:$A,"REFCO2")+SUMIFS('CO2'!L:L,'CO2'!$B:$B,$A22,'CO2'!$A:$A,"RESCO2")+SUMIFS('CO2'!L:L,'CO2'!$B:$B,$A22,'CO2'!$A:$A,"RSSCO2")+SUMIFS('CO2'!L:L,'CO2'!$B:$B,$A22,'CO2'!$A:$A,"TRNCO2")</f>
        <v>1716.0000000000011</v>
      </c>
      <c r="M22" s="9" t="str">
        <f t="shared" si="0"/>
        <v>0021</v>
      </c>
      <c r="N22" s="9">
        <f>VLOOKUP($M22,scenarios!$A$2:$I$61,3)</f>
        <v>2060</v>
      </c>
      <c r="O22" s="9" t="str">
        <f>VLOOKUP($M22,scenarios!$A$2:$I$61,4)</f>
        <v>Ref</v>
      </c>
      <c r="P22" s="9">
        <f>VLOOKUP($M22,scenarios!$A$2:$I$61,5)</f>
        <v>10</v>
      </c>
      <c r="Q22" s="9" t="str">
        <f>VLOOKUP($M22,scenarios!$A$2:$I$61,6)</f>
        <v>Linear-Steady</v>
      </c>
      <c r="R22" s="9" t="str">
        <f>VLOOKUP($M22,scenarios!$A$2:$I$61,7)</f>
        <v>Doe2</v>
      </c>
      <c r="S22" s="9" t="str">
        <f>VLOOKUP($M22,scenarios!$A$2:$I$61,8)</f>
        <v>Ref</v>
      </c>
      <c r="T22" s="9" t="str">
        <f>VLOOKUP($M22,scenarios!$A$2:$I$61,9)</f>
        <v>Ref</v>
      </c>
    </row>
    <row r="23" spans="1:20" x14ac:dyDescent="0.3">
      <c r="A23" s="2" t="s">
        <v>180</v>
      </c>
      <c r="B23" s="21">
        <f>SUMIFS('CO2'!C:C,'CO2'!$B:$B,$A23,'CO2'!$A:$A,"COMCO2")+SUMIFS('CO2'!C:C,'CO2'!$B:$B,$A23,'CO2'!$A:$A,"ELCCO2")+SUMIFS('CO2'!C:C,'CO2'!$B:$B,$A23,'CO2'!$A:$A,"ETHCO2")+SUMIFS('CO2'!C:C,'CO2'!$B:$B,$A23,'CO2'!$A:$A,"INDCO2")+SUMIFS('CO2'!C:C,'CO2'!$B:$B,$A23,'CO2'!$A:$A,"REFCO2")+SUMIFS('CO2'!C:C,'CO2'!$B:$B,$A23,'CO2'!$A:$A,"RESCO2")+SUMIFS('CO2'!C:C,'CO2'!$B:$B,$A23,'CO2'!$A:$A,"RSSCO2")+SUMIFS('CO2'!C:C,'CO2'!$B:$B,$A23,'CO2'!$A:$A,"TRNCO2")</f>
        <v>5377.435871789</v>
      </c>
      <c r="C23" s="21">
        <f>SUMIFS('CO2'!D:D,'CO2'!$B:$B,$A23,'CO2'!$A:$A,"COMCO2")+SUMIFS('CO2'!D:D,'CO2'!$B:$B,$A23,'CO2'!$A:$A,"ELCCO2")+SUMIFS('CO2'!D:D,'CO2'!$B:$B,$A23,'CO2'!$A:$A,"ETHCO2")+SUMIFS('CO2'!D:D,'CO2'!$B:$B,$A23,'CO2'!$A:$A,"INDCO2")+SUMIFS('CO2'!D:D,'CO2'!$B:$B,$A23,'CO2'!$A:$A,"REFCO2")+SUMIFS('CO2'!D:D,'CO2'!$B:$B,$A23,'CO2'!$A:$A,"RESCO2")+SUMIFS('CO2'!D:D,'CO2'!$B:$B,$A23,'CO2'!$A:$A,"RSSCO2")+SUMIFS('CO2'!D:D,'CO2'!$B:$B,$A23,'CO2'!$A:$A,"TRNCO2")</f>
        <v>5169.0960773636107</v>
      </c>
      <c r="D23" s="21">
        <f>SUMIFS('CO2'!E:E,'CO2'!$B:$B,$A23,'CO2'!$A:$A,"COMCO2")+SUMIFS('CO2'!E:E,'CO2'!$B:$B,$A23,'CO2'!$A:$A,"ELCCO2")+SUMIFS('CO2'!E:E,'CO2'!$B:$B,$A23,'CO2'!$A:$A,"ETHCO2")+SUMIFS('CO2'!E:E,'CO2'!$B:$B,$A23,'CO2'!$A:$A,"INDCO2")+SUMIFS('CO2'!E:E,'CO2'!$B:$B,$A23,'CO2'!$A:$A,"REFCO2")+SUMIFS('CO2'!E:E,'CO2'!$B:$B,$A23,'CO2'!$A:$A,"RESCO2")+SUMIFS('CO2'!E:E,'CO2'!$B:$B,$A23,'CO2'!$A:$A,"RSSCO2")+SUMIFS('CO2'!E:E,'CO2'!$B:$B,$A23,'CO2'!$A:$A,"TRNCO2")</f>
        <v>5089.7157995615744</v>
      </c>
      <c r="E23" s="21">
        <f>SUMIFS('CO2'!F:F,'CO2'!$B:$B,$A23,'CO2'!$A:$A,"COMCO2")+SUMIFS('CO2'!F:F,'CO2'!$B:$B,$A23,'CO2'!$A:$A,"ELCCO2")+SUMIFS('CO2'!F:F,'CO2'!$B:$B,$A23,'CO2'!$A:$A,"ETHCO2")+SUMIFS('CO2'!F:F,'CO2'!$B:$B,$A23,'CO2'!$A:$A,"INDCO2")+SUMIFS('CO2'!F:F,'CO2'!$B:$B,$A23,'CO2'!$A:$A,"REFCO2")+SUMIFS('CO2'!F:F,'CO2'!$B:$B,$A23,'CO2'!$A:$A,"RESCO2")+SUMIFS('CO2'!F:F,'CO2'!$B:$B,$A23,'CO2'!$A:$A,"RSSCO2")+SUMIFS('CO2'!F:F,'CO2'!$B:$B,$A23,'CO2'!$A:$A,"TRNCO2")</f>
        <v>4813.0867846786487</v>
      </c>
      <c r="F23" s="21">
        <f>SUMIFS('CO2'!G:G,'CO2'!$B:$B,$A23,'CO2'!$A:$A,"COMCO2")+SUMIFS('CO2'!G:G,'CO2'!$B:$B,$A23,'CO2'!$A:$A,"ELCCO2")+SUMIFS('CO2'!G:G,'CO2'!$B:$B,$A23,'CO2'!$A:$A,"ETHCO2")+SUMIFS('CO2'!G:G,'CO2'!$B:$B,$A23,'CO2'!$A:$A,"INDCO2")+SUMIFS('CO2'!G:G,'CO2'!$B:$B,$A23,'CO2'!$A:$A,"REFCO2")+SUMIFS('CO2'!G:G,'CO2'!$B:$B,$A23,'CO2'!$A:$A,"RESCO2")+SUMIFS('CO2'!G:G,'CO2'!$B:$B,$A23,'CO2'!$A:$A,"RSSCO2")+SUMIFS('CO2'!G:G,'CO2'!$B:$B,$A23,'CO2'!$A:$A,"TRNCO2")</f>
        <v>4256.0000000000045</v>
      </c>
      <c r="G23" s="21">
        <f>SUMIFS('CO2'!H:H,'CO2'!$B:$B,$A23,'CO2'!$A:$A,"COMCO2")+SUMIFS('CO2'!H:H,'CO2'!$B:$B,$A23,'CO2'!$A:$A,"ELCCO2")+SUMIFS('CO2'!H:H,'CO2'!$B:$B,$A23,'CO2'!$A:$A,"ETHCO2")+SUMIFS('CO2'!H:H,'CO2'!$B:$B,$A23,'CO2'!$A:$A,"INDCO2")+SUMIFS('CO2'!H:H,'CO2'!$B:$B,$A23,'CO2'!$A:$A,"REFCO2")+SUMIFS('CO2'!H:H,'CO2'!$B:$B,$A23,'CO2'!$A:$A,"RESCO2")+SUMIFS('CO2'!H:H,'CO2'!$B:$B,$A23,'CO2'!$A:$A,"RSSCO2")+SUMIFS('CO2'!H:H,'CO2'!$B:$B,$A23,'CO2'!$A:$A,"TRNCO2")</f>
        <v>3748.0000000000123</v>
      </c>
      <c r="H23" s="21">
        <f>SUMIFS('CO2'!I:I,'CO2'!$B:$B,$A23,'CO2'!$A:$A,"COMCO2")+SUMIFS('CO2'!I:I,'CO2'!$B:$B,$A23,'CO2'!$A:$A,"ELCCO2")+SUMIFS('CO2'!I:I,'CO2'!$B:$B,$A23,'CO2'!$A:$A,"ETHCO2")+SUMIFS('CO2'!I:I,'CO2'!$B:$B,$A23,'CO2'!$A:$A,"INDCO2")+SUMIFS('CO2'!I:I,'CO2'!$B:$B,$A23,'CO2'!$A:$A,"REFCO2")+SUMIFS('CO2'!I:I,'CO2'!$B:$B,$A23,'CO2'!$A:$A,"RESCO2")+SUMIFS('CO2'!I:I,'CO2'!$B:$B,$A23,'CO2'!$A:$A,"RSSCO2")+SUMIFS('CO2'!I:I,'CO2'!$B:$B,$A23,'CO2'!$A:$A,"TRNCO2")</f>
        <v>3240.0000000000082</v>
      </c>
      <c r="I23" s="21">
        <f>SUMIFS('CO2'!J:J,'CO2'!$B:$B,$A23,'CO2'!$A:$A,"COMCO2")+SUMIFS('CO2'!J:J,'CO2'!$B:$B,$A23,'CO2'!$A:$A,"ELCCO2")+SUMIFS('CO2'!J:J,'CO2'!$B:$B,$A23,'CO2'!$A:$A,"ETHCO2")+SUMIFS('CO2'!J:J,'CO2'!$B:$B,$A23,'CO2'!$A:$A,"INDCO2")+SUMIFS('CO2'!J:J,'CO2'!$B:$B,$A23,'CO2'!$A:$A,"REFCO2")+SUMIFS('CO2'!J:J,'CO2'!$B:$B,$A23,'CO2'!$A:$A,"RESCO2")+SUMIFS('CO2'!J:J,'CO2'!$B:$B,$A23,'CO2'!$A:$A,"RSSCO2")+SUMIFS('CO2'!J:J,'CO2'!$B:$B,$A23,'CO2'!$A:$A,"TRNCO2")</f>
        <v>2732.0000000000273</v>
      </c>
      <c r="J23" s="21">
        <f>SUMIFS('CO2'!K:K,'CO2'!$B:$B,$A23,'CO2'!$A:$A,"COMCO2")+SUMIFS('CO2'!K:K,'CO2'!$B:$B,$A23,'CO2'!$A:$A,"ELCCO2")+SUMIFS('CO2'!K:K,'CO2'!$B:$B,$A23,'CO2'!$A:$A,"ETHCO2")+SUMIFS('CO2'!K:K,'CO2'!$B:$B,$A23,'CO2'!$A:$A,"INDCO2")+SUMIFS('CO2'!K:K,'CO2'!$B:$B,$A23,'CO2'!$A:$A,"REFCO2")+SUMIFS('CO2'!K:K,'CO2'!$B:$B,$A23,'CO2'!$A:$A,"RESCO2")+SUMIFS('CO2'!K:K,'CO2'!$B:$B,$A23,'CO2'!$A:$A,"RSSCO2")+SUMIFS('CO2'!K:K,'CO2'!$B:$B,$A23,'CO2'!$A:$A,"TRNCO2")</f>
        <v>2223.9999999999418</v>
      </c>
      <c r="K23" s="21">
        <f>SUMIFS('CO2'!L:L,'CO2'!$B:$B,$A23,'CO2'!$A:$A,"COMCO2")+SUMIFS('CO2'!L:L,'CO2'!$B:$B,$A23,'CO2'!$A:$A,"ELCCO2")+SUMIFS('CO2'!L:L,'CO2'!$B:$B,$A23,'CO2'!$A:$A,"ETHCO2")+SUMIFS('CO2'!L:L,'CO2'!$B:$B,$A23,'CO2'!$A:$A,"INDCO2")+SUMIFS('CO2'!L:L,'CO2'!$B:$B,$A23,'CO2'!$A:$A,"REFCO2")+SUMIFS('CO2'!L:L,'CO2'!$B:$B,$A23,'CO2'!$A:$A,"RESCO2")+SUMIFS('CO2'!L:L,'CO2'!$B:$B,$A23,'CO2'!$A:$A,"RSSCO2")+SUMIFS('CO2'!L:L,'CO2'!$B:$B,$A23,'CO2'!$A:$A,"TRNCO2")</f>
        <v>1715.9999999999989</v>
      </c>
      <c r="M23" s="9" t="str">
        <f t="shared" si="0"/>
        <v>0022</v>
      </c>
      <c r="N23" s="9">
        <f>VLOOKUP($M23,scenarios!$A$2:$I$61,3)</f>
        <v>2060</v>
      </c>
      <c r="O23" s="9" t="str">
        <f>VLOOKUP($M23,scenarios!$A$2:$I$61,4)</f>
        <v>Ref</v>
      </c>
      <c r="P23" s="9">
        <f>VLOOKUP($M23,scenarios!$A$2:$I$61,5)</f>
        <v>20</v>
      </c>
      <c r="Q23" s="9" t="str">
        <f>VLOOKUP($M23,scenarios!$A$2:$I$61,6)</f>
        <v>Linear-Steady</v>
      </c>
      <c r="R23" s="9" t="str">
        <f>VLOOKUP($M23,scenarios!$A$2:$I$61,7)</f>
        <v>Low</v>
      </c>
      <c r="S23" s="9" t="str">
        <f>VLOOKUP($M23,scenarios!$A$2:$I$61,8)</f>
        <v>Ref</v>
      </c>
      <c r="T23" s="9" t="str">
        <f>VLOOKUP($M23,scenarios!$A$2:$I$61,9)</f>
        <v>Ref</v>
      </c>
    </row>
    <row r="24" spans="1:20" x14ac:dyDescent="0.3">
      <c r="A24" s="2" t="s">
        <v>181</v>
      </c>
      <c r="B24" s="21">
        <f>SUMIFS('CO2'!C:C,'CO2'!$B:$B,$A24,'CO2'!$A:$A,"COMCO2")+SUMIFS('CO2'!C:C,'CO2'!$B:$B,$A24,'CO2'!$A:$A,"ELCCO2")+SUMIFS('CO2'!C:C,'CO2'!$B:$B,$A24,'CO2'!$A:$A,"ETHCO2")+SUMIFS('CO2'!C:C,'CO2'!$B:$B,$A24,'CO2'!$A:$A,"INDCO2")+SUMIFS('CO2'!C:C,'CO2'!$B:$B,$A24,'CO2'!$A:$A,"REFCO2")+SUMIFS('CO2'!C:C,'CO2'!$B:$B,$A24,'CO2'!$A:$A,"RESCO2")+SUMIFS('CO2'!C:C,'CO2'!$B:$B,$A24,'CO2'!$A:$A,"RSSCO2")+SUMIFS('CO2'!C:C,'CO2'!$B:$B,$A24,'CO2'!$A:$A,"TRNCO2")</f>
        <v>5377.4358717889891</v>
      </c>
      <c r="C24" s="21">
        <f>SUMIFS('CO2'!D:D,'CO2'!$B:$B,$A24,'CO2'!$A:$A,"COMCO2")+SUMIFS('CO2'!D:D,'CO2'!$B:$B,$A24,'CO2'!$A:$A,"ELCCO2")+SUMIFS('CO2'!D:D,'CO2'!$B:$B,$A24,'CO2'!$A:$A,"ETHCO2")+SUMIFS('CO2'!D:D,'CO2'!$B:$B,$A24,'CO2'!$A:$A,"INDCO2")+SUMIFS('CO2'!D:D,'CO2'!$B:$B,$A24,'CO2'!$A:$A,"REFCO2")+SUMIFS('CO2'!D:D,'CO2'!$B:$B,$A24,'CO2'!$A:$A,"RESCO2")+SUMIFS('CO2'!D:D,'CO2'!$B:$B,$A24,'CO2'!$A:$A,"RSSCO2")+SUMIFS('CO2'!D:D,'CO2'!$B:$B,$A24,'CO2'!$A:$A,"TRNCO2")</f>
        <v>5169.0960773636125</v>
      </c>
      <c r="D24" s="21">
        <f>SUMIFS('CO2'!E:E,'CO2'!$B:$B,$A24,'CO2'!$A:$A,"COMCO2")+SUMIFS('CO2'!E:E,'CO2'!$B:$B,$A24,'CO2'!$A:$A,"ELCCO2")+SUMIFS('CO2'!E:E,'CO2'!$B:$B,$A24,'CO2'!$A:$A,"ETHCO2")+SUMIFS('CO2'!E:E,'CO2'!$B:$B,$A24,'CO2'!$A:$A,"INDCO2")+SUMIFS('CO2'!E:E,'CO2'!$B:$B,$A24,'CO2'!$A:$A,"REFCO2")+SUMIFS('CO2'!E:E,'CO2'!$B:$B,$A24,'CO2'!$A:$A,"RESCO2")+SUMIFS('CO2'!E:E,'CO2'!$B:$B,$A24,'CO2'!$A:$A,"RSSCO2")+SUMIFS('CO2'!E:E,'CO2'!$B:$B,$A24,'CO2'!$A:$A,"TRNCO2")</f>
        <v>5089.7157995620137</v>
      </c>
      <c r="E24" s="21">
        <f>SUMIFS('CO2'!F:F,'CO2'!$B:$B,$A24,'CO2'!$A:$A,"COMCO2")+SUMIFS('CO2'!F:F,'CO2'!$B:$B,$A24,'CO2'!$A:$A,"ELCCO2")+SUMIFS('CO2'!F:F,'CO2'!$B:$B,$A24,'CO2'!$A:$A,"ETHCO2")+SUMIFS('CO2'!F:F,'CO2'!$B:$B,$A24,'CO2'!$A:$A,"INDCO2")+SUMIFS('CO2'!F:F,'CO2'!$B:$B,$A24,'CO2'!$A:$A,"REFCO2")+SUMIFS('CO2'!F:F,'CO2'!$B:$B,$A24,'CO2'!$A:$A,"RESCO2")+SUMIFS('CO2'!F:F,'CO2'!$B:$B,$A24,'CO2'!$A:$A,"RSSCO2")+SUMIFS('CO2'!F:F,'CO2'!$B:$B,$A24,'CO2'!$A:$A,"TRNCO2")</f>
        <v>4813.0617968965698</v>
      </c>
      <c r="F24" s="21">
        <f>SUMIFS('CO2'!G:G,'CO2'!$B:$B,$A24,'CO2'!$A:$A,"COMCO2")+SUMIFS('CO2'!G:G,'CO2'!$B:$B,$A24,'CO2'!$A:$A,"ELCCO2")+SUMIFS('CO2'!G:G,'CO2'!$B:$B,$A24,'CO2'!$A:$A,"ETHCO2")+SUMIFS('CO2'!G:G,'CO2'!$B:$B,$A24,'CO2'!$A:$A,"INDCO2")+SUMIFS('CO2'!G:G,'CO2'!$B:$B,$A24,'CO2'!$A:$A,"REFCO2")+SUMIFS('CO2'!G:G,'CO2'!$B:$B,$A24,'CO2'!$A:$A,"RESCO2")+SUMIFS('CO2'!G:G,'CO2'!$B:$B,$A24,'CO2'!$A:$A,"RSSCO2")+SUMIFS('CO2'!G:G,'CO2'!$B:$B,$A24,'CO2'!$A:$A,"TRNCO2")</f>
        <v>4256.0000000000073</v>
      </c>
      <c r="G24" s="21">
        <f>SUMIFS('CO2'!H:H,'CO2'!$B:$B,$A24,'CO2'!$A:$A,"COMCO2")+SUMIFS('CO2'!H:H,'CO2'!$B:$B,$A24,'CO2'!$A:$A,"ELCCO2")+SUMIFS('CO2'!H:H,'CO2'!$B:$B,$A24,'CO2'!$A:$A,"ETHCO2")+SUMIFS('CO2'!H:H,'CO2'!$B:$B,$A24,'CO2'!$A:$A,"INDCO2")+SUMIFS('CO2'!H:H,'CO2'!$B:$B,$A24,'CO2'!$A:$A,"REFCO2")+SUMIFS('CO2'!H:H,'CO2'!$B:$B,$A24,'CO2'!$A:$A,"RESCO2")+SUMIFS('CO2'!H:H,'CO2'!$B:$B,$A24,'CO2'!$A:$A,"RSSCO2")+SUMIFS('CO2'!H:H,'CO2'!$B:$B,$A24,'CO2'!$A:$A,"TRNCO2")</f>
        <v>3748.0000000000077</v>
      </c>
      <c r="H24" s="21">
        <f>SUMIFS('CO2'!I:I,'CO2'!$B:$B,$A24,'CO2'!$A:$A,"COMCO2")+SUMIFS('CO2'!I:I,'CO2'!$B:$B,$A24,'CO2'!$A:$A,"ELCCO2")+SUMIFS('CO2'!I:I,'CO2'!$B:$B,$A24,'CO2'!$A:$A,"ETHCO2")+SUMIFS('CO2'!I:I,'CO2'!$B:$B,$A24,'CO2'!$A:$A,"INDCO2")+SUMIFS('CO2'!I:I,'CO2'!$B:$B,$A24,'CO2'!$A:$A,"REFCO2")+SUMIFS('CO2'!I:I,'CO2'!$B:$B,$A24,'CO2'!$A:$A,"RESCO2")+SUMIFS('CO2'!I:I,'CO2'!$B:$B,$A24,'CO2'!$A:$A,"RSSCO2")+SUMIFS('CO2'!I:I,'CO2'!$B:$B,$A24,'CO2'!$A:$A,"TRNCO2")</f>
        <v>3239.9999999999955</v>
      </c>
      <c r="I24" s="21">
        <f>SUMIFS('CO2'!J:J,'CO2'!$B:$B,$A24,'CO2'!$A:$A,"COMCO2")+SUMIFS('CO2'!J:J,'CO2'!$B:$B,$A24,'CO2'!$A:$A,"ELCCO2")+SUMIFS('CO2'!J:J,'CO2'!$B:$B,$A24,'CO2'!$A:$A,"ETHCO2")+SUMIFS('CO2'!J:J,'CO2'!$B:$B,$A24,'CO2'!$A:$A,"INDCO2")+SUMIFS('CO2'!J:J,'CO2'!$B:$B,$A24,'CO2'!$A:$A,"REFCO2")+SUMIFS('CO2'!J:J,'CO2'!$B:$B,$A24,'CO2'!$A:$A,"RESCO2")+SUMIFS('CO2'!J:J,'CO2'!$B:$B,$A24,'CO2'!$A:$A,"RSSCO2")+SUMIFS('CO2'!J:J,'CO2'!$B:$B,$A24,'CO2'!$A:$A,"TRNCO2")</f>
        <v>2731.9999999999991</v>
      </c>
      <c r="J24" s="21">
        <f>SUMIFS('CO2'!K:K,'CO2'!$B:$B,$A24,'CO2'!$A:$A,"COMCO2")+SUMIFS('CO2'!K:K,'CO2'!$B:$B,$A24,'CO2'!$A:$A,"ELCCO2")+SUMIFS('CO2'!K:K,'CO2'!$B:$B,$A24,'CO2'!$A:$A,"ETHCO2")+SUMIFS('CO2'!K:K,'CO2'!$B:$B,$A24,'CO2'!$A:$A,"INDCO2")+SUMIFS('CO2'!K:K,'CO2'!$B:$B,$A24,'CO2'!$A:$A,"REFCO2")+SUMIFS('CO2'!K:K,'CO2'!$B:$B,$A24,'CO2'!$A:$A,"RESCO2")+SUMIFS('CO2'!K:K,'CO2'!$B:$B,$A24,'CO2'!$A:$A,"RSSCO2")+SUMIFS('CO2'!K:K,'CO2'!$B:$B,$A24,'CO2'!$A:$A,"TRNCO2")</f>
        <v>2223.9999999999982</v>
      </c>
      <c r="K24" s="21">
        <f>SUMIFS('CO2'!L:L,'CO2'!$B:$B,$A24,'CO2'!$A:$A,"COMCO2")+SUMIFS('CO2'!L:L,'CO2'!$B:$B,$A24,'CO2'!$A:$A,"ELCCO2")+SUMIFS('CO2'!L:L,'CO2'!$B:$B,$A24,'CO2'!$A:$A,"ETHCO2")+SUMIFS('CO2'!L:L,'CO2'!$B:$B,$A24,'CO2'!$A:$A,"INDCO2")+SUMIFS('CO2'!L:L,'CO2'!$B:$B,$A24,'CO2'!$A:$A,"REFCO2")+SUMIFS('CO2'!L:L,'CO2'!$B:$B,$A24,'CO2'!$A:$A,"RESCO2")+SUMIFS('CO2'!L:L,'CO2'!$B:$B,$A24,'CO2'!$A:$A,"RSSCO2")+SUMIFS('CO2'!L:L,'CO2'!$B:$B,$A24,'CO2'!$A:$A,"TRNCO2")</f>
        <v>1716.000000000126</v>
      </c>
      <c r="M24" s="9" t="str">
        <f t="shared" si="0"/>
        <v>0023</v>
      </c>
      <c r="N24" s="9">
        <f>VLOOKUP($M24,scenarios!$A$2:$I$61,3)</f>
        <v>2060</v>
      </c>
      <c r="O24" s="9" t="str">
        <f>VLOOKUP($M24,scenarios!$A$2:$I$61,4)</f>
        <v>Ref</v>
      </c>
      <c r="P24" s="9">
        <f>VLOOKUP($M24,scenarios!$A$2:$I$61,5)</f>
        <v>20</v>
      </c>
      <c r="Q24" s="9" t="str">
        <f>VLOOKUP($M24,scenarios!$A$2:$I$61,6)</f>
        <v>Linear-Steady</v>
      </c>
      <c r="R24" s="9" t="str">
        <f>VLOOKUP($M24,scenarios!$A$2:$I$61,7)</f>
        <v>Doe4</v>
      </c>
      <c r="S24" s="9" t="str">
        <f>VLOOKUP($M24,scenarios!$A$2:$I$61,8)</f>
        <v>Ref</v>
      </c>
      <c r="T24" s="9" t="str">
        <f>VLOOKUP($M24,scenarios!$A$2:$I$61,9)</f>
        <v>Ref</v>
      </c>
    </row>
    <row r="25" spans="1:20" x14ac:dyDescent="0.3">
      <c r="A25" s="2" t="s">
        <v>182</v>
      </c>
      <c r="B25" s="21">
        <f>SUMIFS('CO2'!C:C,'CO2'!$B:$B,$A25,'CO2'!$A:$A,"COMCO2")+SUMIFS('CO2'!C:C,'CO2'!$B:$B,$A25,'CO2'!$A:$A,"ELCCO2")+SUMIFS('CO2'!C:C,'CO2'!$B:$B,$A25,'CO2'!$A:$A,"ETHCO2")+SUMIFS('CO2'!C:C,'CO2'!$B:$B,$A25,'CO2'!$A:$A,"INDCO2")+SUMIFS('CO2'!C:C,'CO2'!$B:$B,$A25,'CO2'!$A:$A,"REFCO2")+SUMIFS('CO2'!C:C,'CO2'!$B:$B,$A25,'CO2'!$A:$A,"RESCO2")+SUMIFS('CO2'!C:C,'CO2'!$B:$B,$A25,'CO2'!$A:$A,"RSSCO2")+SUMIFS('CO2'!C:C,'CO2'!$B:$B,$A25,'CO2'!$A:$A,"TRNCO2")</f>
        <v>5377.4358717889991</v>
      </c>
      <c r="C25" s="21">
        <f>SUMIFS('CO2'!D:D,'CO2'!$B:$B,$A25,'CO2'!$A:$A,"COMCO2")+SUMIFS('CO2'!D:D,'CO2'!$B:$B,$A25,'CO2'!$A:$A,"ELCCO2")+SUMIFS('CO2'!D:D,'CO2'!$B:$B,$A25,'CO2'!$A:$A,"ETHCO2")+SUMIFS('CO2'!D:D,'CO2'!$B:$B,$A25,'CO2'!$A:$A,"INDCO2")+SUMIFS('CO2'!D:D,'CO2'!$B:$B,$A25,'CO2'!$A:$A,"REFCO2")+SUMIFS('CO2'!D:D,'CO2'!$B:$B,$A25,'CO2'!$A:$A,"RESCO2")+SUMIFS('CO2'!D:D,'CO2'!$B:$B,$A25,'CO2'!$A:$A,"RSSCO2")+SUMIFS('CO2'!D:D,'CO2'!$B:$B,$A25,'CO2'!$A:$A,"TRNCO2")</f>
        <v>5169.0960773636134</v>
      </c>
      <c r="D25" s="21">
        <f>SUMIFS('CO2'!E:E,'CO2'!$B:$B,$A25,'CO2'!$A:$A,"COMCO2")+SUMIFS('CO2'!E:E,'CO2'!$B:$B,$A25,'CO2'!$A:$A,"ELCCO2")+SUMIFS('CO2'!E:E,'CO2'!$B:$B,$A25,'CO2'!$A:$A,"ETHCO2")+SUMIFS('CO2'!E:E,'CO2'!$B:$B,$A25,'CO2'!$A:$A,"INDCO2")+SUMIFS('CO2'!E:E,'CO2'!$B:$B,$A25,'CO2'!$A:$A,"REFCO2")+SUMIFS('CO2'!E:E,'CO2'!$B:$B,$A25,'CO2'!$A:$A,"RESCO2")+SUMIFS('CO2'!E:E,'CO2'!$B:$B,$A25,'CO2'!$A:$A,"RSSCO2")+SUMIFS('CO2'!E:E,'CO2'!$B:$B,$A25,'CO2'!$A:$A,"TRNCO2")</f>
        <v>5089.7157995616872</v>
      </c>
      <c r="E25" s="21">
        <f>SUMIFS('CO2'!F:F,'CO2'!$B:$B,$A25,'CO2'!$A:$A,"COMCO2")+SUMIFS('CO2'!F:F,'CO2'!$B:$B,$A25,'CO2'!$A:$A,"ELCCO2")+SUMIFS('CO2'!F:F,'CO2'!$B:$B,$A25,'CO2'!$A:$A,"ETHCO2")+SUMIFS('CO2'!F:F,'CO2'!$B:$B,$A25,'CO2'!$A:$A,"INDCO2")+SUMIFS('CO2'!F:F,'CO2'!$B:$B,$A25,'CO2'!$A:$A,"REFCO2")+SUMIFS('CO2'!F:F,'CO2'!$B:$B,$A25,'CO2'!$A:$A,"RESCO2")+SUMIFS('CO2'!F:F,'CO2'!$B:$B,$A25,'CO2'!$A:$A,"RSSCO2")+SUMIFS('CO2'!F:F,'CO2'!$B:$B,$A25,'CO2'!$A:$A,"TRNCO2")</f>
        <v>4813.0614878011629</v>
      </c>
      <c r="F25" s="21">
        <f>SUMIFS('CO2'!G:G,'CO2'!$B:$B,$A25,'CO2'!$A:$A,"COMCO2")+SUMIFS('CO2'!G:G,'CO2'!$B:$B,$A25,'CO2'!$A:$A,"ELCCO2")+SUMIFS('CO2'!G:G,'CO2'!$B:$B,$A25,'CO2'!$A:$A,"ETHCO2")+SUMIFS('CO2'!G:G,'CO2'!$B:$B,$A25,'CO2'!$A:$A,"INDCO2")+SUMIFS('CO2'!G:G,'CO2'!$B:$B,$A25,'CO2'!$A:$A,"REFCO2")+SUMIFS('CO2'!G:G,'CO2'!$B:$B,$A25,'CO2'!$A:$A,"RESCO2")+SUMIFS('CO2'!G:G,'CO2'!$B:$B,$A25,'CO2'!$A:$A,"RSSCO2")+SUMIFS('CO2'!G:G,'CO2'!$B:$B,$A25,'CO2'!$A:$A,"TRNCO2")</f>
        <v>4256.0000000000082</v>
      </c>
      <c r="G25" s="21">
        <f>SUMIFS('CO2'!H:H,'CO2'!$B:$B,$A25,'CO2'!$A:$A,"COMCO2")+SUMIFS('CO2'!H:H,'CO2'!$B:$B,$A25,'CO2'!$A:$A,"ELCCO2")+SUMIFS('CO2'!H:H,'CO2'!$B:$B,$A25,'CO2'!$A:$A,"ETHCO2")+SUMIFS('CO2'!H:H,'CO2'!$B:$B,$A25,'CO2'!$A:$A,"INDCO2")+SUMIFS('CO2'!H:H,'CO2'!$B:$B,$A25,'CO2'!$A:$A,"REFCO2")+SUMIFS('CO2'!H:H,'CO2'!$B:$B,$A25,'CO2'!$A:$A,"RESCO2")+SUMIFS('CO2'!H:H,'CO2'!$B:$B,$A25,'CO2'!$A:$A,"RSSCO2")+SUMIFS('CO2'!H:H,'CO2'!$B:$B,$A25,'CO2'!$A:$A,"TRNCO2")</f>
        <v>3748.0000000000045</v>
      </c>
      <c r="H25" s="21">
        <f>SUMIFS('CO2'!I:I,'CO2'!$B:$B,$A25,'CO2'!$A:$A,"COMCO2")+SUMIFS('CO2'!I:I,'CO2'!$B:$B,$A25,'CO2'!$A:$A,"ELCCO2")+SUMIFS('CO2'!I:I,'CO2'!$B:$B,$A25,'CO2'!$A:$A,"ETHCO2")+SUMIFS('CO2'!I:I,'CO2'!$B:$B,$A25,'CO2'!$A:$A,"INDCO2")+SUMIFS('CO2'!I:I,'CO2'!$B:$B,$A25,'CO2'!$A:$A,"REFCO2")+SUMIFS('CO2'!I:I,'CO2'!$B:$B,$A25,'CO2'!$A:$A,"RESCO2")+SUMIFS('CO2'!I:I,'CO2'!$B:$B,$A25,'CO2'!$A:$A,"RSSCO2")+SUMIFS('CO2'!I:I,'CO2'!$B:$B,$A25,'CO2'!$A:$A,"TRNCO2")</f>
        <v>3240.0000000000005</v>
      </c>
      <c r="I25" s="21">
        <f>SUMIFS('CO2'!J:J,'CO2'!$B:$B,$A25,'CO2'!$A:$A,"COMCO2")+SUMIFS('CO2'!J:J,'CO2'!$B:$B,$A25,'CO2'!$A:$A,"ELCCO2")+SUMIFS('CO2'!J:J,'CO2'!$B:$B,$A25,'CO2'!$A:$A,"ETHCO2")+SUMIFS('CO2'!J:J,'CO2'!$B:$B,$A25,'CO2'!$A:$A,"INDCO2")+SUMIFS('CO2'!J:J,'CO2'!$B:$B,$A25,'CO2'!$A:$A,"REFCO2")+SUMIFS('CO2'!J:J,'CO2'!$B:$B,$A25,'CO2'!$A:$A,"RESCO2")+SUMIFS('CO2'!J:J,'CO2'!$B:$B,$A25,'CO2'!$A:$A,"RSSCO2")+SUMIFS('CO2'!J:J,'CO2'!$B:$B,$A25,'CO2'!$A:$A,"TRNCO2")</f>
        <v>2732.0000000000018</v>
      </c>
      <c r="J25" s="21">
        <f>SUMIFS('CO2'!K:K,'CO2'!$B:$B,$A25,'CO2'!$A:$A,"COMCO2")+SUMIFS('CO2'!K:K,'CO2'!$B:$B,$A25,'CO2'!$A:$A,"ELCCO2")+SUMIFS('CO2'!K:K,'CO2'!$B:$B,$A25,'CO2'!$A:$A,"ETHCO2")+SUMIFS('CO2'!K:K,'CO2'!$B:$B,$A25,'CO2'!$A:$A,"INDCO2")+SUMIFS('CO2'!K:K,'CO2'!$B:$B,$A25,'CO2'!$A:$A,"REFCO2")+SUMIFS('CO2'!K:K,'CO2'!$B:$B,$A25,'CO2'!$A:$A,"RESCO2")+SUMIFS('CO2'!K:K,'CO2'!$B:$B,$A25,'CO2'!$A:$A,"RSSCO2")+SUMIFS('CO2'!K:K,'CO2'!$B:$B,$A25,'CO2'!$A:$A,"TRNCO2")</f>
        <v>2224.0000000000059</v>
      </c>
      <c r="K25" s="21">
        <f>SUMIFS('CO2'!L:L,'CO2'!$B:$B,$A25,'CO2'!$A:$A,"COMCO2")+SUMIFS('CO2'!L:L,'CO2'!$B:$B,$A25,'CO2'!$A:$A,"ELCCO2")+SUMIFS('CO2'!L:L,'CO2'!$B:$B,$A25,'CO2'!$A:$A,"ETHCO2")+SUMIFS('CO2'!L:L,'CO2'!$B:$B,$A25,'CO2'!$A:$A,"INDCO2")+SUMIFS('CO2'!L:L,'CO2'!$B:$B,$A25,'CO2'!$A:$A,"REFCO2")+SUMIFS('CO2'!L:L,'CO2'!$B:$B,$A25,'CO2'!$A:$A,"RESCO2")+SUMIFS('CO2'!L:L,'CO2'!$B:$B,$A25,'CO2'!$A:$A,"RSSCO2")+SUMIFS('CO2'!L:L,'CO2'!$B:$B,$A25,'CO2'!$A:$A,"TRNCO2")</f>
        <v>1715.9999999999986</v>
      </c>
      <c r="M25" s="9" t="str">
        <f t="shared" si="0"/>
        <v>0024</v>
      </c>
      <c r="N25" s="9">
        <f>VLOOKUP($M25,scenarios!$A$2:$I$61,3)</f>
        <v>2060</v>
      </c>
      <c r="O25" s="9" t="str">
        <f>VLOOKUP($M25,scenarios!$A$2:$I$61,4)</f>
        <v>Ref</v>
      </c>
      <c r="P25" s="9">
        <f>VLOOKUP($M25,scenarios!$A$2:$I$61,5)</f>
        <v>20</v>
      </c>
      <c r="Q25" s="9" t="str">
        <f>VLOOKUP($M25,scenarios!$A$2:$I$61,6)</f>
        <v>Linear-Steady</v>
      </c>
      <c r="R25" s="9" t="str">
        <f>VLOOKUP($M25,scenarios!$A$2:$I$61,7)</f>
        <v>Doe2</v>
      </c>
      <c r="S25" s="9" t="str">
        <f>VLOOKUP($M25,scenarios!$A$2:$I$61,8)</f>
        <v>Ref</v>
      </c>
      <c r="T25" s="9" t="str">
        <f>VLOOKUP($M25,scenarios!$A$2:$I$61,9)</f>
        <v>Ref</v>
      </c>
    </row>
    <row r="26" spans="1:20" x14ac:dyDescent="0.3">
      <c r="A26" s="2" t="s">
        <v>25</v>
      </c>
      <c r="B26" s="21">
        <f>SUMIFS('CO2'!C:C,'CO2'!$B:$B,$A26,'CO2'!$A:$A,"COMCO2")+SUMIFS('CO2'!C:C,'CO2'!$B:$B,$A26,'CO2'!$A:$A,"ELCCO2")+SUMIFS('CO2'!C:C,'CO2'!$B:$B,$A26,'CO2'!$A:$A,"ETHCO2")+SUMIFS('CO2'!C:C,'CO2'!$B:$B,$A26,'CO2'!$A:$A,"INDCO2")+SUMIFS('CO2'!C:C,'CO2'!$B:$B,$A26,'CO2'!$A:$A,"REFCO2")+SUMIFS('CO2'!C:C,'CO2'!$B:$B,$A26,'CO2'!$A:$A,"RESCO2")+SUMIFS('CO2'!C:C,'CO2'!$B:$B,$A26,'CO2'!$A:$A,"RSSCO2")+SUMIFS('CO2'!C:C,'CO2'!$B:$B,$A26,'CO2'!$A:$A,"TRNCO2")</f>
        <v>5377.4622222846174</v>
      </c>
      <c r="C26" s="21">
        <f>SUMIFS('CO2'!D:D,'CO2'!$B:$B,$A26,'CO2'!$A:$A,"COMCO2")+SUMIFS('CO2'!D:D,'CO2'!$B:$B,$A26,'CO2'!$A:$A,"ELCCO2")+SUMIFS('CO2'!D:D,'CO2'!$B:$B,$A26,'CO2'!$A:$A,"ETHCO2")+SUMIFS('CO2'!D:D,'CO2'!$B:$B,$A26,'CO2'!$A:$A,"INDCO2")+SUMIFS('CO2'!D:D,'CO2'!$B:$B,$A26,'CO2'!$A:$A,"REFCO2")+SUMIFS('CO2'!D:D,'CO2'!$B:$B,$A26,'CO2'!$A:$A,"RESCO2")+SUMIFS('CO2'!D:D,'CO2'!$B:$B,$A26,'CO2'!$A:$A,"RSSCO2")+SUMIFS('CO2'!D:D,'CO2'!$B:$B,$A26,'CO2'!$A:$A,"TRNCO2")</f>
        <v>5169.1020124947217</v>
      </c>
      <c r="D26" s="21">
        <f>SUMIFS('CO2'!E:E,'CO2'!$B:$B,$A26,'CO2'!$A:$A,"COMCO2")+SUMIFS('CO2'!E:E,'CO2'!$B:$B,$A26,'CO2'!$A:$A,"ELCCO2")+SUMIFS('CO2'!E:E,'CO2'!$B:$B,$A26,'CO2'!$A:$A,"ETHCO2")+SUMIFS('CO2'!E:E,'CO2'!$B:$B,$A26,'CO2'!$A:$A,"INDCO2")+SUMIFS('CO2'!E:E,'CO2'!$B:$B,$A26,'CO2'!$A:$A,"REFCO2")+SUMIFS('CO2'!E:E,'CO2'!$B:$B,$A26,'CO2'!$A:$A,"RESCO2")+SUMIFS('CO2'!E:E,'CO2'!$B:$B,$A26,'CO2'!$A:$A,"RSSCO2")+SUMIFS('CO2'!E:E,'CO2'!$B:$B,$A26,'CO2'!$A:$A,"TRNCO2")</f>
        <v>5089.3951703355524</v>
      </c>
      <c r="E26" s="21">
        <f>SUMIFS('CO2'!F:F,'CO2'!$B:$B,$A26,'CO2'!$A:$A,"COMCO2")+SUMIFS('CO2'!F:F,'CO2'!$B:$B,$A26,'CO2'!$A:$A,"ELCCO2")+SUMIFS('CO2'!F:F,'CO2'!$B:$B,$A26,'CO2'!$A:$A,"ETHCO2")+SUMIFS('CO2'!F:F,'CO2'!$B:$B,$A26,'CO2'!$A:$A,"INDCO2")+SUMIFS('CO2'!F:F,'CO2'!$B:$B,$A26,'CO2'!$A:$A,"REFCO2")+SUMIFS('CO2'!F:F,'CO2'!$B:$B,$A26,'CO2'!$A:$A,"RESCO2")+SUMIFS('CO2'!F:F,'CO2'!$B:$B,$A26,'CO2'!$A:$A,"RSSCO2")+SUMIFS('CO2'!F:F,'CO2'!$B:$B,$A26,'CO2'!$A:$A,"TRNCO2")</f>
        <v>4813.9248891642492</v>
      </c>
      <c r="F26" s="21">
        <f>SUMIFS('CO2'!G:G,'CO2'!$B:$B,$A26,'CO2'!$A:$A,"COMCO2")+SUMIFS('CO2'!G:G,'CO2'!$B:$B,$A26,'CO2'!$A:$A,"ELCCO2")+SUMIFS('CO2'!G:G,'CO2'!$B:$B,$A26,'CO2'!$A:$A,"ETHCO2")+SUMIFS('CO2'!G:G,'CO2'!$B:$B,$A26,'CO2'!$A:$A,"INDCO2")+SUMIFS('CO2'!G:G,'CO2'!$B:$B,$A26,'CO2'!$A:$A,"REFCO2")+SUMIFS('CO2'!G:G,'CO2'!$B:$B,$A26,'CO2'!$A:$A,"RESCO2")+SUMIFS('CO2'!G:G,'CO2'!$B:$B,$A26,'CO2'!$A:$A,"RSSCO2")+SUMIFS('CO2'!G:G,'CO2'!$B:$B,$A26,'CO2'!$A:$A,"TRNCO2")</f>
        <v>4256.0000000000036</v>
      </c>
      <c r="G26" s="21">
        <f>SUMIFS('CO2'!H:H,'CO2'!$B:$B,$A26,'CO2'!$A:$A,"COMCO2")+SUMIFS('CO2'!H:H,'CO2'!$B:$B,$A26,'CO2'!$A:$A,"ELCCO2")+SUMIFS('CO2'!H:H,'CO2'!$B:$B,$A26,'CO2'!$A:$A,"ETHCO2")+SUMIFS('CO2'!H:H,'CO2'!$B:$B,$A26,'CO2'!$A:$A,"INDCO2")+SUMIFS('CO2'!H:H,'CO2'!$B:$B,$A26,'CO2'!$A:$A,"REFCO2")+SUMIFS('CO2'!H:H,'CO2'!$B:$B,$A26,'CO2'!$A:$A,"RESCO2")+SUMIFS('CO2'!H:H,'CO2'!$B:$B,$A26,'CO2'!$A:$A,"RSSCO2")+SUMIFS('CO2'!H:H,'CO2'!$B:$B,$A26,'CO2'!$A:$A,"TRNCO2")</f>
        <v>3748.0000000000064</v>
      </c>
      <c r="H26" s="21">
        <f>SUMIFS('CO2'!I:I,'CO2'!$B:$B,$A26,'CO2'!$A:$A,"COMCO2")+SUMIFS('CO2'!I:I,'CO2'!$B:$B,$A26,'CO2'!$A:$A,"ELCCO2")+SUMIFS('CO2'!I:I,'CO2'!$B:$B,$A26,'CO2'!$A:$A,"ETHCO2")+SUMIFS('CO2'!I:I,'CO2'!$B:$B,$A26,'CO2'!$A:$A,"INDCO2")+SUMIFS('CO2'!I:I,'CO2'!$B:$B,$A26,'CO2'!$A:$A,"REFCO2")+SUMIFS('CO2'!I:I,'CO2'!$B:$B,$A26,'CO2'!$A:$A,"RESCO2")+SUMIFS('CO2'!I:I,'CO2'!$B:$B,$A26,'CO2'!$A:$A,"RSSCO2")+SUMIFS('CO2'!I:I,'CO2'!$B:$B,$A26,'CO2'!$A:$A,"TRNCO2")</f>
        <v>3240</v>
      </c>
      <c r="I26" s="21">
        <f>SUMIFS('CO2'!J:J,'CO2'!$B:$B,$A26,'CO2'!$A:$A,"COMCO2")+SUMIFS('CO2'!J:J,'CO2'!$B:$B,$A26,'CO2'!$A:$A,"ELCCO2")+SUMIFS('CO2'!J:J,'CO2'!$B:$B,$A26,'CO2'!$A:$A,"ETHCO2")+SUMIFS('CO2'!J:J,'CO2'!$B:$B,$A26,'CO2'!$A:$A,"INDCO2")+SUMIFS('CO2'!J:J,'CO2'!$B:$B,$A26,'CO2'!$A:$A,"REFCO2")+SUMIFS('CO2'!J:J,'CO2'!$B:$B,$A26,'CO2'!$A:$A,"RESCO2")+SUMIFS('CO2'!J:J,'CO2'!$B:$B,$A26,'CO2'!$A:$A,"RSSCO2")+SUMIFS('CO2'!J:J,'CO2'!$B:$B,$A26,'CO2'!$A:$A,"TRNCO2")</f>
        <v>2732.0000000000045</v>
      </c>
      <c r="J26" s="21">
        <f>SUMIFS('CO2'!K:K,'CO2'!$B:$B,$A26,'CO2'!$A:$A,"COMCO2")+SUMIFS('CO2'!K:K,'CO2'!$B:$B,$A26,'CO2'!$A:$A,"ELCCO2")+SUMIFS('CO2'!K:K,'CO2'!$B:$B,$A26,'CO2'!$A:$A,"ETHCO2")+SUMIFS('CO2'!K:K,'CO2'!$B:$B,$A26,'CO2'!$A:$A,"INDCO2")+SUMIFS('CO2'!K:K,'CO2'!$B:$B,$A26,'CO2'!$A:$A,"REFCO2")+SUMIFS('CO2'!K:K,'CO2'!$B:$B,$A26,'CO2'!$A:$A,"RESCO2")+SUMIFS('CO2'!K:K,'CO2'!$B:$B,$A26,'CO2'!$A:$A,"RSSCO2")+SUMIFS('CO2'!K:K,'CO2'!$B:$B,$A26,'CO2'!$A:$A,"TRNCO2")</f>
        <v>2224.0000000000018</v>
      </c>
      <c r="K26" s="21">
        <f>SUMIFS('CO2'!L:L,'CO2'!$B:$B,$A26,'CO2'!$A:$A,"COMCO2")+SUMIFS('CO2'!L:L,'CO2'!$B:$B,$A26,'CO2'!$A:$A,"ELCCO2")+SUMIFS('CO2'!L:L,'CO2'!$B:$B,$A26,'CO2'!$A:$A,"ETHCO2")+SUMIFS('CO2'!L:L,'CO2'!$B:$B,$A26,'CO2'!$A:$A,"INDCO2")+SUMIFS('CO2'!L:L,'CO2'!$B:$B,$A26,'CO2'!$A:$A,"REFCO2")+SUMIFS('CO2'!L:L,'CO2'!$B:$B,$A26,'CO2'!$A:$A,"RESCO2")+SUMIFS('CO2'!L:L,'CO2'!$B:$B,$A26,'CO2'!$A:$A,"RSSCO2")+SUMIFS('CO2'!L:L,'CO2'!$B:$B,$A26,'CO2'!$A:$A,"TRNCO2")</f>
        <v>1716.0000000042546</v>
      </c>
      <c r="M26" s="9" t="str">
        <f t="shared" si="0"/>
        <v>0025</v>
      </c>
      <c r="N26" s="9">
        <f>VLOOKUP($M26,scenarios!$A$2:$I$61,3)</f>
        <v>2060</v>
      </c>
      <c r="O26" s="9" t="str">
        <f>VLOOKUP($M26,scenarios!$A$2:$I$61,4)</f>
        <v>Ref</v>
      </c>
      <c r="P26" s="9" t="str">
        <f>VLOOKUP($M26,scenarios!$A$2:$I$61,5)</f>
        <v>Ref</v>
      </c>
      <c r="Q26" s="9" t="str">
        <f>VLOOKUP($M26,scenarios!$A$2:$I$61,6)</f>
        <v>Ref</v>
      </c>
      <c r="R26" s="9" t="str">
        <f>VLOOKUP($M26,scenarios!$A$2:$I$61,7)</f>
        <v>Ref</v>
      </c>
      <c r="S26" s="9">
        <f>VLOOKUP($M26,scenarios!$A$2:$I$61,8)</f>
        <v>2030</v>
      </c>
      <c r="T26" s="9" t="str">
        <f>VLOOKUP($M26,scenarios!$A$2:$I$61,9)</f>
        <v>Ref</v>
      </c>
    </row>
    <row r="27" spans="1:20" x14ac:dyDescent="0.3">
      <c r="A27" s="2" t="s">
        <v>171</v>
      </c>
      <c r="B27" s="21">
        <f>SUMIFS('CO2'!C:C,'CO2'!$B:$B,$A27,'CO2'!$A:$A,"COMCO2")+SUMIFS('CO2'!C:C,'CO2'!$B:$B,$A27,'CO2'!$A:$A,"ELCCO2")+SUMIFS('CO2'!C:C,'CO2'!$B:$B,$A27,'CO2'!$A:$A,"ETHCO2")+SUMIFS('CO2'!C:C,'CO2'!$B:$B,$A27,'CO2'!$A:$A,"INDCO2")+SUMIFS('CO2'!C:C,'CO2'!$B:$B,$A27,'CO2'!$A:$A,"REFCO2")+SUMIFS('CO2'!C:C,'CO2'!$B:$B,$A27,'CO2'!$A:$A,"RESCO2")+SUMIFS('CO2'!C:C,'CO2'!$B:$B,$A27,'CO2'!$A:$A,"RSSCO2")+SUMIFS('CO2'!C:C,'CO2'!$B:$B,$A27,'CO2'!$A:$A,"TRNCO2")</f>
        <v>5377.4521493289212</v>
      </c>
      <c r="C27" s="21">
        <f>SUMIFS('CO2'!D:D,'CO2'!$B:$B,$A27,'CO2'!$A:$A,"COMCO2")+SUMIFS('CO2'!D:D,'CO2'!$B:$B,$A27,'CO2'!$A:$A,"ELCCO2")+SUMIFS('CO2'!D:D,'CO2'!$B:$B,$A27,'CO2'!$A:$A,"ETHCO2")+SUMIFS('CO2'!D:D,'CO2'!$B:$B,$A27,'CO2'!$A:$A,"INDCO2")+SUMIFS('CO2'!D:D,'CO2'!$B:$B,$A27,'CO2'!$A:$A,"REFCO2")+SUMIFS('CO2'!D:D,'CO2'!$B:$B,$A27,'CO2'!$A:$A,"RESCO2")+SUMIFS('CO2'!D:D,'CO2'!$B:$B,$A27,'CO2'!$A:$A,"RSSCO2")+SUMIFS('CO2'!D:D,'CO2'!$B:$B,$A27,'CO2'!$A:$A,"TRNCO2")</f>
        <v>5169.0991905419687</v>
      </c>
      <c r="D27" s="21">
        <f>SUMIFS('CO2'!E:E,'CO2'!$B:$B,$A27,'CO2'!$A:$A,"COMCO2")+SUMIFS('CO2'!E:E,'CO2'!$B:$B,$A27,'CO2'!$A:$A,"ELCCO2")+SUMIFS('CO2'!E:E,'CO2'!$B:$B,$A27,'CO2'!$A:$A,"ETHCO2")+SUMIFS('CO2'!E:E,'CO2'!$B:$B,$A27,'CO2'!$A:$A,"INDCO2")+SUMIFS('CO2'!E:E,'CO2'!$B:$B,$A27,'CO2'!$A:$A,"REFCO2")+SUMIFS('CO2'!E:E,'CO2'!$B:$B,$A27,'CO2'!$A:$A,"RESCO2")+SUMIFS('CO2'!E:E,'CO2'!$B:$B,$A27,'CO2'!$A:$A,"RSSCO2")+SUMIFS('CO2'!E:E,'CO2'!$B:$B,$A27,'CO2'!$A:$A,"TRNCO2")</f>
        <v>5089.5569419394251</v>
      </c>
      <c r="E27" s="21">
        <f>SUMIFS('CO2'!F:F,'CO2'!$B:$B,$A27,'CO2'!$A:$A,"COMCO2")+SUMIFS('CO2'!F:F,'CO2'!$B:$B,$A27,'CO2'!$A:$A,"ELCCO2")+SUMIFS('CO2'!F:F,'CO2'!$B:$B,$A27,'CO2'!$A:$A,"ETHCO2")+SUMIFS('CO2'!F:F,'CO2'!$B:$B,$A27,'CO2'!$A:$A,"INDCO2")+SUMIFS('CO2'!F:F,'CO2'!$B:$B,$A27,'CO2'!$A:$A,"REFCO2")+SUMIFS('CO2'!F:F,'CO2'!$B:$B,$A27,'CO2'!$A:$A,"RESCO2")+SUMIFS('CO2'!F:F,'CO2'!$B:$B,$A27,'CO2'!$A:$A,"RSSCO2")+SUMIFS('CO2'!F:F,'CO2'!$B:$B,$A27,'CO2'!$A:$A,"TRNCO2")</f>
        <v>4814.0769961377337</v>
      </c>
      <c r="F27" s="21">
        <f>SUMIFS('CO2'!G:G,'CO2'!$B:$B,$A27,'CO2'!$A:$A,"COMCO2")+SUMIFS('CO2'!G:G,'CO2'!$B:$B,$A27,'CO2'!$A:$A,"ELCCO2")+SUMIFS('CO2'!G:G,'CO2'!$B:$B,$A27,'CO2'!$A:$A,"ETHCO2")+SUMIFS('CO2'!G:G,'CO2'!$B:$B,$A27,'CO2'!$A:$A,"INDCO2")+SUMIFS('CO2'!G:G,'CO2'!$B:$B,$A27,'CO2'!$A:$A,"REFCO2")+SUMIFS('CO2'!G:G,'CO2'!$B:$B,$A27,'CO2'!$A:$A,"RESCO2")+SUMIFS('CO2'!G:G,'CO2'!$B:$B,$A27,'CO2'!$A:$A,"RSSCO2")+SUMIFS('CO2'!G:G,'CO2'!$B:$B,$A27,'CO2'!$A:$A,"TRNCO2")</f>
        <v>4255.9999999999945</v>
      </c>
      <c r="G27" s="21">
        <f>SUMIFS('CO2'!H:H,'CO2'!$B:$B,$A27,'CO2'!$A:$A,"COMCO2")+SUMIFS('CO2'!H:H,'CO2'!$B:$B,$A27,'CO2'!$A:$A,"ELCCO2")+SUMIFS('CO2'!H:H,'CO2'!$B:$B,$A27,'CO2'!$A:$A,"ETHCO2")+SUMIFS('CO2'!H:H,'CO2'!$B:$B,$A27,'CO2'!$A:$A,"INDCO2")+SUMIFS('CO2'!H:H,'CO2'!$B:$B,$A27,'CO2'!$A:$A,"REFCO2")+SUMIFS('CO2'!H:H,'CO2'!$B:$B,$A27,'CO2'!$A:$A,"RESCO2")+SUMIFS('CO2'!H:H,'CO2'!$B:$B,$A27,'CO2'!$A:$A,"RSSCO2")+SUMIFS('CO2'!H:H,'CO2'!$B:$B,$A27,'CO2'!$A:$A,"TRNCO2")</f>
        <v>3748.0000000000136</v>
      </c>
      <c r="H27" s="21">
        <f>SUMIFS('CO2'!I:I,'CO2'!$B:$B,$A27,'CO2'!$A:$A,"COMCO2")+SUMIFS('CO2'!I:I,'CO2'!$B:$B,$A27,'CO2'!$A:$A,"ELCCO2")+SUMIFS('CO2'!I:I,'CO2'!$B:$B,$A27,'CO2'!$A:$A,"ETHCO2")+SUMIFS('CO2'!I:I,'CO2'!$B:$B,$A27,'CO2'!$A:$A,"INDCO2")+SUMIFS('CO2'!I:I,'CO2'!$B:$B,$A27,'CO2'!$A:$A,"REFCO2")+SUMIFS('CO2'!I:I,'CO2'!$B:$B,$A27,'CO2'!$A:$A,"RESCO2")+SUMIFS('CO2'!I:I,'CO2'!$B:$B,$A27,'CO2'!$A:$A,"RSSCO2")+SUMIFS('CO2'!I:I,'CO2'!$B:$B,$A27,'CO2'!$A:$A,"TRNCO2")</f>
        <v>3240.0000000000036</v>
      </c>
      <c r="I27" s="21">
        <f>SUMIFS('CO2'!J:J,'CO2'!$B:$B,$A27,'CO2'!$A:$A,"COMCO2")+SUMIFS('CO2'!J:J,'CO2'!$B:$B,$A27,'CO2'!$A:$A,"ELCCO2")+SUMIFS('CO2'!J:J,'CO2'!$B:$B,$A27,'CO2'!$A:$A,"ETHCO2")+SUMIFS('CO2'!J:J,'CO2'!$B:$B,$A27,'CO2'!$A:$A,"INDCO2")+SUMIFS('CO2'!J:J,'CO2'!$B:$B,$A27,'CO2'!$A:$A,"REFCO2")+SUMIFS('CO2'!J:J,'CO2'!$B:$B,$A27,'CO2'!$A:$A,"RESCO2")+SUMIFS('CO2'!J:J,'CO2'!$B:$B,$A27,'CO2'!$A:$A,"RSSCO2")+SUMIFS('CO2'!J:J,'CO2'!$B:$B,$A27,'CO2'!$A:$A,"TRNCO2")</f>
        <v>2732</v>
      </c>
      <c r="J27" s="21">
        <f>SUMIFS('CO2'!K:K,'CO2'!$B:$B,$A27,'CO2'!$A:$A,"COMCO2")+SUMIFS('CO2'!K:K,'CO2'!$B:$B,$A27,'CO2'!$A:$A,"ELCCO2")+SUMIFS('CO2'!K:K,'CO2'!$B:$B,$A27,'CO2'!$A:$A,"ETHCO2")+SUMIFS('CO2'!K:K,'CO2'!$B:$B,$A27,'CO2'!$A:$A,"INDCO2")+SUMIFS('CO2'!K:K,'CO2'!$B:$B,$A27,'CO2'!$A:$A,"REFCO2")+SUMIFS('CO2'!K:K,'CO2'!$B:$B,$A27,'CO2'!$A:$A,"RESCO2")+SUMIFS('CO2'!K:K,'CO2'!$B:$B,$A27,'CO2'!$A:$A,"RSSCO2")+SUMIFS('CO2'!K:K,'CO2'!$B:$B,$A27,'CO2'!$A:$A,"TRNCO2")</f>
        <v>2224.0000000000018</v>
      </c>
      <c r="K27" s="21">
        <f>SUMIFS('CO2'!L:L,'CO2'!$B:$B,$A27,'CO2'!$A:$A,"COMCO2")+SUMIFS('CO2'!L:L,'CO2'!$B:$B,$A27,'CO2'!$A:$A,"ELCCO2")+SUMIFS('CO2'!L:L,'CO2'!$B:$B,$A27,'CO2'!$A:$A,"ETHCO2")+SUMIFS('CO2'!L:L,'CO2'!$B:$B,$A27,'CO2'!$A:$A,"INDCO2")+SUMIFS('CO2'!L:L,'CO2'!$B:$B,$A27,'CO2'!$A:$A,"REFCO2")+SUMIFS('CO2'!L:L,'CO2'!$B:$B,$A27,'CO2'!$A:$A,"RESCO2")+SUMIFS('CO2'!L:L,'CO2'!$B:$B,$A27,'CO2'!$A:$A,"RSSCO2")+SUMIFS('CO2'!L:L,'CO2'!$B:$B,$A27,'CO2'!$A:$A,"TRNCO2")</f>
        <v>1716.0000000000011</v>
      </c>
      <c r="M27" s="9" t="str">
        <f t="shared" si="0"/>
        <v>0026</v>
      </c>
      <c r="N27" s="9">
        <f>VLOOKUP($M27,scenarios!$A$2:$I$61,3)</f>
        <v>2060</v>
      </c>
      <c r="O27" s="9" t="str">
        <f>VLOOKUP($M27,scenarios!$A$2:$I$61,4)</f>
        <v>Ref</v>
      </c>
      <c r="P27" s="9">
        <f>VLOOKUP($M27,scenarios!$A$2:$I$61,5)</f>
        <v>10</v>
      </c>
      <c r="Q27" s="9" t="str">
        <f>VLOOKUP($M27,scenarios!$A$2:$I$61,6)</f>
        <v>Ref</v>
      </c>
      <c r="R27" s="9" t="str">
        <f>VLOOKUP($M27,scenarios!$A$2:$I$61,7)</f>
        <v>Ref</v>
      </c>
      <c r="S27" s="9">
        <f>VLOOKUP($M27,scenarios!$A$2:$I$61,8)</f>
        <v>2030</v>
      </c>
      <c r="T27" s="9" t="str">
        <f>VLOOKUP($M27,scenarios!$A$2:$I$61,9)</f>
        <v>Ref</v>
      </c>
    </row>
    <row r="28" spans="1:20" x14ac:dyDescent="0.3">
      <c r="A28" s="2" t="s">
        <v>183</v>
      </c>
      <c r="B28" s="21">
        <f>SUMIFS('CO2'!C:C,'CO2'!$B:$B,$A28,'CO2'!$A:$A,"COMCO2")+SUMIFS('CO2'!C:C,'CO2'!$B:$B,$A28,'CO2'!$A:$A,"ELCCO2")+SUMIFS('CO2'!C:C,'CO2'!$B:$B,$A28,'CO2'!$A:$A,"ETHCO2")+SUMIFS('CO2'!C:C,'CO2'!$B:$B,$A28,'CO2'!$A:$A,"INDCO2")+SUMIFS('CO2'!C:C,'CO2'!$B:$B,$A28,'CO2'!$A:$A,"REFCO2")+SUMIFS('CO2'!C:C,'CO2'!$B:$B,$A28,'CO2'!$A:$A,"RESCO2")+SUMIFS('CO2'!C:C,'CO2'!$B:$B,$A28,'CO2'!$A:$A,"RSSCO2")+SUMIFS('CO2'!C:C,'CO2'!$B:$B,$A28,'CO2'!$A:$A,"TRNCO2")</f>
        <v>5377.4358717889991</v>
      </c>
      <c r="C28" s="21">
        <f>SUMIFS('CO2'!D:D,'CO2'!$B:$B,$A28,'CO2'!$A:$A,"COMCO2")+SUMIFS('CO2'!D:D,'CO2'!$B:$B,$A28,'CO2'!$A:$A,"ELCCO2")+SUMIFS('CO2'!D:D,'CO2'!$B:$B,$A28,'CO2'!$A:$A,"ETHCO2")+SUMIFS('CO2'!D:D,'CO2'!$B:$B,$A28,'CO2'!$A:$A,"INDCO2")+SUMIFS('CO2'!D:D,'CO2'!$B:$B,$A28,'CO2'!$A:$A,"REFCO2")+SUMIFS('CO2'!D:D,'CO2'!$B:$B,$A28,'CO2'!$A:$A,"RESCO2")+SUMIFS('CO2'!D:D,'CO2'!$B:$B,$A28,'CO2'!$A:$A,"RSSCO2")+SUMIFS('CO2'!D:D,'CO2'!$B:$B,$A28,'CO2'!$A:$A,"TRNCO2")</f>
        <v>5169.0597142786519</v>
      </c>
      <c r="D28" s="21">
        <f>SUMIFS('CO2'!E:E,'CO2'!$B:$B,$A28,'CO2'!$A:$A,"COMCO2")+SUMIFS('CO2'!E:E,'CO2'!$B:$B,$A28,'CO2'!$A:$A,"ELCCO2")+SUMIFS('CO2'!E:E,'CO2'!$B:$B,$A28,'CO2'!$A:$A,"ETHCO2")+SUMIFS('CO2'!E:E,'CO2'!$B:$B,$A28,'CO2'!$A:$A,"INDCO2")+SUMIFS('CO2'!E:E,'CO2'!$B:$B,$A28,'CO2'!$A:$A,"REFCO2")+SUMIFS('CO2'!E:E,'CO2'!$B:$B,$A28,'CO2'!$A:$A,"RESCO2")+SUMIFS('CO2'!E:E,'CO2'!$B:$B,$A28,'CO2'!$A:$A,"RSSCO2")+SUMIFS('CO2'!E:E,'CO2'!$B:$B,$A28,'CO2'!$A:$A,"TRNCO2")</f>
        <v>5089.5230830615428</v>
      </c>
      <c r="E28" s="21">
        <f>SUMIFS('CO2'!F:F,'CO2'!$B:$B,$A28,'CO2'!$A:$A,"COMCO2")+SUMIFS('CO2'!F:F,'CO2'!$B:$B,$A28,'CO2'!$A:$A,"ELCCO2")+SUMIFS('CO2'!F:F,'CO2'!$B:$B,$A28,'CO2'!$A:$A,"ETHCO2")+SUMIFS('CO2'!F:F,'CO2'!$B:$B,$A28,'CO2'!$A:$A,"INDCO2")+SUMIFS('CO2'!F:F,'CO2'!$B:$B,$A28,'CO2'!$A:$A,"REFCO2")+SUMIFS('CO2'!F:F,'CO2'!$B:$B,$A28,'CO2'!$A:$A,"RESCO2")+SUMIFS('CO2'!F:F,'CO2'!$B:$B,$A28,'CO2'!$A:$A,"RSSCO2")+SUMIFS('CO2'!F:F,'CO2'!$B:$B,$A28,'CO2'!$A:$A,"TRNCO2")</f>
        <v>4813.0355629188243</v>
      </c>
      <c r="F28" s="21">
        <f>SUMIFS('CO2'!G:G,'CO2'!$B:$B,$A28,'CO2'!$A:$A,"COMCO2")+SUMIFS('CO2'!G:G,'CO2'!$B:$B,$A28,'CO2'!$A:$A,"ELCCO2")+SUMIFS('CO2'!G:G,'CO2'!$B:$B,$A28,'CO2'!$A:$A,"ETHCO2")+SUMIFS('CO2'!G:G,'CO2'!$B:$B,$A28,'CO2'!$A:$A,"INDCO2")+SUMIFS('CO2'!G:G,'CO2'!$B:$B,$A28,'CO2'!$A:$A,"REFCO2")+SUMIFS('CO2'!G:G,'CO2'!$B:$B,$A28,'CO2'!$A:$A,"RESCO2")+SUMIFS('CO2'!G:G,'CO2'!$B:$B,$A28,'CO2'!$A:$A,"RSSCO2")+SUMIFS('CO2'!G:G,'CO2'!$B:$B,$A28,'CO2'!$A:$A,"TRNCO2")</f>
        <v>4255.9999999999936</v>
      </c>
      <c r="G28" s="21">
        <f>SUMIFS('CO2'!H:H,'CO2'!$B:$B,$A28,'CO2'!$A:$A,"COMCO2")+SUMIFS('CO2'!H:H,'CO2'!$B:$B,$A28,'CO2'!$A:$A,"ELCCO2")+SUMIFS('CO2'!H:H,'CO2'!$B:$B,$A28,'CO2'!$A:$A,"ETHCO2")+SUMIFS('CO2'!H:H,'CO2'!$B:$B,$A28,'CO2'!$A:$A,"INDCO2")+SUMIFS('CO2'!H:H,'CO2'!$B:$B,$A28,'CO2'!$A:$A,"REFCO2")+SUMIFS('CO2'!H:H,'CO2'!$B:$B,$A28,'CO2'!$A:$A,"RESCO2")+SUMIFS('CO2'!H:H,'CO2'!$B:$B,$A28,'CO2'!$A:$A,"RSSCO2")+SUMIFS('CO2'!H:H,'CO2'!$B:$B,$A28,'CO2'!$A:$A,"TRNCO2")</f>
        <v>3747.9999999999964</v>
      </c>
      <c r="H28" s="21">
        <f>SUMIFS('CO2'!I:I,'CO2'!$B:$B,$A28,'CO2'!$A:$A,"COMCO2")+SUMIFS('CO2'!I:I,'CO2'!$B:$B,$A28,'CO2'!$A:$A,"ELCCO2")+SUMIFS('CO2'!I:I,'CO2'!$B:$B,$A28,'CO2'!$A:$A,"ETHCO2")+SUMIFS('CO2'!I:I,'CO2'!$B:$B,$A28,'CO2'!$A:$A,"INDCO2")+SUMIFS('CO2'!I:I,'CO2'!$B:$B,$A28,'CO2'!$A:$A,"REFCO2")+SUMIFS('CO2'!I:I,'CO2'!$B:$B,$A28,'CO2'!$A:$A,"RESCO2")+SUMIFS('CO2'!I:I,'CO2'!$B:$B,$A28,'CO2'!$A:$A,"RSSCO2")+SUMIFS('CO2'!I:I,'CO2'!$B:$B,$A28,'CO2'!$A:$A,"TRNCO2")</f>
        <v>3240.0000000000055</v>
      </c>
      <c r="I28" s="21">
        <f>SUMIFS('CO2'!J:J,'CO2'!$B:$B,$A28,'CO2'!$A:$A,"COMCO2")+SUMIFS('CO2'!J:J,'CO2'!$B:$B,$A28,'CO2'!$A:$A,"ELCCO2")+SUMIFS('CO2'!J:J,'CO2'!$B:$B,$A28,'CO2'!$A:$A,"ETHCO2")+SUMIFS('CO2'!J:J,'CO2'!$B:$B,$A28,'CO2'!$A:$A,"INDCO2")+SUMIFS('CO2'!J:J,'CO2'!$B:$B,$A28,'CO2'!$A:$A,"REFCO2")+SUMIFS('CO2'!J:J,'CO2'!$B:$B,$A28,'CO2'!$A:$A,"RESCO2")+SUMIFS('CO2'!J:J,'CO2'!$B:$B,$A28,'CO2'!$A:$A,"RSSCO2")+SUMIFS('CO2'!J:J,'CO2'!$B:$B,$A28,'CO2'!$A:$A,"TRNCO2")</f>
        <v>2732.0000000000109</v>
      </c>
      <c r="J28" s="21">
        <f>SUMIFS('CO2'!K:K,'CO2'!$B:$B,$A28,'CO2'!$A:$A,"COMCO2")+SUMIFS('CO2'!K:K,'CO2'!$B:$B,$A28,'CO2'!$A:$A,"ELCCO2")+SUMIFS('CO2'!K:K,'CO2'!$B:$B,$A28,'CO2'!$A:$A,"ETHCO2")+SUMIFS('CO2'!K:K,'CO2'!$B:$B,$A28,'CO2'!$A:$A,"INDCO2")+SUMIFS('CO2'!K:K,'CO2'!$B:$B,$A28,'CO2'!$A:$A,"REFCO2")+SUMIFS('CO2'!K:K,'CO2'!$B:$B,$A28,'CO2'!$A:$A,"RESCO2")+SUMIFS('CO2'!K:K,'CO2'!$B:$B,$A28,'CO2'!$A:$A,"RSSCO2")+SUMIFS('CO2'!K:K,'CO2'!$B:$B,$A28,'CO2'!$A:$A,"TRNCO2")</f>
        <v>2224.0000000000018</v>
      </c>
      <c r="K28" s="21">
        <f>SUMIFS('CO2'!L:L,'CO2'!$B:$B,$A28,'CO2'!$A:$A,"COMCO2")+SUMIFS('CO2'!L:L,'CO2'!$B:$B,$A28,'CO2'!$A:$A,"ELCCO2")+SUMIFS('CO2'!L:L,'CO2'!$B:$B,$A28,'CO2'!$A:$A,"ETHCO2")+SUMIFS('CO2'!L:L,'CO2'!$B:$B,$A28,'CO2'!$A:$A,"INDCO2")+SUMIFS('CO2'!L:L,'CO2'!$B:$B,$A28,'CO2'!$A:$A,"REFCO2")+SUMIFS('CO2'!L:L,'CO2'!$B:$B,$A28,'CO2'!$A:$A,"RESCO2")+SUMIFS('CO2'!L:L,'CO2'!$B:$B,$A28,'CO2'!$A:$A,"RSSCO2")+SUMIFS('CO2'!L:L,'CO2'!$B:$B,$A28,'CO2'!$A:$A,"TRNCO2")</f>
        <v>1716.0000000009159</v>
      </c>
      <c r="M28" s="9" t="str">
        <f t="shared" si="0"/>
        <v>0027</v>
      </c>
      <c r="N28" s="9">
        <f>VLOOKUP($M28,scenarios!$A$2:$I$61,3)</f>
        <v>2060</v>
      </c>
      <c r="O28" s="9" t="str">
        <f>VLOOKUP($M28,scenarios!$A$2:$I$61,4)</f>
        <v>Ref</v>
      </c>
      <c r="P28" s="9">
        <f>VLOOKUP($M28,scenarios!$A$2:$I$61,5)</f>
        <v>20</v>
      </c>
      <c r="Q28" s="9" t="str">
        <f>VLOOKUP($M28,scenarios!$A$2:$I$61,6)</f>
        <v>Ref</v>
      </c>
      <c r="R28" s="9" t="str">
        <f>VLOOKUP($M28,scenarios!$A$2:$I$61,7)</f>
        <v>Ref</v>
      </c>
      <c r="S28" s="9">
        <f>VLOOKUP($M28,scenarios!$A$2:$I$61,8)</f>
        <v>2030</v>
      </c>
      <c r="T28" s="9" t="str">
        <f>VLOOKUP($M28,scenarios!$A$2:$I$61,9)</f>
        <v>Ref</v>
      </c>
    </row>
    <row r="29" spans="1:20" x14ac:dyDescent="0.3">
      <c r="A29" s="2" t="s">
        <v>28</v>
      </c>
      <c r="B29" s="21">
        <f>SUMIFS('CO2'!C:C,'CO2'!$B:$B,$A29,'CO2'!$A:$A,"COMCO2")+SUMIFS('CO2'!C:C,'CO2'!$B:$B,$A29,'CO2'!$A:$A,"ELCCO2")+SUMIFS('CO2'!C:C,'CO2'!$B:$B,$A29,'CO2'!$A:$A,"ETHCO2")+SUMIFS('CO2'!C:C,'CO2'!$B:$B,$A29,'CO2'!$A:$A,"INDCO2")+SUMIFS('CO2'!C:C,'CO2'!$B:$B,$A29,'CO2'!$A:$A,"REFCO2")+SUMIFS('CO2'!C:C,'CO2'!$B:$B,$A29,'CO2'!$A:$A,"RESCO2")+SUMIFS('CO2'!C:C,'CO2'!$B:$B,$A29,'CO2'!$A:$A,"RSSCO2")+SUMIFS('CO2'!C:C,'CO2'!$B:$B,$A29,'CO2'!$A:$A,"TRNCO2")</f>
        <v>5377.4521458011241</v>
      </c>
      <c r="C29" s="21">
        <f>SUMIFS('CO2'!D:D,'CO2'!$B:$B,$A29,'CO2'!$A:$A,"COMCO2")+SUMIFS('CO2'!D:D,'CO2'!$B:$B,$A29,'CO2'!$A:$A,"ELCCO2")+SUMIFS('CO2'!D:D,'CO2'!$B:$B,$A29,'CO2'!$A:$A,"ETHCO2")+SUMIFS('CO2'!D:D,'CO2'!$B:$B,$A29,'CO2'!$A:$A,"INDCO2")+SUMIFS('CO2'!D:D,'CO2'!$B:$B,$A29,'CO2'!$A:$A,"REFCO2")+SUMIFS('CO2'!D:D,'CO2'!$B:$B,$A29,'CO2'!$A:$A,"RESCO2")+SUMIFS('CO2'!D:D,'CO2'!$B:$B,$A29,'CO2'!$A:$A,"RSSCO2")+SUMIFS('CO2'!D:D,'CO2'!$B:$B,$A29,'CO2'!$A:$A,"TRNCO2")</f>
        <v>5169.1029483031853</v>
      </c>
      <c r="D29" s="21">
        <f>SUMIFS('CO2'!E:E,'CO2'!$B:$B,$A29,'CO2'!$A:$A,"COMCO2")+SUMIFS('CO2'!E:E,'CO2'!$B:$B,$A29,'CO2'!$A:$A,"ELCCO2")+SUMIFS('CO2'!E:E,'CO2'!$B:$B,$A29,'CO2'!$A:$A,"ETHCO2")+SUMIFS('CO2'!E:E,'CO2'!$B:$B,$A29,'CO2'!$A:$A,"INDCO2")+SUMIFS('CO2'!E:E,'CO2'!$B:$B,$A29,'CO2'!$A:$A,"REFCO2")+SUMIFS('CO2'!E:E,'CO2'!$B:$B,$A29,'CO2'!$A:$A,"RESCO2")+SUMIFS('CO2'!E:E,'CO2'!$B:$B,$A29,'CO2'!$A:$A,"RSSCO2")+SUMIFS('CO2'!E:E,'CO2'!$B:$B,$A29,'CO2'!$A:$A,"TRNCO2")</f>
        <v>5089.4645749939627</v>
      </c>
      <c r="E29" s="21">
        <f>SUMIFS('CO2'!F:F,'CO2'!$B:$B,$A29,'CO2'!$A:$A,"COMCO2")+SUMIFS('CO2'!F:F,'CO2'!$B:$B,$A29,'CO2'!$A:$A,"ELCCO2")+SUMIFS('CO2'!F:F,'CO2'!$B:$B,$A29,'CO2'!$A:$A,"ETHCO2")+SUMIFS('CO2'!F:F,'CO2'!$B:$B,$A29,'CO2'!$A:$A,"INDCO2")+SUMIFS('CO2'!F:F,'CO2'!$B:$B,$A29,'CO2'!$A:$A,"REFCO2")+SUMIFS('CO2'!F:F,'CO2'!$B:$B,$A29,'CO2'!$A:$A,"RESCO2")+SUMIFS('CO2'!F:F,'CO2'!$B:$B,$A29,'CO2'!$A:$A,"RSSCO2")+SUMIFS('CO2'!F:F,'CO2'!$B:$B,$A29,'CO2'!$A:$A,"TRNCO2")</f>
        <v>4813.7944659755767</v>
      </c>
      <c r="F29" s="21">
        <f>SUMIFS('CO2'!G:G,'CO2'!$B:$B,$A29,'CO2'!$A:$A,"COMCO2")+SUMIFS('CO2'!G:G,'CO2'!$B:$B,$A29,'CO2'!$A:$A,"ELCCO2")+SUMIFS('CO2'!G:G,'CO2'!$B:$B,$A29,'CO2'!$A:$A,"ETHCO2")+SUMIFS('CO2'!G:G,'CO2'!$B:$B,$A29,'CO2'!$A:$A,"INDCO2")+SUMIFS('CO2'!G:G,'CO2'!$B:$B,$A29,'CO2'!$A:$A,"REFCO2")+SUMIFS('CO2'!G:G,'CO2'!$B:$B,$A29,'CO2'!$A:$A,"RESCO2")+SUMIFS('CO2'!G:G,'CO2'!$B:$B,$A29,'CO2'!$A:$A,"RSSCO2")+SUMIFS('CO2'!G:G,'CO2'!$B:$B,$A29,'CO2'!$A:$A,"TRNCO2")</f>
        <v>4256</v>
      </c>
      <c r="G29" s="21">
        <f>SUMIFS('CO2'!H:H,'CO2'!$B:$B,$A29,'CO2'!$A:$A,"COMCO2")+SUMIFS('CO2'!H:H,'CO2'!$B:$B,$A29,'CO2'!$A:$A,"ELCCO2")+SUMIFS('CO2'!H:H,'CO2'!$B:$B,$A29,'CO2'!$A:$A,"ETHCO2")+SUMIFS('CO2'!H:H,'CO2'!$B:$B,$A29,'CO2'!$A:$A,"INDCO2")+SUMIFS('CO2'!H:H,'CO2'!$B:$B,$A29,'CO2'!$A:$A,"REFCO2")+SUMIFS('CO2'!H:H,'CO2'!$B:$B,$A29,'CO2'!$A:$A,"RESCO2")+SUMIFS('CO2'!H:H,'CO2'!$B:$B,$A29,'CO2'!$A:$A,"RSSCO2")+SUMIFS('CO2'!H:H,'CO2'!$B:$B,$A29,'CO2'!$A:$A,"TRNCO2")</f>
        <v>3748.0000000000045</v>
      </c>
      <c r="H29" s="21">
        <f>SUMIFS('CO2'!I:I,'CO2'!$B:$B,$A29,'CO2'!$A:$A,"COMCO2")+SUMIFS('CO2'!I:I,'CO2'!$B:$B,$A29,'CO2'!$A:$A,"ELCCO2")+SUMIFS('CO2'!I:I,'CO2'!$B:$B,$A29,'CO2'!$A:$A,"ETHCO2")+SUMIFS('CO2'!I:I,'CO2'!$B:$B,$A29,'CO2'!$A:$A,"INDCO2")+SUMIFS('CO2'!I:I,'CO2'!$B:$B,$A29,'CO2'!$A:$A,"REFCO2")+SUMIFS('CO2'!I:I,'CO2'!$B:$B,$A29,'CO2'!$A:$A,"RESCO2")+SUMIFS('CO2'!I:I,'CO2'!$B:$B,$A29,'CO2'!$A:$A,"RSSCO2")+SUMIFS('CO2'!I:I,'CO2'!$B:$B,$A29,'CO2'!$A:$A,"TRNCO2")</f>
        <v>3239.9999999999955</v>
      </c>
      <c r="I29" s="21">
        <f>SUMIFS('CO2'!J:J,'CO2'!$B:$B,$A29,'CO2'!$A:$A,"COMCO2")+SUMIFS('CO2'!J:J,'CO2'!$B:$B,$A29,'CO2'!$A:$A,"ELCCO2")+SUMIFS('CO2'!J:J,'CO2'!$B:$B,$A29,'CO2'!$A:$A,"ETHCO2")+SUMIFS('CO2'!J:J,'CO2'!$B:$B,$A29,'CO2'!$A:$A,"INDCO2")+SUMIFS('CO2'!J:J,'CO2'!$B:$B,$A29,'CO2'!$A:$A,"REFCO2")+SUMIFS('CO2'!J:J,'CO2'!$B:$B,$A29,'CO2'!$A:$A,"RESCO2")+SUMIFS('CO2'!J:J,'CO2'!$B:$B,$A29,'CO2'!$A:$A,"RSSCO2")+SUMIFS('CO2'!J:J,'CO2'!$B:$B,$A29,'CO2'!$A:$A,"TRNCO2")</f>
        <v>2732.00000000002</v>
      </c>
      <c r="J29" s="21">
        <f>SUMIFS('CO2'!K:K,'CO2'!$B:$B,$A29,'CO2'!$A:$A,"COMCO2")+SUMIFS('CO2'!K:K,'CO2'!$B:$B,$A29,'CO2'!$A:$A,"ELCCO2")+SUMIFS('CO2'!K:K,'CO2'!$B:$B,$A29,'CO2'!$A:$A,"ETHCO2")+SUMIFS('CO2'!K:K,'CO2'!$B:$B,$A29,'CO2'!$A:$A,"INDCO2")+SUMIFS('CO2'!K:K,'CO2'!$B:$B,$A29,'CO2'!$A:$A,"REFCO2")+SUMIFS('CO2'!K:K,'CO2'!$B:$B,$A29,'CO2'!$A:$A,"RESCO2")+SUMIFS('CO2'!K:K,'CO2'!$B:$B,$A29,'CO2'!$A:$A,"RSSCO2")+SUMIFS('CO2'!K:K,'CO2'!$B:$B,$A29,'CO2'!$A:$A,"TRNCO2")</f>
        <v>2223.9999999999714</v>
      </c>
      <c r="K29" s="21">
        <f>SUMIFS('CO2'!L:L,'CO2'!$B:$B,$A29,'CO2'!$A:$A,"COMCO2")+SUMIFS('CO2'!L:L,'CO2'!$B:$B,$A29,'CO2'!$A:$A,"ELCCO2")+SUMIFS('CO2'!L:L,'CO2'!$B:$B,$A29,'CO2'!$A:$A,"ETHCO2")+SUMIFS('CO2'!L:L,'CO2'!$B:$B,$A29,'CO2'!$A:$A,"INDCO2")+SUMIFS('CO2'!L:L,'CO2'!$B:$B,$A29,'CO2'!$A:$A,"REFCO2")+SUMIFS('CO2'!L:L,'CO2'!$B:$B,$A29,'CO2'!$A:$A,"RESCO2")+SUMIFS('CO2'!L:L,'CO2'!$B:$B,$A29,'CO2'!$A:$A,"RSSCO2")+SUMIFS('CO2'!L:L,'CO2'!$B:$B,$A29,'CO2'!$A:$A,"TRNCO2")</f>
        <v>1716.0000000017581</v>
      </c>
      <c r="M29" s="9" t="str">
        <f t="shared" si="0"/>
        <v>0028</v>
      </c>
      <c r="N29" s="9">
        <f>VLOOKUP($M29,scenarios!$A$2:$I$61,3)</f>
        <v>2060</v>
      </c>
      <c r="O29" s="9" t="str">
        <f>VLOOKUP($M29,scenarios!$A$2:$I$61,4)</f>
        <v>Ref</v>
      </c>
      <c r="P29" s="9" t="str">
        <f>VLOOKUP($M29,scenarios!$A$2:$I$61,5)</f>
        <v>Ref</v>
      </c>
      <c r="Q29" s="9" t="str">
        <f>VLOOKUP($M29,scenarios!$A$2:$I$61,6)</f>
        <v>Linear-Steady</v>
      </c>
      <c r="R29" s="9" t="str">
        <f>VLOOKUP($M29,scenarios!$A$2:$I$61,7)</f>
        <v>Ref</v>
      </c>
      <c r="S29" s="9">
        <f>VLOOKUP($M29,scenarios!$A$2:$I$61,8)</f>
        <v>2030</v>
      </c>
      <c r="T29" s="9" t="str">
        <f>VLOOKUP($M29,scenarios!$A$2:$I$61,9)</f>
        <v>Ref</v>
      </c>
    </row>
    <row r="30" spans="1:20" x14ac:dyDescent="0.3">
      <c r="A30" s="2" t="s">
        <v>184</v>
      </c>
      <c r="B30" s="21">
        <f>SUMIFS('CO2'!C:C,'CO2'!$B:$B,$A30,'CO2'!$A:$A,"COMCO2")+SUMIFS('CO2'!C:C,'CO2'!$B:$B,$A30,'CO2'!$A:$A,"ELCCO2")+SUMIFS('CO2'!C:C,'CO2'!$B:$B,$A30,'CO2'!$A:$A,"ETHCO2")+SUMIFS('CO2'!C:C,'CO2'!$B:$B,$A30,'CO2'!$A:$A,"INDCO2")+SUMIFS('CO2'!C:C,'CO2'!$B:$B,$A30,'CO2'!$A:$A,"REFCO2")+SUMIFS('CO2'!C:C,'CO2'!$B:$B,$A30,'CO2'!$A:$A,"RESCO2")+SUMIFS('CO2'!C:C,'CO2'!$B:$B,$A30,'CO2'!$A:$A,"RSSCO2")+SUMIFS('CO2'!C:C,'CO2'!$B:$B,$A30,'CO2'!$A:$A,"TRNCO2")</f>
        <v>5377.452149001233</v>
      </c>
      <c r="C30" s="21">
        <f>SUMIFS('CO2'!D:D,'CO2'!$B:$B,$A30,'CO2'!$A:$A,"COMCO2")+SUMIFS('CO2'!D:D,'CO2'!$B:$B,$A30,'CO2'!$A:$A,"ELCCO2")+SUMIFS('CO2'!D:D,'CO2'!$B:$B,$A30,'CO2'!$A:$A,"ETHCO2")+SUMIFS('CO2'!D:D,'CO2'!$B:$B,$A30,'CO2'!$A:$A,"INDCO2")+SUMIFS('CO2'!D:D,'CO2'!$B:$B,$A30,'CO2'!$A:$A,"REFCO2")+SUMIFS('CO2'!D:D,'CO2'!$B:$B,$A30,'CO2'!$A:$A,"RESCO2")+SUMIFS('CO2'!D:D,'CO2'!$B:$B,$A30,'CO2'!$A:$A,"RSSCO2")+SUMIFS('CO2'!D:D,'CO2'!$B:$B,$A30,'CO2'!$A:$A,"TRNCO2")</f>
        <v>5169.1024301282378</v>
      </c>
      <c r="D30" s="21">
        <f>SUMIFS('CO2'!E:E,'CO2'!$B:$B,$A30,'CO2'!$A:$A,"COMCO2")+SUMIFS('CO2'!E:E,'CO2'!$B:$B,$A30,'CO2'!$A:$A,"ELCCO2")+SUMIFS('CO2'!E:E,'CO2'!$B:$B,$A30,'CO2'!$A:$A,"ETHCO2")+SUMIFS('CO2'!E:E,'CO2'!$B:$B,$A30,'CO2'!$A:$A,"INDCO2")+SUMIFS('CO2'!E:E,'CO2'!$B:$B,$A30,'CO2'!$A:$A,"REFCO2")+SUMIFS('CO2'!E:E,'CO2'!$B:$B,$A30,'CO2'!$A:$A,"RESCO2")+SUMIFS('CO2'!E:E,'CO2'!$B:$B,$A30,'CO2'!$A:$A,"RSSCO2")+SUMIFS('CO2'!E:E,'CO2'!$B:$B,$A30,'CO2'!$A:$A,"TRNCO2")</f>
        <v>5089.5210733811773</v>
      </c>
      <c r="E30" s="21">
        <f>SUMIFS('CO2'!F:F,'CO2'!$B:$B,$A30,'CO2'!$A:$A,"COMCO2")+SUMIFS('CO2'!F:F,'CO2'!$B:$B,$A30,'CO2'!$A:$A,"ELCCO2")+SUMIFS('CO2'!F:F,'CO2'!$B:$B,$A30,'CO2'!$A:$A,"ETHCO2")+SUMIFS('CO2'!F:F,'CO2'!$B:$B,$A30,'CO2'!$A:$A,"INDCO2")+SUMIFS('CO2'!F:F,'CO2'!$B:$B,$A30,'CO2'!$A:$A,"REFCO2")+SUMIFS('CO2'!F:F,'CO2'!$B:$B,$A30,'CO2'!$A:$A,"RESCO2")+SUMIFS('CO2'!F:F,'CO2'!$B:$B,$A30,'CO2'!$A:$A,"RSSCO2")+SUMIFS('CO2'!F:F,'CO2'!$B:$B,$A30,'CO2'!$A:$A,"TRNCO2")</f>
        <v>4814.0229774685586</v>
      </c>
      <c r="F30" s="21">
        <f>SUMIFS('CO2'!G:G,'CO2'!$B:$B,$A30,'CO2'!$A:$A,"COMCO2")+SUMIFS('CO2'!G:G,'CO2'!$B:$B,$A30,'CO2'!$A:$A,"ELCCO2")+SUMIFS('CO2'!G:G,'CO2'!$B:$B,$A30,'CO2'!$A:$A,"ETHCO2")+SUMIFS('CO2'!G:G,'CO2'!$B:$B,$A30,'CO2'!$A:$A,"INDCO2")+SUMIFS('CO2'!G:G,'CO2'!$B:$B,$A30,'CO2'!$A:$A,"REFCO2")+SUMIFS('CO2'!G:G,'CO2'!$B:$B,$A30,'CO2'!$A:$A,"RESCO2")+SUMIFS('CO2'!G:G,'CO2'!$B:$B,$A30,'CO2'!$A:$A,"RSSCO2")+SUMIFS('CO2'!G:G,'CO2'!$B:$B,$A30,'CO2'!$A:$A,"TRNCO2")</f>
        <v>4255.9999999999991</v>
      </c>
      <c r="G30" s="21">
        <f>SUMIFS('CO2'!H:H,'CO2'!$B:$B,$A30,'CO2'!$A:$A,"COMCO2")+SUMIFS('CO2'!H:H,'CO2'!$B:$B,$A30,'CO2'!$A:$A,"ELCCO2")+SUMIFS('CO2'!H:H,'CO2'!$B:$B,$A30,'CO2'!$A:$A,"ETHCO2")+SUMIFS('CO2'!H:H,'CO2'!$B:$B,$A30,'CO2'!$A:$A,"INDCO2")+SUMIFS('CO2'!H:H,'CO2'!$B:$B,$A30,'CO2'!$A:$A,"REFCO2")+SUMIFS('CO2'!H:H,'CO2'!$B:$B,$A30,'CO2'!$A:$A,"RESCO2")+SUMIFS('CO2'!H:H,'CO2'!$B:$B,$A30,'CO2'!$A:$A,"RSSCO2")+SUMIFS('CO2'!H:H,'CO2'!$B:$B,$A30,'CO2'!$A:$A,"TRNCO2")</f>
        <v>3748.0000000000082</v>
      </c>
      <c r="H30" s="21">
        <f>SUMIFS('CO2'!I:I,'CO2'!$B:$B,$A30,'CO2'!$A:$A,"COMCO2")+SUMIFS('CO2'!I:I,'CO2'!$B:$B,$A30,'CO2'!$A:$A,"ELCCO2")+SUMIFS('CO2'!I:I,'CO2'!$B:$B,$A30,'CO2'!$A:$A,"ETHCO2")+SUMIFS('CO2'!I:I,'CO2'!$B:$B,$A30,'CO2'!$A:$A,"INDCO2")+SUMIFS('CO2'!I:I,'CO2'!$B:$B,$A30,'CO2'!$A:$A,"REFCO2")+SUMIFS('CO2'!I:I,'CO2'!$B:$B,$A30,'CO2'!$A:$A,"RESCO2")+SUMIFS('CO2'!I:I,'CO2'!$B:$B,$A30,'CO2'!$A:$A,"RSSCO2")+SUMIFS('CO2'!I:I,'CO2'!$B:$B,$A30,'CO2'!$A:$A,"TRNCO2")</f>
        <v>3239.9999999999986</v>
      </c>
      <c r="I30" s="21">
        <f>SUMIFS('CO2'!J:J,'CO2'!$B:$B,$A30,'CO2'!$A:$A,"COMCO2")+SUMIFS('CO2'!J:J,'CO2'!$B:$B,$A30,'CO2'!$A:$A,"ELCCO2")+SUMIFS('CO2'!J:J,'CO2'!$B:$B,$A30,'CO2'!$A:$A,"ETHCO2")+SUMIFS('CO2'!J:J,'CO2'!$B:$B,$A30,'CO2'!$A:$A,"INDCO2")+SUMIFS('CO2'!J:J,'CO2'!$B:$B,$A30,'CO2'!$A:$A,"REFCO2")+SUMIFS('CO2'!J:J,'CO2'!$B:$B,$A30,'CO2'!$A:$A,"RESCO2")+SUMIFS('CO2'!J:J,'CO2'!$B:$B,$A30,'CO2'!$A:$A,"RSSCO2")+SUMIFS('CO2'!J:J,'CO2'!$B:$B,$A30,'CO2'!$A:$A,"TRNCO2")</f>
        <v>2732.0000000000009</v>
      </c>
      <c r="J30" s="21">
        <f>SUMIFS('CO2'!K:K,'CO2'!$B:$B,$A30,'CO2'!$A:$A,"COMCO2")+SUMIFS('CO2'!K:K,'CO2'!$B:$B,$A30,'CO2'!$A:$A,"ELCCO2")+SUMIFS('CO2'!K:K,'CO2'!$B:$B,$A30,'CO2'!$A:$A,"ETHCO2")+SUMIFS('CO2'!K:K,'CO2'!$B:$B,$A30,'CO2'!$A:$A,"INDCO2")+SUMIFS('CO2'!K:K,'CO2'!$B:$B,$A30,'CO2'!$A:$A,"REFCO2")+SUMIFS('CO2'!K:K,'CO2'!$B:$B,$A30,'CO2'!$A:$A,"RESCO2")+SUMIFS('CO2'!K:K,'CO2'!$B:$B,$A30,'CO2'!$A:$A,"RSSCO2")+SUMIFS('CO2'!K:K,'CO2'!$B:$B,$A30,'CO2'!$A:$A,"TRNCO2")</f>
        <v>2224.000000009763</v>
      </c>
      <c r="K30" s="21">
        <f>SUMIFS('CO2'!L:L,'CO2'!$B:$B,$A30,'CO2'!$A:$A,"COMCO2")+SUMIFS('CO2'!L:L,'CO2'!$B:$B,$A30,'CO2'!$A:$A,"ELCCO2")+SUMIFS('CO2'!L:L,'CO2'!$B:$B,$A30,'CO2'!$A:$A,"ETHCO2")+SUMIFS('CO2'!L:L,'CO2'!$B:$B,$A30,'CO2'!$A:$A,"INDCO2")+SUMIFS('CO2'!L:L,'CO2'!$B:$B,$A30,'CO2'!$A:$A,"REFCO2")+SUMIFS('CO2'!L:L,'CO2'!$B:$B,$A30,'CO2'!$A:$A,"RESCO2")+SUMIFS('CO2'!L:L,'CO2'!$B:$B,$A30,'CO2'!$A:$A,"RSSCO2")+SUMIFS('CO2'!L:L,'CO2'!$B:$B,$A30,'CO2'!$A:$A,"TRNCO2")</f>
        <v>1715.9999999999841</v>
      </c>
      <c r="M30" s="9" t="str">
        <f t="shared" si="0"/>
        <v>0029</v>
      </c>
      <c r="N30" s="9">
        <f>VLOOKUP($M30,scenarios!$A$2:$I$61,3)</f>
        <v>2060</v>
      </c>
      <c r="O30" s="9" t="str">
        <f>VLOOKUP($M30,scenarios!$A$2:$I$61,4)</f>
        <v>Ref</v>
      </c>
      <c r="P30" s="9">
        <f>VLOOKUP($M30,scenarios!$A$2:$I$61,5)</f>
        <v>10</v>
      </c>
      <c r="Q30" s="9" t="str">
        <f>VLOOKUP($M30,scenarios!$A$2:$I$61,6)</f>
        <v>Linear-Steady</v>
      </c>
      <c r="R30" s="9" t="str">
        <f>VLOOKUP($M30,scenarios!$A$2:$I$61,7)</f>
        <v>Ref</v>
      </c>
      <c r="S30" s="9">
        <f>VLOOKUP($M30,scenarios!$A$2:$I$61,8)</f>
        <v>2030</v>
      </c>
      <c r="T30" s="9" t="str">
        <f>VLOOKUP($M30,scenarios!$A$2:$I$61,9)</f>
        <v>Ref</v>
      </c>
    </row>
    <row r="31" spans="1:20" x14ac:dyDescent="0.3">
      <c r="A31" s="2" t="s">
        <v>185</v>
      </c>
      <c r="B31" s="21">
        <f>SUMIFS('CO2'!C:C,'CO2'!$B:$B,$A31,'CO2'!$A:$A,"COMCO2")+SUMIFS('CO2'!C:C,'CO2'!$B:$B,$A31,'CO2'!$A:$A,"ELCCO2")+SUMIFS('CO2'!C:C,'CO2'!$B:$B,$A31,'CO2'!$A:$A,"ETHCO2")+SUMIFS('CO2'!C:C,'CO2'!$B:$B,$A31,'CO2'!$A:$A,"INDCO2")+SUMIFS('CO2'!C:C,'CO2'!$B:$B,$A31,'CO2'!$A:$A,"REFCO2")+SUMIFS('CO2'!C:C,'CO2'!$B:$B,$A31,'CO2'!$A:$A,"RESCO2")+SUMIFS('CO2'!C:C,'CO2'!$B:$B,$A31,'CO2'!$A:$A,"RSSCO2")+SUMIFS('CO2'!C:C,'CO2'!$B:$B,$A31,'CO2'!$A:$A,"TRNCO2")</f>
        <v>5377.4358717889991</v>
      </c>
      <c r="C31" s="21">
        <f>SUMIFS('CO2'!D:D,'CO2'!$B:$B,$A31,'CO2'!$A:$A,"COMCO2")+SUMIFS('CO2'!D:D,'CO2'!$B:$B,$A31,'CO2'!$A:$A,"ELCCO2")+SUMIFS('CO2'!D:D,'CO2'!$B:$B,$A31,'CO2'!$A:$A,"ETHCO2")+SUMIFS('CO2'!D:D,'CO2'!$B:$B,$A31,'CO2'!$A:$A,"INDCO2")+SUMIFS('CO2'!D:D,'CO2'!$B:$B,$A31,'CO2'!$A:$A,"REFCO2")+SUMIFS('CO2'!D:D,'CO2'!$B:$B,$A31,'CO2'!$A:$A,"RESCO2")+SUMIFS('CO2'!D:D,'CO2'!$B:$B,$A31,'CO2'!$A:$A,"RSSCO2")+SUMIFS('CO2'!D:D,'CO2'!$B:$B,$A31,'CO2'!$A:$A,"TRNCO2")</f>
        <v>5169.0960773636134</v>
      </c>
      <c r="D31" s="21">
        <f>SUMIFS('CO2'!E:E,'CO2'!$B:$B,$A31,'CO2'!$A:$A,"COMCO2")+SUMIFS('CO2'!E:E,'CO2'!$B:$B,$A31,'CO2'!$A:$A,"ELCCO2")+SUMIFS('CO2'!E:E,'CO2'!$B:$B,$A31,'CO2'!$A:$A,"ETHCO2")+SUMIFS('CO2'!E:E,'CO2'!$B:$B,$A31,'CO2'!$A:$A,"INDCO2")+SUMIFS('CO2'!E:E,'CO2'!$B:$B,$A31,'CO2'!$A:$A,"REFCO2")+SUMIFS('CO2'!E:E,'CO2'!$B:$B,$A31,'CO2'!$A:$A,"RESCO2")+SUMIFS('CO2'!E:E,'CO2'!$B:$B,$A31,'CO2'!$A:$A,"RSSCO2")+SUMIFS('CO2'!E:E,'CO2'!$B:$B,$A31,'CO2'!$A:$A,"TRNCO2")</f>
        <v>5089.7157995615853</v>
      </c>
      <c r="E31" s="21">
        <f>SUMIFS('CO2'!F:F,'CO2'!$B:$B,$A31,'CO2'!$A:$A,"COMCO2")+SUMIFS('CO2'!F:F,'CO2'!$B:$B,$A31,'CO2'!$A:$A,"ELCCO2")+SUMIFS('CO2'!F:F,'CO2'!$B:$B,$A31,'CO2'!$A:$A,"ETHCO2")+SUMIFS('CO2'!F:F,'CO2'!$B:$B,$A31,'CO2'!$A:$A,"INDCO2")+SUMIFS('CO2'!F:F,'CO2'!$B:$B,$A31,'CO2'!$A:$A,"REFCO2")+SUMIFS('CO2'!F:F,'CO2'!$B:$B,$A31,'CO2'!$A:$A,"RESCO2")+SUMIFS('CO2'!F:F,'CO2'!$B:$B,$A31,'CO2'!$A:$A,"RSSCO2")+SUMIFS('CO2'!F:F,'CO2'!$B:$B,$A31,'CO2'!$A:$A,"TRNCO2")</f>
        <v>4813.061555678797</v>
      </c>
      <c r="F31" s="21">
        <f>SUMIFS('CO2'!G:G,'CO2'!$B:$B,$A31,'CO2'!$A:$A,"COMCO2")+SUMIFS('CO2'!G:G,'CO2'!$B:$B,$A31,'CO2'!$A:$A,"ELCCO2")+SUMIFS('CO2'!G:G,'CO2'!$B:$B,$A31,'CO2'!$A:$A,"ETHCO2")+SUMIFS('CO2'!G:G,'CO2'!$B:$B,$A31,'CO2'!$A:$A,"INDCO2")+SUMIFS('CO2'!G:G,'CO2'!$B:$B,$A31,'CO2'!$A:$A,"REFCO2")+SUMIFS('CO2'!G:G,'CO2'!$B:$B,$A31,'CO2'!$A:$A,"RESCO2")+SUMIFS('CO2'!G:G,'CO2'!$B:$B,$A31,'CO2'!$A:$A,"RSSCO2")+SUMIFS('CO2'!G:G,'CO2'!$B:$B,$A31,'CO2'!$A:$A,"TRNCO2")</f>
        <v>4256.0000000000045</v>
      </c>
      <c r="G31" s="21">
        <f>SUMIFS('CO2'!H:H,'CO2'!$B:$B,$A31,'CO2'!$A:$A,"COMCO2")+SUMIFS('CO2'!H:H,'CO2'!$B:$B,$A31,'CO2'!$A:$A,"ELCCO2")+SUMIFS('CO2'!H:H,'CO2'!$B:$B,$A31,'CO2'!$A:$A,"ETHCO2")+SUMIFS('CO2'!H:H,'CO2'!$B:$B,$A31,'CO2'!$A:$A,"INDCO2")+SUMIFS('CO2'!H:H,'CO2'!$B:$B,$A31,'CO2'!$A:$A,"REFCO2")+SUMIFS('CO2'!H:H,'CO2'!$B:$B,$A31,'CO2'!$A:$A,"RESCO2")+SUMIFS('CO2'!H:H,'CO2'!$B:$B,$A31,'CO2'!$A:$A,"RSSCO2")+SUMIFS('CO2'!H:H,'CO2'!$B:$B,$A31,'CO2'!$A:$A,"TRNCO2")</f>
        <v>3747.9999999999977</v>
      </c>
      <c r="H31" s="21">
        <f>SUMIFS('CO2'!I:I,'CO2'!$B:$B,$A31,'CO2'!$A:$A,"COMCO2")+SUMIFS('CO2'!I:I,'CO2'!$B:$B,$A31,'CO2'!$A:$A,"ELCCO2")+SUMIFS('CO2'!I:I,'CO2'!$B:$B,$A31,'CO2'!$A:$A,"ETHCO2")+SUMIFS('CO2'!I:I,'CO2'!$B:$B,$A31,'CO2'!$A:$A,"INDCO2")+SUMIFS('CO2'!I:I,'CO2'!$B:$B,$A31,'CO2'!$A:$A,"REFCO2")+SUMIFS('CO2'!I:I,'CO2'!$B:$B,$A31,'CO2'!$A:$A,"RESCO2")+SUMIFS('CO2'!I:I,'CO2'!$B:$B,$A31,'CO2'!$A:$A,"RSSCO2")+SUMIFS('CO2'!I:I,'CO2'!$B:$B,$A31,'CO2'!$A:$A,"TRNCO2")</f>
        <v>3240.0000000000155</v>
      </c>
      <c r="I31" s="21">
        <f>SUMIFS('CO2'!J:J,'CO2'!$B:$B,$A31,'CO2'!$A:$A,"COMCO2")+SUMIFS('CO2'!J:J,'CO2'!$B:$B,$A31,'CO2'!$A:$A,"ELCCO2")+SUMIFS('CO2'!J:J,'CO2'!$B:$B,$A31,'CO2'!$A:$A,"ETHCO2")+SUMIFS('CO2'!J:J,'CO2'!$B:$B,$A31,'CO2'!$A:$A,"INDCO2")+SUMIFS('CO2'!J:J,'CO2'!$B:$B,$A31,'CO2'!$A:$A,"REFCO2")+SUMIFS('CO2'!J:J,'CO2'!$B:$B,$A31,'CO2'!$A:$A,"RESCO2")+SUMIFS('CO2'!J:J,'CO2'!$B:$B,$A31,'CO2'!$A:$A,"RSSCO2")+SUMIFS('CO2'!J:J,'CO2'!$B:$B,$A31,'CO2'!$A:$A,"TRNCO2")</f>
        <v>2731.9999999999991</v>
      </c>
      <c r="J31" s="21">
        <f>SUMIFS('CO2'!K:K,'CO2'!$B:$B,$A31,'CO2'!$A:$A,"COMCO2")+SUMIFS('CO2'!K:K,'CO2'!$B:$B,$A31,'CO2'!$A:$A,"ELCCO2")+SUMIFS('CO2'!K:K,'CO2'!$B:$B,$A31,'CO2'!$A:$A,"ETHCO2")+SUMIFS('CO2'!K:K,'CO2'!$B:$B,$A31,'CO2'!$A:$A,"INDCO2")+SUMIFS('CO2'!K:K,'CO2'!$B:$B,$A31,'CO2'!$A:$A,"REFCO2")+SUMIFS('CO2'!K:K,'CO2'!$B:$B,$A31,'CO2'!$A:$A,"RESCO2")+SUMIFS('CO2'!K:K,'CO2'!$B:$B,$A31,'CO2'!$A:$A,"RSSCO2")+SUMIFS('CO2'!K:K,'CO2'!$B:$B,$A31,'CO2'!$A:$A,"TRNCO2")</f>
        <v>2224.0000000000118</v>
      </c>
      <c r="K31" s="21">
        <f>SUMIFS('CO2'!L:L,'CO2'!$B:$B,$A31,'CO2'!$A:$A,"COMCO2")+SUMIFS('CO2'!L:L,'CO2'!$B:$B,$A31,'CO2'!$A:$A,"ELCCO2")+SUMIFS('CO2'!L:L,'CO2'!$B:$B,$A31,'CO2'!$A:$A,"ETHCO2")+SUMIFS('CO2'!L:L,'CO2'!$B:$B,$A31,'CO2'!$A:$A,"INDCO2")+SUMIFS('CO2'!L:L,'CO2'!$B:$B,$A31,'CO2'!$A:$A,"REFCO2")+SUMIFS('CO2'!L:L,'CO2'!$B:$B,$A31,'CO2'!$A:$A,"RESCO2")+SUMIFS('CO2'!L:L,'CO2'!$B:$B,$A31,'CO2'!$A:$A,"RSSCO2")+SUMIFS('CO2'!L:L,'CO2'!$B:$B,$A31,'CO2'!$A:$A,"TRNCO2")</f>
        <v>1716.0000000000014</v>
      </c>
      <c r="M31" s="9" t="str">
        <f t="shared" si="0"/>
        <v>0030</v>
      </c>
      <c r="N31" s="9">
        <f>VLOOKUP($M31,scenarios!$A$2:$I$61,3)</f>
        <v>2060</v>
      </c>
      <c r="O31" s="9" t="str">
        <f>VLOOKUP($M31,scenarios!$A$2:$I$61,4)</f>
        <v>Ref</v>
      </c>
      <c r="P31" s="9">
        <f>VLOOKUP($M31,scenarios!$A$2:$I$61,5)</f>
        <v>20</v>
      </c>
      <c r="Q31" s="9" t="str">
        <f>VLOOKUP($M31,scenarios!$A$2:$I$61,6)</f>
        <v>Linear-Steady</v>
      </c>
      <c r="R31" s="9" t="str">
        <f>VLOOKUP($M31,scenarios!$A$2:$I$61,7)</f>
        <v>Ref</v>
      </c>
      <c r="S31" s="9">
        <f>VLOOKUP($M31,scenarios!$A$2:$I$61,8)</f>
        <v>2030</v>
      </c>
      <c r="T31" s="9" t="str">
        <f>VLOOKUP($M31,scenarios!$A$2:$I$61,9)</f>
        <v>Ref</v>
      </c>
    </row>
    <row r="32" spans="1:20" x14ac:dyDescent="0.3">
      <c r="A32" s="2" t="s">
        <v>31</v>
      </c>
      <c r="B32" s="21">
        <f>SUMIFS('CO2'!C:C,'CO2'!$B:$B,$A32,'CO2'!$A:$A,"COMCO2")+SUMIFS('CO2'!C:C,'CO2'!$B:$B,$A32,'CO2'!$A:$A,"ELCCO2")+SUMIFS('CO2'!C:C,'CO2'!$B:$B,$A32,'CO2'!$A:$A,"ETHCO2")+SUMIFS('CO2'!C:C,'CO2'!$B:$B,$A32,'CO2'!$A:$A,"INDCO2")+SUMIFS('CO2'!C:C,'CO2'!$B:$B,$A32,'CO2'!$A:$A,"REFCO2")+SUMIFS('CO2'!C:C,'CO2'!$B:$B,$A32,'CO2'!$A:$A,"RESCO2")+SUMIFS('CO2'!C:C,'CO2'!$B:$B,$A32,'CO2'!$A:$A,"RSSCO2")+SUMIFS('CO2'!C:C,'CO2'!$B:$B,$A32,'CO2'!$A:$A,"TRNCO2")</f>
        <v>5377.4621923020986</v>
      </c>
      <c r="C32" s="21">
        <f>SUMIFS('CO2'!D:D,'CO2'!$B:$B,$A32,'CO2'!$A:$A,"COMCO2")+SUMIFS('CO2'!D:D,'CO2'!$B:$B,$A32,'CO2'!$A:$A,"ELCCO2")+SUMIFS('CO2'!D:D,'CO2'!$B:$B,$A32,'CO2'!$A:$A,"ETHCO2")+SUMIFS('CO2'!D:D,'CO2'!$B:$B,$A32,'CO2'!$A:$A,"INDCO2")+SUMIFS('CO2'!D:D,'CO2'!$B:$B,$A32,'CO2'!$A:$A,"REFCO2")+SUMIFS('CO2'!D:D,'CO2'!$B:$B,$A32,'CO2'!$A:$A,"RESCO2")+SUMIFS('CO2'!D:D,'CO2'!$B:$B,$A32,'CO2'!$A:$A,"RSSCO2")+SUMIFS('CO2'!D:D,'CO2'!$B:$B,$A32,'CO2'!$A:$A,"TRNCO2")</f>
        <v>5170.4917279874153</v>
      </c>
      <c r="D32" s="21">
        <f>SUMIFS('CO2'!E:E,'CO2'!$B:$B,$A32,'CO2'!$A:$A,"COMCO2")+SUMIFS('CO2'!E:E,'CO2'!$B:$B,$A32,'CO2'!$A:$A,"ELCCO2")+SUMIFS('CO2'!E:E,'CO2'!$B:$B,$A32,'CO2'!$A:$A,"ETHCO2")+SUMIFS('CO2'!E:E,'CO2'!$B:$B,$A32,'CO2'!$A:$A,"INDCO2")+SUMIFS('CO2'!E:E,'CO2'!$B:$B,$A32,'CO2'!$A:$A,"REFCO2")+SUMIFS('CO2'!E:E,'CO2'!$B:$B,$A32,'CO2'!$A:$A,"RESCO2")+SUMIFS('CO2'!E:E,'CO2'!$B:$B,$A32,'CO2'!$A:$A,"RSSCO2")+SUMIFS('CO2'!E:E,'CO2'!$B:$B,$A32,'CO2'!$A:$A,"TRNCO2")</f>
        <v>5090.528077994627</v>
      </c>
      <c r="E32" s="21">
        <f>SUMIFS('CO2'!F:F,'CO2'!$B:$B,$A32,'CO2'!$A:$A,"COMCO2")+SUMIFS('CO2'!F:F,'CO2'!$B:$B,$A32,'CO2'!$A:$A,"ELCCO2")+SUMIFS('CO2'!F:F,'CO2'!$B:$B,$A32,'CO2'!$A:$A,"ETHCO2")+SUMIFS('CO2'!F:F,'CO2'!$B:$B,$A32,'CO2'!$A:$A,"INDCO2")+SUMIFS('CO2'!F:F,'CO2'!$B:$B,$A32,'CO2'!$A:$A,"REFCO2")+SUMIFS('CO2'!F:F,'CO2'!$B:$B,$A32,'CO2'!$A:$A,"RESCO2")+SUMIFS('CO2'!F:F,'CO2'!$B:$B,$A32,'CO2'!$A:$A,"RSSCO2")+SUMIFS('CO2'!F:F,'CO2'!$B:$B,$A32,'CO2'!$A:$A,"TRNCO2")</f>
        <v>4813.9631793021017</v>
      </c>
      <c r="F32" s="21">
        <f>SUMIFS('CO2'!G:G,'CO2'!$B:$B,$A32,'CO2'!$A:$A,"COMCO2")+SUMIFS('CO2'!G:G,'CO2'!$B:$B,$A32,'CO2'!$A:$A,"ELCCO2")+SUMIFS('CO2'!G:G,'CO2'!$B:$B,$A32,'CO2'!$A:$A,"ETHCO2")+SUMIFS('CO2'!G:G,'CO2'!$B:$B,$A32,'CO2'!$A:$A,"INDCO2")+SUMIFS('CO2'!G:G,'CO2'!$B:$B,$A32,'CO2'!$A:$A,"REFCO2")+SUMIFS('CO2'!G:G,'CO2'!$B:$B,$A32,'CO2'!$A:$A,"RESCO2")+SUMIFS('CO2'!G:G,'CO2'!$B:$B,$A32,'CO2'!$A:$A,"RSSCO2")+SUMIFS('CO2'!G:G,'CO2'!$B:$B,$A32,'CO2'!$A:$A,"TRNCO2")</f>
        <v>4256</v>
      </c>
      <c r="G32" s="21">
        <f>SUMIFS('CO2'!H:H,'CO2'!$B:$B,$A32,'CO2'!$A:$A,"COMCO2")+SUMIFS('CO2'!H:H,'CO2'!$B:$B,$A32,'CO2'!$A:$A,"ELCCO2")+SUMIFS('CO2'!H:H,'CO2'!$B:$B,$A32,'CO2'!$A:$A,"ETHCO2")+SUMIFS('CO2'!H:H,'CO2'!$B:$B,$A32,'CO2'!$A:$A,"INDCO2")+SUMIFS('CO2'!H:H,'CO2'!$B:$B,$A32,'CO2'!$A:$A,"REFCO2")+SUMIFS('CO2'!H:H,'CO2'!$B:$B,$A32,'CO2'!$A:$A,"RESCO2")+SUMIFS('CO2'!H:H,'CO2'!$B:$B,$A32,'CO2'!$A:$A,"RSSCO2")+SUMIFS('CO2'!H:H,'CO2'!$B:$B,$A32,'CO2'!$A:$A,"TRNCO2")</f>
        <v>3748.0000000000023</v>
      </c>
      <c r="H32" s="21">
        <f>SUMIFS('CO2'!I:I,'CO2'!$B:$B,$A32,'CO2'!$A:$A,"COMCO2")+SUMIFS('CO2'!I:I,'CO2'!$B:$B,$A32,'CO2'!$A:$A,"ELCCO2")+SUMIFS('CO2'!I:I,'CO2'!$B:$B,$A32,'CO2'!$A:$A,"ETHCO2")+SUMIFS('CO2'!I:I,'CO2'!$B:$B,$A32,'CO2'!$A:$A,"INDCO2")+SUMIFS('CO2'!I:I,'CO2'!$B:$B,$A32,'CO2'!$A:$A,"REFCO2")+SUMIFS('CO2'!I:I,'CO2'!$B:$B,$A32,'CO2'!$A:$A,"RESCO2")+SUMIFS('CO2'!I:I,'CO2'!$B:$B,$A32,'CO2'!$A:$A,"RSSCO2")+SUMIFS('CO2'!I:I,'CO2'!$B:$B,$A32,'CO2'!$A:$A,"TRNCO2")</f>
        <v>3239.9999999991478</v>
      </c>
      <c r="I32" s="21">
        <f>SUMIFS('CO2'!J:J,'CO2'!$B:$B,$A32,'CO2'!$A:$A,"COMCO2")+SUMIFS('CO2'!J:J,'CO2'!$B:$B,$A32,'CO2'!$A:$A,"ELCCO2")+SUMIFS('CO2'!J:J,'CO2'!$B:$B,$A32,'CO2'!$A:$A,"ETHCO2")+SUMIFS('CO2'!J:J,'CO2'!$B:$B,$A32,'CO2'!$A:$A,"INDCO2")+SUMIFS('CO2'!J:J,'CO2'!$B:$B,$A32,'CO2'!$A:$A,"REFCO2")+SUMIFS('CO2'!J:J,'CO2'!$B:$B,$A32,'CO2'!$A:$A,"RESCO2")+SUMIFS('CO2'!J:J,'CO2'!$B:$B,$A32,'CO2'!$A:$A,"RSSCO2")+SUMIFS('CO2'!J:J,'CO2'!$B:$B,$A32,'CO2'!$A:$A,"TRNCO2")</f>
        <v>2731.9999999991128</v>
      </c>
      <c r="J32" s="21">
        <f>SUMIFS('CO2'!K:K,'CO2'!$B:$B,$A32,'CO2'!$A:$A,"COMCO2")+SUMIFS('CO2'!K:K,'CO2'!$B:$B,$A32,'CO2'!$A:$A,"ELCCO2")+SUMIFS('CO2'!K:K,'CO2'!$B:$B,$A32,'CO2'!$A:$A,"ETHCO2")+SUMIFS('CO2'!K:K,'CO2'!$B:$B,$A32,'CO2'!$A:$A,"INDCO2")+SUMIFS('CO2'!K:K,'CO2'!$B:$B,$A32,'CO2'!$A:$A,"REFCO2")+SUMIFS('CO2'!K:K,'CO2'!$B:$B,$A32,'CO2'!$A:$A,"RESCO2")+SUMIFS('CO2'!K:K,'CO2'!$B:$B,$A32,'CO2'!$A:$A,"RSSCO2")+SUMIFS('CO2'!K:K,'CO2'!$B:$B,$A32,'CO2'!$A:$A,"TRNCO2")</f>
        <v>2223.999999986092</v>
      </c>
      <c r="K32" s="21">
        <f>SUMIFS('CO2'!L:L,'CO2'!$B:$B,$A32,'CO2'!$A:$A,"COMCO2")+SUMIFS('CO2'!L:L,'CO2'!$B:$B,$A32,'CO2'!$A:$A,"ELCCO2")+SUMIFS('CO2'!L:L,'CO2'!$B:$B,$A32,'CO2'!$A:$A,"ETHCO2")+SUMIFS('CO2'!L:L,'CO2'!$B:$B,$A32,'CO2'!$A:$A,"INDCO2")+SUMIFS('CO2'!L:L,'CO2'!$B:$B,$A32,'CO2'!$A:$A,"REFCO2")+SUMIFS('CO2'!L:L,'CO2'!$B:$B,$A32,'CO2'!$A:$A,"RESCO2")+SUMIFS('CO2'!L:L,'CO2'!$B:$B,$A32,'CO2'!$A:$A,"RSSCO2")+SUMIFS('CO2'!L:L,'CO2'!$B:$B,$A32,'CO2'!$A:$A,"TRNCO2")</f>
        <v>1716.0000000000014</v>
      </c>
      <c r="M32" s="9" t="str">
        <f t="shared" si="0"/>
        <v>0031</v>
      </c>
      <c r="N32" s="9">
        <f>VLOOKUP($M32,scenarios!$A$2:$I$61,3)</f>
        <v>2060</v>
      </c>
      <c r="O32" s="9" t="str">
        <f>VLOOKUP($M32,scenarios!$A$2:$I$61,4)</f>
        <v>Ref</v>
      </c>
      <c r="P32" s="9" t="str">
        <f>VLOOKUP($M32,scenarios!$A$2:$I$61,5)</f>
        <v>Ref</v>
      </c>
      <c r="Q32" s="9" t="str">
        <f>VLOOKUP($M32,scenarios!$A$2:$I$61,6)</f>
        <v>Ref</v>
      </c>
      <c r="R32" s="9" t="str">
        <f>VLOOKUP($M32,scenarios!$A$2:$I$61,7)</f>
        <v>Low</v>
      </c>
      <c r="S32" s="9">
        <f>VLOOKUP($M32,scenarios!$A$2:$I$61,8)</f>
        <v>2030</v>
      </c>
      <c r="T32" s="9" t="str">
        <f>VLOOKUP($M32,scenarios!$A$2:$I$61,9)</f>
        <v>Ref</v>
      </c>
    </row>
    <row r="33" spans="1:20" x14ac:dyDescent="0.3">
      <c r="A33" s="2" t="s">
        <v>32</v>
      </c>
      <c r="B33" s="21">
        <f>SUMIFS('CO2'!C:C,'CO2'!$B:$B,$A33,'CO2'!$A:$A,"COMCO2")+SUMIFS('CO2'!C:C,'CO2'!$B:$B,$A33,'CO2'!$A:$A,"ELCCO2")+SUMIFS('CO2'!C:C,'CO2'!$B:$B,$A33,'CO2'!$A:$A,"ETHCO2")+SUMIFS('CO2'!C:C,'CO2'!$B:$B,$A33,'CO2'!$A:$A,"INDCO2")+SUMIFS('CO2'!C:C,'CO2'!$B:$B,$A33,'CO2'!$A:$A,"REFCO2")+SUMIFS('CO2'!C:C,'CO2'!$B:$B,$A33,'CO2'!$A:$A,"RESCO2")+SUMIFS('CO2'!C:C,'CO2'!$B:$B,$A33,'CO2'!$A:$A,"RSSCO2")+SUMIFS('CO2'!C:C,'CO2'!$B:$B,$A33,'CO2'!$A:$A,"TRNCO2")</f>
        <v>5377.4621923020977</v>
      </c>
      <c r="C33" s="21">
        <f>SUMIFS('CO2'!D:D,'CO2'!$B:$B,$A33,'CO2'!$A:$A,"COMCO2")+SUMIFS('CO2'!D:D,'CO2'!$B:$B,$A33,'CO2'!$A:$A,"ELCCO2")+SUMIFS('CO2'!D:D,'CO2'!$B:$B,$A33,'CO2'!$A:$A,"ETHCO2")+SUMIFS('CO2'!D:D,'CO2'!$B:$B,$A33,'CO2'!$A:$A,"INDCO2")+SUMIFS('CO2'!D:D,'CO2'!$B:$B,$A33,'CO2'!$A:$A,"REFCO2")+SUMIFS('CO2'!D:D,'CO2'!$B:$B,$A33,'CO2'!$A:$A,"RESCO2")+SUMIFS('CO2'!D:D,'CO2'!$B:$B,$A33,'CO2'!$A:$A,"RSSCO2")+SUMIFS('CO2'!D:D,'CO2'!$B:$B,$A33,'CO2'!$A:$A,"TRNCO2")</f>
        <v>5170.4917279874144</v>
      </c>
      <c r="D33" s="21">
        <f>SUMIFS('CO2'!E:E,'CO2'!$B:$B,$A33,'CO2'!$A:$A,"COMCO2")+SUMIFS('CO2'!E:E,'CO2'!$B:$B,$A33,'CO2'!$A:$A,"ELCCO2")+SUMIFS('CO2'!E:E,'CO2'!$B:$B,$A33,'CO2'!$A:$A,"ETHCO2")+SUMIFS('CO2'!E:E,'CO2'!$B:$B,$A33,'CO2'!$A:$A,"INDCO2")+SUMIFS('CO2'!E:E,'CO2'!$B:$B,$A33,'CO2'!$A:$A,"REFCO2")+SUMIFS('CO2'!E:E,'CO2'!$B:$B,$A33,'CO2'!$A:$A,"RESCO2")+SUMIFS('CO2'!E:E,'CO2'!$B:$B,$A33,'CO2'!$A:$A,"RSSCO2")+SUMIFS('CO2'!E:E,'CO2'!$B:$B,$A33,'CO2'!$A:$A,"TRNCO2")</f>
        <v>5090.5280779950999</v>
      </c>
      <c r="E33" s="21">
        <f>SUMIFS('CO2'!F:F,'CO2'!$B:$B,$A33,'CO2'!$A:$A,"COMCO2")+SUMIFS('CO2'!F:F,'CO2'!$B:$B,$A33,'CO2'!$A:$A,"ELCCO2")+SUMIFS('CO2'!F:F,'CO2'!$B:$B,$A33,'CO2'!$A:$A,"ETHCO2")+SUMIFS('CO2'!F:F,'CO2'!$B:$B,$A33,'CO2'!$A:$A,"INDCO2")+SUMIFS('CO2'!F:F,'CO2'!$B:$B,$A33,'CO2'!$A:$A,"REFCO2")+SUMIFS('CO2'!F:F,'CO2'!$B:$B,$A33,'CO2'!$A:$A,"RESCO2")+SUMIFS('CO2'!F:F,'CO2'!$B:$B,$A33,'CO2'!$A:$A,"RSSCO2")+SUMIFS('CO2'!F:F,'CO2'!$B:$B,$A33,'CO2'!$A:$A,"TRNCO2")</f>
        <v>4813.9631793029421</v>
      </c>
      <c r="F33" s="21">
        <f>SUMIFS('CO2'!G:G,'CO2'!$B:$B,$A33,'CO2'!$A:$A,"COMCO2")+SUMIFS('CO2'!G:G,'CO2'!$B:$B,$A33,'CO2'!$A:$A,"ELCCO2")+SUMIFS('CO2'!G:G,'CO2'!$B:$B,$A33,'CO2'!$A:$A,"ETHCO2")+SUMIFS('CO2'!G:G,'CO2'!$B:$B,$A33,'CO2'!$A:$A,"INDCO2")+SUMIFS('CO2'!G:G,'CO2'!$B:$B,$A33,'CO2'!$A:$A,"REFCO2")+SUMIFS('CO2'!G:G,'CO2'!$B:$B,$A33,'CO2'!$A:$A,"RESCO2")+SUMIFS('CO2'!G:G,'CO2'!$B:$B,$A33,'CO2'!$A:$A,"RSSCO2")+SUMIFS('CO2'!G:G,'CO2'!$B:$B,$A33,'CO2'!$A:$A,"TRNCO2")</f>
        <v>4256.0000000000055</v>
      </c>
      <c r="G33" s="21">
        <f>SUMIFS('CO2'!H:H,'CO2'!$B:$B,$A33,'CO2'!$A:$A,"COMCO2")+SUMIFS('CO2'!H:H,'CO2'!$B:$B,$A33,'CO2'!$A:$A,"ELCCO2")+SUMIFS('CO2'!H:H,'CO2'!$B:$B,$A33,'CO2'!$A:$A,"ETHCO2")+SUMIFS('CO2'!H:H,'CO2'!$B:$B,$A33,'CO2'!$A:$A,"INDCO2")+SUMIFS('CO2'!H:H,'CO2'!$B:$B,$A33,'CO2'!$A:$A,"REFCO2")+SUMIFS('CO2'!H:H,'CO2'!$B:$B,$A33,'CO2'!$A:$A,"RESCO2")+SUMIFS('CO2'!H:H,'CO2'!$B:$B,$A33,'CO2'!$A:$A,"RSSCO2")+SUMIFS('CO2'!H:H,'CO2'!$B:$B,$A33,'CO2'!$A:$A,"TRNCO2")</f>
        <v>3748.0000000000009</v>
      </c>
      <c r="H33" s="21">
        <f>SUMIFS('CO2'!I:I,'CO2'!$B:$B,$A33,'CO2'!$A:$A,"COMCO2")+SUMIFS('CO2'!I:I,'CO2'!$B:$B,$A33,'CO2'!$A:$A,"ELCCO2")+SUMIFS('CO2'!I:I,'CO2'!$B:$B,$A33,'CO2'!$A:$A,"ETHCO2")+SUMIFS('CO2'!I:I,'CO2'!$B:$B,$A33,'CO2'!$A:$A,"INDCO2")+SUMIFS('CO2'!I:I,'CO2'!$B:$B,$A33,'CO2'!$A:$A,"REFCO2")+SUMIFS('CO2'!I:I,'CO2'!$B:$B,$A33,'CO2'!$A:$A,"RESCO2")+SUMIFS('CO2'!I:I,'CO2'!$B:$B,$A33,'CO2'!$A:$A,"RSSCO2")+SUMIFS('CO2'!I:I,'CO2'!$B:$B,$A33,'CO2'!$A:$A,"TRNCO2")</f>
        <v>3240.0000000000018</v>
      </c>
      <c r="I33" s="21">
        <f>SUMIFS('CO2'!J:J,'CO2'!$B:$B,$A33,'CO2'!$A:$A,"COMCO2")+SUMIFS('CO2'!J:J,'CO2'!$B:$B,$A33,'CO2'!$A:$A,"ELCCO2")+SUMIFS('CO2'!J:J,'CO2'!$B:$B,$A33,'CO2'!$A:$A,"ETHCO2")+SUMIFS('CO2'!J:J,'CO2'!$B:$B,$A33,'CO2'!$A:$A,"INDCO2")+SUMIFS('CO2'!J:J,'CO2'!$B:$B,$A33,'CO2'!$A:$A,"REFCO2")+SUMIFS('CO2'!J:J,'CO2'!$B:$B,$A33,'CO2'!$A:$A,"RESCO2")+SUMIFS('CO2'!J:J,'CO2'!$B:$B,$A33,'CO2'!$A:$A,"RSSCO2")+SUMIFS('CO2'!J:J,'CO2'!$B:$B,$A33,'CO2'!$A:$A,"TRNCO2")</f>
        <v>2732.0000000000036</v>
      </c>
      <c r="J33" s="21">
        <f>SUMIFS('CO2'!K:K,'CO2'!$B:$B,$A33,'CO2'!$A:$A,"COMCO2")+SUMIFS('CO2'!K:K,'CO2'!$B:$B,$A33,'CO2'!$A:$A,"ELCCO2")+SUMIFS('CO2'!K:K,'CO2'!$B:$B,$A33,'CO2'!$A:$A,"ETHCO2")+SUMIFS('CO2'!K:K,'CO2'!$B:$B,$A33,'CO2'!$A:$A,"INDCO2")+SUMIFS('CO2'!K:K,'CO2'!$B:$B,$A33,'CO2'!$A:$A,"REFCO2")+SUMIFS('CO2'!K:K,'CO2'!$B:$B,$A33,'CO2'!$A:$A,"RESCO2")+SUMIFS('CO2'!K:K,'CO2'!$B:$B,$A33,'CO2'!$A:$A,"RSSCO2")+SUMIFS('CO2'!K:K,'CO2'!$B:$B,$A33,'CO2'!$A:$A,"TRNCO2")</f>
        <v>2223.9999999999991</v>
      </c>
      <c r="K33" s="21">
        <f>SUMIFS('CO2'!L:L,'CO2'!$B:$B,$A33,'CO2'!$A:$A,"COMCO2")+SUMIFS('CO2'!L:L,'CO2'!$B:$B,$A33,'CO2'!$A:$A,"ELCCO2")+SUMIFS('CO2'!L:L,'CO2'!$B:$B,$A33,'CO2'!$A:$A,"ETHCO2")+SUMIFS('CO2'!L:L,'CO2'!$B:$B,$A33,'CO2'!$A:$A,"INDCO2")+SUMIFS('CO2'!L:L,'CO2'!$B:$B,$A33,'CO2'!$A:$A,"REFCO2")+SUMIFS('CO2'!L:L,'CO2'!$B:$B,$A33,'CO2'!$A:$A,"RESCO2")+SUMIFS('CO2'!L:L,'CO2'!$B:$B,$A33,'CO2'!$A:$A,"RSSCO2")+SUMIFS('CO2'!L:L,'CO2'!$B:$B,$A33,'CO2'!$A:$A,"TRNCO2")</f>
        <v>1716.0000000000007</v>
      </c>
      <c r="M33" s="9" t="str">
        <f t="shared" si="0"/>
        <v>0032</v>
      </c>
      <c r="N33" s="9">
        <f>VLOOKUP($M33,scenarios!$A$2:$I$61,3)</f>
        <v>2060</v>
      </c>
      <c r="O33" s="9" t="str">
        <f>VLOOKUP($M33,scenarios!$A$2:$I$61,4)</f>
        <v>Ref</v>
      </c>
      <c r="P33" s="9" t="str">
        <f>VLOOKUP($M33,scenarios!$A$2:$I$61,5)</f>
        <v>Ref</v>
      </c>
      <c r="Q33" s="9" t="str">
        <f>VLOOKUP($M33,scenarios!$A$2:$I$61,6)</f>
        <v>Ref</v>
      </c>
      <c r="R33" s="9" t="str">
        <f>VLOOKUP($M33,scenarios!$A$2:$I$61,7)</f>
        <v>Doe4</v>
      </c>
      <c r="S33" s="9">
        <f>VLOOKUP($M33,scenarios!$A$2:$I$61,8)</f>
        <v>2030</v>
      </c>
      <c r="T33" s="9" t="str">
        <f>VLOOKUP($M33,scenarios!$A$2:$I$61,9)</f>
        <v>Ref</v>
      </c>
    </row>
    <row r="34" spans="1:20" x14ac:dyDescent="0.3">
      <c r="A34" s="2" t="s">
        <v>33</v>
      </c>
      <c r="B34" s="21">
        <f>SUMIFS('CO2'!C:C,'CO2'!$B:$B,$A34,'CO2'!$A:$A,"COMCO2")+SUMIFS('CO2'!C:C,'CO2'!$B:$B,$A34,'CO2'!$A:$A,"ELCCO2")+SUMIFS('CO2'!C:C,'CO2'!$B:$B,$A34,'CO2'!$A:$A,"ETHCO2")+SUMIFS('CO2'!C:C,'CO2'!$B:$B,$A34,'CO2'!$A:$A,"INDCO2")+SUMIFS('CO2'!C:C,'CO2'!$B:$B,$A34,'CO2'!$A:$A,"REFCO2")+SUMIFS('CO2'!C:C,'CO2'!$B:$B,$A34,'CO2'!$A:$A,"RESCO2")+SUMIFS('CO2'!C:C,'CO2'!$B:$B,$A34,'CO2'!$A:$A,"RSSCO2")+SUMIFS('CO2'!C:C,'CO2'!$B:$B,$A34,'CO2'!$A:$A,"TRNCO2")</f>
        <v>5377.4621923020977</v>
      </c>
      <c r="C34" s="21">
        <f>SUMIFS('CO2'!D:D,'CO2'!$B:$B,$A34,'CO2'!$A:$A,"COMCO2")+SUMIFS('CO2'!D:D,'CO2'!$B:$B,$A34,'CO2'!$A:$A,"ELCCO2")+SUMIFS('CO2'!D:D,'CO2'!$B:$B,$A34,'CO2'!$A:$A,"ETHCO2")+SUMIFS('CO2'!D:D,'CO2'!$B:$B,$A34,'CO2'!$A:$A,"INDCO2")+SUMIFS('CO2'!D:D,'CO2'!$B:$B,$A34,'CO2'!$A:$A,"REFCO2")+SUMIFS('CO2'!D:D,'CO2'!$B:$B,$A34,'CO2'!$A:$A,"RESCO2")+SUMIFS('CO2'!D:D,'CO2'!$B:$B,$A34,'CO2'!$A:$A,"RSSCO2")+SUMIFS('CO2'!D:D,'CO2'!$B:$B,$A34,'CO2'!$A:$A,"TRNCO2")</f>
        <v>5170.4917279874171</v>
      </c>
      <c r="D34" s="21">
        <f>SUMIFS('CO2'!E:E,'CO2'!$B:$B,$A34,'CO2'!$A:$A,"COMCO2")+SUMIFS('CO2'!E:E,'CO2'!$B:$B,$A34,'CO2'!$A:$A,"ELCCO2")+SUMIFS('CO2'!E:E,'CO2'!$B:$B,$A34,'CO2'!$A:$A,"ETHCO2")+SUMIFS('CO2'!E:E,'CO2'!$B:$B,$A34,'CO2'!$A:$A,"INDCO2")+SUMIFS('CO2'!E:E,'CO2'!$B:$B,$A34,'CO2'!$A:$A,"REFCO2")+SUMIFS('CO2'!E:E,'CO2'!$B:$B,$A34,'CO2'!$A:$A,"RESCO2")+SUMIFS('CO2'!E:E,'CO2'!$B:$B,$A34,'CO2'!$A:$A,"RSSCO2")+SUMIFS('CO2'!E:E,'CO2'!$B:$B,$A34,'CO2'!$A:$A,"TRNCO2")</f>
        <v>5090.5280779945142</v>
      </c>
      <c r="E34" s="21">
        <f>SUMIFS('CO2'!F:F,'CO2'!$B:$B,$A34,'CO2'!$A:$A,"COMCO2")+SUMIFS('CO2'!F:F,'CO2'!$B:$B,$A34,'CO2'!$A:$A,"ELCCO2")+SUMIFS('CO2'!F:F,'CO2'!$B:$B,$A34,'CO2'!$A:$A,"ETHCO2")+SUMIFS('CO2'!F:F,'CO2'!$B:$B,$A34,'CO2'!$A:$A,"INDCO2")+SUMIFS('CO2'!F:F,'CO2'!$B:$B,$A34,'CO2'!$A:$A,"REFCO2")+SUMIFS('CO2'!F:F,'CO2'!$B:$B,$A34,'CO2'!$A:$A,"RESCO2")+SUMIFS('CO2'!F:F,'CO2'!$B:$B,$A34,'CO2'!$A:$A,"RSSCO2")+SUMIFS('CO2'!F:F,'CO2'!$B:$B,$A34,'CO2'!$A:$A,"TRNCO2")</f>
        <v>4813.9631793025674</v>
      </c>
      <c r="F34" s="21">
        <f>SUMIFS('CO2'!G:G,'CO2'!$B:$B,$A34,'CO2'!$A:$A,"COMCO2")+SUMIFS('CO2'!G:G,'CO2'!$B:$B,$A34,'CO2'!$A:$A,"ELCCO2")+SUMIFS('CO2'!G:G,'CO2'!$B:$B,$A34,'CO2'!$A:$A,"ETHCO2")+SUMIFS('CO2'!G:G,'CO2'!$B:$B,$A34,'CO2'!$A:$A,"INDCO2")+SUMIFS('CO2'!G:G,'CO2'!$B:$B,$A34,'CO2'!$A:$A,"REFCO2")+SUMIFS('CO2'!G:G,'CO2'!$B:$B,$A34,'CO2'!$A:$A,"RESCO2")+SUMIFS('CO2'!G:G,'CO2'!$B:$B,$A34,'CO2'!$A:$A,"RSSCO2")+SUMIFS('CO2'!G:G,'CO2'!$B:$B,$A34,'CO2'!$A:$A,"TRNCO2")</f>
        <v>4256.0000000000082</v>
      </c>
      <c r="G34" s="21">
        <f>SUMIFS('CO2'!H:H,'CO2'!$B:$B,$A34,'CO2'!$A:$A,"COMCO2")+SUMIFS('CO2'!H:H,'CO2'!$B:$B,$A34,'CO2'!$A:$A,"ELCCO2")+SUMIFS('CO2'!H:H,'CO2'!$B:$B,$A34,'CO2'!$A:$A,"ETHCO2")+SUMIFS('CO2'!H:H,'CO2'!$B:$B,$A34,'CO2'!$A:$A,"INDCO2")+SUMIFS('CO2'!H:H,'CO2'!$B:$B,$A34,'CO2'!$A:$A,"REFCO2")+SUMIFS('CO2'!H:H,'CO2'!$B:$B,$A34,'CO2'!$A:$A,"RESCO2")+SUMIFS('CO2'!H:H,'CO2'!$B:$B,$A34,'CO2'!$A:$A,"RSSCO2")+SUMIFS('CO2'!H:H,'CO2'!$B:$B,$A34,'CO2'!$A:$A,"TRNCO2")</f>
        <v>3748.0000000000023</v>
      </c>
      <c r="H34" s="21">
        <f>SUMIFS('CO2'!I:I,'CO2'!$B:$B,$A34,'CO2'!$A:$A,"COMCO2")+SUMIFS('CO2'!I:I,'CO2'!$B:$B,$A34,'CO2'!$A:$A,"ELCCO2")+SUMIFS('CO2'!I:I,'CO2'!$B:$B,$A34,'CO2'!$A:$A,"ETHCO2")+SUMIFS('CO2'!I:I,'CO2'!$B:$B,$A34,'CO2'!$A:$A,"INDCO2")+SUMIFS('CO2'!I:I,'CO2'!$B:$B,$A34,'CO2'!$A:$A,"REFCO2")+SUMIFS('CO2'!I:I,'CO2'!$B:$B,$A34,'CO2'!$A:$A,"RESCO2")+SUMIFS('CO2'!I:I,'CO2'!$B:$B,$A34,'CO2'!$A:$A,"RSSCO2")+SUMIFS('CO2'!I:I,'CO2'!$B:$B,$A34,'CO2'!$A:$A,"TRNCO2")</f>
        <v>3240.0000000000045</v>
      </c>
      <c r="I34" s="21">
        <f>SUMIFS('CO2'!J:J,'CO2'!$B:$B,$A34,'CO2'!$A:$A,"COMCO2")+SUMIFS('CO2'!J:J,'CO2'!$B:$B,$A34,'CO2'!$A:$A,"ELCCO2")+SUMIFS('CO2'!J:J,'CO2'!$B:$B,$A34,'CO2'!$A:$A,"ETHCO2")+SUMIFS('CO2'!J:J,'CO2'!$B:$B,$A34,'CO2'!$A:$A,"INDCO2")+SUMIFS('CO2'!J:J,'CO2'!$B:$B,$A34,'CO2'!$A:$A,"REFCO2")+SUMIFS('CO2'!J:J,'CO2'!$B:$B,$A34,'CO2'!$A:$A,"RESCO2")+SUMIFS('CO2'!J:J,'CO2'!$B:$B,$A34,'CO2'!$A:$A,"RSSCO2")+SUMIFS('CO2'!J:J,'CO2'!$B:$B,$A34,'CO2'!$A:$A,"TRNCO2")</f>
        <v>2732.0000000000018</v>
      </c>
      <c r="J34" s="21">
        <f>SUMIFS('CO2'!K:K,'CO2'!$B:$B,$A34,'CO2'!$A:$A,"COMCO2")+SUMIFS('CO2'!K:K,'CO2'!$B:$B,$A34,'CO2'!$A:$A,"ELCCO2")+SUMIFS('CO2'!K:K,'CO2'!$B:$B,$A34,'CO2'!$A:$A,"ETHCO2")+SUMIFS('CO2'!K:K,'CO2'!$B:$B,$A34,'CO2'!$A:$A,"INDCO2")+SUMIFS('CO2'!K:K,'CO2'!$B:$B,$A34,'CO2'!$A:$A,"REFCO2")+SUMIFS('CO2'!K:K,'CO2'!$B:$B,$A34,'CO2'!$A:$A,"RESCO2")+SUMIFS('CO2'!K:K,'CO2'!$B:$B,$A34,'CO2'!$A:$A,"RSSCO2")+SUMIFS('CO2'!K:K,'CO2'!$B:$B,$A34,'CO2'!$A:$A,"TRNCO2")</f>
        <v>2223.9999999999991</v>
      </c>
      <c r="K34" s="21">
        <f>SUMIFS('CO2'!L:L,'CO2'!$B:$B,$A34,'CO2'!$A:$A,"COMCO2")+SUMIFS('CO2'!L:L,'CO2'!$B:$B,$A34,'CO2'!$A:$A,"ELCCO2")+SUMIFS('CO2'!L:L,'CO2'!$B:$B,$A34,'CO2'!$A:$A,"ETHCO2")+SUMIFS('CO2'!L:L,'CO2'!$B:$B,$A34,'CO2'!$A:$A,"INDCO2")+SUMIFS('CO2'!L:L,'CO2'!$B:$B,$A34,'CO2'!$A:$A,"REFCO2")+SUMIFS('CO2'!L:L,'CO2'!$B:$B,$A34,'CO2'!$A:$A,"RESCO2")+SUMIFS('CO2'!L:L,'CO2'!$B:$B,$A34,'CO2'!$A:$A,"RSSCO2")+SUMIFS('CO2'!L:L,'CO2'!$B:$B,$A34,'CO2'!$A:$A,"TRNCO2")</f>
        <v>1716.0000000000034</v>
      </c>
      <c r="M34" s="9" t="str">
        <f t="shared" si="0"/>
        <v>0033</v>
      </c>
      <c r="N34" s="9">
        <f>VLOOKUP($M34,scenarios!$A$2:$I$61,3)</f>
        <v>2060</v>
      </c>
      <c r="O34" s="9" t="str">
        <f>VLOOKUP($M34,scenarios!$A$2:$I$61,4)</f>
        <v>Ref</v>
      </c>
      <c r="P34" s="9" t="str">
        <f>VLOOKUP($M34,scenarios!$A$2:$I$61,5)</f>
        <v>Ref</v>
      </c>
      <c r="Q34" s="9" t="str">
        <f>VLOOKUP($M34,scenarios!$A$2:$I$61,6)</f>
        <v>Ref</v>
      </c>
      <c r="R34" s="9" t="str">
        <f>VLOOKUP($M34,scenarios!$A$2:$I$61,7)</f>
        <v>Doe2</v>
      </c>
      <c r="S34" s="9">
        <f>VLOOKUP($M34,scenarios!$A$2:$I$61,8)</f>
        <v>2030</v>
      </c>
      <c r="T34" s="9" t="str">
        <f>VLOOKUP($M34,scenarios!$A$2:$I$61,9)</f>
        <v>Ref</v>
      </c>
    </row>
    <row r="35" spans="1:20" x14ac:dyDescent="0.3">
      <c r="A35" s="2" t="s">
        <v>34</v>
      </c>
      <c r="B35" s="21">
        <f>SUMIFS('CO2'!C:C,'CO2'!$B:$B,$A35,'CO2'!$A:$A,"COMCO2")+SUMIFS('CO2'!C:C,'CO2'!$B:$B,$A35,'CO2'!$A:$A,"ELCCO2")+SUMIFS('CO2'!C:C,'CO2'!$B:$B,$A35,'CO2'!$A:$A,"ETHCO2")+SUMIFS('CO2'!C:C,'CO2'!$B:$B,$A35,'CO2'!$A:$A,"INDCO2")+SUMIFS('CO2'!C:C,'CO2'!$B:$B,$A35,'CO2'!$A:$A,"REFCO2")+SUMIFS('CO2'!C:C,'CO2'!$B:$B,$A35,'CO2'!$A:$A,"RESCO2")+SUMIFS('CO2'!C:C,'CO2'!$B:$B,$A35,'CO2'!$A:$A,"RSSCO2")+SUMIFS('CO2'!C:C,'CO2'!$B:$B,$A35,'CO2'!$A:$A,"TRNCO2")</f>
        <v>5377.4521458011377</v>
      </c>
      <c r="C35" s="21">
        <f>SUMIFS('CO2'!D:D,'CO2'!$B:$B,$A35,'CO2'!$A:$A,"COMCO2")+SUMIFS('CO2'!D:D,'CO2'!$B:$B,$A35,'CO2'!$A:$A,"ELCCO2")+SUMIFS('CO2'!D:D,'CO2'!$B:$B,$A35,'CO2'!$A:$A,"ETHCO2")+SUMIFS('CO2'!D:D,'CO2'!$B:$B,$A35,'CO2'!$A:$A,"INDCO2")+SUMIFS('CO2'!D:D,'CO2'!$B:$B,$A35,'CO2'!$A:$A,"REFCO2")+SUMIFS('CO2'!D:D,'CO2'!$B:$B,$A35,'CO2'!$A:$A,"RESCO2")+SUMIFS('CO2'!D:D,'CO2'!$B:$B,$A35,'CO2'!$A:$A,"RSSCO2")+SUMIFS('CO2'!D:D,'CO2'!$B:$B,$A35,'CO2'!$A:$A,"TRNCO2")</f>
        <v>5169.103015091021</v>
      </c>
      <c r="D35" s="21">
        <f>SUMIFS('CO2'!E:E,'CO2'!$B:$B,$A35,'CO2'!$A:$A,"COMCO2")+SUMIFS('CO2'!E:E,'CO2'!$B:$B,$A35,'CO2'!$A:$A,"ELCCO2")+SUMIFS('CO2'!E:E,'CO2'!$B:$B,$A35,'CO2'!$A:$A,"ETHCO2")+SUMIFS('CO2'!E:E,'CO2'!$B:$B,$A35,'CO2'!$A:$A,"INDCO2")+SUMIFS('CO2'!E:E,'CO2'!$B:$B,$A35,'CO2'!$A:$A,"REFCO2")+SUMIFS('CO2'!E:E,'CO2'!$B:$B,$A35,'CO2'!$A:$A,"RESCO2")+SUMIFS('CO2'!E:E,'CO2'!$B:$B,$A35,'CO2'!$A:$A,"RSSCO2")+SUMIFS('CO2'!E:E,'CO2'!$B:$B,$A35,'CO2'!$A:$A,"TRNCO2")</f>
        <v>5089.5112478256378</v>
      </c>
      <c r="E35" s="21">
        <f>SUMIFS('CO2'!F:F,'CO2'!$B:$B,$A35,'CO2'!$A:$A,"COMCO2")+SUMIFS('CO2'!F:F,'CO2'!$B:$B,$A35,'CO2'!$A:$A,"ELCCO2")+SUMIFS('CO2'!F:F,'CO2'!$B:$B,$A35,'CO2'!$A:$A,"ETHCO2")+SUMIFS('CO2'!F:F,'CO2'!$B:$B,$A35,'CO2'!$A:$A,"INDCO2")+SUMIFS('CO2'!F:F,'CO2'!$B:$B,$A35,'CO2'!$A:$A,"REFCO2")+SUMIFS('CO2'!F:F,'CO2'!$B:$B,$A35,'CO2'!$A:$A,"RESCO2")+SUMIFS('CO2'!F:F,'CO2'!$B:$B,$A35,'CO2'!$A:$A,"RSSCO2")+SUMIFS('CO2'!F:F,'CO2'!$B:$B,$A35,'CO2'!$A:$A,"TRNCO2")</f>
        <v>4813.0015101146773</v>
      </c>
      <c r="F35" s="21">
        <f>SUMIFS('CO2'!G:G,'CO2'!$B:$B,$A35,'CO2'!$A:$A,"COMCO2")+SUMIFS('CO2'!G:G,'CO2'!$B:$B,$A35,'CO2'!$A:$A,"ELCCO2")+SUMIFS('CO2'!G:G,'CO2'!$B:$B,$A35,'CO2'!$A:$A,"ETHCO2")+SUMIFS('CO2'!G:G,'CO2'!$B:$B,$A35,'CO2'!$A:$A,"INDCO2")+SUMIFS('CO2'!G:G,'CO2'!$B:$B,$A35,'CO2'!$A:$A,"REFCO2")+SUMIFS('CO2'!G:G,'CO2'!$B:$B,$A35,'CO2'!$A:$A,"RESCO2")+SUMIFS('CO2'!G:G,'CO2'!$B:$B,$A35,'CO2'!$A:$A,"RSSCO2")+SUMIFS('CO2'!G:G,'CO2'!$B:$B,$A35,'CO2'!$A:$A,"TRNCO2")</f>
        <v>4256.0000000000045</v>
      </c>
      <c r="G35" s="21">
        <f>SUMIFS('CO2'!H:H,'CO2'!$B:$B,$A35,'CO2'!$A:$A,"COMCO2")+SUMIFS('CO2'!H:H,'CO2'!$B:$B,$A35,'CO2'!$A:$A,"ELCCO2")+SUMIFS('CO2'!H:H,'CO2'!$B:$B,$A35,'CO2'!$A:$A,"ETHCO2")+SUMIFS('CO2'!H:H,'CO2'!$B:$B,$A35,'CO2'!$A:$A,"INDCO2")+SUMIFS('CO2'!H:H,'CO2'!$B:$B,$A35,'CO2'!$A:$A,"REFCO2")+SUMIFS('CO2'!H:H,'CO2'!$B:$B,$A35,'CO2'!$A:$A,"RESCO2")+SUMIFS('CO2'!H:H,'CO2'!$B:$B,$A35,'CO2'!$A:$A,"RSSCO2")+SUMIFS('CO2'!H:H,'CO2'!$B:$B,$A35,'CO2'!$A:$A,"TRNCO2")</f>
        <v>3748.0000000000036</v>
      </c>
      <c r="H35" s="21">
        <f>SUMIFS('CO2'!I:I,'CO2'!$B:$B,$A35,'CO2'!$A:$A,"COMCO2")+SUMIFS('CO2'!I:I,'CO2'!$B:$B,$A35,'CO2'!$A:$A,"ELCCO2")+SUMIFS('CO2'!I:I,'CO2'!$B:$B,$A35,'CO2'!$A:$A,"ETHCO2")+SUMIFS('CO2'!I:I,'CO2'!$B:$B,$A35,'CO2'!$A:$A,"INDCO2")+SUMIFS('CO2'!I:I,'CO2'!$B:$B,$A35,'CO2'!$A:$A,"REFCO2")+SUMIFS('CO2'!I:I,'CO2'!$B:$B,$A35,'CO2'!$A:$A,"RESCO2")+SUMIFS('CO2'!I:I,'CO2'!$B:$B,$A35,'CO2'!$A:$A,"RSSCO2")+SUMIFS('CO2'!I:I,'CO2'!$B:$B,$A35,'CO2'!$A:$A,"TRNCO2")</f>
        <v>3239.9999999993806</v>
      </c>
      <c r="I35" s="21">
        <f>SUMIFS('CO2'!J:J,'CO2'!$B:$B,$A35,'CO2'!$A:$A,"COMCO2")+SUMIFS('CO2'!J:J,'CO2'!$B:$B,$A35,'CO2'!$A:$A,"ELCCO2")+SUMIFS('CO2'!J:J,'CO2'!$B:$B,$A35,'CO2'!$A:$A,"ETHCO2")+SUMIFS('CO2'!J:J,'CO2'!$B:$B,$A35,'CO2'!$A:$A,"INDCO2")+SUMIFS('CO2'!J:J,'CO2'!$B:$B,$A35,'CO2'!$A:$A,"REFCO2")+SUMIFS('CO2'!J:J,'CO2'!$B:$B,$A35,'CO2'!$A:$A,"RESCO2")+SUMIFS('CO2'!J:J,'CO2'!$B:$B,$A35,'CO2'!$A:$A,"RSSCO2")+SUMIFS('CO2'!J:J,'CO2'!$B:$B,$A35,'CO2'!$A:$A,"TRNCO2")</f>
        <v>2731.999999999</v>
      </c>
      <c r="J35" s="21">
        <f>SUMIFS('CO2'!K:K,'CO2'!$B:$B,$A35,'CO2'!$A:$A,"COMCO2")+SUMIFS('CO2'!K:K,'CO2'!$B:$B,$A35,'CO2'!$A:$A,"ELCCO2")+SUMIFS('CO2'!K:K,'CO2'!$B:$B,$A35,'CO2'!$A:$A,"ETHCO2")+SUMIFS('CO2'!K:K,'CO2'!$B:$B,$A35,'CO2'!$A:$A,"INDCO2")+SUMIFS('CO2'!K:K,'CO2'!$B:$B,$A35,'CO2'!$A:$A,"REFCO2")+SUMIFS('CO2'!K:K,'CO2'!$B:$B,$A35,'CO2'!$A:$A,"RESCO2")+SUMIFS('CO2'!K:K,'CO2'!$B:$B,$A35,'CO2'!$A:$A,"RSSCO2")+SUMIFS('CO2'!K:K,'CO2'!$B:$B,$A35,'CO2'!$A:$A,"TRNCO2")</f>
        <v>2224.0000000002301</v>
      </c>
      <c r="K35" s="21">
        <f>SUMIFS('CO2'!L:L,'CO2'!$B:$B,$A35,'CO2'!$A:$A,"COMCO2")+SUMIFS('CO2'!L:L,'CO2'!$B:$B,$A35,'CO2'!$A:$A,"ELCCO2")+SUMIFS('CO2'!L:L,'CO2'!$B:$B,$A35,'CO2'!$A:$A,"ETHCO2")+SUMIFS('CO2'!L:L,'CO2'!$B:$B,$A35,'CO2'!$A:$A,"INDCO2")+SUMIFS('CO2'!L:L,'CO2'!$B:$B,$A35,'CO2'!$A:$A,"REFCO2")+SUMIFS('CO2'!L:L,'CO2'!$B:$B,$A35,'CO2'!$A:$A,"RESCO2")+SUMIFS('CO2'!L:L,'CO2'!$B:$B,$A35,'CO2'!$A:$A,"RSSCO2")+SUMIFS('CO2'!L:L,'CO2'!$B:$B,$A35,'CO2'!$A:$A,"TRNCO2")</f>
        <v>1715.999999986389</v>
      </c>
      <c r="M35" s="9" t="str">
        <f t="shared" ref="M35:M62" si="1">RIGHT(A35,4)</f>
        <v>0034</v>
      </c>
      <c r="N35" s="9">
        <f>VLOOKUP($M35,scenarios!$A$2:$I$61,3)</f>
        <v>2060</v>
      </c>
      <c r="O35" s="9" t="str">
        <f>VLOOKUP($M35,scenarios!$A$2:$I$61,4)</f>
        <v>Ref</v>
      </c>
      <c r="P35" s="9" t="str">
        <f>VLOOKUP($M35,scenarios!$A$2:$I$61,5)</f>
        <v>Ref</v>
      </c>
      <c r="Q35" s="9" t="str">
        <f>VLOOKUP($M35,scenarios!$A$2:$I$61,6)</f>
        <v>Linear-Steady</v>
      </c>
      <c r="R35" s="9" t="str">
        <f>VLOOKUP($M35,scenarios!$A$2:$I$61,7)</f>
        <v>Low</v>
      </c>
      <c r="S35" s="9">
        <f>VLOOKUP($M35,scenarios!$A$2:$I$61,8)</f>
        <v>2030</v>
      </c>
      <c r="T35" s="9" t="str">
        <f>VLOOKUP($M35,scenarios!$A$2:$I$61,9)</f>
        <v>Ref</v>
      </c>
    </row>
    <row r="36" spans="1:20" x14ac:dyDescent="0.3">
      <c r="A36" s="2" t="s">
        <v>35</v>
      </c>
      <c r="B36" s="21">
        <f>SUMIFS('CO2'!C:C,'CO2'!$B:$B,$A36,'CO2'!$A:$A,"COMCO2")+SUMIFS('CO2'!C:C,'CO2'!$B:$B,$A36,'CO2'!$A:$A,"ELCCO2")+SUMIFS('CO2'!C:C,'CO2'!$B:$B,$A36,'CO2'!$A:$A,"ETHCO2")+SUMIFS('CO2'!C:C,'CO2'!$B:$B,$A36,'CO2'!$A:$A,"INDCO2")+SUMIFS('CO2'!C:C,'CO2'!$B:$B,$A36,'CO2'!$A:$A,"REFCO2")+SUMIFS('CO2'!C:C,'CO2'!$B:$B,$A36,'CO2'!$A:$A,"RESCO2")+SUMIFS('CO2'!C:C,'CO2'!$B:$B,$A36,'CO2'!$A:$A,"RSSCO2")+SUMIFS('CO2'!C:C,'CO2'!$B:$B,$A36,'CO2'!$A:$A,"TRNCO2")</f>
        <v>5377.4521458011241</v>
      </c>
      <c r="C36" s="21">
        <f>SUMIFS('CO2'!D:D,'CO2'!$B:$B,$A36,'CO2'!$A:$A,"COMCO2")+SUMIFS('CO2'!D:D,'CO2'!$B:$B,$A36,'CO2'!$A:$A,"ELCCO2")+SUMIFS('CO2'!D:D,'CO2'!$B:$B,$A36,'CO2'!$A:$A,"ETHCO2")+SUMIFS('CO2'!D:D,'CO2'!$B:$B,$A36,'CO2'!$A:$A,"INDCO2")+SUMIFS('CO2'!D:D,'CO2'!$B:$B,$A36,'CO2'!$A:$A,"REFCO2")+SUMIFS('CO2'!D:D,'CO2'!$B:$B,$A36,'CO2'!$A:$A,"RESCO2")+SUMIFS('CO2'!D:D,'CO2'!$B:$B,$A36,'CO2'!$A:$A,"RSSCO2")+SUMIFS('CO2'!D:D,'CO2'!$B:$B,$A36,'CO2'!$A:$A,"TRNCO2")</f>
        <v>5169.1030150910192</v>
      </c>
      <c r="D36" s="21">
        <f>SUMIFS('CO2'!E:E,'CO2'!$B:$B,$A36,'CO2'!$A:$A,"COMCO2")+SUMIFS('CO2'!E:E,'CO2'!$B:$B,$A36,'CO2'!$A:$A,"ELCCO2")+SUMIFS('CO2'!E:E,'CO2'!$B:$B,$A36,'CO2'!$A:$A,"ETHCO2")+SUMIFS('CO2'!E:E,'CO2'!$B:$B,$A36,'CO2'!$A:$A,"INDCO2")+SUMIFS('CO2'!E:E,'CO2'!$B:$B,$A36,'CO2'!$A:$A,"REFCO2")+SUMIFS('CO2'!E:E,'CO2'!$B:$B,$A36,'CO2'!$A:$A,"RESCO2")+SUMIFS('CO2'!E:E,'CO2'!$B:$B,$A36,'CO2'!$A:$A,"RSSCO2")+SUMIFS('CO2'!E:E,'CO2'!$B:$B,$A36,'CO2'!$A:$A,"TRNCO2")</f>
        <v>5089.5102581707688</v>
      </c>
      <c r="E36" s="21">
        <f>SUMIFS('CO2'!F:F,'CO2'!$B:$B,$A36,'CO2'!$A:$A,"COMCO2")+SUMIFS('CO2'!F:F,'CO2'!$B:$B,$A36,'CO2'!$A:$A,"ELCCO2")+SUMIFS('CO2'!F:F,'CO2'!$B:$B,$A36,'CO2'!$A:$A,"ETHCO2")+SUMIFS('CO2'!F:F,'CO2'!$B:$B,$A36,'CO2'!$A:$A,"INDCO2")+SUMIFS('CO2'!F:F,'CO2'!$B:$B,$A36,'CO2'!$A:$A,"REFCO2")+SUMIFS('CO2'!F:F,'CO2'!$B:$B,$A36,'CO2'!$A:$A,"RESCO2")+SUMIFS('CO2'!F:F,'CO2'!$B:$B,$A36,'CO2'!$A:$A,"RSSCO2")+SUMIFS('CO2'!F:F,'CO2'!$B:$B,$A36,'CO2'!$A:$A,"TRNCO2")</f>
        <v>4813.0014211396428</v>
      </c>
      <c r="F36" s="21">
        <f>SUMIFS('CO2'!G:G,'CO2'!$B:$B,$A36,'CO2'!$A:$A,"COMCO2")+SUMIFS('CO2'!G:G,'CO2'!$B:$B,$A36,'CO2'!$A:$A,"ELCCO2")+SUMIFS('CO2'!G:G,'CO2'!$B:$B,$A36,'CO2'!$A:$A,"ETHCO2")+SUMIFS('CO2'!G:G,'CO2'!$B:$B,$A36,'CO2'!$A:$A,"INDCO2")+SUMIFS('CO2'!G:G,'CO2'!$B:$B,$A36,'CO2'!$A:$A,"REFCO2")+SUMIFS('CO2'!G:G,'CO2'!$B:$B,$A36,'CO2'!$A:$A,"RESCO2")+SUMIFS('CO2'!G:G,'CO2'!$B:$B,$A36,'CO2'!$A:$A,"RSSCO2")+SUMIFS('CO2'!G:G,'CO2'!$B:$B,$A36,'CO2'!$A:$A,"TRNCO2")</f>
        <v>4255.9999999999964</v>
      </c>
      <c r="G36" s="21">
        <f>SUMIFS('CO2'!H:H,'CO2'!$B:$B,$A36,'CO2'!$A:$A,"COMCO2")+SUMIFS('CO2'!H:H,'CO2'!$B:$B,$A36,'CO2'!$A:$A,"ELCCO2")+SUMIFS('CO2'!H:H,'CO2'!$B:$B,$A36,'CO2'!$A:$A,"ETHCO2")+SUMIFS('CO2'!H:H,'CO2'!$B:$B,$A36,'CO2'!$A:$A,"INDCO2")+SUMIFS('CO2'!H:H,'CO2'!$B:$B,$A36,'CO2'!$A:$A,"REFCO2")+SUMIFS('CO2'!H:H,'CO2'!$B:$B,$A36,'CO2'!$A:$A,"RESCO2")+SUMIFS('CO2'!H:H,'CO2'!$B:$B,$A36,'CO2'!$A:$A,"RSSCO2")+SUMIFS('CO2'!H:H,'CO2'!$B:$B,$A36,'CO2'!$A:$A,"TRNCO2")</f>
        <v>3748.0000000000027</v>
      </c>
      <c r="H36" s="21">
        <f>SUMIFS('CO2'!I:I,'CO2'!$B:$B,$A36,'CO2'!$A:$A,"COMCO2")+SUMIFS('CO2'!I:I,'CO2'!$B:$B,$A36,'CO2'!$A:$A,"ELCCO2")+SUMIFS('CO2'!I:I,'CO2'!$B:$B,$A36,'CO2'!$A:$A,"ETHCO2")+SUMIFS('CO2'!I:I,'CO2'!$B:$B,$A36,'CO2'!$A:$A,"INDCO2")+SUMIFS('CO2'!I:I,'CO2'!$B:$B,$A36,'CO2'!$A:$A,"REFCO2")+SUMIFS('CO2'!I:I,'CO2'!$B:$B,$A36,'CO2'!$A:$A,"RESCO2")+SUMIFS('CO2'!I:I,'CO2'!$B:$B,$A36,'CO2'!$A:$A,"RSSCO2")+SUMIFS('CO2'!I:I,'CO2'!$B:$B,$A36,'CO2'!$A:$A,"TRNCO2")</f>
        <v>3239.9999999979382</v>
      </c>
      <c r="I36" s="21">
        <f>SUMIFS('CO2'!J:J,'CO2'!$B:$B,$A36,'CO2'!$A:$A,"COMCO2")+SUMIFS('CO2'!J:J,'CO2'!$B:$B,$A36,'CO2'!$A:$A,"ELCCO2")+SUMIFS('CO2'!J:J,'CO2'!$B:$B,$A36,'CO2'!$A:$A,"ETHCO2")+SUMIFS('CO2'!J:J,'CO2'!$B:$B,$A36,'CO2'!$A:$A,"INDCO2")+SUMIFS('CO2'!J:J,'CO2'!$B:$B,$A36,'CO2'!$A:$A,"REFCO2")+SUMIFS('CO2'!J:J,'CO2'!$B:$B,$A36,'CO2'!$A:$A,"RESCO2")+SUMIFS('CO2'!J:J,'CO2'!$B:$B,$A36,'CO2'!$A:$A,"RSSCO2")+SUMIFS('CO2'!J:J,'CO2'!$B:$B,$A36,'CO2'!$A:$A,"TRNCO2")</f>
        <v>2731.9999999980173</v>
      </c>
      <c r="J36" s="21">
        <f>SUMIFS('CO2'!K:K,'CO2'!$B:$B,$A36,'CO2'!$A:$A,"COMCO2")+SUMIFS('CO2'!K:K,'CO2'!$B:$B,$A36,'CO2'!$A:$A,"ELCCO2")+SUMIFS('CO2'!K:K,'CO2'!$B:$B,$A36,'CO2'!$A:$A,"ETHCO2")+SUMIFS('CO2'!K:K,'CO2'!$B:$B,$A36,'CO2'!$A:$A,"INDCO2")+SUMIFS('CO2'!K:K,'CO2'!$B:$B,$A36,'CO2'!$A:$A,"REFCO2")+SUMIFS('CO2'!K:K,'CO2'!$B:$B,$A36,'CO2'!$A:$A,"RESCO2")+SUMIFS('CO2'!K:K,'CO2'!$B:$B,$A36,'CO2'!$A:$A,"RSSCO2")+SUMIFS('CO2'!K:K,'CO2'!$B:$B,$A36,'CO2'!$A:$A,"TRNCO2")</f>
        <v>2223.9999999788952</v>
      </c>
      <c r="K36" s="21">
        <f>SUMIFS('CO2'!L:L,'CO2'!$B:$B,$A36,'CO2'!$A:$A,"COMCO2")+SUMIFS('CO2'!L:L,'CO2'!$B:$B,$A36,'CO2'!$A:$A,"ELCCO2")+SUMIFS('CO2'!L:L,'CO2'!$B:$B,$A36,'CO2'!$A:$A,"ETHCO2")+SUMIFS('CO2'!L:L,'CO2'!$B:$B,$A36,'CO2'!$A:$A,"INDCO2")+SUMIFS('CO2'!L:L,'CO2'!$B:$B,$A36,'CO2'!$A:$A,"REFCO2")+SUMIFS('CO2'!L:L,'CO2'!$B:$B,$A36,'CO2'!$A:$A,"RESCO2")+SUMIFS('CO2'!L:L,'CO2'!$B:$B,$A36,'CO2'!$A:$A,"RSSCO2")+SUMIFS('CO2'!L:L,'CO2'!$B:$B,$A36,'CO2'!$A:$A,"TRNCO2")</f>
        <v>1716.0000000000014</v>
      </c>
      <c r="M36" s="9" t="str">
        <f t="shared" si="1"/>
        <v>0035</v>
      </c>
      <c r="N36" s="9">
        <f>VLOOKUP($M36,scenarios!$A$2:$I$61,3)</f>
        <v>2060</v>
      </c>
      <c r="O36" s="9" t="str">
        <f>VLOOKUP($M36,scenarios!$A$2:$I$61,4)</f>
        <v>Ref</v>
      </c>
      <c r="P36" s="9" t="str">
        <f>VLOOKUP($M36,scenarios!$A$2:$I$61,5)</f>
        <v>Ref</v>
      </c>
      <c r="Q36" s="9" t="str">
        <f>VLOOKUP($M36,scenarios!$A$2:$I$61,6)</f>
        <v>Linear-Steady</v>
      </c>
      <c r="R36" s="9" t="str">
        <f>VLOOKUP($M36,scenarios!$A$2:$I$61,7)</f>
        <v>Doe4</v>
      </c>
      <c r="S36" s="9">
        <f>VLOOKUP($M36,scenarios!$A$2:$I$61,8)</f>
        <v>2030</v>
      </c>
      <c r="T36" s="9" t="str">
        <f>VLOOKUP($M36,scenarios!$A$2:$I$61,9)</f>
        <v>Ref</v>
      </c>
    </row>
    <row r="37" spans="1:20" x14ac:dyDescent="0.3">
      <c r="A37" s="2" t="s">
        <v>36</v>
      </c>
      <c r="B37" s="21">
        <f>SUMIFS('CO2'!C:C,'CO2'!$B:$B,$A37,'CO2'!$A:$A,"COMCO2")+SUMIFS('CO2'!C:C,'CO2'!$B:$B,$A37,'CO2'!$A:$A,"ELCCO2")+SUMIFS('CO2'!C:C,'CO2'!$B:$B,$A37,'CO2'!$A:$A,"ETHCO2")+SUMIFS('CO2'!C:C,'CO2'!$B:$B,$A37,'CO2'!$A:$A,"INDCO2")+SUMIFS('CO2'!C:C,'CO2'!$B:$B,$A37,'CO2'!$A:$A,"REFCO2")+SUMIFS('CO2'!C:C,'CO2'!$B:$B,$A37,'CO2'!$A:$A,"RESCO2")+SUMIFS('CO2'!C:C,'CO2'!$B:$B,$A37,'CO2'!$A:$A,"RSSCO2")+SUMIFS('CO2'!C:C,'CO2'!$B:$B,$A37,'CO2'!$A:$A,"TRNCO2")</f>
        <v>5377.4521458011241</v>
      </c>
      <c r="C37" s="21">
        <f>SUMIFS('CO2'!D:D,'CO2'!$B:$B,$A37,'CO2'!$A:$A,"COMCO2")+SUMIFS('CO2'!D:D,'CO2'!$B:$B,$A37,'CO2'!$A:$A,"ELCCO2")+SUMIFS('CO2'!D:D,'CO2'!$B:$B,$A37,'CO2'!$A:$A,"ETHCO2")+SUMIFS('CO2'!D:D,'CO2'!$B:$B,$A37,'CO2'!$A:$A,"INDCO2")+SUMIFS('CO2'!D:D,'CO2'!$B:$B,$A37,'CO2'!$A:$A,"REFCO2")+SUMIFS('CO2'!D:D,'CO2'!$B:$B,$A37,'CO2'!$A:$A,"RESCO2")+SUMIFS('CO2'!D:D,'CO2'!$B:$B,$A37,'CO2'!$A:$A,"RSSCO2")+SUMIFS('CO2'!D:D,'CO2'!$B:$B,$A37,'CO2'!$A:$A,"TRNCO2")</f>
        <v>5169.1030150910192</v>
      </c>
      <c r="D37" s="21">
        <f>SUMIFS('CO2'!E:E,'CO2'!$B:$B,$A37,'CO2'!$A:$A,"COMCO2")+SUMIFS('CO2'!E:E,'CO2'!$B:$B,$A37,'CO2'!$A:$A,"ELCCO2")+SUMIFS('CO2'!E:E,'CO2'!$B:$B,$A37,'CO2'!$A:$A,"ETHCO2")+SUMIFS('CO2'!E:E,'CO2'!$B:$B,$A37,'CO2'!$A:$A,"INDCO2")+SUMIFS('CO2'!E:E,'CO2'!$B:$B,$A37,'CO2'!$A:$A,"REFCO2")+SUMIFS('CO2'!E:E,'CO2'!$B:$B,$A37,'CO2'!$A:$A,"RESCO2")+SUMIFS('CO2'!E:E,'CO2'!$B:$B,$A37,'CO2'!$A:$A,"RSSCO2")+SUMIFS('CO2'!E:E,'CO2'!$B:$B,$A37,'CO2'!$A:$A,"TRNCO2")</f>
        <v>5089.5112478256269</v>
      </c>
      <c r="E37" s="21">
        <f>SUMIFS('CO2'!F:F,'CO2'!$B:$B,$A37,'CO2'!$A:$A,"COMCO2")+SUMIFS('CO2'!F:F,'CO2'!$B:$B,$A37,'CO2'!$A:$A,"ELCCO2")+SUMIFS('CO2'!F:F,'CO2'!$B:$B,$A37,'CO2'!$A:$A,"ETHCO2")+SUMIFS('CO2'!F:F,'CO2'!$B:$B,$A37,'CO2'!$A:$A,"INDCO2")+SUMIFS('CO2'!F:F,'CO2'!$B:$B,$A37,'CO2'!$A:$A,"REFCO2")+SUMIFS('CO2'!F:F,'CO2'!$B:$B,$A37,'CO2'!$A:$A,"RESCO2")+SUMIFS('CO2'!F:F,'CO2'!$B:$B,$A37,'CO2'!$A:$A,"RSSCO2")+SUMIFS('CO2'!F:F,'CO2'!$B:$B,$A37,'CO2'!$A:$A,"TRNCO2")</f>
        <v>4813.0015101153758</v>
      </c>
      <c r="F37" s="21">
        <f>SUMIFS('CO2'!G:G,'CO2'!$B:$B,$A37,'CO2'!$A:$A,"COMCO2")+SUMIFS('CO2'!G:G,'CO2'!$B:$B,$A37,'CO2'!$A:$A,"ELCCO2")+SUMIFS('CO2'!G:G,'CO2'!$B:$B,$A37,'CO2'!$A:$A,"ETHCO2")+SUMIFS('CO2'!G:G,'CO2'!$B:$B,$A37,'CO2'!$A:$A,"INDCO2")+SUMIFS('CO2'!G:G,'CO2'!$B:$B,$A37,'CO2'!$A:$A,"REFCO2")+SUMIFS('CO2'!G:G,'CO2'!$B:$B,$A37,'CO2'!$A:$A,"RESCO2")+SUMIFS('CO2'!G:G,'CO2'!$B:$B,$A37,'CO2'!$A:$A,"RSSCO2")+SUMIFS('CO2'!G:G,'CO2'!$B:$B,$A37,'CO2'!$A:$A,"TRNCO2")</f>
        <v>4256</v>
      </c>
      <c r="G37" s="21">
        <f>SUMIFS('CO2'!H:H,'CO2'!$B:$B,$A37,'CO2'!$A:$A,"COMCO2")+SUMIFS('CO2'!H:H,'CO2'!$B:$B,$A37,'CO2'!$A:$A,"ELCCO2")+SUMIFS('CO2'!H:H,'CO2'!$B:$B,$A37,'CO2'!$A:$A,"ETHCO2")+SUMIFS('CO2'!H:H,'CO2'!$B:$B,$A37,'CO2'!$A:$A,"INDCO2")+SUMIFS('CO2'!H:H,'CO2'!$B:$B,$A37,'CO2'!$A:$A,"REFCO2")+SUMIFS('CO2'!H:H,'CO2'!$B:$B,$A37,'CO2'!$A:$A,"RESCO2")+SUMIFS('CO2'!H:H,'CO2'!$B:$B,$A37,'CO2'!$A:$A,"RSSCO2")+SUMIFS('CO2'!H:H,'CO2'!$B:$B,$A37,'CO2'!$A:$A,"TRNCO2")</f>
        <v>3748.0000000000036</v>
      </c>
      <c r="H37" s="21">
        <f>SUMIFS('CO2'!I:I,'CO2'!$B:$B,$A37,'CO2'!$A:$A,"COMCO2")+SUMIFS('CO2'!I:I,'CO2'!$B:$B,$A37,'CO2'!$A:$A,"ELCCO2")+SUMIFS('CO2'!I:I,'CO2'!$B:$B,$A37,'CO2'!$A:$A,"ETHCO2")+SUMIFS('CO2'!I:I,'CO2'!$B:$B,$A37,'CO2'!$A:$A,"INDCO2")+SUMIFS('CO2'!I:I,'CO2'!$B:$B,$A37,'CO2'!$A:$A,"REFCO2")+SUMIFS('CO2'!I:I,'CO2'!$B:$B,$A37,'CO2'!$A:$A,"RESCO2")+SUMIFS('CO2'!I:I,'CO2'!$B:$B,$A37,'CO2'!$A:$A,"RSSCO2")+SUMIFS('CO2'!I:I,'CO2'!$B:$B,$A37,'CO2'!$A:$A,"TRNCO2")</f>
        <v>3239.9999999999955</v>
      </c>
      <c r="I37" s="21">
        <f>SUMIFS('CO2'!J:J,'CO2'!$B:$B,$A37,'CO2'!$A:$A,"COMCO2")+SUMIFS('CO2'!J:J,'CO2'!$B:$B,$A37,'CO2'!$A:$A,"ELCCO2")+SUMIFS('CO2'!J:J,'CO2'!$B:$B,$A37,'CO2'!$A:$A,"ETHCO2")+SUMIFS('CO2'!J:J,'CO2'!$B:$B,$A37,'CO2'!$A:$A,"INDCO2")+SUMIFS('CO2'!J:J,'CO2'!$B:$B,$A37,'CO2'!$A:$A,"REFCO2")+SUMIFS('CO2'!J:J,'CO2'!$B:$B,$A37,'CO2'!$A:$A,"RESCO2")+SUMIFS('CO2'!J:J,'CO2'!$B:$B,$A37,'CO2'!$A:$A,"RSSCO2")+SUMIFS('CO2'!J:J,'CO2'!$B:$B,$A37,'CO2'!$A:$A,"TRNCO2")</f>
        <v>2732.0000000000082</v>
      </c>
      <c r="J37" s="21">
        <f>SUMIFS('CO2'!K:K,'CO2'!$B:$B,$A37,'CO2'!$A:$A,"COMCO2")+SUMIFS('CO2'!K:K,'CO2'!$B:$B,$A37,'CO2'!$A:$A,"ELCCO2")+SUMIFS('CO2'!K:K,'CO2'!$B:$B,$A37,'CO2'!$A:$A,"ETHCO2")+SUMIFS('CO2'!K:K,'CO2'!$B:$B,$A37,'CO2'!$A:$A,"INDCO2")+SUMIFS('CO2'!K:K,'CO2'!$B:$B,$A37,'CO2'!$A:$A,"REFCO2")+SUMIFS('CO2'!K:K,'CO2'!$B:$B,$A37,'CO2'!$A:$A,"RESCO2")+SUMIFS('CO2'!K:K,'CO2'!$B:$B,$A37,'CO2'!$A:$A,"RSSCO2")+SUMIFS('CO2'!K:K,'CO2'!$B:$B,$A37,'CO2'!$A:$A,"TRNCO2")</f>
        <v>2224.0000000000073</v>
      </c>
      <c r="K37" s="21">
        <f>SUMIFS('CO2'!L:L,'CO2'!$B:$B,$A37,'CO2'!$A:$A,"COMCO2")+SUMIFS('CO2'!L:L,'CO2'!$B:$B,$A37,'CO2'!$A:$A,"ELCCO2")+SUMIFS('CO2'!L:L,'CO2'!$B:$B,$A37,'CO2'!$A:$A,"ETHCO2")+SUMIFS('CO2'!L:L,'CO2'!$B:$B,$A37,'CO2'!$A:$A,"INDCO2")+SUMIFS('CO2'!L:L,'CO2'!$B:$B,$A37,'CO2'!$A:$A,"REFCO2")+SUMIFS('CO2'!L:L,'CO2'!$B:$B,$A37,'CO2'!$A:$A,"RESCO2")+SUMIFS('CO2'!L:L,'CO2'!$B:$B,$A37,'CO2'!$A:$A,"RSSCO2")+SUMIFS('CO2'!L:L,'CO2'!$B:$B,$A37,'CO2'!$A:$A,"TRNCO2")</f>
        <v>1715.9999999982429</v>
      </c>
      <c r="M37" s="9" t="str">
        <f t="shared" si="1"/>
        <v>0036</v>
      </c>
      <c r="N37" s="9">
        <f>VLOOKUP($M37,scenarios!$A$2:$I$61,3)</f>
        <v>2060</v>
      </c>
      <c r="O37" s="9" t="str">
        <f>VLOOKUP($M37,scenarios!$A$2:$I$61,4)</f>
        <v>Ref</v>
      </c>
      <c r="P37" s="9" t="str">
        <f>VLOOKUP($M37,scenarios!$A$2:$I$61,5)</f>
        <v>Ref</v>
      </c>
      <c r="Q37" s="9" t="str">
        <f>VLOOKUP($M37,scenarios!$A$2:$I$61,6)</f>
        <v>Linear-Steady</v>
      </c>
      <c r="R37" s="9" t="str">
        <f>VLOOKUP($M37,scenarios!$A$2:$I$61,7)</f>
        <v>Doe2</v>
      </c>
      <c r="S37" s="9">
        <f>VLOOKUP($M37,scenarios!$A$2:$I$61,8)</f>
        <v>2030</v>
      </c>
      <c r="T37" s="9" t="str">
        <f>VLOOKUP($M37,scenarios!$A$2:$I$61,9)</f>
        <v>Ref</v>
      </c>
    </row>
    <row r="38" spans="1:20" x14ac:dyDescent="0.3">
      <c r="A38" s="2" t="s">
        <v>186</v>
      </c>
      <c r="B38" s="21">
        <f>SUMIFS('CO2'!C:C,'CO2'!$B:$B,$A38,'CO2'!$A:$A,"COMCO2")+SUMIFS('CO2'!C:C,'CO2'!$B:$B,$A38,'CO2'!$A:$A,"ELCCO2")+SUMIFS('CO2'!C:C,'CO2'!$B:$B,$A38,'CO2'!$A:$A,"ETHCO2")+SUMIFS('CO2'!C:C,'CO2'!$B:$B,$A38,'CO2'!$A:$A,"INDCO2")+SUMIFS('CO2'!C:C,'CO2'!$B:$B,$A38,'CO2'!$A:$A,"REFCO2")+SUMIFS('CO2'!C:C,'CO2'!$B:$B,$A38,'CO2'!$A:$A,"RESCO2")+SUMIFS('CO2'!C:C,'CO2'!$B:$B,$A38,'CO2'!$A:$A,"RSSCO2")+SUMIFS('CO2'!C:C,'CO2'!$B:$B,$A38,'CO2'!$A:$A,"TRNCO2")</f>
        <v>5377.4521490012239</v>
      </c>
      <c r="C38" s="21">
        <f>SUMIFS('CO2'!D:D,'CO2'!$B:$B,$A38,'CO2'!$A:$A,"COMCO2")+SUMIFS('CO2'!D:D,'CO2'!$B:$B,$A38,'CO2'!$A:$A,"ELCCO2")+SUMIFS('CO2'!D:D,'CO2'!$B:$B,$A38,'CO2'!$A:$A,"ETHCO2")+SUMIFS('CO2'!D:D,'CO2'!$B:$B,$A38,'CO2'!$A:$A,"INDCO2")+SUMIFS('CO2'!D:D,'CO2'!$B:$B,$A38,'CO2'!$A:$A,"REFCO2")+SUMIFS('CO2'!D:D,'CO2'!$B:$B,$A38,'CO2'!$A:$A,"RESCO2")+SUMIFS('CO2'!D:D,'CO2'!$B:$B,$A38,'CO2'!$A:$A,"RSSCO2")+SUMIFS('CO2'!D:D,'CO2'!$B:$B,$A38,'CO2'!$A:$A,"TRNCO2")</f>
        <v>5169.1764226357191</v>
      </c>
      <c r="D38" s="21">
        <f>SUMIFS('CO2'!E:E,'CO2'!$B:$B,$A38,'CO2'!$A:$A,"COMCO2")+SUMIFS('CO2'!E:E,'CO2'!$B:$B,$A38,'CO2'!$A:$A,"ELCCO2")+SUMIFS('CO2'!E:E,'CO2'!$B:$B,$A38,'CO2'!$A:$A,"ETHCO2")+SUMIFS('CO2'!E:E,'CO2'!$B:$B,$A38,'CO2'!$A:$A,"INDCO2")+SUMIFS('CO2'!E:E,'CO2'!$B:$B,$A38,'CO2'!$A:$A,"REFCO2")+SUMIFS('CO2'!E:E,'CO2'!$B:$B,$A38,'CO2'!$A:$A,"RESCO2")+SUMIFS('CO2'!E:E,'CO2'!$B:$B,$A38,'CO2'!$A:$A,"RSSCO2")+SUMIFS('CO2'!E:E,'CO2'!$B:$B,$A38,'CO2'!$A:$A,"TRNCO2")</f>
        <v>5089.6850693569786</v>
      </c>
      <c r="E38" s="21">
        <f>SUMIFS('CO2'!F:F,'CO2'!$B:$B,$A38,'CO2'!$A:$A,"COMCO2")+SUMIFS('CO2'!F:F,'CO2'!$B:$B,$A38,'CO2'!$A:$A,"ELCCO2")+SUMIFS('CO2'!F:F,'CO2'!$B:$B,$A38,'CO2'!$A:$A,"ETHCO2")+SUMIFS('CO2'!F:F,'CO2'!$B:$B,$A38,'CO2'!$A:$A,"INDCO2")+SUMIFS('CO2'!F:F,'CO2'!$B:$B,$A38,'CO2'!$A:$A,"REFCO2")+SUMIFS('CO2'!F:F,'CO2'!$B:$B,$A38,'CO2'!$A:$A,"RESCO2")+SUMIFS('CO2'!F:F,'CO2'!$B:$B,$A38,'CO2'!$A:$A,"RSSCO2")+SUMIFS('CO2'!F:F,'CO2'!$B:$B,$A38,'CO2'!$A:$A,"TRNCO2")</f>
        <v>4813.5156640202094</v>
      </c>
      <c r="F38" s="21">
        <f>SUMIFS('CO2'!G:G,'CO2'!$B:$B,$A38,'CO2'!$A:$A,"COMCO2")+SUMIFS('CO2'!G:G,'CO2'!$B:$B,$A38,'CO2'!$A:$A,"ELCCO2")+SUMIFS('CO2'!G:G,'CO2'!$B:$B,$A38,'CO2'!$A:$A,"ETHCO2")+SUMIFS('CO2'!G:G,'CO2'!$B:$B,$A38,'CO2'!$A:$A,"INDCO2")+SUMIFS('CO2'!G:G,'CO2'!$B:$B,$A38,'CO2'!$A:$A,"REFCO2")+SUMIFS('CO2'!G:G,'CO2'!$B:$B,$A38,'CO2'!$A:$A,"RESCO2")+SUMIFS('CO2'!G:G,'CO2'!$B:$B,$A38,'CO2'!$A:$A,"RSSCO2")+SUMIFS('CO2'!G:G,'CO2'!$B:$B,$A38,'CO2'!$A:$A,"TRNCO2")</f>
        <v>4255.9999999999891</v>
      </c>
      <c r="G38" s="21">
        <f>SUMIFS('CO2'!H:H,'CO2'!$B:$B,$A38,'CO2'!$A:$A,"COMCO2")+SUMIFS('CO2'!H:H,'CO2'!$B:$B,$A38,'CO2'!$A:$A,"ELCCO2")+SUMIFS('CO2'!H:H,'CO2'!$B:$B,$A38,'CO2'!$A:$A,"ETHCO2")+SUMIFS('CO2'!H:H,'CO2'!$B:$B,$A38,'CO2'!$A:$A,"INDCO2")+SUMIFS('CO2'!H:H,'CO2'!$B:$B,$A38,'CO2'!$A:$A,"REFCO2")+SUMIFS('CO2'!H:H,'CO2'!$B:$B,$A38,'CO2'!$A:$A,"RESCO2")+SUMIFS('CO2'!H:H,'CO2'!$B:$B,$A38,'CO2'!$A:$A,"RSSCO2")+SUMIFS('CO2'!H:H,'CO2'!$B:$B,$A38,'CO2'!$A:$A,"TRNCO2")</f>
        <v>3748.0000000000109</v>
      </c>
      <c r="H38" s="21">
        <f>SUMIFS('CO2'!I:I,'CO2'!$B:$B,$A38,'CO2'!$A:$A,"COMCO2")+SUMIFS('CO2'!I:I,'CO2'!$B:$B,$A38,'CO2'!$A:$A,"ELCCO2")+SUMIFS('CO2'!I:I,'CO2'!$B:$B,$A38,'CO2'!$A:$A,"ETHCO2")+SUMIFS('CO2'!I:I,'CO2'!$B:$B,$A38,'CO2'!$A:$A,"INDCO2")+SUMIFS('CO2'!I:I,'CO2'!$B:$B,$A38,'CO2'!$A:$A,"REFCO2")+SUMIFS('CO2'!I:I,'CO2'!$B:$B,$A38,'CO2'!$A:$A,"RESCO2")+SUMIFS('CO2'!I:I,'CO2'!$B:$B,$A38,'CO2'!$A:$A,"RSSCO2")+SUMIFS('CO2'!I:I,'CO2'!$B:$B,$A38,'CO2'!$A:$A,"TRNCO2")</f>
        <v>3240.0000000000132</v>
      </c>
      <c r="I38" s="21">
        <f>SUMIFS('CO2'!J:J,'CO2'!$B:$B,$A38,'CO2'!$A:$A,"COMCO2")+SUMIFS('CO2'!J:J,'CO2'!$B:$B,$A38,'CO2'!$A:$A,"ELCCO2")+SUMIFS('CO2'!J:J,'CO2'!$B:$B,$A38,'CO2'!$A:$A,"ETHCO2")+SUMIFS('CO2'!J:J,'CO2'!$B:$B,$A38,'CO2'!$A:$A,"INDCO2")+SUMIFS('CO2'!J:J,'CO2'!$B:$B,$A38,'CO2'!$A:$A,"REFCO2")+SUMIFS('CO2'!J:J,'CO2'!$B:$B,$A38,'CO2'!$A:$A,"RESCO2")+SUMIFS('CO2'!J:J,'CO2'!$B:$B,$A38,'CO2'!$A:$A,"RSSCO2")+SUMIFS('CO2'!J:J,'CO2'!$B:$B,$A38,'CO2'!$A:$A,"TRNCO2")</f>
        <v>2732.00000000006</v>
      </c>
      <c r="J38" s="21">
        <f>SUMIFS('CO2'!K:K,'CO2'!$B:$B,$A38,'CO2'!$A:$A,"COMCO2")+SUMIFS('CO2'!K:K,'CO2'!$B:$B,$A38,'CO2'!$A:$A,"ELCCO2")+SUMIFS('CO2'!K:K,'CO2'!$B:$B,$A38,'CO2'!$A:$A,"ETHCO2")+SUMIFS('CO2'!K:K,'CO2'!$B:$B,$A38,'CO2'!$A:$A,"INDCO2")+SUMIFS('CO2'!K:K,'CO2'!$B:$B,$A38,'CO2'!$A:$A,"REFCO2")+SUMIFS('CO2'!K:K,'CO2'!$B:$B,$A38,'CO2'!$A:$A,"RESCO2")+SUMIFS('CO2'!K:K,'CO2'!$B:$B,$A38,'CO2'!$A:$A,"RSSCO2")+SUMIFS('CO2'!K:K,'CO2'!$B:$B,$A38,'CO2'!$A:$A,"TRNCO2")</f>
        <v>2224.0000000001232</v>
      </c>
      <c r="K38" s="21">
        <f>SUMIFS('CO2'!L:L,'CO2'!$B:$B,$A38,'CO2'!$A:$A,"COMCO2")+SUMIFS('CO2'!L:L,'CO2'!$B:$B,$A38,'CO2'!$A:$A,"ELCCO2")+SUMIFS('CO2'!L:L,'CO2'!$B:$B,$A38,'CO2'!$A:$A,"ETHCO2")+SUMIFS('CO2'!L:L,'CO2'!$B:$B,$A38,'CO2'!$A:$A,"INDCO2")+SUMIFS('CO2'!L:L,'CO2'!$B:$B,$A38,'CO2'!$A:$A,"REFCO2")+SUMIFS('CO2'!L:L,'CO2'!$B:$B,$A38,'CO2'!$A:$A,"RESCO2")+SUMIFS('CO2'!L:L,'CO2'!$B:$B,$A38,'CO2'!$A:$A,"RSSCO2")+SUMIFS('CO2'!L:L,'CO2'!$B:$B,$A38,'CO2'!$A:$A,"TRNCO2")</f>
        <v>1716.0000000000018</v>
      </c>
      <c r="M38" s="9" t="str">
        <f t="shared" si="1"/>
        <v>0037</v>
      </c>
      <c r="N38" s="9">
        <f>VLOOKUP($M38,scenarios!$A$2:$I$61,3)</f>
        <v>2060</v>
      </c>
      <c r="O38" s="9" t="str">
        <f>VLOOKUP($M38,scenarios!$A$2:$I$61,4)</f>
        <v>Ref</v>
      </c>
      <c r="P38" s="9">
        <f>VLOOKUP($M38,scenarios!$A$2:$I$61,5)</f>
        <v>10</v>
      </c>
      <c r="Q38" s="9" t="str">
        <f>VLOOKUP($M38,scenarios!$A$2:$I$61,6)</f>
        <v>Linear-Steady</v>
      </c>
      <c r="R38" s="9" t="str">
        <f>VLOOKUP($M38,scenarios!$A$2:$I$61,7)</f>
        <v>Low</v>
      </c>
      <c r="S38" s="9">
        <f>VLOOKUP($M38,scenarios!$A$2:$I$61,8)</f>
        <v>2030</v>
      </c>
      <c r="T38" s="9" t="str">
        <f>VLOOKUP($M38,scenarios!$A$2:$I$61,9)</f>
        <v>Ref</v>
      </c>
    </row>
    <row r="39" spans="1:20" x14ac:dyDescent="0.3">
      <c r="A39" s="2" t="s">
        <v>187</v>
      </c>
      <c r="B39" s="21">
        <f>SUMIFS('CO2'!C:C,'CO2'!$B:$B,$A39,'CO2'!$A:$A,"COMCO2")+SUMIFS('CO2'!C:C,'CO2'!$B:$B,$A39,'CO2'!$A:$A,"ELCCO2")+SUMIFS('CO2'!C:C,'CO2'!$B:$B,$A39,'CO2'!$A:$A,"ETHCO2")+SUMIFS('CO2'!C:C,'CO2'!$B:$B,$A39,'CO2'!$A:$A,"INDCO2")+SUMIFS('CO2'!C:C,'CO2'!$B:$B,$A39,'CO2'!$A:$A,"REFCO2")+SUMIFS('CO2'!C:C,'CO2'!$B:$B,$A39,'CO2'!$A:$A,"RESCO2")+SUMIFS('CO2'!C:C,'CO2'!$B:$B,$A39,'CO2'!$A:$A,"RSSCO2")+SUMIFS('CO2'!C:C,'CO2'!$B:$B,$A39,'CO2'!$A:$A,"TRNCO2")</f>
        <v>5377.452149001233</v>
      </c>
      <c r="C39" s="21">
        <f>SUMIFS('CO2'!D:D,'CO2'!$B:$B,$A39,'CO2'!$A:$A,"COMCO2")+SUMIFS('CO2'!D:D,'CO2'!$B:$B,$A39,'CO2'!$A:$A,"ELCCO2")+SUMIFS('CO2'!D:D,'CO2'!$B:$B,$A39,'CO2'!$A:$A,"ETHCO2")+SUMIFS('CO2'!D:D,'CO2'!$B:$B,$A39,'CO2'!$A:$A,"INDCO2")+SUMIFS('CO2'!D:D,'CO2'!$B:$B,$A39,'CO2'!$A:$A,"REFCO2")+SUMIFS('CO2'!D:D,'CO2'!$B:$B,$A39,'CO2'!$A:$A,"RESCO2")+SUMIFS('CO2'!D:D,'CO2'!$B:$B,$A39,'CO2'!$A:$A,"RSSCO2")+SUMIFS('CO2'!D:D,'CO2'!$B:$B,$A39,'CO2'!$A:$A,"TRNCO2")</f>
        <v>5169.1764226357191</v>
      </c>
      <c r="D39" s="21">
        <f>SUMIFS('CO2'!E:E,'CO2'!$B:$B,$A39,'CO2'!$A:$A,"COMCO2")+SUMIFS('CO2'!E:E,'CO2'!$B:$B,$A39,'CO2'!$A:$A,"ELCCO2")+SUMIFS('CO2'!E:E,'CO2'!$B:$B,$A39,'CO2'!$A:$A,"ETHCO2")+SUMIFS('CO2'!E:E,'CO2'!$B:$B,$A39,'CO2'!$A:$A,"INDCO2")+SUMIFS('CO2'!E:E,'CO2'!$B:$B,$A39,'CO2'!$A:$A,"REFCO2")+SUMIFS('CO2'!E:E,'CO2'!$B:$B,$A39,'CO2'!$A:$A,"RESCO2")+SUMIFS('CO2'!E:E,'CO2'!$B:$B,$A39,'CO2'!$A:$A,"RSSCO2")+SUMIFS('CO2'!E:E,'CO2'!$B:$B,$A39,'CO2'!$A:$A,"TRNCO2")</f>
        <v>5089.685069356985</v>
      </c>
      <c r="E39" s="21">
        <f>SUMIFS('CO2'!F:F,'CO2'!$B:$B,$A39,'CO2'!$A:$A,"COMCO2")+SUMIFS('CO2'!F:F,'CO2'!$B:$B,$A39,'CO2'!$A:$A,"ELCCO2")+SUMIFS('CO2'!F:F,'CO2'!$B:$B,$A39,'CO2'!$A:$A,"ETHCO2")+SUMIFS('CO2'!F:F,'CO2'!$B:$B,$A39,'CO2'!$A:$A,"INDCO2")+SUMIFS('CO2'!F:F,'CO2'!$B:$B,$A39,'CO2'!$A:$A,"REFCO2")+SUMIFS('CO2'!F:F,'CO2'!$B:$B,$A39,'CO2'!$A:$A,"RESCO2")+SUMIFS('CO2'!F:F,'CO2'!$B:$B,$A39,'CO2'!$A:$A,"RSSCO2")+SUMIFS('CO2'!F:F,'CO2'!$B:$B,$A39,'CO2'!$A:$A,"TRNCO2")</f>
        <v>4813.5157529940807</v>
      </c>
      <c r="F39" s="21">
        <f>SUMIFS('CO2'!G:G,'CO2'!$B:$B,$A39,'CO2'!$A:$A,"COMCO2")+SUMIFS('CO2'!G:G,'CO2'!$B:$B,$A39,'CO2'!$A:$A,"ELCCO2")+SUMIFS('CO2'!G:G,'CO2'!$B:$B,$A39,'CO2'!$A:$A,"ETHCO2")+SUMIFS('CO2'!G:G,'CO2'!$B:$B,$A39,'CO2'!$A:$A,"INDCO2")+SUMIFS('CO2'!G:G,'CO2'!$B:$B,$A39,'CO2'!$A:$A,"REFCO2")+SUMIFS('CO2'!G:G,'CO2'!$B:$B,$A39,'CO2'!$A:$A,"RESCO2")+SUMIFS('CO2'!G:G,'CO2'!$B:$B,$A39,'CO2'!$A:$A,"RSSCO2")+SUMIFS('CO2'!G:G,'CO2'!$B:$B,$A39,'CO2'!$A:$A,"TRNCO2")</f>
        <v>4256</v>
      </c>
      <c r="G39" s="21">
        <f>SUMIFS('CO2'!H:H,'CO2'!$B:$B,$A39,'CO2'!$A:$A,"COMCO2")+SUMIFS('CO2'!H:H,'CO2'!$B:$B,$A39,'CO2'!$A:$A,"ELCCO2")+SUMIFS('CO2'!H:H,'CO2'!$B:$B,$A39,'CO2'!$A:$A,"ETHCO2")+SUMIFS('CO2'!H:H,'CO2'!$B:$B,$A39,'CO2'!$A:$A,"INDCO2")+SUMIFS('CO2'!H:H,'CO2'!$B:$B,$A39,'CO2'!$A:$A,"REFCO2")+SUMIFS('CO2'!H:H,'CO2'!$B:$B,$A39,'CO2'!$A:$A,"RESCO2")+SUMIFS('CO2'!H:H,'CO2'!$B:$B,$A39,'CO2'!$A:$A,"RSSCO2")+SUMIFS('CO2'!H:H,'CO2'!$B:$B,$A39,'CO2'!$A:$A,"TRNCO2")</f>
        <v>3748.0000000000064</v>
      </c>
      <c r="H39" s="21">
        <f>SUMIFS('CO2'!I:I,'CO2'!$B:$B,$A39,'CO2'!$A:$A,"COMCO2")+SUMIFS('CO2'!I:I,'CO2'!$B:$B,$A39,'CO2'!$A:$A,"ELCCO2")+SUMIFS('CO2'!I:I,'CO2'!$B:$B,$A39,'CO2'!$A:$A,"ETHCO2")+SUMIFS('CO2'!I:I,'CO2'!$B:$B,$A39,'CO2'!$A:$A,"INDCO2")+SUMIFS('CO2'!I:I,'CO2'!$B:$B,$A39,'CO2'!$A:$A,"REFCO2")+SUMIFS('CO2'!I:I,'CO2'!$B:$B,$A39,'CO2'!$A:$A,"RESCO2")+SUMIFS('CO2'!I:I,'CO2'!$B:$B,$A39,'CO2'!$A:$A,"RSSCO2")+SUMIFS('CO2'!I:I,'CO2'!$B:$B,$A39,'CO2'!$A:$A,"TRNCO2")</f>
        <v>3240.0000000000132</v>
      </c>
      <c r="I39" s="21">
        <f>SUMIFS('CO2'!J:J,'CO2'!$B:$B,$A39,'CO2'!$A:$A,"COMCO2")+SUMIFS('CO2'!J:J,'CO2'!$B:$B,$A39,'CO2'!$A:$A,"ELCCO2")+SUMIFS('CO2'!J:J,'CO2'!$B:$B,$A39,'CO2'!$A:$A,"ETHCO2")+SUMIFS('CO2'!J:J,'CO2'!$B:$B,$A39,'CO2'!$A:$A,"INDCO2")+SUMIFS('CO2'!J:J,'CO2'!$B:$B,$A39,'CO2'!$A:$A,"REFCO2")+SUMIFS('CO2'!J:J,'CO2'!$B:$B,$A39,'CO2'!$A:$A,"RESCO2")+SUMIFS('CO2'!J:J,'CO2'!$B:$B,$A39,'CO2'!$A:$A,"RSSCO2")+SUMIFS('CO2'!J:J,'CO2'!$B:$B,$A39,'CO2'!$A:$A,"TRNCO2")</f>
        <v>2732</v>
      </c>
      <c r="J39" s="21">
        <f>SUMIFS('CO2'!K:K,'CO2'!$B:$B,$A39,'CO2'!$A:$A,"COMCO2")+SUMIFS('CO2'!K:K,'CO2'!$B:$B,$A39,'CO2'!$A:$A,"ELCCO2")+SUMIFS('CO2'!K:K,'CO2'!$B:$B,$A39,'CO2'!$A:$A,"ETHCO2")+SUMIFS('CO2'!K:K,'CO2'!$B:$B,$A39,'CO2'!$A:$A,"INDCO2")+SUMIFS('CO2'!K:K,'CO2'!$B:$B,$A39,'CO2'!$A:$A,"REFCO2")+SUMIFS('CO2'!K:K,'CO2'!$B:$B,$A39,'CO2'!$A:$A,"RESCO2")+SUMIFS('CO2'!K:K,'CO2'!$B:$B,$A39,'CO2'!$A:$A,"RSSCO2")+SUMIFS('CO2'!K:K,'CO2'!$B:$B,$A39,'CO2'!$A:$A,"TRNCO2")</f>
        <v>2223.9999999999695</v>
      </c>
      <c r="K39" s="21">
        <f>SUMIFS('CO2'!L:L,'CO2'!$B:$B,$A39,'CO2'!$A:$A,"COMCO2")+SUMIFS('CO2'!L:L,'CO2'!$B:$B,$A39,'CO2'!$A:$A,"ELCCO2")+SUMIFS('CO2'!L:L,'CO2'!$B:$B,$A39,'CO2'!$A:$A,"ETHCO2")+SUMIFS('CO2'!L:L,'CO2'!$B:$B,$A39,'CO2'!$A:$A,"INDCO2")+SUMIFS('CO2'!L:L,'CO2'!$B:$B,$A39,'CO2'!$A:$A,"REFCO2")+SUMIFS('CO2'!L:L,'CO2'!$B:$B,$A39,'CO2'!$A:$A,"RESCO2")+SUMIFS('CO2'!L:L,'CO2'!$B:$B,$A39,'CO2'!$A:$A,"RSSCO2")+SUMIFS('CO2'!L:L,'CO2'!$B:$B,$A39,'CO2'!$A:$A,"TRNCO2")</f>
        <v>1716.0000000000016</v>
      </c>
      <c r="M39" s="9" t="str">
        <f t="shared" si="1"/>
        <v>0038</v>
      </c>
      <c r="N39" s="9">
        <f>VLOOKUP($M39,scenarios!$A$2:$I$61,3)</f>
        <v>2060</v>
      </c>
      <c r="O39" s="9" t="str">
        <f>VLOOKUP($M39,scenarios!$A$2:$I$61,4)</f>
        <v>Ref</v>
      </c>
      <c r="P39" s="9">
        <f>VLOOKUP($M39,scenarios!$A$2:$I$61,5)</f>
        <v>10</v>
      </c>
      <c r="Q39" s="9" t="str">
        <f>VLOOKUP($M39,scenarios!$A$2:$I$61,6)</f>
        <v>Linear-Steady</v>
      </c>
      <c r="R39" s="9" t="str">
        <f>VLOOKUP($M39,scenarios!$A$2:$I$61,7)</f>
        <v>Doe4</v>
      </c>
      <c r="S39" s="9">
        <f>VLOOKUP($M39,scenarios!$A$2:$I$61,8)</f>
        <v>2030</v>
      </c>
      <c r="T39" s="9" t="str">
        <f>VLOOKUP($M39,scenarios!$A$2:$I$61,9)</f>
        <v>Ref</v>
      </c>
    </row>
    <row r="40" spans="1:20" x14ac:dyDescent="0.3">
      <c r="A40" s="2" t="s">
        <v>188</v>
      </c>
      <c r="B40" s="21">
        <f>SUMIFS('CO2'!C:C,'CO2'!$B:$B,$A40,'CO2'!$A:$A,"COMCO2")+SUMIFS('CO2'!C:C,'CO2'!$B:$B,$A40,'CO2'!$A:$A,"ELCCO2")+SUMIFS('CO2'!C:C,'CO2'!$B:$B,$A40,'CO2'!$A:$A,"ETHCO2")+SUMIFS('CO2'!C:C,'CO2'!$B:$B,$A40,'CO2'!$A:$A,"INDCO2")+SUMIFS('CO2'!C:C,'CO2'!$B:$B,$A40,'CO2'!$A:$A,"REFCO2")+SUMIFS('CO2'!C:C,'CO2'!$B:$B,$A40,'CO2'!$A:$A,"RESCO2")+SUMIFS('CO2'!C:C,'CO2'!$B:$B,$A40,'CO2'!$A:$A,"RSSCO2")+SUMIFS('CO2'!C:C,'CO2'!$B:$B,$A40,'CO2'!$A:$A,"TRNCO2")</f>
        <v>5377.4521490012339</v>
      </c>
      <c r="C40" s="21">
        <f>SUMIFS('CO2'!D:D,'CO2'!$B:$B,$A40,'CO2'!$A:$A,"COMCO2")+SUMIFS('CO2'!D:D,'CO2'!$B:$B,$A40,'CO2'!$A:$A,"ELCCO2")+SUMIFS('CO2'!D:D,'CO2'!$B:$B,$A40,'CO2'!$A:$A,"ETHCO2")+SUMIFS('CO2'!D:D,'CO2'!$B:$B,$A40,'CO2'!$A:$A,"INDCO2")+SUMIFS('CO2'!D:D,'CO2'!$B:$B,$A40,'CO2'!$A:$A,"REFCO2")+SUMIFS('CO2'!D:D,'CO2'!$B:$B,$A40,'CO2'!$A:$A,"RESCO2")+SUMIFS('CO2'!D:D,'CO2'!$B:$B,$A40,'CO2'!$A:$A,"RSSCO2")+SUMIFS('CO2'!D:D,'CO2'!$B:$B,$A40,'CO2'!$A:$A,"TRNCO2")</f>
        <v>5169.1764226357191</v>
      </c>
      <c r="D40" s="21">
        <f>SUMIFS('CO2'!E:E,'CO2'!$B:$B,$A40,'CO2'!$A:$A,"COMCO2")+SUMIFS('CO2'!E:E,'CO2'!$B:$B,$A40,'CO2'!$A:$A,"ELCCO2")+SUMIFS('CO2'!E:E,'CO2'!$B:$B,$A40,'CO2'!$A:$A,"ETHCO2")+SUMIFS('CO2'!E:E,'CO2'!$B:$B,$A40,'CO2'!$A:$A,"INDCO2")+SUMIFS('CO2'!E:E,'CO2'!$B:$B,$A40,'CO2'!$A:$A,"REFCO2")+SUMIFS('CO2'!E:E,'CO2'!$B:$B,$A40,'CO2'!$A:$A,"RESCO2")+SUMIFS('CO2'!E:E,'CO2'!$B:$B,$A40,'CO2'!$A:$A,"RSSCO2")+SUMIFS('CO2'!E:E,'CO2'!$B:$B,$A40,'CO2'!$A:$A,"TRNCO2")</f>
        <v>5089.6850693570041</v>
      </c>
      <c r="E40" s="21">
        <f>SUMIFS('CO2'!F:F,'CO2'!$B:$B,$A40,'CO2'!$A:$A,"COMCO2")+SUMIFS('CO2'!F:F,'CO2'!$B:$B,$A40,'CO2'!$A:$A,"ELCCO2")+SUMIFS('CO2'!F:F,'CO2'!$B:$B,$A40,'CO2'!$A:$A,"ETHCO2")+SUMIFS('CO2'!F:F,'CO2'!$B:$B,$A40,'CO2'!$A:$A,"INDCO2")+SUMIFS('CO2'!F:F,'CO2'!$B:$B,$A40,'CO2'!$A:$A,"REFCO2")+SUMIFS('CO2'!F:F,'CO2'!$B:$B,$A40,'CO2'!$A:$A,"RESCO2")+SUMIFS('CO2'!F:F,'CO2'!$B:$B,$A40,'CO2'!$A:$A,"RSSCO2")+SUMIFS('CO2'!F:F,'CO2'!$B:$B,$A40,'CO2'!$A:$A,"TRNCO2")</f>
        <v>4813.4899397291156</v>
      </c>
      <c r="F40" s="21">
        <f>SUMIFS('CO2'!G:G,'CO2'!$B:$B,$A40,'CO2'!$A:$A,"COMCO2")+SUMIFS('CO2'!G:G,'CO2'!$B:$B,$A40,'CO2'!$A:$A,"ELCCO2")+SUMIFS('CO2'!G:G,'CO2'!$B:$B,$A40,'CO2'!$A:$A,"ETHCO2")+SUMIFS('CO2'!G:G,'CO2'!$B:$B,$A40,'CO2'!$A:$A,"INDCO2")+SUMIFS('CO2'!G:G,'CO2'!$B:$B,$A40,'CO2'!$A:$A,"REFCO2")+SUMIFS('CO2'!G:G,'CO2'!$B:$B,$A40,'CO2'!$A:$A,"RESCO2")+SUMIFS('CO2'!G:G,'CO2'!$B:$B,$A40,'CO2'!$A:$A,"RSSCO2")+SUMIFS('CO2'!G:G,'CO2'!$B:$B,$A40,'CO2'!$A:$A,"TRNCO2")</f>
        <v>4255.9999999976935</v>
      </c>
      <c r="G40" s="21">
        <f>SUMIFS('CO2'!H:H,'CO2'!$B:$B,$A40,'CO2'!$A:$A,"COMCO2")+SUMIFS('CO2'!H:H,'CO2'!$B:$B,$A40,'CO2'!$A:$A,"ELCCO2")+SUMIFS('CO2'!H:H,'CO2'!$B:$B,$A40,'CO2'!$A:$A,"ETHCO2")+SUMIFS('CO2'!H:H,'CO2'!$B:$B,$A40,'CO2'!$A:$A,"INDCO2")+SUMIFS('CO2'!H:H,'CO2'!$B:$B,$A40,'CO2'!$A:$A,"REFCO2")+SUMIFS('CO2'!H:H,'CO2'!$B:$B,$A40,'CO2'!$A:$A,"RESCO2")+SUMIFS('CO2'!H:H,'CO2'!$B:$B,$A40,'CO2'!$A:$A,"RSSCO2")+SUMIFS('CO2'!H:H,'CO2'!$B:$B,$A40,'CO2'!$A:$A,"TRNCO2")</f>
        <v>3748.0000000000064</v>
      </c>
      <c r="H40" s="21">
        <f>SUMIFS('CO2'!I:I,'CO2'!$B:$B,$A40,'CO2'!$A:$A,"COMCO2")+SUMIFS('CO2'!I:I,'CO2'!$B:$B,$A40,'CO2'!$A:$A,"ELCCO2")+SUMIFS('CO2'!I:I,'CO2'!$B:$B,$A40,'CO2'!$A:$A,"ETHCO2")+SUMIFS('CO2'!I:I,'CO2'!$B:$B,$A40,'CO2'!$A:$A,"INDCO2")+SUMIFS('CO2'!I:I,'CO2'!$B:$B,$A40,'CO2'!$A:$A,"REFCO2")+SUMIFS('CO2'!I:I,'CO2'!$B:$B,$A40,'CO2'!$A:$A,"RESCO2")+SUMIFS('CO2'!I:I,'CO2'!$B:$B,$A40,'CO2'!$A:$A,"RSSCO2")+SUMIFS('CO2'!I:I,'CO2'!$B:$B,$A40,'CO2'!$A:$A,"TRNCO2")</f>
        <v>3240.00000000001</v>
      </c>
      <c r="I40" s="21">
        <f>SUMIFS('CO2'!J:J,'CO2'!$B:$B,$A40,'CO2'!$A:$A,"COMCO2")+SUMIFS('CO2'!J:J,'CO2'!$B:$B,$A40,'CO2'!$A:$A,"ELCCO2")+SUMIFS('CO2'!J:J,'CO2'!$B:$B,$A40,'CO2'!$A:$A,"ETHCO2")+SUMIFS('CO2'!J:J,'CO2'!$B:$B,$A40,'CO2'!$A:$A,"INDCO2")+SUMIFS('CO2'!J:J,'CO2'!$B:$B,$A40,'CO2'!$A:$A,"REFCO2")+SUMIFS('CO2'!J:J,'CO2'!$B:$B,$A40,'CO2'!$A:$A,"RESCO2")+SUMIFS('CO2'!J:J,'CO2'!$B:$B,$A40,'CO2'!$A:$A,"RSSCO2")+SUMIFS('CO2'!J:J,'CO2'!$B:$B,$A40,'CO2'!$A:$A,"TRNCO2")</f>
        <v>2732.0000000000068</v>
      </c>
      <c r="J40" s="21">
        <f>SUMIFS('CO2'!K:K,'CO2'!$B:$B,$A40,'CO2'!$A:$A,"COMCO2")+SUMIFS('CO2'!K:K,'CO2'!$B:$B,$A40,'CO2'!$A:$A,"ELCCO2")+SUMIFS('CO2'!K:K,'CO2'!$B:$B,$A40,'CO2'!$A:$A,"ETHCO2")+SUMIFS('CO2'!K:K,'CO2'!$B:$B,$A40,'CO2'!$A:$A,"INDCO2")+SUMIFS('CO2'!K:K,'CO2'!$B:$B,$A40,'CO2'!$A:$A,"REFCO2")+SUMIFS('CO2'!K:K,'CO2'!$B:$B,$A40,'CO2'!$A:$A,"RESCO2")+SUMIFS('CO2'!K:K,'CO2'!$B:$B,$A40,'CO2'!$A:$A,"RSSCO2")+SUMIFS('CO2'!K:K,'CO2'!$B:$B,$A40,'CO2'!$A:$A,"TRNCO2")</f>
        <v>2224.0000000000018</v>
      </c>
      <c r="K40" s="21">
        <f>SUMIFS('CO2'!L:L,'CO2'!$B:$B,$A40,'CO2'!$A:$A,"COMCO2")+SUMIFS('CO2'!L:L,'CO2'!$B:$B,$A40,'CO2'!$A:$A,"ELCCO2")+SUMIFS('CO2'!L:L,'CO2'!$B:$B,$A40,'CO2'!$A:$A,"ETHCO2")+SUMIFS('CO2'!L:L,'CO2'!$B:$B,$A40,'CO2'!$A:$A,"INDCO2")+SUMIFS('CO2'!L:L,'CO2'!$B:$B,$A40,'CO2'!$A:$A,"REFCO2")+SUMIFS('CO2'!L:L,'CO2'!$B:$B,$A40,'CO2'!$A:$A,"RESCO2")+SUMIFS('CO2'!L:L,'CO2'!$B:$B,$A40,'CO2'!$A:$A,"RSSCO2")+SUMIFS('CO2'!L:L,'CO2'!$B:$B,$A40,'CO2'!$A:$A,"TRNCO2")</f>
        <v>1716.0000000000678</v>
      </c>
      <c r="M40" s="9" t="str">
        <f t="shared" si="1"/>
        <v>0039</v>
      </c>
      <c r="N40" s="9">
        <f>VLOOKUP($M40,scenarios!$A$2:$I$61,3)</f>
        <v>2060</v>
      </c>
      <c r="O40" s="9" t="str">
        <f>VLOOKUP($M40,scenarios!$A$2:$I$61,4)</f>
        <v>Ref</v>
      </c>
      <c r="P40" s="9">
        <f>VLOOKUP($M40,scenarios!$A$2:$I$61,5)</f>
        <v>10</v>
      </c>
      <c r="Q40" s="9" t="str">
        <f>VLOOKUP($M40,scenarios!$A$2:$I$61,6)</f>
        <v>Linear-Steady</v>
      </c>
      <c r="R40" s="9" t="str">
        <f>VLOOKUP($M40,scenarios!$A$2:$I$61,7)</f>
        <v>Doe2</v>
      </c>
      <c r="S40" s="9">
        <f>VLOOKUP($M40,scenarios!$A$2:$I$61,8)</f>
        <v>2030</v>
      </c>
      <c r="T40" s="9" t="str">
        <f>VLOOKUP($M40,scenarios!$A$2:$I$61,9)</f>
        <v>Ref</v>
      </c>
    </row>
    <row r="41" spans="1:20" x14ac:dyDescent="0.3">
      <c r="A41" s="2" t="s">
        <v>189</v>
      </c>
      <c r="B41" s="21">
        <f>SUMIFS('CO2'!C:C,'CO2'!$B:$B,$A41,'CO2'!$A:$A,"COMCO2")+SUMIFS('CO2'!C:C,'CO2'!$B:$B,$A41,'CO2'!$A:$A,"ELCCO2")+SUMIFS('CO2'!C:C,'CO2'!$B:$B,$A41,'CO2'!$A:$A,"ETHCO2")+SUMIFS('CO2'!C:C,'CO2'!$B:$B,$A41,'CO2'!$A:$A,"INDCO2")+SUMIFS('CO2'!C:C,'CO2'!$B:$B,$A41,'CO2'!$A:$A,"REFCO2")+SUMIFS('CO2'!C:C,'CO2'!$B:$B,$A41,'CO2'!$A:$A,"RESCO2")+SUMIFS('CO2'!C:C,'CO2'!$B:$B,$A41,'CO2'!$A:$A,"RSSCO2")+SUMIFS('CO2'!C:C,'CO2'!$B:$B,$A41,'CO2'!$A:$A,"TRNCO2")</f>
        <v>5377.4358719876845</v>
      </c>
      <c r="C41" s="21">
        <f>SUMIFS('CO2'!D:D,'CO2'!$B:$B,$A41,'CO2'!$A:$A,"COMCO2")+SUMIFS('CO2'!D:D,'CO2'!$B:$B,$A41,'CO2'!$A:$A,"ELCCO2")+SUMIFS('CO2'!D:D,'CO2'!$B:$B,$A41,'CO2'!$A:$A,"ETHCO2")+SUMIFS('CO2'!D:D,'CO2'!$B:$B,$A41,'CO2'!$A:$A,"INDCO2")+SUMIFS('CO2'!D:D,'CO2'!$B:$B,$A41,'CO2'!$A:$A,"REFCO2")+SUMIFS('CO2'!D:D,'CO2'!$B:$B,$A41,'CO2'!$A:$A,"RESCO2")+SUMIFS('CO2'!D:D,'CO2'!$B:$B,$A41,'CO2'!$A:$A,"RSSCO2")+SUMIFS('CO2'!D:D,'CO2'!$B:$B,$A41,'CO2'!$A:$A,"TRNCO2")</f>
        <v>5169.2042812838881</v>
      </c>
      <c r="D41" s="21">
        <f>SUMIFS('CO2'!E:E,'CO2'!$B:$B,$A41,'CO2'!$A:$A,"COMCO2")+SUMIFS('CO2'!E:E,'CO2'!$B:$B,$A41,'CO2'!$A:$A,"ELCCO2")+SUMIFS('CO2'!E:E,'CO2'!$B:$B,$A41,'CO2'!$A:$A,"ETHCO2")+SUMIFS('CO2'!E:E,'CO2'!$B:$B,$A41,'CO2'!$A:$A,"INDCO2")+SUMIFS('CO2'!E:E,'CO2'!$B:$B,$A41,'CO2'!$A:$A,"REFCO2")+SUMIFS('CO2'!E:E,'CO2'!$B:$B,$A41,'CO2'!$A:$A,"RESCO2")+SUMIFS('CO2'!E:E,'CO2'!$B:$B,$A41,'CO2'!$A:$A,"RSSCO2")+SUMIFS('CO2'!E:E,'CO2'!$B:$B,$A41,'CO2'!$A:$A,"TRNCO2")</f>
        <v>5089.7886181182985</v>
      </c>
      <c r="E41" s="21">
        <f>SUMIFS('CO2'!F:F,'CO2'!$B:$B,$A41,'CO2'!$A:$A,"COMCO2")+SUMIFS('CO2'!F:F,'CO2'!$B:$B,$A41,'CO2'!$A:$A,"ELCCO2")+SUMIFS('CO2'!F:F,'CO2'!$B:$B,$A41,'CO2'!$A:$A,"ETHCO2")+SUMIFS('CO2'!F:F,'CO2'!$B:$B,$A41,'CO2'!$A:$A,"INDCO2")+SUMIFS('CO2'!F:F,'CO2'!$B:$B,$A41,'CO2'!$A:$A,"REFCO2")+SUMIFS('CO2'!F:F,'CO2'!$B:$B,$A41,'CO2'!$A:$A,"RESCO2")+SUMIFS('CO2'!F:F,'CO2'!$B:$B,$A41,'CO2'!$A:$A,"RSSCO2")+SUMIFS('CO2'!F:F,'CO2'!$B:$B,$A41,'CO2'!$A:$A,"TRNCO2")</f>
        <v>4813.5621904363325</v>
      </c>
      <c r="F41" s="21">
        <f>SUMIFS('CO2'!G:G,'CO2'!$B:$B,$A41,'CO2'!$A:$A,"COMCO2")+SUMIFS('CO2'!G:G,'CO2'!$B:$B,$A41,'CO2'!$A:$A,"ELCCO2")+SUMIFS('CO2'!G:G,'CO2'!$B:$B,$A41,'CO2'!$A:$A,"ETHCO2")+SUMIFS('CO2'!G:G,'CO2'!$B:$B,$A41,'CO2'!$A:$A,"INDCO2")+SUMIFS('CO2'!G:G,'CO2'!$B:$B,$A41,'CO2'!$A:$A,"REFCO2")+SUMIFS('CO2'!G:G,'CO2'!$B:$B,$A41,'CO2'!$A:$A,"RESCO2")+SUMIFS('CO2'!G:G,'CO2'!$B:$B,$A41,'CO2'!$A:$A,"RSSCO2")+SUMIFS('CO2'!G:G,'CO2'!$B:$B,$A41,'CO2'!$A:$A,"TRNCO2")</f>
        <v>4256.0000000000018</v>
      </c>
      <c r="G41" s="21">
        <f>SUMIFS('CO2'!H:H,'CO2'!$B:$B,$A41,'CO2'!$A:$A,"COMCO2")+SUMIFS('CO2'!H:H,'CO2'!$B:$B,$A41,'CO2'!$A:$A,"ELCCO2")+SUMIFS('CO2'!H:H,'CO2'!$B:$B,$A41,'CO2'!$A:$A,"ETHCO2")+SUMIFS('CO2'!H:H,'CO2'!$B:$B,$A41,'CO2'!$A:$A,"INDCO2")+SUMIFS('CO2'!H:H,'CO2'!$B:$B,$A41,'CO2'!$A:$A,"REFCO2")+SUMIFS('CO2'!H:H,'CO2'!$B:$B,$A41,'CO2'!$A:$A,"RESCO2")+SUMIFS('CO2'!H:H,'CO2'!$B:$B,$A41,'CO2'!$A:$A,"RSSCO2")+SUMIFS('CO2'!H:H,'CO2'!$B:$B,$A41,'CO2'!$A:$A,"TRNCO2")</f>
        <v>3748.0000000000091</v>
      </c>
      <c r="H41" s="21">
        <f>SUMIFS('CO2'!I:I,'CO2'!$B:$B,$A41,'CO2'!$A:$A,"COMCO2")+SUMIFS('CO2'!I:I,'CO2'!$B:$B,$A41,'CO2'!$A:$A,"ELCCO2")+SUMIFS('CO2'!I:I,'CO2'!$B:$B,$A41,'CO2'!$A:$A,"ETHCO2")+SUMIFS('CO2'!I:I,'CO2'!$B:$B,$A41,'CO2'!$A:$A,"INDCO2")+SUMIFS('CO2'!I:I,'CO2'!$B:$B,$A41,'CO2'!$A:$A,"REFCO2")+SUMIFS('CO2'!I:I,'CO2'!$B:$B,$A41,'CO2'!$A:$A,"RESCO2")+SUMIFS('CO2'!I:I,'CO2'!$B:$B,$A41,'CO2'!$A:$A,"RSSCO2")+SUMIFS('CO2'!I:I,'CO2'!$B:$B,$A41,'CO2'!$A:$A,"TRNCO2")</f>
        <v>3240.0000000000027</v>
      </c>
      <c r="I41" s="21">
        <f>SUMIFS('CO2'!J:J,'CO2'!$B:$B,$A41,'CO2'!$A:$A,"COMCO2")+SUMIFS('CO2'!J:J,'CO2'!$B:$B,$A41,'CO2'!$A:$A,"ELCCO2")+SUMIFS('CO2'!J:J,'CO2'!$B:$B,$A41,'CO2'!$A:$A,"ETHCO2")+SUMIFS('CO2'!J:J,'CO2'!$B:$B,$A41,'CO2'!$A:$A,"INDCO2")+SUMIFS('CO2'!J:J,'CO2'!$B:$B,$A41,'CO2'!$A:$A,"REFCO2")+SUMIFS('CO2'!J:J,'CO2'!$B:$B,$A41,'CO2'!$A:$A,"RESCO2")+SUMIFS('CO2'!J:J,'CO2'!$B:$B,$A41,'CO2'!$A:$A,"RSSCO2")+SUMIFS('CO2'!J:J,'CO2'!$B:$B,$A41,'CO2'!$A:$A,"TRNCO2")</f>
        <v>2732.0000000000041</v>
      </c>
      <c r="J41" s="21">
        <f>SUMIFS('CO2'!K:K,'CO2'!$B:$B,$A41,'CO2'!$A:$A,"COMCO2")+SUMIFS('CO2'!K:K,'CO2'!$B:$B,$A41,'CO2'!$A:$A,"ELCCO2")+SUMIFS('CO2'!K:K,'CO2'!$B:$B,$A41,'CO2'!$A:$A,"ETHCO2")+SUMIFS('CO2'!K:K,'CO2'!$B:$B,$A41,'CO2'!$A:$A,"INDCO2")+SUMIFS('CO2'!K:K,'CO2'!$B:$B,$A41,'CO2'!$A:$A,"REFCO2")+SUMIFS('CO2'!K:K,'CO2'!$B:$B,$A41,'CO2'!$A:$A,"RESCO2")+SUMIFS('CO2'!K:K,'CO2'!$B:$B,$A41,'CO2'!$A:$A,"RSSCO2")+SUMIFS('CO2'!K:K,'CO2'!$B:$B,$A41,'CO2'!$A:$A,"TRNCO2")</f>
        <v>2224.0000000000032</v>
      </c>
      <c r="K41" s="21">
        <f>SUMIFS('CO2'!L:L,'CO2'!$B:$B,$A41,'CO2'!$A:$A,"COMCO2")+SUMIFS('CO2'!L:L,'CO2'!$B:$B,$A41,'CO2'!$A:$A,"ELCCO2")+SUMIFS('CO2'!L:L,'CO2'!$B:$B,$A41,'CO2'!$A:$A,"ETHCO2")+SUMIFS('CO2'!L:L,'CO2'!$B:$B,$A41,'CO2'!$A:$A,"INDCO2")+SUMIFS('CO2'!L:L,'CO2'!$B:$B,$A41,'CO2'!$A:$A,"REFCO2")+SUMIFS('CO2'!L:L,'CO2'!$B:$B,$A41,'CO2'!$A:$A,"RESCO2")+SUMIFS('CO2'!L:L,'CO2'!$B:$B,$A41,'CO2'!$A:$A,"RSSCO2")+SUMIFS('CO2'!L:L,'CO2'!$B:$B,$A41,'CO2'!$A:$A,"TRNCO2")</f>
        <v>1716.0000000000016</v>
      </c>
      <c r="M41" s="9" t="str">
        <f t="shared" si="1"/>
        <v>0040</v>
      </c>
      <c r="N41" s="9">
        <f>VLOOKUP($M41,scenarios!$A$2:$I$61,3)</f>
        <v>2060</v>
      </c>
      <c r="O41" s="9" t="str">
        <f>VLOOKUP($M41,scenarios!$A$2:$I$61,4)</f>
        <v>Ref</v>
      </c>
      <c r="P41" s="9">
        <f>VLOOKUP($M41,scenarios!$A$2:$I$61,5)</f>
        <v>20</v>
      </c>
      <c r="Q41" s="9" t="str">
        <f>VLOOKUP($M41,scenarios!$A$2:$I$61,6)</f>
        <v>Linear-Steady</v>
      </c>
      <c r="R41" s="9" t="str">
        <f>VLOOKUP($M41,scenarios!$A$2:$I$61,7)</f>
        <v>Low</v>
      </c>
      <c r="S41" s="9">
        <f>VLOOKUP($M41,scenarios!$A$2:$I$61,8)</f>
        <v>2030</v>
      </c>
      <c r="T41" s="9" t="str">
        <f>VLOOKUP($M41,scenarios!$A$2:$I$61,9)</f>
        <v>Ref</v>
      </c>
    </row>
    <row r="42" spans="1:20" x14ac:dyDescent="0.3">
      <c r="A42" s="2" t="s">
        <v>190</v>
      </c>
      <c r="B42" s="21">
        <f>SUMIFS('CO2'!C:C,'CO2'!$B:$B,$A42,'CO2'!$A:$A,"COMCO2")+SUMIFS('CO2'!C:C,'CO2'!$B:$B,$A42,'CO2'!$A:$A,"ELCCO2")+SUMIFS('CO2'!C:C,'CO2'!$B:$B,$A42,'CO2'!$A:$A,"ETHCO2")+SUMIFS('CO2'!C:C,'CO2'!$B:$B,$A42,'CO2'!$A:$A,"INDCO2")+SUMIFS('CO2'!C:C,'CO2'!$B:$B,$A42,'CO2'!$A:$A,"REFCO2")+SUMIFS('CO2'!C:C,'CO2'!$B:$B,$A42,'CO2'!$A:$A,"RESCO2")+SUMIFS('CO2'!C:C,'CO2'!$B:$B,$A42,'CO2'!$A:$A,"RSSCO2")+SUMIFS('CO2'!C:C,'CO2'!$B:$B,$A42,'CO2'!$A:$A,"TRNCO2")</f>
        <v>5377.4358719876946</v>
      </c>
      <c r="C42" s="21">
        <f>SUMIFS('CO2'!D:D,'CO2'!$B:$B,$A42,'CO2'!$A:$A,"COMCO2")+SUMIFS('CO2'!D:D,'CO2'!$B:$B,$A42,'CO2'!$A:$A,"ELCCO2")+SUMIFS('CO2'!D:D,'CO2'!$B:$B,$A42,'CO2'!$A:$A,"ETHCO2")+SUMIFS('CO2'!D:D,'CO2'!$B:$B,$A42,'CO2'!$A:$A,"INDCO2")+SUMIFS('CO2'!D:D,'CO2'!$B:$B,$A42,'CO2'!$A:$A,"REFCO2")+SUMIFS('CO2'!D:D,'CO2'!$B:$B,$A42,'CO2'!$A:$A,"RESCO2")+SUMIFS('CO2'!D:D,'CO2'!$B:$B,$A42,'CO2'!$A:$A,"RSSCO2")+SUMIFS('CO2'!D:D,'CO2'!$B:$B,$A42,'CO2'!$A:$A,"TRNCO2")</f>
        <v>5169.2042812838663</v>
      </c>
      <c r="D42" s="21">
        <f>SUMIFS('CO2'!E:E,'CO2'!$B:$B,$A42,'CO2'!$A:$A,"COMCO2")+SUMIFS('CO2'!E:E,'CO2'!$B:$B,$A42,'CO2'!$A:$A,"ELCCO2")+SUMIFS('CO2'!E:E,'CO2'!$B:$B,$A42,'CO2'!$A:$A,"ETHCO2")+SUMIFS('CO2'!E:E,'CO2'!$B:$B,$A42,'CO2'!$A:$A,"INDCO2")+SUMIFS('CO2'!E:E,'CO2'!$B:$B,$A42,'CO2'!$A:$A,"REFCO2")+SUMIFS('CO2'!E:E,'CO2'!$B:$B,$A42,'CO2'!$A:$A,"RESCO2")+SUMIFS('CO2'!E:E,'CO2'!$B:$B,$A42,'CO2'!$A:$A,"RSSCO2")+SUMIFS('CO2'!E:E,'CO2'!$B:$B,$A42,'CO2'!$A:$A,"TRNCO2")</f>
        <v>5089.7886181183858</v>
      </c>
      <c r="E42" s="21">
        <f>SUMIFS('CO2'!F:F,'CO2'!$B:$B,$A42,'CO2'!$A:$A,"COMCO2")+SUMIFS('CO2'!F:F,'CO2'!$B:$B,$A42,'CO2'!$A:$A,"ELCCO2")+SUMIFS('CO2'!F:F,'CO2'!$B:$B,$A42,'CO2'!$A:$A,"ETHCO2")+SUMIFS('CO2'!F:F,'CO2'!$B:$B,$A42,'CO2'!$A:$A,"INDCO2")+SUMIFS('CO2'!F:F,'CO2'!$B:$B,$A42,'CO2'!$A:$A,"REFCO2")+SUMIFS('CO2'!F:F,'CO2'!$B:$B,$A42,'CO2'!$A:$A,"RESCO2")+SUMIFS('CO2'!F:F,'CO2'!$B:$B,$A42,'CO2'!$A:$A,"RSSCO2")+SUMIFS('CO2'!F:F,'CO2'!$B:$B,$A42,'CO2'!$A:$A,"TRNCO2")</f>
        <v>4813.5874177596233</v>
      </c>
      <c r="F42" s="21">
        <f>SUMIFS('CO2'!G:G,'CO2'!$B:$B,$A42,'CO2'!$A:$A,"COMCO2")+SUMIFS('CO2'!G:G,'CO2'!$B:$B,$A42,'CO2'!$A:$A,"ELCCO2")+SUMIFS('CO2'!G:G,'CO2'!$B:$B,$A42,'CO2'!$A:$A,"ETHCO2")+SUMIFS('CO2'!G:G,'CO2'!$B:$B,$A42,'CO2'!$A:$A,"INDCO2")+SUMIFS('CO2'!G:G,'CO2'!$B:$B,$A42,'CO2'!$A:$A,"REFCO2")+SUMIFS('CO2'!G:G,'CO2'!$B:$B,$A42,'CO2'!$A:$A,"RESCO2")+SUMIFS('CO2'!G:G,'CO2'!$B:$B,$A42,'CO2'!$A:$A,"RSSCO2")+SUMIFS('CO2'!G:G,'CO2'!$B:$B,$A42,'CO2'!$A:$A,"TRNCO2")</f>
        <v>4256.0000000000018</v>
      </c>
      <c r="G42" s="21">
        <f>SUMIFS('CO2'!H:H,'CO2'!$B:$B,$A42,'CO2'!$A:$A,"COMCO2")+SUMIFS('CO2'!H:H,'CO2'!$B:$B,$A42,'CO2'!$A:$A,"ELCCO2")+SUMIFS('CO2'!H:H,'CO2'!$B:$B,$A42,'CO2'!$A:$A,"ETHCO2")+SUMIFS('CO2'!H:H,'CO2'!$B:$B,$A42,'CO2'!$A:$A,"INDCO2")+SUMIFS('CO2'!H:H,'CO2'!$B:$B,$A42,'CO2'!$A:$A,"REFCO2")+SUMIFS('CO2'!H:H,'CO2'!$B:$B,$A42,'CO2'!$A:$A,"RESCO2")+SUMIFS('CO2'!H:H,'CO2'!$B:$B,$A42,'CO2'!$A:$A,"RSSCO2")+SUMIFS('CO2'!H:H,'CO2'!$B:$B,$A42,'CO2'!$A:$A,"TRNCO2")</f>
        <v>3748.0000000000045</v>
      </c>
      <c r="H42" s="21">
        <f>SUMIFS('CO2'!I:I,'CO2'!$B:$B,$A42,'CO2'!$A:$A,"COMCO2")+SUMIFS('CO2'!I:I,'CO2'!$B:$B,$A42,'CO2'!$A:$A,"ELCCO2")+SUMIFS('CO2'!I:I,'CO2'!$B:$B,$A42,'CO2'!$A:$A,"ETHCO2")+SUMIFS('CO2'!I:I,'CO2'!$B:$B,$A42,'CO2'!$A:$A,"INDCO2")+SUMIFS('CO2'!I:I,'CO2'!$B:$B,$A42,'CO2'!$A:$A,"REFCO2")+SUMIFS('CO2'!I:I,'CO2'!$B:$B,$A42,'CO2'!$A:$A,"RESCO2")+SUMIFS('CO2'!I:I,'CO2'!$B:$B,$A42,'CO2'!$A:$A,"RSSCO2")+SUMIFS('CO2'!I:I,'CO2'!$B:$B,$A42,'CO2'!$A:$A,"TRNCO2")</f>
        <v>3240.0000000000032</v>
      </c>
      <c r="I42" s="21">
        <f>SUMIFS('CO2'!J:J,'CO2'!$B:$B,$A42,'CO2'!$A:$A,"COMCO2")+SUMIFS('CO2'!J:J,'CO2'!$B:$B,$A42,'CO2'!$A:$A,"ELCCO2")+SUMIFS('CO2'!J:J,'CO2'!$B:$B,$A42,'CO2'!$A:$A,"ETHCO2")+SUMIFS('CO2'!J:J,'CO2'!$B:$B,$A42,'CO2'!$A:$A,"INDCO2")+SUMIFS('CO2'!J:J,'CO2'!$B:$B,$A42,'CO2'!$A:$A,"REFCO2")+SUMIFS('CO2'!J:J,'CO2'!$B:$B,$A42,'CO2'!$A:$A,"RESCO2")+SUMIFS('CO2'!J:J,'CO2'!$B:$B,$A42,'CO2'!$A:$A,"RSSCO2")+SUMIFS('CO2'!J:J,'CO2'!$B:$B,$A42,'CO2'!$A:$A,"TRNCO2")</f>
        <v>2732.0000000000023</v>
      </c>
      <c r="J42" s="21">
        <f>SUMIFS('CO2'!K:K,'CO2'!$B:$B,$A42,'CO2'!$A:$A,"COMCO2")+SUMIFS('CO2'!K:K,'CO2'!$B:$B,$A42,'CO2'!$A:$A,"ELCCO2")+SUMIFS('CO2'!K:K,'CO2'!$B:$B,$A42,'CO2'!$A:$A,"ETHCO2")+SUMIFS('CO2'!K:K,'CO2'!$B:$B,$A42,'CO2'!$A:$A,"INDCO2")+SUMIFS('CO2'!K:K,'CO2'!$B:$B,$A42,'CO2'!$A:$A,"REFCO2")+SUMIFS('CO2'!K:K,'CO2'!$B:$B,$A42,'CO2'!$A:$A,"RESCO2")+SUMIFS('CO2'!K:K,'CO2'!$B:$B,$A42,'CO2'!$A:$A,"RSSCO2")+SUMIFS('CO2'!K:K,'CO2'!$B:$B,$A42,'CO2'!$A:$A,"TRNCO2")</f>
        <v>2224.0000000000027</v>
      </c>
      <c r="K42" s="21">
        <f>SUMIFS('CO2'!L:L,'CO2'!$B:$B,$A42,'CO2'!$A:$A,"COMCO2")+SUMIFS('CO2'!L:L,'CO2'!$B:$B,$A42,'CO2'!$A:$A,"ELCCO2")+SUMIFS('CO2'!L:L,'CO2'!$B:$B,$A42,'CO2'!$A:$A,"ETHCO2")+SUMIFS('CO2'!L:L,'CO2'!$B:$B,$A42,'CO2'!$A:$A,"INDCO2")+SUMIFS('CO2'!L:L,'CO2'!$B:$B,$A42,'CO2'!$A:$A,"REFCO2")+SUMIFS('CO2'!L:L,'CO2'!$B:$B,$A42,'CO2'!$A:$A,"RESCO2")+SUMIFS('CO2'!L:L,'CO2'!$B:$B,$A42,'CO2'!$A:$A,"RSSCO2")+SUMIFS('CO2'!L:L,'CO2'!$B:$B,$A42,'CO2'!$A:$A,"TRNCO2")</f>
        <v>1716.000000003171</v>
      </c>
      <c r="M42" s="9" t="str">
        <f t="shared" si="1"/>
        <v>0041</v>
      </c>
      <c r="N42" s="9">
        <f>VLOOKUP($M42,scenarios!$A$2:$I$61,3)</f>
        <v>2060</v>
      </c>
      <c r="O42" s="9" t="str">
        <f>VLOOKUP($M42,scenarios!$A$2:$I$61,4)</f>
        <v>Ref</v>
      </c>
      <c r="P42" s="9">
        <f>VLOOKUP($M42,scenarios!$A$2:$I$61,5)</f>
        <v>20</v>
      </c>
      <c r="Q42" s="9" t="str">
        <f>VLOOKUP($M42,scenarios!$A$2:$I$61,6)</f>
        <v>Linear-Steady</v>
      </c>
      <c r="R42" s="9" t="str">
        <f>VLOOKUP($M42,scenarios!$A$2:$I$61,7)</f>
        <v>Doe4</v>
      </c>
      <c r="S42" s="9">
        <f>VLOOKUP($M42,scenarios!$A$2:$I$61,8)</f>
        <v>2030</v>
      </c>
      <c r="T42" s="9" t="str">
        <f>VLOOKUP($M42,scenarios!$A$2:$I$61,9)</f>
        <v>Ref</v>
      </c>
    </row>
    <row r="43" spans="1:20" x14ac:dyDescent="0.3">
      <c r="A43" s="2" t="s">
        <v>191</v>
      </c>
      <c r="B43" s="21">
        <f>SUMIFS('CO2'!C:C,'CO2'!$B:$B,$A43,'CO2'!$A:$A,"COMCO2")+SUMIFS('CO2'!C:C,'CO2'!$B:$B,$A43,'CO2'!$A:$A,"ELCCO2")+SUMIFS('CO2'!C:C,'CO2'!$B:$B,$A43,'CO2'!$A:$A,"ETHCO2")+SUMIFS('CO2'!C:C,'CO2'!$B:$B,$A43,'CO2'!$A:$A,"INDCO2")+SUMIFS('CO2'!C:C,'CO2'!$B:$B,$A43,'CO2'!$A:$A,"REFCO2")+SUMIFS('CO2'!C:C,'CO2'!$B:$B,$A43,'CO2'!$A:$A,"RESCO2")+SUMIFS('CO2'!C:C,'CO2'!$B:$B,$A43,'CO2'!$A:$A,"RSSCO2")+SUMIFS('CO2'!C:C,'CO2'!$B:$B,$A43,'CO2'!$A:$A,"TRNCO2")</f>
        <v>5377.4358719876855</v>
      </c>
      <c r="C43" s="21">
        <f>SUMIFS('CO2'!D:D,'CO2'!$B:$B,$A43,'CO2'!$A:$A,"COMCO2")+SUMIFS('CO2'!D:D,'CO2'!$B:$B,$A43,'CO2'!$A:$A,"ELCCO2")+SUMIFS('CO2'!D:D,'CO2'!$B:$B,$A43,'CO2'!$A:$A,"ETHCO2")+SUMIFS('CO2'!D:D,'CO2'!$B:$B,$A43,'CO2'!$A:$A,"INDCO2")+SUMIFS('CO2'!D:D,'CO2'!$B:$B,$A43,'CO2'!$A:$A,"REFCO2")+SUMIFS('CO2'!D:D,'CO2'!$B:$B,$A43,'CO2'!$A:$A,"RESCO2")+SUMIFS('CO2'!D:D,'CO2'!$B:$B,$A43,'CO2'!$A:$A,"RSSCO2")+SUMIFS('CO2'!D:D,'CO2'!$B:$B,$A43,'CO2'!$A:$A,"TRNCO2")</f>
        <v>5169.2042812840464</v>
      </c>
      <c r="D43" s="21">
        <f>SUMIFS('CO2'!E:E,'CO2'!$B:$B,$A43,'CO2'!$A:$A,"COMCO2")+SUMIFS('CO2'!E:E,'CO2'!$B:$B,$A43,'CO2'!$A:$A,"ELCCO2")+SUMIFS('CO2'!E:E,'CO2'!$B:$B,$A43,'CO2'!$A:$A,"ETHCO2")+SUMIFS('CO2'!E:E,'CO2'!$B:$B,$A43,'CO2'!$A:$A,"INDCO2")+SUMIFS('CO2'!E:E,'CO2'!$B:$B,$A43,'CO2'!$A:$A,"REFCO2")+SUMIFS('CO2'!E:E,'CO2'!$B:$B,$A43,'CO2'!$A:$A,"RESCO2")+SUMIFS('CO2'!E:E,'CO2'!$B:$B,$A43,'CO2'!$A:$A,"RSSCO2")+SUMIFS('CO2'!E:E,'CO2'!$B:$B,$A43,'CO2'!$A:$A,"TRNCO2")</f>
        <v>5089.7886181182766</v>
      </c>
      <c r="E43" s="21">
        <f>SUMIFS('CO2'!F:F,'CO2'!$B:$B,$A43,'CO2'!$A:$A,"COMCO2")+SUMIFS('CO2'!F:F,'CO2'!$B:$B,$A43,'CO2'!$A:$A,"ELCCO2")+SUMIFS('CO2'!F:F,'CO2'!$B:$B,$A43,'CO2'!$A:$A,"ETHCO2")+SUMIFS('CO2'!F:F,'CO2'!$B:$B,$A43,'CO2'!$A:$A,"INDCO2")+SUMIFS('CO2'!F:F,'CO2'!$B:$B,$A43,'CO2'!$A:$A,"REFCO2")+SUMIFS('CO2'!F:F,'CO2'!$B:$B,$A43,'CO2'!$A:$A,"RESCO2")+SUMIFS('CO2'!F:F,'CO2'!$B:$B,$A43,'CO2'!$A:$A,"RSSCO2")+SUMIFS('CO2'!F:F,'CO2'!$B:$B,$A43,'CO2'!$A:$A,"TRNCO2")</f>
        <v>4813.5870892443909</v>
      </c>
      <c r="F43" s="21">
        <f>SUMIFS('CO2'!G:G,'CO2'!$B:$B,$A43,'CO2'!$A:$A,"COMCO2")+SUMIFS('CO2'!G:G,'CO2'!$B:$B,$A43,'CO2'!$A:$A,"ELCCO2")+SUMIFS('CO2'!G:G,'CO2'!$B:$B,$A43,'CO2'!$A:$A,"ETHCO2")+SUMIFS('CO2'!G:G,'CO2'!$B:$B,$A43,'CO2'!$A:$A,"INDCO2")+SUMIFS('CO2'!G:G,'CO2'!$B:$B,$A43,'CO2'!$A:$A,"REFCO2")+SUMIFS('CO2'!G:G,'CO2'!$B:$B,$A43,'CO2'!$A:$A,"RESCO2")+SUMIFS('CO2'!G:G,'CO2'!$B:$B,$A43,'CO2'!$A:$A,"RSSCO2")+SUMIFS('CO2'!G:G,'CO2'!$B:$B,$A43,'CO2'!$A:$A,"TRNCO2")</f>
        <v>4256</v>
      </c>
      <c r="G43" s="21">
        <f>SUMIFS('CO2'!H:H,'CO2'!$B:$B,$A43,'CO2'!$A:$A,"COMCO2")+SUMIFS('CO2'!H:H,'CO2'!$B:$B,$A43,'CO2'!$A:$A,"ELCCO2")+SUMIFS('CO2'!H:H,'CO2'!$B:$B,$A43,'CO2'!$A:$A,"ETHCO2")+SUMIFS('CO2'!H:H,'CO2'!$B:$B,$A43,'CO2'!$A:$A,"INDCO2")+SUMIFS('CO2'!H:H,'CO2'!$B:$B,$A43,'CO2'!$A:$A,"REFCO2")+SUMIFS('CO2'!H:H,'CO2'!$B:$B,$A43,'CO2'!$A:$A,"RESCO2")+SUMIFS('CO2'!H:H,'CO2'!$B:$B,$A43,'CO2'!$A:$A,"RSSCO2")+SUMIFS('CO2'!H:H,'CO2'!$B:$B,$A43,'CO2'!$A:$A,"TRNCO2")</f>
        <v>3748.0000000000055</v>
      </c>
      <c r="H43" s="21">
        <f>SUMIFS('CO2'!I:I,'CO2'!$B:$B,$A43,'CO2'!$A:$A,"COMCO2")+SUMIFS('CO2'!I:I,'CO2'!$B:$B,$A43,'CO2'!$A:$A,"ELCCO2")+SUMIFS('CO2'!I:I,'CO2'!$B:$B,$A43,'CO2'!$A:$A,"ETHCO2")+SUMIFS('CO2'!I:I,'CO2'!$B:$B,$A43,'CO2'!$A:$A,"INDCO2")+SUMIFS('CO2'!I:I,'CO2'!$B:$B,$A43,'CO2'!$A:$A,"REFCO2")+SUMIFS('CO2'!I:I,'CO2'!$B:$B,$A43,'CO2'!$A:$A,"RESCO2")+SUMIFS('CO2'!I:I,'CO2'!$B:$B,$A43,'CO2'!$A:$A,"RSSCO2")+SUMIFS('CO2'!I:I,'CO2'!$B:$B,$A43,'CO2'!$A:$A,"TRNCO2")</f>
        <v>3240.0000000000036</v>
      </c>
      <c r="I43" s="21">
        <f>SUMIFS('CO2'!J:J,'CO2'!$B:$B,$A43,'CO2'!$A:$A,"COMCO2")+SUMIFS('CO2'!J:J,'CO2'!$B:$B,$A43,'CO2'!$A:$A,"ELCCO2")+SUMIFS('CO2'!J:J,'CO2'!$B:$B,$A43,'CO2'!$A:$A,"ETHCO2")+SUMIFS('CO2'!J:J,'CO2'!$B:$B,$A43,'CO2'!$A:$A,"INDCO2")+SUMIFS('CO2'!J:J,'CO2'!$B:$B,$A43,'CO2'!$A:$A,"REFCO2")+SUMIFS('CO2'!J:J,'CO2'!$B:$B,$A43,'CO2'!$A:$A,"RESCO2")+SUMIFS('CO2'!J:J,'CO2'!$B:$B,$A43,'CO2'!$A:$A,"RSSCO2")+SUMIFS('CO2'!J:J,'CO2'!$B:$B,$A43,'CO2'!$A:$A,"TRNCO2")</f>
        <v>2731.9999999999973</v>
      </c>
      <c r="J43" s="21">
        <f>SUMIFS('CO2'!K:K,'CO2'!$B:$B,$A43,'CO2'!$A:$A,"COMCO2")+SUMIFS('CO2'!K:K,'CO2'!$B:$B,$A43,'CO2'!$A:$A,"ELCCO2")+SUMIFS('CO2'!K:K,'CO2'!$B:$B,$A43,'CO2'!$A:$A,"ETHCO2")+SUMIFS('CO2'!K:K,'CO2'!$B:$B,$A43,'CO2'!$A:$A,"INDCO2")+SUMIFS('CO2'!K:K,'CO2'!$B:$B,$A43,'CO2'!$A:$A,"REFCO2")+SUMIFS('CO2'!K:K,'CO2'!$B:$B,$A43,'CO2'!$A:$A,"RESCO2")+SUMIFS('CO2'!K:K,'CO2'!$B:$B,$A43,'CO2'!$A:$A,"RSSCO2")+SUMIFS('CO2'!K:K,'CO2'!$B:$B,$A43,'CO2'!$A:$A,"TRNCO2")</f>
        <v>2224.0000000000036</v>
      </c>
      <c r="K43" s="21">
        <f>SUMIFS('CO2'!L:L,'CO2'!$B:$B,$A43,'CO2'!$A:$A,"COMCO2")+SUMIFS('CO2'!L:L,'CO2'!$B:$B,$A43,'CO2'!$A:$A,"ELCCO2")+SUMIFS('CO2'!L:L,'CO2'!$B:$B,$A43,'CO2'!$A:$A,"ETHCO2")+SUMIFS('CO2'!L:L,'CO2'!$B:$B,$A43,'CO2'!$A:$A,"INDCO2")+SUMIFS('CO2'!L:L,'CO2'!$B:$B,$A43,'CO2'!$A:$A,"REFCO2")+SUMIFS('CO2'!L:L,'CO2'!$B:$B,$A43,'CO2'!$A:$A,"RESCO2")+SUMIFS('CO2'!L:L,'CO2'!$B:$B,$A43,'CO2'!$A:$A,"RSSCO2")+SUMIFS('CO2'!L:L,'CO2'!$B:$B,$A43,'CO2'!$A:$A,"TRNCO2")</f>
        <v>1716.0000000000005</v>
      </c>
      <c r="M43" s="9" t="str">
        <f t="shared" si="1"/>
        <v>0042</v>
      </c>
      <c r="N43" s="9">
        <f>VLOOKUP($M43,scenarios!$A$2:$I$61,3)</f>
        <v>2060</v>
      </c>
      <c r="O43" s="9" t="str">
        <f>VLOOKUP($M43,scenarios!$A$2:$I$61,4)</f>
        <v>Ref</v>
      </c>
      <c r="P43" s="9">
        <f>VLOOKUP($M43,scenarios!$A$2:$I$61,5)</f>
        <v>20</v>
      </c>
      <c r="Q43" s="9" t="str">
        <f>VLOOKUP($M43,scenarios!$A$2:$I$61,6)</f>
        <v>Linear-Steady</v>
      </c>
      <c r="R43" s="9" t="str">
        <f>VLOOKUP($M43,scenarios!$A$2:$I$61,7)</f>
        <v>Doe2</v>
      </c>
      <c r="S43" s="9">
        <f>VLOOKUP($M43,scenarios!$A$2:$I$61,8)</f>
        <v>2030</v>
      </c>
      <c r="T43" s="9" t="str">
        <f>VLOOKUP($M43,scenarios!$A$2:$I$61,9)</f>
        <v>Ref</v>
      </c>
    </row>
    <row r="44" spans="1:20" x14ac:dyDescent="0.3">
      <c r="A44" s="2" t="s">
        <v>126</v>
      </c>
      <c r="B44" s="21">
        <f>SUMIFS('CO2'!C:C,'CO2'!$B:$B,$A44,'CO2'!$A:$A,"COMCO2")+SUMIFS('CO2'!C:C,'CO2'!$B:$B,$A44,'CO2'!$A:$A,"ELCCO2")+SUMIFS('CO2'!C:C,'CO2'!$B:$B,$A44,'CO2'!$A:$A,"ETHCO2")+SUMIFS('CO2'!C:C,'CO2'!$B:$B,$A44,'CO2'!$A:$A,"INDCO2")+SUMIFS('CO2'!C:C,'CO2'!$B:$B,$A44,'CO2'!$A:$A,"REFCO2")+SUMIFS('CO2'!C:C,'CO2'!$B:$B,$A44,'CO2'!$A:$A,"RESCO2")+SUMIFS('CO2'!C:C,'CO2'!$B:$B,$A44,'CO2'!$A:$A,"RSSCO2")+SUMIFS('CO2'!C:C,'CO2'!$B:$B,$A44,'CO2'!$A:$A,"TRNCO2")</f>
        <v>5377.4622222844446</v>
      </c>
      <c r="C44" s="21">
        <f>SUMIFS('CO2'!D:D,'CO2'!$B:$B,$A44,'CO2'!$A:$A,"COMCO2")+SUMIFS('CO2'!D:D,'CO2'!$B:$B,$A44,'CO2'!$A:$A,"ELCCO2")+SUMIFS('CO2'!D:D,'CO2'!$B:$B,$A44,'CO2'!$A:$A,"ETHCO2")+SUMIFS('CO2'!D:D,'CO2'!$B:$B,$A44,'CO2'!$A:$A,"INDCO2")+SUMIFS('CO2'!D:D,'CO2'!$B:$B,$A44,'CO2'!$A:$A,"REFCO2")+SUMIFS('CO2'!D:D,'CO2'!$B:$B,$A44,'CO2'!$A:$A,"RESCO2")+SUMIFS('CO2'!D:D,'CO2'!$B:$B,$A44,'CO2'!$A:$A,"RSSCO2")+SUMIFS('CO2'!D:D,'CO2'!$B:$B,$A44,'CO2'!$A:$A,"TRNCO2")</f>
        <v>5169.1020124946708</v>
      </c>
      <c r="D44" s="21">
        <f>SUMIFS('CO2'!E:E,'CO2'!$B:$B,$A44,'CO2'!$A:$A,"COMCO2")+SUMIFS('CO2'!E:E,'CO2'!$B:$B,$A44,'CO2'!$A:$A,"ELCCO2")+SUMIFS('CO2'!E:E,'CO2'!$B:$B,$A44,'CO2'!$A:$A,"ETHCO2")+SUMIFS('CO2'!E:E,'CO2'!$B:$B,$A44,'CO2'!$A:$A,"INDCO2")+SUMIFS('CO2'!E:E,'CO2'!$B:$B,$A44,'CO2'!$A:$A,"REFCO2")+SUMIFS('CO2'!E:E,'CO2'!$B:$B,$A44,'CO2'!$A:$A,"RESCO2")+SUMIFS('CO2'!E:E,'CO2'!$B:$B,$A44,'CO2'!$A:$A,"RSSCO2")+SUMIFS('CO2'!E:E,'CO2'!$B:$B,$A44,'CO2'!$A:$A,"TRNCO2")</f>
        <v>5089.3967983243911</v>
      </c>
      <c r="E44" s="21">
        <f>SUMIFS('CO2'!F:F,'CO2'!$B:$B,$A44,'CO2'!$A:$A,"COMCO2")+SUMIFS('CO2'!F:F,'CO2'!$B:$B,$A44,'CO2'!$A:$A,"ELCCO2")+SUMIFS('CO2'!F:F,'CO2'!$B:$B,$A44,'CO2'!$A:$A,"ETHCO2")+SUMIFS('CO2'!F:F,'CO2'!$B:$B,$A44,'CO2'!$A:$A,"INDCO2")+SUMIFS('CO2'!F:F,'CO2'!$B:$B,$A44,'CO2'!$A:$A,"REFCO2")+SUMIFS('CO2'!F:F,'CO2'!$B:$B,$A44,'CO2'!$A:$A,"RESCO2")+SUMIFS('CO2'!F:F,'CO2'!$B:$B,$A44,'CO2'!$A:$A,"RSSCO2")+SUMIFS('CO2'!F:F,'CO2'!$B:$B,$A44,'CO2'!$A:$A,"TRNCO2")</f>
        <v>4813.9243727765934</v>
      </c>
      <c r="F44" s="21">
        <f>SUMIFS('CO2'!G:G,'CO2'!$B:$B,$A44,'CO2'!$A:$A,"COMCO2")+SUMIFS('CO2'!G:G,'CO2'!$B:$B,$A44,'CO2'!$A:$A,"ELCCO2")+SUMIFS('CO2'!G:G,'CO2'!$B:$B,$A44,'CO2'!$A:$A,"ETHCO2")+SUMIFS('CO2'!G:G,'CO2'!$B:$B,$A44,'CO2'!$A:$A,"INDCO2")+SUMIFS('CO2'!G:G,'CO2'!$B:$B,$A44,'CO2'!$A:$A,"REFCO2")+SUMIFS('CO2'!G:G,'CO2'!$B:$B,$A44,'CO2'!$A:$A,"RESCO2")+SUMIFS('CO2'!G:G,'CO2'!$B:$B,$A44,'CO2'!$A:$A,"RSSCO2")+SUMIFS('CO2'!G:G,'CO2'!$B:$B,$A44,'CO2'!$A:$A,"TRNCO2")</f>
        <v>4255.9999999999945</v>
      </c>
      <c r="G44" s="21">
        <f>SUMIFS('CO2'!H:H,'CO2'!$B:$B,$A44,'CO2'!$A:$A,"COMCO2")+SUMIFS('CO2'!H:H,'CO2'!$B:$B,$A44,'CO2'!$A:$A,"ELCCO2")+SUMIFS('CO2'!H:H,'CO2'!$B:$B,$A44,'CO2'!$A:$A,"ETHCO2")+SUMIFS('CO2'!H:H,'CO2'!$B:$B,$A44,'CO2'!$A:$A,"INDCO2")+SUMIFS('CO2'!H:H,'CO2'!$B:$B,$A44,'CO2'!$A:$A,"REFCO2")+SUMIFS('CO2'!H:H,'CO2'!$B:$B,$A44,'CO2'!$A:$A,"RESCO2")+SUMIFS('CO2'!H:H,'CO2'!$B:$B,$A44,'CO2'!$A:$A,"RSSCO2")+SUMIFS('CO2'!H:H,'CO2'!$B:$B,$A44,'CO2'!$A:$A,"TRNCO2")</f>
        <v>3747.999999999839</v>
      </c>
      <c r="H44" s="21">
        <f>SUMIFS('CO2'!I:I,'CO2'!$B:$B,$A44,'CO2'!$A:$A,"COMCO2")+SUMIFS('CO2'!I:I,'CO2'!$B:$B,$A44,'CO2'!$A:$A,"ELCCO2")+SUMIFS('CO2'!I:I,'CO2'!$B:$B,$A44,'CO2'!$A:$A,"ETHCO2")+SUMIFS('CO2'!I:I,'CO2'!$B:$B,$A44,'CO2'!$A:$A,"INDCO2")+SUMIFS('CO2'!I:I,'CO2'!$B:$B,$A44,'CO2'!$A:$A,"REFCO2")+SUMIFS('CO2'!I:I,'CO2'!$B:$B,$A44,'CO2'!$A:$A,"RESCO2")+SUMIFS('CO2'!I:I,'CO2'!$B:$B,$A44,'CO2'!$A:$A,"RSSCO2")+SUMIFS('CO2'!I:I,'CO2'!$B:$B,$A44,'CO2'!$A:$A,"TRNCO2")</f>
        <v>3240</v>
      </c>
      <c r="I44" s="21">
        <f>SUMIFS('CO2'!J:J,'CO2'!$B:$B,$A44,'CO2'!$A:$A,"COMCO2")+SUMIFS('CO2'!J:J,'CO2'!$B:$B,$A44,'CO2'!$A:$A,"ELCCO2")+SUMIFS('CO2'!J:J,'CO2'!$B:$B,$A44,'CO2'!$A:$A,"ETHCO2")+SUMIFS('CO2'!J:J,'CO2'!$B:$B,$A44,'CO2'!$A:$A,"INDCO2")+SUMIFS('CO2'!J:J,'CO2'!$B:$B,$A44,'CO2'!$A:$A,"REFCO2")+SUMIFS('CO2'!J:J,'CO2'!$B:$B,$A44,'CO2'!$A:$A,"RESCO2")+SUMIFS('CO2'!J:J,'CO2'!$B:$B,$A44,'CO2'!$A:$A,"RSSCO2")+SUMIFS('CO2'!J:J,'CO2'!$B:$B,$A44,'CO2'!$A:$A,"TRNCO2")</f>
        <v>2732.0000000000023</v>
      </c>
      <c r="J44" s="21">
        <f>SUMIFS('CO2'!K:K,'CO2'!$B:$B,$A44,'CO2'!$A:$A,"COMCO2")+SUMIFS('CO2'!K:K,'CO2'!$B:$B,$A44,'CO2'!$A:$A,"ELCCO2")+SUMIFS('CO2'!K:K,'CO2'!$B:$B,$A44,'CO2'!$A:$A,"ETHCO2")+SUMIFS('CO2'!K:K,'CO2'!$B:$B,$A44,'CO2'!$A:$A,"INDCO2")+SUMIFS('CO2'!K:K,'CO2'!$B:$B,$A44,'CO2'!$A:$A,"REFCO2")+SUMIFS('CO2'!K:K,'CO2'!$B:$B,$A44,'CO2'!$A:$A,"RESCO2")+SUMIFS('CO2'!K:K,'CO2'!$B:$B,$A44,'CO2'!$A:$A,"RSSCO2")+SUMIFS('CO2'!K:K,'CO2'!$B:$B,$A44,'CO2'!$A:$A,"TRNCO2")</f>
        <v>2223.9999999999991</v>
      </c>
      <c r="K44" s="21">
        <f>SUMIFS('CO2'!L:L,'CO2'!$B:$B,$A44,'CO2'!$A:$A,"COMCO2")+SUMIFS('CO2'!L:L,'CO2'!$B:$B,$A44,'CO2'!$A:$A,"ELCCO2")+SUMIFS('CO2'!L:L,'CO2'!$B:$B,$A44,'CO2'!$A:$A,"ETHCO2")+SUMIFS('CO2'!L:L,'CO2'!$B:$B,$A44,'CO2'!$A:$A,"INDCO2")+SUMIFS('CO2'!L:L,'CO2'!$B:$B,$A44,'CO2'!$A:$A,"REFCO2")+SUMIFS('CO2'!L:L,'CO2'!$B:$B,$A44,'CO2'!$A:$A,"RESCO2")+SUMIFS('CO2'!L:L,'CO2'!$B:$B,$A44,'CO2'!$A:$A,"RSSCO2")+SUMIFS('CO2'!L:L,'CO2'!$B:$B,$A44,'CO2'!$A:$A,"TRNCO2")</f>
        <v>1716.0000000009691</v>
      </c>
      <c r="M44" s="9" t="str">
        <f t="shared" si="1"/>
        <v>0043</v>
      </c>
      <c r="N44" s="9">
        <f>VLOOKUP($M44,scenarios!$A$2:$I$61,3)</f>
        <v>2060</v>
      </c>
      <c r="O44" s="9" t="str">
        <f>VLOOKUP($M44,scenarios!$A$2:$I$61,4)</f>
        <v>Ref</v>
      </c>
      <c r="P44" s="9" t="str">
        <f>VLOOKUP($M44,scenarios!$A$2:$I$61,5)</f>
        <v>Ref</v>
      </c>
      <c r="Q44" s="9" t="str">
        <f>VLOOKUP($M44,scenarios!$A$2:$I$61,6)</f>
        <v>Ref</v>
      </c>
      <c r="R44" s="9" t="str">
        <f>VLOOKUP($M44,scenarios!$A$2:$I$61,7)</f>
        <v>Ref</v>
      </c>
      <c r="S44" s="9">
        <f>VLOOKUP($M44,scenarios!$A$2:$I$61,8)</f>
        <v>2030</v>
      </c>
      <c r="T44" s="9">
        <f>VLOOKUP($M44,scenarios!$A$2:$I$61,9)</f>
        <v>70</v>
      </c>
    </row>
    <row r="45" spans="1:20" x14ac:dyDescent="0.3">
      <c r="A45" s="2" t="s">
        <v>172</v>
      </c>
      <c r="B45" s="21">
        <f>SUMIFS('CO2'!C:C,'CO2'!$B:$B,$A45,'CO2'!$A:$A,"COMCO2")+SUMIFS('CO2'!C:C,'CO2'!$B:$B,$A45,'CO2'!$A:$A,"ELCCO2")+SUMIFS('CO2'!C:C,'CO2'!$B:$B,$A45,'CO2'!$A:$A,"ETHCO2")+SUMIFS('CO2'!C:C,'CO2'!$B:$B,$A45,'CO2'!$A:$A,"INDCO2")+SUMIFS('CO2'!C:C,'CO2'!$B:$B,$A45,'CO2'!$A:$A,"REFCO2")+SUMIFS('CO2'!C:C,'CO2'!$B:$B,$A45,'CO2'!$A:$A,"RESCO2")+SUMIFS('CO2'!C:C,'CO2'!$B:$B,$A45,'CO2'!$A:$A,"RSSCO2")+SUMIFS('CO2'!C:C,'CO2'!$B:$B,$A45,'CO2'!$A:$A,"TRNCO2")</f>
        <v>5377.4521251824299</v>
      </c>
      <c r="C45" s="21">
        <f>SUMIFS('CO2'!D:D,'CO2'!$B:$B,$A45,'CO2'!$A:$A,"COMCO2")+SUMIFS('CO2'!D:D,'CO2'!$B:$B,$A45,'CO2'!$A:$A,"ELCCO2")+SUMIFS('CO2'!D:D,'CO2'!$B:$B,$A45,'CO2'!$A:$A,"ETHCO2")+SUMIFS('CO2'!D:D,'CO2'!$B:$B,$A45,'CO2'!$A:$A,"INDCO2")+SUMIFS('CO2'!D:D,'CO2'!$B:$B,$A45,'CO2'!$A:$A,"REFCO2")+SUMIFS('CO2'!D:D,'CO2'!$B:$B,$A45,'CO2'!$A:$A,"RESCO2")+SUMIFS('CO2'!D:D,'CO2'!$B:$B,$A45,'CO2'!$A:$A,"RSSCO2")+SUMIFS('CO2'!D:D,'CO2'!$B:$B,$A45,'CO2'!$A:$A,"TRNCO2")</f>
        <v>5170.4889076679028</v>
      </c>
      <c r="D45" s="21">
        <f>SUMIFS('CO2'!E:E,'CO2'!$B:$B,$A45,'CO2'!$A:$A,"COMCO2")+SUMIFS('CO2'!E:E,'CO2'!$B:$B,$A45,'CO2'!$A:$A,"ELCCO2")+SUMIFS('CO2'!E:E,'CO2'!$B:$B,$A45,'CO2'!$A:$A,"ETHCO2")+SUMIFS('CO2'!E:E,'CO2'!$B:$B,$A45,'CO2'!$A:$A,"INDCO2")+SUMIFS('CO2'!E:E,'CO2'!$B:$B,$A45,'CO2'!$A:$A,"REFCO2")+SUMIFS('CO2'!E:E,'CO2'!$B:$B,$A45,'CO2'!$A:$A,"RESCO2")+SUMIFS('CO2'!E:E,'CO2'!$B:$B,$A45,'CO2'!$A:$A,"RSSCO2")+SUMIFS('CO2'!E:E,'CO2'!$B:$B,$A45,'CO2'!$A:$A,"TRNCO2")</f>
        <v>5090.690905236328</v>
      </c>
      <c r="E45" s="21">
        <f>SUMIFS('CO2'!F:F,'CO2'!$B:$B,$A45,'CO2'!$A:$A,"COMCO2")+SUMIFS('CO2'!F:F,'CO2'!$B:$B,$A45,'CO2'!$A:$A,"ELCCO2")+SUMIFS('CO2'!F:F,'CO2'!$B:$B,$A45,'CO2'!$A:$A,"ETHCO2")+SUMIFS('CO2'!F:F,'CO2'!$B:$B,$A45,'CO2'!$A:$A,"INDCO2")+SUMIFS('CO2'!F:F,'CO2'!$B:$B,$A45,'CO2'!$A:$A,"REFCO2")+SUMIFS('CO2'!F:F,'CO2'!$B:$B,$A45,'CO2'!$A:$A,"RESCO2")+SUMIFS('CO2'!F:F,'CO2'!$B:$B,$A45,'CO2'!$A:$A,"RSSCO2")+SUMIFS('CO2'!F:F,'CO2'!$B:$B,$A45,'CO2'!$A:$A,"TRNCO2")</f>
        <v>4814.1159346930808</v>
      </c>
      <c r="F45" s="21">
        <f>SUMIFS('CO2'!G:G,'CO2'!$B:$B,$A45,'CO2'!$A:$A,"COMCO2")+SUMIFS('CO2'!G:G,'CO2'!$B:$B,$A45,'CO2'!$A:$A,"ELCCO2")+SUMIFS('CO2'!G:G,'CO2'!$B:$B,$A45,'CO2'!$A:$A,"ETHCO2")+SUMIFS('CO2'!G:G,'CO2'!$B:$B,$A45,'CO2'!$A:$A,"INDCO2")+SUMIFS('CO2'!G:G,'CO2'!$B:$B,$A45,'CO2'!$A:$A,"REFCO2")+SUMIFS('CO2'!G:G,'CO2'!$B:$B,$A45,'CO2'!$A:$A,"RESCO2")+SUMIFS('CO2'!G:G,'CO2'!$B:$B,$A45,'CO2'!$A:$A,"RSSCO2")+SUMIFS('CO2'!G:G,'CO2'!$B:$B,$A45,'CO2'!$A:$A,"TRNCO2")</f>
        <v>4256.0000000000036</v>
      </c>
      <c r="G45" s="21">
        <f>SUMIFS('CO2'!H:H,'CO2'!$B:$B,$A45,'CO2'!$A:$A,"COMCO2")+SUMIFS('CO2'!H:H,'CO2'!$B:$B,$A45,'CO2'!$A:$A,"ELCCO2")+SUMIFS('CO2'!H:H,'CO2'!$B:$B,$A45,'CO2'!$A:$A,"ETHCO2")+SUMIFS('CO2'!H:H,'CO2'!$B:$B,$A45,'CO2'!$A:$A,"INDCO2")+SUMIFS('CO2'!H:H,'CO2'!$B:$B,$A45,'CO2'!$A:$A,"REFCO2")+SUMIFS('CO2'!H:H,'CO2'!$B:$B,$A45,'CO2'!$A:$A,"RESCO2")+SUMIFS('CO2'!H:H,'CO2'!$B:$B,$A45,'CO2'!$A:$A,"RSSCO2")+SUMIFS('CO2'!H:H,'CO2'!$B:$B,$A45,'CO2'!$A:$A,"TRNCO2")</f>
        <v>3748.0000000000018</v>
      </c>
      <c r="H45" s="21">
        <f>SUMIFS('CO2'!I:I,'CO2'!$B:$B,$A45,'CO2'!$A:$A,"COMCO2")+SUMIFS('CO2'!I:I,'CO2'!$B:$B,$A45,'CO2'!$A:$A,"ELCCO2")+SUMIFS('CO2'!I:I,'CO2'!$B:$B,$A45,'CO2'!$A:$A,"ETHCO2")+SUMIFS('CO2'!I:I,'CO2'!$B:$B,$A45,'CO2'!$A:$A,"INDCO2")+SUMIFS('CO2'!I:I,'CO2'!$B:$B,$A45,'CO2'!$A:$A,"REFCO2")+SUMIFS('CO2'!I:I,'CO2'!$B:$B,$A45,'CO2'!$A:$A,"RESCO2")+SUMIFS('CO2'!I:I,'CO2'!$B:$B,$A45,'CO2'!$A:$A,"RSSCO2")+SUMIFS('CO2'!I:I,'CO2'!$B:$B,$A45,'CO2'!$A:$A,"TRNCO2")</f>
        <v>3239.9999999999936</v>
      </c>
      <c r="I45" s="21">
        <f>SUMIFS('CO2'!J:J,'CO2'!$B:$B,$A45,'CO2'!$A:$A,"COMCO2")+SUMIFS('CO2'!J:J,'CO2'!$B:$B,$A45,'CO2'!$A:$A,"ELCCO2")+SUMIFS('CO2'!J:J,'CO2'!$B:$B,$A45,'CO2'!$A:$A,"ETHCO2")+SUMIFS('CO2'!J:J,'CO2'!$B:$B,$A45,'CO2'!$A:$A,"INDCO2")+SUMIFS('CO2'!J:J,'CO2'!$B:$B,$A45,'CO2'!$A:$A,"REFCO2")+SUMIFS('CO2'!J:J,'CO2'!$B:$B,$A45,'CO2'!$A:$A,"RESCO2")+SUMIFS('CO2'!J:J,'CO2'!$B:$B,$A45,'CO2'!$A:$A,"RSSCO2")+SUMIFS('CO2'!J:J,'CO2'!$B:$B,$A45,'CO2'!$A:$A,"TRNCO2")</f>
        <v>2732.0000000000045</v>
      </c>
      <c r="J45" s="21">
        <f>SUMIFS('CO2'!K:K,'CO2'!$B:$B,$A45,'CO2'!$A:$A,"COMCO2")+SUMIFS('CO2'!K:K,'CO2'!$B:$B,$A45,'CO2'!$A:$A,"ELCCO2")+SUMIFS('CO2'!K:K,'CO2'!$B:$B,$A45,'CO2'!$A:$A,"ETHCO2")+SUMIFS('CO2'!K:K,'CO2'!$B:$B,$A45,'CO2'!$A:$A,"INDCO2")+SUMIFS('CO2'!K:K,'CO2'!$B:$B,$A45,'CO2'!$A:$A,"REFCO2")+SUMIFS('CO2'!K:K,'CO2'!$B:$B,$A45,'CO2'!$A:$A,"RESCO2")+SUMIFS('CO2'!K:K,'CO2'!$B:$B,$A45,'CO2'!$A:$A,"RSSCO2")+SUMIFS('CO2'!K:K,'CO2'!$B:$B,$A45,'CO2'!$A:$A,"TRNCO2")</f>
        <v>2223.9999999998972</v>
      </c>
      <c r="K45" s="21">
        <f>SUMIFS('CO2'!L:L,'CO2'!$B:$B,$A45,'CO2'!$A:$A,"COMCO2")+SUMIFS('CO2'!L:L,'CO2'!$B:$B,$A45,'CO2'!$A:$A,"ELCCO2")+SUMIFS('CO2'!L:L,'CO2'!$B:$B,$A45,'CO2'!$A:$A,"ETHCO2")+SUMIFS('CO2'!L:L,'CO2'!$B:$B,$A45,'CO2'!$A:$A,"INDCO2")+SUMIFS('CO2'!L:L,'CO2'!$B:$B,$A45,'CO2'!$A:$A,"REFCO2")+SUMIFS('CO2'!L:L,'CO2'!$B:$B,$A45,'CO2'!$A:$A,"RESCO2")+SUMIFS('CO2'!L:L,'CO2'!$B:$B,$A45,'CO2'!$A:$A,"RSSCO2")+SUMIFS('CO2'!L:L,'CO2'!$B:$B,$A45,'CO2'!$A:$A,"TRNCO2")</f>
        <v>1716.0000000010514</v>
      </c>
      <c r="M45" s="9" t="str">
        <f t="shared" si="1"/>
        <v>0044</v>
      </c>
      <c r="N45" s="9">
        <f>VLOOKUP($M45,scenarios!$A$2:$I$61,3)</f>
        <v>2060</v>
      </c>
      <c r="O45" s="9" t="str">
        <f>VLOOKUP($M45,scenarios!$A$2:$I$61,4)</f>
        <v>Ref</v>
      </c>
      <c r="P45" s="9">
        <f>VLOOKUP($M45,scenarios!$A$2:$I$61,5)</f>
        <v>10</v>
      </c>
      <c r="Q45" s="9" t="str">
        <f>VLOOKUP($M45,scenarios!$A$2:$I$61,6)</f>
        <v>Ref</v>
      </c>
      <c r="R45" s="9" t="str">
        <f>VLOOKUP($M45,scenarios!$A$2:$I$61,7)</f>
        <v>Ref</v>
      </c>
      <c r="S45" s="9">
        <f>VLOOKUP($M45,scenarios!$A$2:$I$61,8)</f>
        <v>2030</v>
      </c>
      <c r="T45" s="9">
        <f>VLOOKUP($M45,scenarios!$A$2:$I$61,9)</f>
        <v>70</v>
      </c>
    </row>
    <row r="46" spans="1:20" x14ac:dyDescent="0.3">
      <c r="A46" s="2" t="s">
        <v>192</v>
      </c>
      <c r="B46" s="21">
        <f>SUMIFS('CO2'!C:C,'CO2'!$B:$B,$A46,'CO2'!$A:$A,"COMCO2")+SUMIFS('CO2'!C:C,'CO2'!$B:$B,$A46,'CO2'!$A:$A,"ELCCO2")+SUMIFS('CO2'!C:C,'CO2'!$B:$B,$A46,'CO2'!$A:$A,"ETHCO2")+SUMIFS('CO2'!C:C,'CO2'!$B:$B,$A46,'CO2'!$A:$A,"INDCO2")+SUMIFS('CO2'!C:C,'CO2'!$B:$B,$A46,'CO2'!$A:$A,"REFCO2")+SUMIFS('CO2'!C:C,'CO2'!$B:$B,$A46,'CO2'!$A:$A,"RESCO2")+SUMIFS('CO2'!C:C,'CO2'!$B:$B,$A46,'CO2'!$A:$A,"RSSCO2")+SUMIFS('CO2'!C:C,'CO2'!$B:$B,$A46,'CO2'!$A:$A,"TRNCO2")</f>
        <v>5377.4358717889891</v>
      </c>
      <c r="C46" s="21">
        <f>SUMIFS('CO2'!D:D,'CO2'!$B:$B,$A46,'CO2'!$A:$A,"COMCO2")+SUMIFS('CO2'!D:D,'CO2'!$B:$B,$A46,'CO2'!$A:$A,"ELCCO2")+SUMIFS('CO2'!D:D,'CO2'!$B:$B,$A46,'CO2'!$A:$A,"ETHCO2")+SUMIFS('CO2'!D:D,'CO2'!$B:$B,$A46,'CO2'!$A:$A,"INDCO2")+SUMIFS('CO2'!D:D,'CO2'!$B:$B,$A46,'CO2'!$A:$A,"REFCO2")+SUMIFS('CO2'!D:D,'CO2'!$B:$B,$A46,'CO2'!$A:$A,"RESCO2")+SUMIFS('CO2'!D:D,'CO2'!$B:$B,$A46,'CO2'!$A:$A,"RSSCO2")+SUMIFS('CO2'!D:D,'CO2'!$B:$B,$A46,'CO2'!$A:$A,"TRNCO2")</f>
        <v>5169.0597142784882</v>
      </c>
      <c r="D46" s="21">
        <f>SUMIFS('CO2'!E:E,'CO2'!$B:$B,$A46,'CO2'!$A:$A,"COMCO2")+SUMIFS('CO2'!E:E,'CO2'!$B:$B,$A46,'CO2'!$A:$A,"ELCCO2")+SUMIFS('CO2'!E:E,'CO2'!$B:$B,$A46,'CO2'!$A:$A,"ETHCO2")+SUMIFS('CO2'!E:E,'CO2'!$B:$B,$A46,'CO2'!$A:$A,"INDCO2")+SUMIFS('CO2'!E:E,'CO2'!$B:$B,$A46,'CO2'!$A:$A,"REFCO2")+SUMIFS('CO2'!E:E,'CO2'!$B:$B,$A46,'CO2'!$A:$A,"RESCO2")+SUMIFS('CO2'!E:E,'CO2'!$B:$B,$A46,'CO2'!$A:$A,"RSSCO2")+SUMIFS('CO2'!E:E,'CO2'!$B:$B,$A46,'CO2'!$A:$A,"TRNCO2")</f>
        <v>5089.5247110509208</v>
      </c>
      <c r="E46" s="21">
        <f>SUMIFS('CO2'!F:F,'CO2'!$B:$B,$A46,'CO2'!$A:$A,"COMCO2")+SUMIFS('CO2'!F:F,'CO2'!$B:$B,$A46,'CO2'!$A:$A,"ELCCO2")+SUMIFS('CO2'!F:F,'CO2'!$B:$B,$A46,'CO2'!$A:$A,"ETHCO2")+SUMIFS('CO2'!F:F,'CO2'!$B:$B,$A46,'CO2'!$A:$A,"INDCO2")+SUMIFS('CO2'!F:F,'CO2'!$B:$B,$A46,'CO2'!$A:$A,"REFCO2")+SUMIFS('CO2'!F:F,'CO2'!$B:$B,$A46,'CO2'!$A:$A,"RESCO2")+SUMIFS('CO2'!F:F,'CO2'!$B:$B,$A46,'CO2'!$A:$A,"RSSCO2")+SUMIFS('CO2'!F:F,'CO2'!$B:$B,$A46,'CO2'!$A:$A,"TRNCO2")</f>
        <v>4813.0355629188334</v>
      </c>
      <c r="F46" s="21">
        <f>SUMIFS('CO2'!G:G,'CO2'!$B:$B,$A46,'CO2'!$A:$A,"COMCO2")+SUMIFS('CO2'!G:G,'CO2'!$B:$B,$A46,'CO2'!$A:$A,"ELCCO2")+SUMIFS('CO2'!G:G,'CO2'!$B:$B,$A46,'CO2'!$A:$A,"ETHCO2")+SUMIFS('CO2'!G:G,'CO2'!$B:$B,$A46,'CO2'!$A:$A,"INDCO2")+SUMIFS('CO2'!G:G,'CO2'!$B:$B,$A46,'CO2'!$A:$A,"REFCO2")+SUMIFS('CO2'!G:G,'CO2'!$B:$B,$A46,'CO2'!$A:$A,"RESCO2")+SUMIFS('CO2'!G:G,'CO2'!$B:$B,$A46,'CO2'!$A:$A,"RSSCO2")+SUMIFS('CO2'!G:G,'CO2'!$B:$B,$A46,'CO2'!$A:$A,"TRNCO2")</f>
        <v>4255.9999999999936</v>
      </c>
      <c r="G46" s="21">
        <f>SUMIFS('CO2'!H:H,'CO2'!$B:$B,$A46,'CO2'!$A:$A,"COMCO2")+SUMIFS('CO2'!H:H,'CO2'!$B:$B,$A46,'CO2'!$A:$A,"ELCCO2")+SUMIFS('CO2'!H:H,'CO2'!$B:$B,$A46,'CO2'!$A:$A,"ETHCO2")+SUMIFS('CO2'!H:H,'CO2'!$B:$B,$A46,'CO2'!$A:$A,"INDCO2")+SUMIFS('CO2'!H:H,'CO2'!$B:$B,$A46,'CO2'!$A:$A,"REFCO2")+SUMIFS('CO2'!H:H,'CO2'!$B:$B,$A46,'CO2'!$A:$A,"RESCO2")+SUMIFS('CO2'!H:H,'CO2'!$B:$B,$A46,'CO2'!$A:$A,"RSSCO2")+SUMIFS('CO2'!H:H,'CO2'!$B:$B,$A46,'CO2'!$A:$A,"TRNCO2")</f>
        <v>3748.0000000000018</v>
      </c>
      <c r="H46" s="21">
        <f>SUMIFS('CO2'!I:I,'CO2'!$B:$B,$A46,'CO2'!$A:$A,"COMCO2")+SUMIFS('CO2'!I:I,'CO2'!$B:$B,$A46,'CO2'!$A:$A,"ELCCO2")+SUMIFS('CO2'!I:I,'CO2'!$B:$B,$A46,'CO2'!$A:$A,"ETHCO2")+SUMIFS('CO2'!I:I,'CO2'!$B:$B,$A46,'CO2'!$A:$A,"INDCO2")+SUMIFS('CO2'!I:I,'CO2'!$B:$B,$A46,'CO2'!$A:$A,"REFCO2")+SUMIFS('CO2'!I:I,'CO2'!$B:$B,$A46,'CO2'!$A:$A,"RESCO2")+SUMIFS('CO2'!I:I,'CO2'!$B:$B,$A46,'CO2'!$A:$A,"RSSCO2")+SUMIFS('CO2'!I:I,'CO2'!$B:$B,$A46,'CO2'!$A:$A,"TRNCO2")</f>
        <v>3240.0000000000045</v>
      </c>
      <c r="I46" s="21">
        <f>SUMIFS('CO2'!J:J,'CO2'!$B:$B,$A46,'CO2'!$A:$A,"COMCO2")+SUMIFS('CO2'!J:J,'CO2'!$B:$B,$A46,'CO2'!$A:$A,"ELCCO2")+SUMIFS('CO2'!J:J,'CO2'!$B:$B,$A46,'CO2'!$A:$A,"ETHCO2")+SUMIFS('CO2'!J:J,'CO2'!$B:$B,$A46,'CO2'!$A:$A,"INDCO2")+SUMIFS('CO2'!J:J,'CO2'!$B:$B,$A46,'CO2'!$A:$A,"REFCO2")+SUMIFS('CO2'!J:J,'CO2'!$B:$B,$A46,'CO2'!$A:$A,"RESCO2")+SUMIFS('CO2'!J:J,'CO2'!$B:$B,$A46,'CO2'!$A:$A,"RSSCO2")+SUMIFS('CO2'!J:J,'CO2'!$B:$B,$A46,'CO2'!$A:$A,"TRNCO2")</f>
        <v>2732</v>
      </c>
      <c r="J46" s="21">
        <f>SUMIFS('CO2'!K:K,'CO2'!$B:$B,$A46,'CO2'!$A:$A,"COMCO2")+SUMIFS('CO2'!K:K,'CO2'!$B:$B,$A46,'CO2'!$A:$A,"ELCCO2")+SUMIFS('CO2'!K:K,'CO2'!$B:$B,$A46,'CO2'!$A:$A,"ETHCO2")+SUMIFS('CO2'!K:K,'CO2'!$B:$B,$A46,'CO2'!$A:$A,"INDCO2")+SUMIFS('CO2'!K:K,'CO2'!$B:$B,$A46,'CO2'!$A:$A,"REFCO2")+SUMIFS('CO2'!K:K,'CO2'!$B:$B,$A46,'CO2'!$A:$A,"RESCO2")+SUMIFS('CO2'!K:K,'CO2'!$B:$B,$A46,'CO2'!$A:$A,"RSSCO2")+SUMIFS('CO2'!K:K,'CO2'!$B:$B,$A46,'CO2'!$A:$A,"TRNCO2")</f>
        <v>2223.9999999999964</v>
      </c>
      <c r="K46" s="21">
        <f>SUMIFS('CO2'!L:L,'CO2'!$B:$B,$A46,'CO2'!$A:$A,"COMCO2")+SUMIFS('CO2'!L:L,'CO2'!$B:$B,$A46,'CO2'!$A:$A,"ELCCO2")+SUMIFS('CO2'!L:L,'CO2'!$B:$B,$A46,'CO2'!$A:$A,"ETHCO2")+SUMIFS('CO2'!L:L,'CO2'!$B:$B,$A46,'CO2'!$A:$A,"INDCO2")+SUMIFS('CO2'!L:L,'CO2'!$B:$B,$A46,'CO2'!$A:$A,"REFCO2")+SUMIFS('CO2'!L:L,'CO2'!$B:$B,$A46,'CO2'!$A:$A,"RESCO2")+SUMIFS('CO2'!L:L,'CO2'!$B:$B,$A46,'CO2'!$A:$A,"RSSCO2")+SUMIFS('CO2'!L:L,'CO2'!$B:$B,$A46,'CO2'!$A:$A,"TRNCO2")</f>
        <v>1715.9999999999998</v>
      </c>
      <c r="M46" s="9" t="str">
        <f t="shared" si="1"/>
        <v>0045</v>
      </c>
      <c r="N46" s="9">
        <f>VLOOKUP($M46,scenarios!$A$2:$I$61,3)</f>
        <v>2060</v>
      </c>
      <c r="O46" s="9" t="str">
        <f>VLOOKUP($M46,scenarios!$A$2:$I$61,4)</f>
        <v>Ref</v>
      </c>
      <c r="P46" s="9">
        <f>VLOOKUP($M46,scenarios!$A$2:$I$61,5)</f>
        <v>20</v>
      </c>
      <c r="Q46" s="9" t="str">
        <f>VLOOKUP($M46,scenarios!$A$2:$I$61,6)</f>
        <v>Ref</v>
      </c>
      <c r="R46" s="9" t="str">
        <f>VLOOKUP($M46,scenarios!$A$2:$I$61,7)</f>
        <v>Ref</v>
      </c>
      <c r="S46" s="9">
        <f>VLOOKUP($M46,scenarios!$A$2:$I$61,8)</f>
        <v>2030</v>
      </c>
      <c r="T46" s="9">
        <f>VLOOKUP($M46,scenarios!$A$2:$I$61,9)</f>
        <v>70</v>
      </c>
    </row>
    <row r="47" spans="1:20" x14ac:dyDescent="0.3">
      <c r="A47" s="2" t="s">
        <v>129</v>
      </c>
      <c r="B47" s="21">
        <f>SUMIFS('CO2'!C:C,'CO2'!$B:$B,$A47,'CO2'!$A:$A,"COMCO2")+SUMIFS('CO2'!C:C,'CO2'!$B:$B,$A47,'CO2'!$A:$A,"ELCCO2")+SUMIFS('CO2'!C:C,'CO2'!$B:$B,$A47,'CO2'!$A:$A,"ETHCO2")+SUMIFS('CO2'!C:C,'CO2'!$B:$B,$A47,'CO2'!$A:$A,"INDCO2")+SUMIFS('CO2'!C:C,'CO2'!$B:$B,$A47,'CO2'!$A:$A,"REFCO2")+SUMIFS('CO2'!C:C,'CO2'!$B:$B,$A47,'CO2'!$A:$A,"RESCO2")+SUMIFS('CO2'!C:C,'CO2'!$B:$B,$A47,'CO2'!$A:$A,"RSSCO2")+SUMIFS('CO2'!C:C,'CO2'!$B:$B,$A47,'CO2'!$A:$A,"TRNCO2")</f>
        <v>5377.4521458011259</v>
      </c>
      <c r="C47" s="21">
        <f>SUMIFS('CO2'!D:D,'CO2'!$B:$B,$A47,'CO2'!$A:$A,"COMCO2")+SUMIFS('CO2'!D:D,'CO2'!$B:$B,$A47,'CO2'!$A:$A,"ELCCO2")+SUMIFS('CO2'!D:D,'CO2'!$B:$B,$A47,'CO2'!$A:$A,"ETHCO2")+SUMIFS('CO2'!D:D,'CO2'!$B:$B,$A47,'CO2'!$A:$A,"INDCO2")+SUMIFS('CO2'!D:D,'CO2'!$B:$B,$A47,'CO2'!$A:$A,"REFCO2")+SUMIFS('CO2'!D:D,'CO2'!$B:$B,$A47,'CO2'!$A:$A,"RESCO2")+SUMIFS('CO2'!D:D,'CO2'!$B:$B,$A47,'CO2'!$A:$A,"RSSCO2")+SUMIFS('CO2'!D:D,'CO2'!$B:$B,$A47,'CO2'!$A:$A,"TRNCO2")</f>
        <v>5169.1029483031853</v>
      </c>
      <c r="D47" s="21">
        <f>SUMIFS('CO2'!E:E,'CO2'!$B:$B,$A47,'CO2'!$A:$A,"COMCO2")+SUMIFS('CO2'!E:E,'CO2'!$B:$B,$A47,'CO2'!$A:$A,"ELCCO2")+SUMIFS('CO2'!E:E,'CO2'!$B:$B,$A47,'CO2'!$A:$A,"ETHCO2")+SUMIFS('CO2'!E:E,'CO2'!$B:$B,$A47,'CO2'!$A:$A,"INDCO2")+SUMIFS('CO2'!E:E,'CO2'!$B:$B,$A47,'CO2'!$A:$A,"REFCO2")+SUMIFS('CO2'!E:E,'CO2'!$B:$B,$A47,'CO2'!$A:$A,"RESCO2")+SUMIFS('CO2'!E:E,'CO2'!$B:$B,$A47,'CO2'!$A:$A,"RSSCO2")+SUMIFS('CO2'!E:E,'CO2'!$B:$B,$A47,'CO2'!$A:$A,"TRNCO2")</f>
        <v>5089.4645749920082</v>
      </c>
      <c r="E47" s="21">
        <f>SUMIFS('CO2'!F:F,'CO2'!$B:$B,$A47,'CO2'!$A:$A,"COMCO2")+SUMIFS('CO2'!F:F,'CO2'!$B:$B,$A47,'CO2'!$A:$A,"ELCCO2")+SUMIFS('CO2'!F:F,'CO2'!$B:$B,$A47,'CO2'!$A:$A,"ETHCO2")+SUMIFS('CO2'!F:F,'CO2'!$B:$B,$A47,'CO2'!$A:$A,"INDCO2")+SUMIFS('CO2'!F:F,'CO2'!$B:$B,$A47,'CO2'!$A:$A,"REFCO2")+SUMIFS('CO2'!F:F,'CO2'!$B:$B,$A47,'CO2'!$A:$A,"RESCO2")+SUMIFS('CO2'!F:F,'CO2'!$B:$B,$A47,'CO2'!$A:$A,"RSSCO2")+SUMIFS('CO2'!F:F,'CO2'!$B:$B,$A47,'CO2'!$A:$A,"TRNCO2")</f>
        <v>4813.7946344227321</v>
      </c>
      <c r="F47" s="21">
        <f>SUMIFS('CO2'!G:G,'CO2'!$B:$B,$A47,'CO2'!$A:$A,"COMCO2")+SUMIFS('CO2'!G:G,'CO2'!$B:$B,$A47,'CO2'!$A:$A,"ELCCO2")+SUMIFS('CO2'!G:G,'CO2'!$B:$B,$A47,'CO2'!$A:$A,"ETHCO2")+SUMIFS('CO2'!G:G,'CO2'!$B:$B,$A47,'CO2'!$A:$A,"INDCO2")+SUMIFS('CO2'!G:G,'CO2'!$B:$B,$A47,'CO2'!$A:$A,"REFCO2")+SUMIFS('CO2'!G:G,'CO2'!$B:$B,$A47,'CO2'!$A:$A,"RESCO2")+SUMIFS('CO2'!G:G,'CO2'!$B:$B,$A47,'CO2'!$A:$A,"RSSCO2")+SUMIFS('CO2'!G:G,'CO2'!$B:$B,$A47,'CO2'!$A:$A,"TRNCO2")</f>
        <v>4255.9999999999964</v>
      </c>
      <c r="G47" s="21">
        <f>SUMIFS('CO2'!H:H,'CO2'!$B:$B,$A47,'CO2'!$A:$A,"COMCO2")+SUMIFS('CO2'!H:H,'CO2'!$B:$B,$A47,'CO2'!$A:$A,"ELCCO2")+SUMIFS('CO2'!H:H,'CO2'!$B:$B,$A47,'CO2'!$A:$A,"ETHCO2")+SUMIFS('CO2'!H:H,'CO2'!$B:$B,$A47,'CO2'!$A:$A,"INDCO2")+SUMIFS('CO2'!H:H,'CO2'!$B:$B,$A47,'CO2'!$A:$A,"REFCO2")+SUMIFS('CO2'!H:H,'CO2'!$B:$B,$A47,'CO2'!$A:$A,"RESCO2")+SUMIFS('CO2'!H:H,'CO2'!$B:$B,$A47,'CO2'!$A:$A,"RSSCO2")+SUMIFS('CO2'!H:H,'CO2'!$B:$B,$A47,'CO2'!$A:$A,"TRNCO2")</f>
        <v>3748.0000000000009</v>
      </c>
      <c r="H47" s="21">
        <f>SUMIFS('CO2'!I:I,'CO2'!$B:$B,$A47,'CO2'!$A:$A,"COMCO2")+SUMIFS('CO2'!I:I,'CO2'!$B:$B,$A47,'CO2'!$A:$A,"ELCCO2")+SUMIFS('CO2'!I:I,'CO2'!$B:$B,$A47,'CO2'!$A:$A,"ETHCO2")+SUMIFS('CO2'!I:I,'CO2'!$B:$B,$A47,'CO2'!$A:$A,"INDCO2")+SUMIFS('CO2'!I:I,'CO2'!$B:$B,$A47,'CO2'!$A:$A,"REFCO2")+SUMIFS('CO2'!I:I,'CO2'!$B:$B,$A47,'CO2'!$A:$A,"RESCO2")+SUMIFS('CO2'!I:I,'CO2'!$B:$B,$A47,'CO2'!$A:$A,"RSSCO2")+SUMIFS('CO2'!I:I,'CO2'!$B:$B,$A47,'CO2'!$A:$A,"TRNCO2")</f>
        <v>3240.0000000000055</v>
      </c>
      <c r="I47" s="21">
        <f>SUMIFS('CO2'!J:J,'CO2'!$B:$B,$A47,'CO2'!$A:$A,"COMCO2")+SUMIFS('CO2'!J:J,'CO2'!$B:$B,$A47,'CO2'!$A:$A,"ELCCO2")+SUMIFS('CO2'!J:J,'CO2'!$B:$B,$A47,'CO2'!$A:$A,"ETHCO2")+SUMIFS('CO2'!J:J,'CO2'!$B:$B,$A47,'CO2'!$A:$A,"INDCO2")+SUMIFS('CO2'!J:J,'CO2'!$B:$B,$A47,'CO2'!$A:$A,"REFCO2")+SUMIFS('CO2'!J:J,'CO2'!$B:$B,$A47,'CO2'!$A:$A,"RESCO2")+SUMIFS('CO2'!J:J,'CO2'!$B:$B,$A47,'CO2'!$A:$A,"RSSCO2")+SUMIFS('CO2'!J:J,'CO2'!$B:$B,$A47,'CO2'!$A:$A,"TRNCO2")</f>
        <v>2732.0000000000045</v>
      </c>
      <c r="J47" s="21">
        <f>SUMIFS('CO2'!K:K,'CO2'!$B:$B,$A47,'CO2'!$A:$A,"COMCO2")+SUMIFS('CO2'!K:K,'CO2'!$B:$B,$A47,'CO2'!$A:$A,"ELCCO2")+SUMIFS('CO2'!K:K,'CO2'!$B:$B,$A47,'CO2'!$A:$A,"ETHCO2")+SUMIFS('CO2'!K:K,'CO2'!$B:$B,$A47,'CO2'!$A:$A,"INDCO2")+SUMIFS('CO2'!K:K,'CO2'!$B:$B,$A47,'CO2'!$A:$A,"REFCO2")+SUMIFS('CO2'!K:K,'CO2'!$B:$B,$A47,'CO2'!$A:$A,"RESCO2")+SUMIFS('CO2'!K:K,'CO2'!$B:$B,$A47,'CO2'!$A:$A,"RSSCO2")+SUMIFS('CO2'!K:K,'CO2'!$B:$B,$A47,'CO2'!$A:$A,"TRNCO2")</f>
        <v>2223.9999999999968</v>
      </c>
      <c r="K47" s="21">
        <f>SUMIFS('CO2'!L:L,'CO2'!$B:$B,$A47,'CO2'!$A:$A,"COMCO2")+SUMIFS('CO2'!L:L,'CO2'!$B:$B,$A47,'CO2'!$A:$A,"ELCCO2")+SUMIFS('CO2'!L:L,'CO2'!$B:$B,$A47,'CO2'!$A:$A,"ETHCO2")+SUMIFS('CO2'!L:L,'CO2'!$B:$B,$A47,'CO2'!$A:$A,"INDCO2")+SUMIFS('CO2'!L:L,'CO2'!$B:$B,$A47,'CO2'!$A:$A,"REFCO2")+SUMIFS('CO2'!L:L,'CO2'!$B:$B,$A47,'CO2'!$A:$A,"RESCO2")+SUMIFS('CO2'!L:L,'CO2'!$B:$B,$A47,'CO2'!$A:$A,"RSSCO2")+SUMIFS('CO2'!L:L,'CO2'!$B:$B,$A47,'CO2'!$A:$A,"TRNCO2")</f>
        <v>1716.0000000012164</v>
      </c>
      <c r="M47" s="9" t="str">
        <f t="shared" si="1"/>
        <v>0046</v>
      </c>
      <c r="N47" s="9">
        <f>VLOOKUP($M47,scenarios!$A$2:$I$61,3)</f>
        <v>2060</v>
      </c>
      <c r="O47" s="9" t="str">
        <f>VLOOKUP($M47,scenarios!$A$2:$I$61,4)</f>
        <v>Ref</v>
      </c>
      <c r="P47" s="9" t="str">
        <f>VLOOKUP($M47,scenarios!$A$2:$I$61,5)</f>
        <v>Ref</v>
      </c>
      <c r="Q47" s="9" t="str">
        <f>VLOOKUP($M47,scenarios!$A$2:$I$61,6)</f>
        <v>Linear-Steady</v>
      </c>
      <c r="R47" s="9" t="str">
        <f>VLOOKUP($M47,scenarios!$A$2:$I$61,7)</f>
        <v>Ref</v>
      </c>
      <c r="S47" s="9">
        <f>VLOOKUP($M47,scenarios!$A$2:$I$61,8)</f>
        <v>2030</v>
      </c>
      <c r="T47" s="9">
        <f>VLOOKUP($M47,scenarios!$A$2:$I$61,9)</f>
        <v>70</v>
      </c>
    </row>
    <row r="48" spans="1:20" x14ac:dyDescent="0.3">
      <c r="A48" s="2" t="s">
        <v>193</v>
      </c>
      <c r="B48" s="21">
        <f>SUMIFS('CO2'!C:C,'CO2'!$B:$B,$A48,'CO2'!$A:$A,"COMCO2")+SUMIFS('CO2'!C:C,'CO2'!$B:$B,$A48,'CO2'!$A:$A,"ELCCO2")+SUMIFS('CO2'!C:C,'CO2'!$B:$B,$A48,'CO2'!$A:$A,"ETHCO2")+SUMIFS('CO2'!C:C,'CO2'!$B:$B,$A48,'CO2'!$A:$A,"INDCO2")+SUMIFS('CO2'!C:C,'CO2'!$B:$B,$A48,'CO2'!$A:$A,"REFCO2")+SUMIFS('CO2'!C:C,'CO2'!$B:$B,$A48,'CO2'!$A:$A,"RESCO2")+SUMIFS('CO2'!C:C,'CO2'!$B:$B,$A48,'CO2'!$A:$A,"RSSCO2")+SUMIFS('CO2'!C:C,'CO2'!$B:$B,$A48,'CO2'!$A:$A,"TRNCO2")</f>
        <v>5377.452149001233</v>
      </c>
      <c r="C48" s="21">
        <f>SUMIFS('CO2'!D:D,'CO2'!$B:$B,$A48,'CO2'!$A:$A,"COMCO2")+SUMIFS('CO2'!D:D,'CO2'!$B:$B,$A48,'CO2'!$A:$A,"ELCCO2")+SUMIFS('CO2'!D:D,'CO2'!$B:$B,$A48,'CO2'!$A:$A,"ETHCO2")+SUMIFS('CO2'!D:D,'CO2'!$B:$B,$A48,'CO2'!$A:$A,"INDCO2")+SUMIFS('CO2'!D:D,'CO2'!$B:$B,$A48,'CO2'!$A:$A,"REFCO2")+SUMIFS('CO2'!D:D,'CO2'!$B:$B,$A48,'CO2'!$A:$A,"RESCO2")+SUMIFS('CO2'!D:D,'CO2'!$B:$B,$A48,'CO2'!$A:$A,"RSSCO2")+SUMIFS('CO2'!D:D,'CO2'!$B:$B,$A48,'CO2'!$A:$A,"TRNCO2")</f>
        <v>5169.1024301282368</v>
      </c>
      <c r="D48" s="21">
        <f>SUMIFS('CO2'!E:E,'CO2'!$B:$B,$A48,'CO2'!$A:$A,"COMCO2")+SUMIFS('CO2'!E:E,'CO2'!$B:$B,$A48,'CO2'!$A:$A,"ELCCO2")+SUMIFS('CO2'!E:E,'CO2'!$B:$B,$A48,'CO2'!$A:$A,"ETHCO2")+SUMIFS('CO2'!E:E,'CO2'!$B:$B,$A48,'CO2'!$A:$A,"INDCO2")+SUMIFS('CO2'!E:E,'CO2'!$B:$B,$A48,'CO2'!$A:$A,"REFCO2")+SUMIFS('CO2'!E:E,'CO2'!$B:$B,$A48,'CO2'!$A:$A,"RESCO2")+SUMIFS('CO2'!E:E,'CO2'!$B:$B,$A48,'CO2'!$A:$A,"RSSCO2")+SUMIFS('CO2'!E:E,'CO2'!$B:$B,$A48,'CO2'!$A:$A,"TRNCO2")</f>
        <v>5089.5234851094574</v>
      </c>
      <c r="E48" s="21">
        <f>SUMIFS('CO2'!F:F,'CO2'!$B:$B,$A48,'CO2'!$A:$A,"COMCO2")+SUMIFS('CO2'!F:F,'CO2'!$B:$B,$A48,'CO2'!$A:$A,"ELCCO2")+SUMIFS('CO2'!F:F,'CO2'!$B:$B,$A48,'CO2'!$A:$A,"ETHCO2")+SUMIFS('CO2'!F:F,'CO2'!$B:$B,$A48,'CO2'!$A:$A,"INDCO2")+SUMIFS('CO2'!F:F,'CO2'!$B:$B,$A48,'CO2'!$A:$A,"REFCO2")+SUMIFS('CO2'!F:F,'CO2'!$B:$B,$A48,'CO2'!$A:$A,"RESCO2")+SUMIFS('CO2'!F:F,'CO2'!$B:$B,$A48,'CO2'!$A:$A,"RSSCO2")+SUMIFS('CO2'!F:F,'CO2'!$B:$B,$A48,'CO2'!$A:$A,"TRNCO2")</f>
        <v>4813.9980786603464</v>
      </c>
      <c r="F48" s="21">
        <f>SUMIFS('CO2'!G:G,'CO2'!$B:$B,$A48,'CO2'!$A:$A,"COMCO2")+SUMIFS('CO2'!G:G,'CO2'!$B:$B,$A48,'CO2'!$A:$A,"ELCCO2")+SUMIFS('CO2'!G:G,'CO2'!$B:$B,$A48,'CO2'!$A:$A,"ETHCO2")+SUMIFS('CO2'!G:G,'CO2'!$B:$B,$A48,'CO2'!$A:$A,"INDCO2")+SUMIFS('CO2'!G:G,'CO2'!$B:$B,$A48,'CO2'!$A:$A,"REFCO2")+SUMIFS('CO2'!G:G,'CO2'!$B:$B,$A48,'CO2'!$A:$A,"RESCO2")+SUMIFS('CO2'!G:G,'CO2'!$B:$B,$A48,'CO2'!$A:$A,"RSSCO2")+SUMIFS('CO2'!G:G,'CO2'!$B:$B,$A48,'CO2'!$A:$A,"TRNCO2")</f>
        <v>4256.0000000000027</v>
      </c>
      <c r="G48" s="21">
        <f>SUMIFS('CO2'!H:H,'CO2'!$B:$B,$A48,'CO2'!$A:$A,"COMCO2")+SUMIFS('CO2'!H:H,'CO2'!$B:$B,$A48,'CO2'!$A:$A,"ELCCO2")+SUMIFS('CO2'!H:H,'CO2'!$B:$B,$A48,'CO2'!$A:$A,"ETHCO2")+SUMIFS('CO2'!H:H,'CO2'!$B:$B,$A48,'CO2'!$A:$A,"INDCO2")+SUMIFS('CO2'!H:H,'CO2'!$B:$B,$A48,'CO2'!$A:$A,"REFCO2")+SUMIFS('CO2'!H:H,'CO2'!$B:$B,$A48,'CO2'!$A:$A,"RESCO2")+SUMIFS('CO2'!H:H,'CO2'!$B:$B,$A48,'CO2'!$A:$A,"RSSCO2")+SUMIFS('CO2'!H:H,'CO2'!$B:$B,$A48,'CO2'!$A:$A,"TRNCO2")</f>
        <v>3748.0000000000109</v>
      </c>
      <c r="H48" s="21">
        <f>SUMIFS('CO2'!I:I,'CO2'!$B:$B,$A48,'CO2'!$A:$A,"COMCO2")+SUMIFS('CO2'!I:I,'CO2'!$B:$B,$A48,'CO2'!$A:$A,"ELCCO2")+SUMIFS('CO2'!I:I,'CO2'!$B:$B,$A48,'CO2'!$A:$A,"ETHCO2")+SUMIFS('CO2'!I:I,'CO2'!$B:$B,$A48,'CO2'!$A:$A,"INDCO2")+SUMIFS('CO2'!I:I,'CO2'!$B:$B,$A48,'CO2'!$A:$A,"REFCO2")+SUMIFS('CO2'!I:I,'CO2'!$B:$B,$A48,'CO2'!$A:$A,"RESCO2")+SUMIFS('CO2'!I:I,'CO2'!$B:$B,$A48,'CO2'!$A:$A,"RSSCO2")+SUMIFS('CO2'!I:I,'CO2'!$B:$B,$A48,'CO2'!$A:$A,"TRNCO2")</f>
        <v>3240</v>
      </c>
      <c r="I48" s="21">
        <f>SUMIFS('CO2'!J:J,'CO2'!$B:$B,$A48,'CO2'!$A:$A,"COMCO2")+SUMIFS('CO2'!J:J,'CO2'!$B:$B,$A48,'CO2'!$A:$A,"ELCCO2")+SUMIFS('CO2'!J:J,'CO2'!$B:$B,$A48,'CO2'!$A:$A,"ETHCO2")+SUMIFS('CO2'!J:J,'CO2'!$B:$B,$A48,'CO2'!$A:$A,"INDCO2")+SUMIFS('CO2'!J:J,'CO2'!$B:$B,$A48,'CO2'!$A:$A,"REFCO2")+SUMIFS('CO2'!J:J,'CO2'!$B:$B,$A48,'CO2'!$A:$A,"RESCO2")+SUMIFS('CO2'!J:J,'CO2'!$B:$B,$A48,'CO2'!$A:$A,"RSSCO2")+SUMIFS('CO2'!J:J,'CO2'!$B:$B,$A48,'CO2'!$A:$A,"TRNCO2")</f>
        <v>2731.9999999996999</v>
      </c>
      <c r="J48" s="21">
        <f>SUMIFS('CO2'!K:K,'CO2'!$B:$B,$A48,'CO2'!$A:$A,"COMCO2")+SUMIFS('CO2'!K:K,'CO2'!$B:$B,$A48,'CO2'!$A:$A,"ELCCO2")+SUMIFS('CO2'!K:K,'CO2'!$B:$B,$A48,'CO2'!$A:$A,"ETHCO2")+SUMIFS('CO2'!K:K,'CO2'!$B:$B,$A48,'CO2'!$A:$A,"INDCO2")+SUMIFS('CO2'!K:K,'CO2'!$B:$B,$A48,'CO2'!$A:$A,"REFCO2")+SUMIFS('CO2'!K:K,'CO2'!$B:$B,$A48,'CO2'!$A:$A,"RESCO2")+SUMIFS('CO2'!K:K,'CO2'!$B:$B,$A48,'CO2'!$A:$A,"RSSCO2")+SUMIFS('CO2'!K:K,'CO2'!$B:$B,$A48,'CO2'!$A:$A,"TRNCO2")</f>
        <v>2224.0000000036625</v>
      </c>
      <c r="K48" s="21">
        <f>SUMIFS('CO2'!L:L,'CO2'!$B:$B,$A48,'CO2'!$A:$A,"COMCO2")+SUMIFS('CO2'!L:L,'CO2'!$B:$B,$A48,'CO2'!$A:$A,"ELCCO2")+SUMIFS('CO2'!L:L,'CO2'!$B:$B,$A48,'CO2'!$A:$A,"ETHCO2")+SUMIFS('CO2'!L:L,'CO2'!$B:$B,$A48,'CO2'!$A:$A,"INDCO2")+SUMIFS('CO2'!L:L,'CO2'!$B:$B,$A48,'CO2'!$A:$A,"REFCO2")+SUMIFS('CO2'!L:L,'CO2'!$B:$B,$A48,'CO2'!$A:$A,"RESCO2")+SUMIFS('CO2'!L:L,'CO2'!$B:$B,$A48,'CO2'!$A:$A,"RSSCO2")+SUMIFS('CO2'!L:L,'CO2'!$B:$B,$A48,'CO2'!$A:$A,"TRNCO2")</f>
        <v>1715.9999999881315</v>
      </c>
      <c r="M48" s="9" t="str">
        <f t="shared" si="1"/>
        <v>0047</v>
      </c>
      <c r="N48" s="9">
        <f>VLOOKUP($M48,scenarios!$A$2:$I$61,3)</f>
        <v>2060</v>
      </c>
      <c r="O48" s="9" t="str">
        <f>VLOOKUP($M48,scenarios!$A$2:$I$61,4)</f>
        <v>Ref</v>
      </c>
      <c r="P48" s="9">
        <f>VLOOKUP($M48,scenarios!$A$2:$I$61,5)</f>
        <v>10</v>
      </c>
      <c r="Q48" s="9" t="str">
        <f>VLOOKUP($M48,scenarios!$A$2:$I$61,6)</f>
        <v>Linear-Steady</v>
      </c>
      <c r="R48" s="9" t="str">
        <f>VLOOKUP($M48,scenarios!$A$2:$I$61,7)</f>
        <v>Ref</v>
      </c>
      <c r="S48" s="9">
        <f>VLOOKUP($M48,scenarios!$A$2:$I$61,8)</f>
        <v>2030</v>
      </c>
      <c r="T48" s="9">
        <f>VLOOKUP($M48,scenarios!$A$2:$I$61,9)</f>
        <v>70</v>
      </c>
    </row>
    <row r="49" spans="1:20" x14ac:dyDescent="0.3">
      <c r="A49" s="2" t="s">
        <v>194</v>
      </c>
      <c r="B49" s="21">
        <f>SUMIFS('CO2'!C:C,'CO2'!$B:$B,$A49,'CO2'!$A:$A,"COMCO2")+SUMIFS('CO2'!C:C,'CO2'!$B:$B,$A49,'CO2'!$A:$A,"ELCCO2")+SUMIFS('CO2'!C:C,'CO2'!$B:$B,$A49,'CO2'!$A:$A,"ETHCO2")+SUMIFS('CO2'!C:C,'CO2'!$B:$B,$A49,'CO2'!$A:$A,"INDCO2")+SUMIFS('CO2'!C:C,'CO2'!$B:$B,$A49,'CO2'!$A:$A,"REFCO2")+SUMIFS('CO2'!C:C,'CO2'!$B:$B,$A49,'CO2'!$A:$A,"RESCO2")+SUMIFS('CO2'!C:C,'CO2'!$B:$B,$A49,'CO2'!$A:$A,"RSSCO2")+SUMIFS('CO2'!C:C,'CO2'!$B:$B,$A49,'CO2'!$A:$A,"TRNCO2")</f>
        <v>5377.4358717889991</v>
      </c>
      <c r="C49" s="21">
        <f>SUMIFS('CO2'!D:D,'CO2'!$B:$B,$A49,'CO2'!$A:$A,"COMCO2")+SUMIFS('CO2'!D:D,'CO2'!$B:$B,$A49,'CO2'!$A:$A,"ELCCO2")+SUMIFS('CO2'!D:D,'CO2'!$B:$B,$A49,'CO2'!$A:$A,"ETHCO2")+SUMIFS('CO2'!D:D,'CO2'!$B:$B,$A49,'CO2'!$A:$A,"INDCO2")+SUMIFS('CO2'!D:D,'CO2'!$B:$B,$A49,'CO2'!$A:$A,"REFCO2")+SUMIFS('CO2'!D:D,'CO2'!$B:$B,$A49,'CO2'!$A:$A,"RESCO2")+SUMIFS('CO2'!D:D,'CO2'!$B:$B,$A49,'CO2'!$A:$A,"RSSCO2")+SUMIFS('CO2'!D:D,'CO2'!$B:$B,$A49,'CO2'!$A:$A,"TRNCO2")</f>
        <v>5169.0960773636089</v>
      </c>
      <c r="D49" s="21">
        <f>SUMIFS('CO2'!E:E,'CO2'!$B:$B,$A49,'CO2'!$A:$A,"COMCO2")+SUMIFS('CO2'!E:E,'CO2'!$B:$B,$A49,'CO2'!$A:$A,"ELCCO2")+SUMIFS('CO2'!E:E,'CO2'!$B:$B,$A49,'CO2'!$A:$A,"ETHCO2")+SUMIFS('CO2'!E:E,'CO2'!$B:$B,$A49,'CO2'!$A:$A,"INDCO2")+SUMIFS('CO2'!E:E,'CO2'!$B:$B,$A49,'CO2'!$A:$A,"REFCO2")+SUMIFS('CO2'!E:E,'CO2'!$B:$B,$A49,'CO2'!$A:$A,"RESCO2")+SUMIFS('CO2'!E:E,'CO2'!$B:$B,$A49,'CO2'!$A:$A,"RSSCO2")+SUMIFS('CO2'!E:E,'CO2'!$B:$B,$A49,'CO2'!$A:$A,"TRNCO2")</f>
        <v>5089.7157995615453</v>
      </c>
      <c r="E49" s="21">
        <f>SUMIFS('CO2'!F:F,'CO2'!$B:$B,$A49,'CO2'!$A:$A,"COMCO2")+SUMIFS('CO2'!F:F,'CO2'!$B:$B,$A49,'CO2'!$A:$A,"ELCCO2")+SUMIFS('CO2'!F:F,'CO2'!$B:$B,$A49,'CO2'!$A:$A,"ETHCO2")+SUMIFS('CO2'!F:F,'CO2'!$B:$B,$A49,'CO2'!$A:$A,"INDCO2")+SUMIFS('CO2'!F:F,'CO2'!$B:$B,$A49,'CO2'!$A:$A,"REFCO2")+SUMIFS('CO2'!F:F,'CO2'!$B:$B,$A49,'CO2'!$A:$A,"RESCO2")+SUMIFS('CO2'!F:F,'CO2'!$B:$B,$A49,'CO2'!$A:$A,"RSSCO2")+SUMIFS('CO2'!F:F,'CO2'!$B:$B,$A49,'CO2'!$A:$A,"TRNCO2")</f>
        <v>4813.0865434608786</v>
      </c>
      <c r="F49" s="21">
        <f>SUMIFS('CO2'!G:G,'CO2'!$B:$B,$A49,'CO2'!$A:$A,"COMCO2")+SUMIFS('CO2'!G:G,'CO2'!$B:$B,$A49,'CO2'!$A:$A,"ELCCO2")+SUMIFS('CO2'!G:G,'CO2'!$B:$B,$A49,'CO2'!$A:$A,"ETHCO2")+SUMIFS('CO2'!G:G,'CO2'!$B:$B,$A49,'CO2'!$A:$A,"INDCO2")+SUMIFS('CO2'!G:G,'CO2'!$B:$B,$A49,'CO2'!$A:$A,"REFCO2")+SUMIFS('CO2'!G:G,'CO2'!$B:$B,$A49,'CO2'!$A:$A,"RESCO2")+SUMIFS('CO2'!G:G,'CO2'!$B:$B,$A49,'CO2'!$A:$A,"RSSCO2")+SUMIFS('CO2'!G:G,'CO2'!$B:$B,$A49,'CO2'!$A:$A,"TRNCO2")</f>
        <v>4255.9999999999991</v>
      </c>
      <c r="G49" s="21">
        <f>SUMIFS('CO2'!H:H,'CO2'!$B:$B,$A49,'CO2'!$A:$A,"COMCO2")+SUMIFS('CO2'!H:H,'CO2'!$B:$B,$A49,'CO2'!$A:$A,"ELCCO2")+SUMIFS('CO2'!H:H,'CO2'!$B:$B,$A49,'CO2'!$A:$A,"ETHCO2")+SUMIFS('CO2'!H:H,'CO2'!$B:$B,$A49,'CO2'!$A:$A,"INDCO2")+SUMIFS('CO2'!H:H,'CO2'!$B:$B,$A49,'CO2'!$A:$A,"REFCO2")+SUMIFS('CO2'!H:H,'CO2'!$B:$B,$A49,'CO2'!$A:$A,"RESCO2")+SUMIFS('CO2'!H:H,'CO2'!$B:$B,$A49,'CO2'!$A:$A,"RSSCO2")+SUMIFS('CO2'!H:H,'CO2'!$B:$B,$A49,'CO2'!$A:$A,"TRNCO2")</f>
        <v>3748.0000000000064</v>
      </c>
      <c r="H49" s="21">
        <f>SUMIFS('CO2'!I:I,'CO2'!$B:$B,$A49,'CO2'!$A:$A,"COMCO2")+SUMIFS('CO2'!I:I,'CO2'!$B:$B,$A49,'CO2'!$A:$A,"ELCCO2")+SUMIFS('CO2'!I:I,'CO2'!$B:$B,$A49,'CO2'!$A:$A,"ETHCO2")+SUMIFS('CO2'!I:I,'CO2'!$B:$B,$A49,'CO2'!$A:$A,"INDCO2")+SUMIFS('CO2'!I:I,'CO2'!$B:$B,$A49,'CO2'!$A:$A,"REFCO2")+SUMIFS('CO2'!I:I,'CO2'!$B:$B,$A49,'CO2'!$A:$A,"RESCO2")+SUMIFS('CO2'!I:I,'CO2'!$B:$B,$A49,'CO2'!$A:$A,"RSSCO2")+SUMIFS('CO2'!I:I,'CO2'!$B:$B,$A49,'CO2'!$A:$A,"TRNCO2")</f>
        <v>3240.0000000000041</v>
      </c>
      <c r="I49" s="21">
        <f>SUMIFS('CO2'!J:J,'CO2'!$B:$B,$A49,'CO2'!$A:$A,"COMCO2")+SUMIFS('CO2'!J:J,'CO2'!$B:$B,$A49,'CO2'!$A:$A,"ELCCO2")+SUMIFS('CO2'!J:J,'CO2'!$B:$B,$A49,'CO2'!$A:$A,"ETHCO2")+SUMIFS('CO2'!J:J,'CO2'!$B:$B,$A49,'CO2'!$A:$A,"INDCO2")+SUMIFS('CO2'!J:J,'CO2'!$B:$B,$A49,'CO2'!$A:$A,"REFCO2")+SUMIFS('CO2'!J:J,'CO2'!$B:$B,$A49,'CO2'!$A:$A,"RESCO2")+SUMIFS('CO2'!J:J,'CO2'!$B:$B,$A49,'CO2'!$A:$A,"RSSCO2")+SUMIFS('CO2'!J:J,'CO2'!$B:$B,$A49,'CO2'!$A:$A,"TRNCO2")</f>
        <v>2732</v>
      </c>
      <c r="J49" s="21">
        <f>SUMIFS('CO2'!K:K,'CO2'!$B:$B,$A49,'CO2'!$A:$A,"COMCO2")+SUMIFS('CO2'!K:K,'CO2'!$B:$B,$A49,'CO2'!$A:$A,"ELCCO2")+SUMIFS('CO2'!K:K,'CO2'!$B:$B,$A49,'CO2'!$A:$A,"ETHCO2")+SUMIFS('CO2'!K:K,'CO2'!$B:$B,$A49,'CO2'!$A:$A,"INDCO2")+SUMIFS('CO2'!K:K,'CO2'!$B:$B,$A49,'CO2'!$A:$A,"REFCO2")+SUMIFS('CO2'!K:K,'CO2'!$B:$B,$A49,'CO2'!$A:$A,"RESCO2")+SUMIFS('CO2'!K:K,'CO2'!$B:$B,$A49,'CO2'!$A:$A,"RSSCO2")+SUMIFS('CO2'!K:K,'CO2'!$B:$B,$A49,'CO2'!$A:$A,"TRNCO2")</f>
        <v>2223.9999999999845</v>
      </c>
      <c r="K49" s="21">
        <f>SUMIFS('CO2'!L:L,'CO2'!$B:$B,$A49,'CO2'!$A:$A,"COMCO2")+SUMIFS('CO2'!L:L,'CO2'!$B:$B,$A49,'CO2'!$A:$A,"ELCCO2")+SUMIFS('CO2'!L:L,'CO2'!$B:$B,$A49,'CO2'!$A:$A,"ETHCO2")+SUMIFS('CO2'!L:L,'CO2'!$B:$B,$A49,'CO2'!$A:$A,"INDCO2")+SUMIFS('CO2'!L:L,'CO2'!$B:$B,$A49,'CO2'!$A:$A,"REFCO2")+SUMIFS('CO2'!L:L,'CO2'!$B:$B,$A49,'CO2'!$A:$A,"RESCO2")+SUMIFS('CO2'!L:L,'CO2'!$B:$B,$A49,'CO2'!$A:$A,"RSSCO2")+SUMIFS('CO2'!L:L,'CO2'!$B:$B,$A49,'CO2'!$A:$A,"TRNCO2")</f>
        <v>1715.9999999999868</v>
      </c>
      <c r="M49" s="9" t="str">
        <f t="shared" si="1"/>
        <v>0048</v>
      </c>
      <c r="N49" s="9">
        <f>VLOOKUP($M49,scenarios!$A$2:$I$61,3)</f>
        <v>2060</v>
      </c>
      <c r="O49" s="9" t="str">
        <f>VLOOKUP($M49,scenarios!$A$2:$I$61,4)</f>
        <v>Ref</v>
      </c>
      <c r="P49" s="9">
        <f>VLOOKUP($M49,scenarios!$A$2:$I$61,5)</f>
        <v>20</v>
      </c>
      <c r="Q49" s="9" t="str">
        <f>VLOOKUP($M49,scenarios!$A$2:$I$61,6)</f>
        <v>Linear-Steady</v>
      </c>
      <c r="R49" s="9" t="str">
        <f>VLOOKUP($M49,scenarios!$A$2:$I$61,7)</f>
        <v>Ref</v>
      </c>
      <c r="S49" s="9">
        <f>VLOOKUP($M49,scenarios!$A$2:$I$61,8)</f>
        <v>2030</v>
      </c>
      <c r="T49" s="9">
        <f>VLOOKUP($M49,scenarios!$A$2:$I$61,9)</f>
        <v>70</v>
      </c>
    </row>
    <row r="50" spans="1:20" x14ac:dyDescent="0.3">
      <c r="A50" s="2" t="s">
        <v>132</v>
      </c>
      <c r="B50" s="21">
        <f>SUMIFS('CO2'!C:C,'CO2'!$B:$B,$A50,'CO2'!$A:$A,"COMCO2")+SUMIFS('CO2'!C:C,'CO2'!$B:$B,$A50,'CO2'!$A:$A,"ELCCO2")+SUMIFS('CO2'!C:C,'CO2'!$B:$B,$A50,'CO2'!$A:$A,"ETHCO2")+SUMIFS('CO2'!C:C,'CO2'!$B:$B,$A50,'CO2'!$A:$A,"INDCO2")+SUMIFS('CO2'!C:C,'CO2'!$B:$B,$A50,'CO2'!$A:$A,"REFCO2")+SUMIFS('CO2'!C:C,'CO2'!$B:$B,$A50,'CO2'!$A:$A,"RESCO2")+SUMIFS('CO2'!C:C,'CO2'!$B:$B,$A50,'CO2'!$A:$A,"RSSCO2")+SUMIFS('CO2'!C:C,'CO2'!$B:$B,$A50,'CO2'!$A:$A,"TRNCO2")</f>
        <v>5377.4622164487237</v>
      </c>
      <c r="C50" s="21">
        <f>SUMIFS('CO2'!D:D,'CO2'!$B:$B,$A50,'CO2'!$A:$A,"COMCO2")+SUMIFS('CO2'!D:D,'CO2'!$B:$B,$A50,'CO2'!$A:$A,"ELCCO2")+SUMIFS('CO2'!D:D,'CO2'!$B:$B,$A50,'CO2'!$A:$A,"ETHCO2")+SUMIFS('CO2'!D:D,'CO2'!$B:$B,$A50,'CO2'!$A:$A,"INDCO2")+SUMIFS('CO2'!D:D,'CO2'!$B:$B,$A50,'CO2'!$A:$A,"REFCO2")+SUMIFS('CO2'!D:D,'CO2'!$B:$B,$A50,'CO2'!$A:$A,"RESCO2")+SUMIFS('CO2'!D:D,'CO2'!$B:$B,$A50,'CO2'!$A:$A,"RSSCO2")+SUMIFS('CO2'!D:D,'CO2'!$B:$B,$A50,'CO2'!$A:$A,"TRNCO2")</f>
        <v>5169.1020108615821</v>
      </c>
      <c r="D50" s="21">
        <f>SUMIFS('CO2'!E:E,'CO2'!$B:$B,$A50,'CO2'!$A:$A,"COMCO2")+SUMIFS('CO2'!E:E,'CO2'!$B:$B,$A50,'CO2'!$A:$A,"ELCCO2")+SUMIFS('CO2'!E:E,'CO2'!$B:$B,$A50,'CO2'!$A:$A,"ETHCO2")+SUMIFS('CO2'!E:E,'CO2'!$B:$B,$A50,'CO2'!$A:$A,"INDCO2")+SUMIFS('CO2'!E:E,'CO2'!$B:$B,$A50,'CO2'!$A:$A,"REFCO2")+SUMIFS('CO2'!E:E,'CO2'!$B:$B,$A50,'CO2'!$A:$A,"RESCO2")+SUMIFS('CO2'!E:E,'CO2'!$B:$B,$A50,'CO2'!$A:$A,"RSSCO2")+SUMIFS('CO2'!E:E,'CO2'!$B:$B,$A50,'CO2'!$A:$A,"TRNCO2")</f>
        <v>5089.3968024186361</v>
      </c>
      <c r="E50" s="21">
        <f>SUMIFS('CO2'!F:F,'CO2'!$B:$B,$A50,'CO2'!$A:$A,"COMCO2")+SUMIFS('CO2'!F:F,'CO2'!$B:$B,$A50,'CO2'!$A:$A,"ELCCO2")+SUMIFS('CO2'!F:F,'CO2'!$B:$B,$A50,'CO2'!$A:$A,"ETHCO2")+SUMIFS('CO2'!F:F,'CO2'!$B:$B,$A50,'CO2'!$A:$A,"INDCO2")+SUMIFS('CO2'!F:F,'CO2'!$B:$B,$A50,'CO2'!$A:$A,"REFCO2")+SUMIFS('CO2'!F:F,'CO2'!$B:$B,$A50,'CO2'!$A:$A,"RESCO2")+SUMIFS('CO2'!F:F,'CO2'!$B:$B,$A50,'CO2'!$A:$A,"RSSCO2")+SUMIFS('CO2'!F:F,'CO2'!$B:$B,$A50,'CO2'!$A:$A,"TRNCO2")</f>
        <v>4813.9243297214352</v>
      </c>
      <c r="F50" s="21">
        <f>SUMIFS('CO2'!G:G,'CO2'!$B:$B,$A50,'CO2'!$A:$A,"COMCO2")+SUMIFS('CO2'!G:G,'CO2'!$B:$B,$A50,'CO2'!$A:$A,"ELCCO2")+SUMIFS('CO2'!G:G,'CO2'!$B:$B,$A50,'CO2'!$A:$A,"ETHCO2")+SUMIFS('CO2'!G:G,'CO2'!$B:$B,$A50,'CO2'!$A:$A,"INDCO2")+SUMIFS('CO2'!G:G,'CO2'!$B:$B,$A50,'CO2'!$A:$A,"REFCO2")+SUMIFS('CO2'!G:G,'CO2'!$B:$B,$A50,'CO2'!$A:$A,"RESCO2")+SUMIFS('CO2'!G:G,'CO2'!$B:$B,$A50,'CO2'!$A:$A,"RSSCO2")+SUMIFS('CO2'!G:G,'CO2'!$B:$B,$A50,'CO2'!$A:$A,"TRNCO2")</f>
        <v>4255.9999999999973</v>
      </c>
      <c r="G50" s="21">
        <f>SUMIFS('CO2'!H:H,'CO2'!$B:$B,$A50,'CO2'!$A:$A,"COMCO2")+SUMIFS('CO2'!H:H,'CO2'!$B:$B,$A50,'CO2'!$A:$A,"ELCCO2")+SUMIFS('CO2'!H:H,'CO2'!$B:$B,$A50,'CO2'!$A:$A,"ETHCO2")+SUMIFS('CO2'!H:H,'CO2'!$B:$B,$A50,'CO2'!$A:$A,"INDCO2")+SUMIFS('CO2'!H:H,'CO2'!$B:$B,$A50,'CO2'!$A:$A,"REFCO2")+SUMIFS('CO2'!H:H,'CO2'!$B:$B,$A50,'CO2'!$A:$A,"RESCO2")+SUMIFS('CO2'!H:H,'CO2'!$B:$B,$A50,'CO2'!$A:$A,"RSSCO2")+SUMIFS('CO2'!H:H,'CO2'!$B:$B,$A50,'CO2'!$A:$A,"TRNCO2")</f>
        <v>3748.0000000000041</v>
      </c>
      <c r="H50" s="21">
        <f>SUMIFS('CO2'!I:I,'CO2'!$B:$B,$A50,'CO2'!$A:$A,"COMCO2")+SUMIFS('CO2'!I:I,'CO2'!$B:$B,$A50,'CO2'!$A:$A,"ELCCO2")+SUMIFS('CO2'!I:I,'CO2'!$B:$B,$A50,'CO2'!$A:$A,"ETHCO2")+SUMIFS('CO2'!I:I,'CO2'!$B:$B,$A50,'CO2'!$A:$A,"INDCO2")+SUMIFS('CO2'!I:I,'CO2'!$B:$B,$A50,'CO2'!$A:$A,"REFCO2")+SUMIFS('CO2'!I:I,'CO2'!$B:$B,$A50,'CO2'!$A:$A,"RESCO2")+SUMIFS('CO2'!I:I,'CO2'!$B:$B,$A50,'CO2'!$A:$A,"RSSCO2")+SUMIFS('CO2'!I:I,'CO2'!$B:$B,$A50,'CO2'!$A:$A,"TRNCO2")</f>
        <v>3239.9999999999964</v>
      </c>
      <c r="I50" s="21">
        <f>SUMIFS('CO2'!J:J,'CO2'!$B:$B,$A50,'CO2'!$A:$A,"COMCO2")+SUMIFS('CO2'!J:J,'CO2'!$B:$B,$A50,'CO2'!$A:$A,"ELCCO2")+SUMIFS('CO2'!J:J,'CO2'!$B:$B,$A50,'CO2'!$A:$A,"ETHCO2")+SUMIFS('CO2'!J:J,'CO2'!$B:$B,$A50,'CO2'!$A:$A,"INDCO2")+SUMIFS('CO2'!J:J,'CO2'!$B:$B,$A50,'CO2'!$A:$A,"REFCO2")+SUMIFS('CO2'!J:J,'CO2'!$B:$B,$A50,'CO2'!$A:$A,"RESCO2")+SUMIFS('CO2'!J:J,'CO2'!$B:$B,$A50,'CO2'!$A:$A,"RSSCO2")+SUMIFS('CO2'!J:J,'CO2'!$B:$B,$A50,'CO2'!$A:$A,"TRNCO2")</f>
        <v>2732.0000000000118</v>
      </c>
      <c r="J50" s="21">
        <f>SUMIFS('CO2'!K:K,'CO2'!$B:$B,$A50,'CO2'!$A:$A,"COMCO2")+SUMIFS('CO2'!K:K,'CO2'!$B:$B,$A50,'CO2'!$A:$A,"ELCCO2")+SUMIFS('CO2'!K:K,'CO2'!$B:$B,$A50,'CO2'!$A:$A,"ETHCO2")+SUMIFS('CO2'!K:K,'CO2'!$B:$B,$A50,'CO2'!$A:$A,"INDCO2")+SUMIFS('CO2'!K:K,'CO2'!$B:$B,$A50,'CO2'!$A:$A,"REFCO2")+SUMIFS('CO2'!K:K,'CO2'!$B:$B,$A50,'CO2'!$A:$A,"RESCO2")+SUMIFS('CO2'!K:K,'CO2'!$B:$B,$A50,'CO2'!$A:$A,"RSSCO2")+SUMIFS('CO2'!K:K,'CO2'!$B:$B,$A50,'CO2'!$A:$A,"TRNCO2")</f>
        <v>2224.0000000000018</v>
      </c>
      <c r="K50" s="21">
        <f>SUMIFS('CO2'!L:L,'CO2'!$B:$B,$A50,'CO2'!$A:$A,"COMCO2")+SUMIFS('CO2'!L:L,'CO2'!$B:$B,$A50,'CO2'!$A:$A,"ELCCO2")+SUMIFS('CO2'!L:L,'CO2'!$B:$B,$A50,'CO2'!$A:$A,"ETHCO2")+SUMIFS('CO2'!L:L,'CO2'!$B:$B,$A50,'CO2'!$A:$A,"INDCO2")+SUMIFS('CO2'!L:L,'CO2'!$B:$B,$A50,'CO2'!$A:$A,"REFCO2")+SUMIFS('CO2'!L:L,'CO2'!$B:$B,$A50,'CO2'!$A:$A,"RESCO2")+SUMIFS('CO2'!L:L,'CO2'!$B:$B,$A50,'CO2'!$A:$A,"RSSCO2")+SUMIFS('CO2'!L:L,'CO2'!$B:$B,$A50,'CO2'!$A:$A,"TRNCO2")</f>
        <v>1716.0000000019361</v>
      </c>
      <c r="M50" s="9" t="str">
        <f t="shared" si="1"/>
        <v>0049</v>
      </c>
      <c r="N50" s="9">
        <f>VLOOKUP($M50,scenarios!$A$2:$I$61,3)</f>
        <v>2060</v>
      </c>
      <c r="O50" s="9" t="str">
        <f>VLOOKUP($M50,scenarios!$A$2:$I$61,4)</f>
        <v>Ref</v>
      </c>
      <c r="P50" s="9" t="str">
        <f>VLOOKUP($M50,scenarios!$A$2:$I$61,5)</f>
        <v>Ref</v>
      </c>
      <c r="Q50" s="9" t="str">
        <f>VLOOKUP($M50,scenarios!$A$2:$I$61,6)</f>
        <v>Ref</v>
      </c>
      <c r="R50" s="9" t="str">
        <f>VLOOKUP($M50,scenarios!$A$2:$I$61,7)</f>
        <v>Low</v>
      </c>
      <c r="S50" s="9">
        <f>VLOOKUP($M50,scenarios!$A$2:$I$61,8)</f>
        <v>2030</v>
      </c>
      <c r="T50" s="9">
        <f>VLOOKUP($M50,scenarios!$A$2:$I$61,9)</f>
        <v>70</v>
      </c>
    </row>
    <row r="51" spans="1:20" x14ac:dyDescent="0.3">
      <c r="A51" s="2" t="s">
        <v>133</v>
      </c>
      <c r="B51" s="21">
        <f>SUMIFS('CO2'!C:C,'CO2'!$B:$B,$A51,'CO2'!$A:$A,"COMCO2")+SUMIFS('CO2'!C:C,'CO2'!$B:$B,$A51,'CO2'!$A:$A,"ELCCO2")+SUMIFS('CO2'!C:C,'CO2'!$B:$B,$A51,'CO2'!$A:$A,"ETHCO2")+SUMIFS('CO2'!C:C,'CO2'!$B:$B,$A51,'CO2'!$A:$A,"INDCO2")+SUMIFS('CO2'!C:C,'CO2'!$B:$B,$A51,'CO2'!$A:$A,"REFCO2")+SUMIFS('CO2'!C:C,'CO2'!$B:$B,$A51,'CO2'!$A:$A,"RESCO2")+SUMIFS('CO2'!C:C,'CO2'!$B:$B,$A51,'CO2'!$A:$A,"RSSCO2")+SUMIFS('CO2'!C:C,'CO2'!$B:$B,$A51,'CO2'!$A:$A,"TRNCO2")</f>
        <v>5377.4622164491129</v>
      </c>
      <c r="C51" s="21">
        <f>SUMIFS('CO2'!D:D,'CO2'!$B:$B,$A51,'CO2'!$A:$A,"COMCO2")+SUMIFS('CO2'!D:D,'CO2'!$B:$B,$A51,'CO2'!$A:$A,"ELCCO2")+SUMIFS('CO2'!D:D,'CO2'!$B:$B,$A51,'CO2'!$A:$A,"ETHCO2")+SUMIFS('CO2'!D:D,'CO2'!$B:$B,$A51,'CO2'!$A:$A,"INDCO2")+SUMIFS('CO2'!D:D,'CO2'!$B:$B,$A51,'CO2'!$A:$A,"REFCO2")+SUMIFS('CO2'!D:D,'CO2'!$B:$B,$A51,'CO2'!$A:$A,"RESCO2")+SUMIFS('CO2'!D:D,'CO2'!$B:$B,$A51,'CO2'!$A:$A,"RSSCO2")+SUMIFS('CO2'!D:D,'CO2'!$B:$B,$A51,'CO2'!$A:$A,"TRNCO2")</f>
        <v>5169.1020108616922</v>
      </c>
      <c r="D51" s="21">
        <f>SUMIFS('CO2'!E:E,'CO2'!$B:$B,$A51,'CO2'!$A:$A,"COMCO2")+SUMIFS('CO2'!E:E,'CO2'!$B:$B,$A51,'CO2'!$A:$A,"ELCCO2")+SUMIFS('CO2'!E:E,'CO2'!$B:$B,$A51,'CO2'!$A:$A,"ETHCO2")+SUMIFS('CO2'!E:E,'CO2'!$B:$B,$A51,'CO2'!$A:$A,"INDCO2")+SUMIFS('CO2'!E:E,'CO2'!$B:$B,$A51,'CO2'!$A:$A,"REFCO2")+SUMIFS('CO2'!E:E,'CO2'!$B:$B,$A51,'CO2'!$A:$A,"RESCO2")+SUMIFS('CO2'!E:E,'CO2'!$B:$B,$A51,'CO2'!$A:$A,"RSSCO2")+SUMIFS('CO2'!E:E,'CO2'!$B:$B,$A51,'CO2'!$A:$A,"TRNCO2")</f>
        <v>5089.3968024189044</v>
      </c>
      <c r="E51" s="21">
        <f>SUMIFS('CO2'!F:F,'CO2'!$B:$B,$A51,'CO2'!$A:$A,"COMCO2")+SUMIFS('CO2'!F:F,'CO2'!$B:$B,$A51,'CO2'!$A:$A,"ELCCO2")+SUMIFS('CO2'!F:F,'CO2'!$B:$B,$A51,'CO2'!$A:$A,"ETHCO2")+SUMIFS('CO2'!F:F,'CO2'!$B:$B,$A51,'CO2'!$A:$A,"INDCO2")+SUMIFS('CO2'!F:F,'CO2'!$B:$B,$A51,'CO2'!$A:$A,"REFCO2")+SUMIFS('CO2'!F:F,'CO2'!$B:$B,$A51,'CO2'!$A:$A,"RESCO2")+SUMIFS('CO2'!F:F,'CO2'!$B:$B,$A51,'CO2'!$A:$A,"RSSCO2")+SUMIFS('CO2'!F:F,'CO2'!$B:$B,$A51,'CO2'!$A:$A,"TRNCO2")</f>
        <v>4813.9243297247804</v>
      </c>
      <c r="F51" s="21">
        <f>SUMIFS('CO2'!G:G,'CO2'!$B:$B,$A51,'CO2'!$A:$A,"COMCO2")+SUMIFS('CO2'!G:G,'CO2'!$B:$B,$A51,'CO2'!$A:$A,"ELCCO2")+SUMIFS('CO2'!G:G,'CO2'!$B:$B,$A51,'CO2'!$A:$A,"ETHCO2")+SUMIFS('CO2'!G:G,'CO2'!$B:$B,$A51,'CO2'!$A:$A,"INDCO2")+SUMIFS('CO2'!G:G,'CO2'!$B:$B,$A51,'CO2'!$A:$A,"REFCO2")+SUMIFS('CO2'!G:G,'CO2'!$B:$B,$A51,'CO2'!$A:$A,"RESCO2")+SUMIFS('CO2'!G:G,'CO2'!$B:$B,$A51,'CO2'!$A:$A,"RSSCO2")+SUMIFS('CO2'!G:G,'CO2'!$B:$B,$A51,'CO2'!$A:$A,"TRNCO2")</f>
        <v>4255.9999999985666</v>
      </c>
      <c r="G51" s="21">
        <f>SUMIFS('CO2'!H:H,'CO2'!$B:$B,$A51,'CO2'!$A:$A,"COMCO2")+SUMIFS('CO2'!H:H,'CO2'!$B:$B,$A51,'CO2'!$A:$A,"ELCCO2")+SUMIFS('CO2'!H:H,'CO2'!$B:$B,$A51,'CO2'!$A:$A,"ETHCO2")+SUMIFS('CO2'!H:H,'CO2'!$B:$B,$A51,'CO2'!$A:$A,"INDCO2")+SUMIFS('CO2'!H:H,'CO2'!$B:$B,$A51,'CO2'!$A:$A,"REFCO2")+SUMIFS('CO2'!H:H,'CO2'!$B:$B,$A51,'CO2'!$A:$A,"RESCO2")+SUMIFS('CO2'!H:H,'CO2'!$B:$B,$A51,'CO2'!$A:$A,"RSSCO2")+SUMIFS('CO2'!H:H,'CO2'!$B:$B,$A51,'CO2'!$A:$A,"TRNCO2")</f>
        <v>3748.0000000000023</v>
      </c>
      <c r="H51" s="21">
        <f>SUMIFS('CO2'!I:I,'CO2'!$B:$B,$A51,'CO2'!$A:$A,"COMCO2")+SUMIFS('CO2'!I:I,'CO2'!$B:$B,$A51,'CO2'!$A:$A,"ELCCO2")+SUMIFS('CO2'!I:I,'CO2'!$B:$B,$A51,'CO2'!$A:$A,"ETHCO2")+SUMIFS('CO2'!I:I,'CO2'!$B:$B,$A51,'CO2'!$A:$A,"INDCO2")+SUMIFS('CO2'!I:I,'CO2'!$B:$B,$A51,'CO2'!$A:$A,"REFCO2")+SUMIFS('CO2'!I:I,'CO2'!$B:$B,$A51,'CO2'!$A:$A,"RESCO2")+SUMIFS('CO2'!I:I,'CO2'!$B:$B,$A51,'CO2'!$A:$A,"RSSCO2")+SUMIFS('CO2'!I:I,'CO2'!$B:$B,$A51,'CO2'!$A:$A,"TRNCO2")</f>
        <v>3240.0000000000036</v>
      </c>
      <c r="I51" s="21">
        <f>SUMIFS('CO2'!J:J,'CO2'!$B:$B,$A51,'CO2'!$A:$A,"COMCO2")+SUMIFS('CO2'!J:J,'CO2'!$B:$B,$A51,'CO2'!$A:$A,"ELCCO2")+SUMIFS('CO2'!J:J,'CO2'!$B:$B,$A51,'CO2'!$A:$A,"ETHCO2")+SUMIFS('CO2'!J:J,'CO2'!$B:$B,$A51,'CO2'!$A:$A,"INDCO2")+SUMIFS('CO2'!J:J,'CO2'!$B:$B,$A51,'CO2'!$A:$A,"REFCO2")+SUMIFS('CO2'!J:J,'CO2'!$B:$B,$A51,'CO2'!$A:$A,"RESCO2")+SUMIFS('CO2'!J:J,'CO2'!$B:$B,$A51,'CO2'!$A:$A,"RSSCO2")+SUMIFS('CO2'!J:J,'CO2'!$B:$B,$A51,'CO2'!$A:$A,"TRNCO2")</f>
        <v>2732.0000000000109</v>
      </c>
      <c r="J51" s="21">
        <f>SUMIFS('CO2'!K:K,'CO2'!$B:$B,$A51,'CO2'!$A:$A,"COMCO2")+SUMIFS('CO2'!K:K,'CO2'!$B:$B,$A51,'CO2'!$A:$A,"ELCCO2")+SUMIFS('CO2'!K:K,'CO2'!$B:$B,$A51,'CO2'!$A:$A,"ETHCO2")+SUMIFS('CO2'!K:K,'CO2'!$B:$B,$A51,'CO2'!$A:$A,"INDCO2")+SUMIFS('CO2'!K:K,'CO2'!$B:$B,$A51,'CO2'!$A:$A,"REFCO2")+SUMIFS('CO2'!K:K,'CO2'!$B:$B,$A51,'CO2'!$A:$A,"RESCO2")+SUMIFS('CO2'!K:K,'CO2'!$B:$B,$A51,'CO2'!$A:$A,"RSSCO2")+SUMIFS('CO2'!K:K,'CO2'!$B:$B,$A51,'CO2'!$A:$A,"TRNCO2")</f>
        <v>2223.9999999998658</v>
      </c>
      <c r="K51" s="21">
        <f>SUMIFS('CO2'!L:L,'CO2'!$B:$B,$A51,'CO2'!$A:$A,"COMCO2")+SUMIFS('CO2'!L:L,'CO2'!$B:$B,$A51,'CO2'!$A:$A,"ELCCO2")+SUMIFS('CO2'!L:L,'CO2'!$B:$B,$A51,'CO2'!$A:$A,"ETHCO2")+SUMIFS('CO2'!L:L,'CO2'!$B:$B,$A51,'CO2'!$A:$A,"INDCO2")+SUMIFS('CO2'!L:L,'CO2'!$B:$B,$A51,'CO2'!$A:$A,"REFCO2")+SUMIFS('CO2'!L:L,'CO2'!$B:$B,$A51,'CO2'!$A:$A,"RESCO2")+SUMIFS('CO2'!L:L,'CO2'!$B:$B,$A51,'CO2'!$A:$A,"RSSCO2")+SUMIFS('CO2'!L:L,'CO2'!$B:$B,$A51,'CO2'!$A:$A,"TRNCO2")</f>
        <v>1716.0000000079251</v>
      </c>
      <c r="M51" s="9" t="str">
        <f t="shared" si="1"/>
        <v>0050</v>
      </c>
      <c r="N51" s="9">
        <f>VLOOKUP($M51,scenarios!$A$2:$I$61,3)</f>
        <v>2060</v>
      </c>
      <c r="O51" s="9" t="str">
        <f>VLOOKUP($M51,scenarios!$A$2:$I$61,4)</f>
        <v>Ref</v>
      </c>
      <c r="P51" s="9" t="str">
        <f>VLOOKUP($M51,scenarios!$A$2:$I$61,5)</f>
        <v>Ref</v>
      </c>
      <c r="Q51" s="9" t="str">
        <f>VLOOKUP($M51,scenarios!$A$2:$I$61,6)</f>
        <v>Ref</v>
      </c>
      <c r="R51" s="9" t="str">
        <f>VLOOKUP($M51,scenarios!$A$2:$I$61,7)</f>
        <v>Doe4</v>
      </c>
      <c r="S51" s="9">
        <f>VLOOKUP($M51,scenarios!$A$2:$I$61,8)</f>
        <v>2030</v>
      </c>
      <c r="T51" s="9">
        <f>VLOOKUP($M51,scenarios!$A$2:$I$61,9)</f>
        <v>70</v>
      </c>
    </row>
    <row r="52" spans="1:20" x14ac:dyDescent="0.3">
      <c r="A52" s="2" t="s">
        <v>134</v>
      </c>
      <c r="B52" s="21">
        <f>SUMIFS('CO2'!C:C,'CO2'!$B:$B,$A52,'CO2'!$A:$A,"COMCO2")+SUMIFS('CO2'!C:C,'CO2'!$B:$B,$A52,'CO2'!$A:$A,"ELCCO2")+SUMIFS('CO2'!C:C,'CO2'!$B:$B,$A52,'CO2'!$A:$A,"ETHCO2")+SUMIFS('CO2'!C:C,'CO2'!$B:$B,$A52,'CO2'!$A:$A,"INDCO2")+SUMIFS('CO2'!C:C,'CO2'!$B:$B,$A52,'CO2'!$A:$A,"REFCO2")+SUMIFS('CO2'!C:C,'CO2'!$B:$B,$A52,'CO2'!$A:$A,"RESCO2")+SUMIFS('CO2'!C:C,'CO2'!$B:$B,$A52,'CO2'!$A:$A,"RSSCO2")+SUMIFS('CO2'!C:C,'CO2'!$B:$B,$A52,'CO2'!$A:$A,"TRNCO2")</f>
        <v>5377.4622164487137</v>
      </c>
      <c r="C52" s="21">
        <f>SUMIFS('CO2'!D:D,'CO2'!$B:$B,$A52,'CO2'!$A:$A,"COMCO2")+SUMIFS('CO2'!D:D,'CO2'!$B:$B,$A52,'CO2'!$A:$A,"ELCCO2")+SUMIFS('CO2'!D:D,'CO2'!$B:$B,$A52,'CO2'!$A:$A,"ETHCO2")+SUMIFS('CO2'!D:D,'CO2'!$B:$B,$A52,'CO2'!$A:$A,"INDCO2")+SUMIFS('CO2'!D:D,'CO2'!$B:$B,$A52,'CO2'!$A:$A,"REFCO2")+SUMIFS('CO2'!D:D,'CO2'!$B:$B,$A52,'CO2'!$A:$A,"RESCO2")+SUMIFS('CO2'!D:D,'CO2'!$B:$B,$A52,'CO2'!$A:$A,"RSSCO2")+SUMIFS('CO2'!D:D,'CO2'!$B:$B,$A52,'CO2'!$A:$A,"TRNCO2")</f>
        <v>5169.1020108615721</v>
      </c>
      <c r="D52" s="21">
        <f>SUMIFS('CO2'!E:E,'CO2'!$B:$B,$A52,'CO2'!$A:$A,"COMCO2")+SUMIFS('CO2'!E:E,'CO2'!$B:$B,$A52,'CO2'!$A:$A,"ELCCO2")+SUMIFS('CO2'!E:E,'CO2'!$B:$B,$A52,'CO2'!$A:$A,"ETHCO2")+SUMIFS('CO2'!E:E,'CO2'!$B:$B,$A52,'CO2'!$A:$A,"INDCO2")+SUMIFS('CO2'!E:E,'CO2'!$B:$B,$A52,'CO2'!$A:$A,"REFCO2")+SUMIFS('CO2'!E:E,'CO2'!$B:$B,$A52,'CO2'!$A:$A,"RESCO2")+SUMIFS('CO2'!E:E,'CO2'!$B:$B,$A52,'CO2'!$A:$A,"RSSCO2")+SUMIFS('CO2'!E:E,'CO2'!$B:$B,$A52,'CO2'!$A:$A,"TRNCO2")</f>
        <v>5089.3968024186324</v>
      </c>
      <c r="E52" s="21">
        <f>SUMIFS('CO2'!F:F,'CO2'!$B:$B,$A52,'CO2'!$A:$A,"COMCO2")+SUMIFS('CO2'!F:F,'CO2'!$B:$B,$A52,'CO2'!$A:$A,"ELCCO2")+SUMIFS('CO2'!F:F,'CO2'!$B:$B,$A52,'CO2'!$A:$A,"ETHCO2")+SUMIFS('CO2'!F:F,'CO2'!$B:$B,$A52,'CO2'!$A:$A,"INDCO2")+SUMIFS('CO2'!F:F,'CO2'!$B:$B,$A52,'CO2'!$A:$A,"REFCO2")+SUMIFS('CO2'!F:F,'CO2'!$B:$B,$A52,'CO2'!$A:$A,"RESCO2")+SUMIFS('CO2'!F:F,'CO2'!$B:$B,$A52,'CO2'!$A:$A,"RSSCO2")+SUMIFS('CO2'!F:F,'CO2'!$B:$B,$A52,'CO2'!$A:$A,"TRNCO2")</f>
        <v>4813.9243297214362</v>
      </c>
      <c r="F52" s="21">
        <f>SUMIFS('CO2'!G:G,'CO2'!$B:$B,$A52,'CO2'!$A:$A,"COMCO2")+SUMIFS('CO2'!G:G,'CO2'!$B:$B,$A52,'CO2'!$A:$A,"ELCCO2")+SUMIFS('CO2'!G:G,'CO2'!$B:$B,$A52,'CO2'!$A:$A,"ETHCO2")+SUMIFS('CO2'!G:G,'CO2'!$B:$B,$A52,'CO2'!$A:$A,"INDCO2")+SUMIFS('CO2'!G:G,'CO2'!$B:$B,$A52,'CO2'!$A:$A,"REFCO2")+SUMIFS('CO2'!G:G,'CO2'!$B:$B,$A52,'CO2'!$A:$A,"RESCO2")+SUMIFS('CO2'!G:G,'CO2'!$B:$B,$A52,'CO2'!$A:$A,"RSSCO2")+SUMIFS('CO2'!G:G,'CO2'!$B:$B,$A52,'CO2'!$A:$A,"TRNCO2")</f>
        <v>4256.0000000000036</v>
      </c>
      <c r="G52" s="21">
        <f>SUMIFS('CO2'!H:H,'CO2'!$B:$B,$A52,'CO2'!$A:$A,"COMCO2")+SUMIFS('CO2'!H:H,'CO2'!$B:$B,$A52,'CO2'!$A:$A,"ELCCO2")+SUMIFS('CO2'!H:H,'CO2'!$B:$B,$A52,'CO2'!$A:$A,"ETHCO2")+SUMIFS('CO2'!H:H,'CO2'!$B:$B,$A52,'CO2'!$A:$A,"INDCO2")+SUMIFS('CO2'!H:H,'CO2'!$B:$B,$A52,'CO2'!$A:$A,"REFCO2")+SUMIFS('CO2'!H:H,'CO2'!$B:$B,$A52,'CO2'!$A:$A,"RESCO2")+SUMIFS('CO2'!H:H,'CO2'!$B:$B,$A52,'CO2'!$A:$A,"RSSCO2")+SUMIFS('CO2'!H:H,'CO2'!$B:$B,$A52,'CO2'!$A:$A,"TRNCO2")</f>
        <v>3748.0000000000014</v>
      </c>
      <c r="H52" s="21">
        <f>SUMIFS('CO2'!I:I,'CO2'!$B:$B,$A52,'CO2'!$A:$A,"COMCO2")+SUMIFS('CO2'!I:I,'CO2'!$B:$B,$A52,'CO2'!$A:$A,"ELCCO2")+SUMIFS('CO2'!I:I,'CO2'!$B:$B,$A52,'CO2'!$A:$A,"ETHCO2")+SUMIFS('CO2'!I:I,'CO2'!$B:$B,$A52,'CO2'!$A:$A,"INDCO2")+SUMIFS('CO2'!I:I,'CO2'!$B:$B,$A52,'CO2'!$A:$A,"REFCO2")+SUMIFS('CO2'!I:I,'CO2'!$B:$B,$A52,'CO2'!$A:$A,"RESCO2")+SUMIFS('CO2'!I:I,'CO2'!$B:$B,$A52,'CO2'!$A:$A,"RSSCO2")+SUMIFS('CO2'!I:I,'CO2'!$B:$B,$A52,'CO2'!$A:$A,"TRNCO2")</f>
        <v>3239.9999999999964</v>
      </c>
      <c r="I52" s="21">
        <f>SUMIFS('CO2'!J:J,'CO2'!$B:$B,$A52,'CO2'!$A:$A,"COMCO2")+SUMIFS('CO2'!J:J,'CO2'!$B:$B,$A52,'CO2'!$A:$A,"ELCCO2")+SUMIFS('CO2'!J:J,'CO2'!$B:$B,$A52,'CO2'!$A:$A,"ETHCO2")+SUMIFS('CO2'!J:J,'CO2'!$B:$B,$A52,'CO2'!$A:$A,"INDCO2")+SUMIFS('CO2'!J:J,'CO2'!$B:$B,$A52,'CO2'!$A:$A,"REFCO2")+SUMIFS('CO2'!J:J,'CO2'!$B:$B,$A52,'CO2'!$A:$A,"RESCO2")+SUMIFS('CO2'!J:J,'CO2'!$B:$B,$A52,'CO2'!$A:$A,"RSSCO2")+SUMIFS('CO2'!J:J,'CO2'!$B:$B,$A52,'CO2'!$A:$A,"TRNCO2")</f>
        <v>2732.0000000000036</v>
      </c>
      <c r="J52" s="21">
        <f>SUMIFS('CO2'!K:K,'CO2'!$B:$B,$A52,'CO2'!$A:$A,"COMCO2")+SUMIFS('CO2'!K:K,'CO2'!$B:$B,$A52,'CO2'!$A:$A,"ELCCO2")+SUMIFS('CO2'!K:K,'CO2'!$B:$B,$A52,'CO2'!$A:$A,"ETHCO2")+SUMIFS('CO2'!K:K,'CO2'!$B:$B,$A52,'CO2'!$A:$A,"INDCO2")+SUMIFS('CO2'!K:K,'CO2'!$B:$B,$A52,'CO2'!$A:$A,"REFCO2")+SUMIFS('CO2'!K:K,'CO2'!$B:$B,$A52,'CO2'!$A:$A,"RESCO2")+SUMIFS('CO2'!K:K,'CO2'!$B:$B,$A52,'CO2'!$A:$A,"RSSCO2")+SUMIFS('CO2'!K:K,'CO2'!$B:$B,$A52,'CO2'!$A:$A,"TRNCO2")</f>
        <v>2223.9999999999945</v>
      </c>
      <c r="K52" s="21">
        <f>SUMIFS('CO2'!L:L,'CO2'!$B:$B,$A52,'CO2'!$A:$A,"COMCO2")+SUMIFS('CO2'!L:L,'CO2'!$B:$B,$A52,'CO2'!$A:$A,"ELCCO2")+SUMIFS('CO2'!L:L,'CO2'!$B:$B,$A52,'CO2'!$A:$A,"ETHCO2")+SUMIFS('CO2'!L:L,'CO2'!$B:$B,$A52,'CO2'!$A:$A,"INDCO2")+SUMIFS('CO2'!L:L,'CO2'!$B:$B,$A52,'CO2'!$A:$A,"REFCO2")+SUMIFS('CO2'!L:L,'CO2'!$B:$B,$A52,'CO2'!$A:$A,"RESCO2")+SUMIFS('CO2'!L:L,'CO2'!$B:$B,$A52,'CO2'!$A:$A,"RSSCO2")+SUMIFS('CO2'!L:L,'CO2'!$B:$B,$A52,'CO2'!$A:$A,"TRNCO2")</f>
        <v>1716.0000000018749</v>
      </c>
      <c r="M52" s="9" t="str">
        <f t="shared" si="1"/>
        <v>0051</v>
      </c>
      <c r="N52" s="9">
        <f>VLOOKUP($M52,scenarios!$A$2:$I$61,3)</f>
        <v>2060</v>
      </c>
      <c r="O52" s="9" t="str">
        <f>VLOOKUP($M52,scenarios!$A$2:$I$61,4)</f>
        <v>Ref</v>
      </c>
      <c r="P52" s="9" t="str">
        <f>VLOOKUP($M52,scenarios!$A$2:$I$61,5)</f>
        <v>Ref</v>
      </c>
      <c r="Q52" s="9" t="str">
        <f>VLOOKUP($M52,scenarios!$A$2:$I$61,6)</f>
        <v>Ref</v>
      </c>
      <c r="R52" s="9" t="str">
        <f>VLOOKUP($M52,scenarios!$A$2:$I$61,7)</f>
        <v>Doe2</v>
      </c>
      <c r="S52" s="9">
        <f>VLOOKUP($M52,scenarios!$A$2:$I$61,8)</f>
        <v>2030</v>
      </c>
      <c r="T52" s="9">
        <f>VLOOKUP($M52,scenarios!$A$2:$I$61,9)</f>
        <v>70</v>
      </c>
    </row>
    <row r="53" spans="1:20" x14ac:dyDescent="0.3">
      <c r="A53" s="2" t="s">
        <v>135</v>
      </c>
      <c r="B53" s="21">
        <f>SUMIFS('CO2'!C:C,'CO2'!$B:$B,$A53,'CO2'!$A:$A,"COMCO2")+SUMIFS('CO2'!C:C,'CO2'!$B:$B,$A53,'CO2'!$A:$A,"ELCCO2")+SUMIFS('CO2'!C:C,'CO2'!$B:$B,$A53,'CO2'!$A:$A,"ETHCO2")+SUMIFS('CO2'!C:C,'CO2'!$B:$B,$A53,'CO2'!$A:$A,"INDCO2")+SUMIFS('CO2'!C:C,'CO2'!$B:$B,$A53,'CO2'!$A:$A,"REFCO2")+SUMIFS('CO2'!C:C,'CO2'!$B:$B,$A53,'CO2'!$A:$A,"RESCO2")+SUMIFS('CO2'!C:C,'CO2'!$B:$B,$A53,'CO2'!$A:$A,"RSSCO2")+SUMIFS('CO2'!C:C,'CO2'!$B:$B,$A53,'CO2'!$A:$A,"TRNCO2")</f>
        <v>5377.4521458011359</v>
      </c>
      <c r="C53" s="21">
        <f>SUMIFS('CO2'!D:D,'CO2'!$B:$B,$A53,'CO2'!$A:$A,"COMCO2")+SUMIFS('CO2'!D:D,'CO2'!$B:$B,$A53,'CO2'!$A:$A,"ELCCO2")+SUMIFS('CO2'!D:D,'CO2'!$B:$B,$A53,'CO2'!$A:$A,"ETHCO2")+SUMIFS('CO2'!D:D,'CO2'!$B:$B,$A53,'CO2'!$A:$A,"INDCO2")+SUMIFS('CO2'!D:D,'CO2'!$B:$B,$A53,'CO2'!$A:$A,"REFCO2")+SUMIFS('CO2'!D:D,'CO2'!$B:$B,$A53,'CO2'!$A:$A,"RESCO2")+SUMIFS('CO2'!D:D,'CO2'!$B:$B,$A53,'CO2'!$A:$A,"RSSCO2")+SUMIFS('CO2'!D:D,'CO2'!$B:$B,$A53,'CO2'!$A:$A,"TRNCO2")</f>
        <v>5169.1030150910192</v>
      </c>
      <c r="D53" s="21">
        <f>SUMIFS('CO2'!E:E,'CO2'!$B:$B,$A53,'CO2'!$A:$A,"COMCO2")+SUMIFS('CO2'!E:E,'CO2'!$B:$B,$A53,'CO2'!$A:$A,"ELCCO2")+SUMIFS('CO2'!E:E,'CO2'!$B:$B,$A53,'CO2'!$A:$A,"ETHCO2")+SUMIFS('CO2'!E:E,'CO2'!$B:$B,$A53,'CO2'!$A:$A,"INDCO2")+SUMIFS('CO2'!E:E,'CO2'!$B:$B,$A53,'CO2'!$A:$A,"REFCO2")+SUMIFS('CO2'!E:E,'CO2'!$B:$B,$A53,'CO2'!$A:$A,"RESCO2")+SUMIFS('CO2'!E:E,'CO2'!$B:$B,$A53,'CO2'!$A:$A,"RSSCO2")+SUMIFS('CO2'!E:E,'CO2'!$B:$B,$A53,'CO2'!$A:$A,"TRNCO2")</f>
        <v>5089.5112478255469</v>
      </c>
      <c r="E53" s="21">
        <f>SUMIFS('CO2'!F:F,'CO2'!$B:$B,$A53,'CO2'!$A:$A,"COMCO2")+SUMIFS('CO2'!F:F,'CO2'!$B:$B,$A53,'CO2'!$A:$A,"ELCCO2")+SUMIFS('CO2'!F:F,'CO2'!$B:$B,$A53,'CO2'!$A:$A,"ETHCO2")+SUMIFS('CO2'!F:F,'CO2'!$B:$B,$A53,'CO2'!$A:$A,"INDCO2")+SUMIFS('CO2'!F:F,'CO2'!$B:$B,$A53,'CO2'!$A:$A,"REFCO2")+SUMIFS('CO2'!F:F,'CO2'!$B:$B,$A53,'CO2'!$A:$A,"RESCO2")+SUMIFS('CO2'!F:F,'CO2'!$B:$B,$A53,'CO2'!$A:$A,"RSSCO2")+SUMIFS('CO2'!F:F,'CO2'!$B:$B,$A53,'CO2'!$A:$A,"TRNCO2")</f>
        <v>4813.0015101133358</v>
      </c>
      <c r="F53" s="21">
        <f>SUMIFS('CO2'!G:G,'CO2'!$B:$B,$A53,'CO2'!$A:$A,"COMCO2")+SUMIFS('CO2'!G:G,'CO2'!$B:$B,$A53,'CO2'!$A:$A,"ELCCO2")+SUMIFS('CO2'!G:G,'CO2'!$B:$B,$A53,'CO2'!$A:$A,"ETHCO2")+SUMIFS('CO2'!G:G,'CO2'!$B:$B,$A53,'CO2'!$A:$A,"INDCO2")+SUMIFS('CO2'!G:G,'CO2'!$B:$B,$A53,'CO2'!$A:$A,"REFCO2")+SUMIFS('CO2'!G:G,'CO2'!$B:$B,$A53,'CO2'!$A:$A,"RESCO2")+SUMIFS('CO2'!G:G,'CO2'!$B:$B,$A53,'CO2'!$A:$A,"RSSCO2")+SUMIFS('CO2'!G:G,'CO2'!$B:$B,$A53,'CO2'!$A:$A,"TRNCO2")</f>
        <v>4255.9999999999927</v>
      </c>
      <c r="G53" s="21">
        <f>SUMIFS('CO2'!H:H,'CO2'!$B:$B,$A53,'CO2'!$A:$A,"COMCO2")+SUMIFS('CO2'!H:H,'CO2'!$B:$B,$A53,'CO2'!$A:$A,"ELCCO2")+SUMIFS('CO2'!H:H,'CO2'!$B:$B,$A53,'CO2'!$A:$A,"ETHCO2")+SUMIFS('CO2'!H:H,'CO2'!$B:$B,$A53,'CO2'!$A:$A,"INDCO2")+SUMIFS('CO2'!H:H,'CO2'!$B:$B,$A53,'CO2'!$A:$A,"REFCO2")+SUMIFS('CO2'!H:H,'CO2'!$B:$B,$A53,'CO2'!$A:$A,"RESCO2")+SUMIFS('CO2'!H:H,'CO2'!$B:$B,$A53,'CO2'!$A:$A,"RSSCO2")+SUMIFS('CO2'!H:H,'CO2'!$B:$B,$A53,'CO2'!$A:$A,"TRNCO2")</f>
        <v>3748.0000000000068</v>
      </c>
      <c r="H53" s="21">
        <f>SUMIFS('CO2'!I:I,'CO2'!$B:$B,$A53,'CO2'!$A:$A,"COMCO2")+SUMIFS('CO2'!I:I,'CO2'!$B:$B,$A53,'CO2'!$A:$A,"ELCCO2")+SUMIFS('CO2'!I:I,'CO2'!$B:$B,$A53,'CO2'!$A:$A,"ETHCO2")+SUMIFS('CO2'!I:I,'CO2'!$B:$B,$A53,'CO2'!$A:$A,"INDCO2")+SUMIFS('CO2'!I:I,'CO2'!$B:$B,$A53,'CO2'!$A:$A,"REFCO2")+SUMIFS('CO2'!I:I,'CO2'!$B:$B,$A53,'CO2'!$A:$A,"RESCO2")+SUMIFS('CO2'!I:I,'CO2'!$B:$B,$A53,'CO2'!$A:$A,"RSSCO2")+SUMIFS('CO2'!I:I,'CO2'!$B:$B,$A53,'CO2'!$A:$A,"TRNCO2")</f>
        <v>3239.9999999976735</v>
      </c>
      <c r="I53" s="21">
        <f>SUMIFS('CO2'!J:J,'CO2'!$B:$B,$A53,'CO2'!$A:$A,"COMCO2")+SUMIFS('CO2'!J:J,'CO2'!$B:$B,$A53,'CO2'!$A:$A,"ELCCO2")+SUMIFS('CO2'!J:J,'CO2'!$B:$B,$A53,'CO2'!$A:$A,"ETHCO2")+SUMIFS('CO2'!J:J,'CO2'!$B:$B,$A53,'CO2'!$A:$A,"INDCO2")+SUMIFS('CO2'!J:J,'CO2'!$B:$B,$A53,'CO2'!$A:$A,"REFCO2")+SUMIFS('CO2'!J:J,'CO2'!$B:$B,$A53,'CO2'!$A:$A,"RESCO2")+SUMIFS('CO2'!J:J,'CO2'!$B:$B,$A53,'CO2'!$A:$A,"RSSCO2")+SUMIFS('CO2'!J:J,'CO2'!$B:$B,$A53,'CO2'!$A:$A,"TRNCO2")</f>
        <v>2731.9999999979441</v>
      </c>
      <c r="J53" s="21">
        <f>SUMIFS('CO2'!K:K,'CO2'!$B:$B,$A53,'CO2'!$A:$A,"COMCO2")+SUMIFS('CO2'!K:K,'CO2'!$B:$B,$A53,'CO2'!$A:$A,"ELCCO2")+SUMIFS('CO2'!K:K,'CO2'!$B:$B,$A53,'CO2'!$A:$A,"ETHCO2")+SUMIFS('CO2'!K:K,'CO2'!$B:$B,$A53,'CO2'!$A:$A,"INDCO2")+SUMIFS('CO2'!K:K,'CO2'!$B:$B,$A53,'CO2'!$A:$A,"REFCO2")+SUMIFS('CO2'!K:K,'CO2'!$B:$B,$A53,'CO2'!$A:$A,"RESCO2")+SUMIFS('CO2'!K:K,'CO2'!$B:$B,$A53,'CO2'!$A:$A,"RSSCO2")+SUMIFS('CO2'!K:K,'CO2'!$B:$B,$A53,'CO2'!$A:$A,"TRNCO2")</f>
        <v>2223.9999999999991</v>
      </c>
      <c r="K53" s="21">
        <f>SUMIFS('CO2'!L:L,'CO2'!$B:$B,$A53,'CO2'!$A:$A,"COMCO2")+SUMIFS('CO2'!L:L,'CO2'!$B:$B,$A53,'CO2'!$A:$A,"ELCCO2")+SUMIFS('CO2'!L:L,'CO2'!$B:$B,$A53,'CO2'!$A:$A,"ETHCO2")+SUMIFS('CO2'!L:L,'CO2'!$B:$B,$A53,'CO2'!$A:$A,"INDCO2")+SUMIFS('CO2'!L:L,'CO2'!$B:$B,$A53,'CO2'!$A:$A,"REFCO2")+SUMIFS('CO2'!L:L,'CO2'!$B:$B,$A53,'CO2'!$A:$A,"RESCO2")+SUMIFS('CO2'!L:L,'CO2'!$B:$B,$A53,'CO2'!$A:$A,"RSSCO2")+SUMIFS('CO2'!L:L,'CO2'!$B:$B,$A53,'CO2'!$A:$A,"TRNCO2")</f>
        <v>1715.9999999945969</v>
      </c>
      <c r="M53" s="9" t="str">
        <f t="shared" si="1"/>
        <v>0052</v>
      </c>
      <c r="N53" s="9">
        <f>VLOOKUP($M53,scenarios!$A$2:$I$61,3)</f>
        <v>2060</v>
      </c>
      <c r="O53" s="9" t="str">
        <f>VLOOKUP($M53,scenarios!$A$2:$I$61,4)</f>
        <v>Ref</v>
      </c>
      <c r="P53" s="9" t="str">
        <f>VLOOKUP($M53,scenarios!$A$2:$I$61,5)</f>
        <v>Ref</v>
      </c>
      <c r="Q53" s="9" t="str">
        <f>VLOOKUP($M53,scenarios!$A$2:$I$61,6)</f>
        <v>Linear-Steady</v>
      </c>
      <c r="R53" s="9" t="str">
        <f>VLOOKUP($M53,scenarios!$A$2:$I$61,7)</f>
        <v>Low</v>
      </c>
      <c r="S53" s="9">
        <f>VLOOKUP($M53,scenarios!$A$2:$I$61,8)</f>
        <v>2030</v>
      </c>
      <c r="T53" s="9">
        <f>VLOOKUP($M53,scenarios!$A$2:$I$61,9)</f>
        <v>70</v>
      </c>
    </row>
    <row r="54" spans="1:20" x14ac:dyDescent="0.3">
      <c r="A54" s="2" t="s">
        <v>136</v>
      </c>
      <c r="B54" s="21">
        <f>SUMIFS('CO2'!C:C,'CO2'!$B:$B,$A54,'CO2'!$A:$A,"COMCO2")+SUMIFS('CO2'!C:C,'CO2'!$B:$B,$A54,'CO2'!$A:$A,"ELCCO2")+SUMIFS('CO2'!C:C,'CO2'!$B:$B,$A54,'CO2'!$A:$A,"ETHCO2")+SUMIFS('CO2'!C:C,'CO2'!$B:$B,$A54,'CO2'!$A:$A,"INDCO2")+SUMIFS('CO2'!C:C,'CO2'!$B:$B,$A54,'CO2'!$A:$A,"REFCO2")+SUMIFS('CO2'!C:C,'CO2'!$B:$B,$A54,'CO2'!$A:$A,"RESCO2")+SUMIFS('CO2'!C:C,'CO2'!$B:$B,$A54,'CO2'!$A:$A,"RSSCO2")+SUMIFS('CO2'!C:C,'CO2'!$B:$B,$A54,'CO2'!$A:$A,"TRNCO2")</f>
        <v>5377.4521458011341</v>
      </c>
      <c r="C54" s="21">
        <f>SUMIFS('CO2'!D:D,'CO2'!$B:$B,$A54,'CO2'!$A:$A,"COMCO2")+SUMIFS('CO2'!D:D,'CO2'!$B:$B,$A54,'CO2'!$A:$A,"ELCCO2")+SUMIFS('CO2'!D:D,'CO2'!$B:$B,$A54,'CO2'!$A:$A,"ETHCO2")+SUMIFS('CO2'!D:D,'CO2'!$B:$B,$A54,'CO2'!$A:$A,"INDCO2")+SUMIFS('CO2'!D:D,'CO2'!$B:$B,$A54,'CO2'!$A:$A,"REFCO2")+SUMIFS('CO2'!D:D,'CO2'!$B:$B,$A54,'CO2'!$A:$A,"RESCO2")+SUMIFS('CO2'!D:D,'CO2'!$B:$B,$A54,'CO2'!$A:$A,"RSSCO2")+SUMIFS('CO2'!D:D,'CO2'!$B:$B,$A54,'CO2'!$A:$A,"TRNCO2")</f>
        <v>5169.0653138884936</v>
      </c>
      <c r="D54" s="21">
        <f>SUMIFS('CO2'!E:E,'CO2'!$B:$B,$A54,'CO2'!$A:$A,"COMCO2")+SUMIFS('CO2'!E:E,'CO2'!$B:$B,$A54,'CO2'!$A:$A,"ELCCO2")+SUMIFS('CO2'!E:E,'CO2'!$B:$B,$A54,'CO2'!$A:$A,"ETHCO2")+SUMIFS('CO2'!E:E,'CO2'!$B:$B,$A54,'CO2'!$A:$A,"INDCO2")+SUMIFS('CO2'!E:E,'CO2'!$B:$B,$A54,'CO2'!$A:$A,"REFCO2")+SUMIFS('CO2'!E:E,'CO2'!$B:$B,$A54,'CO2'!$A:$A,"RESCO2")+SUMIFS('CO2'!E:E,'CO2'!$B:$B,$A54,'CO2'!$A:$A,"RSSCO2")+SUMIFS('CO2'!E:E,'CO2'!$B:$B,$A54,'CO2'!$A:$A,"TRNCO2")</f>
        <v>5089.5102581707224</v>
      </c>
      <c r="E54" s="21">
        <f>SUMIFS('CO2'!F:F,'CO2'!$B:$B,$A54,'CO2'!$A:$A,"COMCO2")+SUMIFS('CO2'!F:F,'CO2'!$B:$B,$A54,'CO2'!$A:$A,"ELCCO2")+SUMIFS('CO2'!F:F,'CO2'!$B:$B,$A54,'CO2'!$A:$A,"ETHCO2")+SUMIFS('CO2'!F:F,'CO2'!$B:$B,$A54,'CO2'!$A:$A,"INDCO2")+SUMIFS('CO2'!F:F,'CO2'!$B:$B,$A54,'CO2'!$A:$A,"REFCO2")+SUMIFS('CO2'!F:F,'CO2'!$B:$B,$A54,'CO2'!$A:$A,"RESCO2")+SUMIFS('CO2'!F:F,'CO2'!$B:$B,$A54,'CO2'!$A:$A,"RSSCO2")+SUMIFS('CO2'!F:F,'CO2'!$B:$B,$A54,'CO2'!$A:$A,"TRNCO2")</f>
        <v>4813.001421141521</v>
      </c>
      <c r="F54" s="21">
        <f>SUMIFS('CO2'!G:G,'CO2'!$B:$B,$A54,'CO2'!$A:$A,"COMCO2")+SUMIFS('CO2'!G:G,'CO2'!$B:$B,$A54,'CO2'!$A:$A,"ELCCO2")+SUMIFS('CO2'!G:G,'CO2'!$B:$B,$A54,'CO2'!$A:$A,"ETHCO2")+SUMIFS('CO2'!G:G,'CO2'!$B:$B,$A54,'CO2'!$A:$A,"INDCO2")+SUMIFS('CO2'!G:G,'CO2'!$B:$B,$A54,'CO2'!$A:$A,"REFCO2")+SUMIFS('CO2'!G:G,'CO2'!$B:$B,$A54,'CO2'!$A:$A,"RESCO2")+SUMIFS('CO2'!G:G,'CO2'!$B:$B,$A54,'CO2'!$A:$A,"RSSCO2")+SUMIFS('CO2'!G:G,'CO2'!$B:$B,$A54,'CO2'!$A:$A,"TRNCO2")</f>
        <v>4256.0000000000273</v>
      </c>
      <c r="G54" s="21">
        <f>SUMIFS('CO2'!H:H,'CO2'!$B:$B,$A54,'CO2'!$A:$A,"COMCO2")+SUMIFS('CO2'!H:H,'CO2'!$B:$B,$A54,'CO2'!$A:$A,"ELCCO2")+SUMIFS('CO2'!H:H,'CO2'!$B:$B,$A54,'CO2'!$A:$A,"ETHCO2")+SUMIFS('CO2'!H:H,'CO2'!$B:$B,$A54,'CO2'!$A:$A,"INDCO2")+SUMIFS('CO2'!H:H,'CO2'!$B:$B,$A54,'CO2'!$A:$A,"REFCO2")+SUMIFS('CO2'!H:H,'CO2'!$B:$B,$A54,'CO2'!$A:$A,"RESCO2")+SUMIFS('CO2'!H:H,'CO2'!$B:$B,$A54,'CO2'!$A:$A,"RSSCO2")+SUMIFS('CO2'!H:H,'CO2'!$B:$B,$A54,'CO2'!$A:$A,"TRNCO2")</f>
        <v>3748.0000000000009</v>
      </c>
      <c r="H54" s="21">
        <f>SUMIFS('CO2'!I:I,'CO2'!$B:$B,$A54,'CO2'!$A:$A,"COMCO2")+SUMIFS('CO2'!I:I,'CO2'!$B:$B,$A54,'CO2'!$A:$A,"ELCCO2")+SUMIFS('CO2'!I:I,'CO2'!$B:$B,$A54,'CO2'!$A:$A,"ETHCO2")+SUMIFS('CO2'!I:I,'CO2'!$B:$B,$A54,'CO2'!$A:$A,"INDCO2")+SUMIFS('CO2'!I:I,'CO2'!$B:$B,$A54,'CO2'!$A:$A,"REFCO2")+SUMIFS('CO2'!I:I,'CO2'!$B:$B,$A54,'CO2'!$A:$A,"RESCO2")+SUMIFS('CO2'!I:I,'CO2'!$B:$B,$A54,'CO2'!$A:$A,"RSSCO2")+SUMIFS('CO2'!I:I,'CO2'!$B:$B,$A54,'CO2'!$A:$A,"TRNCO2")</f>
        <v>3240.0000000000068</v>
      </c>
      <c r="I54" s="21">
        <f>SUMIFS('CO2'!J:J,'CO2'!$B:$B,$A54,'CO2'!$A:$A,"COMCO2")+SUMIFS('CO2'!J:J,'CO2'!$B:$B,$A54,'CO2'!$A:$A,"ELCCO2")+SUMIFS('CO2'!J:J,'CO2'!$B:$B,$A54,'CO2'!$A:$A,"ETHCO2")+SUMIFS('CO2'!J:J,'CO2'!$B:$B,$A54,'CO2'!$A:$A,"INDCO2")+SUMIFS('CO2'!J:J,'CO2'!$B:$B,$A54,'CO2'!$A:$A,"REFCO2")+SUMIFS('CO2'!J:J,'CO2'!$B:$B,$A54,'CO2'!$A:$A,"RESCO2")+SUMIFS('CO2'!J:J,'CO2'!$B:$B,$A54,'CO2'!$A:$A,"RSSCO2")+SUMIFS('CO2'!J:J,'CO2'!$B:$B,$A54,'CO2'!$A:$A,"TRNCO2")</f>
        <v>2731.9999999999682</v>
      </c>
      <c r="J54" s="21">
        <f>SUMIFS('CO2'!K:K,'CO2'!$B:$B,$A54,'CO2'!$A:$A,"COMCO2")+SUMIFS('CO2'!K:K,'CO2'!$B:$B,$A54,'CO2'!$A:$A,"ELCCO2")+SUMIFS('CO2'!K:K,'CO2'!$B:$B,$A54,'CO2'!$A:$A,"ETHCO2")+SUMIFS('CO2'!K:K,'CO2'!$B:$B,$A54,'CO2'!$A:$A,"INDCO2")+SUMIFS('CO2'!K:K,'CO2'!$B:$B,$A54,'CO2'!$A:$A,"REFCO2")+SUMIFS('CO2'!K:K,'CO2'!$B:$B,$A54,'CO2'!$A:$A,"RESCO2")+SUMIFS('CO2'!K:K,'CO2'!$B:$B,$A54,'CO2'!$A:$A,"RSSCO2")+SUMIFS('CO2'!K:K,'CO2'!$B:$B,$A54,'CO2'!$A:$A,"TRNCO2")</f>
        <v>2224.0000000032715</v>
      </c>
      <c r="K54" s="21">
        <f>SUMIFS('CO2'!L:L,'CO2'!$B:$B,$A54,'CO2'!$A:$A,"COMCO2")+SUMIFS('CO2'!L:L,'CO2'!$B:$B,$A54,'CO2'!$A:$A,"ELCCO2")+SUMIFS('CO2'!L:L,'CO2'!$B:$B,$A54,'CO2'!$A:$A,"ETHCO2")+SUMIFS('CO2'!L:L,'CO2'!$B:$B,$A54,'CO2'!$A:$A,"INDCO2")+SUMIFS('CO2'!L:L,'CO2'!$B:$B,$A54,'CO2'!$A:$A,"REFCO2")+SUMIFS('CO2'!L:L,'CO2'!$B:$B,$A54,'CO2'!$A:$A,"RESCO2")+SUMIFS('CO2'!L:L,'CO2'!$B:$B,$A54,'CO2'!$A:$A,"RSSCO2")+SUMIFS('CO2'!L:L,'CO2'!$B:$B,$A54,'CO2'!$A:$A,"TRNCO2")</f>
        <v>1715.9999999993368</v>
      </c>
      <c r="M54" s="9" t="str">
        <f t="shared" si="1"/>
        <v>0053</v>
      </c>
      <c r="N54" s="9">
        <f>VLOOKUP($M54,scenarios!$A$2:$I$61,3)</f>
        <v>2060</v>
      </c>
      <c r="O54" s="9" t="str">
        <f>VLOOKUP($M54,scenarios!$A$2:$I$61,4)</f>
        <v>Ref</v>
      </c>
      <c r="P54" s="9" t="str">
        <f>VLOOKUP($M54,scenarios!$A$2:$I$61,5)</f>
        <v>Ref</v>
      </c>
      <c r="Q54" s="9" t="str">
        <f>VLOOKUP($M54,scenarios!$A$2:$I$61,6)</f>
        <v>Linear-Steady</v>
      </c>
      <c r="R54" s="9" t="str">
        <f>VLOOKUP($M54,scenarios!$A$2:$I$61,7)</f>
        <v>Doe4</v>
      </c>
      <c r="S54" s="9">
        <f>VLOOKUP($M54,scenarios!$A$2:$I$61,8)</f>
        <v>2030</v>
      </c>
      <c r="T54" s="9">
        <f>VLOOKUP($M54,scenarios!$A$2:$I$61,9)</f>
        <v>70</v>
      </c>
    </row>
    <row r="55" spans="1:20" x14ac:dyDescent="0.3">
      <c r="A55" s="2" t="s">
        <v>137</v>
      </c>
      <c r="B55" s="21">
        <f>SUMIFS('CO2'!C:C,'CO2'!$B:$B,$A55,'CO2'!$A:$A,"COMCO2")+SUMIFS('CO2'!C:C,'CO2'!$B:$B,$A55,'CO2'!$A:$A,"ELCCO2")+SUMIFS('CO2'!C:C,'CO2'!$B:$B,$A55,'CO2'!$A:$A,"ETHCO2")+SUMIFS('CO2'!C:C,'CO2'!$B:$B,$A55,'CO2'!$A:$A,"INDCO2")+SUMIFS('CO2'!C:C,'CO2'!$B:$B,$A55,'CO2'!$A:$A,"REFCO2")+SUMIFS('CO2'!C:C,'CO2'!$B:$B,$A55,'CO2'!$A:$A,"RESCO2")+SUMIFS('CO2'!C:C,'CO2'!$B:$B,$A55,'CO2'!$A:$A,"RSSCO2")+SUMIFS('CO2'!C:C,'CO2'!$B:$B,$A55,'CO2'!$A:$A,"TRNCO2")</f>
        <v>5377.4521458011332</v>
      </c>
      <c r="C55" s="21">
        <f>SUMIFS('CO2'!D:D,'CO2'!$B:$B,$A55,'CO2'!$A:$A,"COMCO2")+SUMIFS('CO2'!D:D,'CO2'!$B:$B,$A55,'CO2'!$A:$A,"ELCCO2")+SUMIFS('CO2'!D:D,'CO2'!$B:$B,$A55,'CO2'!$A:$A,"ETHCO2")+SUMIFS('CO2'!D:D,'CO2'!$B:$B,$A55,'CO2'!$A:$A,"INDCO2")+SUMIFS('CO2'!D:D,'CO2'!$B:$B,$A55,'CO2'!$A:$A,"REFCO2")+SUMIFS('CO2'!D:D,'CO2'!$B:$B,$A55,'CO2'!$A:$A,"RESCO2")+SUMIFS('CO2'!D:D,'CO2'!$B:$B,$A55,'CO2'!$A:$A,"RSSCO2")+SUMIFS('CO2'!D:D,'CO2'!$B:$B,$A55,'CO2'!$A:$A,"TRNCO2")</f>
        <v>5169.1030150910192</v>
      </c>
      <c r="D55" s="21">
        <f>SUMIFS('CO2'!E:E,'CO2'!$B:$B,$A55,'CO2'!$A:$A,"COMCO2")+SUMIFS('CO2'!E:E,'CO2'!$B:$B,$A55,'CO2'!$A:$A,"ELCCO2")+SUMIFS('CO2'!E:E,'CO2'!$B:$B,$A55,'CO2'!$A:$A,"ETHCO2")+SUMIFS('CO2'!E:E,'CO2'!$B:$B,$A55,'CO2'!$A:$A,"INDCO2")+SUMIFS('CO2'!E:E,'CO2'!$B:$B,$A55,'CO2'!$A:$A,"REFCO2")+SUMIFS('CO2'!E:E,'CO2'!$B:$B,$A55,'CO2'!$A:$A,"RESCO2")+SUMIFS('CO2'!E:E,'CO2'!$B:$B,$A55,'CO2'!$A:$A,"RSSCO2")+SUMIFS('CO2'!E:E,'CO2'!$B:$B,$A55,'CO2'!$A:$A,"TRNCO2")</f>
        <v>5089.5088360972059</v>
      </c>
      <c r="E55" s="21">
        <f>SUMIFS('CO2'!F:F,'CO2'!$B:$B,$A55,'CO2'!$A:$A,"COMCO2")+SUMIFS('CO2'!F:F,'CO2'!$B:$B,$A55,'CO2'!$A:$A,"ELCCO2")+SUMIFS('CO2'!F:F,'CO2'!$B:$B,$A55,'CO2'!$A:$A,"ETHCO2")+SUMIFS('CO2'!F:F,'CO2'!$B:$B,$A55,'CO2'!$A:$A,"INDCO2")+SUMIFS('CO2'!F:F,'CO2'!$B:$B,$A55,'CO2'!$A:$A,"REFCO2")+SUMIFS('CO2'!F:F,'CO2'!$B:$B,$A55,'CO2'!$A:$A,"RESCO2")+SUMIFS('CO2'!F:F,'CO2'!$B:$B,$A55,'CO2'!$A:$A,"RSSCO2")+SUMIFS('CO2'!F:F,'CO2'!$B:$B,$A55,'CO2'!$A:$A,"TRNCO2")</f>
        <v>4813.0015101131539</v>
      </c>
      <c r="F55" s="21">
        <f>SUMIFS('CO2'!G:G,'CO2'!$B:$B,$A55,'CO2'!$A:$A,"COMCO2")+SUMIFS('CO2'!G:G,'CO2'!$B:$B,$A55,'CO2'!$A:$A,"ELCCO2")+SUMIFS('CO2'!G:G,'CO2'!$B:$B,$A55,'CO2'!$A:$A,"ETHCO2")+SUMIFS('CO2'!G:G,'CO2'!$B:$B,$A55,'CO2'!$A:$A,"INDCO2")+SUMIFS('CO2'!G:G,'CO2'!$B:$B,$A55,'CO2'!$A:$A,"REFCO2")+SUMIFS('CO2'!G:G,'CO2'!$B:$B,$A55,'CO2'!$A:$A,"RESCO2")+SUMIFS('CO2'!G:G,'CO2'!$B:$B,$A55,'CO2'!$A:$A,"RSSCO2")+SUMIFS('CO2'!G:G,'CO2'!$B:$B,$A55,'CO2'!$A:$A,"TRNCO2")</f>
        <v>4255.9999999999945</v>
      </c>
      <c r="G55" s="21">
        <f>SUMIFS('CO2'!H:H,'CO2'!$B:$B,$A55,'CO2'!$A:$A,"COMCO2")+SUMIFS('CO2'!H:H,'CO2'!$B:$B,$A55,'CO2'!$A:$A,"ELCCO2")+SUMIFS('CO2'!H:H,'CO2'!$B:$B,$A55,'CO2'!$A:$A,"ETHCO2")+SUMIFS('CO2'!H:H,'CO2'!$B:$B,$A55,'CO2'!$A:$A,"INDCO2")+SUMIFS('CO2'!H:H,'CO2'!$B:$B,$A55,'CO2'!$A:$A,"REFCO2")+SUMIFS('CO2'!H:H,'CO2'!$B:$B,$A55,'CO2'!$A:$A,"RESCO2")+SUMIFS('CO2'!H:H,'CO2'!$B:$B,$A55,'CO2'!$A:$A,"RSSCO2")+SUMIFS('CO2'!H:H,'CO2'!$B:$B,$A55,'CO2'!$A:$A,"TRNCO2")</f>
        <v>3748.0000000000027</v>
      </c>
      <c r="H55" s="21">
        <f>SUMIFS('CO2'!I:I,'CO2'!$B:$B,$A55,'CO2'!$A:$A,"COMCO2")+SUMIFS('CO2'!I:I,'CO2'!$B:$B,$A55,'CO2'!$A:$A,"ELCCO2")+SUMIFS('CO2'!I:I,'CO2'!$B:$B,$A55,'CO2'!$A:$A,"ETHCO2")+SUMIFS('CO2'!I:I,'CO2'!$B:$B,$A55,'CO2'!$A:$A,"INDCO2")+SUMIFS('CO2'!I:I,'CO2'!$B:$B,$A55,'CO2'!$A:$A,"REFCO2")+SUMIFS('CO2'!I:I,'CO2'!$B:$B,$A55,'CO2'!$A:$A,"RESCO2")+SUMIFS('CO2'!I:I,'CO2'!$B:$B,$A55,'CO2'!$A:$A,"RSSCO2")+SUMIFS('CO2'!I:I,'CO2'!$B:$B,$A55,'CO2'!$A:$A,"TRNCO2")</f>
        <v>3239.9999999980482</v>
      </c>
      <c r="I55" s="21">
        <f>SUMIFS('CO2'!J:J,'CO2'!$B:$B,$A55,'CO2'!$A:$A,"COMCO2")+SUMIFS('CO2'!J:J,'CO2'!$B:$B,$A55,'CO2'!$A:$A,"ELCCO2")+SUMIFS('CO2'!J:J,'CO2'!$B:$B,$A55,'CO2'!$A:$A,"ETHCO2")+SUMIFS('CO2'!J:J,'CO2'!$B:$B,$A55,'CO2'!$A:$A,"INDCO2")+SUMIFS('CO2'!J:J,'CO2'!$B:$B,$A55,'CO2'!$A:$A,"REFCO2")+SUMIFS('CO2'!J:J,'CO2'!$B:$B,$A55,'CO2'!$A:$A,"RESCO2")+SUMIFS('CO2'!J:J,'CO2'!$B:$B,$A55,'CO2'!$A:$A,"RSSCO2")+SUMIFS('CO2'!J:J,'CO2'!$B:$B,$A55,'CO2'!$A:$A,"TRNCO2")</f>
        <v>2731.9999999968559</v>
      </c>
      <c r="J55" s="21">
        <f>SUMIFS('CO2'!K:K,'CO2'!$B:$B,$A55,'CO2'!$A:$A,"COMCO2")+SUMIFS('CO2'!K:K,'CO2'!$B:$B,$A55,'CO2'!$A:$A,"ELCCO2")+SUMIFS('CO2'!K:K,'CO2'!$B:$B,$A55,'CO2'!$A:$A,"ETHCO2")+SUMIFS('CO2'!K:K,'CO2'!$B:$B,$A55,'CO2'!$A:$A,"INDCO2")+SUMIFS('CO2'!K:K,'CO2'!$B:$B,$A55,'CO2'!$A:$A,"REFCO2")+SUMIFS('CO2'!K:K,'CO2'!$B:$B,$A55,'CO2'!$A:$A,"RESCO2")+SUMIFS('CO2'!K:K,'CO2'!$B:$B,$A55,'CO2'!$A:$A,"RSSCO2")+SUMIFS('CO2'!K:K,'CO2'!$B:$B,$A55,'CO2'!$A:$A,"TRNCO2")</f>
        <v>2223.9999999928623</v>
      </c>
      <c r="K55" s="21">
        <f>SUMIFS('CO2'!L:L,'CO2'!$B:$B,$A55,'CO2'!$A:$A,"COMCO2")+SUMIFS('CO2'!L:L,'CO2'!$B:$B,$A55,'CO2'!$A:$A,"ELCCO2")+SUMIFS('CO2'!L:L,'CO2'!$B:$B,$A55,'CO2'!$A:$A,"ETHCO2")+SUMIFS('CO2'!L:L,'CO2'!$B:$B,$A55,'CO2'!$A:$A,"INDCO2")+SUMIFS('CO2'!L:L,'CO2'!$B:$B,$A55,'CO2'!$A:$A,"REFCO2")+SUMIFS('CO2'!L:L,'CO2'!$B:$B,$A55,'CO2'!$A:$A,"RESCO2")+SUMIFS('CO2'!L:L,'CO2'!$B:$B,$A55,'CO2'!$A:$A,"RSSCO2")+SUMIFS('CO2'!L:L,'CO2'!$B:$B,$A55,'CO2'!$A:$A,"TRNCO2")</f>
        <v>1715.9999999932807</v>
      </c>
      <c r="M55" s="9" t="str">
        <f t="shared" si="1"/>
        <v>0054</v>
      </c>
      <c r="N55" s="9">
        <f>VLOOKUP($M55,scenarios!$A$2:$I$61,3)</f>
        <v>2060</v>
      </c>
      <c r="O55" s="9" t="str">
        <f>VLOOKUP($M55,scenarios!$A$2:$I$61,4)</f>
        <v>Ref</v>
      </c>
      <c r="P55" s="9" t="str">
        <f>VLOOKUP($M55,scenarios!$A$2:$I$61,5)</f>
        <v>Ref</v>
      </c>
      <c r="Q55" s="9" t="str">
        <f>VLOOKUP($M55,scenarios!$A$2:$I$61,6)</f>
        <v>Linear-Steady</v>
      </c>
      <c r="R55" s="9" t="str">
        <f>VLOOKUP($M55,scenarios!$A$2:$I$61,7)</f>
        <v>Doe2</v>
      </c>
      <c r="S55" s="9">
        <f>VLOOKUP($M55,scenarios!$A$2:$I$61,8)</f>
        <v>2030</v>
      </c>
      <c r="T55" s="9">
        <f>VLOOKUP($M55,scenarios!$A$2:$I$61,9)</f>
        <v>70</v>
      </c>
    </row>
    <row r="56" spans="1:20" x14ac:dyDescent="0.3">
      <c r="A56" s="2" t="s">
        <v>195</v>
      </c>
      <c r="B56" s="21">
        <f>SUMIFS('CO2'!C:C,'CO2'!$B:$B,$A56,'CO2'!$A:$A,"COMCO2")+SUMIFS('CO2'!C:C,'CO2'!$B:$B,$A56,'CO2'!$A:$A,"ELCCO2")+SUMIFS('CO2'!C:C,'CO2'!$B:$B,$A56,'CO2'!$A:$A,"ETHCO2")+SUMIFS('CO2'!C:C,'CO2'!$B:$B,$A56,'CO2'!$A:$A,"INDCO2")+SUMIFS('CO2'!C:C,'CO2'!$B:$B,$A56,'CO2'!$A:$A,"REFCO2")+SUMIFS('CO2'!C:C,'CO2'!$B:$B,$A56,'CO2'!$A:$A,"RESCO2")+SUMIFS('CO2'!C:C,'CO2'!$B:$B,$A56,'CO2'!$A:$A,"RSSCO2")+SUMIFS('CO2'!C:C,'CO2'!$B:$B,$A56,'CO2'!$A:$A,"TRNCO2")</f>
        <v>5377.4521490012312</v>
      </c>
      <c r="C56" s="21">
        <f>SUMIFS('CO2'!D:D,'CO2'!$B:$B,$A56,'CO2'!$A:$A,"COMCO2")+SUMIFS('CO2'!D:D,'CO2'!$B:$B,$A56,'CO2'!$A:$A,"ELCCO2")+SUMIFS('CO2'!D:D,'CO2'!$B:$B,$A56,'CO2'!$A:$A,"ETHCO2")+SUMIFS('CO2'!D:D,'CO2'!$B:$B,$A56,'CO2'!$A:$A,"INDCO2")+SUMIFS('CO2'!D:D,'CO2'!$B:$B,$A56,'CO2'!$A:$A,"REFCO2")+SUMIFS('CO2'!D:D,'CO2'!$B:$B,$A56,'CO2'!$A:$A,"RESCO2")+SUMIFS('CO2'!D:D,'CO2'!$B:$B,$A56,'CO2'!$A:$A,"RSSCO2")+SUMIFS('CO2'!D:D,'CO2'!$B:$B,$A56,'CO2'!$A:$A,"TRNCO2")</f>
        <v>5169.1764226357191</v>
      </c>
      <c r="D56" s="21">
        <f>SUMIFS('CO2'!E:E,'CO2'!$B:$B,$A56,'CO2'!$A:$A,"COMCO2")+SUMIFS('CO2'!E:E,'CO2'!$B:$B,$A56,'CO2'!$A:$A,"ELCCO2")+SUMIFS('CO2'!E:E,'CO2'!$B:$B,$A56,'CO2'!$A:$A,"ETHCO2")+SUMIFS('CO2'!E:E,'CO2'!$B:$B,$A56,'CO2'!$A:$A,"INDCO2")+SUMIFS('CO2'!E:E,'CO2'!$B:$B,$A56,'CO2'!$A:$A,"REFCO2")+SUMIFS('CO2'!E:E,'CO2'!$B:$B,$A56,'CO2'!$A:$A,"RESCO2")+SUMIFS('CO2'!E:E,'CO2'!$B:$B,$A56,'CO2'!$A:$A,"RSSCO2")+SUMIFS('CO2'!E:E,'CO2'!$B:$B,$A56,'CO2'!$A:$A,"TRNCO2")</f>
        <v>5089.685069357005</v>
      </c>
      <c r="E56" s="21">
        <f>SUMIFS('CO2'!F:F,'CO2'!$B:$B,$A56,'CO2'!$A:$A,"COMCO2")+SUMIFS('CO2'!F:F,'CO2'!$B:$B,$A56,'CO2'!$A:$A,"ELCCO2")+SUMIFS('CO2'!F:F,'CO2'!$B:$B,$A56,'CO2'!$A:$A,"ETHCO2")+SUMIFS('CO2'!F:F,'CO2'!$B:$B,$A56,'CO2'!$A:$A,"INDCO2")+SUMIFS('CO2'!F:F,'CO2'!$B:$B,$A56,'CO2'!$A:$A,"REFCO2")+SUMIFS('CO2'!F:F,'CO2'!$B:$B,$A56,'CO2'!$A:$A,"RESCO2")+SUMIFS('CO2'!F:F,'CO2'!$B:$B,$A56,'CO2'!$A:$A,"RSSCO2")+SUMIFS('CO2'!F:F,'CO2'!$B:$B,$A56,'CO2'!$A:$A,"TRNCO2")</f>
        <v>4813.5157529940789</v>
      </c>
      <c r="F56" s="21">
        <f>SUMIFS('CO2'!G:G,'CO2'!$B:$B,$A56,'CO2'!$A:$A,"COMCO2")+SUMIFS('CO2'!G:G,'CO2'!$B:$B,$A56,'CO2'!$A:$A,"ELCCO2")+SUMIFS('CO2'!G:G,'CO2'!$B:$B,$A56,'CO2'!$A:$A,"ETHCO2")+SUMIFS('CO2'!G:G,'CO2'!$B:$B,$A56,'CO2'!$A:$A,"INDCO2")+SUMIFS('CO2'!G:G,'CO2'!$B:$B,$A56,'CO2'!$A:$A,"REFCO2")+SUMIFS('CO2'!G:G,'CO2'!$B:$B,$A56,'CO2'!$A:$A,"RESCO2")+SUMIFS('CO2'!G:G,'CO2'!$B:$B,$A56,'CO2'!$A:$A,"RSSCO2")+SUMIFS('CO2'!G:G,'CO2'!$B:$B,$A56,'CO2'!$A:$A,"TRNCO2")</f>
        <v>4256.0000000000018</v>
      </c>
      <c r="G56" s="21">
        <f>SUMIFS('CO2'!H:H,'CO2'!$B:$B,$A56,'CO2'!$A:$A,"COMCO2")+SUMIFS('CO2'!H:H,'CO2'!$B:$B,$A56,'CO2'!$A:$A,"ELCCO2")+SUMIFS('CO2'!H:H,'CO2'!$B:$B,$A56,'CO2'!$A:$A,"ETHCO2")+SUMIFS('CO2'!H:H,'CO2'!$B:$B,$A56,'CO2'!$A:$A,"INDCO2")+SUMIFS('CO2'!H:H,'CO2'!$B:$B,$A56,'CO2'!$A:$A,"REFCO2")+SUMIFS('CO2'!H:H,'CO2'!$B:$B,$A56,'CO2'!$A:$A,"RESCO2")+SUMIFS('CO2'!H:H,'CO2'!$B:$B,$A56,'CO2'!$A:$A,"RSSCO2")+SUMIFS('CO2'!H:H,'CO2'!$B:$B,$A56,'CO2'!$A:$A,"TRNCO2")</f>
        <v>3748.0000000000073</v>
      </c>
      <c r="H56" s="21">
        <f>SUMIFS('CO2'!I:I,'CO2'!$B:$B,$A56,'CO2'!$A:$A,"COMCO2")+SUMIFS('CO2'!I:I,'CO2'!$B:$B,$A56,'CO2'!$A:$A,"ELCCO2")+SUMIFS('CO2'!I:I,'CO2'!$B:$B,$A56,'CO2'!$A:$A,"ETHCO2")+SUMIFS('CO2'!I:I,'CO2'!$B:$B,$A56,'CO2'!$A:$A,"INDCO2")+SUMIFS('CO2'!I:I,'CO2'!$B:$B,$A56,'CO2'!$A:$A,"REFCO2")+SUMIFS('CO2'!I:I,'CO2'!$B:$B,$A56,'CO2'!$A:$A,"RESCO2")+SUMIFS('CO2'!I:I,'CO2'!$B:$B,$A56,'CO2'!$A:$A,"RSSCO2")+SUMIFS('CO2'!I:I,'CO2'!$B:$B,$A56,'CO2'!$A:$A,"TRNCO2")</f>
        <v>3240.0000000000091</v>
      </c>
      <c r="I56" s="21">
        <f>SUMIFS('CO2'!J:J,'CO2'!$B:$B,$A56,'CO2'!$A:$A,"COMCO2")+SUMIFS('CO2'!J:J,'CO2'!$B:$B,$A56,'CO2'!$A:$A,"ELCCO2")+SUMIFS('CO2'!J:J,'CO2'!$B:$B,$A56,'CO2'!$A:$A,"ETHCO2")+SUMIFS('CO2'!J:J,'CO2'!$B:$B,$A56,'CO2'!$A:$A,"INDCO2")+SUMIFS('CO2'!J:J,'CO2'!$B:$B,$A56,'CO2'!$A:$A,"REFCO2")+SUMIFS('CO2'!J:J,'CO2'!$B:$B,$A56,'CO2'!$A:$A,"RESCO2")+SUMIFS('CO2'!J:J,'CO2'!$B:$B,$A56,'CO2'!$A:$A,"RSSCO2")+SUMIFS('CO2'!J:J,'CO2'!$B:$B,$A56,'CO2'!$A:$A,"TRNCO2")</f>
        <v>2732.0000000000036</v>
      </c>
      <c r="J56" s="21">
        <f>SUMIFS('CO2'!K:K,'CO2'!$B:$B,$A56,'CO2'!$A:$A,"COMCO2")+SUMIFS('CO2'!K:K,'CO2'!$B:$B,$A56,'CO2'!$A:$A,"ELCCO2")+SUMIFS('CO2'!K:K,'CO2'!$B:$B,$A56,'CO2'!$A:$A,"ETHCO2")+SUMIFS('CO2'!K:K,'CO2'!$B:$B,$A56,'CO2'!$A:$A,"INDCO2")+SUMIFS('CO2'!K:K,'CO2'!$B:$B,$A56,'CO2'!$A:$A,"REFCO2")+SUMIFS('CO2'!K:K,'CO2'!$B:$B,$A56,'CO2'!$A:$A,"RESCO2")+SUMIFS('CO2'!K:K,'CO2'!$B:$B,$A56,'CO2'!$A:$A,"RSSCO2")+SUMIFS('CO2'!K:K,'CO2'!$B:$B,$A56,'CO2'!$A:$A,"TRNCO2")</f>
        <v>2224.000000000025</v>
      </c>
      <c r="K56" s="21">
        <f>SUMIFS('CO2'!L:L,'CO2'!$B:$B,$A56,'CO2'!$A:$A,"COMCO2")+SUMIFS('CO2'!L:L,'CO2'!$B:$B,$A56,'CO2'!$A:$A,"ELCCO2")+SUMIFS('CO2'!L:L,'CO2'!$B:$B,$A56,'CO2'!$A:$A,"ETHCO2")+SUMIFS('CO2'!L:L,'CO2'!$B:$B,$A56,'CO2'!$A:$A,"INDCO2")+SUMIFS('CO2'!L:L,'CO2'!$B:$B,$A56,'CO2'!$A:$A,"REFCO2")+SUMIFS('CO2'!L:L,'CO2'!$B:$B,$A56,'CO2'!$A:$A,"RESCO2")+SUMIFS('CO2'!L:L,'CO2'!$B:$B,$A56,'CO2'!$A:$A,"RSSCO2")+SUMIFS('CO2'!L:L,'CO2'!$B:$B,$A56,'CO2'!$A:$A,"TRNCO2")</f>
        <v>1716.0000000000025</v>
      </c>
      <c r="M56" s="9" t="str">
        <f t="shared" si="1"/>
        <v>0055</v>
      </c>
      <c r="N56" s="9">
        <f>VLOOKUP($M56,scenarios!$A$2:$I$61,3)</f>
        <v>2060</v>
      </c>
      <c r="O56" s="9" t="str">
        <f>VLOOKUP($M56,scenarios!$A$2:$I$61,4)</f>
        <v>Ref</v>
      </c>
      <c r="P56" s="9">
        <f>VLOOKUP($M56,scenarios!$A$2:$I$61,5)</f>
        <v>10</v>
      </c>
      <c r="Q56" s="9" t="str">
        <f>VLOOKUP($M56,scenarios!$A$2:$I$61,6)</f>
        <v>Linear-Steady</v>
      </c>
      <c r="R56" s="9" t="str">
        <f>VLOOKUP($M56,scenarios!$A$2:$I$61,7)</f>
        <v>Low</v>
      </c>
      <c r="S56" s="9">
        <f>VLOOKUP($M56,scenarios!$A$2:$I$61,8)</f>
        <v>2030</v>
      </c>
      <c r="T56" s="9">
        <f>VLOOKUP($M56,scenarios!$A$2:$I$61,9)</f>
        <v>70</v>
      </c>
    </row>
    <row r="57" spans="1:20" x14ac:dyDescent="0.3">
      <c r="A57" s="2" t="s">
        <v>196</v>
      </c>
      <c r="B57" s="21">
        <f>SUMIFS('CO2'!C:C,'CO2'!$B:$B,$A57,'CO2'!$A:$A,"COMCO2")+SUMIFS('CO2'!C:C,'CO2'!$B:$B,$A57,'CO2'!$A:$A,"ELCCO2")+SUMIFS('CO2'!C:C,'CO2'!$B:$B,$A57,'CO2'!$A:$A,"ETHCO2")+SUMIFS('CO2'!C:C,'CO2'!$B:$B,$A57,'CO2'!$A:$A,"INDCO2")+SUMIFS('CO2'!C:C,'CO2'!$B:$B,$A57,'CO2'!$A:$A,"REFCO2")+SUMIFS('CO2'!C:C,'CO2'!$B:$B,$A57,'CO2'!$A:$A,"RESCO2")+SUMIFS('CO2'!C:C,'CO2'!$B:$B,$A57,'CO2'!$A:$A,"RSSCO2")+SUMIFS('CO2'!C:C,'CO2'!$B:$B,$A57,'CO2'!$A:$A,"TRNCO2")</f>
        <v>5377.452149001233</v>
      </c>
      <c r="C57" s="21">
        <f>SUMIFS('CO2'!D:D,'CO2'!$B:$B,$A57,'CO2'!$A:$A,"COMCO2")+SUMIFS('CO2'!D:D,'CO2'!$B:$B,$A57,'CO2'!$A:$A,"ELCCO2")+SUMIFS('CO2'!D:D,'CO2'!$B:$B,$A57,'CO2'!$A:$A,"ETHCO2")+SUMIFS('CO2'!D:D,'CO2'!$B:$B,$A57,'CO2'!$A:$A,"INDCO2")+SUMIFS('CO2'!D:D,'CO2'!$B:$B,$A57,'CO2'!$A:$A,"REFCO2")+SUMIFS('CO2'!D:D,'CO2'!$B:$B,$A57,'CO2'!$A:$A,"RESCO2")+SUMIFS('CO2'!D:D,'CO2'!$B:$B,$A57,'CO2'!$A:$A,"RSSCO2")+SUMIFS('CO2'!D:D,'CO2'!$B:$B,$A57,'CO2'!$A:$A,"TRNCO2")</f>
        <v>5169.1764226357191</v>
      </c>
      <c r="D57" s="21">
        <f>SUMIFS('CO2'!E:E,'CO2'!$B:$B,$A57,'CO2'!$A:$A,"COMCO2")+SUMIFS('CO2'!E:E,'CO2'!$B:$B,$A57,'CO2'!$A:$A,"ELCCO2")+SUMIFS('CO2'!E:E,'CO2'!$B:$B,$A57,'CO2'!$A:$A,"ETHCO2")+SUMIFS('CO2'!E:E,'CO2'!$B:$B,$A57,'CO2'!$A:$A,"INDCO2")+SUMIFS('CO2'!E:E,'CO2'!$B:$B,$A57,'CO2'!$A:$A,"REFCO2")+SUMIFS('CO2'!E:E,'CO2'!$B:$B,$A57,'CO2'!$A:$A,"RESCO2")+SUMIFS('CO2'!E:E,'CO2'!$B:$B,$A57,'CO2'!$A:$A,"RSSCO2")+SUMIFS('CO2'!E:E,'CO2'!$B:$B,$A57,'CO2'!$A:$A,"TRNCO2")</f>
        <v>5089.6850693570059</v>
      </c>
      <c r="E57" s="21">
        <f>SUMIFS('CO2'!F:F,'CO2'!$B:$B,$A57,'CO2'!$A:$A,"COMCO2")+SUMIFS('CO2'!F:F,'CO2'!$B:$B,$A57,'CO2'!$A:$A,"ELCCO2")+SUMIFS('CO2'!F:F,'CO2'!$B:$B,$A57,'CO2'!$A:$A,"ETHCO2")+SUMIFS('CO2'!F:F,'CO2'!$B:$B,$A57,'CO2'!$A:$A,"INDCO2")+SUMIFS('CO2'!F:F,'CO2'!$B:$B,$A57,'CO2'!$A:$A,"REFCO2")+SUMIFS('CO2'!F:F,'CO2'!$B:$B,$A57,'CO2'!$A:$A,"RESCO2")+SUMIFS('CO2'!F:F,'CO2'!$B:$B,$A57,'CO2'!$A:$A,"RSSCO2")+SUMIFS('CO2'!F:F,'CO2'!$B:$B,$A57,'CO2'!$A:$A,"TRNCO2")</f>
        <v>4813.515752994077</v>
      </c>
      <c r="F57" s="21">
        <f>SUMIFS('CO2'!G:G,'CO2'!$B:$B,$A57,'CO2'!$A:$A,"COMCO2")+SUMIFS('CO2'!G:G,'CO2'!$B:$B,$A57,'CO2'!$A:$A,"ELCCO2")+SUMIFS('CO2'!G:G,'CO2'!$B:$B,$A57,'CO2'!$A:$A,"ETHCO2")+SUMIFS('CO2'!G:G,'CO2'!$B:$B,$A57,'CO2'!$A:$A,"INDCO2")+SUMIFS('CO2'!G:G,'CO2'!$B:$B,$A57,'CO2'!$A:$A,"REFCO2")+SUMIFS('CO2'!G:G,'CO2'!$B:$B,$A57,'CO2'!$A:$A,"RESCO2")+SUMIFS('CO2'!G:G,'CO2'!$B:$B,$A57,'CO2'!$A:$A,"RSSCO2")+SUMIFS('CO2'!G:G,'CO2'!$B:$B,$A57,'CO2'!$A:$A,"TRNCO2")</f>
        <v>4255.9999999999927</v>
      </c>
      <c r="G57" s="21">
        <f>SUMIFS('CO2'!H:H,'CO2'!$B:$B,$A57,'CO2'!$A:$A,"COMCO2")+SUMIFS('CO2'!H:H,'CO2'!$B:$B,$A57,'CO2'!$A:$A,"ELCCO2")+SUMIFS('CO2'!H:H,'CO2'!$B:$B,$A57,'CO2'!$A:$A,"ETHCO2")+SUMIFS('CO2'!H:H,'CO2'!$B:$B,$A57,'CO2'!$A:$A,"INDCO2")+SUMIFS('CO2'!H:H,'CO2'!$B:$B,$A57,'CO2'!$A:$A,"REFCO2")+SUMIFS('CO2'!H:H,'CO2'!$B:$B,$A57,'CO2'!$A:$A,"RESCO2")+SUMIFS('CO2'!H:H,'CO2'!$B:$B,$A57,'CO2'!$A:$A,"RSSCO2")+SUMIFS('CO2'!H:H,'CO2'!$B:$B,$A57,'CO2'!$A:$A,"TRNCO2")</f>
        <v>3748.0000000000091</v>
      </c>
      <c r="H57" s="21">
        <f>SUMIFS('CO2'!I:I,'CO2'!$B:$B,$A57,'CO2'!$A:$A,"COMCO2")+SUMIFS('CO2'!I:I,'CO2'!$B:$B,$A57,'CO2'!$A:$A,"ELCCO2")+SUMIFS('CO2'!I:I,'CO2'!$B:$B,$A57,'CO2'!$A:$A,"ETHCO2")+SUMIFS('CO2'!I:I,'CO2'!$B:$B,$A57,'CO2'!$A:$A,"INDCO2")+SUMIFS('CO2'!I:I,'CO2'!$B:$B,$A57,'CO2'!$A:$A,"REFCO2")+SUMIFS('CO2'!I:I,'CO2'!$B:$B,$A57,'CO2'!$A:$A,"RESCO2")+SUMIFS('CO2'!I:I,'CO2'!$B:$B,$A57,'CO2'!$A:$A,"RSSCO2")+SUMIFS('CO2'!I:I,'CO2'!$B:$B,$A57,'CO2'!$A:$A,"TRNCO2")</f>
        <v>3240.0000000000141</v>
      </c>
      <c r="I57" s="21">
        <f>SUMIFS('CO2'!J:J,'CO2'!$B:$B,$A57,'CO2'!$A:$A,"COMCO2")+SUMIFS('CO2'!J:J,'CO2'!$B:$B,$A57,'CO2'!$A:$A,"ELCCO2")+SUMIFS('CO2'!J:J,'CO2'!$B:$B,$A57,'CO2'!$A:$A,"ETHCO2")+SUMIFS('CO2'!J:J,'CO2'!$B:$B,$A57,'CO2'!$A:$A,"INDCO2")+SUMIFS('CO2'!J:J,'CO2'!$B:$B,$A57,'CO2'!$A:$A,"REFCO2")+SUMIFS('CO2'!J:J,'CO2'!$B:$B,$A57,'CO2'!$A:$A,"RESCO2")+SUMIFS('CO2'!J:J,'CO2'!$B:$B,$A57,'CO2'!$A:$A,"RSSCO2")+SUMIFS('CO2'!J:J,'CO2'!$B:$B,$A57,'CO2'!$A:$A,"TRNCO2")</f>
        <v>2732.0000000000628</v>
      </c>
      <c r="J57" s="21">
        <f>SUMIFS('CO2'!K:K,'CO2'!$B:$B,$A57,'CO2'!$A:$A,"COMCO2")+SUMIFS('CO2'!K:K,'CO2'!$B:$B,$A57,'CO2'!$A:$A,"ELCCO2")+SUMIFS('CO2'!K:K,'CO2'!$B:$B,$A57,'CO2'!$A:$A,"ETHCO2")+SUMIFS('CO2'!K:K,'CO2'!$B:$B,$A57,'CO2'!$A:$A,"INDCO2")+SUMIFS('CO2'!K:K,'CO2'!$B:$B,$A57,'CO2'!$A:$A,"REFCO2")+SUMIFS('CO2'!K:K,'CO2'!$B:$B,$A57,'CO2'!$A:$A,"RESCO2")+SUMIFS('CO2'!K:K,'CO2'!$B:$B,$A57,'CO2'!$A:$A,"RSSCO2")+SUMIFS('CO2'!K:K,'CO2'!$B:$B,$A57,'CO2'!$A:$A,"TRNCO2")</f>
        <v>2224.0000000001328</v>
      </c>
      <c r="K57" s="21">
        <f>SUMIFS('CO2'!L:L,'CO2'!$B:$B,$A57,'CO2'!$A:$A,"COMCO2")+SUMIFS('CO2'!L:L,'CO2'!$B:$B,$A57,'CO2'!$A:$A,"ELCCO2")+SUMIFS('CO2'!L:L,'CO2'!$B:$B,$A57,'CO2'!$A:$A,"ETHCO2")+SUMIFS('CO2'!L:L,'CO2'!$B:$B,$A57,'CO2'!$A:$A,"INDCO2")+SUMIFS('CO2'!L:L,'CO2'!$B:$B,$A57,'CO2'!$A:$A,"REFCO2")+SUMIFS('CO2'!L:L,'CO2'!$B:$B,$A57,'CO2'!$A:$A,"RESCO2")+SUMIFS('CO2'!L:L,'CO2'!$B:$B,$A57,'CO2'!$A:$A,"RSSCO2")+SUMIFS('CO2'!L:L,'CO2'!$B:$B,$A57,'CO2'!$A:$A,"TRNCO2")</f>
        <v>1716.0000000000018</v>
      </c>
      <c r="M57" s="9" t="str">
        <f t="shared" si="1"/>
        <v>0056</v>
      </c>
      <c r="N57" s="9">
        <f>VLOOKUP($M57,scenarios!$A$2:$I$61,3)</f>
        <v>2060</v>
      </c>
      <c r="O57" s="9" t="str">
        <f>VLOOKUP($M57,scenarios!$A$2:$I$61,4)</f>
        <v>Ref</v>
      </c>
      <c r="P57" s="9">
        <f>VLOOKUP($M57,scenarios!$A$2:$I$61,5)</f>
        <v>10</v>
      </c>
      <c r="Q57" s="9" t="str">
        <f>VLOOKUP($M57,scenarios!$A$2:$I$61,6)</f>
        <v>Linear-Steady</v>
      </c>
      <c r="R57" s="9" t="str">
        <f>VLOOKUP($M57,scenarios!$A$2:$I$61,7)</f>
        <v>Doe4</v>
      </c>
      <c r="S57" s="9">
        <f>VLOOKUP($M57,scenarios!$A$2:$I$61,8)</f>
        <v>2030</v>
      </c>
      <c r="T57" s="9">
        <f>VLOOKUP($M57,scenarios!$A$2:$I$61,9)</f>
        <v>70</v>
      </c>
    </row>
    <row r="58" spans="1:20" x14ac:dyDescent="0.3">
      <c r="A58" s="2" t="s">
        <v>197</v>
      </c>
      <c r="B58" s="21">
        <f>SUMIFS('CO2'!C:C,'CO2'!$B:$B,$A58,'CO2'!$A:$A,"COMCO2")+SUMIFS('CO2'!C:C,'CO2'!$B:$B,$A58,'CO2'!$A:$A,"ELCCO2")+SUMIFS('CO2'!C:C,'CO2'!$B:$B,$A58,'CO2'!$A:$A,"ETHCO2")+SUMIFS('CO2'!C:C,'CO2'!$B:$B,$A58,'CO2'!$A:$A,"INDCO2")+SUMIFS('CO2'!C:C,'CO2'!$B:$B,$A58,'CO2'!$A:$A,"REFCO2")+SUMIFS('CO2'!C:C,'CO2'!$B:$B,$A58,'CO2'!$A:$A,"RESCO2")+SUMIFS('CO2'!C:C,'CO2'!$B:$B,$A58,'CO2'!$A:$A,"RSSCO2")+SUMIFS('CO2'!C:C,'CO2'!$B:$B,$A58,'CO2'!$A:$A,"TRNCO2")</f>
        <v>5377.452149001233</v>
      </c>
      <c r="C58" s="21">
        <f>SUMIFS('CO2'!D:D,'CO2'!$B:$B,$A58,'CO2'!$A:$A,"COMCO2")+SUMIFS('CO2'!D:D,'CO2'!$B:$B,$A58,'CO2'!$A:$A,"ELCCO2")+SUMIFS('CO2'!D:D,'CO2'!$B:$B,$A58,'CO2'!$A:$A,"ETHCO2")+SUMIFS('CO2'!D:D,'CO2'!$B:$B,$A58,'CO2'!$A:$A,"INDCO2")+SUMIFS('CO2'!D:D,'CO2'!$B:$B,$A58,'CO2'!$A:$A,"REFCO2")+SUMIFS('CO2'!D:D,'CO2'!$B:$B,$A58,'CO2'!$A:$A,"RESCO2")+SUMIFS('CO2'!D:D,'CO2'!$B:$B,$A58,'CO2'!$A:$A,"RSSCO2")+SUMIFS('CO2'!D:D,'CO2'!$B:$B,$A58,'CO2'!$A:$A,"TRNCO2")</f>
        <v>5169.1764226357191</v>
      </c>
      <c r="D58" s="21">
        <f>SUMIFS('CO2'!E:E,'CO2'!$B:$B,$A58,'CO2'!$A:$A,"COMCO2")+SUMIFS('CO2'!E:E,'CO2'!$B:$B,$A58,'CO2'!$A:$A,"ELCCO2")+SUMIFS('CO2'!E:E,'CO2'!$B:$B,$A58,'CO2'!$A:$A,"ETHCO2")+SUMIFS('CO2'!E:E,'CO2'!$B:$B,$A58,'CO2'!$A:$A,"INDCO2")+SUMIFS('CO2'!E:E,'CO2'!$B:$B,$A58,'CO2'!$A:$A,"REFCO2")+SUMIFS('CO2'!E:E,'CO2'!$B:$B,$A58,'CO2'!$A:$A,"RESCO2")+SUMIFS('CO2'!E:E,'CO2'!$B:$B,$A58,'CO2'!$A:$A,"RSSCO2")+SUMIFS('CO2'!E:E,'CO2'!$B:$B,$A58,'CO2'!$A:$A,"TRNCO2")</f>
        <v>5089.6834413675742</v>
      </c>
      <c r="E58" s="21">
        <f>SUMIFS('CO2'!F:F,'CO2'!$B:$B,$A58,'CO2'!$A:$A,"COMCO2")+SUMIFS('CO2'!F:F,'CO2'!$B:$B,$A58,'CO2'!$A:$A,"ELCCO2")+SUMIFS('CO2'!F:F,'CO2'!$B:$B,$A58,'CO2'!$A:$A,"ETHCO2")+SUMIFS('CO2'!F:F,'CO2'!$B:$B,$A58,'CO2'!$A:$A,"INDCO2")+SUMIFS('CO2'!F:F,'CO2'!$B:$B,$A58,'CO2'!$A:$A,"REFCO2")+SUMIFS('CO2'!F:F,'CO2'!$B:$B,$A58,'CO2'!$A:$A,"RESCO2")+SUMIFS('CO2'!F:F,'CO2'!$B:$B,$A58,'CO2'!$A:$A,"RSSCO2")+SUMIFS('CO2'!F:F,'CO2'!$B:$B,$A58,'CO2'!$A:$A,"TRNCO2")</f>
        <v>4813.5156640202185</v>
      </c>
      <c r="F58" s="21">
        <f>SUMIFS('CO2'!G:G,'CO2'!$B:$B,$A58,'CO2'!$A:$A,"COMCO2")+SUMIFS('CO2'!G:G,'CO2'!$B:$B,$A58,'CO2'!$A:$A,"ELCCO2")+SUMIFS('CO2'!G:G,'CO2'!$B:$B,$A58,'CO2'!$A:$A,"ETHCO2")+SUMIFS('CO2'!G:G,'CO2'!$B:$B,$A58,'CO2'!$A:$A,"INDCO2")+SUMIFS('CO2'!G:G,'CO2'!$B:$B,$A58,'CO2'!$A:$A,"REFCO2")+SUMIFS('CO2'!G:G,'CO2'!$B:$B,$A58,'CO2'!$A:$A,"RESCO2")+SUMIFS('CO2'!G:G,'CO2'!$B:$B,$A58,'CO2'!$A:$A,"RSSCO2")+SUMIFS('CO2'!G:G,'CO2'!$B:$B,$A58,'CO2'!$A:$A,"TRNCO2")</f>
        <v>4255.99999999998</v>
      </c>
      <c r="G58" s="21">
        <f>SUMIFS('CO2'!H:H,'CO2'!$B:$B,$A58,'CO2'!$A:$A,"COMCO2")+SUMIFS('CO2'!H:H,'CO2'!$B:$B,$A58,'CO2'!$A:$A,"ELCCO2")+SUMIFS('CO2'!H:H,'CO2'!$B:$B,$A58,'CO2'!$A:$A,"ETHCO2")+SUMIFS('CO2'!H:H,'CO2'!$B:$B,$A58,'CO2'!$A:$A,"INDCO2")+SUMIFS('CO2'!H:H,'CO2'!$B:$B,$A58,'CO2'!$A:$A,"REFCO2")+SUMIFS('CO2'!H:H,'CO2'!$B:$B,$A58,'CO2'!$A:$A,"RESCO2")+SUMIFS('CO2'!H:H,'CO2'!$B:$B,$A58,'CO2'!$A:$A,"RSSCO2")+SUMIFS('CO2'!H:H,'CO2'!$B:$B,$A58,'CO2'!$A:$A,"TRNCO2")</f>
        <v>3748.0000000000136</v>
      </c>
      <c r="H58" s="21">
        <f>SUMIFS('CO2'!I:I,'CO2'!$B:$B,$A58,'CO2'!$A:$A,"COMCO2")+SUMIFS('CO2'!I:I,'CO2'!$B:$B,$A58,'CO2'!$A:$A,"ELCCO2")+SUMIFS('CO2'!I:I,'CO2'!$B:$B,$A58,'CO2'!$A:$A,"ETHCO2")+SUMIFS('CO2'!I:I,'CO2'!$B:$B,$A58,'CO2'!$A:$A,"INDCO2")+SUMIFS('CO2'!I:I,'CO2'!$B:$B,$A58,'CO2'!$A:$A,"REFCO2")+SUMIFS('CO2'!I:I,'CO2'!$B:$B,$A58,'CO2'!$A:$A,"RESCO2")+SUMIFS('CO2'!I:I,'CO2'!$B:$B,$A58,'CO2'!$A:$A,"RSSCO2")+SUMIFS('CO2'!I:I,'CO2'!$B:$B,$A58,'CO2'!$A:$A,"TRNCO2")</f>
        <v>3240.0000000000136</v>
      </c>
      <c r="I58" s="21">
        <f>SUMIFS('CO2'!J:J,'CO2'!$B:$B,$A58,'CO2'!$A:$A,"COMCO2")+SUMIFS('CO2'!J:J,'CO2'!$B:$B,$A58,'CO2'!$A:$A,"ELCCO2")+SUMIFS('CO2'!J:J,'CO2'!$B:$B,$A58,'CO2'!$A:$A,"ETHCO2")+SUMIFS('CO2'!J:J,'CO2'!$B:$B,$A58,'CO2'!$A:$A,"INDCO2")+SUMIFS('CO2'!J:J,'CO2'!$B:$B,$A58,'CO2'!$A:$A,"REFCO2")+SUMIFS('CO2'!J:J,'CO2'!$B:$B,$A58,'CO2'!$A:$A,"RESCO2")+SUMIFS('CO2'!J:J,'CO2'!$B:$B,$A58,'CO2'!$A:$A,"RSSCO2")+SUMIFS('CO2'!J:J,'CO2'!$B:$B,$A58,'CO2'!$A:$A,"TRNCO2")</f>
        <v>2732.0000000000018</v>
      </c>
      <c r="J58" s="21">
        <f>SUMIFS('CO2'!K:K,'CO2'!$B:$B,$A58,'CO2'!$A:$A,"COMCO2")+SUMIFS('CO2'!K:K,'CO2'!$B:$B,$A58,'CO2'!$A:$A,"ELCCO2")+SUMIFS('CO2'!K:K,'CO2'!$B:$B,$A58,'CO2'!$A:$A,"ETHCO2")+SUMIFS('CO2'!K:K,'CO2'!$B:$B,$A58,'CO2'!$A:$A,"INDCO2")+SUMIFS('CO2'!K:K,'CO2'!$B:$B,$A58,'CO2'!$A:$A,"REFCO2")+SUMIFS('CO2'!K:K,'CO2'!$B:$B,$A58,'CO2'!$A:$A,"RESCO2")+SUMIFS('CO2'!K:K,'CO2'!$B:$B,$A58,'CO2'!$A:$A,"RSSCO2")+SUMIFS('CO2'!K:K,'CO2'!$B:$B,$A58,'CO2'!$A:$A,"TRNCO2")</f>
        <v>2224.0000000000018</v>
      </c>
      <c r="K58" s="21">
        <f>SUMIFS('CO2'!L:L,'CO2'!$B:$B,$A58,'CO2'!$A:$A,"COMCO2")+SUMIFS('CO2'!L:L,'CO2'!$B:$B,$A58,'CO2'!$A:$A,"ELCCO2")+SUMIFS('CO2'!L:L,'CO2'!$B:$B,$A58,'CO2'!$A:$A,"ETHCO2")+SUMIFS('CO2'!L:L,'CO2'!$B:$B,$A58,'CO2'!$A:$A,"INDCO2")+SUMIFS('CO2'!L:L,'CO2'!$B:$B,$A58,'CO2'!$A:$A,"REFCO2")+SUMIFS('CO2'!L:L,'CO2'!$B:$B,$A58,'CO2'!$A:$A,"RESCO2")+SUMIFS('CO2'!L:L,'CO2'!$B:$B,$A58,'CO2'!$A:$A,"RSSCO2")+SUMIFS('CO2'!L:L,'CO2'!$B:$B,$A58,'CO2'!$A:$A,"TRNCO2")</f>
        <v>1716.0000000000025</v>
      </c>
      <c r="M58" s="9" t="str">
        <f t="shared" si="1"/>
        <v>0057</v>
      </c>
      <c r="N58" s="9">
        <f>VLOOKUP($M58,scenarios!$A$2:$I$61,3)</f>
        <v>2060</v>
      </c>
      <c r="O58" s="9" t="str">
        <f>VLOOKUP($M58,scenarios!$A$2:$I$61,4)</f>
        <v>Ref</v>
      </c>
      <c r="P58" s="9">
        <f>VLOOKUP($M58,scenarios!$A$2:$I$61,5)</f>
        <v>10</v>
      </c>
      <c r="Q58" s="9" t="str">
        <f>VLOOKUP($M58,scenarios!$A$2:$I$61,6)</f>
        <v>Linear-Steady</v>
      </c>
      <c r="R58" s="9" t="str">
        <f>VLOOKUP($M58,scenarios!$A$2:$I$61,7)</f>
        <v>Doe2</v>
      </c>
      <c r="S58" s="9">
        <f>VLOOKUP($M58,scenarios!$A$2:$I$61,8)</f>
        <v>2030</v>
      </c>
      <c r="T58" s="9">
        <f>VLOOKUP($M58,scenarios!$A$2:$I$61,9)</f>
        <v>70</v>
      </c>
    </row>
    <row r="59" spans="1:20" x14ac:dyDescent="0.3">
      <c r="A59" s="2" t="s">
        <v>198</v>
      </c>
      <c r="B59" s="21">
        <f>SUMIFS('CO2'!C:C,'CO2'!$B:$B,$A59,'CO2'!$A:$A,"COMCO2")+SUMIFS('CO2'!C:C,'CO2'!$B:$B,$A59,'CO2'!$A:$A,"ELCCO2")+SUMIFS('CO2'!C:C,'CO2'!$B:$B,$A59,'CO2'!$A:$A,"ETHCO2")+SUMIFS('CO2'!C:C,'CO2'!$B:$B,$A59,'CO2'!$A:$A,"INDCO2")+SUMIFS('CO2'!C:C,'CO2'!$B:$B,$A59,'CO2'!$A:$A,"REFCO2")+SUMIFS('CO2'!C:C,'CO2'!$B:$B,$A59,'CO2'!$A:$A,"RESCO2")+SUMIFS('CO2'!C:C,'CO2'!$B:$B,$A59,'CO2'!$A:$A,"RSSCO2")+SUMIFS('CO2'!C:C,'CO2'!$B:$B,$A59,'CO2'!$A:$A,"TRNCO2")</f>
        <v>5377.4358719876855</v>
      </c>
      <c r="C59" s="21">
        <f>SUMIFS('CO2'!D:D,'CO2'!$B:$B,$A59,'CO2'!$A:$A,"COMCO2")+SUMIFS('CO2'!D:D,'CO2'!$B:$B,$A59,'CO2'!$A:$A,"ELCCO2")+SUMIFS('CO2'!D:D,'CO2'!$B:$B,$A59,'CO2'!$A:$A,"ETHCO2")+SUMIFS('CO2'!D:D,'CO2'!$B:$B,$A59,'CO2'!$A:$A,"INDCO2")+SUMIFS('CO2'!D:D,'CO2'!$B:$B,$A59,'CO2'!$A:$A,"REFCO2")+SUMIFS('CO2'!D:D,'CO2'!$B:$B,$A59,'CO2'!$A:$A,"RESCO2")+SUMIFS('CO2'!D:D,'CO2'!$B:$B,$A59,'CO2'!$A:$A,"RSSCO2")+SUMIFS('CO2'!D:D,'CO2'!$B:$B,$A59,'CO2'!$A:$A,"TRNCO2")</f>
        <v>5169.2042812838899</v>
      </c>
      <c r="D59" s="21">
        <f>SUMIFS('CO2'!E:E,'CO2'!$B:$B,$A59,'CO2'!$A:$A,"COMCO2")+SUMIFS('CO2'!E:E,'CO2'!$B:$B,$A59,'CO2'!$A:$A,"ELCCO2")+SUMIFS('CO2'!E:E,'CO2'!$B:$B,$A59,'CO2'!$A:$A,"ETHCO2")+SUMIFS('CO2'!E:E,'CO2'!$B:$B,$A59,'CO2'!$A:$A,"INDCO2")+SUMIFS('CO2'!E:E,'CO2'!$B:$B,$A59,'CO2'!$A:$A,"REFCO2")+SUMIFS('CO2'!E:E,'CO2'!$B:$B,$A59,'CO2'!$A:$A,"RESCO2")+SUMIFS('CO2'!E:E,'CO2'!$B:$B,$A59,'CO2'!$A:$A,"RSSCO2")+SUMIFS('CO2'!E:E,'CO2'!$B:$B,$A59,'CO2'!$A:$A,"TRNCO2")</f>
        <v>5089.7886181182421</v>
      </c>
      <c r="E59" s="21">
        <f>SUMIFS('CO2'!F:F,'CO2'!$B:$B,$A59,'CO2'!$A:$A,"COMCO2")+SUMIFS('CO2'!F:F,'CO2'!$B:$B,$A59,'CO2'!$A:$A,"ELCCO2")+SUMIFS('CO2'!F:F,'CO2'!$B:$B,$A59,'CO2'!$A:$A,"ETHCO2")+SUMIFS('CO2'!F:F,'CO2'!$B:$B,$A59,'CO2'!$A:$A,"INDCO2")+SUMIFS('CO2'!F:F,'CO2'!$B:$B,$A59,'CO2'!$A:$A,"REFCO2")+SUMIFS('CO2'!F:F,'CO2'!$B:$B,$A59,'CO2'!$A:$A,"RESCO2")+SUMIFS('CO2'!F:F,'CO2'!$B:$B,$A59,'CO2'!$A:$A,"RSSCO2")+SUMIFS('CO2'!F:F,'CO2'!$B:$B,$A59,'CO2'!$A:$A,"TRNCO2")</f>
        <v>4813.5874177600544</v>
      </c>
      <c r="F59" s="21">
        <f>SUMIFS('CO2'!G:G,'CO2'!$B:$B,$A59,'CO2'!$A:$A,"COMCO2")+SUMIFS('CO2'!G:G,'CO2'!$B:$B,$A59,'CO2'!$A:$A,"ELCCO2")+SUMIFS('CO2'!G:G,'CO2'!$B:$B,$A59,'CO2'!$A:$A,"ETHCO2")+SUMIFS('CO2'!G:G,'CO2'!$B:$B,$A59,'CO2'!$A:$A,"INDCO2")+SUMIFS('CO2'!G:G,'CO2'!$B:$B,$A59,'CO2'!$A:$A,"REFCO2")+SUMIFS('CO2'!G:G,'CO2'!$B:$B,$A59,'CO2'!$A:$A,"RESCO2")+SUMIFS('CO2'!G:G,'CO2'!$B:$B,$A59,'CO2'!$A:$A,"RSSCO2")+SUMIFS('CO2'!G:G,'CO2'!$B:$B,$A59,'CO2'!$A:$A,"TRNCO2")</f>
        <v>4256.0000000000018</v>
      </c>
      <c r="G59" s="21">
        <f>SUMIFS('CO2'!H:H,'CO2'!$B:$B,$A59,'CO2'!$A:$A,"COMCO2")+SUMIFS('CO2'!H:H,'CO2'!$B:$B,$A59,'CO2'!$A:$A,"ELCCO2")+SUMIFS('CO2'!H:H,'CO2'!$B:$B,$A59,'CO2'!$A:$A,"ETHCO2")+SUMIFS('CO2'!H:H,'CO2'!$B:$B,$A59,'CO2'!$A:$A,"INDCO2")+SUMIFS('CO2'!H:H,'CO2'!$B:$B,$A59,'CO2'!$A:$A,"REFCO2")+SUMIFS('CO2'!H:H,'CO2'!$B:$B,$A59,'CO2'!$A:$A,"RESCO2")+SUMIFS('CO2'!H:H,'CO2'!$B:$B,$A59,'CO2'!$A:$A,"RSSCO2")+SUMIFS('CO2'!H:H,'CO2'!$B:$B,$A59,'CO2'!$A:$A,"TRNCO2")</f>
        <v>3748.0000000000073</v>
      </c>
      <c r="H59" s="21">
        <f>SUMIFS('CO2'!I:I,'CO2'!$B:$B,$A59,'CO2'!$A:$A,"COMCO2")+SUMIFS('CO2'!I:I,'CO2'!$B:$B,$A59,'CO2'!$A:$A,"ELCCO2")+SUMIFS('CO2'!I:I,'CO2'!$B:$B,$A59,'CO2'!$A:$A,"ETHCO2")+SUMIFS('CO2'!I:I,'CO2'!$B:$B,$A59,'CO2'!$A:$A,"INDCO2")+SUMIFS('CO2'!I:I,'CO2'!$B:$B,$A59,'CO2'!$A:$A,"REFCO2")+SUMIFS('CO2'!I:I,'CO2'!$B:$B,$A59,'CO2'!$A:$A,"RESCO2")+SUMIFS('CO2'!I:I,'CO2'!$B:$B,$A59,'CO2'!$A:$A,"RSSCO2")+SUMIFS('CO2'!I:I,'CO2'!$B:$B,$A59,'CO2'!$A:$A,"TRNCO2")</f>
        <v>3240.0000000000045</v>
      </c>
      <c r="I59" s="21">
        <f>SUMIFS('CO2'!J:J,'CO2'!$B:$B,$A59,'CO2'!$A:$A,"COMCO2")+SUMIFS('CO2'!J:J,'CO2'!$B:$B,$A59,'CO2'!$A:$A,"ELCCO2")+SUMIFS('CO2'!J:J,'CO2'!$B:$B,$A59,'CO2'!$A:$A,"ETHCO2")+SUMIFS('CO2'!J:J,'CO2'!$B:$B,$A59,'CO2'!$A:$A,"INDCO2")+SUMIFS('CO2'!J:J,'CO2'!$B:$B,$A59,'CO2'!$A:$A,"REFCO2")+SUMIFS('CO2'!J:J,'CO2'!$B:$B,$A59,'CO2'!$A:$A,"RESCO2")+SUMIFS('CO2'!J:J,'CO2'!$B:$B,$A59,'CO2'!$A:$A,"RSSCO2")+SUMIFS('CO2'!J:J,'CO2'!$B:$B,$A59,'CO2'!$A:$A,"TRNCO2")</f>
        <v>2732.0000000000041</v>
      </c>
      <c r="J59" s="21">
        <f>SUMIFS('CO2'!K:K,'CO2'!$B:$B,$A59,'CO2'!$A:$A,"COMCO2")+SUMIFS('CO2'!K:K,'CO2'!$B:$B,$A59,'CO2'!$A:$A,"ELCCO2")+SUMIFS('CO2'!K:K,'CO2'!$B:$B,$A59,'CO2'!$A:$A,"ETHCO2")+SUMIFS('CO2'!K:K,'CO2'!$B:$B,$A59,'CO2'!$A:$A,"INDCO2")+SUMIFS('CO2'!K:K,'CO2'!$B:$B,$A59,'CO2'!$A:$A,"REFCO2")+SUMIFS('CO2'!K:K,'CO2'!$B:$B,$A59,'CO2'!$A:$A,"RESCO2")+SUMIFS('CO2'!K:K,'CO2'!$B:$B,$A59,'CO2'!$A:$A,"RSSCO2")+SUMIFS('CO2'!K:K,'CO2'!$B:$B,$A59,'CO2'!$A:$A,"TRNCO2")</f>
        <v>2223.9999999999991</v>
      </c>
      <c r="K59" s="21">
        <f>SUMIFS('CO2'!L:L,'CO2'!$B:$B,$A59,'CO2'!$A:$A,"COMCO2")+SUMIFS('CO2'!L:L,'CO2'!$B:$B,$A59,'CO2'!$A:$A,"ELCCO2")+SUMIFS('CO2'!L:L,'CO2'!$B:$B,$A59,'CO2'!$A:$A,"ETHCO2")+SUMIFS('CO2'!L:L,'CO2'!$B:$B,$A59,'CO2'!$A:$A,"INDCO2")+SUMIFS('CO2'!L:L,'CO2'!$B:$B,$A59,'CO2'!$A:$A,"REFCO2")+SUMIFS('CO2'!L:L,'CO2'!$B:$B,$A59,'CO2'!$A:$A,"RESCO2")+SUMIFS('CO2'!L:L,'CO2'!$B:$B,$A59,'CO2'!$A:$A,"RSSCO2")+SUMIFS('CO2'!L:L,'CO2'!$B:$B,$A59,'CO2'!$A:$A,"TRNCO2")</f>
        <v>1716</v>
      </c>
      <c r="M59" s="9" t="str">
        <f t="shared" si="1"/>
        <v>0058</v>
      </c>
      <c r="N59" s="9">
        <f>VLOOKUP($M59,scenarios!$A$2:$I$61,3)</f>
        <v>2060</v>
      </c>
      <c r="O59" s="9" t="str">
        <f>VLOOKUP($M59,scenarios!$A$2:$I$61,4)</f>
        <v>Ref</v>
      </c>
      <c r="P59" s="9">
        <f>VLOOKUP($M59,scenarios!$A$2:$I$61,5)</f>
        <v>20</v>
      </c>
      <c r="Q59" s="9" t="str">
        <f>VLOOKUP($M59,scenarios!$A$2:$I$61,6)</f>
        <v>Linear-Steady</v>
      </c>
      <c r="R59" s="9" t="str">
        <f>VLOOKUP($M59,scenarios!$A$2:$I$61,7)</f>
        <v>Low</v>
      </c>
      <c r="S59" s="9">
        <f>VLOOKUP($M59,scenarios!$A$2:$I$61,8)</f>
        <v>2030</v>
      </c>
      <c r="T59" s="9">
        <f>VLOOKUP($M59,scenarios!$A$2:$I$61,9)</f>
        <v>70</v>
      </c>
    </row>
    <row r="60" spans="1:20" x14ac:dyDescent="0.3">
      <c r="A60" s="2" t="s">
        <v>199</v>
      </c>
      <c r="B60" s="21">
        <f>SUMIFS('CO2'!C:C,'CO2'!$B:$B,$A60,'CO2'!$A:$A,"COMCO2")+SUMIFS('CO2'!C:C,'CO2'!$B:$B,$A60,'CO2'!$A:$A,"ELCCO2")+SUMIFS('CO2'!C:C,'CO2'!$B:$B,$A60,'CO2'!$A:$A,"ETHCO2")+SUMIFS('CO2'!C:C,'CO2'!$B:$B,$A60,'CO2'!$A:$A,"INDCO2")+SUMIFS('CO2'!C:C,'CO2'!$B:$B,$A60,'CO2'!$A:$A,"REFCO2")+SUMIFS('CO2'!C:C,'CO2'!$B:$B,$A60,'CO2'!$A:$A,"RESCO2")+SUMIFS('CO2'!C:C,'CO2'!$B:$B,$A60,'CO2'!$A:$A,"RSSCO2")+SUMIFS('CO2'!C:C,'CO2'!$B:$B,$A60,'CO2'!$A:$A,"TRNCO2")</f>
        <v>5377.4358719876855</v>
      </c>
      <c r="C60" s="21">
        <f>SUMIFS('CO2'!D:D,'CO2'!$B:$B,$A60,'CO2'!$A:$A,"COMCO2")+SUMIFS('CO2'!D:D,'CO2'!$B:$B,$A60,'CO2'!$A:$A,"ELCCO2")+SUMIFS('CO2'!D:D,'CO2'!$B:$B,$A60,'CO2'!$A:$A,"ETHCO2")+SUMIFS('CO2'!D:D,'CO2'!$B:$B,$A60,'CO2'!$A:$A,"INDCO2")+SUMIFS('CO2'!D:D,'CO2'!$B:$B,$A60,'CO2'!$A:$A,"REFCO2")+SUMIFS('CO2'!D:D,'CO2'!$B:$B,$A60,'CO2'!$A:$A,"RESCO2")+SUMIFS('CO2'!D:D,'CO2'!$B:$B,$A60,'CO2'!$A:$A,"RSSCO2")+SUMIFS('CO2'!D:D,'CO2'!$B:$B,$A60,'CO2'!$A:$A,"TRNCO2")</f>
        <v>5169.2042812840518</v>
      </c>
      <c r="D60" s="21">
        <f>SUMIFS('CO2'!E:E,'CO2'!$B:$B,$A60,'CO2'!$A:$A,"COMCO2")+SUMIFS('CO2'!E:E,'CO2'!$B:$B,$A60,'CO2'!$A:$A,"ELCCO2")+SUMIFS('CO2'!E:E,'CO2'!$B:$B,$A60,'CO2'!$A:$A,"ETHCO2")+SUMIFS('CO2'!E:E,'CO2'!$B:$B,$A60,'CO2'!$A:$A,"INDCO2")+SUMIFS('CO2'!E:E,'CO2'!$B:$B,$A60,'CO2'!$A:$A,"REFCO2")+SUMIFS('CO2'!E:E,'CO2'!$B:$B,$A60,'CO2'!$A:$A,"RESCO2")+SUMIFS('CO2'!E:E,'CO2'!$B:$B,$A60,'CO2'!$A:$A,"RSSCO2")+SUMIFS('CO2'!E:E,'CO2'!$B:$B,$A60,'CO2'!$A:$A,"TRNCO2")</f>
        <v>5089.7869901288768</v>
      </c>
      <c r="E60" s="21">
        <f>SUMIFS('CO2'!F:F,'CO2'!$B:$B,$A60,'CO2'!$A:$A,"COMCO2")+SUMIFS('CO2'!F:F,'CO2'!$B:$B,$A60,'CO2'!$A:$A,"ELCCO2")+SUMIFS('CO2'!F:F,'CO2'!$B:$B,$A60,'CO2'!$A:$A,"ETHCO2")+SUMIFS('CO2'!F:F,'CO2'!$B:$B,$A60,'CO2'!$A:$A,"INDCO2")+SUMIFS('CO2'!F:F,'CO2'!$B:$B,$A60,'CO2'!$A:$A,"REFCO2")+SUMIFS('CO2'!F:F,'CO2'!$B:$B,$A60,'CO2'!$A:$A,"RESCO2")+SUMIFS('CO2'!F:F,'CO2'!$B:$B,$A60,'CO2'!$A:$A,"RSSCO2")+SUMIFS('CO2'!F:F,'CO2'!$B:$B,$A60,'CO2'!$A:$A,"TRNCO2")</f>
        <v>4813.5870892444327</v>
      </c>
      <c r="F60" s="21">
        <f>SUMIFS('CO2'!G:G,'CO2'!$B:$B,$A60,'CO2'!$A:$A,"COMCO2")+SUMIFS('CO2'!G:G,'CO2'!$B:$B,$A60,'CO2'!$A:$A,"ELCCO2")+SUMIFS('CO2'!G:G,'CO2'!$B:$B,$A60,'CO2'!$A:$A,"ETHCO2")+SUMIFS('CO2'!G:G,'CO2'!$B:$B,$A60,'CO2'!$A:$A,"INDCO2")+SUMIFS('CO2'!G:G,'CO2'!$B:$B,$A60,'CO2'!$A:$A,"REFCO2")+SUMIFS('CO2'!G:G,'CO2'!$B:$B,$A60,'CO2'!$A:$A,"RESCO2")+SUMIFS('CO2'!G:G,'CO2'!$B:$B,$A60,'CO2'!$A:$A,"RSSCO2")+SUMIFS('CO2'!G:G,'CO2'!$B:$B,$A60,'CO2'!$A:$A,"TRNCO2")</f>
        <v>4255.9999999999982</v>
      </c>
      <c r="G60" s="21">
        <f>SUMIFS('CO2'!H:H,'CO2'!$B:$B,$A60,'CO2'!$A:$A,"COMCO2")+SUMIFS('CO2'!H:H,'CO2'!$B:$B,$A60,'CO2'!$A:$A,"ELCCO2")+SUMIFS('CO2'!H:H,'CO2'!$B:$B,$A60,'CO2'!$A:$A,"ETHCO2")+SUMIFS('CO2'!H:H,'CO2'!$B:$B,$A60,'CO2'!$A:$A,"INDCO2")+SUMIFS('CO2'!H:H,'CO2'!$B:$B,$A60,'CO2'!$A:$A,"REFCO2")+SUMIFS('CO2'!H:H,'CO2'!$B:$B,$A60,'CO2'!$A:$A,"RESCO2")+SUMIFS('CO2'!H:H,'CO2'!$B:$B,$A60,'CO2'!$A:$A,"RSSCO2")+SUMIFS('CO2'!H:H,'CO2'!$B:$B,$A60,'CO2'!$A:$A,"TRNCO2")</f>
        <v>3748.0000000000091</v>
      </c>
      <c r="H60" s="21">
        <f>SUMIFS('CO2'!I:I,'CO2'!$B:$B,$A60,'CO2'!$A:$A,"COMCO2")+SUMIFS('CO2'!I:I,'CO2'!$B:$B,$A60,'CO2'!$A:$A,"ELCCO2")+SUMIFS('CO2'!I:I,'CO2'!$B:$B,$A60,'CO2'!$A:$A,"ETHCO2")+SUMIFS('CO2'!I:I,'CO2'!$B:$B,$A60,'CO2'!$A:$A,"INDCO2")+SUMIFS('CO2'!I:I,'CO2'!$B:$B,$A60,'CO2'!$A:$A,"REFCO2")+SUMIFS('CO2'!I:I,'CO2'!$B:$B,$A60,'CO2'!$A:$A,"RESCO2")+SUMIFS('CO2'!I:I,'CO2'!$B:$B,$A60,'CO2'!$A:$A,"RSSCO2")+SUMIFS('CO2'!I:I,'CO2'!$B:$B,$A60,'CO2'!$A:$A,"TRNCO2")</f>
        <v>3240.0000000000014</v>
      </c>
      <c r="I60" s="21">
        <f>SUMIFS('CO2'!J:J,'CO2'!$B:$B,$A60,'CO2'!$A:$A,"COMCO2")+SUMIFS('CO2'!J:J,'CO2'!$B:$B,$A60,'CO2'!$A:$A,"ELCCO2")+SUMIFS('CO2'!J:J,'CO2'!$B:$B,$A60,'CO2'!$A:$A,"ETHCO2")+SUMIFS('CO2'!J:J,'CO2'!$B:$B,$A60,'CO2'!$A:$A,"INDCO2")+SUMIFS('CO2'!J:J,'CO2'!$B:$B,$A60,'CO2'!$A:$A,"REFCO2")+SUMIFS('CO2'!J:J,'CO2'!$B:$B,$A60,'CO2'!$A:$A,"RESCO2")+SUMIFS('CO2'!J:J,'CO2'!$B:$B,$A60,'CO2'!$A:$A,"RSSCO2")+SUMIFS('CO2'!J:J,'CO2'!$B:$B,$A60,'CO2'!$A:$A,"TRNCO2")</f>
        <v>2731.9999999999973</v>
      </c>
      <c r="J60" s="21">
        <f>SUMIFS('CO2'!K:K,'CO2'!$B:$B,$A60,'CO2'!$A:$A,"COMCO2")+SUMIFS('CO2'!K:K,'CO2'!$B:$B,$A60,'CO2'!$A:$A,"ELCCO2")+SUMIFS('CO2'!K:K,'CO2'!$B:$B,$A60,'CO2'!$A:$A,"ETHCO2")+SUMIFS('CO2'!K:K,'CO2'!$B:$B,$A60,'CO2'!$A:$A,"INDCO2")+SUMIFS('CO2'!K:K,'CO2'!$B:$B,$A60,'CO2'!$A:$A,"REFCO2")+SUMIFS('CO2'!K:K,'CO2'!$B:$B,$A60,'CO2'!$A:$A,"RESCO2")+SUMIFS('CO2'!K:K,'CO2'!$B:$B,$A60,'CO2'!$A:$A,"RSSCO2")+SUMIFS('CO2'!K:K,'CO2'!$B:$B,$A60,'CO2'!$A:$A,"TRNCO2")</f>
        <v>2224.0000000000036</v>
      </c>
      <c r="K60" s="21">
        <f>SUMIFS('CO2'!L:L,'CO2'!$B:$B,$A60,'CO2'!$A:$A,"COMCO2")+SUMIFS('CO2'!L:L,'CO2'!$B:$B,$A60,'CO2'!$A:$A,"ELCCO2")+SUMIFS('CO2'!L:L,'CO2'!$B:$B,$A60,'CO2'!$A:$A,"ETHCO2")+SUMIFS('CO2'!L:L,'CO2'!$B:$B,$A60,'CO2'!$A:$A,"INDCO2")+SUMIFS('CO2'!L:L,'CO2'!$B:$B,$A60,'CO2'!$A:$A,"REFCO2")+SUMIFS('CO2'!L:L,'CO2'!$B:$B,$A60,'CO2'!$A:$A,"RESCO2")+SUMIFS('CO2'!L:L,'CO2'!$B:$B,$A60,'CO2'!$A:$A,"RSSCO2")+SUMIFS('CO2'!L:L,'CO2'!$B:$B,$A60,'CO2'!$A:$A,"TRNCO2")</f>
        <v>1716</v>
      </c>
      <c r="M60" s="9" t="str">
        <f t="shared" si="1"/>
        <v>0059</v>
      </c>
      <c r="N60" s="9">
        <f>VLOOKUP($M60,scenarios!$A$2:$I$61,3)</f>
        <v>2060</v>
      </c>
      <c r="O60" s="9" t="str">
        <f>VLOOKUP($M60,scenarios!$A$2:$I$61,4)</f>
        <v>Ref</v>
      </c>
      <c r="P60" s="9">
        <f>VLOOKUP($M60,scenarios!$A$2:$I$61,5)</f>
        <v>20</v>
      </c>
      <c r="Q60" s="9" t="str">
        <f>VLOOKUP($M60,scenarios!$A$2:$I$61,6)</f>
        <v>Linear-Steady</v>
      </c>
      <c r="R60" s="9" t="str">
        <f>VLOOKUP($M60,scenarios!$A$2:$I$61,7)</f>
        <v>Doe4</v>
      </c>
      <c r="S60" s="9">
        <f>VLOOKUP($M60,scenarios!$A$2:$I$61,8)</f>
        <v>2030</v>
      </c>
      <c r="T60" s="9">
        <f>VLOOKUP($M60,scenarios!$A$2:$I$61,9)</f>
        <v>70</v>
      </c>
    </row>
    <row r="61" spans="1:20" x14ac:dyDescent="0.3">
      <c r="A61" s="2" t="s">
        <v>200</v>
      </c>
      <c r="B61" s="21">
        <f>SUMIFS('CO2'!C:C,'CO2'!$B:$B,$A61,'CO2'!$A:$A,"COMCO2")+SUMIFS('CO2'!C:C,'CO2'!$B:$B,$A61,'CO2'!$A:$A,"ELCCO2")+SUMIFS('CO2'!C:C,'CO2'!$B:$B,$A61,'CO2'!$A:$A,"ETHCO2")+SUMIFS('CO2'!C:C,'CO2'!$B:$B,$A61,'CO2'!$A:$A,"INDCO2")+SUMIFS('CO2'!C:C,'CO2'!$B:$B,$A61,'CO2'!$A:$A,"REFCO2")+SUMIFS('CO2'!C:C,'CO2'!$B:$B,$A61,'CO2'!$A:$A,"RESCO2")+SUMIFS('CO2'!C:C,'CO2'!$B:$B,$A61,'CO2'!$A:$A,"RSSCO2")+SUMIFS('CO2'!C:C,'CO2'!$B:$B,$A61,'CO2'!$A:$A,"TRNCO2")</f>
        <v>5377.4358719876845</v>
      </c>
      <c r="C61" s="21">
        <f>SUMIFS('CO2'!D:D,'CO2'!$B:$B,$A61,'CO2'!$A:$A,"COMCO2")+SUMIFS('CO2'!D:D,'CO2'!$B:$B,$A61,'CO2'!$A:$A,"ELCCO2")+SUMIFS('CO2'!D:D,'CO2'!$B:$B,$A61,'CO2'!$A:$A,"ETHCO2")+SUMIFS('CO2'!D:D,'CO2'!$B:$B,$A61,'CO2'!$A:$A,"INDCO2")+SUMIFS('CO2'!D:D,'CO2'!$B:$B,$A61,'CO2'!$A:$A,"REFCO2")+SUMIFS('CO2'!D:D,'CO2'!$B:$B,$A61,'CO2'!$A:$A,"RESCO2")+SUMIFS('CO2'!D:D,'CO2'!$B:$B,$A61,'CO2'!$A:$A,"RSSCO2")+SUMIFS('CO2'!D:D,'CO2'!$B:$B,$A61,'CO2'!$A:$A,"TRNCO2")</f>
        <v>5169.204281283889</v>
      </c>
      <c r="D61" s="21">
        <f>SUMIFS('CO2'!E:E,'CO2'!$B:$B,$A61,'CO2'!$A:$A,"COMCO2")+SUMIFS('CO2'!E:E,'CO2'!$B:$B,$A61,'CO2'!$A:$A,"ELCCO2")+SUMIFS('CO2'!E:E,'CO2'!$B:$B,$A61,'CO2'!$A:$A,"ETHCO2")+SUMIFS('CO2'!E:E,'CO2'!$B:$B,$A61,'CO2'!$A:$A,"INDCO2")+SUMIFS('CO2'!E:E,'CO2'!$B:$B,$A61,'CO2'!$A:$A,"REFCO2")+SUMIFS('CO2'!E:E,'CO2'!$B:$B,$A61,'CO2'!$A:$A,"RESCO2")+SUMIFS('CO2'!E:E,'CO2'!$B:$B,$A61,'CO2'!$A:$A,"RSSCO2")+SUMIFS('CO2'!E:E,'CO2'!$B:$B,$A61,'CO2'!$A:$A,"TRNCO2")</f>
        <v>5089.7886181182457</v>
      </c>
      <c r="E61" s="21">
        <f>SUMIFS('CO2'!F:F,'CO2'!$B:$B,$A61,'CO2'!$A:$A,"COMCO2")+SUMIFS('CO2'!F:F,'CO2'!$B:$B,$A61,'CO2'!$A:$A,"ELCCO2")+SUMIFS('CO2'!F:F,'CO2'!$B:$B,$A61,'CO2'!$A:$A,"ETHCO2")+SUMIFS('CO2'!F:F,'CO2'!$B:$B,$A61,'CO2'!$A:$A,"INDCO2")+SUMIFS('CO2'!F:F,'CO2'!$B:$B,$A61,'CO2'!$A:$A,"REFCO2")+SUMIFS('CO2'!F:F,'CO2'!$B:$B,$A61,'CO2'!$A:$A,"RESCO2")+SUMIFS('CO2'!F:F,'CO2'!$B:$B,$A61,'CO2'!$A:$A,"RSSCO2")+SUMIFS('CO2'!F:F,'CO2'!$B:$B,$A61,'CO2'!$A:$A,"TRNCO2")</f>
        <v>4813.5870892444136</v>
      </c>
      <c r="F61" s="21">
        <f>SUMIFS('CO2'!G:G,'CO2'!$B:$B,$A61,'CO2'!$A:$A,"COMCO2")+SUMIFS('CO2'!G:G,'CO2'!$B:$B,$A61,'CO2'!$A:$A,"ELCCO2")+SUMIFS('CO2'!G:G,'CO2'!$B:$B,$A61,'CO2'!$A:$A,"ETHCO2")+SUMIFS('CO2'!G:G,'CO2'!$B:$B,$A61,'CO2'!$A:$A,"INDCO2")+SUMIFS('CO2'!G:G,'CO2'!$B:$B,$A61,'CO2'!$A:$A,"REFCO2")+SUMIFS('CO2'!G:G,'CO2'!$B:$B,$A61,'CO2'!$A:$A,"RESCO2")+SUMIFS('CO2'!G:G,'CO2'!$B:$B,$A61,'CO2'!$A:$A,"RSSCO2")+SUMIFS('CO2'!G:G,'CO2'!$B:$B,$A61,'CO2'!$A:$A,"TRNCO2")</f>
        <v>4256.0000000000018</v>
      </c>
      <c r="G61" s="21">
        <f>SUMIFS('CO2'!H:H,'CO2'!$B:$B,$A61,'CO2'!$A:$A,"COMCO2")+SUMIFS('CO2'!H:H,'CO2'!$B:$B,$A61,'CO2'!$A:$A,"ELCCO2")+SUMIFS('CO2'!H:H,'CO2'!$B:$B,$A61,'CO2'!$A:$A,"ETHCO2")+SUMIFS('CO2'!H:H,'CO2'!$B:$B,$A61,'CO2'!$A:$A,"INDCO2")+SUMIFS('CO2'!H:H,'CO2'!$B:$B,$A61,'CO2'!$A:$A,"REFCO2")+SUMIFS('CO2'!H:H,'CO2'!$B:$B,$A61,'CO2'!$A:$A,"RESCO2")+SUMIFS('CO2'!H:H,'CO2'!$B:$B,$A61,'CO2'!$A:$A,"RSSCO2")+SUMIFS('CO2'!H:H,'CO2'!$B:$B,$A61,'CO2'!$A:$A,"TRNCO2")</f>
        <v>3748.0000000000018</v>
      </c>
      <c r="H61" s="21">
        <f>SUMIFS('CO2'!I:I,'CO2'!$B:$B,$A61,'CO2'!$A:$A,"COMCO2")+SUMIFS('CO2'!I:I,'CO2'!$B:$B,$A61,'CO2'!$A:$A,"ELCCO2")+SUMIFS('CO2'!I:I,'CO2'!$B:$B,$A61,'CO2'!$A:$A,"ETHCO2")+SUMIFS('CO2'!I:I,'CO2'!$B:$B,$A61,'CO2'!$A:$A,"INDCO2")+SUMIFS('CO2'!I:I,'CO2'!$B:$B,$A61,'CO2'!$A:$A,"REFCO2")+SUMIFS('CO2'!I:I,'CO2'!$B:$B,$A61,'CO2'!$A:$A,"RESCO2")+SUMIFS('CO2'!I:I,'CO2'!$B:$B,$A61,'CO2'!$A:$A,"RSSCO2")+SUMIFS('CO2'!I:I,'CO2'!$B:$B,$A61,'CO2'!$A:$A,"TRNCO2")</f>
        <v>3240.0000000000045</v>
      </c>
      <c r="I61" s="21">
        <f>SUMIFS('CO2'!J:J,'CO2'!$B:$B,$A61,'CO2'!$A:$A,"COMCO2")+SUMIFS('CO2'!J:J,'CO2'!$B:$B,$A61,'CO2'!$A:$A,"ELCCO2")+SUMIFS('CO2'!J:J,'CO2'!$B:$B,$A61,'CO2'!$A:$A,"ETHCO2")+SUMIFS('CO2'!J:J,'CO2'!$B:$B,$A61,'CO2'!$A:$A,"INDCO2")+SUMIFS('CO2'!J:J,'CO2'!$B:$B,$A61,'CO2'!$A:$A,"REFCO2")+SUMIFS('CO2'!J:J,'CO2'!$B:$B,$A61,'CO2'!$A:$A,"RESCO2")+SUMIFS('CO2'!J:J,'CO2'!$B:$B,$A61,'CO2'!$A:$A,"RSSCO2")+SUMIFS('CO2'!J:J,'CO2'!$B:$B,$A61,'CO2'!$A:$A,"TRNCO2")</f>
        <v>2731.9999999999982</v>
      </c>
      <c r="J61" s="21">
        <f>SUMIFS('CO2'!K:K,'CO2'!$B:$B,$A61,'CO2'!$A:$A,"COMCO2")+SUMIFS('CO2'!K:K,'CO2'!$B:$B,$A61,'CO2'!$A:$A,"ELCCO2")+SUMIFS('CO2'!K:K,'CO2'!$B:$B,$A61,'CO2'!$A:$A,"ETHCO2")+SUMIFS('CO2'!K:K,'CO2'!$B:$B,$A61,'CO2'!$A:$A,"INDCO2")+SUMIFS('CO2'!K:K,'CO2'!$B:$B,$A61,'CO2'!$A:$A,"REFCO2")+SUMIFS('CO2'!K:K,'CO2'!$B:$B,$A61,'CO2'!$A:$A,"RESCO2")+SUMIFS('CO2'!K:K,'CO2'!$B:$B,$A61,'CO2'!$A:$A,"RSSCO2")+SUMIFS('CO2'!K:K,'CO2'!$B:$B,$A61,'CO2'!$A:$A,"TRNCO2")</f>
        <v>2224.0000000000073</v>
      </c>
      <c r="K61" s="21">
        <f>SUMIFS('CO2'!L:L,'CO2'!$B:$B,$A61,'CO2'!$A:$A,"COMCO2")+SUMIFS('CO2'!L:L,'CO2'!$B:$B,$A61,'CO2'!$A:$A,"ELCCO2")+SUMIFS('CO2'!L:L,'CO2'!$B:$B,$A61,'CO2'!$A:$A,"ETHCO2")+SUMIFS('CO2'!L:L,'CO2'!$B:$B,$A61,'CO2'!$A:$A,"INDCO2")+SUMIFS('CO2'!L:L,'CO2'!$B:$B,$A61,'CO2'!$A:$A,"REFCO2")+SUMIFS('CO2'!L:L,'CO2'!$B:$B,$A61,'CO2'!$A:$A,"RESCO2")+SUMIFS('CO2'!L:L,'CO2'!$B:$B,$A61,'CO2'!$A:$A,"RSSCO2")+SUMIFS('CO2'!L:L,'CO2'!$B:$B,$A61,'CO2'!$A:$A,"TRNCO2")</f>
        <v>1716.0000000000018</v>
      </c>
      <c r="M61" s="9" t="str">
        <f t="shared" si="1"/>
        <v>0060</v>
      </c>
      <c r="N61" s="9">
        <f>VLOOKUP($M61,scenarios!$A$2:$I$61,3)</f>
        <v>2060</v>
      </c>
      <c r="O61" s="9" t="str">
        <f>VLOOKUP($M61,scenarios!$A$2:$I$61,4)</f>
        <v>Ref</v>
      </c>
      <c r="P61" s="9">
        <f>VLOOKUP($M61,scenarios!$A$2:$I$61,5)</f>
        <v>20</v>
      </c>
      <c r="Q61" s="9" t="str">
        <f>VLOOKUP($M61,scenarios!$A$2:$I$61,6)</f>
        <v>Linear-Steady</v>
      </c>
      <c r="R61" s="9" t="str">
        <f>VLOOKUP($M61,scenarios!$A$2:$I$61,7)</f>
        <v>Doe2</v>
      </c>
      <c r="S61" s="9">
        <f>VLOOKUP($M61,scenarios!$A$2:$I$61,8)</f>
        <v>2030</v>
      </c>
      <c r="T61" s="9">
        <f>VLOOKUP($M61,scenarios!$A$2:$I$61,9)</f>
        <v>70</v>
      </c>
    </row>
    <row r="62" spans="1:20" x14ac:dyDescent="0.3">
      <c r="A62" s="2" t="s">
        <v>173</v>
      </c>
      <c r="B62" s="21">
        <f>SUMIFS('CO2'!C:C,'CO2'!$B:$B,$A62,'CO2'!$A:$A,"COMCO2")+SUMIFS('CO2'!C:C,'CO2'!$B:$B,$A62,'CO2'!$A:$A,"ELCCO2")+SUMIFS('CO2'!C:C,'CO2'!$B:$B,$A62,'CO2'!$A:$A,"ETHCO2")+SUMIFS('CO2'!C:C,'CO2'!$B:$B,$A62,'CO2'!$A:$A,"INDCO2")+SUMIFS('CO2'!C:C,'CO2'!$B:$B,$A62,'CO2'!$A:$A,"REFCO2")+SUMIFS('CO2'!C:C,'CO2'!$B:$B,$A62,'CO2'!$A:$A,"RESCO2")+SUMIFS('CO2'!C:C,'CO2'!$B:$B,$A62,'CO2'!$A:$A,"RSSCO2")+SUMIFS('CO2'!C:C,'CO2'!$B:$B,$A62,'CO2'!$A:$A,"TRNCO2")</f>
        <v>5377.9610820985436</v>
      </c>
      <c r="C62" s="21">
        <f>SUMIFS('CO2'!D:D,'CO2'!$B:$B,$A62,'CO2'!$A:$A,"COMCO2")+SUMIFS('CO2'!D:D,'CO2'!$B:$B,$A62,'CO2'!$A:$A,"ELCCO2")+SUMIFS('CO2'!D:D,'CO2'!$B:$B,$A62,'CO2'!$A:$A,"ETHCO2")+SUMIFS('CO2'!D:D,'CO2'!$B:$B,$A62,'CO2'!$A:$A,"INDCO2")+SUMIFS('CO2'!D:D,'CO2'!$B:$B,$A62,'CO2'!$A:$A,"REFCO2")+SUMIFS('CO2'!D:D,'CO2'!$B:$B,$A62,'CO2'!$A:$A,"RESCO2")+SUMIFS('CO2'!D:D,'CO2'!$B:$B,$A62,'CO2'!$A:$A,"RSSCO2")+SUMIFS('CO2'!D:D,'CO2'!$B:$B,$A62,'CO2'!$A:$A,"TRNCO2")</f>
        <v>5176.4319628084868</v>
      </c>
      <c r="D62" s="21">
        <f>SUMIFS('CO2'!E:E,'CO2'!$B:$B,$A62,'CO2'!$A:$A,"COMCO2")+SUMIFS('CO2'!E:E,'CO2'!$B:$B,$A62,'CO2'!$A:$A,"ELCCO2")+SUMIFS('CO2'!E:E,'CO2'!$B:$B,$A62,'CO2'!$A:$A,"ETHCO2")+SUMIFS('CO2'!E:E,'CO2'!$B:$B,$A62,'CO2'!$A:$A,"INDCO2")+SUMIFS('CO2'!E:E,'CO2'!$B:$B,$A62,'CO2'!$A:$A,"REFCO2")+SUMIFS('CO2'!E:E,'CO2'!$B:$B,$A62,'CO2'!$A:$A,"RESCO2")+SUMIFS('CO2'!E:E,'CO2'!$B:$B,$A62,'CO2'!$A:$A,"RSSCO2")+SUMIFS('CO2'!E:E,'CO2'!$B:$B,$A62,'CO2'!$A:$A,"TRNCO2")</f>
        <v>5101.7076238421751</v>
      </c>
      <c r="E62" s="21">
        <f>SUMIFS('CO2'!F:F,'CO2'!$B:$B,$A62,'CO2'!$A:$A,"COMCO2")+SUMIFS('CO2'!F:F,'CO2'!$B:$B,$A62,'CO2'!$A:$A,"ELCCO2")+SUMIFS('CO2'!F:F,'CO2'!$B:$B,$A62,'CO2'!$A:$A,"ETHCO2")+SUMIFS('CO2'!F:F,'CO2'!$B:$B,$A62,'CO2'!$A:$A,"INDCO2")+SUMIFS('CO2'!F:F,'CO2'!$B:$B,$A62,'CO2'!$A:$A,"REFCO2")+SUMIFS('CO2'!F:F,'CO2'!$B:$B,$A62,'CO2'!$A:$A,"RESCO2")+SUMIFS('CO2'!F:F,'CO2'!$B:$B,$A62,'CO2'!$A:$A,"RSSCO2")+SUMIFS('CO2'!F:F,'CO2'!$B:$B,$A62,'CO2'!$A:$A,"TRNCO2")</f>
        <v>4813.4814305576556</v>
      </c>
      <c r="F62" s="21">
        <f>SUMIFS('CO2'!G:G,'CO2'!$B:$B,$A62,'CO2'!$A:$A,"COMCO2")+SUMIFS('CO2'!G:G,'CO2'!$B:$B,$A62,'CO2'!$A:$A,"ELCCO2")+SUMIFS('CO2'!G:G,'CO2'!$B:$B,$A62,'CO2'!$A:$A,"ETHCO2")+SUMIFS('CO2'!G:G,'CO2'!$B:$B,$A62,'CO2'!$A:$A,"INDCO2")+SUMIFS('CO2'!G:G,'CO2'!$B:$B,$A62,'CO2'!$A:$A,"REFCO2")+SUMIFS('CO2'!G:G,'CO2'!$B:$B,$A62,'CO2'!$A:$A,"RESCO2")+SUMIFS('CO2'!G:G,'CO2'!$B:$B,$A62,'CO2'!$A:$A,"RSSCO2")+SUMIFS('CO2'!G:G,'CO2'!$B:$B,$A62,'CO2'!$A:$A,"TRNCO2")</f>
        <v>4534.4938077597999</v>
      </c>
      <c r="G62" s="21">
        <f>SUMIFS('CO2'!H:H,'CO2'!$B:$B,$A62,'CO2'!$A:$A,"COMCO2")+SUMIFS('CO2'!H:H,'CO2'!$B:$B,$A62,'CO2'!$A:$A,"ELCCO2")+SUMIFS('CO2'!H:H,'CO2'!$B:$B,$A62,'CO2'!$A:$A,"ETHCO2")+SUMIFS('CO2'!H:H,'CO2'!$B:$B,$A62,'CO2'!$A:$A,"INDCO2")+SUMIFS('CO2'!H:H,'CO2'!$B:$B,$A62,'CO2'!$A:$A,"REFCO2")+SUMIFS('CO2'!H:H,'CO2'!$B:$B,$A62,'CO2'!$A:$A,"RESCO2")+SUMIFS('CO2'!H:H,'CO2'!$B:$B,$A62,'CO2'!$A:$A,"RSSCO2")+SUMIFS('CO2'!H:H,'CO2'!$B:$B,$A62,'CO2'!$A:$A,"TRNCO2")</f>
        <v>4494.3470727755257</v>
      </c>
      <c r="H62" s="21">
        <f>SUMIFS('CO2'!I:I,'CO2'!$B:$B,$A62,'CO2'!$A:$A,"COMCO2")+SUMIFS('CO2'!I:I,'CO2'!$B:$B,$A62,'CO2'!$A:$A,"ELCCO2")+SUMIFS('CO2'!I:I,'CO2'!$B:$B,$A62,'CO2'!$A:$A,"ETHCO2")+SUMIFS('CO2'!I:I,'CO2'!$B:$B,$A62,'CO2'!$A:$A,"INDCO2")+SUMIFS('CO2'!I:I,'CO2'!$B:$B,$A62,'CO2'!$A:$A,"REFCO2")+SUMIFS('CO2'!I:I,'CO2'!$B:$B,$A62,'CO2'!$A:$A,"RESCO2")+SUMIFS('CO2'!I:I,'CO2'!$B:$B,$A62,'CO2'!$A:$A,"RSSCO2")+SUMIFS('CO2'!I:I,'CO2'!$B:$B,$A62,'CO2'!$A:$A,"TRNCO2")</f>
        <v>4488.0773825362776</v>
      </c>
      <c r="I62" s="21">
        <f>SUMIFS('CO2'!J:J,'CO2'!$B:$B,$A62,'CO2'!$A:$A,"COMCO2")+SUMIFS('CO2'!J:J,'CO2'!$B:$B,$A62,'CO2'!$A:$A,"ELCCO2")+SUMIFS('CO2'!J:J,'CO2'!$B:$B,$A62,'CO2'!$A:$A,"ETHCO2")+SUMIFS('CO2'!J:J,'CO2'!$B:$B,$A62,'CO2'!$A:$A,"INDCO2")+SUMIFS('CO2'!J:J,'CO2'!$B:$B,$A62,'CO2'!$A:$A,"REFCO2")+SUMIFS('CO2'!J:J,'CO2'!$B:$B,$A62,'CO2'!$A:$A,"RESCO2")+SUMIFS('CO2'!J:J,'CO2'!$B:$B,$A62,'CO2'!$A:$A,"RSSCO2")+SUMIFS('CO2'!J:J,'CO2'!$B:$B,$A62,'CO2'!$A:$A,"TRNCO2")</f>
        <v>4497.8623912533212</v>
      </c>
      <c r="J62" s="21">
        <f>SUMIFS('CO2'!K:K,'CO2'!$B:$B,$A62,'CO2'!$A:$A,"COMCO2")+SUMIFS('CO2'!K:K,'CO2'!$B:$B,$A62,'CO2'!$A:$A,"ELCCO2")+SUMIFS('CO2'!K:K,'CO2'!$B:$B,$A62,'CO2'!$A:$A,"ETHCO2")+SUMIFS('CO2'!K:K,'CO2'!$B:$B,$A62,'CO2'!$A:$A,"INDCO2")+SUMIFS('CO2'!K:K,'CO2'!$B:$B,$A62,'CO2'!$A:$A,"REFCO2")+SUMIFS('CO2'!K:K,'CO2'!$B:$B,$A62,'CO2'!$A:$A,"RESCO2")+SUMIFS('CO2'!K:K,'CO2'!$B:$B,$A62,'CO2'!$A:$A,"RSSCO2")+SUMIFS('CO2'!K:K,'CO2'!$B:$B,$A62,'CO2'!$A:$A,"TRNCO2")</f>
        <v>4624.2282555134125</v>
      </c>
      <c r="K62" s="21">
        <f>SUMIFS('CO2'!L:L,'CO2'!$B:$B,$A62,'CO2'!$A:$A,"COMCO2")+SUMIFS('CO2'!L:L,'CO2'!$B:$B,$A62,'CO2'!$A:$A,"ELCCO2")+SUMIFS('CO2'!L:L,'CO2'!$B:$B,$A62,'CO2'!$A:$A,"ETHCO2")+SUMIFS('CO2'!L:L,'CO2'!$B:$B,$A62,'CO2'!$A:$A,"INDCO2")+SUMIFS('CO2'!L:L,'CO2'!$B:$B,$A62,'CO2'!$A:$A,"REFCO2")+SUMIFS('CO2'!L:L,'CO2'!$B:$B,$A62,'CO2'!$A:$A,"RESCO2")+SUMIFS('CO2'!L:L,'CO2'!$B:$B,$A62,'CO2'!$A:$A,"RSSCO2")+SUMIFS('CO2'!L:L,'CO2'!$B:$B,$A62,'CO2'!$A:$A,"TRNCO2")</f>
        <v>4754.6100058346237</v>
      </c>
      <c r="M62" s="9" t="str">
        <f t="shared" si="1"/>
        <v>0003</v>
      </c>
      <c r="N62" s="9" t="str">
        <f>VLOOKUP($M62,scenarios!$A$2:$I$61,3)</f>
        <v>Ref</v>
      </c>
      <c r="O62" s="9" t="str">
        <f>VLOOKUP($M62,scenarios!$A$2:$I$61,4)</f>
        <v>Ref</v>
      </c>
      <c r="P62" s="9">
        <f>VLOOKUP($M62,scenarios!$A$2:$I$61,5)</f>
        <v>20</v>
      </c>
      <c r="Q62" s="9" t="str">
        <f>VLOOKUP($M62,scenarios!$A$2:$I$61,6)</f>
        <v>Linear-Steady</v>
      </c>
      <c r="R62" s="9" t="str">
        <f>VLOOKUP($M62,scenarios!$A$2:$I$61,7)</f>
        <v>Doe2</v>
      </c>
      <c r="S62" s="9">
        <f>VLOOKUP($M62,scenarios!$A$2:$I$61,8)</f>
        <v>2030</v>
      </c>
      <c r="T62" s="9">
        <f>VLOOKUP($M62,scenarios!$A$2:$I$61,9)</f>
        <v>70</v>
      </c>
    </row>
  </sheetData>
  <sortState xmlns:xlrd2="http://schemas.microsoft.com/office/spreadsheetml/2017/richdata2" ref="A2:T62">
    <sortCondition ref="A2:A62"/>
  </sortState>
  <phoneticPr fontId="7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B002A-4CA2-4603-9916-38ED18C7627F}">
  <dimension ref="A1:L490"/>
  <sheetViews>
    <sheetView workbookViewId="0">
      <selection activeCell="G378" sqref="G378"/>
    </sheetView>
  </sheetViews>
  <sheetFormatPr defaultColWidth="9.33203125" defaultRowHeight="14.4" x14ac:dyDescent="0.3"/>
  <cols>
    <col min="1" max="1" width="9.33203125" style="9"/>
    <col min="2" max="2" width="19.88671875" style="9" bestFit="1" customWidth="1"/>
    <col min="3" max="16384" width="9.33203125" style="9"/>
  </cols>
  <sheetData>
    <row r="1" spans="1:12" x14ac:dyDescent="0.3">
      <c r="A1" s="1" t="s">
        <v>0</v>
      </c>
      <c r="B1" s="9" t="s">
        <v>57</v>
      </c>
      <c r="C1" s="1" t="s">
        <v>43</v>
      </c>
    </row>
    <row r="2" spans="1:12" x14ac:dyDescent="0.3">
      <c r="A2" s="1" t="s">
        <v>59</v>
      </c>
      <c r="B2" s="1" t="s">
        <v>1</v>
      </c>
      <c r="C2" s="3">
        <v>2010</v>
      </c>
      <c r="D2" s="3">
        <v>2011</v>
      </c>
      <c r="E2" s="3">
        <v>2015</v>
      </c>
      <c r="F2" s="3">
        <v>2020</v>
      </c>
      <c r="G2" s="3">
        <v>2025</v>
      </c>
      <c r="H2" s="3">
        <v>2030</v>
      </c>
      <c r="I2" s="3">
        <v>2035</v>
      </c>
      <c r="J2" s="3">
        <v>2040</v>
      </c>
      <c r="K2" s="3">
        <v>2045</v>
      </c>
      <c r="L2" s="3">
        <v>2050</v>
      </c>
    </row>
    <row r="3" spans="1:12" x14ac:dyDescent="0.3">
      <c r="A3" s="2" t="s">
        <v>107</v>
      </c>
      <c r="B3" s="2" t="s">
        <v>124</v>
      </c>
      <c r="C3" s="4">
        <v>172.970414181905</v>
      </c>
      <c r="D3" s="4">
        <v>174.195556898505</v>
      </c>
      <c r="E3" s="4">
        <v>173.64456735691701</v>
      </c>
      <c r="F3" s="4">
        <v>168.686932204801</v>
      </c>
      <c r="G3" s="4">
        <v>171.271026726961</v>
      </c>
      <c r="H3" s="4">
        <v>168.62083929159101</v>
      </c>
      <c r="I3" s="4">
        <v>168.26170607973901</v>
      </c>
      <c r="J3" s="4">
        <v>170.10913913734299</v>
      </c>
      <c r="K3" s="4">
        <v>173.16954082027499</v>
      </c>
      <c r="L3" s="4">
        <v>178.477808353011</v>
      </c>
    </row>
    <row r="4" spans="1:12" x14ac:dyDescent="0.3">
      <c r="A4" s="2" t="s">
        <v>108</v>
      </c>
      <c r="B4" s="2" t="s">
        <v>124</v>
      </c>
      <c r="C4" s="4">
        <v>2058.67077101311</v>
      </c>
      <c r="D4" s="4">
        <v>1861.3576009865601</v>
      </c>
      <c r="E4" s="4">
        <v>1440.89792805974</v>
      </c>
      <c r="F4" s="4">
        <v>1201.7866770595199</v>
      </c>
      <c r="G4" s="4">
        <v>1124.51133866753</v>
      </c>
      <c r="H4" s="4">
        <v>1006.58345721337</v>
      </c>
      <c r="I4" s="4">
        <v>893.046079359494</v>
      </c>
      <c r="J4" s="4">
        <v>742.18457995231699</v>
      </c>
      <c r="K4" s="4">
        <v>709.10883050961104</v>
      </c>
      <c r="L4" s="4">
        <v>659.653255375105</v>
      </c>
    </row>
    <row r="5" spans="1:12" x14ac:dyDescent="0.3">
      <c r="A5" s="2" t="s">
        <v>109</v>
      </c>
      <c r="B5" s="2" t="s">
        <v>124</v>
      </c>
      <c r="C5" s="4">
        <v>2.7325423286869701</v>
      </c>
      <c r="D5" s="4">
        <v>0.145971302812343</v>
      </c>
      <c r="E5" s="4">
        <v>0.148902944503324</v>
      </c>
      <c r="F5" s="4">
        <v>0.12103444300902901</v>
      </c>
      <c r="G5" s="4">
        <v>0.105329346114248</v>
      </c>
      <c r="H5" s="4">
        <v>0.10971544300595901</v>
      </c>
      <c r="I5" s="4">
        <v>0.108385462728011</v>
      </c>
      <c r="J5" s="4">
        <v>0.11368250403277801</v>
      </c>
      <c r="K5" s="4">
        <v>0.11560339455023</v>
      </c>
      <c r="L5" s="4">
        <v>0.116574530629891</v>
      </c>
    </row>
    <row r="6" spans="1:12" x14ac:dyDescent="0.3">
      <c r="A6" s="2" t="s">
        <v>110</v>
      </c>
      <c r="B6" s="2" t="s">
        <v>124</v>
      </c>
      <c r="C6" s="4">
        <v>968.89369167694895</v>
      </c>
      <c r="D6" s="4">
        <v>913.17717524432396</v>
      </c>
      <c r="E6" s="4">
        <v>971.10916526167296</v>
      </c>
      <c r="F6" s="4">
        <v>1072.1636098437</v>
      </c>
      <c r="G6" s="4">
        <v>1115.0855698487901</v>
      </c>
      <c r="H6" s="4">
        <v>1137.2926189933301</v>
      </c>
      <c r="I6" s="4">
        <v>1181.24925308098</v>
      </c>
      <c r="J6" s="4">
        <v>1200.95814158593</v>
      </c>
      <c r="K6" s="4">
        <v>1295.50223708761</v>
      </c>
      <c r="L6" s="4">
        <v>1355.50461167598</v>
      </c>
    </row>
    <row r="7" spans="1:12" x14ac:dyDescent="0.3">
      <c r="A7" s="2" t="s">
        <v>111</v>
      </c>
      <c r="B7" s="2" t="s">
        <v>124</v>
      </c>
      <c r="C7" s="4">
        <v>391.23568534430598</v>
      </c>
      <c r="D7" s="4">
        <v>373.92177469351299</v>
      </c>
      <c r="E7" s="4">
        <v>330.27595451099199</v>
      </c>
      <c r="F7" s="4">
        <v>266.12273381445402</v>
      </c>
      <c r="G7" s="4">
        <v>229.24704305015899</v>
      </c>
      <c r="H7" s="4">
        <v>232.83575533713801</v>
      </c>
      <c r="I7" s="4">
        <v>234.173518995401</v>
      </c>
      <c r="J7" s="4">
        <v>235.86825467423</v>
      </c>
      <c r="K7" s="4">
        <v>244.10055189746299</v>
      </c>
      <c r="L7" s="4">
        <v>252.83033634580599</v>
      </c>
    </row>
    <row r="8" spans="1:12" x14ac:dyDescent="0.3">
      <c r="A8" s="2" t="s">
        <v>112</v>
      </c>
      <c r="B8" s="2" t="s">
        <v>124</v>
      </c>
      <c r="C8" s="4">
        <v>321.566084814531</v>
      </c>
      <c r="D8" s="4">
        <v>313.74252882223402</v>
      </c>
      <c r="E8" s="4">
        <v>323.19995787199798</v>
      </c>
      <c r="F8" s="4">
        <v>353.27041712384897</v>
      </c>
      <c r="G8" s="4">
        <v>330.76990602983199</v>
      </c>
      <c r="H8" s="4">
        <v>312.17327636224002</v>
      </c>
      <c r="I8" s="4">
        <v>294.70118074631199</v>
      </c>
      <c r="J8" s="4">
        <v>278.16998237236402</v>
      </c>
      <c r="K8" s="4">
        <v>263.97726810983698</v>
      </c>
      <c r="L8" s="4">
        <v>252.598887933779</v>
      </c>
    </row>
    <row r="9" spans="1:12" x14ac:dyDescent="0.3">
      <c r="A9" s="2" t="s">
        <v>113</v>
      </c>
      <c r="B9" s="2" t="s">
        <v>124</v>
      </c>
      <c r="C9" s="4">
        <v>525.27941234076604</v>
      </c>
      <c r="D9" s="4">
        <v>506.23117280110802</v>
      </c>
      <c r="E9" s="4">
        <v>565.88205597237697</v>
      </c>
      <c r="F9" s="4">
        <v>617.86574922519299</v>
      </c>
      <c r="G9" s="4">
        <v>645.77938855996001</v>
      </c>
      <c r="H9" s="4">
        <v>689.00488812533399</v>
      </c>
      <c r="I9" s="4">
        <v>719.11506727573806</v>
      </c>
      <c r="J9" s="4">
        <v>750.63129723242196</v>
      </c>
      <c r="K9" s="4">
        <v>789.61730280824202</v>
      </c>
      <c r="L9" s="4">
        <v>832.32353370087196</v>
      </c>
    </row>
    <row r="10" spans="1:12" x14ac:dyDescent="0.3">
      <c r="A10" s="2" t="s">
        <v>114</v>
      </c>
      <c r="B10" s="2" t="s">
        <v>124</v>
      </c>
      <c r="C10" s="4">
        <v>6751.0383192235404</v>
      </c>
      <c r="D10" s="4">
        <v>6455.7086682535</v>
      </c>
      <c r="E10" s="4">
        <v>3693.1788243606902</v>
      </c>
      <c r="F10" s="4">
        <v>2110.1340968776099</v>
      </c>
      <c r="G10" s="4">
        <v>1595.2544184092401</v>
      </c>
      <c r="H10" s="4">
        <v>1411.0767945585601</v>
      </c>
      <c r="I10" s="4">
        <v>1276.7452352427499</v>
      </c>
      <c r="J10" s="4">
        <v>1243.8833125298199</v>
      </c>
      <c r="K10" s="4">
        <v>1414.5111016489</v>
      </c>
      <c r="L10" s="4">
        <v>1471.4724556997301</v>
      </c>
    </row>
    <row r="11" spans="1:12" x14ac:dyDescent="0.3">
      <c r="A11" s="2" t="s">
        <v>107</v>
      </c>
      <c r="B11" s="2" t="s">
        <v>2</v>
      </c>
      <c r="C11" s="4">
        <v>172.970414181905</v>
      </c>
      <c r="D11" s="4">
        <v>170.78308340956801</v>
      </c>
      <c r="E11" s="4">
        <v>172.241097652957</v>
      </c>
      <c r="F11" s="4">
        <v>171.46519825022901</v>
      </c>
      <c r="G11" s="4">
        <v>159.89879090091301</v>
      </c>
      <c r="H11" s="4">
        <v>135.41149920468001</v>
      </c>
      <c r="I11" s="4">
        <v>111.84325775224001</v>
      </c>
      <c r="J11" s="4">
        <v>92.293852903197902</v>
      </c>
      <c r="K11" s="4">
        <v>79.790908485796905</v>
      </c>
      <c r="L11" s="4">
        <v>69.641249734844394</v>
      </c>
    </row>
    <row r="12" spans="1:12" x14ac:dyDescent="0.3">
      <c r="A12" s="2" t="s">
        <v>108</v>
      </c>
      <c r="B12" s="2" t="s">
        <v>2</v>
      </c>
      <c r="C12" s="4">
        <v>2058.67077101311</v>
      </c>
      <c r="D12" s="4">
        <v>1861.3576009865601</v>
      </c>
      <c r="E12" s="4">
        <v>1440.89792805974</v>
      </c>
      <c r="F12" s="4">
        <v>1186.9832943497499</v>
      </c>
      <c r="G12" s="4">
        <v>1013.27949926236</v>
      </c>
      <c r="H12" s="4">
        <v>945.04181655406501</v>
      </c>
      <c r="I12" s="4">
        <v>1331.61437140506</v>
      </c>
      <c r="J12" s="4">
        <v>1167.6845643634799</v>
      </c>
      <c r="K12" s="4">
        <v>172.724501716525</v>
      </c>
      <c r="L12" s="4">
        <v>180.26931316179099</v>
      </c>
    </row>
    <row r="13" spans="1:12" x14ac:dyDescent="0.3">
      <c r="A13" s="2" t="s">
        <v>109</v>
      </c>
      <c r="B13" s="2" t="s">
        <v>2</v>
      </c>
      <c r="C13" s="4">
        <v>2.0586860783968102</v>
      </c>
      <c r="D13" s="4">
        <v>0.15014353660714</v>
      </c>
      <c r="E13" s="4">
        <v>0.15264977835464</v>
      </c>
      <c r="F13" s="4">
        <v>0.12874501181326301</v>
      </c>
      <c r="G13" s="4">
        <v>0.10646957974665799</v>
      </c>
      <c r="H13" s="4">
        <v>0.112617788044057</v>
      </c>
      <c r="I13" s="4">
        <v>7.0481651970459705E-2</v>
      </c>
      <c r="J13" s="4">
        <v>5.3417773985868201E-2</v>
      </c>
      <c r="K13" s="5"/>
      <c r="L13" s="5"/>
    </row>
    <row r="14" spans="1:12" x14ac:dyDescent="0.3">
      <c r="A14" s="2" t="s">
        <v>110</v>
      </c>
      <c r="B14" s="2" t="s">
        <v>2</v>
      </c>
      <c r="C14" s="4">
        <v>969.44881390621902</v>
      </c>
      <c r="D14" s="4">
        <v>916.95678734861804</v>
      </c>
      <c r="E14" s="4">
        <v>970.44656405303601</v>
      </c>
      <c r="F14" s="4">
        <v>1077.2386332077499</v>
      </c>
      <c r="G14" s="4">
        <v>1101.9178358363699</v>
      </c>
      <c r="H14" s="4">
        <v>1091.71204575766</v>
      </c>
      <c r="I14" s="4">
        <v>1038.2994557028001</v>
      </c>
      <c r="J14" s="4">
        <v>913.57651072619399</v>
      </c>
      <c r="K14" s="4">
        <v>988.33533583294104</v>
      </c>
      <c r="L14" s="4">
        <v>1029.1466817410101</v>
      </c>
    </row>
    <row r="15" spans="1:12" x14ac:dyDescent="0.3">
      <c r="A15" s="2" t="s">
        <v>111</v>
      </c>
      <c r="B15" s="2" t="s">
        <v>2</v>
      </c>
      <c r="C15" s="4">
        <v>378.47968047008698</v>
      </c>
      <c r="D15" s="4">
        <v>305.11520370033901</v>
      </c>
      <c r="E15" s="4">
        <v>288.91313437804598</v>
      </c>
      <c r="F15" s="4">
        <v>234.941977250858</v>
      </c>
      <c r="G15" s="4">
        <v>203.27348185788699</v>
      </c>
      <c r="H15" s="4">
        <v>198.08252381333</v>
      </c>
      <c r="I15" s="4">
        <v>181.41110791434301</v>
      </c>
      <c r="J15" s="4">
        <v>120.111610158112</v>
      </c>
      <c r="K15" s="4">
        <v>75.843950718399597</v>
      </c>
      <c r="L15" s="4">
        <v>66.410471354128305</v>
      </c>
    </row>
    <row r="16" spans="1:12" x14ac:dyDescent="0.3">
      <c r="A16" s="2" t="s">
        <v>112</v>
      </c>
      <c r="B16" s="2" t="s">
        <v>2</v>
      </c>
      <c r="C16" s="4">
        <v>321.566084814531</v>
      </c>
      <c r="D16" s="4">
        <v>313.779836510667</v>
      </c>
      <c r="E16" s="4">
        <v>307.96601604786099</v>
      </c>
      <c r="F16" s="4">
        <v>307.201340146093</v>
      </c>
      <c r="G16" s="4">
        <v>268.64052917892599</v>
      </c>
      <c r="H16" s="4">
        <v>220.88460680242599</v>
      </c>
      <c r="I16" s="4">
        <v>182.692271002349</v>
      </c>
      <c r="J16" s="4">
        <v>140.57177052012901</v>
      </c>
      <c r="K16" s="4">
        <v>109.30960075362999</v>
      </c>
      <c r="L16" s="4">
        <v>82.732968019129402</v>
      </c>
    </row>
    <row r="17" spans="1:12" x14ac:dyDescent="0.3">
      <c r="A17" s="2" t="s">
        <v>113</v>
      </c>
      <c r="B17" s="2" t="s">
        <v>2</v>
      </c>
      <c r="C17" s="4">
        <v>495.59814474556998</v>
      </c>
      <c r="D17" s="4">
        <v>487.141452357422</v>
      </c>
      <c r="E17" s="4">
        <v>551.70428538609099</v>
      </c>
      <c r="F17" s="4">
        <v>589.73367639273602</v>
      </c>
      <c r="G17" s="4">
        <v>638.46409153538195</v>
      </c>
      <c r="H17" s="4">
        <v>563.05555869672196</v>
      </c>
      <c r="I17" s="4">
        <v>454.99030300225797</v>
      </c>
      <c r="J17" s="4">
        <v>345.66882889185098</v>
      </c>
      <c r="K17" s="4">
        <v>251.551384199561</v>
      </c>
      <c r="L17" s="4">
        <v>244.38999538382799</v>
      </c>
    </row>
    <row r="18" spans="1:12" x14ac:dyDescent="0.3">
      <c r="A18" s="2" t="s">
        <v>114</v>
      </c>
      <c r="B18" s="2" t="s">
        <v>2</v>
      </c>
      <c r="C18" s="4">
        <v>6751.0307145505803</v>
      </c>
      <c r="D18" s="4">
        <v>6455.5006503707</v>
      </c>
      <c r="E18" s="4">
        <v>3691.5293629405101</v>
      </c>
      <c r="F18" s="4">
        <v>2102.6693430226301</v>
      </c>
      <c r="G18" s="4">
        <v>1579.67926729993</v>
      </c>
      <c r="H18" s="4">
        <v>1362.01456332668</v>
      </c>
      <c r="I18" s="4">
        <v>1149.23806852287</v>
      </c>
      <c r="J18" s="4">
        <v>920.95317009292705</v>
      </c>
      <c r="K18" s="4">
        <v>765.38921335246096</v>
      </c>
      <c r="L18" s="4">
        <v>703.44814258681697</v>
      </c>
    </row>
    <row r="19" spans="1:12" x14ac:dyDescent="0.3">
      <c r="A19" s="10" t="s">
        <v>107</v>
      </c>
      <c r="B19" s="2" t="s">
        <v>3</v>
      </c>
      <c r="C19" s="4">
        <v>172.970414181905</v>
      </c>
      <c r="D19" s="4">
        <v>171.83023187223699</v>
      </c>
      <c r="E19" s="4">
        <v>172.16840490772299</v>
      </c>
      <c r="F19" s="4">
        <v>169.09630148775099</v>
      </c>
      <c r="G19" s="4">
        <v>164.94335817435601</v>
      </c>
      <c r="H19" s="4">
        <v>159.08305850078301</v>
      </c>
      <c r="I19" s="4">
        <v>128.167984718643</v>
      </c>
      <c r="J19" s="4">
        <v>119.78760954699899</v>
      </c>
      <c r="K19" s="4">
        <v>82.876913468544501</v>
      </c>
      <c r="L19" s="4">
        <v>71.119201238682095</v>
      </c>
    </row>
    <row r="20" spans="1:12" x14ac:dyDescent="0.3">
      <c r="A20" s="10" t="s">
        <v>108</v>
      </c>
      <c r="B20" s="2" t="s">
        <v>3</v>
      </c>
      <c r="C20" s="4">
        <v>2058.67077101311</v>
      </c>
      <c r="D20" s="4">
        <v>1861.3576009865601</v>
      </c>
      <c r="E20" s="4">
        <v>1440.89792805974</v>
      </c>
      <c r="F20" s="4">
        <v>1222.88285046942</v>
      </c>
      <c r="G20" s="4">
        <v>782.32503007388505</v>
      </c>
      <c r="H20" s="4">
        <v>721.86238375811001</v>
      </c>
      <c r="I20" s="4">
        <v>720.99898932709505</v>
      </c>
      <c r="J20" s="4">
        <v>762.02650730554205</v>
      </c>
      <c r="K20" s="4">
        <v>1152.8920347462299</v>
      </c>
      <c r="L20" s="4">
        <v>1265.9871379557201</v>
      </c>
    </row>
    <row r="21" spans="1:12" x14ac:dyDescent="0.3">
      <c r="A21" s="10" t="s">
        <v>109</v>
      </c>
      <c r="B21" s="2" t="s">
        <v>3</v>
      </c>
      <c r="C21" s="4">
        <v>2.05868521064522</v>
      </c>
      <c r="D21" s="4">
        <v>0.14599210449717201</v>
      </c>
      <c r="E21" s="4">
        <v>0.154531257612989</v>
      </c>
      <c r="F21" s="4">
        <v>0.13072224119117401</v>
      </c>
      <c r="G21" s="4">
        <v>0.112618115193206</v>
      </c>
      <c r="H21" s="4">
        <v>0.110953061739858</v>
      </c>
      <c r="I21" s="4">
        <v>0.120056066532401</v>
      </c>
      <c r="J21" s="4">
        <v>0.121375138419311</v>
      </c>
      <c r="K21" s="4">
        <v>0.118903739157306</v>
      </c>
      <c r="L21" s="4">
        <v>8.1536642783427205E-2</v>
      </c>
    </row>
    <row r="22" spans="1:12" x14ac:dyDescent="0.3">
      <c r="A22" s="10" t="s">
        <v>110</v>
      </c>
      <c r="B22" s="2" t="s">
        <v>3</v>
      </c>
      <c r="C22" s="4">
        <v>969.44382515351799</v>
      </c>
      <c r="D22" s="4">
        <v>913.27817149766099</v>
      </c>
      <c r="E22" s="4">
        <v>971.99351173858201</v>
      </c>
      <c r="F22" s="4">
        <v>1076.58915378198</v>
      </c>
      <c r="G22" s="4">
        <v>1097.2010838239401</v>
      </c>
      <c r="H22" s="4">
        <v>1123.9506440708899</v>
      </c>
      <c r="I22" s="4">
        <v>1126.2092348542801</v>
      </c>
      <c r="J22" s="4">
        <v>1131.48649268811</v>
      </c>
      <c r="K22" s="4">
        <v>1062.6700300963</v>
      </c>
      <c r="L22" s="4">
        <v>1036.62772736835</v>
      </c>
    </row>
    <row r="23" spans="1:12" x14ac:dyDescent="0.3">
      <c r="A23" s="10" t="s">
        <v>111</v>
      </c>
      <c r="B23" s="2" t="s">
        <v>3</v>
      </c>
      <c r="C23" s="4">
        <v>378.479276300425</v>
      </c>
      <c r="D23" s="4">
        <v>297.39261900039497</v>
      </c>
      <c r="E23" s="4">
        <v>290.002205237731</v>
      </c>
      <c r="F23" s="4">
        <v>237.83367665026699</v>
      </c>
      <c r="G23" s="4">
        <v>206.883723666267</v>
      </c>
      <c r="H23" s="4">
        <v>204.371140608221</v>
      </c>
      <c r="I23" s="4">
        <v>209.27725603662699</v>
      </c>
      <c r="J23" s="4">
        <v>210.63998872507199</v>
      </c>
      <c r="K23" s="4">
        <v>201.92101616301801</v>
      </c>
      <c r="L23" s="4">
        <v>161.39220537362999</v>
      </c>
    </row>
    <row r="24" spans="1:12" x14ac:dyDescent="0.3">
      <c r="A24" s="10" t="s">
        <v>112</v>
      </c>
      <c r="B24" s="2" t="s">
        <v>3</v>
      </c>
      <c r="C24" s="4">
        <v>321.566084814531</v>
      </c>
      <c r="D24" s="4">
        <v>313.74968378966702</v>
      </c>
      <c r="E24" s="4">
        <v>307.948257402048</v>
      </c>
      <c r="F24" s="4">
        <v>310.02303301751198</v>
      </c>
      <c r="G24" s="4">
        <v>264.94986240153497</v>
      </c>
      <c r="H24" s="4">
        <v>225.14194992397501</v>
      </c>
      <c r="I24" s="4">
        <v>188.005216317975</v>
      </c>
      <c r="J24" s="4">
        <v>150.73479591068599</v>
      </c>
      <c r="K24" s="4">
        <v>117.816223593902</v>
      </c>
      <c r="L24" s="4">
        <v>85.527793213092707</v>
      </c>
    </row>
    <row r="25" spans="1:12" x14ac:dyDescent="0.3">
      <c r="A25" s="10" t="s">
        <v>113</v>
      </c>
      <c r="B25" s="2" t="s">
        <v>3</v>
      </c>
      <c r="C25" s="4">
        <v>502.30464153982098</v>
      </c>
      <c r="D25" s="4">
        <v>487.681177187213</v>
      </c>
      <c r="E25" s="4">
        <v>586.72132720908303</v>
      </c>
      <c r="F25" s="4">
        <v>626.46817267017195</v>
      </c>
      <c r="G25" s="4">
        <v>682.92845576793502</v>
      </c>
      <c r="H25" s="4">
        <v>700.89701932956996</v>
      </c>
      <c r="I25" s="4">
        <v>634.81103992666499</v>
      </c>
      <c r="J25" s="4">
        <v>631.72203720603898</v>
      </c>
      <c r="K25" s="4">
        <v>560.83125177641</v>
      </c>
      <c r="L25" s="4">
        <v>516.14312988038796</v>
      </c>
    </row>
    <row r="26" spans="1:12" x14ac:dyDescent="0.3">
      <c r="A26" s="10" t="s">
        <v>114</v>
      </c>
      <c r="B26" s="2" t="s">
        <v>3</v>
      </c>
      <c r="C26" s="4">
        <v>6751.0309174289396</v>
      </c>
      <c r="D26" s="4">
        <v>6455.5008532490601</v>
      </c>
      <c r="E26" s="4">
        <v>3691.7034461045801</v>
      </c>
      <c r="F26" s="4">
        <v>2101.2347142765002</v>
      </c>
      <c r="G26" s="4">
        <v>1579.86226437968</v>
      </c>
      <c r="H26" s="4">
        <v>1394.52621576143</v>
      </c>
      <c r="I26" s="4">
        <v>1230.37349623864</v>
      </c>
      <c r="J26" s="4">
        <v>1157.86548377083</v>
      </c>
      <c r="K26" s="4">
        <v>1145.59642114088</v>
      </c>
      <c r="L26" s="4">
        <v>1083.5901953732</v>
      </c>
    </row>
    <row r="27" spans="1:12" x14ac:dyDescent="0.3">
      <c r="A27" s="10" t="s">
        <v>107</v>
      </c>
      <c r="B27" s="2" t="s">
        <v>4</v>
      </c>
      <c r="C27" s="4">
        <v>172.970414181905</v>
      </c>
      <c r="D27" s="4">
        <v>170.96598015350699</v>
      </c>
      <c r="E27" s="4">
        <v>171.229905401206</v>
      </c>
      <c r="F27" s="4">
        <v>171.98397025405501</v>
      </c>
      <c r="G27" s="4">
        <v>160.02175091741501</v>
      </c>
      <c r="H27" s="4">
        <v>137.81072947092099</v>
      </c>
      <c r="I27" s="4">
        <v>126.24744363860199</v>
      </c>
      <c r="J27" s="4">
        <v>94.035936055089806</v>
      </c>
      <c r="K27" s="4">
        <v>79.790908485796905</v>
      </c>
      <c r="L27" s="4">
        <v>69.641249734844394</v>
      </c>
    </row>
    <row r="28" spans="1:12" x14ac:dyDescent="0.3">
      <c r="A28" s="10" t="s">
        <v>108</v>
      </c>
      <c r="B28" s="2" t="s">
        <v>4</v>
      </c>
      <c r="C28" s="4">
        <v>2058.67077101311</v>
      </c>
      <c r="D28" s="4">
        <v>1861.3576009865501</v>
      </c>
      <c r="E28" s="4">
        <v>1440.89792805974</v>
      </c>
      <c r="F28" s="4">
        <v>1187.45307550139</v>
      </c>
      <c r="G28" s="4">
        <v>998.08081470337299</v>
      </c>
      <c r="H28" s="4">
        <v>943.89373576397497</v>
      </c>
      <c r="I28" s="4">
        <v>1278.53754544239</v>
      </c>
      <c r="J28" s="4">
        <v>1311.43593662374</v>
      </c>
      <c r="K28" s="4">
        <v>172.724501716525</v>
      </c>
      <c r="L28" s="4">
        <v>180.10778036540901</v>
      </c>
    </row>
    <row r="29" spans="1:12" x14ac:dyDescent="0.3">
      <c r="A29" s="10" t="s">
        <v>109</v>
      </c>
      <c r="B29" s="2" t="s">
        <v>4</v>
      </c>
      <c r="C29" s="4">
        <v>2.0586860721157301</v>
      </c>
      <c r="D29" s="4">
        <v>0.150143545061034</v>
      </c>
      <c r="E29" s="4">
        <v>0.14828785164768901</v>
      </c>
      <c r="F29" s="4">
        <v>0.129702356801804</v>
      </c>
      <c r="G29" s="4">
        <v>0.10626323126662</v>
      </c>
      <c r="H29" s="4">
        <v>5.8866201907155601E-2</v>
      </c>
      <c r="I29" s="4">
        <v>1.3699065398984399E-2</v>
      </c>
      <c r="J29" s="4">
        <v>3.3568915206327399E-4</v>
      </c>
      <c r="K29" s="5"/>
      <c r="L29" s="5"/>
    </row>
    <row r="30" spans="1:12" x14ac:dyDescent="0.3">
      <c r="A30" s="10" t="s">
        <v>110</v>
      </c>
      <c r="B30" s="2" t="s">
        <v>4</v>
      </c>
      <c r="C30" s="4">
        <v>969.43505957407604</v>
      </c>
      <c r="D30" s="4">
        <v>916.89321254069898</v>
      </c>
      <c r="E30" s="4">
        <v>970.56083679110998</v>
      </c>
      <c r="F30" s="4">
        <v>1077.3695175072</v>
      </c>
      <c r="G30" s="4">
        <v>1095.69029391104</v>
      </c>
      <c r="H30" s="4">
        <v>1094.3343744997901</v>
      </c>
      <c r="I30" s="4">
        <v>1075.87679241208</v>
      </c>
      <c r="J30" s="4">
        <v>920.79536643436495</v>
      </c>
      <c r="K30" s="4">
        <v>988.15382401363297</v>
      </c>
      <c r="L30" s="4">
        <v>1029.1771141459899</v>
      </c>
    </row>
    <row r="31" spans="1:12" x14ac:dyDescent="0.3">
      <c r="A31" s="10" t="s">
        <v>111</v>
      </c>
      <c r="B31" s="2" t="s">
        <v>4</v>
      </c>
      <c r="C31" s="4">
        <v>378.47963835029299</v>
      </c>
      <c r="D31" s="4">
        <v>303.45512343695901</v>
      </c>
      <c r="E31" s="4">
        <v>291.42699981899199</v>
      </c>
      <c r="F31" s="4">
        <v>237.960052514935</v>
      </c>
      <c r="G31" s="4">
        <v>204.226294154909</v>
      </c>
      <c r="H31" s="4">
        <v>193.33730283183499</v>
      </c>
      <c r="I31" s="4">
        <v>166.89483841228099</v>
      </c>
      <c r="J31" s="4">
        <v>119.68256471978501</v>
      </c>
      <c r="K31" s="4">
        <v>75.843786775023801</v>
      </c>
      <c r="L31" s="4">
        <v>66.440693843302995</v>
      </c>
    </row>
    <row r="32" spans="1:12" x14ac:dyDescent="0.3">
      <c r="A32" s="10" t="s">
        <v>112</v>
      </c>
      <c r="B32" s="2" t="s">
        <v>4</v>
      </c>
      <c r="C32" s="4">
        <v>321.566084814531</v>
      </c>
      <c r="D32" s="4">
        <v>313.76184035686799</v>
      </c>
      <c r="E32" s="4">
        <v>308.01142768348097</v>
      </c>
      <c r="F32" s="4">
        <v>307.32427784996599</v>
      </c>
      <c r="G32" s="4">
        <v>268.71877377033701</v>
      </c>
      <c r="H32" s="4">
        <v>221.172109237429</v>
      </c>
      <c r="I32" s="4">
        <v>183.18919081304099</v>
      </c>
      <c r="J32" s="4">
        <v>141.731835800905</v>
      </c>
      <c r="K32" s="4">
        <v>109.30960075362999</v>
      </c>
      <c r="L32" s="4">
        <v>82.732968019129402</v>
      </c>
    </row>
    <row r="33" spans="1:12" x14ac:dyDescent="0.3">
      <c r="A33" s="10" t="s">
        <v>113</v>
      </c>
      <c r="B33" s="2" t="s">
        <v>4</v>
      </c>
      <c r="C33" s="4">
        <v>499.29822972882801</v>
      </c>
      <c r="D33" s="4">
        <v>487.14832844673401</v>
      </c>
      <c r="E33" s="4">
        <v>554.15744086247901</v>
      </c>
      <c r="F33" s="4">
        <v>593.76627083381902</v>
      </c>
      <c r="G33" s="4">
        <v>643.78746766698998</v>
      </c>
      <c r="H33" s="4">
        <v>567.74039106593204</v>
      </c>
      <c r="I33" s="4">
        <v>481.27606769353298</v>
      </c>
      <c r="J33" s="4">
        <v>374.64225544913398</v>
      </c>
      <c r="K33" s="4">
        <v>251.55138794108299</v>
      </c>
      <c r="L33" s="4">
        <v>244.38999550075101</v>
      </c>
    </row>
    <row r="34" spans="1:12" x14ac:dyDescent="0.3">
      <c r="A34" s="10" t="s">
        <v>114</v>
      </c>
      <c r="B34" s="2" t="s">
        <v>4</v>
      </c>
      <c r="C34" s="4">
        <v>6751.0307145505803</v>
      </c>
      <c r="D34" s="4">
        <v>6455.5006503707</v>
      </c>
      <c r="E34" s="4">
        <v>3691.5146434954499</v>
      </c>
      <c r="F34" s="4">
        <v>2107.2055946659598</v>
      </c>
      <c r="G34" s="4">
        <v>1566.6202077037699</v>
      </c>
      <c r="H34" s="4">
        <v>1311.5946914829999</v>
      </c>
      <c r="I34" s="4">
        <v>1094.49973243977</v>
      </c>
      <c r="J34" s="4">
        <v>904.09132916178999</v>
      </c>
      <c r="K34" s="4">
        <v>765.38921335246096</v>
      </c>
      <c r="L34" s="4">
        <v>702.80161448700699</v>
      </c>
    </row>
    <row r="35" spans="1:12" x14ac:dyDescent="0.3">
      <c r="A35" s="10" t="s">
        <v>107</v>
      </c>
      <c r="B35" s="2" t="s">
        <v>5</v>
      </c>
      <c r="C35" s="4">
        <v>172.970414181905</v>
      </c>
      <c r="D35" s="4">
        <v>171.56111494822699</v>
      </c>
      <c r="E35" s="4">
        <v>171.91699885393899</v>
      </c>
      <c r="F35" s="4">
        <v>169.623734890224</v>
      </c>
      <c r="G35" s="4">
        <v>165.07040560018299</v>
      </c>
      <c r="H35" s="4">
        <v>158.85738849663599</v>
      </c>
      <c r="I35" s="4">
        <v>128.19189706820799</v>
      </c>
      <c r="J35" s="4">
        <v>120.484531643925</v>
      </c>
      <c r="K35" s="4">
        <v>113.648592261069</v>
      </c>
      <c r="L35" s="4">
        <v>102.399187325502</v>
      </c>
    </row>
    <row r="36" spans="1:12" x14ac:dyDescent="0.3">
      <c r="A36" s="10" t="s">
        <v>108</v>
      </c>
      <c r="B36" s="2" t="s">
        <v>5</v>
      </c>
      <c r="C36" s="4">
        <v>2058.67077101311</v>
      </c>
      <c r="D36" s="4">
        <v>1861.3576009865601</v>
      </c>
      <c r="E36" s="4">
        <v>1440.89792805974</v>
      </c>
      <c r="F36" s="4">
        <v>1235.12480649945</v>
      </c>
      <c r="G36" s="4">
        <v>758.86248308046402</v>
      </c>
      <c r="H36" s="4">
        <v>527.21015879125696</v>
      </c>
      <c r="I36" s="4">
        <v>733.77056366310399</v>
      </c>
      <c r="J36" s="4">
        <v>829.52901296964205</v>
      </c>
      <c r="K36" s="4">
        <v>949.86132152523896</v>
      </c>
      <c r="L36" s="4">
        <v>1206.28408399515</v>
      </c>
    </row>
    <row r="37" spans="1:12" x14ac:dyDescent="0.3">
      <c r="A37" s="10" t="s">
        <v>109</v>
      </c>
      <c r="B37" s="2" t="s">
        <v>5</v>
      </c>
      <c r="C37" s="4">
        <v>2.0586956049283698</v>
      </c>
      <c r="D37" s="4">
        <v>0.14594899467050099</v>
      </c>
      <c r="E37" s="4">
        <v>0.144497758871898</v>
      </c>
      <c r="F37" s="4">
        <v>0.125849918598085</v>
      </c>
      <c r="G37" s="4">
        <v>0.106797081833368</v>
      </c>
      <c r="H37" s="4">
        <v>9.3790058485878999E-2</v>
      </c>
      <c r="I37" s="4">
        <v>4.8414850641584899E-2</v>
      </c>
      <c r="J37" s="4">
        <v>2.5623993448127898E-3</v>
      </c>
      <c r="K37" s="5"/>
      <c r="L37" s="5"/>
    </row>
    <row r="38" spans="1:12" x14ac:dyDescent="0.3">
      <c r="A38" s="10" t="s">
        <v>110</v>
      </c>
      <c r="B38" s="2" t="s">
        <v>5</v>
      </c>
      <c r="C38" s="4">
        <v>969.27744779608895</v>
      </c>
      <c r="D38" s="4">
        <v>913.56354488839395</v>
      </c>
      <c r="E38" s="4">
        <v>971.58988901904695</v>
      </c>
      <c r="F38" s="4">
        <v>1077.0285883132201</v>
      </c>
      <c r="G38" s="4">
        <v>1099.63823618786</v>
      </c>
      <c r="H38" s="4">
        <v>1124.29724119193</v>
      </c>
      <c r="I38" s="4">
        <v>1133.60978577174</v>
      </c>
      <c r="J38" s="4">
        <v>1151.05021008126</v>
      </c>
      <c r="K38" s="4">
        <v>1238.18514395222</v>
      </c>
      <c r="L38" s="4">
        <v>1219.5670021496201</v>
      </c>
    </row>
    <row r="39" spans="1:12" x14ac:dyDescent="0.3">
      <c r="A39" s="10" t="s">
        <v>111</v>
      </c>
      <c r="B39" s="2" t="s">
        <v>5</v>
      </c>
      <c r="C39" s="4">
        <v>378.47820798110598</v>
      </c>
      <c r="D39" s="4">
        <v>302.508933581539</v>
      </c>
      <c r="E39" s="4">
        <v>297.34004419493903</v>
      </c>
      <c r="F39" s="4">
        <v>244.435977769826</v>
      </c>
      <c r="G39" s="4">
        <v>212.734956183999</v>
      </c>
      <c r="H39" s="4">
        <v>207.28190293690901</v>
      </c>
      <c r="I39" s="4">
        <v>185.42962013975799</v>
      </c>
      <c r="J39" s="4">
        <v>159.439722048166</v>
      </c>
      <c r="K39" s="4">
        <v>119.33998010375601</v>
      </c>
      <c r="L39" s="4">
        <v>83.167782658519897</v>
      </c>
    </row>
    <row r="40" spans="1:12" x14ac:dyDescent="0.3">
      <c r="A40" s="10" t="s">
        <v>112</v>
      </c>
      <c r="B40" s="2" t="s">
        <v>5</v>
      </c>
      <c r="C40" s="4">
        <v>321.566084814531</v>
      </c>
      <c r="D40" s="4">
        <v>313.75224938828597</v>
      </c>
      <c r="E40" s="4">
        <v>307.91548418815501</v>
      </c>
      <c r="F40" s="4">
        <v>310.01322075469699</v>
      </c>
      <c r="G40" s="4">
        <v>264.86029535108503</v>
      </c>
      <c r="H40" s="4">
        <v>225.06178019777701</v>
      </c>
      <c r="I40" s="4">
        <v>187.99416551466101</v>
      </c>
      <c r="J40" s="4">
        <v>152.43185780455801</v>
      </c>
      <c r="K40" s="4">
        <v>121.294331563196</v>
      </c>
      <c r="L40" s="4">
        <v>88.317754582292295</v>
      </c>
    </row>
    <row r="41" spans="1:12" x14ac:dyDescent="0.3">
      <c r="A41" s="10" t="s">
        <v>113</v>
      </c>
      <c r="B41" s="2" t="s">
        <v>5</v>
      </c>
      <c r="C41" s="4">
        <v>502.26755087522599</v>
      </c>
      <c r="D41" s="4">
        <v>487.71679443078398</v>
      </c>
      <c r="E41" s="4">
        <v>591.33673313916802</v>
      </c>
      <c r="F41" s="4">
        <v>633.01566550811594</v>
      </c>
      <c r="G41" s="4">
        <v>692.84854987128199</v>
      </c>
      <c r="H41" s="4">
        <v>716.49103465892301</v>
      </c>
      <c r="I41" s="4">
        <v>665.04874334646195</v>
      </c>
      <c r="J41" s="4">
        <v>708.85331135285298</v>
      </c>
      <c r="K41" s="4">
        <v>795.23932810670203</v>
      </c>
      <c r="L41" s="4">
        <v>828.30014232968699</v>
      </c>
    </row>
    <row r="42" spans="1:12" x14ac:dyDescent="0.3">
      <c r="A42" s="10" t="s">
        <v>114</v>
      </c>
      <c r="B42" s="2" t="s">
        <v>5</v>
      </c>
      <c r="C42" s="4">
        <v>6751.02209745865</v>
      </c>
      <c r="D42" s="4">
        <v>6455.43951418081</v>
      </c>
      <c r="E42" s="4">
        <v>3691.69089421832</v>
      </c>
      <c r="F42" s="4">
        <v>2104.4319370052399</v>
      </c>
      <c r="G42" s="4">
        <v>1584.6364306973101</v>
      </c>
      <c r="H42" s="4">
        <v>1315.02134215354</v>
      </c>
      <c r="I42" s="4">
        <v>1109.2594754182801</v>
      </c>
      <c r="J42" s="4">
        <v>994.83117847303504</v>
      </c>
      <c r="K42" s="4">
        <v>1010.95666692537</v>
      </c>
      <c r="L42" s="4">
        <v>871.13203857829501</v>
      </c>
    </row>
    <row r="43" spans="1:12" x14ac:dyDescent="0.3">
      <c r="A43" s="10" t="s">
        <v>107</v>
      </c>
      <c r="B43" s="2" t="s">
        <v>6</v>
      </c>
      <c r="C43" s="4">
        <v>172.970414181905</v>
      </c>
      <c r="D43" s="4">
        <v>171.90309861424501</v>
      </c>
      <c r="E43" s="4">
        <v>171.21516685584299</v>
      </c>
      <c r="F43" s="4">
        <v>170.56829585079399</v>
      </c>
      <c r="G43" s="4">
        <v>160.73138256412901</v>
      </c>
      <c r="H43" s="4">
        <v>153.90824769797399</v>
      </c>
      <c r="I43" s="4">
        <v>127.99828362539</v>
      </c>
      <c r="J43" s="4">
        <v>96.662856295287597</v>
      </c>
      <c r="K43" s="4">
        <v>82.681144444786099</v>
      </c>
      <c r="L43" s="4">
        <v>70.213430491475407</v>
      </c>
    </row>
    <row r="44" spans="1:12" x14ac:dyDescent="0.3">
      <c r="A44" s="10" t="s">
        <v>108</v>
      </c>
      <c r="B44" s="2" t="s">
        <v>6</v>
      </c>
      <c r="C44" s="4">
        <v>2058.67077101311</v>
      </c>
      <c r="D44" s="4">
        <v>1861.3576009865601</v>
      </c>
      <c r="E44" s="4">
        <v>1440.89792805974</v>
      </c>
      <c r="F44" s="4">
        <v>1247.2566294599001</v>
      </c>
      <c r="G44" s="4">
        <v>727.78078516256699</v>
      </c>
      <c r="H44" s="4">
        <v>808.92278431260695</v>
      </c>
      <c r="I44" s="4">
        <v>844.36299514421296</v>
      </c>
      <c r="J44" s="4">
        <v>1203.9688155910201</v>
      </c>
      <c r="K44" s="4">
        <v>1303.97339296891</v>
      </c>
      <c r="L44" s="4">
        <v>1066.8777049556099</v>
      </c>
    </row>
    <row r="45" spans="1:12" x14ac:dyDescent="0.3">
      <c r="A45" s="10" t="s">
        <v>109</v>
      </c>
      <c r="B45" s="2" t="s">
        <v>6</v>
      </c>
      <c r="C45" s="4">
        <v>2.0586852721884301</v>
      </c>
      <c r="D45" s="4">
        <v>0.14628789897983099</v>
      </c>
      <c r="E45" s="4">
        <v>0.13478805408318001</v>
      </c>
      <c r="F45" s="4">
        <v>0.11108405846675</v>
      </c>
      <c r="G45" s="4">
        <v>9.2318398025552501E-2</v>
      </c>
      <c r="H45" s="4">
        <v>0.11163399884849901</v>
      </c>
      <c r="I45" s="4">
        <v>9.4912685680838202E-2</v>
      </c>
      <c r="J45" s="4">
        <v>9.1475533293381706E-2</v>
      </c>
      <c r="K45" s="4">
        <v>7.4141921403884495E-2</v>
      </c>
      <c r="L45" s="5"/>
    </row>
    <row r="46" spans="1:12" x14ac:dyDescent="0.3">
      <c r="A46" s="10" t="s">
        <v>110</v>
      </c>
      <c r="B46" s="2" t="s">
        <v>6</v>
      </c>
      <c r="C46" s="4">
        <v>969.44382515351799</v>
      </c>
      <c r="D46" s="4">
        <v>913.92576491122702</v>
      </c>
      <c r="E46" s="4">
        <v>974.51479950239798</v>
      </c>
      <c r="F46" s="4">
        <v>1074.5239851792801</v>
      </c>
      <c r="G46" s="4">
        <v>1096.9546231239499</v>
      </c>
      <c r="H46" s="4">
        <v>1105.5553648242701</v>
      </c>
      <c r="I46" s="4">
        <v>1119.2889662638199</v>
      </c>
      <c r="J46" s="4">
        <v>1022.7054173536</v>
      </c>
      <c r="K46" s="4">
        <v>1000.91421125794</v>
      </c>
      <c r="L46" s="4">
        <v>1025.65016775702</v>
      </c>
    </row>
    <row r="47" spans="1:12" x14ac:dyDescent="0.3">
      <c r="A47" s="10" t="s">
        <v>111</v>
      </c>
      <c r="B47" s="2" t="s">
        <v>6</v>
      </c>
      <c r="C47" s="4">
        <v>378.479201151513</v>
      </c>
      <c r="D47" s="4">
        <v>297.22856863715901</v>
      </c>
      <c r="E47" s="4">
        <v>289.40098094247401</v>
      </c>
      <c r="F47" s="4">
        <v>237.66509316118101</v>
      </c>
      <c r="G47" s="4">
        <v>206.595463104027</v>
      </c>
      <c r="H47" s="4">
        <v>204.891298369916</v>
      </c>
      <c r="I47" s="4">
        <v>207.05803437290999</v>
      </c>
      <c r="J47" s="4">
        <v>192.01523524715</v>
      </c>
      <c r="K47" s="4">
        <v>139.20170164031299</v>
      </c>
      <c r="L47" s="4">
        <v>87.718376606046206</v>
      </c>
    </row>
    <row r="48" spans="1:12" x14ac:dyDescent="0.3">
      <c r="A48" s="10" t="s">
        <v>112</v>
      </c>
      <c r="B48" s="2" t="s">
        <v>6</v>
      </c>
      <c r="C48" s="4">
        <v>321.566084814531</v>
      </c>
      <c r="D48" s="4">
        <v>313.681998316251</v>
      </c>
      <c r="E48" s="4">
        <v>308.023420081594</v>
      </c>
      <c r="F48" s="4">
        <v>310.11671719037702</v>
      </c>
      <c r="G48" s="4">
        <v>265.19859973521301</v>
      </c>
      <c r="H48" s="4">
        <v>224.20610525699999</v>
      </c>
      <c r="I48" s="4">
        <v>187.99649901232701</v>
      </c>
      <c r="J48" s="4">
        <v>146.977902435771</v>
      </c>
      <c r="K48" s="4">
        <v>114.136428671437</v>
      </c>
      <c r="L48" s="4">
        <v>83.370186783332301</v>
      </c>
    </row>
    <row r="49" spans="1:12" x14ac:dyDescent="0.3">
      <c r="A49" s="10" t="s">
        <v>113</v>
      </c>
      <c r="B49" s="2" t="s">
        <v>6</v>
      </c>
      <c r="C49" s="4">
        <v>502.295328310488</v>
      </c>
      <c r="D49" s="4">
        <v>487.620013175059</v>
      </c>
      <c r="E49" s="4">
        <v>583.48884649629701</v>
      </c>
      <c r="F49" s="4">
        <v>623.79737937610503</v>
      </c>
      <c r="G49" s="4">
        <v>687.81474500400202</v>
      </c>
      <c r="H49" s="4">
        <v>659.75164527459299</v>
      </c>
      <c r="I49" s="4">
        <v>623.16656780858398</v>
      </c>
      <c r="J49" s="4">
        <v>537.17890233015805</v>
      </c>
      <c r="K49" s="4">
        <v>496.73994998224299</v>
      </c>
      <c r="L49" s="4">
        <v>386.34018824403898</v>
      </c>
    </row>
    <row r="50" spans="1:12" x14ac:dyDescent="0.3">
      <c r="A50" s="10" t="s">
        <v>114</v>
      </c>
      <c r="B50" s="2" t="s">
        <v>6</v>
      </c>
      <c r="C50" s="4">
        <v>6751.02209745865</v>
      </c>
      <c r="D50" s="4">
        <v>6455.4946285559199</v>
      </c>
      <c r="E50" s="4">
        <v>3691.7056136633801</v>
      </c>
      <c r="F50" s="4">
        <v>2101.9699951022299</v>
      </c>
      <c r="G50" s="4">
        <v>1579.8555180228</v>
      </c>
      <c r="H50" s="4">
        <v>1384.4985210974401</v>
      </c>
      <c r="I50" s="4">
        <v>1221.4861198190499</v>
      </c>
      <c r="J50" s="4">
        <v>1100.9203664296101</v>
      </c>
      <c r="K50" s="4">
        <v>954.57814178221599</v>
      </c>
      <c r="L50" s="4">
        <v>808.77987021434603</v>
      </c>
    </row>
    <row r="51" spans="1:12" x14ac:dyDescent="0.3">
      <c r="A51" s="10" t="s">
        <v>107</v>
      </c>
      <c r="B51" s="2" t="s">
        <v>7</v>
      </c>
      <c r="C51" s="4">
        <v>172.970414181905</v>
      </c>
      <c r="D51" s="4">
        <v>172.17734780098201</v>
      </c>
      <c r="E51" s="4">
        <v>172.990524404089</v>
      </c>
      <c r="F51" s="4">
        <v>168.378821766991</v>
      </c>
      <c r="G51" s="4">
        <v>160.697561628165</v>
      </c>
      <c r="H51" s="4">
        <v>150.356306143236</v>
      </c>
      <c r="I51" s="4">
        <v>128.17536803390101</v>
      </c>
      <c r="J51" s="4">
        <v>119.56630188189401</v>
      </c>
      <c r="K51" s="4">
        <v>82.844529819661403</v>
      </c>
      <c r="L51" s="4">
        <v>71.111412547527493</v>
      </c>
    </row>
    <row r="52" spans="1:12" x14ac:dyDescent="0.3">
      <c r="A52" s="10" t="s">
        <v>108</v>
      </c>
      <c r="B52" s="2" t="s">
        <v>7</v>
      </c>
      <c r="C52" s="4">
        <v>2058.67077101311</v>
      </c>
      <c r="D52" s="4">
        <v>1861.3576009865601</v>
      </c>
      <c r="E52" s="4">
        <v>1440.89792805974</v>
      </c>
      <c r="F52" s="4">
        <v>1246.9223013105</v>
      </c>
      <c r="G52" s="4">
        <v>696.61985238279101</v>
      </c>
      <c r="H52" s="4">
        <v>790.49140054209101</v>
      </c>
      <c r="I52" s="4">
        <v>845.99347838320796</v>
      </c>
      <c r="J52" s="4">
        <v>1011.27802709654</v>
      </c>
      <c r="K52" s="4">
        <v>1344.39919092369</v>
      </c>
      <c r="L52" s="4">
        <v>1314.7328482370899</v>
      </c>
    </row>
    <row r="53" spans="1:12" x14ac:dyDescent="0.3">
      <c r="A53" s="10" t="s">
        <v>109</v>
      </c>
      <c r="B53" s="2" t="s">
        <v>7</v>
      </c>
      <c r="C53" s="4">
        <v>2.05868573811519</v>
      </c>
      <c r="D53" s="4">
        <v>0.14583713279965499</v>
      </c>
      <c r="E53" s="4">
        <v>0.14393434372021199</v>
      </c>
      <c r="F53" s="4">
        <v>0.12557505900441801</v>
      </c>
      <c r="G53" s="4">
        <v>0.10601919905038799</v>
      </c>
      <c r="H53" s="4">
        <v>5.8634353342477102E-2</v>
      </c>
      <c r="I53" s="4">
        <v>1.3081603192433299E-2</v>
      </c>
      <c r="J53" s="4">
        <v>1.30561592323368E-3</v>
      </c>
      <c r="K53" s="5"/>
      <c r="L53" s="5"/>
    </row>
    <row r="54" spans="1:12" x14ac:dyDescent="0.3">
      <c r="A54" s="10" t="s">
        <v>110</v>
      </c>
      <c r="B54" s="2" t="s">
        <v>7</v>
      </c>
      <c r="C54" s="4">
        <v>969.44382515351799</v>
      </c>
      <c r="D54" s="4">
        <v>913.43534066831899</v>
      </c>
      <c r="E54" s="4">
        <v>972.62279543148202</v>
      </c>
      <c r="F54" s="4">
        <v>1076.1993047449901</v>
      </c>
      <c r="G54" s="4">
        <v>1098.5045340009101</v>
      </c>
      <c r="H54" s="4">
        <v>1110.7349147735099</v>
      </c>
      <c r="I54" s="4">
        <v>1127.1768947507801</v>
      </c>
      <c r="J54" s="4">
        <v>1128.7190480138399</v>
      </c>
      <c r="K54" s="4">
        <v>1080.72769361065</v>
      </c>
      <c r="L54" s="4">
        <v>1030.91554614085</v>
      </c>
    </row>
    <row r="55" spans="1:12" x14ac:dyDescent="0.3">
      <c r="A55" s="10" t="s">
        <v>111</v>
      </c>
      <c r="B55" s="2" t="s">
        <v>7</v>
      </c>
      <c r="C55" s="4">
        <v>378.47927617373301</v>
      </c>
      <c r="D55" s="4">
        <v>301.61621205505298</v>
      </c>
      <c r="E55" s="4">
        <v>297.02582593288002</v>
      </c>
      <c r="F55" s="4">
        <v>245.01856182098001</v>
      </c>
      <c r="G55" s="4">
        <v>212.57141051902499</v>
      </c>
      <c r="H55" s="4">
        <v>206.83177296066501</v>
      </c>
      <c r="I55" s="4">
        <v>183.434234068536</v>
      </c>
      <c r="J55" s="4">
        <v>153.047308741385</v>
      </c>
      <c r="K55" s="4">
        <v>116.069190240635</v>
      </c>
      <c r="L55" s="4">
        <v>80.954752608530697</v>
      </c>
    </row>
    <row r="56" spans="1:12" x14ac:dyDescent="0.3">
      <c r="A56" s="10" t="s">
        <v>112</v>
      </c>
      <c r="B56" s="2" t="s">
        <v>7</v>
      </c>
      <c r="C56" s="4">
        <v>321.566084814531</v>
      </c>
      <c r="D56" s="4">
        <v>313.74411674500698</v>
      </c>
      <c r="E56" s="4">
        <v>307.948257402048</v>
      </c>
      <c r="F56" s="4">
        <v>310.00926300296402</v>
      </c>
      <c r="G56" s="4">
        <v>265.07186409548302</v>
      </c>
      <c r="H56" s="4">
        <v>224.141634980536</v>
      </c>
      <c r="I56" s="4">
        <v>188.20237581468999</v>
      </c>
      <c r="J56" s="4">
        <v>150.981734001798</v>
      </c>
      <c r="K56" s="4">
        <v>117.861384671173</v>
      </c>
      <c r="L56" s="4">
        <v>85.341712420940198</v>
      </c>
    </row>
    <row r="57" spans="1:12" x14ac:dyDescent="0.3">
      <c r="A57" s="10" t="s">
        <v>113</v>
      </c>
      <c r="B57" s="2" t="s">
        <v>7</v>
      </c>
      <c r="C57" s="4">
        <v>501.39459108384</v>
      </c>
      <c r="D57" s="4">
        <v>487.85229448202199</v>
      </c>
      <c r="E57" s="4">
        <v>590.52431292370704</v>
      </c>
      <c r="F57" s="4">
        <v>630.706170389666</v>
      </c>
      <c r="G57" s="4">
        <v>697.83815140725801</v>
      </c>
      <c r="H57" s="4">
        <v>673.05906077749603</v>
      </c>
      <c r="I57" s="4">
        <v>656.17106701928003</v>
      </c>
      <c r="J57" s="4">
        <v>680.56464334998395</v>
      </c>
      <c r="K57" s="4">
        <v>642.426341269452</v>
      </c>
      <c r="L57" s="4">
        <v>577.54682195549901</v>
      </c>
    </row>
    <row r="58" spans="1:12" x14ac:dyDescent="0.3">
      <c r="A58" s="10" t="s">
        <v>114</v>
      </c>
      <c r="B58" s="2" t="s">
        <v>7</v>
      </c>
      <c r="C58" s="4">
        <v>6751.0309174289396</v>
      </c>
      <c r="D58" s="4">
        <v>6455.4457388739502</v>
      </c>
      <c r="E58" s="4">
        <v>3691.69089421832</v>
      </c>
      <c r="F58" s="4">
        <v>2114.0684683745699</v>
      </c>
      <c r="G58" s="4">
        <v>1584.6364306973101</v>
      </c>
      <c r="H58" s="4">
        <v>1313.6586841082899</v>
      </c>
      <c r="I58" s="4">
        <v>1106.24905382821</v>
      </c>
      <c r="J58" s="4">
        <v>997.34520549890306</v>
      </c>
      <c r="K58" s="4">
        <v>886.53255499608895</v>
      </c>
      <c r="L58" s="4">
        <v>726.14978446633904</v>
      </c>
    </row>
    <row r="59" spans="1:12" x14ac:dyDescent="0.3">
      <c r="A59" s="10" t="s">
        <v>107</v>
      </c>
      <c r="B59" s="2" t="s">
        <v>10</v>
      </c>
      <c r="C59" s="4">
        <v>172.970414181905</v>
      </c>
      <c r="D59" s="4">
        <v>171.90287453745299</v>
      </c>
      <c r="E59" s="4">
        <v>171.21541121492899</v>
      </c>
      <c r="F59" s="4">
        <v>170.56845667342699</v>
      </c>
      <c r="G59" s="4">
        <v>160.733323712361</v>
      </c>
      <c r="H59" s="4">
        <v>153.90824769797399</v>
      </c>
      <c r="I59" s="4">
        <v>127.99828362539</v>
      </c>
      <c r="J59" s="4">
        <v>96.671889931408899</v>
      </c>
      <c r="K59" s="4">
        <v>82.7107456410738</v>
      </c>
      <c r="L59" s="4">
        <v>70.194463647132295</v>
      </c>
    </row>
    <row r="60" spans="1:12" x14ac:dyDescent="0.3">
      <c r="A60" s="10" t="s">
        <v>108</v>
      </c>
      <c r="B60" s="2" t="s">
        <v>10</v>
      </c>
      <c r="C60" s="4">
        <v>2058.67077101311</v>
      </c>
      <c r="D60" s="4">
        <v>1861.3576009865601</v>
      </c>
      <c r="E60" s="4">
        <v>1440.89792805974</v>
      </c>
      <c r="F60" s="4">
        <v>1246.99874993701</v>
      </c>
      <c r="G60" s="4">
        <v>726.77161664064499</v>
      </c>
      <c r="H60" s="4">
        <v>810.98305202679103</v>
      </c>
      <c r="I60" s="4">
        <v>844.80281996223096</v>
      </c>
      <c r="J60" s="4">
        <v>1192.9236680147701</v>
      </c>
      <c r="K60" s="4">
        <v>1304.59504429458</v>
      </c>
      <c r="L60" s="4">
        <v>1033.29121203507</v>
      </c>
    </row>
    <row r="61" spans="1:12" x14ac:dyDescent="0.3">
      <c r="A61" s="10" t="s">
        <v>109</v>
      </c>
      <c r="B61" s="2" t="s">
        <v>10</v>
      </c>
      <c r="C61" s="4">
        <v>2.0586852721884301</v>
      </c>
      <c r="D61" s="4">
        <v>0.146292018744097</v>
      </c>
      <c r="E61" s="4">
        <v>0.13479165196637899</v>
      </c>
      <c r="F61" s="4">
        <v>0.11107298242223899</v>
      </c>
      <c r="G61" s="4">
        <v>9.2329455914121603E-2</v>
      </c>
      <c r="H61" s="4">
        <v>0.11157382826546</v>
      </c>
      <c r="I61" s="4">
        <v>9.5026900760904004E-2</v>
      </c>
      <c r="J61" s="4">
        <v>9.1338275458206206E-2</v>
      </c>
      <c r="K61" s="4">
        <v>7.4169576205173102E-2</v>
      </c>
      <c r="L61" s="5"/>
    </row>
    <row r="62" spans="1:12" x14ac:dyDescent="0.3">
      <c r="A62" s="10" t="s">
        <v>110</v>
      </c>
      <c r="B62" s="2" t="s">
        <v>10</v>
      </c>
      <c r="C62" s="4">
        <v>969.44382515351799</v>
      </c>
      <c r="D62" s="4">
        <v>913.93706013550195</v>
      </c>
      <c r="E62" s="4">
        <v>974.54687895082895</v>
      </c>
      <c r="F62" s="4">
        <v>1074.7052754060601</v>
      </c>
      <c r="G62" s="4">
        <v>1097.17488650318</v>
      </c>
      <c r="H62" s="4">
        <v>1106.51905740338</v>
      </c>
      <c r="I62" s="4">
        <v>1117.5050808410599</v>
      </c>
      <c r="J62" s="4">
        <v>1033.28110476744</v>
      </c>
      <c r="K62" s="4">
        <v>1000.90594947522</v>
      </c>
      <c r="L62" s="4">
        <v>1025.7758875709801</v>
      </c>
    </row>
    <row r="63" spans="1:12" x14ac:dyDescent="0.3">
      <c r="A63" s="10" t="s">
        <v>111</v>
      </c>
      <c r="B63" s="2" t="s">
        <v>10</v>
      </c>
      <c r="C63" s="4">
        <v>378.479201151513</v>
      </c>
      <c r="D63" s="4">
        <v>297.22842184222202</v>
      </c>
      <c r="E63" s="4">
        <v>289.368003673038</v>
      </c>
      <c r="F63" s="4">
        <v>237.60531810152301</v>
      </c>
      <c r="G63" s="4">
        <v>206.60671774714299</v>
      </c>
      <c r="H63" s="4">
        <v>204.77762862957599</v>
      </c>
      <c r="I63" s="4">
        <v>206.97073391167001</v>
      </c>
      <c r="J63" s="4">
        <v>190.611088480739</v>
      </c>
      <c r="K63" s="4">
        <v>138.491270342966</v>
      </c>
      <c r="L63" s="4">
        <v>87.834251945237995</v>
      </c>
    </row>
    <row r="64" spans="1:12" x14ac:dyDescent="0.3">
      <c r="A64" s="10" t="s">
        <v>112</v>
      </c>
      <c r="B64" s="2" t="s">
        <v>10</v>
      </c>
      <c r="C64" s="4">
        <v>321.566084814531</v>
      </c>
      <c r="D64" s="4">
        <v>313.681998316251</v>
      </c>
      <c r="E64" s="4">
        <v>308.01304839631803</v>
      </c>
      <c r="F64" s="4">
        <v>310.10588473531902</v>
      </c>
      <c r="G64" s="4">
        <v>265.18731181267299</v>
      </c>
      <c r="H64" s="4">
        <v>224.19865244511101</v>
      </c>
      <c r="I64" s="4">
        <v>187.99649901232701</v>
      </c>
      <c r="J64" s="4">
        <v>146.99120996967</v>
      </c>
      <c r="K64" s="4">
        <v>114.14973620533701</v>
      </c>
      <c r="L64" s="4">
        <v>83.729054483550499</v>
      </c>
    </row>
    <row r="65" spans="1:12" x14ac:dyDescent="0.3">
      <c r="A65" s="10" t="s">
        <v>113</v>
      </c>
      <c r="B65" s="2" t="s">
        <v>10</v>
      </c>
      <c r="C65" s="4">
        <v>502.29813848673302</v>
      </c>
      <c r="D65" s="4">
        <v>487.61528332278999</v>
      </c>
      <c r="E65" s="4">
        <v>583.90346752620303</v>
      </c>
      <c r="F65" s="4">
        <v>624.20319374443</v>
      </c>
      <c r="G65" s="4">
        <v>688.23921380601598</v>
      </c>
      <c r="H65" s="4">
        <v>660.14339348113003</v>
      </c>
      <c r="I65" s="4">
        <v>624.65211447814704</v>
      </c>
      <c r="J65" s="4">
        <v>540.08950469580896</v>
      </c>
      <c r="K65" s="4">
        <v>498.42011417836198</v>
      </c>
      <c r="L65" s="4">
        <v>393.26250360953901</v>
      </c>
    </row>
    <row r="66" spans="1:12" x14ac:dyDescent="0.3">
      <c r="A66" s="10" t="s">
        <v>114</v>
      </c>
      <c r="B66" s="2" t="s">
        <v>10</v>
      </c>
      <c r="C66" s="4">
        <v>6751.02209745865</v>
      </c>
      <c r="D66" s="4">
        <v>6455.4946285559199</v>
      </c>
      <c r="E66" s="4">
        <v>3691.7056136633801</v>
      </c>
      <c r="F66" s="4">
        <v>2101.86920012578</v>
      </c>
      <c r="G66" s="4">
        <v>1579.8555180228</v>
      </c>
      <c r="H66" s="4">
        <v>1385.25672056486</v>
      </c>
      <c r="I66" s="4">
        <v>1222.71281772973</v>
      </c>
      <c r="J66" s="4">
        <v>1099.36311948201</v>
      </c>
      <c r="K66" s="4">
        <v>954.43540395368802</v>
      </c>
      <c r="L66" s="4">
        <v>811.65985947196896</v>
      </c>
    </row>
    <row r="67" spans="1:12" x14ac:dyDescent="0.3">
      <c r="A67" s="10" t="s">
        <v>107</v>
      </c>
      <c r="B67" s="2" t="s">
        <v>13</v>
      </c>
      <c r="C67" s="4">
        <v>172.970414181905</v>
      </c>
      <c r="D67" s="4">
        <v>171.90309861424501</v>
      </c>
      <c r="E67" s="4">
        <v>171.21516685584299</v>
      </c>
      <c r="F67" s="4">
        <v>170.56829585079399</v>
      </c>
      <c r="G67" s="4">
        <v>160.73138256412901</v>
      </c>
      <c r="H67" s="4">
        <v>153.90824769797399</v>
      </c>
      <c r="I67" s="4">
        <v>127.99828362539</v>
      </c>
      <c r="J67" s="4">
        <v>96.662856295287597</v>
      </c>
      <c r="K67" s="4">
        <v>82.681144444786099</v>
      </c>
      <c r="L67" s="4">
        <v>70.213430491475407</v>
      </c>
    </row>
    <row r="68" spans="1:12" x14ac:dyDescent="0.3">
      <c r="A68" s="10" t="s">
        <v>108</v>
      </c>
      <c r="B68" s="2" t="s">
        <v>13</v>
      </c>
      <c r="C68" s="4">
        <v>2058.67077101311</v>
      </c>
      <c r="D68" s="4">
        <v>1861.3576009865601</v>
      </c>
      <c r="E68" s="4">
        <v>1440.89792805974</v>
      </c>
      <c r="F68" s="4">
        <v>1247.2566294620499</v>
      </c>
      <c r="G68" s="4">
        <v>727.78078517365998</v>
      </c>
      <c r="H68" s="4">
        <v>808.92278431080297</v>
      </c>
      <c r="I68" s="4">
        <v>844.36299514369398</v>
      </c>
      <c r="J68" s="4">
        <v>1203.9688157251801</v>
      </c>
      <c r="K68" s="4">
        <v>1303.97339300557</v>
      </c>
      <c r="L68" s="4">
        <v>1066.8777049556099</v>
      </c>
    </row>
    <row r="69" spans="1:12" x14ac:dyDescent="0.3">
      <c r="A69" s="10" t="s">
        <v>109</v>
      </c>
      <c r="B69" s="2" t="s">
        <v>13</v>
      </c>
      <c r="C69" s="4">
        <v>2.0586852721884301</v>
      </c>
      <c r="D69" s="4">
        <v>0.14628789897983099</v>
      </c>
      <c r="E69" s="4">
        <v>0.13478805408318001</v>
      </c>
      <c r="F69" s="4">
        <v>0.11108405846675</v>
      </c>
      <c r="G69" s="4">
        <v>9.2318398025552501E-2</v>
      </c>
      <c r="H69" s="4">
        <v>0.11163399884849901</v>
      </c>
      <c r="I69" s="4">
        <v>9.4912685679744493E-2</v>
      </c>
      <c r="J69" s="4">
        <v>9.1475533296008299E-2</v>
      </c>
      <c r="K69" s="4">
        <v>7.4141921405334807E-2</v>
      </c>
      <c r="L69" s="5"/>
    </row>
    <row r="70" spans="1:12" x14ac:dyDescent="0.3">
      <c r="A70" s="10" t="s">
        <v>110</v>
      </c>
      <c r="B70" s="2" t="s">
        <v>13</v>
      </c>
      <c r="C70" s="4">
        <v>969.43007081878295</v>
      </c>
      <c r="D70" s="4">
        <v>913.93370521409202</v>
      </c>
      <c r="E70" s="4">
        <v>974.07964785842603</v>
      </c>
      <c r="F70" s="4">
        <v>1074.62826225872</v>
      </c>
      <c r="G70" s="4">
        <v>1096.9546231239499</v>
      </c>
      <c r="H70" s="4">
        <v>1105.5553648242701</v>
      </c>
      <c r="I70" s="4">
        <v>1119.2889662638199</v>
      </c>
      <c r="J70" s="4">
        <v>1022.70541728085</v>
      </c>
      <c r="K70" s="4">
        <v>1000.91421125794</v>
      </c>
      <c r="L70" s="4">
        <v>1025.65016775702</v>
      </c>
    </row>
    <row r="71" spans="1:12" x14ac:dyDescent="0.3">
      <c r="A71" s="10" t="s">
        <v>111</v>
      </c>
      <c r="B71" s="2" t="s">
        <v>13</v>
      </c>
      <c r="C71" s="4">
        <v>378.47915909220802</v>
      </c>
      <c r="D71" s="4">
        <v>299.35159259660497</v>
      </c>
      <c r="E71" s="4">
        <v>291.80420583896199</v>
      </c>
      <c r="F71" s="4">
        <v>237.66544977006501</v>
      </c>
      <c r="G71" s="4">
        <v>206.59546310402601</v>
      </c>
      <c r="H71" s="4">
        <v>204.89129836991299</v>
      </c>
      <c r="I71" s="4">
        <v>207.05803437290601</v>
      </c>
      <c r="J71" s="4">
        <v>192.01523525272901</v>
      </c>
      <c r="K71" s="4">
        <v>139.20170163924701</v>
      </c>
      <c r="L71" s="4">
        <v>87.718376609548102</v>
      </c>
    </row>
    <row r="72" spans="1:12" x14ac:dyDescent="0.3">
      <c r="A72" s="10" t="s">
        <v>112</v>
      </c>
      <c r="B72" s="2" t="s">
        <v>13</v>
      </c>
      <c r="C72" s="4">
        <v>321.566084814531</v>
      </c>
      <c r="D72" s="4">
        <v>313.681998316251</v>
      </c>
      <c r="E72" s="4">
        <v>308.023420081594</v>
      </c>
      <c r="F72" s="4">
        <v>310.11671719037702</v>
      </c>
      <c r="G72" s="4">
        <v>265.19859973521301</v>
      </c>
      <c r="H72" s="4">
        <v>224.20610525699999</v>
      </c>
      <c r="I72" s="4">
        <v>187.99649901232701</v>
      </c>
      <c r="J72" s="4">
        <v>146.977902435771</v>
      </c>
      <c r="K72" s="4">
        <v>114.136428671437</v>
      </c>
      <c r="L72" s="4">
        <v>83.370186783332301</v>
      </c>
    </row>
    <row r="73" spans="1:12" x14ac:dyDescent="0.3">
      <c r="A73" s="10" t="s">
        <v>113</v>
      </c>
      <c r="B73" s="2" t="s">
        <v>13</v>
      </c>
      <c r="C73" s="4">
        <v>502.295328309995</v>
      </c>
      <c r="D73" s="4">
        <v>487.620013175059</v>
      </c>
      <c r="E73" s="4">
        <v>583.47637671620998</v>
      </c>
      <c r="F73" s="4">
        <v>623.79737937335301</v>
      </c>
      <c r="G73" s="4">
        <v>687.81474500118804</v>
      </c>
      <c r="H73" s="4">
        <v>659.75164527175798</v>
      </c>
      <c r="I73" s="4">
        <v>623.16656780478399</v>
      </c>
      <c r="J73" s="4">
        <v>537.178902317807</v>
      </c>
      <c r="K73" s="4">
        <v>496.739949987226</v>
      </c>
      <c r="L73" s="4">
        <v>386.34018824386499</v>
      </c>
    </row>
    <row r="74" spans="1:12" x14ac:dyDescent="0.3">
      <c r="A74" s="10" t="s">
        <v>114</v>
      </c>
      <c r="B74" s="2" t="s">
        <v>13</v>
      </c>
      <c r="C74" s="4">
        <v>6751.02209745865</v>
      </c>
      <c r="D74" s="4">
        <v>6455.4946285559199</v>
      </c>
      <c r="E74" s="4">
        <v>3691.7056136633801</v>
      </c>
      <c r="F74" s="4">
        <v>2101.9699951022299</v>
      </c>
      <c r="G74" s="4">
        <v>1579.8555180228</v>
      </c>
      <c r="H74" s="4">
        <v>1384.4985210974401</v>
      </c>
      <c r="I74" s="4">
        <v>1221.4861198190499</v>
      </c>
      <c r="J74" s="4">
        <v>1100.9203664409299</v>
      </c>
      <c r="K74" s="4">
        <v>954.57814177976604</v>
      </c>
      <c r="L74" s="4">
        <v>808.77987022137199</v>
      </c>
    </row>
    <row r="75" spans="1:12" x14ac:dyDescent="0.3">
      <c r="A75" s="10" t="s">
        <v>107</v>
      </c>
      <c r="B75" s="2" t="s">
        <v>14</v>
      </c>
      <c r="C75" s="4">
        <v>172.970414181905</v>
      </c>
      <c r="D75" s="4">
        <v>171.90309861424501</v>
      </c>
      <c r="E75" s="4">
        <v>171.21516685584299</v>
      </c>
      <c r="F75" s="4">
        <v>170.56829585079399</v>
      </c>
      <c r="G75" s="4">
        <v>160.73138256412901</v>
      </c>
      <c r="H75" s="4">
        <v>153.90824769797399</v>
      </c>
      <c r="I75" s="4">
        <v>127.99828362539</v>
      </c>
      <c r="J75" s="4">
        <v>96.662856295287597</v>
      </c>
      <c r="K75" s="4">
        <v>82.681144444786099</v>
      </c>
      <c r="L75" s="4">
        <v>70.213430491475407</v>
      </c>
    </row>
    <row r="76" spans="1:12" x14ac:dyDescent="0.3">
      <c r="A76" s="10" t="s">
        <v>108</v>
      </c>
      <c r="B76" s="2" t="s">
        <v>14</v>
      </c>
      <c r="C76" s="4">
        <v>2058.67077101311</v>
      </c>
      <c r="D76" s="4">
        <v>1861.3576009865601</v>
      </c>
      <c r="E76" s="4">
        <v>1440.89792805974</v>
      </c>
      <c r="F76" s="4">
        <v>1247.25662945983</v>
      </c>
      <c r="G76" s="4">
        <v>727.78078516505605</v>
      </c>
      <c r="H76" s="4">
        <v>808.92278431735497</v>
      </c>
      <c r="I76" s="4">
        <v>844.36299514423899</v>
      </c>
      <c r="J76" s="4">
        <v>1203.96881558871</v>
      </c>
      <c r="K76" s="4">
        <v>1303.9733929659801</v>
      </c>
      <c r="L76" s="4">
        <v>1066.8777049556099</v>
      </c>
    </row>
    <row r="77" spans="1:12" x14ac:dyDescent="0.3">
      <c r="A77" s="10" t="s">
        <v>109</v>
      </c>
      <c r="B77" s="2" t="s">
        <v>14</v>
      </c>
      <c r="C77" s="4">
        <v>2.0586852721884301</v>
      </c>
      <c r="D77" s="4">
        <v>0.14628789897983099</v>
      </c>
      <c r="E77" s="4">
        <v>0.13478805408318001</v>
      </c>
      <c r="F77" s="4">
        <v>0.11108405846675</v>
      </c>
      <c r="G77" s="4">
        <v>9.2318398025552501E-2</v>
      </c>
      <c r="H77" s="4">
        <v>0.11163399884849901</v>
      </c>
      <c r="I77" s="4">
        <v>9.4912685680860295E-2</v>
      </c>
      <c r="J77" s="4">
        <v>9.1475533293328498E-2</v>
      </c>
      <c r="K77" s="4">
        <v>7.4141921404624903E-2</v>
      </c>
      <c r="L77" s="5"/>
    </row>
    <row r="78" spans="1:12" x14ac:dyDescent="0.3">
      <c r="A78" s="10" t="s">
        <v>110</v>
      </c>
      <c r="B78" s="2" t="s">
        <v>14</v>
      </c>
      <c r="C78" s="4">
        <v>969.44382515351901</v>
      </c>
      <c r="D78" s="4">
        <v>913.92576494163404</v>
      </c>
      <c r="E78" s="4">
        <v>974.51479950236705</v>
      </c>
      <c r="F78" s="4">
        <v>1074.5086979047501</v>
      </c>
      <c r="G78" s="4">
        <v>1096.9546231239499</v>
      </c>
      <c r="H78" s="4">
        <v>1105.5553648242701</v>
      </c>
      <c r="I78" s="4">
        <v>1119.2889662638199</v>
      </c>
      <c r="J78" s="4">
        <v>1022.70541735002</v>
      </c>
      <c r="K78" s="4">
        <v>1000.91421125794</v>
      </c>
      <c r="L78" s="4">
        <v>1025.65016775702</v>
      </c>
    </row>
    <row r="79" spans="1:12" x14ac:dyDescent="0.3">
      <c r="A79" s="10" t="s">
        <v>111</v>
      </c>
      <c r="B79" s="2" t="s">
        <v>14</v>
      </c>
      <c r="C79" s="4">
        <v>378.479201151513</v>
      </c>
      <c r="D79" s="4">
        <v>297.22856863715901</v>
      </c>
      <c r="E79" s="4">
        <v>289.40098094247401</v>
      </c>
      <c r="F79" s="4">
        <v>237.66509316118101</v>
      </c>
      <c r="G79" s="4">
        <v>206.595463104027</v>
      </c>
      <c r="H79" s="4">
        <v>204.891298369916</v>
      </c>
      <c r="I79" s="4">
        <v>207.05803437290999</v>
      </c>
      <c r="J79" s="4">
        <v>192.015235247037</v>
      </c>
      <c r="K79" s="4">
        <v>139.20170164254699</v>
      </c>
      <c r="L79" s="4">
        <v>87.718376605974996</v>
      </c>
    </row>
    <row r="80" spans="1:12" x14ac:dyDescent="0.3">
      <c r="A80" s="10" t="s">
        <v>112</v>
      </c>
      <c r="B80" s="2" t="s">
        <v>14</v>
      </c>
      <c r="C80" s="4">
        <v>321.566084814531</v>
      </c>
      <c r="D80" s="4">
        <v>313.681998316251</v>
      </c>
      <c r="E80" s="4">
        <v>308.023420081594</v>
      </c>
      <c r="F80" s="4">
        <v>310.11671719037702</v>
      </c>
      <c r="G80" s="4">
        <v>265.19859973521301</v>
      </c>
      <c r="H80" s="4">
        <v>224.20610525699999</v>
      </c>
      <c r="I80" s="4">
        <v>187.99649901232701</v>
      </c>
      <c r="J80" s="4">
        <v>146.977902435771</v>
      </c>
      <c r="K80" s="4">
        <v>114.136428671437</v>
      </c>
      <c r="L80" s="4">
        <v>83.370186783332301</v>
      </c>
    </row>
    <row r="81" spans="1:12" x14ac:dyDescent="0.3">
      <c r="A81" s="10" t="s">
        <v>113</v>
      </c>
      <c r="B81" s="2" t="s">
        <v>14</v>
      </c>
      <c r="C81" s="4">
        <v>502.29532831049801</v>
      </c>
      <c r="D81" s="4">
        <v>487.620013175059</v>
      </c>
      <c r="E81" s="4">
        <v>583.48884649827596</v>
      </c>
      <c r="F81" s="4">
        <v>623.79737937813604</v>
      </c>
      <c r="G81" s="4">
        <v>687.81474500612103</v>
      </c>
      <c r="H81" s="4">
        <v>659.75164527657</v>
      </c>
      <c r="I81" s="4">
        <v>623.16656781082997</v>
      </c>
      <c r="J81" s="4">
        <v>537.17890233184301</v>
      </c>
      <c r="K81" s="4">
        <v>496.73994998204302</v>
      </c>
      <c r="L81" s="4">
        <v>386.34018824633199</v>
      </c>
    </row>
    <row r="82" spans="1:12" x14ac:dyDescent="0.3">
      <c r="A82" s="10" t="s">
        <v>114</v>
      </c>
      <c r="B82" s="2" t="s">
        <v>14</v>
      </c>
      <c r="C82" s="4">
        <v>6751.02209745865</v>
      </c>
      <c r="D82" s="4">
        <v>6455.4946285559199</v>
      </c>
      <c r="E82" s="4">
        <v>3691.7056136633801</v>
      </c>
      <c r="F82" s="4">
        <v>2101.9699951022299</v>
      </c>
      <c r="G82" s="4">
        <v>1579.8555180228</v>
      </c>
      <c r="H82" s="4">
        <v>1384.4985210974401</v>
      </c>
      <c r="I82" s="4">
        <v>1221.4861198190499</v>
      </c>
      <c r="J82" s="4">
        <v>1100.92036642938</v>
      </c>
      <c r="K82" s="4">
        <v>954.57814178681099</v>
      </c>
      <c r="L82" s="4">
        <v>808.77987021420404</v>
      </c>
    </row>
    <row r="83" spans="1:12" x14ac:dyDescent="0.3">
      <c r="A83" s="10" t="s">
        <v>107</v>
      </c>
      <c r="B83" s="2" t="s">
        <v>15</v>
      </c>
      <c r="C83" s="4">
        <v>172.970414181905</v>
      </c>
      <c r="D83" s="4">
        <v>171.90309861424501</v>
      </c>
      <c r="E83" s="4">
        <v>171.21516685584299</v>
      </c>
      <c r="F83" s="4">
        <v>170.56829585079399</v>
      </c>
      <c r="G83" s="4">
        <v>160.73138256412901</v>
      </c>
      <c r="H83" s="4">
        <v>153.90824769797399</v>
      </c>
      <c r="I83" s="4">
        <v>127.99828362539</v>
      </c>
      <c r="J83" s="4">
        <v>96.662856295287696</v>
      </c>
      <c r="K83" s="4">
        <v>82.681144444786099</v>
      </c>
      <c r="L83" s="4">
        <v>70.213430491475506</v>
      </c>
    </row>
    <row r="84" spans="1:12" x14ac:dyDescent="0.3">
      <c r="A84" s="10" t="s">
        <v>108</v>
      </c>
      <c r="B84" s="2" t="s">
        <v>15</v>
      </c>
      <c r="C84" s="4">
        <v>2058.67077101311</v>
      </c>
      <c r="D84" s="4">
        <v>1861.3576009865601</v>
      </c>
      <c r="E84" s="4">
        <v>1440.89792805974</v>
      </c>
      <c r="F84" s="4">
        <v>1247.25662946018</v>
      </c>
      <c r="G84" s="4">
        <v>727.780785172827</v>
      </c>
      <c r="H84" s="4">
        <v>808.92278431749003</v>
      </c>
      <c r="I84" s="4">
        <v>844.36299514421501</v>
      </c>
      <c r="J84" s="4">
        <v>1203.9688155884201</v>
      </c>
      <c r="K84" s="4">
        <v>1303.9733929659201</v>
      </c>
      <c r="L84" s="4">
        <v>1066.8777049554701</v>
      </c>
    </row>
    <row r="85" spans="1:12" x14ac:dyDescent="0.3">
      <c r="A85" s="10" t="s">
        <v>109</v>
      </c>
      <c r="B85" s="2" t="s">
        <v>15</v>
      </c>
      <c r="C85" s="4">
        <v>2.0586852721884301</v>
      </c>
      <c r="D85" s="4">
        <v>0.14628789897983099</v>
      </c>
      <c r="E85" s="4">
        <v>0.13478805408318001</v>
      </c>
      <c r="F85" s="4">
        <v>0.11108405846675</v>
      </c>
      <c r="G85" s="4">
        <v>9.2318398025552501E-2</v>
      </c>
      <c r="H85" s="4">
        <v>0.11163399884849901</v>
      </c>
      <c r="I85" s="4">
        <v>9.4912685680860101E-2</v>
      </c>
      <c r="J85" s="4">
        <v>9.1475533293329206E-2</v>
      </c>
      <c r="K85" s="4">
        <v>7.4141921404651895E-2</v>
      </c>
      <c r="L85" s="5"/>
    </row>
    <row r="86" spans="1:12" x14ac:dyDescent="0.3">
      <c r="A86" s="10" t="s">
        <v>110</v>
      </c>
      <c r="B86" s="2" t="s">
        <v>15</v>
      </c>
      <c r="C86" s="4">
        <v>969.43007081878295</v>
      </c>
      <c r="D86" s="4">
        <v>913.93370521408997</v>
      </c>
      <c r="E86" s="4">
        <v>974.07964785844194</v>
      </c>
      <c r="F86" s="4">
        <v>1074.62826225872</v>
      </c>
      <c r="G86" s="4">
        <v>1096.9546231239499</v>
      </c>
      <c r="H86" s="4">
        <v>1105.5553648242801</v>
      </c>
      <c r="I86" s="4">
        <v>1119.2889662638199</v>
      </c>
      <c r="J86" s="4">
        <v>1022.70541735412</v>
      </c>
      <c r="K86" s="4">
        <v>1000.91421125794</v>
      </c>
      <c r="L86" s="4">
        <v>1025.65016775702</v>
      </c>
    </row>
    <row r="87" spans="1:12" x14ac:dyDescent="0.3">
      <c r="A87" s="10" t="s">
        <v>111</v>
      </c>
      <c r="B87" s="2" t="s">
        <v>15</v>
      </c>
      <c r="C87" s="4">
        <v>378.47915909220802</v>
      </c>
      <c r="D87" s="4">
        <v>299.35159259660497</v>
      </c>
      <c r="E87" s="4">
        <v>291.80420583896398</v>
      </c>
      <c r="F87" s="4">
        <v>237.665449770067</v>
      </c>
      <c r="G87" s="4">
        <v>206.595463104027</v>
      </c>
      <c r="H87" s="4">
        <v>204.891298369916</v>
      </c>
      <c r="I87" s="4">
        <v>207.05803437291101</v>
      </c>
      <c r="J87" s="4">
        <v>192.01523524703899</v>
      </c>
      <c r="K87" s="4">
        <v>139.20170164262399</v>
      </c>
      <c r="L87" s="4">
        <v>87.718376605977099</v>
      </c>
    </row>
    <row r="88" spans="1:12" x14ac:dyDescent="0.3">
      <c r="A88" s="10" t="s">
        <v>112</v>
      </c>
      <c r="B88" s="2" t="s">
        <v>15</v>
      </c>
      <c r="C88" s="4">
        <v>321.566084814531</v>
      </c>
      <c r="D88" s="4">
        <v>313.681998316251</v>
      </c>
      <c r="E88" s="4">
        <v>308.023420081594</v>
      </c>
      <c r="F88" s="4">
        <v>310.11671719037798</v>
      </c>
      <c r="G88" s="4">
        <v>265.19859973521301</v>
      </c>
      <c r="H88" s="4">
        <v>224.206105256999</v>
      </c>
      <c r="I88" s="4">
        <v>187.99649901232701</v>
      </c>
      <c r="J88" s="4">
        <v>146.977902435771</v>
      </c>
      <c r="K88" s="4">
        <v>114.136428671438</v>
      </c>
      <c r="L88" s="4">
        <v>83.370186783332301</v>
      </c>
    </row>
    <row r="89" spans="1:12" x14ac:dyDescent="0.3">
      <c r="A89" s="10" t="s">
        <v>113</v>
      </c>
      <c r="B89" s="2" t="s">
        <v>15</v>
      </c>
      <c r="C89" s="4">
        <v>502.29532831050102</v>
      </c>
      <c r="D89" s="4">
        <v>487.620013175059</v>
      </c>
      <c r="E89" s="4">
        <v>583.476376720894</v>
      </c>
      <c r="F89" s="4">
        <v>623.79737937807101</v>
      </c>
      <c r="G89" s="4">
        <v>687.81474500604998</v>
      </c>
      <c r="H89" s="4">
        <v>659.75164527650998</v>
      </c>
      <c r="I89" s="4">
        <v>623.16656781063102</v>
      </c>
      <c r="J89" s="4">
        <v>537.17890233238904</v>
      </c>
      <c r="K89" s="4">
        <v>496.73994998191802</v>
      </c>
      <c r="L89" s="4">
        <v>386.34018824624002</v>
      </c>
    </row>
    <row r="90" spans="1:12" x14ac:dyDescent="0.3">
      <c r="A90" s="10" t="s">
        <v>114</v>
      </c>
      <c r="B90" s="2" t="s">
        <v>15</v>
      </c>
      <c r="C90" s="4">
        <v>6751.02209745865</v>
      </c>
      <c r="D90" s="4">
        <v>6455.4946285559099</v>
      </c>
      <c r="E90" s="4">
        <v>3691.7056136633801</v>
      </c>
      <c r="F90" s="4">
        <v>2101.9699951022299</v>
      </c>
      <c r="G90" s="4">
        <v>1579.85551802279</v>
      </c>
      <c r="H90" s="4">
        <v>1384.4985210974401</v>
      </c>
      <c r="I90" s="4">
        <v>1221.4861198190499</v>
      </c>
      <c r="J90" s="4">
        <v>1100.92036642939</v>
      </c>
      <c r="K90" s="4">
        <v>954.57814178697095</v>
      </c>
      <c r="L90" s="4">
        <v>808.77987021420495</v>
      </c>
    </row>
    <row r="91" spans="1:12" x14ac:dyDescent="0.3">
      <c r="A91" s="10" t="s">
        <v>107</v>
      </c>
      <c r="B91" s="2" t="s">
        <v>16</v>
      </c>
      <c r="C91" s="4">
        <v>172.970414181905</v>
      </c>
      <c r="D91" s="4">
        <v>171.90287453745299</v>
      </c>
      <c r="E91" s="4">
        <v>171.21541121492899</v>
      </c>
      <c r="F91" s="4">
        <v>170.56845667342699</v>
      </c>
      <c r="G91" s="4">
        <v>160.733323712361</v>
      </c>
      <c r="H91" s="4">
        <v>153.90824769797399</v>
      </c>
      <c r="I91" s="4">
        <v>127.99828362539</v>
      </c>
      <c r="J91" s="4">
        <v>96.671889931408899</v>
      </c>
      <c r="K91" s="4">
        <v>82.7107456410738</v>
      </c>
      <c r="L91" s="4">
        <v>70.194463647132295</v>
      </c>
    </row>
    <row r="92" spans="1:12" x14ac:dyDescent="0.3">
      <c r="A92" s="10" t="s">
        <v>108</v>
      </c>
      <c r="B92" s="2" t="s">
        <v>16</v>
      </c>
      <c r="C92" s="4">
        <v>2058.67077101311</v>
      </c>
      <c r="D92" s="4">
        <v>1861.3576009865601</v>
      </c>
      <c r="E92" s="4">
        <v>1440.89792805974</v>
      </c>
      <c r="F92" s="4">
        <v>1246.5806677600799</v>
      </c>
      <c r="G92" s="4">
        <v>724.88075613603201</v>
      </c>
      <c r="H92" s="4">
        <v>808.56409366815501</v>
      </c>
      <c r="I92" s="4">
        <v>842.98578625821995</v>
      </c>
      <c r="J92" s="4">
        <v>1193.2331004714999</v>
      </c>
      <c r="K92" s="4">
        <v>1304.1698491413599</v>
      </c>
      <c r="L92" s="4">
        <v>1034.6946754707601</v>
      </c>
    </row>
    <row r="93" spans="1:12" x14ac:dyDescent="0.3">
      <c r="A93" s="10" t="s">
        <v>109</v>
      </c>
      <c r="B93" s="2" t="s">
        <v>16</v>
      </c>
      <c r="C93" s="4">
        <v>2.0586852721884301</v>
      </c>
      <c r="D93" s="4">
        <v>0.14628855354796699</v>
      </c>
      <c r="E93" s="4">
        <v>0.13478860800124701</v>
      </c>
      <c r="F93" s="4">
        <v>0.111082422905343</v>
      </c>
      <c r="G93" s="4">
        <v>9.2329455914121603E-2</v>
      </c>
      <c r="H93" s="4">
        <v>0.111575063102132</v>
      </c>
      <c r="I93" s="4">
        <v>9.5024531413117605E-2</v>
      </c>
      <c r="J93" s="4">
        <v>9.1340438722442602E-2</v>
      </c>
      <c r="K93" s="4">
        <v>7.4172621063279903E-2</v>
      </c>
      <c r="L93" s="5"/>
    </row>
    <row r="94" spans="1:12" x14ac:dyDescent="0.3">
      <c r="A94" s="10" t="s">
        <v>110</v>
      </c>
      <c r="B94" s="2" t="s">
        <v>16</v>
      </c>
      <c r="C94" s="4">
        <v>969.44382515351401</v>
      </c>
      <c r="D94" s="4">
        <v>913.93706575118097</v>
      </c>
      <c r="E94" s="4">
        <v>974.54688273691499</v>
      </c>
      <c r="F94" s="4">
        <v>1074.6629579338201</v>
      </c>
      <c r="G94" s="4">
        <v>1097.2198366294399</v>
      </c>
      <c r="H94" s="4">
        <v>1106.5719023719901</v>
      </c>
      <c r="I94" s="4">
        <v>1117.57640205085</v>
      </c>
      <c r="J94" s="4">
        <v>1033.3400515928799</v>
      </c>
      <c r="K94" s="4">
        <v>1000.90594947522</v>
      </c>
      <c r="L94" s="4">
        <v>1025.7758875709801</v>
      </c>
    </row>
    <row r="95" spans="1:12" x14ac:dyDescent="0.3">
      <c r="A95" s="10" t="s">
        <v>111</v>
      </c>
      <c r="B95" s="2" t="s">
        <v>16</v>
      </c>
      <c r="C95" s="4">
        <v>378.479201151513</v>
      </c>
      <c r="D95" s="4">
        <v>297.17149925395699</v>
      </c>
      <c r="E95" s="4">
        <v>289.36646774605799</v>
      </c>
      <c r="F95" s="4">
        <v>237.631032017443</v>
      </c>
      <c r="G95" s="4">
        <v>206.60687457610601</v>
      </c>
      <c r="H95" s="4">
        <v>204.77310034909601</v>
      </c>
      <c r="I95" s="4">
        <v>206.96209491817299</v>
      </c>
      <c r="J95" s="4">
        <v>190.61526431784199</v>
      </c>
      <c r="K95" s="4">
        <v>138.49511793166499</v>
      </c>
      <c r="L95" s="4">
        <v>87.901542880250901</v>
      </c>
    </row>
    <row r="96" spans="1:12" x14ac:dyDescent="0.3">
      <c r="A96" s="10" t="s">
        <v>112</v>
      </c>
      <c r="B96" s="2" t="s">
        <v>16</v>
      </c>
      <c r="C96" s="4">
        <v>321.566084814531</v>
      </c>
      <c r="D96" s="4">
        <v>313.681998316251</v>
      </c>
      <c r="E96" s="4">
        <v>308.01304839631803</v>
      </c>
      <c r="F96" s="4">
        <v>310.10588473531902</v>
      </c>
      <c r="G96" s="4">
        <v>265.19146509745701</v>
      </c>
      <c r="H96" s="4">
        <v>224.20307278127399</v>
      </c>
      <c r="I96" s="4">
        <v>188.00091934848999</v>
      </c>
      <c r="J96" s="4">
        <v>146.995630305834</v>
      </c>
      <c r="K96" s="4">
        <v>114.14973620533701</v>
      </c>
      <c r="L96" s="4">
        <v>83.729054483550499</v>
      </c>
    </row>
    <row r="97" spans="1:12" x14ac:dyDescent="0.3">
      <c r="A97" s="10" t="s">
        <v>113</v>
      </c>
      <c r="B97" s="2" t="s">
        <v>16</v>
      </c>
      <c r="C97" s="4">
        <v>502.29813848673399</v>
      </c>
      <c r="D97" s="4">
        <v>487.61528244228703</v>
      </c>
      <c r="E97" s="4">
        <v>583.83401306047199</v>
      </c>
      <c r="F97" s="4">
        <v>624.14223068250305</v>
      </c>
      <c r="G97" s="4">
        <v>688.18372008265396</v>
      </c>
      <c r="H97" s="4">
        <v>660.08147872094503</v>
      </c>
      <c r="I97" s="4">
        <v>624.505042838549</v>
      </c>
      <c r="J97" s="4">
        <v>539.89724595094106</v>
      </c>
      <c r="K97" s="4">
        <v>497.86706331391701</v>
      </c>
      <c r="L97" s="4">
        <v>392.65021802614098</v>
      </c>
    </row>
    <row r="98" spans="1:12" x14ac:dyDescent="0.3">
      <c r="A98" s="10" t="s">
        <v>114</v>
      </c>
      <c r="B98" s="2" t="s">
        <v>16</v>
      </c>
      <c r="C98" s="4">
        <v>6751.02209745865</v>
      </c>
      <c r="D98" s="4">
        <v>6455.4946285559199</v>
      </c>
      <c r="E98" s="4">
        <v>3691.7056136633801</v>
      </c>
      <c r="F98" s="4">
        <v>2101.9544922024802</v>
      </c>
      <c r="G98" s="4">
        <v>1579.8555180228</v>
      </c>
      <c r="H98" s="4">
        <v>1385.2137074525101</v>
      </c>
      <c r="I98" s="4">
        <v>1222.6754631085901</v>
      </c>
      <c r="J98" s="4">
        <v>1099.3744787334799</v>
      </c>
      <c r="K98" s="4">
        <v>954.45220114934398</v>
      </c>
      <c r="L98" s="4">
        <v>811.87156381276702</v>
      </c>
    </row>
    <row r="99" spans="1:12" x14ac:dyDescent="0.3">
      <c r="A99" s="10" t="s">
        <v>107</v>
      </c>
      <c r="B99" s="2" t="s">
        <v>17</v>
      </c>
      <c r="C99" s="4">
        <v>172.970414181905</v>
      </c>
      <c r="D99" s="4">
        <v>171.90287453745299</v>
      </c>
      <c r="E99" s="4">
        <v>171.21541121492899</v>
      </c>
      <c r="F99" s="4">
        <v>170.56845667342699</v>
      </c>
      <c r="G99" s="4">
        <v>160.733323712361</v>
      </c>
      <c r="H99" s="4">
        <v>153.90824769797399</v>
      </c>
      <c r="I99" s="4">
        <v>127.99828362539</v>
      </c>
      <c r="J99" s="4">
        <v>96.671889931408899</v>
      </c>
      <c r="K99" s="4">
        <v>82.7107456410738</v>
      </c>
      <c r="L99" s="4">
        <v>70.194463647132295</v>
      </c>
    </row>
    <row r="100" spans="1:12" x14ac:dyDescent="0.3">
      <c r="A100" s="10" t="s">
        <v>108</v>
      </c>
      <c r="B100" s="2" t="s">
        <v>17</v>
      </c>
      <c r="C100" s="4">
        <v>2058.67077101311</v>
      </c>
      <c r="D100" s="4">
        <v>1861.3576009865601</v>
      </c>
      <c r="E100" s="4">
        <v>1440.89792805974</v>
      </c>
      <c r="F100" s="4">
        <v>1246.5806677590399</v>
      </c>
      <c r="G100" s="4">
        <v>724.88075614768604</v>
      </c>
      <c r="H100" s="4">
        <v>808.56409362033605</v>
      </c>
      <c r="I100" s="4">
        <v>842.98578624008098</v>
      </c>
      <c r="J100" s="4">
        <v>1193.23310046304</v>
      </c>
      <c r="K100" s="4">
        <v>1304.16984912611</v>
      </c>
      <c r="L100" s="4">
        <v>1034.69467547058</v>
      </c>
    </row>
    <row r="101" spans="1:12" x14ac:dyDescent="0.3">
      <c r="A101" s="10" t="s">
        <v>109</v>
      </c>
      <c r="B101" s="2" t="s">
        <v>17</v>
      </c>
      <c r="C101" s="4">
        <v>2.0586852721884301</v>
      </c>
      <c r="D101" s="4">
        <v>0.14628855354796699</v>
      </c>
      <c r="E101" s="4">
        <v>0.13478860800124701</v>
      </c>
      <c r="F101" s="4">
        <v>0.111082422905343</v>
      </c>
      <c r="G101" s="4">
        <v>9.2329455914121603E-2</v>
      </c>
      <c r="H101" s="4">
        <v>0.11157506310214201</v>
      </c>
      <c r="I101" s="4">
        <v>9.5024531413123794E-2</v>
      </c>
      <c r="J101" s="4">
        <v>9.13404387224514E-2</v>
      </c>
      <c r="K101" s="4">
        <v>7.4172621063292199E-2</v>
      </c>
      <c r="L101" s="5"/>
    </row>
    <row r="102" spans="1:12" x14ac:dyDescent="0.3">
      <c r="A102" s="10" t="s">
        <v>110</v>
      </c>
      <c r="B102" s="2" t="s">
        <v>17</v>
      </c>
      <c r="C102" s="4">
        <v>969.44382515351697</v>
      </c>
      <c r="D102" s="4">
        <v>913.93706575117994</v>
      </c>
      <c r="E102" s="4">
        <v>974.546882736974</v>
      </c>
      <c r="F102" s="4">
        <v>1074.52044365438</v>
      </c>
      <c r="G102" s="4">
        <v>1097.2198366293801</v>
      </c>
      <c r="H102" s="4">
        <v>1106.5719023719901</v>
      </c>
      <c r="I102" s="4">
        <v>1117.57640205085</v>
      </c>
      <c r="J102" s="4">
        <v>1033.34005159356</v>
      </c>
      <c r="K102" s="4">
        <v>1000.90594947522</v>
      </c>
      <c r="L102" s="4">
        <v>1025.7758875709801</v>
      </c>
    </row>
    <row r="103" spans="1:12" x14ac:dyDescent="0.3">
      <c r="A103" s="10" t="s">
        <v>111</v>
      </c>
      <c r="B103" s="2" t="s">
        <v>17</v>
      </c>
      <c r="C103" s="4">
        <v>378.479201151513</v>
      </c>
      <c r="D103" s="4">
        <v>297.22842940256498</v>
      </c>
      <c r="E103" s="4">
        <v>289.36646774606203</v>
      </c>
      <c r="F103" s="4">
        <v>237.630683730687</v>
      </c>
      <c r="G103" s="4">
        <v>206.60687457611999</v>
      </c>
      <c r="H103" s="4">
        <v>204.77310034910701</v>
      </c>
      <c r="I103" s="4">
        <v>206.96209491818399</v>
      </c>
      <c r="J103" s="4">
        <v>190.615264317868</v>
      </c>
      <c r="K103" s="4">
        <v>138.49511793169</v>
      </c>
      <c r="L103" s="4">
        <v>87.901542880285902</v>
      </c>
    </row>
    <row r="104" spans="1:12" x14ac:dyDescent="0.3">
      <c r="A104" s="10" t="s">
        <v>112</v>
      </c>
      <c r="B104" s="2" t="s">
        <v>17</v>
      </c>
      <c r="C104" s="4">
        <v>321.566084814531</v>
      </c>
      <c r="D104" s="4">
        <v>313.681998316251</v>
      </c>
      <c r="E104" s="4">
        <v>308.01304839631803</v>
      </c>
      <c r="F104" s="4">
        <v>310.10588473531902</v>
      </c>
      <c r="G104" s="4">
        <v>265.19146509710401</v>
      </c>
      <c r="H104" s="4">
        <v>224.203072780898</v>
      </c>
      <c r="I104" s="4">
        <v>188.000919348114</v>
      </c>
      <c r="J104" s="4">
        <v>146.99563030545801</v>
      </c>
      <c r="K104" s="4">
        <v>114.14973620533701</v>
      </c>
      <c r="L104" s="4">
        <v>83.729054483550499</v>
      </c>
    </row>
    <row r="105" spans="1:12" x14ac:dyDescent="0.3">
      <c r="A105" s="10" t="s">
        <v>113</v>
      </c>
      <c r="B105" s="2" t="s">
        <v>17</v>
      </c>
      <c r="C105" s="4">
        <v>502.29813848673302</v>
      </c>
      <c r="D105" s="4">
        <v>487.615282442286</v>
      </c>
      <c r="E105" s="4">
        <v>583.83401305977395</v>
      </c>
      <c r="F105" s="4">
        <v>624.14223068158901</v>
      </c>
      <c r="G105" s="4">
        <v>688.18372008383903</v>
      </c>
      <c r="H105" s="4">
        <v>660.08147872228994</v>
      </c>
      <c r="I105" s="4">
        <v>624.50504283804901</v>
      </c>
      <c r="J105" s="4">
        <v>539.89724595045095</v>
      </c>
      <c r="K105" s="4">
        <v>497.86706331342498</v>
      </c>
      <c r="L105" s="4">
        <v>392.65021802533602</v>
      </c>
    </row>
    <row r="106" spans="1:12" x14ac:dyDescent="0.3">
      <c r="A106" s="10" t="s">
        <v>114</v>
      </c>
      <c r="B106" s="2" t="s">
        <v>17</v>
      </c>
      <c r="C106" s="4">
        <v>6751.02209745865</v>
      </c>
      <c r="D106" s="4">
        <v>6455.4946285559199</v>
      </c>
      <c r="E106" s="4">
        <v>3691.7056136633801</v>
      </c>
      <c r="F106" s="4">
        <v>2101.9544922024802</v>
      </c>
      <c r="G106" s="4">
        <v>1579.8555180228</v>
      </c>
      <c r="H106" s="4">
        <v>1385.2137074524101</v>
      </c>
      <c r="I106" s="4">
        <v>1222.67546310849</v>
      </c>
      <c r="J106" s="4">
        <v>1099.3744787335199</v>
      </c>
      <c r="K106" s="4">
        <v>954.45220114940503</v>
      </c>
      <c r="L106" s="4">
        <v>811.87156381284694</v>
      </c>
    </row>
    <row r="107" spans="1:12" x14ac:dyDescent="0.3">
      <c r="A107" s="10" t="s">
        <v>107</v>
      </c>
      <c r="B107" s="2" t="s">
        <v>18</v>
      </c>
      <c r="C107" s="4">
        <v>172.970414181905</v>
      </c>
      <c r="D107" s="4">
        <v>171.90287453745299</v>
      </c>
      <c r="E107" s="4">
        <v>171.21541121492899</v>
      </c>
      <c r="F107" s="4">
        <v>170.56845667342699</v>
      </c>
      <c r="G107" s="4">
        <v>160.733323712361</v>
      </c>
      <c r="H107" s="4">
        <v>153.90824769797399</v>
      </c>
      <c r="I107" s="4">
        <v>127.99828362539</v>
      </c>
      <c r="J107" s="4">
        <v>96.671889931408899</v>
      </c>
      <c r="K107" s="4">
        <v>82.7107456410738</v>
      </c>
      <c r="L107" s="4">
        <v>70.194463647132295</v>
      </c>
    </row>
    <row r="108" spans="1:12" x14ac:dyDescent="0.3">
      <c r="A108" s="10" t="s">
        <v>108</v>
      </c>
      <c r="B108" s="2" t="s">
        <v>18</v>
      </c>
      <c r="C108" s="4">
        <v>2058.67077101311</v>
      </c>
      <c r="D108" s="4">
        <v>1861.3576009865601</v>
      </c>
      <c r="E108" s="4">
        <v>1440.89792805974</v>
      </c>
      <c r="F108" s="4">
        <v>1246.5806677575099</v>
      </c>
      <c r="G108" s="4">
        <v>724.88075611768102</v>
      </c>
      <c r="H108" s="4">
        <v>808.56409363949297</v>
      </c>
      <c r="I108" s="4">
        <v>842.98578624007496</v>
      </c>
      <c r="J108" s="4">
        <v>1193.2331004637399</v>
      </c>
      <c r="K108" s="4">
        <v>1304.16984912763</v>
      </c>
      <c r="L108" s="4">
        <v>1034.6946754543501</v>
      </c>
    </row>
    <row r="109" spans="1:12" x14ac:dyDescent="0.3">
      <c r="A109" s="10" t="s">
        <v>109</v>
      </c>
      <c r="B109" s="2" t="s">
        <v>18</v>
      </c>
      <c r="C109" s="4">
        <v>2.0586852721884301</v>
      </c>
      <c r="D109" s="4">
        <v>0.14628855354796699</v>
      </c>
      <c r="E109" s="4">
        <v>0.13478860800124701</v>
      </c>
      <c r="F109" s="4">
        <v>0.111082422905343</v>
      </c>
      <c r="G109" s="4">
        <v>9.2329455914121603E-2</v>
      </c>
      <c r="H109" s="4">
        <v>0.11157506310175901</v>
      </c>
      <c r="I109" s="4">
        <v>9.5024531412892396E-2</v>
      </c>
      <c r="J109" s="4">
        <v>9.1340438722126702E-2</v>
      </c>
      <c r="K109" s="4">
        <v>7.4172621062833899E-2</v>
      </c>
      <c r="L109" s="5"/>
    </row>
    <row r="110" spans="1:12" x14ac:dyDescent="0.3">
      <c r="A110" s="10" t="s">
        <v>110</v>
      </c>
      <c r="B110" s="2" t="s">
        <v>18</v>
      </c>
      <c r="C110" s="4">
        <v>969.44382515351697</v>
      </c>
      <c r="D110" s="4">
        <v>913.93706578158003</v>
      </c>
      <c r="E110" s="4">
        <v>974.54688273697002</v>
      </c>
      <c r="F110" s="4">
        <v>1074.50515637985</v>
      </c>
      <c r="G110" s="4">
        <v>1097.2198366314201</v>
      </c>
      <c r="H110" s="4">
        <v>1106.5719023719901</v>
      </c>
      <c r="I110" s="4">
        <v>1117.57640205085</v>
      </c>
      <c r="J110" s="4">
        <v>1033.34005159151</v>
      </c>
      <c r="K110" s="4">
        <v>1000.90594947522</v>
      </c>
      <c r="L110" s="4">
        <v>1025.7758875709801</v>
      </c>
    </row>
    <row r="111" spans="1:12" x14ac:dyDescent="0.3">
      <c r="A111" s="10" t="s">
        <v>111</v>
      </c>
      <c r="B111" s="2" t="s">
        <v>18</v>
      </c>
      <c r="C111" s="4">
        <v>378.479201151513</v>
      </c>
      <c r="D111" s="4">
        <v>297.22842940256498</v>
      </c>
      <c r="E111" s="4">
        <v>289.36646774602298</v>
      </c>
      <c r="F111" s="4">
        <v>237.630683730653</v>
      </c>
      <c r="G111" s="4">
        <v>206.606874576108</v>
      </c>
      <c r="H111" s="4">
        <v>204.77310034879801</v>
      </c>
      <c r="I111" s="4">
        <v>206.96209491790901</v>
      </c>
      <c r="J111" s="4">
        <v>190.61526431701901</v>
      </c>
      <c r="K111" s="4">
        <v>138.49511793087601</v>
      </c>
      <c r="L111" s="4">
        <v>87.901542880240001</v>
      </c>
    </row>
    <row r="112" spans="1:12" x14ac:dyDescent="0.3">
      <c r="A112" s="10" t="s">
        <v>112</v>
      </c>
      <c r="B112" s="2" t="s">
        <v>18</v>
      </c>
      <c r="C112" s="4">
        <v>321.566084814531</v>
      </c>
      <c r="D112" s="4">
        <v>313.681998316251</v>
      </c>
      <c r="E112" s="4">
        <v>308.01304839631803</v>
      </c>
      <c r="F112" s="4">
        <v>310.10588473531902</v>
      </c>
      <c r="G112" s="4">
        <v>265.19146509745502</v>
      </c>
      <c r="H112" s="4">
        <v>224.20307278127299</v>
      </c>
      <c r="I112" s="4">
        <v>188.00091934848899</v>
      </c>
      <c r="J112" s="4">
        <v>146.99563030583201</v>
      </c>
      <c r="K112" s="4">
        <v>114.14973620533701</v>
      </c>
      <c r="L112" s="4">
        <v>83.729054483550399</v>
      </c>
    </row>
    <row r="113" spans="1:12" x14ac:dyDescent="0.3">
      <c r="A113" s="10" t="s">
        <v>113</v>
      </c>
      <c r="B113" s="2" t="s">
        <v>18</v>
      </c>
      <c r="C113" s="4">
        <v>502.29813848673302</v>
      </c>
      <c r="D113" s="4">
        <v>487.615282442286</v>
      </c>
      <c r="E113" s="4">
        <v>583.83401306184498</v>
      </c>
      <c r="F113" s="4">
        <v>624.14223068383296</v>
      </c>
      <c r="G113" s="4">
        <v>688.18372008440303</v>
      </c>
      <c r="H113" s="4">
        <v>660.08147872284496</v>
      </c>
      <c r="I113" s="4">
        <v>624.50504283856901</v>
      </c>
      <c r="J113" s="4">
        <v>539.89724595088398</v>
      </c>
      <c r="K113" s="4">
        <v>497.86706331401899</v>
      </c>
      <c r="L113" s="4">
        <v>392.65021802771298</v>
      </c>
    </row>
    <row r="114" spans="1:12" x14ac:dyDescent="0.3">
      <c r="A114" s="10" t="s">
        <v>114</v>
      </c>
      <c r="B114" s="2" t="s">
        <v>18</v>
      </c>
      <c r="C114" s="4">
        <v>6751.02209745865</v>
      </c>
      <c r="D114" s="4">
        <v>6455.4946285559099</v>
      </c>
      <c r="E114" s="4">
        <v>3691.7056136633901</v>
      </c>
      <c r="F114" s="4">
        <v>2101.9544922024802</v>
      </c>
      <c r="G114" s="4">
        <v>1579.8555180228</v>
      </c>
      <c r="H114" s="4">
        <v>1385.2137074561699</v>
      </c>
      <c r="I114" s="4">
        <v>1222.6754631121801</v>
      </c>
      <c r="J114" s="4">
        <v>1099.3744787318701</v>
      </c>
      <c r="K114" s="4">
        <v>954.45220114709002</v>
      </c>
      <c r="L114" s="4">
        <v>811.87156381341595</v>
      </c>
    </row>
    <row r="115" spans="1:12" x14ac:dyDescent="0.3">
      <c r="A115" s="10" t="s">
        <v>107</v>
      </c>
      <c r="B115" s="2" t="s">
        <v>25</v>
      </c>
      <c r="C115" s="4">
        <v>172.970414181905</v>
      </c>
      <c r="D115" s="4">
        <v>171.90309861424501</v>
      </c>
      <c r="E115" s="4">
        <v>171.21516685584299</v>
      </c>
      <c r="F115" s="4">
        <v>170.56829585079399</v>
      </c>
      <c r="G115" s="4">
        <v>160.73138256412901</v>
      </c>
      <c r="H115" s="4">
        <v>153.90824769797399</v>
      </c>
      <c r="I115" s="4">
        <v>127.99828362539</v>
      </c>
      <c r="J115" s="4">
        <v>96.662856295287597</v>
      </c>
      <c r="K115" s="4">
        <v>82.681144444786099</v>
      </c>
      <c r="L115" s="4">
        <v>70.213430491475407</v>
      </c>
    </row>
    <row r="116" spans="1:12" x14ac:dyDescent="0.3">
      <c r="A116" s="10" t="s">
        <v>108</v>
      </c>
      <c r="B116" s="2" t="s">
        <v>25</v>
      </c>
      <c r="C116" s="4">
        <v>2058.67077101311</v>
      </c>
      <c r="D116" s="4">
        <v>1861.3576009865601</v>
      </c>
      <c r="E116" s="4">
        <v>1440.89792805974</v>
      </c>
      <c r="F116" s="4">
        <v>1247.2566294603801</v>
      </c>
      <c r="G116" s="4">
        <v>727.78078516762901</v>
      </c>
      <c r="H116" s="4">
        <v>808.92278431624595</v>
      </c>
      <c r="I116" s="4">
        <v>844.36299514410496</v>
      </c>
      <c r="J116" s="4">
        <v>1203.96881560933</v>
      </c>
      <c r="K116" s="4">
        <v>1303.9733929722699</v>
      </c>
      <c r="L116" s="4">
        <v>1066.8777049556099</v>
      </c>
    </row>
    <row r="117" spans="1:12" x14ac:dyDescent="0.3">
      <c r="A117" s="10" t="s">
        <v>109</v>
      </c>
      <c r="B117" s="2" t="s">
        <v>25</v>
      </c>
      <c r="C117" s="4">
        <v>2.0586852721884301</v>
      </c>
      <c r="D117" s="4">
        <v>0.14628789897983199</v>
      </c>
      <c r="E117" s="4">
        <v>0.13478805408318001</v>
      </c>
      <c r="F117" s="4">
        <v>0.10678613482697299</v>
      </c>
      <c r="G117" s="4">
        <v>9.2318398025552598E-2</v>
      </c>
      <c r="H117" s="4">
        <v>0.11163399884849901</v>
      </c>
      <c r="I117" s="4">
        <v>9.4912685680689293E-2</v>
      </c>
      <c r="J117" s="4">
        <v>9.1475533293739295E-2</v>
      </c>
      <c r="K117" s="4">
        <v>7.4141921404653102E-2</v>
      </c>
      <c r="L117" s="5"/>
    </row>
    <row r="118" spans="1:12" x14ac:dyDescent="0.3">
      <c r="A118" s="10" t="s">
        <v>110</v>
      </c>
      <c r="B118" s="2" t="s">
        <v>25</v>
      </c>
      <c r="C118" s="4">
        <v>969.44382515351697</v>
      </c>
      <c r="D118" s="4">
        <v>913.92576494163404</v>
      </c>
      <c r="E118" s="4">
        <v>973.601067626945</v>
      </c>
      <c r="F118" s="4">
        <v>1074.86342063846</v>
      </c>
      <c r="G118" s="4">
        <v>1096.9875921196799</v>
      </c>
      <c r="H118" s="4">
        <v>1105.5223958285401</v>
      </c>
      <c r="I118" s="4">
        <v>1119.2889662638199</v>
      </c>
      <c r="J118" s="4">
        <v>1022.70541734317</v>
      </c>
      <c r="K118" s="4">
        <v>1000.91421125794</v>
      </c>
      <c r="L118" s="4">
        <v>1025.65016775702</v>
      </c>
    </row>
    <row r="119" spans="1:12" x14ac:dyDescent="0.3">
      <c r="A119" s="10" t="s">
        <v>111</v>
      </c>
      <c r="B119" s="2" t="s">
        <v>25</v>
      </c>
      <c r="C119" s="4">
        <v>378.479201151513</v>
      </c>
      <c r="D119" s="4">
        <v>297.22856863715901</v>
      </c>
      <c r="E119" s="4">
        <v>289.39837658763201</v>
      </c>
      <c r="F119" s="4">
        <v>237.66586191386901</v>
      </c>
      <c r="G119" s="4">
        <v>206.595463104027</v>
      </c>
      <c r="H119" s="4">
        <v>204.891298369917</v>
      </c>
      <c r="I119" s="4">
        <v>207.05803437291101</v>
      </c>
      <c r="J119" s="4">
        <v>192.01523524791099</v>
      </c>
      <c r="K119" s="4">
        <v>139.20170164181101</v>
      </c>
      <c r="L119" s="4">
        <v>87.718376606524401</v>
      </c>
    </row>
    <row r="120" spans="1:12" x14ac:dyDescent="0.3">
      <c r="A120" s="10" t="s">
        <v>112</v>
      </c>
      <c r="B120" s="2" t="s">
        <v>25</v>
      </c>
      <c r="C120" s="4">
        <v>321.566084814531</v>
      </c>
      <c r="D120" s="4">
        <v>313.681998316251</v>
      </c>
      <c r="E120" s="4">
        <v>308.023420081594</v>
      </c>
      <c r="F120" s="4">
        <v>310.11671719037702</v>
      </c>
      <c r="G120" s="4">
        <v>265.19859973521301</v>
      </c>
      <c r="H120" s="4">
        <v>224.20610525699999</v>
      </c>
      <c r="I120" s="4">
        <v>187.99649901232701</v>
      </c>
      <c r="J120" s="4">
        <v>146.977902435771</v>
      </c>
      <c r="K120" s="4">
        <v>114.136428671437</v>
      </c>
      <c r="L120" s="4">
        <v>83.370186783332301</v>
      </c>
    </row>
    <row r="121" spans="1:12" x14ac:dyDescent="0.3">
      <c r="A121" s="10" t="s">
        <v>113</v>
      </c>
      <c r="B121" s="2" t="s">
        <v>25</v>
      </c>
      <c r="C121" s="4">
        <v>502.29532831039398</v>
      </c>
      <c r="D121" s="4">
        <v>487.620013175059</v>
      </c>
      <c r="E121" s="4">
        <v>583.48884649816296</v>
      </c>
      <c r="F121" s="4">
        <v>623.79737937798598</v>
      </c>
      <c r="G121" s="4">
        <v>687.81474500572006</v>
      </c>
      <c r="H121" s="4">
        <v>659.75164527642801</v>
      </c>
      <c r="I121" s="4">
        <v>623.16656781043196</v>
      </c>
      <c r="J121" s="4">
        <v>537.17890233088497</v>
      </c>
      <c r="K121" s="4">
        <v>496.739949983739</v>
      </c>
      <c r="L121" s="4">
        <v>386.34018824662797</v>
      </c>
    </row>
    <row r="122" spans="1:12" x14ac:dyDescent="0.3">
      <c r="A122" s="10" t="s">
        <v>114</v>
      </c>
      <c r="B122" s="2" t="s">
        <v>25</v>
      </c>
      <c r="C122" s="4">
        <v>6751.02209745865</v>
      </c>
      <c r="D122" s="4">
        <v>6455.4946285559199</v>
      </c>
      <c r="E122" s="4">
        <v>3691.7056136633801</v>
      </c>
      <c r="F122" s="4">
        <v>2101.9699951022299</v>
      </c>
      <c r="G122" s="4">
        <v>1579.8555180228</v>
      </c>
      <c r="H122" s="4">
        <v>1384.4985210974401</v>
      </c>
      <c r="I122" s="4">
        <v>1221.4861198190499</v>
      </c>
      <c r="J122" s="4">
        <v>1100.9203664311499</v>
      </c>
      <c r="K122" s="4">
        <v>954.57814178525496</v>
      </c>
      <c r="L122" s="4">
        <v>808.779870215306</v>
      </c>
    </row>
    <row r="123" spans="1:12" x14ac:dyDescent="0.3">
      <c r="A123" s="10" t="s">
        <v>107</v>
      </c>
      <c r="B123" s="2" t="s">
        <v>28</v>
      </c>
      <c r="C123" s="4">
        <v>172.970414181905</v>
      </c>
      <c r="D123" s="4">
        <v>171.90287453745299</v>
      </c>
      <c r="E123" s="4">
        <v>171.21541121492899</v>
      </c>
      <c r="F123" s="4">
        <v>170.56845667342699</v>
      </c>
      <c r="G123" s="4">
        <v>160.733323712361</v>
      </c>
      <c r="H123" s="4">
        <v>153.90824769797399</v>
      </c>
      <c r="I123" s="4">
        <v>127.99828362539</v>
      </c>
      <c r="J123" s="4">
        <v>96.671889931408899</v>
      </c>
      <c r="K123" s="4">
        <v>82.7107456410738</v>
      </c>
      <c r="L123" s="4">
        <v>70.194463647132295</v>
      </c>
    </row>
    <row r="124" spans="1:12" x14ac:dyDescent="0.3">
      <c r="A124" s="10" t="s">
        <v>108</v>
      </c>
      <c r="B124" s="2" t="s">
        <v>28</v>
      </c>
      <c r="C124" s="4">
        <v>2058.67077101311</v>
      </c>
      <c r="D124" s="4">
        <v>1861.3576009865601</v>
      </c>
      <c r="E124" s="4">
        <v>1440.89792805974</v>
      </c>
      <c r="F124" s="4">
        <v>1246.9987499352101</v>
      </c>
      <c r="G124" s="4">
        <v>726.77161663455797</v>
      </c>
      <c r="H124" s="4">
        <v>810.983052016491</v>
      </c>
      <c r="I124" s="4">
        <v>844.80281995285702</v>
      </c>
      <c r="J124" s="4">
        <v>1192.92366801052</v>
      </c>
      <c r="K124" s="4">
        <v>1304.5950442867199</v>
      </c>
      <c r="L124" s="4">
        <v>1033.29121203471</v>
      </c>
    </row>
    <row r="125" spans="1:12" x14ac:dyDescent="0.3">
      <c r="A125" s="10" t="s">
        <v>109</v>
      </c>
      <c r="B125" s="2" t="s">
        <v>28</v>
      </c>
      <c r="C125" s="4">
        <v>2.0586852721884301</v>
      </c>
      <c r="D125" s="4">
        <v>0.14629201874397599</v>
      </c>
      <c r="E125" s="4">
        <v>0.13479165196627199</v>
      </c>
      <c r="F125" s="4">
        <v>0.106775058782793</v>
      </c>
      <c r="G125" s="4">
        <v>9.2329455914121603E-2</v>
      </c>
      <c r="H125" s="4">
        <v>0.111573828265394</v>
      </c>
      <c r="I125" s="4">
        <v>9.5026900760748406E-2</v>
      </c>
      <c r="J125" s="4">
        <v>9.1338275458206206E-2</v>
      </c>
      <c r="K125" s="4">
        <v>7.4169576205173102E-2</v>
      </c>
      <c r="L125" s="5"/>
    </row>
    <row r="126" spans="1:12" x14ac:dyDescent="0.3">
      <c r="A126" s="10" t="s">
        <v>110</v>
      </c>
      <c r="B126" s="2" t="s">
        <v>28</v>
      </c>
      <c r="C126" s="4">
        <v>969.44382515351799</v>
      </c>
      <c r="D126" s="4">
        <v>913.93706010509504</v>
      </c>
      <c r="E126" s="4">
        <v>974.54687894906499</v>
      </c>
      <c r="F126" s="4">
        <v>1074.7535316768999</v>
      </c>
      <c r="G126" s="4">
        <v>1097.20785549891</v>
      </c>
      <c r="H126" s="4">
        <v>1106.48608840765</v>
      </c>
      <c r="I126" s="4">
        <v>1117.5050808410599</v>
      </c>
      <c r="J126" s="4">
        <v>1033.2811047666801</v>
      </c>
      <c r="K126" s="4">
        <v>1000.90594947522</v>
      </c>
      <c r="L126" s="4">
        <v>1025.7758875709801</v>
      </c>
    </row>
    <row r="127" spans="1:12" x14ac:dyDescent="0.3">
      <c r="A127" s="10" t="s">
        <v>111</v>
      </c>
      <c r="B127" s="2" t="s">
        <v>28</v>
      </c>
      <c r="C127" s="4">
        <v>378.479201151513</v>
      </c>
      <c r="D127" s="4">
        <v>297.22842184222202</v>
      </c>
      <c r="E127" s="4">
        <v>289.36800367309399</v>
      </c>
      <c r="F127" s="4">
        <v>237.60531810247801</v>
      </c>
      <c r="G127" s="4">
        <v>206.60671774714601</v>
      </c>
      <c r="H127" s="4">
        <v>204.77762862939099</v>
      </c>
      <c r="I127" s="4">
        <v>206.97073391135299</v>
      </c>
      <c r="J127" s="4">
        <v>190.611088480744</v>
      </c>
      <c r="K127" s="4">
        <v>138.491270342983</v>
      </c>
      <c r="L127" s="4">
        <v>87.834251945364599</v>
      </c>
    </row>
    <row r="128" spans="1:12" x14ac:dyDescent="0.3">
      <c r="A128" s="10" t="s">
        <v>112</v>
      </c>
      <c r="B128" s="2" t="s">
        <v>28</v>
      </c>
      <c r="C128" s="4">
        <v>321.566084814531</v>
      </c>
      <c r="D128" s="4">
        <v>313.681998316251</v>
      </c>
      <c r="E128" s="4">
        <v>308.01304839631803</v>
      </c>
      <c r="F128" s="4">
        <v>310.10588473531902</v>
      </c>
      <c r="G128" s="4">
        <v>265.18731181267299</v>
      </c>
      <c r="H128" s="4">
        <v>224.19865244511101</v>
      </c>
      <c r="I128" s="4">
        <v>187.99649901232701</v>
      </c>
      <c r="J128" s="4">
        <v>146.99120996967099</v>
      </c>
      <c r="K128" s="4">
        <v>114.14973620533701</v>
      </c>
      <c r="L128" s="4">
        <v>83.729054483550499</v>
      </c>
    </row>
    <row r="129" spans="1:12" x14ac:dyDescent="0.3">
      <c r="A129" s="10" t="s">
        <v>113</v>
      </c>
      <c r="B129" s="2" t="s">
        <v>28</v>
      </c>
      <c r="C129" s="4">
        <v>502.29813848673399</v>
      </c>
      <c r="D129" s="4">
        <v>487.61528332278903</v>
      </c>
      <c r="E129" s="4">
        <v>583.90346752961602</v>
      </c>
      <c r="F129" s="4">
        <v>624.20319374819496</v>
      </c>
      <c r="G129" s="4">
        <v>688.239213809479</v>
      </c>
      <c r="H129" s="4">
        <v>660.14339348457202</v>
      </c>
      <c r="I129" s="4">
        <v>624.65211448174705</v>
      </c>
      <c r="J129" s="4">
        <v>540.08950469932995</v>
      </c>
      <c r="K129" s="4">
        <v>498.420114181629</v>
      </c>
      <c r="L129" s="4">
        <v>393.26250361332097</v>
      </c>
    </row>
    <row r="130" spans="1:12" x14ac:dyDescent="0.3">
      <c r="A130" s="10" t="s">
        <v>114</v>
      </c>
      <c r="B130" s="2" t="s">
        <v>28</v>
      </c>
      <c r="C130" s="4">
        <v>6751.02209745865</v>
      </c>
      <c r="D130" s="4">
        <v>6455.4946285559199</v>
      </c>
      <c r="E130" s="4">
        <v>3691.7056136633801</v>
      </c>
      <c r="F130" s="4">
        <v>2101.86920012877</v>
      </c>
      <c r="G130" s="4">
        <v>1579.8555180228</v>
      </c>
      <c r="H130" s="4">
        <v>1385.25672056443</v>
      </c>
      <c r="I130" s="4">
        <v>1222.7128177294801</v>
      </c>
      <c r="J130" s="4">
        <v>1099.36311948201</v>
      </c>
      <c r="K130" s="4">
        <v>954.43540395368802</v>
      </c>
      <c r="L130" s="4">
        <v>811.65985947235504</v>
      </c>
    </row>
    <row r="131" spans="1:12" x14ac:dyDescent="0.3">
      <c r="A131" s="10" t="s">
        <v>107</v>
      </c>
      <c r="B131" s="2" t="s">
        <v>31</v>
      </c>
      <c r="C131" s="4">
        <v>172.970414181905</v>
      </c>
      <c r="D131" s="4">
        <v>171.90309861424501</v>
      </c>
      <c r="E131" s="4">
        <v>171.21516685584299</v>
      </c>
      <c r="F131" s="4">
        <v>170.56829585079399</v>
      </c>
      <c r="G131" s="4">
        <v>160.73138256412901</v>
      </c>
      <c r="H131" s="4">
        <v>153.90824769797399</v>
      </c>
      <c r="I131" s="4">
        <v>127.99828362539</v>
      </c>
      <c r="J131" s="4">
        <v>96.662856295287597</v>
      </c>
      <c r="K131" s="4">
        <v>82.681144444786099</v>
      </c>
      <c r="L131" s="4">
        <v>70.213430491475407</v>
      </c>
    </row>
    <row r="132" spans="1:12" x14ac:dyDescent="0.3">
      <c r="A132" s="10" t="s">
        <v>108</v>
      </c>
      <c r="B132" s="2" t="s">
        <v>31</v>
      </c>
      <c r="C132" s="4">
        <v>2058.67077101311</v>
      </c>
      <c r="D132" s="4">
        <v>1861.3576009865601</v>
      </c>
      <c r="E132" s="4">
        <v>1440.89792805974</v>
      </c>
      <c r="F132" s="4">
        <v>1247.25700422416</v>
      </c>
      <c r="G132" s="4">
        <v>727.78243590297598</v>
      </c>
      <c r="H132" s="4">
        <v>808.923523854216</v>
      </c>
      <c r="I132" s="4">
        <v>844.364767375611</v>
      </c>
      <c r="J132" s="4">
        <v>1203.96854559036</v>
      </c>
      <c r="K132" s="4">
        <v>1303.9733257185701</v>
      </c>
      <c r="L132" s="4">
        <v>1066.8765838658301</v>
      </c>
    </row>
    <row r="133" spans="1:12" x14ac:dyDescent="0.3">
      <c r="A133" s="10" t="s">
        <v>109</v>
      </c>
      <c r="B133" s="2" t="s">
        <v>31</v>
      </c>
      <c r="C133" s="4">
        <v>2.0586852721884301</v>
      </c>
      <c r="D133" s="4">
        <v>0.14628789897983599</v>
      </c>
      <c r="E133" s="4">
        <v>0.13478805408318001</v>
      </c>
      <c r="F133" s="4">
        <v>0.10678613482697299</v>
      </c>
      <c r="G133" s="4">
        <v>9.2318398025552501E-2</v>
      </c>
      <c r="H133" s="4">
        <v>0.11163399884849901</v>
      </c>
      <c r="I133" s="4">
        <v>9.4912689291373795E-2</v>
      </c>
      <c r="J133" s="4">
        <v>9.1475524533108796E-2</v>
      </c>
      <c r="K133" s="4">
        <v>7.4141942690116994E-2</v>
      </c>
      <c r="L133" s="5"/>
    </row>
    <row r="134" spans="1:12" x14ac:dyDescent="0.3">
      <c r="A134" s="10" t="s">
        <v>110</v>
      </c>
      <c r="B134" s="2" t="s">
        <v>31</v>
      </c>
      <c r="C134" s="4">
        <v>969.43007081878397</v>
      </c>
      <c r="D134" s="4">
        <v>913.93370521409202</v>
      </c>
      <c r="E134" s="4">
        <v>974.07964785863101</v>
      </c>
      <c r="F134" s="4">
        <v>1074.6612312544601</v>
      </c>
      <c r="G134" s="4">
        <v>1096.9875921196799</v>
      </c>
      <c r="H134" s="4">
        <v>1105.5223958285401</v>
      </c>
      <c r="I134" s="4">
        <v>1119.2889662638199</v>
      </c>
      <c r="J134" s="4">
        <v>1022.70564482436</v>
      </c>
      <c r="K134" s="4">
        <v>1000.91421125794</v>
      </c>
      <c r="L134" s="4">
        <v>1025.65016775702</v>
      </c>
    </row>
    <row r="135" spans="1:12" x14ac:dyDescent="0.3">
      <c r="A135" s="10" t="s">
        <v>111</v>
      </c>
      <c r="B135" s="2" t="s">
        <v>31</v>
      </c>
      <c r="C135" s="4">
        <v>378.479159092207</v>
      </c>
      <c r="D135" s="4">
        <v>299.35159259660497</v>
      </c>
      <c r="E135" s="4">
        <v>291.80420583896398</v>
      </c>
      <c r="F135" s="4">
        <v>237.66544974154499</v>
      </c>
      <c r="G135" s="4">
        <v>206.59546281781499</v>
      </c>
      <c r="H135" s="4">
        <v>204.89129828610601</v>
      </c>
      <c r="I135" s="4">
        <v>207.05803438311</v>
      </c>
      <c r="J135" s="4">
        <v>192.01521439264599</v>
      </c>
      <c r="K135" s="4">
        <v>139.20177831217299</v>
      </c>
      <c r="L135" s="4">
        <v>87.718363868498002</v>
      </c>
    </row>
    <row r="136" spans="1:12" x14ac:dyDescent="0.3">
      <c r="A136" s="10" t="s">
        <v>112</v>
      </c>
      <c r="B136" s="2" t="s">
        <v>31</v>
      </c>
      <c r="C136" s="4">
        <v>321.566084814531</v>
      </c>
      <c r="D136" s="4">
        <v>313.681998316251</v>
      </c>
      <c r="E136" s="4">
        <v>308.023420081594</v>
      </c>
      <c r="F136" s="4">
        <v>310.11671719037702</v>
      </c>
      <c r="G136" s="4">
        <v>265.19859973521301</v>
      </c>
      <c r="H136" s="4">
        <v>224.20610525699999</v>
      </c>
      <c r="I136" s="4">
        <v>187.99649901232701</v>
      </c>
      <c r="J136" s="4">
        <v>146.977902435771</v>
      </c>
      <c r="K136" s="4">
        <v>114.136428671437</v>
      </c>
      <c r="L136" s="4">
        <v>83.370186783332301</v>
      </c>
    </row>
    <row r="137" spans="1:12" x14ac:dyDescent="0.3">
      <c r="A137" s="10" t="s">
        <v>113</v>
      </c>
      <c r="B137" s="2" t="s">
        <v>31</v>
      </c>
      <c r="C137" s="4">
        <v>502.29532993800001</v>
      </c>
      <c r="D137" s="4">
        <v>487.620013175059</v>
      </c>
      <c r="E137" s="4">
        <v>583.47639389744597</v>
      </c>
      <c r="F137" s="4">
        <v>623.79740426940498</v>
      </c>
      <c r="G137" s="4">
        <v>687.81472698718801</v>
      </c>
      <c r="H137" s="4">
        <v>659.75165309367605</v>
      </c>
      <c r="I137" s="4">
        <v>623.16659757145896</v>
      </c>
      <c r="J137" s="4">
        <v>537.17896188560906</v>
      </c>
      <c r="K137" s="4">
        <v>496.74009514962302</v>
      </c>
      <c r="L137" s="4">
        <v>386.34040576315601</v>
      </c>
    </row>
    <row r="138" spans="1:12" x14ac:dyDescent="0.3">
      <c r="A138" s="10" t="s">
        <v>114</v>
      </c>
      <c r="B138" s="2" t="s">
        <v>31</v>
      </c>
      <c r="C138" s="4">
        <v>6751.02209745865</v>
      </c>
      <c r="D138" s="4">
        <v>6455.4946285559199</v>
      </c>
      <c r="E138" s="4">
        <v>3691.7056136633801</v>
      </c>
      <c r="F138" s="4">
        <v>2101.9699951022299</v>
      </c>
      <c r="G138" s="4">
        <v>1579.8555180228</v>
      </c>
      <c r="H138" s="4">
        <v>1384.4985210974401</v>
      </c>
      <c r="I138" s="4">
        <v>1221.4861198190499</v>
      </c>
      <c r="J138" s="4">
        <v>1100.92032419407</v>
      </c>
      <c r="K138" s="4">
        <v>954.578299528922</v>
      </c>
      <c r="L138" s="4">
        <v>808.77984399462105</v>
      </c>
    </row>
    <row r="139" spans="1:12" x14ac:dyDescent="0.3">
      <c r="A139" s="10" t="s">
        <v>107</v>
      </c>
      <c r="B139" s="2" t="s">
        <v>32</v>
      </c>
      <c r="C139" s="4">
        <v>172.970414181905</v>
      </c>
      <c r="D139" s="4">
        <v>171.90309861424501</v>
      </c>
      <c r="E139" s="4">
        <v>171.21516685584299</v>
      </c>
      <c r="F139" s="4">
        <v>170.56829585079399</v>
      </c>
      <c r="G139" s="4">
        <v>160.73138256412901</v>
      </c>
      <c r="H139" s="4">
        <v>153.90824769797399</v>
      </c>
      <c r="I139" s="4">
        <v>127.99828362539</v>
      </c>
      <c r="J139" s="4">
        <v>96.662856295287597</v>
      </c>
      <c r="K139" s="4">
        <v>82.681144444786099</v>
      </c>
      <c r="L139" s="4">
        <v>70.213430491475407</v>
      </c>
    </row>
    <row r="140" spans="1:12" x14ac:dyDescent="0.3">
      <c r="A140" s="10" t="s">
        <v>108</v>
      </c>
      <c r="B140" s="2" t="s">
        <v>32</v>
      </c>
      <c r="C140" s="4">
        <v>2058.67077101311</v>
      </c>
      <c r="D140" s="4">
        <v>1861.3576009865601</v>
      </c>
      <c r="E140" s="4">
        <v>1440.89792805974</v>
      </c>
      <c r="F140" s="4">
        <v>1247.25700422362</v>
      </c>
      <c r="G140" s="4">
        <v>727.78243642122402</v>
      </c>
      <c r="H140" s="4">
        <v>808.92352385461004</v>
      </c>
      <c r="I140" s="4">
        <v>844.36476737570797</v>
      </c>
      <c r="J140" s="4">
        <v>1203.96854559031</v>
      </c>
      <c r="K140" s="4">
        <v>1303.9733257150399</v>
      </c>
      <c r="L140" s="4">
        <v>1066.8765838658301</v>
      </c>
    </row>
    <row r="141" spans="1:12" x14ac:dyDescent="0.3">
      <c r="A141" s="10" t="s">
        <v>109</v>
      </c>
      <c r="B141" s="2" t="s">
        <v>32</v>
      </c>
      <c r="C141" s="4">
        <v>2.0586852721884301</v>
      </c>
      <c r="D141" s="4">
        <v>0.14628789897983599</v>
      </c>
      <c r="E141" s="4">
        <v>0.13478805408318001</v>
      </c>
      <c r="F141" s="4">
        <v>0.10678613482697299</v>
      </c>
      <c r="G141" s="4">
        <v>9.2318398025552501E-2</v>
      </c>
      <c r="H141" s="4">
        <v>0.11163399884849901</v>
      </c>
      <c r="I141" s="4">
        <v>9.4912689291373295E-2</v>
      </c>
      <c r="J141" s="4">
        <v>9.1475524533110003E-2</v>
      </c>
      <c r="K141" s="4">
        <v>7.4141942691366605E-2</v>
      </c>
      <c r="L141" s="5"/>
    </row>
    <row r="142" spans="1:12" x14ac:dyDescent="0.3">
      <c r="A142" s="10" t="s">
        <v>110</v>
      </c>
      <c r="B142" s="2" t="s">
        <v>32</v>
      </c>
      <c r="C142" s="4">
        <v>969.43007081878397</v>
      </c>
      <c r="D142" s="4">
        <v>913.93370521409099</v>
      </c>
      <c r="E142" s="4">
        <v>974.07964785899696</v>
      </c>
      <c r="F142" s="4">
        <v>1074.6612312550301</v>
      </c>
      <c r="G142" s="4">
        <v>1096.9875921196799</v>
      </c>
      <c r="H142" s="4">
        <v>1105.5223958285401</v>
      </c>
      <c r="I142" s="4">
        <v>1119.2889662638199</v>
      </c>
      <c r="J142" s="4">
        <v>1022.70564482574</v>
      </c>
      <c r="K142" s="4">
        <v>1000.91421125794</v>
      </c>
      <c r="L142" s="4">
        <v>1025.65016775702</v>
      </c>
    </row>
    <row r="143" spans="1:12" x14ac:dyDescent="0.3">
      <c r="A143" s="10" t="s">
        <v>111</v>
      </c>
      <c r="B143" s="2" t="s">
        <v>32</v>
      </c>
      <c r="C143" s="4">
        <v>378.47915909220802</v>
      </c>
      <c r="D143" s="4">
        <v>299.35159259660497</v>
      </c>
      <c r="E143" s="4">
        <v>291.804205839014</v>
      </c>
      <c r="F143" s="4">
        <v>237.665449741543</v>
      </c>
      <c r="G143" s="4">
        <v>206.59546281780999</v>
      </c>
      <c r="H143" s="4">
        <v>204.89129828610299</v>
      </c>
      <c r="I143" s="4">
        <v>207.05803438310701</v>
      </c>
      <c r="J143" s="4">
        <v>192.01521439264599</v>
      </c>
      <c r="K143" s="4">
        <v>139.20177831576001</v>
      </c>
      <c r="L143" s="4">
        <v>87.718363868496397</v>
      </c>
    </row>
    <row r="144" spans="1:12" x14ac:dyDescent="0.3">
      <c r="A144" s="10" t="s">
        <v>112</v>
      </c>
      <c r="B144" s="2" t="s">
        <v>32</v>
      </c>
      <c r="C144" s="4">
        <v>321.566084814531</v>
      </c>
      <c r="D144" s="4">
        <v>313.681998316251</v>
      </c>
      <c r="E144" s="4">
        <v>308.023420081594</v>
      </c>
      <c r="F144" s="4">
        <v>310.11671719037798</v>
      </c>
      <c r="G144" s="4">
        <v>265.19859973521301</v>
      </c>
      <c r="H144" s="4">
        <v>224.20610525699999</v>
      </c>
      <c r="I144" s="4">
        <v>187.99649901232701</v>
      </c>
      <c r="J144" s="4">
        <v>146.977902435771</v>
      </c>
      <c r="K144" s="4">
        <v>114.136428671437</v>
      </c>
      <c r="L144" s="4">
        <v>83.370186783332301</v>
      </c>
    </row>
    <row r="145" spans="1:12" x14ac:dyDescent="0.3">
      <c r="A145" s="10" t="s">
        <v>113</v>
      </c>
      <c r="B145" s="2" t="s">
        <v>32</v>
      </c>
      <c r="C145" s="4">
        <v>502.29532993799899</v>
      </c>
      <c r="D145" s="4">
        <v>487.620013175059</v>
      </c>
      <c r="E145" s="4">
        <v>583.47639389738401</v>
      </c>
      <c r="F145" s="4">
        <v>623.79740426927799</v>
      </c>
      <c r="G145" s="4">
        <v>687.81472698795699</v>
      </c>
      <c r="H145" s="4">
        <v>659.75165309362399</v>
      </c>
      <c r="I145" s="4">
        <v>623.16659757157299</v>
      </c>
      <c r="J145" s="4">
        <v>537.17896188577299</v>
      </c>
      <c r="K145" s="4">
        <v>496.74009514581201</v>
      </c>
      <c r="L145" s="4">
        <v>386.34040576311202</v>
      </c>
    </row>
    <row r="146" spans="1:12" x14ac:dyDescent="0.3">
      <c r="A146" s="10" t="s">
        <v>114</v>
      </c>
      <c r="B146" s="2" t="s">
        <v>32</v>
      </c>
      <c r="C146" s="4">
        <v>6751.02209745865</v>
      </c>
      <c r="D146" s="4">
        <v>6455.4946285559199</v>
      </c>
      <c r="E146" s="4">
        <v>3691.7056136633801</v>
      </c>
      <c r="F146" s="4">
        <v>2101.9699951022299</v>
      </c>
      <c r="G146" s="4">
        <v>1579.8555180228</v>
      </c>
      <c r="H146" s="4">
        <v>1384.4985210974401</v>
      </c>
      <c r="I146" s="4">
        <v>1221.4861198190499</v>
      </c>
      <c r="J146" s="4">
        <v>1100.92032419407</v>
      </c>
      <c r="K146" s="4">
        <v>954.57829953629505</v>
      </c>
      <c r="L146" s="4">
        <v>808.779843994624</v>
      </c>
    </row>
    <row r="147" spans="1:12" x14ac:dyDescent="0.3">
      <c r="A147" s="10" t="s">
        <v>107</v>
      </c>
      <c r="B147" s="2" t="s">
        <v>33</v>
      </c>
      <c r="C147" s="4">
        <v>172.970414181905</v>
      </c>
      <c r="D147" s="4">
        <v>171.90309861424501</v>
      </c>
      <c r="E147" s="4">
        <v>171.21516685584299</v>
      </c>
      <c r="F147" s="4">
        <v>170.56829585079399</v>
      </c>
      <c r="G147" s="4">
        <v>160.73138256412901</v>
      </c>
      <c r="H147" s="4">
        <v>153.90824769797399</v>
      </c>
      <c r="I147" s="4">
        <v>127.99828362539</v>
      </c>
      <c r="J147" s="4">
        <v>96.662856295287597</v>
      </c>
      <c r="K147" s="4">
        <v>82.681144444786099</v>
      </c>
      <c r="L147" s="4">
        <v>70.213430491475407</v>
      </c>
    </row>
    <row r="148" spans="1:12" x14ac:dyDescent="0.3">
      <c r="A148" s="10" t="s">
        <v>108</v>
      </c>
      <c r="B148" s="2" t="s">
        <v>33</v>
      </c>
      <c r="C148" s="4">
        <v>2058.67077101311</v>
      </c>
      <c r="D148" s="4">
        <v>1861.3576009865601</v>
      </c>
      <c r="E148" s="4">
        <v>1440.89792805974</v>
      </c>
      <c r="F148" s="4">
        <v>1247.25700422362</v>
      </c>
      <c r="G148" s="4">
        <v>727.782436429472</v>
      </c>
      <c r="H148" s="4">
        <v>808.92352385471895</v>
      </c>
      <c r="I148" s="4">
        <v>844.36476737569296</v>
      </c>
      <c r="J148" s="4">
        <v>1203.96854559025</v>
      </c>
      <c r="K148" s="4">
        <v>1303.9733257150201</v>
      </c>
      <c r="L148" s="4">
        <v>1066.8765838659001</v>
      </c>
    </row>
    <row r="149" spans="1:12" x14ac:dyDescent="0.3">
      <c r="A149" s="10" t="s">
        <v>109</v>
      </c>
      <c r="B149" s="2" t="s">
        <v>33</v>
      </c>
      <c r="C149" s="4">
        <v>2.0586852721884301</v>
      </c>
      <c r="D149" s="4">
        <v>0.14628789897983599</v>
      </c>
      <c r="E149" s="4">
        <v>0.13478805408318001</v>
      </c>
      <c r="F149" s="4">
        <v>0.10678613482697299</v>
      </c>
      <c r="G149" s="4">
        <v>9.2318398025552501E-2</v>
      </c>
      <c r="H149" s="4">
        <v>0.11163399884849901</v>
      </c>
      <c r="I149" s="4">
        <v>9.4912689291373795E-2</v>
      </c>
      <c r="J149" s="4">
        <v>9.1475524533108907E-2</v>
      </c>
      <c r="K149" s="4">
        <v>7.4141942691365897E-2</v>
      </c>
      <c r="L149" s="5"/>
    </row>
    <row r="150" spans="1:12" x14ac:dyDescent="0.3">
      <c r="A150" s="10" t="s">
        <v>110</v>
      </c>
      <c r="B150" s="2" t="s">
        <v>33</v>
      </c>
      <c r="C150" s="4">
        <v>969.43007081878295</v>
      </c>
      <c r="D150" s="4">
        <v>913.93370521409497</v>
      </c>
      <c r="E150" s="4">
        <v>974.07964785892</v>
      </c>
      <c r="F150" s="4">
        <v>1074.6612312544501</v>
      </c>
      <c r="G150" s="4">
        <v>1096.9875921196799</v>
      </c>
      <c r="H150" s="4">
        <v>1105.5223958285401</v>
      </c>
      <c r="I150" s="4">
        <v>1119.2889662638199</v>
      </c>
      <c r="J150" s="4">
        <v>1022.70564482574</v>
      </c>
      <c r="K150" s="4">
        <v>1000.91421125794</v>
      </c>
      <c r="L150" s="4">
        <v>1025.65016775702</v>
      </c>
    </row>
    <row r="151" spans="1:12" x14ac:dyDescent="0.3">
      <c r="A151" s="10" t="s">
        <v>111</v>
      </c>
      <c r="B151" s="2" t="s">
        <v>33</v>
      </c>
      <c r="C151" s="4">
        <v>378.479159092207</v>
      </c>
      <c r="D151" s="4">
        <v>299.35159259660497</v>
      </c>
      <c r="E151" s="4">
        <v>291.80420583896398</v>
      </c>
      <c r="F151" s="4">
        <v>237.66544974154399</v>
      </c>
      <c r="G151" s="4">
        <v>206.59546281780999</v>
      </c>
      <c r="H151" s="4">
        <v>204.89129828610501</v>
      </c>
      <c r="I151" s="4">
        <v>207.05803438310801</v>
      </c>
      <c r="J151" s="4">
        <v>192.015214392644</v>
      </c>
      <c r="K151" s="4">
        <v>139.201778315761</v>
      </c>
      <c r="L151" s="4">
        <v>87.718363868496198</v>
      </c>
    </row>
    <row r="152" spans="1:12" x14ac:dyDescent="0.3">
      <c r="A152" s="10" t="s">
        <v>112</v>
      </c>
      <c r="B152" s="2" t="s">
        <v>33</v>
      </c>
      <c r="C152" s="4">
        <v>321.566084814531</v>
      </c>
      <c r="D152" s="4">
        <v>313.681998316251</v>
      </c>
      <c r="E152" s="4">
        <v>308.023420081594</v>
      </c>
      <c r="F152" s="4">
        <v>310.11671719037702</v>
      </c>
      <c r="G152" s="4">
        <v>265.19859973521301</v>
      </c>
      <c r="H152" s="4">
        <v>224.20610525699999</v>
      </c>
      <c r="I152" s="4">
        <v>187.99649901232701</v>
      </c>
      <c r="J152" s="4">
        <v>146.977902435771</v>
      </c>
      <c r="K152" s="4">
        <v>114.136428671437</v>
      </c>
      <c r="L152" s="4">
        <v>83.370186783332301</v>
      </c>
    </row>
    <row r="153" spans="1:12" x14ac:dyDescent="0.3">
      <c r="A153" s="10" t="s">
        <v>113</v>
      </c>
      <c r="B153" s="2" t="s">
        <v>33</v>
      </c>
      <c r="C153" s="4">
        <v>502.295329937997</v>
      </c>
      <c r="D153" s="4">
        <v>487.620013175059</v>
      </c>
      <c r="E153" s="4">
        <v>583.47639389742403</v>
      </c>
      <c r="F153" s="4">
        <v>623.79740426942794</v>
      </c>
      <c r="G153" s="4">
        <v>687.81472698802099</v>
      </c>
      <c r="H153" s="4">
        <v>659.75165309367901</v>
      </c>
      <c r="I153" s="4">
        <v>623.166597571632</v>
      </c>
      <c r="J153" s="4">
        <v>537.17896188583495</v>
      </c>
      <c r="K153" s="4">
        <v>496.740095145868</v>
      </c>
      <c r="L153" s="4">
        <v>386.34040576317102</v>
      </c>
    </row>
    <row r="154" spans="1:12" x14ac:dyDescent="0.3">
      <c r="A154" s="10" t="s">
        <v>114</v>
      </c>
      <c r="B154" s="2" t="s">
        <v>33</v>
      </c>
      <c r="C154" s="4">
        <v>6751.02209745865</v>
      </c>
      <c r="D154" s="4">
        <v>6455.4946285559199</v>
      </c>
      <c r="E154" s="4">
        <v>3691.7056136633801</v>
      </c>
      <c r="F154" s="4">
        <v>2101.9699951022299</v>
      </c>
      <c r="G154" s="4">
        <v>1579.8555180228</v>
      </c>
      <c r="H154" s="4">
        <v>1384.4985210974401</v>
      </c>
      <c r="I154" s="4">
        <v>1221.4861198190499</v>
      </c>
      <c r="J154" s="4">
        <v>1100.92032419407</v>
      </c>
      <c r="K154" s="4">
        <v>954.57829953629505</v>
      </c>
      <c r="L154" s="4">
        <v>808.77984399462002</v>
      </c>
    </row>
    <row r="155" spans="1:12" x14ac:dyDescent="0.3">
      <c r="A155" s="10" t="s">
        <v>107</v>
      </c>
      <c r="B155" s="2" t="s">
        <v>34</v>
      </c>
      <c r="C155" s="4">
        <v>172.970414181905</v>
      </c>
      <c r="D155" s="4">
        <v>171.90287453745299</v>
      </c>
      <c r="E155" s="4">
        <v>171.21541121492899</v>
      </c>
      <c r="F155" s="4">
        <v>170.56845667342699</v>
      </c>
      <c r="G155" s="4">
        <v>160.733323712361</v>
      </c>
      <c r="H155" s="4">
        <v>153.90824769797399</v>
      </c>
      <c r="I155" s="4">
        <v>127.99828362539</v>
      </c>
      <c r="J155" s="4">
        <v>96.452333049096296</v>
      </c>
      <c r="K155" s="4">
        <v>82.718198301688403</v>
      </c>
      <c r="L155" s="4">
        <v>70.194463647132295</v>
      </c>
    </row>
    <row r="156" spans="1:12" x14ac:dyDescent="0.3">
      <c r="A156" s="10" t="s">
        <v>108</v>
      </c>
      <c r="B156" s="2" t="s">
        <v>34</v>
      </c>
      <c r="C156" s="4">
        <v>2058.67077101311</v>
      </c>
      <c r="D156" s="4">
        <v>1861.3576009865601</v>
      </c>
      <c r="E156" s="4">
        <v>1440.89792805974</v>
      </c>
      <c r="F156" s="4">
        <v>1244.3436351125699</v>
      </c>
      <c r="G156" s="4">
        <v>726.61213473085695</v>
      </c>
      <c r="H156" s="4">
        <v>805.93866530958098</v>
      </c>
      <c r="I156" s="4">
        <v>836.36833598928297</v>
      </c>
      <c r="J156" s="4">
        <v>1183.6884286566601</v>
      </c>
      <c r="K156" s="4">
        <v>1298.36772445976</v>
      </c>
      <c r="L156" s="4">
        <v>1019.53329837247</v>
      </c>
    </row>
    <row r="157" spans="1:12" x14ac:dyDescent="0.3">
      <c r="A157" s="10" t="s">
        <v>109</v>
      </c>
      <c r="B157" s="2" t="s">
        <v>34</v>
      </c>
      <c r="C157" s="4">
        <v>2.0586852721884301</v>
      </c>
      <c r="D157" s="4">
        <v>0.14629444080961801</v>
      </c>
      <c r="E157" s="4">
        <v>0.13479378040739201</v>
      </c>
      <c r="F157" s="4">
        <v>0.10676832837231</v>
      </c>
      <c r="G157" s="4">
        <v>9.2318398025552306E-2</v>
      </c>
      <c r="H157" s="4">
        <v>0.11158433324834501</v>
      </c>
      <c r="I157" s="4">
        <v>9.5010279021709498E-2</v>
      </c>
      <c r="J157" s="4">
        <v>9.1416409597793499E-2</v>
      </c>
      <c r="K157" s="4">
        <v>7.42895175226711E-2</v>
      </c>
      <c r="L157" s="5"/>
    </row>
    <row r="158" spans="1:12" x14ac:dyDescent="0.3">
      <c r="A158" s="10" t="s">
        <v>110</v>
      </c>
      <c r="B158" s="2" t="s">
        <v>34</v>
      </c>
      <c r="C158" s="4">
        <v>969.44382515351799</v>
      </c>
      <c r="D158" s="4">
        <v>913.93705618652496</v>
      </c>
      <c r="E158" s="4">
        <v>974.55639239065499</v>
      </c>
      <c r="F158" s="4">
        <v>1074.53812537558</v>
      </c>
      <c r="G158" s="4">
        <v>1097.18542793663</v>
      </c>
      <c r="H158" s="4">
        <v>1106.34435057519</v>
      </c>
      <c r="I158" s="4">
        <v>1119.03364131116</v>
      </c>
      <c r="J158" s="4">
        <v>1031.4971404278699</v>
      </c>
      <c r="K158" s="4">
        <v>1001.18035172047</v>
      </c>
      <c r="L158" s="4">
        <v>1025.7758875709801</v>
      </c>
    </row>
    <row r="159" spans="1:12" x14ac:dyDescent="0.3">
      <c r="A159" s="10" t="s">
        <v>111</v>
      </c>
      <c r="B159" s="2" t="s">
        <v>34</v>
      </c>
      <c r="C159" s="4">
        <v>378.479201151513</v>
      </c>
      <c r="D159" s="4">
        <v>297.22841655770998</v>
      </c>
      <c r="E159" s="4">
        <v>289.38258792537101</v>
      </c>
      <c r="F159" s="4">
        <v>237.59581424178501</v>
      </c>
      <c r="G159" s="4">
        <v>206.59606396445199</v>
      </c>
      <c r="H159" s="4">
        <v>204.84754890983601</v>
      </c>
      <c r="I159" s="4">
        <v>206.966129856256</v>
      </c>
      <c r="J159" s="4">
        <v>190.690234527575</v>
      </c>
      <c r="K159" s="4">
        <v>138.62542764204801</v>
      </c>
      <c r="L159" s="4">
        <v>87.599144407639002</v>
      </c>
    </row>
    <row r="160" spans="1:12" x14ac:dyDescent="0.3">
      <c r="A160" s="10" t="s">
        <v>112</v>
      </c>
      <c r="B160" s="2" t="s">
        <v>34</v>
      </c>
      <c r="C160" s="4">
        <v>321.566084814531</v>
      </c>
      <c r="D160" s="4">
        <v>313.681998316251</v>
      </c>
      <c r="E160" s="4">
        <v>307.99429054255103</v>
      </c>
      <c r="F160" s="4">
        <v>310.08629355003802</v>
      </c>
      <c r="G160" s="4">
        <v>265.16689688542402</v>
      </c>
      <c r="H160" s="4">
        <v>224.173265093282</v>
      </c>
      <c r="I160" s="4">
        <v>187.946709892895</v>
      </c>
      <c r="J160" s="4">
        <v>146.95487694125001</v>
      </c>
      <c r="K160" s="4">
        <v>114.11323796335699</v>
      </c>
      <c r="L160" s="4">
        <v>83.281518012626705</v>
      </c>
    </row>
    <row r="161" spans="1:12" x14ac:dyDescent="0.3">
      <c r="A161" s="10" t="s">
        <v>113</v>
      </c>
      <c r="B161" s="2" t="s">
        <v>34</v>
      </c>
      <c r="C161" s="4">
        <v>502.29813848674399</v>
      </c>
      <c r="D161" s="4">
        <v>487.61528393666703</v>
      </c>
      <c r="E161" s="4">
        <v>584.19980821501599</v>
      </c>
      <c r="F161" s="4">
        <v>624.50422406107998</v>
      </c>
      <c r="G161" s="4">
        <v>688.69566915998598</v>
      </c>
      <c r="H161" s="4">
        <v>660.50600826855896</v>
      </c>
      <c r="I161" s="4">
        <v>625.61236388277496</v>
      </c>
      <c r="J161" s="4">
        <v>541.05447357044204</v>
      </c>
      <c r="K161" s="4">
        <v>503.70610190042498</v>
      </c>
      <c r="L161" s="4">
        <v>397.44386613412598</v>
      </c>
    </row>
    <row r="162" spans="1:12" x14ac:dyDescent="0.3">
      <c r="A162" s="10" t="s">
        <v>114</v>
      </c>
      <c r="B162" s="2" t="s">
        <v>34</v>
      </c>
      <c r="C162" s="4">
        <v>6751.02209745865</v>
      </c>
      <c r="D162" s="4">
        <v>6455.4946285559199</v>
      </c>
      <c r="E162" s="4">
        <v>3691.7056136633801</v>
      </c>
      <c r="F162" s="4">
        <v>2101.8095329529601</v>
      </c>
      <c r="G162" s="4">
        <v>1579.8555180228</v>
      </c>
      <c r="H162" s="4">
        <v>1385.04482167061</v>
      </c>
      <c r="I162" s="4">
        <v>1222.9681755721001</v>
      </c>
      <c r="J162" s="4">
        <v>1099.6785998252201</v>
      </c>
      <c r="K162" s="4">
        <v>954.80626460692804</v>
      </c>
      <c r="L162" s="4">
        <v>810.82714138637095</v>
      </c>
    </row>
    <row r="163" spans="1:12" x14ac:dyDescent="0.3">
      <c r="A163" s="10" t="s">
        <v>107</v>
      </c>
      <c r="B163" s="2" t="s">
        <v>35</v>
      </c>
      <c r="C163" s="4">
        <v>172.970414181905</v>
      </c>
      <c r="D163" s="4">
        <v>171.90287453745299</v>
      </c>
      <c r="E163" s="4">
        <v>171.21541121492899</v>
      </c>
      <c r="F163" s="4">
        <v>170.56845667342699</v>
      </c>
      <c r="G163" s="4">
        <v>160.733323712361</v>
      </c>
      <c r="H163" s="4">
        <v>153.90824769797399</v>
      </c>
      <c r="I163" s="4">
        <v>127.99828362539</v>
      </c>
      <c r="J163" s="4">
        <v>96.452333049096296</v>
      </c>
      <c r="K163" s="4">
        <v>82.718198301688403</v>
      </c>
      <c r="L163" s="4">
        <v>70.194463647132295</v>
      </c>
    </row>
    <row r="164" spans="1:12" x14ac:dyDescent="0.3">
      <c r="A164" s="10" t="s">
        <v>108</v>
      </c>
      <c r="B164" s="2" t="s">
        <v>35</v>
      </c>
      <c r="C164" s="4">
        <v>2058.67077101311</v>
      </c>
      <c r="D164" s="4">
        <v>1861.3576009865601</v>
      </c>
      <c r="E164" s="4">
        <v>1440.89792805974</v>
      </c>
      <c r="F164" s="4">
        <v>1244.3436351043399</v>
      </c>
      <c r="G164" s="4">
        <v>726.61213473900204</v>
      </c>
      <c r="H164" s="4">
        <v>805.93866531327399</v>
      </c>
      <c r="I164" s="4">
        <v>836.368335991148</v>
      </c>
      <c r="J164" s="4">
        <v>1183.6884286575601</v>
      </c>
      <c r="K164" s="4">
        <v>1298.36772444753</v>
      </c>
      <c r="L164" s="4">
        <v>1019.53329837194</v>
      </c>
    </row>
    <row r="165" spans="1:12" x14ac:dyDescent="0.3">
      <c r="A165" s="10" t="s">
        <v>109</v>
      </c>
      <c r="B165" s="2" t="s">
        <v>35</v>
      </c>
      <c r="C165" s="4">
        <v>2.0586852721884301</v>
      </c>
      <c r="D165" s="4">
        <v>0.14629444080961801</v>
      </c>
      <c r="E165" s="4">
        <v>0.13479378040739201</v>
      </c>
      <c r="F165" s="4">
        <v>0.106768328372311</v>
      </c>
      <c r="G165" s="4">
        <v>9.2318398025552598E-2</v>
      </c>
      <c r="H165" s="4">
        <v>0.11158433324834501</v>
      </c>
      <c r="I165" s="4">
        <v>9.5010279021709804E-2</v>
      </c>
      <c r="J165" s="4">
        <v>9.1416409597793097E-2</v>
      </c>
      <c r="K165" s="4">
        <v>7.4289517522670601E-2</v>
      </c>
      <c r="L165" s="5"/>
    </row>
    <row r="166" spans="1:12" x14ac:dyDescent="0.3">
      <c r="A166" s="10" t="s">
        <v>110</v>
      </c>
      <c r="B166" s="2" t="s">
        <v>35</v>
      </c>
      <c r="C166" s="4">
        <v>969.44382515351799</v>
      </c>
      <c r="D166" s="4">
        <v>913.93705618651995</v>
      </c>
      <c r="E166" s="4">
        <v>974.00626876960803</v>
      </c>
      <c r="F166" s="4">
        <v>1074.4805206288099</v>
      </c>
      <c r="G166" s="4">
        <v>1097.18542793663</v>
      </c>
      <c r="H166" s="4">
        <v>1106.34435057519</v>
      </c>
      <c r="I166" s="4">
        <v>1119.03364131585</v>
      </c>
      <c r="J166" s="4">
        <v>1031.4971404267901</v>
      </c>
      <c r="K166" s="4">
        <v>1001.18035172119</v>
      </c>
      <c r="L166" s="4">
        <v>1025.7758875709801</v>
      </c>
    </row>
    <row r="167" spans="1:12" x14ac:dyDescent="0.3">
      <c r="A167" s="10" t="s">
        <v>111</v>
      </c>
      <c r="B167" s="2" t="s">
        <v>35</v>
      </c>
      <c r="C167" s="4">
        <v>378.479201151513</v>
      </c>
      <c r="D167" s="4">
        <v>297.22841655770998</v>
      </c>
      <c r="E167" s="4">
        <v>289.38100473753201</v>
      </c>
      <c r="F167" s="4">
        <v>237.59568178522599</v>
      </c>
      <c r="G167" s="4">
        <v>206.59606396445099</v>
      </c>
      <c r="H167" s="4">
        <v>204.847548909821</v>
      </c>
      <c r="I167" s="4">
        <v>206.96612985624</v>
      </c>
      <c r="J167" s="4">
        <v>190.690234527558</v>
      </c>
      <c r="K167" s="4">
        <v>138.62542764203101</v>
      </c>
      <c r="L167" s="4">
        <v>87.599144409448897</v>
      </c>
    </row>
    <row r="168" spans="1:12" x14ac:dyDescent="0.3">
      <c r="A168" s="10" t="s">
        <v>112</v>
      </c>
      <c r="B168" s="2" t="s">
        <v>35</v>
      </c>
      <c r="C168" s="4">
        <v>321.566084814531</v>
      </c>
      <c r="D168" s="4">
        <v>313.681998316251</v>
      </c>
      <c r="E168" s="4">
        <v>307.99429054255103</v>
      </c>
      <c r="F168" s="4">
        <v>310.08629355003802</v>
      </c>
      <c r="G168" s="4">
        <v>265.16689688542402</v>
      </c>
      <c r="H168" s="4">
        <v>224.173265093282</v>
      </c>
      <c r="I168" s="4">
        <v>187.946709892895</v>
      </c>
      <c r="J168" s="4">
        <v>146.95487694125001</v>
      </c>
      <c r="K168" s="4">
        <v>114.11323796335699</v>
      </c>
      <c r="L168" s="4">
        <v>83.281518012626705</v>
      </c>
    </row>
    <row r="169" spans="1:12" x14ac:dyDescent="0.3">
      <c r="A169" s="10" t="s">
        <v>113</v>
      </c>
      <c r="B169" s="2" t="s">
        <v>35</v>
      </c>
      <c r="C169" s="4">
        <v>502.29813848673302</v>
      </c>
      <c r="D169" s="4">
        <v>487.61528393666703</v>
      </c>
      <c r="E169" s="4">
        <v>584.19980821569902</v>
      </c>
      <c r="F169" s="4">
        <v>624.50422406172902</v>
      </c>
      <c r="G169" s="4">
        <v>688.69566916046404</v>
      </c>
      <c r="H169" s="4">
        <v>660.50600826919697</v>
      </c>
      <c r="I169" s="4">
        <v>625.61236388267105</v>
      </c>
      <c r="J169" s="4">
        <v>541.05447357095397</v>
      </c>
      <c r="K169" s="4">
        <v>503.70610187943402</v>
      </c>
      <c r="L169" s="4">
        <v>397.44386613559698</v>
      </c>
    </row>
    <row r="170" spans="1:12" x14ac:dyDescent="0.3">
      <c r="A170" s="10" t="s">
        <v>114</v>
      </c>
      <c r="B170" s="2" t="s">
        <v>35</v>
      </c>
      <c r="C170" s="4">
        <v>6751.02209745865</v>
      </c>
      <c r="D170" s="4">
        <v>6455.4946285559199</v>
      </c>
      <c r="E170" s="4">
        <v>3691.7056136633801</v>
      </c>
      <c r="F170" s="4">
        <v>2101.8095329529601</v>
      </c>
      <c r="G170" s="4">
        <v>1579.8555180228</v>
      </c>
      <c r="H170" s="4">
        <v>1385.04482167061</v>
      </c>
      <c r="I170" s="4">
        <v>1222.9681755721001</v>
      </c>
      <c r="J170" s="4">
        <v>1099.6785998252201</v>
      </c>
      <c r="K170" s="4">
        <v>954.80626460692702</v>
      </c>
      <c r="L170" s="4">
        <v>810.82714139213601</v>
      </c>
    </row>
    <row r="171" spans="1:12" x14ac:dyDescent="0.3">
      <c r="A171" s="10" t="s">
        <v>107</v>
      </c>
      <c r="B171" s="2" t="s">
        <v>36</v>
      </c>
      <c r="C171" s="4">
        <v>172.970414181905</v>
      </c>
      <c r="D171" s="4">
        <v>171.90287453745299</v>
      </c>
      <c r="E171" s="4">
        <v>171.21541121492899</v>
      </c>
      <c r="F171" s="4">
        <v>170.56845667342699</v>
      </c>
      <c r="G171" s="4">
        <v>160.733323712361</v>
      </c>
      <c r="H171" s="4">
        <v>153.90824769797399</v>
      </c>
      <c r="I171" s="4">
        <v>127.99828362539</v>
      </c>
      <c r="J171" s="4">
        <v>96.452333049096296</v>
      </c>
      <c r="K171" s="4">
        <v>82.718198301688403</v>
      </c>
      <c r="L171" s="4">
        <v>70.194463647132295</v>
      </c>
    </row>
    <row r="172" spans="1:12" x14ac:dyDescent="0.3">
      <c r="A172" s="10" t="s">
        <v>108</v>
      </c>
      <c r="B172" s="2" t="s">
        <v>36</v>
      </c>
      <c r="C172" s="4">
        <v>2058.67077101311</v>
      </c>
      <c r="D172" s="4">
        <v>1861.3576009865601</v>
      </c>
      <c r="E172" s="4">
        <v>1440.89792805974</v>
      </c>
      <c r="F172" s="4">
        <v>1244.34363511736</v>
      </c>
      <c r="G172" s="4">
        <v>726.61213472628799</v>
      </c>
      <c r="H172" s="4">
        <v>805.93866530744697</v>
      </c>
      <c r="I172" s="4">
        <v>836.36833598820203</v>
      </c>
      <c r="J172" s="4">
        <v>1183.6884286560801</v>
      </c>
      <c r="K172" s="4">
        <v>1298.36772445923</v>
      </c>
      <c r="L172" s="4">
        <v>1019.533298372</v>
      </c>
    </row>
    <row r="173" spans="1:12" x14ac:dyDescent="0.3">
      <c r="A173" s="10" t="s">
        <v>109</v>
      </c>
      <c r="B173" s="2" t="s">
        <v>36</v>
      </c>
      <c r="C173" s="4">
        <v>2.0586852721884301</v>
      </c>
      <c r="D173" s="4">
        <v>0.14629444080961801</v>
      </c>
      <c r="E173" s="4">
        <v>0.13479378040739201</v>
      </c>
      <c r="F173" s="4">
        <v>0.106768328372311</v>
      </c>
      <c r="G173" s="4">
        <v>9.2318398025552501E-2</v>
      </c>
      <c r="H173" s="4">
        <v>0.11158433324834501</v>
      </c>
      <c r="I173" s="4">
        <v>9.5010279021709707E-2</v>
      </c>
      <c r="J173" s="4">
        <v>9.1416409597793097E-2</v>
      </c>
      <c r="K173" s="4">
        <v>7.4289517522670795E-2</v>
      </c>
      <c r="L173" s="5"/>
    </row>
    <row r="174" spans="1:12" x14ac:dyDescent="0.3">
      <c r="A174" s="10" t="s">
        <v>110</v>
      </c>
      <c r="B174" s="2" t="s">
        <v>36</v>
      </c>
      <c r="C174" s="4">
        <v>969.44382515351799</v>
      </c>
      <c r="D174" s="4">
        <v>913.93705615611304</v>
      </c>
      <c r="E174" s="4">
        <v>974.55639239048105</v>
      </c>
      <c r="F174" s="4">
        <v>1074.53812537558</v>
      </c>
      <c r="G174" s="4">
        <v>1097.18542793663</v>
      </c>
      <c r="H174" s="4">
        <v>1106.34435057519</v>
      </c>
      <c r="I174" s="4">
        <v>1119.03364130672</v>
      </c>
      <c r="J174" s="4">
        <v>1031.4971404288999</v>
      </c>
      <c r="K174" s="4">
        <v>1001.18035171979</v>
      </c>
      <c r="L174" s="4">
        <v>1025.7758875709801</v>
      </c>
    </row>
    <row r="175" spans="1:12" x14ac:dyDescent="0.3">
      <c r="A175" s="10" t="s">
        <v>111</v>
      </c>
      <c r="B175" s="2" t="s">
        <v>36</v>
      </c>
      <c r="C175" s="4">
        <v>378.47920115151197</v>
      </c>
      <c r="D175" s="4">
        <v>297.22841655770998</v>
      </c>
      <c r="E175" s="4">
        <v>289.38258792538301</v>
      </c>
      <c r="F175" s="4">
        <v>237.59581424179501</v>
      </c>
      <c r="G175" s="4">
        <v>206.59606396445301</v>
      </c>
      <c r="H175" s="4">
        <v>204.84754890984701</v>
      </c>
      <c r="I175" s="4">
        <v>206.966129856267</v>
      </c>
      <c r="J175" s="4">
        <v>190.690234527586</v>
      </c>
      <c r="K175" s="4">
        <v>138.62542764205901</v>
      </c>
      <c r="L175" s="4">
        <v>87.599144409272796</v>
      </c>
    </row>
    <row r="176" spans="1:12" x14ac:dyDescent="0.3">
      <c r="A176" s="10" t="s">
        <v>112</v>
      </c>
      <c r="B176" s="2" t="s">
        <v>36</v>
      </c>
      <c r="C176" s="4">
        <v>321.566084814531</v>
      </c>
      <c r="D176" s="4">
        <v>313.681998316251</v>
      </c>
      <c r="E176" s="4">
        <v>307.99429054255103</v>
      </c>
      <c r="F176" s="4">
        <v>310.08629355003802</v>
      </c>
      <c r="G176" s="4">
        <v>265.16689688542402</v>
      </c>
      <c r="H176" s="4">
        <v>224.173265093282</v>
      </c>
      <c r="I176" s="4">
        <v>187.946709892895</v>
      </c>
      <c r="J176" s="4">
        <v>146.95487694125001</v>
      </c>
      <c r="K176" s="4">
        <v>114.11323796335699</v>
      </c>
      <c r="L176" s="4">
        <v>83.281518012626705</v>
      </c>
    </row>
    <row r="177" spans="1:12" x14ac:dyDescent="0.3">
      <c r="A177" s="10" t="s">
        <v>113</v>
      </c>
      <c r="B177" s="2" t="s">
        <v>36</v>
      </c>
      <c r="C177" s="4">
        <v>502.298138486732</v>
      </c>
      <c r="D177" s="4">
        <v>487.615283936666</v>
      </c>
      <c r="E177" s="4">
        <v>584.19980821473098</v>
      </c>
      <c r="F177" s="4">
        <v>624.50422406077303</v>
      </c>
      <c r="G177" s="4">
        <v>688.69566915978805</v>
      </c>
      <c r="H177" s="4">
        <v>660.50600826825803</v>
      </c>
      <c r="I177" s="4">
        <v>625.61236388304201</v>
      </c>
      <c r="J177" s="4">
        <v>541.05447357033097</v>
      </c>
      <c r="K177" s="4">
        <v>503.70610189992101</v>
      </c>
      <c r="L177" s="4">
        <v>397.44386613439002</v>
      </c>
    </row>
    <row r="178" spans="1:12" x14ac:dyDescent="0.3">
      <c r="A178" s="10" t="s">
        <v>114</v>
      </c>
      <c r="B178" s="2" t="s">
        <v>36</v>
      </c>
      <c r="C178" s="4">
        <v>6751.02209745865</v>
      </c>
      <c r="D178" s="4">
        <v>6455.4946285559199</v>
      </c>
      <c r="E178" s="4">
        <v>3691.7056136633801</v>
      </c>
      <c r="F178" s="4">
        <v>2101.8095329529601</v>
      </c>
      <c r="G178" s="4">
        <v>1579.8555180228</v>
      </c>
      <c r="H178" s="4">
        <v>1385.04482167061</v>
      </c>
      <c r="I178" s="4">
        <v>1222.9681755721001</v>
      </c>
      <c r="J178" s="4">
        <v>1099.6785998252201</v>
      </c>
      <c r="K178" s="4">
        <v>954.80626460692804</v>
      </c>
      <c r="L178" s="4">
        <v>810.82714139149402</v>
      </c>
    </row>
    <row r="179" spans="1:12" x14ac:dyDescent="0.3">
      <c r="A179" s="10" t="s">
        <v>107</v>
      </c>
      <c r="B179" s="2" t="s">
        <v>126</v>
      </c>
      <c r="C179" s="4">
        <v>172.970414181905</v>
      </c>
      <c r="D179" s="4">
        <v>171.90309861424501</v>
      </c>
      <c r="E179" s="4">
        <v>171.21516685584299</v>
      </c>
      <c r="F179" s="4">
        <v>170.56829585079399</v>
      </c>
      <c r="G179" s="4">
        <v>160.73138256412901</v>
      </c>
      <c r="H179" s="4">
        <v>153.90824769797399</v>
      </c>
      <c r="I179" s="4">
        <v>127.99828362539</v>
      </c>
      <c r="J179" s="4">
        <v>96.662856295287597</v>
      </c>
      <c r="K179" s="4">
        <v>82.681144444786099</v>
      </c>
      <c r="L179" s="4">
        <v>70.213430491475407</v>
      </c>
    </row>
    <row r="180" spans="1:12" x14ac:dyDescent="0.3">
      <c r="A180" s="10" t="s">
        <v>108</v>
      </c>
      <c r="B180" s="2" t="s">
        <v>126</v>
      </c>
      <c r="C180" s="4">
        <v>2058.67077101311</v>
      </c>
      <c r="D180" s="4">
        <v>1861.3576009865601</v>
      </c>
      <c r="E180" s="4">
        <v>1440.89792805974</v>
      </c>
      <c r="F180" s="4">
        <v>1247.2566294599601</v>
      </c>
      <c r="G180" s="4">
        <v>727.78078516381299</v>
      </c>
      <c r="H180" s="4">
        <v>808.92278431357397</v>
      </c>
      <c r="I180" s="4">
        <v>844.36299514389395</v>
      </c>
      <c r="J180" s="4">
        <v>1203.96881559588</v>
      </c>
      <c r="K180" s="4">
        <v>1303.9733929680499</v>
      </c>
      <c r="L180" s="4">
        <v>1066.87770495578</v>
      </c>
    </row>
    <row r="181" spans="1:12" x14ac:dyDescent="0.3">
      <c r="A181" s="10" t="s">
        <v>109</v>
      </c>
      <c r="B181" s="2" t="s">
        <v>126</v>
      </c>
      <c r="C181" s="4">
        <v>2.0586852721884301</v>
      </c>
      <c r="D181" s="4">
        <v>0.14628789897983099</v>
      </c>
      <c r="E181" s="4">
        <v>0.13478805408318001</v>
      </c>
      <c r="F181" s="4">
        <v>0.10678613482697299</v>
      </c>
      <c r="G181" s="4">
        <v>9.2318398025552098E-2</v>
      </c>
      <c r="H181" s="4">
        <v>0.11163399884849901</v>
      </c>
      <c r="I181" s="4">
        <v>9.4912685680798206E-2</v>
      </c>
      <c r="J181" s="4">
        <v>9.1475533293477795E-2</v>
      </c>
      <c r="K181" s="4">
        <v>7.4141921404689795E-2</v>
      </c>
      <c r="L181" s="5"/>
    </row>
    <row r="182" spans="1:12" x14ac:dyDescent="0.3">
      <c r="A182" s="10" t="s">
        <v>110</v>
      </c>
      <c r="B182" s="2" t="s">
        <v>126</v>
      </c>
      <c r="C182" s="4">
        <v>969.44382515351799</v>
      </c>
      <c r="D182" s="4">
        <v>913.92576491122497</v>
      </c>
      <c r="E182" s="4">
        <v>974.51479950226906</v>
      </c>
      <c r="F182" s="4">
        <v>1074.5416669004801</v>
      </c>
      <c r="G182" s="4">
        <v>1096.9875921196799</v>
      </c>
      <c r="H182" s="4">
        <v>1105.5223958285401</v>
      </c>
      <c r="I182" s="4">
        <v>1119.2889662638199</v>
      </c>
      <c r="J182" s="4">
        <v>1022.70541735084</v>
      </c>
      <c r="K182" s="4">
        <v>1000.91421125794</v>
      </c>
      <c r="L182" s="4">
        <v>1025.65016775702</v>
      </c>
    </row>
    <row r="183" spans="1:12" x14ac:dyDescent="0.3">
      <c r="A183" s="10" t="s">
        <v>111</v>
      </c>
      <c r="B183" s="2" t="s">
        <v>126</v>
      </c>
      <c r="C183" s="4">
        <v>378.479201151513</v>
      </c>
      <c r="D183" s="4">
        <v>297.22856863715901</v>
      </c>
      <c r="E183" s="4">
        <v>289.40098094247401</v>
      </c>
      <c r="F183" s="4">
        <v>237.66509316118101</v>
      </c>
      <c r="G183" s="4">
        <v>206.595463104027</v>
      </c>
      <c r="H183" s="4">
        <v>204.891298369916</v>
      </c>
      <c r="I183" s="4">
        <v>207.05803437291101</v>
      </c>
      <c r="J183" s="4">
        <v>192.01523524735501</v>
      </c>
      <c r="K183" s="4">
        <v>139.201701642437</v>
      </c>
      <c r="L183" s="4">
        <v>87.718376606175099</v>
      </c>
    </row>
    <row r="184" spans="1:12" x14ac:dyDescent="0.3">
      <c r="A184" s="10" t="s">
        <v>112</v>
      </c>
      <c r="B184" s="2" t="s">
        <v>126</v>
      </c>
      <c r="C184" s="4">
        <v>321.566084814531</v>
      </c>
      <c r="D184" s="4">
        <v>313.681998316251</v>
      </c>
      <c r="E184" s="4">
        <v>308.023420081594</v>
      </c>
      <c r="F184" s="4">
        <v>310.11671719037702</v>
      </c>
      <c r="G184" s="4">
        <v>265.19859973521301</v>
      </c>
      <c r="H184" s="4">
        <v>224.20610525699999</v>
      </c>
      <c r="I184" s="4">
        <v>187.99649901232701</v>
      </c>
      <c r="J184" s="4">
        <v>146.977902435771</v>
      </c>
      <c r="K184" s="4">
        <v>114.136428671437</v>
      </c>
      <c r="L184" s="4">
        <v>83.370186783332301</v>
      </c>
    </row>
    <row r="185" spans="1:12" x14ac:dyDescent="0.3">
      <c r="A185" s="10" t="s">
        <v>113</v>
      </c>
      <c r="B185" s="2" t="s">
        <v>126</v>
      </c>
      <c r="C185" s="4">
        <v>502.29532831046703</v>
      </c>
      <c r="D185" s="4">
        <v>487.620013175059</v>
      </c>
      <c r="E185" s="4">
        <v>583.48884649620095</v>
      </c>
      <c r="F185" s="4">
        <v>623.79737937599896</v>
      </c>
      <c r="G185" s="4">
        <v>687.81474500389504</v>
      </c>
      <c r="H185" s="4">
        <v>659.75164527439301</v>
      </c>
      <c r="I185" s="4">
        <v>623.16656780842902</v>
      </c>
      <c r="J185" s="4">
        <v>537.17890232960997</v>
      </c>
      <c r="K185" s="4">
        <v>496.73994998008902</v>
      </c>
      <c r="L185" s="4">
        <v>386.34018824401699</v>
      </c>
    </row>
    <row r="186" spans="1:12" x14ac:dyDescent="0.3">
      <c r="A186" s="10" t="s">
        <v>114</v>
      </c>
      <c r="B186" s="2" t="s">
        <v>126</v>
      </c>
      <c r="C186" s="4">
        <v>6751.02209745865</v>
      </c>
      <c r="D186" s="4">
        <v>6455.4946285559199</v>
      </c>
      <c r="E186" s="4">
        <v>3691.7056136633801</v>
      </c>
      <c r="F186" s="4">
        <v>2101.9699951022299</v>
      </c>
      <c r="G186" s="4">
        <v>1579.8555180228</v>
      </c>
      <c r="H186" s="4">
        <v>1384.4985210974401</v>
      </c>
      <c r="I186" s="4">
        <v>1221.4861198190499</v>
      </c>
      <c r="J186" s="4">
        <v>1100.9203664300301</v>
      </c>
      <c r="K186" s="4">
        <v>954.57814178656895</v>
      </c>
      <c r="L186" s="4">
        <v>808.77987021460399</v>
      </c>
    </row>
    <row r="187" spans="1:12" x14ac:dyDescent="0.3">
      <c r="A187" s="10" t="s">
        <v>107</v>
      </c>
      <c r="B187" s="2" t="s">
        <v>129</v>
      </c>
      <c r="C187" s="4">
        <v>172.970414181905</v>
      </c>
      <c r="D187" s="4">
        <v>171.90287453745299</v>
      </c>
      <c r="E187" s="4">
        <v>171.21541121492899</v>
      </c>
      <c r="F187" s="4">
        <v>170.56845667342699</v>
      </c>
      <c r="G187" s="4">
        <v>160.733323712361</v>
      </c>
      <c r="H187" s="4">
        <v>153.90824769797399</v>
      </c>
      <c r="I187" s="4">
        <v>127.99828362539</v>
      </c>
      <c r="J187" s="4">
        <v>96.671889931408899</v>
      </c>
      <c r="K187" s="4">
        <v>82.7107456410738</v>
      </c>
      <c r="L187" s="4">
        <v>70.194463647132295</v>
      </c>
    </row>
    <row r="188" spans="1:12" x14ac:dyDescent="0.3">
      <c r="A188" s="10" t="s">
        <v>108</v>
      </c>
      <c r="B188" s="2" t="s">
        <v>129</v>
      </c>
      <c r="C188" s="4">
        <v>2058.67077101311</v>
      </c>
      <c r="D188" s="4">
        <v>1861.3576009865601</v>
      </c>
      <c r="E188" s="4">
        <v>1440.89792805974</v>
      </c>
      <c r="F188" s="4">
        <v>1246.9987499356901</v>
      </c>
      <c r="G188" s="4">
        <v>726.77161662848596</v>
      </c>
      <c r="H188" s="4">
        <v>810.98305201699998</v>
      </c>
      <c r="I188" s="4">
        <v>844.80281995236805</v>
      </c>
      <c r="J188" s="4">
        <v>1192.92366800933</v>
      </c>
      <c r="K188" s="4">
        <v>1304.5950442870201</v>
      </c>
      <c r="L188" s="4">
        <v>1033.29121203462</v>
      </c>
    </row>
    <row r="189" spans="1:12" x14ac:dyDescent="0.3">
      <c r="A189" s="10" t="s">
        <v>109</v>
      </c>
      <c r="B189" s="2" t="s">
        <v>129</v>
      </c>
      <c r="C189" s="4">
        <v>2.0586852721884301</v>
      </c>
      <c r="D189" s="4">
        <v>0.14629201874405101</v>
      </c>
      <c r="E189" s="4">
        <v>0.13479165196633899</v>
      </c>
      <c r="F189" s="4">
        <v>0.106775058782587</v>
      </c>
      <c r="G189" s="4">
        <v>9.2329455914121603E-2</v>
      </c>
      <c r="H189" s="4">
        <v>0.11157382826543499</v>
      </c>
      <c r="I189" s="4">
        <v>9.5026900760845703E-2</v>
      </c>
      <c r="J189" s="4">
        <v>9.1338275458206206E-2</v>
      </c>
      <c r="K189" s="4">
        <v>7.4169576205173005E-2</v>
      </c>
      <c r="L189" s="5"/>
    </row>
    <row r="190" spans="1:12" x14ac:dyDescent="0.3">
      <c r="A190" s="10" t="s">
        <v>110</v>
      </c>
      <c r="B190" s="2" t="s">
        <v>129</v>
      </c>
      <c r="C190" s="4">
        <v>969.44382515351799</v>
      </c>
      <c r="D190" s="4">
        <v>913.93706010509504</v>
      </c>
      <c r="E190" s="4">
        <v>974.54687895066604</v>
      </c>
      <c r="F190" s="4">
        <v>1074.8751663880901</v>
      </c>
      <c r="G190" s="4">
        <v>1097.20785549891</v>
      </c>
      <c r="H190" s="4">
        <v>1106.48608840765</v>
      </c>
      <c r="I190" s="4">
        <v>1117.5050808410599</v>
      </c>
      <c r="J190" s="4">
        <v>1033.28110476915</v>
      </c>
      <c r="K190" s="4">
        <v>1000.90594947522</v>
      </c>
      <c r="L190" s="4">
        <v>1025.7758875709801</v>
      </c>
    </row>
    <row r="191" spans="1:12" x14ac:dyDescent="0.3">
      <c r="A191" s="10" t="s">
        <v>111</v>
      </c>
      <c r="B191" s="2" t="s">
        <v>129</v>
      </c>
      <c r="C191" s="4">
        <v>378.479201151513</v>
      </c>
      <c r="D191" s="4">
        <v>297.22842184222202</v>
      </c>
      <c r="E191" s="4">
        <v>289.368003673011</v>
      </c>
      <c r="F191" s="4">
        <v>237.60556887803301</v>
      </c>
      <c r="G191" s="4">
        <v>206.60671774714501</v>
      </c>
      <c r="H191" s="4">
        <v>204.777628629482</v>
      </c>
      <c r="I191" s="4">
        <v>206.970733911525</v>
      </c>
      <c r="J191" s="4">
        <v>190.61108848071501</v>
      </c>
      <c r="K191" s="4">
        <v>138.491270342955</v>
      </c>
      <c r="L191" s="4">
        <v>87.834251945413996</v>
      </c>
    </row>
    <row r="192" spans="1:12" x14ac:dyDescent="0.3">
      <c r="A192" s="10" t="s">
        <v>112</v>
      </c>
      <c r="B192" s="2" t="s">
        <v>129</v>
      </c>
      <c r="C192" s="4">
        <v>321.566084814531</v>
      </c>
      <c r="D192" s="4">
        <v>313.681998316251</v>
      </c>
      <c r="E192" s="4">
        <v>308.01304839631803</v>
      </c>
      <c r="F192" s="4">
        <v>310.10588473531902</v>
      </c>
      <c r="G192" s="4">
        <v>265.18731181267299</v>
      </c>
      <c r="H192" s="4">
        <v>224.19865244511101</v>
      </c>
      <c r="I192" s="4">
        <v>187.99649901232701</v>
      </c>
      <c r="J192" s="4">
        <v>146.99120996967099</v>
      </c>
      <c r="K192" s="4">
        <v>114.14973620533701</v>
      </c>
      <c r="L192" s="4">
        <v>83.729054483550499</v>
      </c>
    </row>
    <row r="193" spans="1:12" x14ac:dyDescent="0.3">
      <c r="A193" s="10" t="s">
        <v>113</v>
      </c>
      <c r="B193" s="2" t="s">
        <v>129</v>
      </c>
      <c r="C193" s="4">
        <v>502.298138486737</v>
      </c>
      <c r="D193" s="4">
        <v>487.61528332278903</v>
      </c>
      <c r="E193" s="4">
        <v>583.903467526074</v>
      </c>
      <c r="F193" s="4">
        <v>624.20319374442704</v>
      </c>
      <c r="G193" s="4">
        <v>688.239213805958</v>
      </c>
      <c r="H193" s="4">
        <v>660.14339348101203</v>
      </c>
      <c r="I193" s="4">
        <v>624.65211447658305</v>
      </c>
      <c r="J193" s="4">
        <v>540.08950469435604</v>
      </c>
      <c r="K193" s="4">
        <v>498.42011417785801</v>
      </c>
      <c r="L193" s="4">
        <v>393.26250360914401</v>
      </c>
    </row>
    <row r="194" spans="1:12" x14ac:dyDescent="0.3">
      <c r="A194" s="10" t="s">
        <v>114</v>
      </c>
      <c r="B194" s="2" t="s">
        <v>129</v>
      </c>
      <c r="C194" s="4">
        <v>6751.02209745865</v>
      </c>
      <c r="D194" s="4">
        <v>6455.4946285559199</v>
      </c>
      <c r="E194" s="4">
        <v>3691.7056136633801</v>
      </c>
      <c r="F194" s="4">
        <v>2101.8692001269001</v>
      </c>
      <c r="G194" s="4">
        <v>1579.8555180228</v>
      </c>
      <c r="H194" s="4">
        <v>1385.2567205646999</v>
      </c>
      <c r="I194" s="4">
        <v>1222.7128177296399</v>
      </c>
      <c r="J194" s="4">
        <v>1099.36311948201</v>
      </c>
      <c r="K194" s="4">
        <v>954.43540395368802</v>
      </c>
      <c r="L194" s="4">
        <v>811.65985947260594</v>
      </c>
    </row>
    <row r="195" spans="1:12" x14ac:dyDescent="0.3">
      <c r="A195" s="10" t="s">
        <v>107</v>
      </c>
      <c r="B195" s="2" t="s">
        <v>132</v>
      </c>
      <c r="C195" s="4">
        <v>172.970414181905</v>
      </c>
      <c r="D195" s="4">
        <v>171.90309861424501</v>
      </c>
      <c r="E195" s="4">
        <v>171.21516685584299</v>
      </c>
      <c r="F195" s="4">
        <v>170.56829585079399</v>
      </c>
      <c r="G195" s="4">
        <v>160.73138256412901</v>
      </c>
      <c r="H195" s="4">
        <v>153.90824769797399</v>
      </c>
      <c r="I195" s="4">
        <v>127.99828362539</v>
      </c>
      <c r="J195" s="4">
        <v>96.662856295287597</v>
      </c>
      <c r="K195" s="4">
        <v>82.681144444786099</v>
      </c>
      <c r="L195" s="4">
        <v>70.213430491475407</v>
      </c>
    </row>
    <row r="196" spans="1:12" x14ac:dyDescent="0.3">
      <c r="A196" s="10" t="s">
        <v>108</v>
      </c>
      <c r="B196" s="2" t="s">
        <v>132</v>
      </c>
      <c r="C196" s="4">
        <v>2058.67077101311</v>
      </c>
      <c r="D196" s="4">
        <v>1861.3576009865601</v>
      </c>
      <c r="E196" s="4">
        <v>1440.89792805974</v>
      </c>
      <c r="F196" s="4">
        <v>1247.2570042237101</v>
      </c>
      <c r="G196" s="4">
        <v>727.78243641527297</v>
      </c>
      <c r="H196" s="4">
        <v>808.92352385432196</v>
      </c>
      <c r="I196" s="4">
        <v>844.36476737566795</v>
      </c>
      <c r="J196" s="4">
        <v>1203.9685455999099</v>
      </c>
      <c r="K196" s="4">
        <v>1303.97332571792</v>
      </c>
      <c r="L196" s="4">
        <v>1066.8765838658901</v>
      </c>
    </row>
    <row r="197" spans="1:12" x14ac:dyDescent="0.3">
      <c r="A197" s="10" t="s">
        <v>109</v>
      </c>
      <c r="B197" s="2" t="s">
        <v>132</v>
      </c>
      <c r="C197" s="4">
        <v>2.0586852721884301</v>
      </c>
      <c r="D197" s="4">
        <v>0.14628789897983599</v>
      </c>
      <c r="E197" s="4">
        <v>0.13478805408318001</v>
      </c>
      <c r="F197" s="4">
        <v>0.10678613482697299</v>
      </c>
      <c r="G197" s="4">
        <v>9.2318398025552501E-2</v>
      </c>
      <c r="H197" s="4">
        <v>0.11163399884849901</v>
      </c>
      <c r="I197" s="4">
        <v>9.4912689291294705E-2</v>
      </c>
      <c r="J197" s="4">
        <v>9.1475524533298602E-2</v>
      </c>
      <c r="K197" s="4">
        <v>7.4141942691382301E-2</v>
      </c>
      <c r="L197" s="5"/>
    </row>
    <row r="198" spans="1:12" x14ac:dyDescent="0.3">
      <c r="A198" s="10" t="s">
        <v>110</v>
      </c>
      <c r="B198" s="2" t="s">
        <v>132</v>
      </c>
      <c r="C198" s="4">
        <v>969.44382515351799</v>
      </c>
      <c r="D198" s="4">
        <v>913.92576491122497</v>
      </c>
      <c r="E198" s="4">
        <v>974.51479950226701</v>
      </c>
      <c r="F198" s="4">
        <v>1074.5416669004801</v>
      </c>
      <c r="G198" s="4">
        <v>1096.9875921196799</v>
      </c>
      <c r="H198" s="4">
        <v>1105.5223958285401</v>
      </c>
      <c r="I198" s="4">
        <v>1119.2889662638199</v>
      </c>
      <c r="J198" s="4">
        <v>1022.70564482093</v>
      </c>
      <c r="K198" s="4">
        <v>1000.91421125794</v>
      </c>
      <c r="L198" s="4">
        <v>1025.65016775702</v>
      </c>
    </row>
    <row r="199" spans="1:12" x14ac:dyDescent="0.3">
      <c r="A199" s="10" t="s">
        <v>111</v>
      </c>
      <c r="B199" s="2" t="s">
        <v>132</v>
      </c>
      <c r="C199" s="4">
        <v>378.479201151513</v>
      </c>
      <c r="D199" s="4">
        <v>297.22856863715901</v>
      </c>
      <c r="E199" s="4">
        <v>289.40098090860101</v>
      </c>
      <c r="F199" s="4">
        <v>237.66509313265999</v>
      </c>
      <c r="G199" s="4">
        <v>206.59546281781101</v>
      </c>
      <c r="H199" s="4">
        <v>204.891298286107</v>
      </c>
      <c r="I199" s="4">
        <v>207.05803438311</v>
      </c>
      <c r="J199" s="4">
        <v>192.01521439305</v>
      </c>
      <c r="K199" s="4">
        <v>139.20177831543199</v>
      </c>
      <c r="L199" s="4">
        <v>87.718363868751297</v>
      </c>
    </row>
    <row r="200" spans="1:12" x14ac:dyDescent="0.3">
      <c r="A200" s="10" t="s">
        <v>112</v>
      </c>
      <c r="B200" s="2" t="s">
        <v>132</v>
      </c>
      <c r="C200" s="4">
        <v>321.566084814531</v>
      </c>
      <c r="D200" s="4">
        <v>313.681998316251</v>
      </c>
      <c r="E200" s="4">
        <v>308.023420081594</v>
      </c>
      <c r="F200" s="4">
        <v>310.11671719037702</v>
      </c>
      <c r="G200" s="4">
        <v>265.19859973521301</v>
      </c>
      <c r="H200" s="4">
        <v>224.20610525699999</v>
      </c>
      <c r="I200" s="4">
        <v>187.99649901232701</v>
      </c>
      <c r="J200" s="4">
        <v>146.977902435771</v>
      </c>
      <c r="K200" s="4">
        <v>114.136428671437</v>
      </c>
      <c r="L200" s="4">
        <v>83.370186783332301</v>
      </c>
    </row>
    <row r="201" spans="1:12" x14ac:dyDescent="0.3">
      <c r="A201" s="10" t="s">
        <v>113</v>
      </c>
      <c r="B201" s="2" t="s">
        <v>132</v>
      </c>
      <c r="C201" s="4">
        <v>502.29532993796403</v>
      </c>
      <c r="D201" s="4">
        <v>487.620013175059</v>
      </c>
      <c r="E201" s="4">
        <v>583.48886367461898</v>
      </c>
      <c r="F201" s="4">
        <v>623.79740426923001</v>
      </c>
      <c r="G201" s="4">
        <v>687.81472698780306</v>
      </c>
      <c r="H201" s="4">
        <v>659.75165309348097</v>
      </c>
      <c r="I201" s="4">
        <v>623.166597571377</v>
      </c>
      <c r="J201" s="4">
        <v>537.17896188500401</v>
      </c>
      <c r="K201" s="4">
        <v>496.74009514648998</v>
      </c>
      <c r="L201" s="4">
        <v>386.34040576316397</v>
      </c>
    </row>
    <row r="202" spans="1:12" x14ac:dyDescent="0.3">
      <c r="A202" s="10" t="s">
        <v>114</v>
      </c>
      <c r="B202" s="2" t="s">
        <v>132</v>
      </c>
      <c r="C202" s="4">
        <v>6751.02209745865</v>
      </c>
      <c r="D202" s="4">
        <v>6455.4946285559199</v>
      </c>
      <c r="E202" s="4">
        <v>3691.7056136633801</v>
      </c>
      <c r="F202" s="4">
        <v>2101.9699951022299</v>
      </c>
      <c r="G202" s="4">
        <v>1579.8555180228</v>
      </c>
      <c r="H202" s="4">
        <v>1384.4985210974401</v>
      </c>
      <c r="I202" s="4">
        <v>1221.4861198190499</v>
      </c>
      <c r="J202" s="4">
        <v>1100.9203241948901</v>
      </c>
      <c r="K202" s="4">
        <v>954.57829953559599</v>
      </c>
      <c r="L202" s="4">
        <v>808.77984399512798</v>
      </c>
    </row>
    <row r="203" spans="1:12" x14ac:dyDescent="0.3">
      <c r="A203" s="10" t="s">
        <v>107</v>
      </c>
      <c r="B203" s="2" t="s">
        <v>133</v>
      </c>
      <c r="C203" s="4">
        <v>172.970414181905</v>
      </c>
      <c r="D203" s="4">
        <v>171.90309861424501</v>
      </c>
      <c r="E203" s="4">
        <v>171.21516685584299</v>
      </c>
      <c r="F203" s="4">
        <v>170.56829585079399</v>
      </c>
      <c r="G203" s="4">
        <v>160.73138256412901</v>
      </c>
      <c r="H203" s="4">
        <v>153.90824769797399</v>
      </c>
      <c r="I203" s="4">
        <v>127.99828362539</v>
      </c>
      <c r="J203" s="4">
        <v>96.662856295287597</v>
      </c>
      <c r="K203" s="4">
        <v>82.681144444786099</v>
      </c>
      <c r="L203" s="4">
        <v>70.213430491475407</v>
      </c>
    </row>
    <row r="204" spans="1:12" x14ac:dyDescent="0.3">
      <c r="A204" s="10" t="s">
        <v>108</v>
      </c>
      <c r="B204" s="2" t="s">
        <v>133</v>
      </c>
      <c r="C204" s="4">
        <v>2058.67077101311</v>
      </c>
      <c r="D204" s="4">
        <v>1861.3576009865601</v>
      </c>
      <c r="E204" s="4">
        <v>1440.89792805974</v>
      </c>
      <c r="F204" s="4">
        <v>1247.2570042196701</v>
      </c>
      <c r="G204" s="4">
        <v>727.782436395682</v>
      </c>
      <c r="H204" s="4">
        <v>808.92352395870205</v>
      </c>
      <c r="I204" s="4">
        <v>844.36476737644296</v>
      </c>
      <c r="J204" s="4">
        <v>1203.9685455671299</v>
      </c>
      <c r="K204" s="4">
        <v>1303.97332566415</v>
      </c>
      <c r="L204" s="4">
        <v>1066.8765838029999</v>
      </c>
    </row>
    <row r="205" spans="1:12" x14ac:dyDescent="0.3">
      <c r="A205" s="10" t="s">
        <v>109</v>
      </c>
      <c r="B205" s="2" t="s">
        <v>133</v>
      </c>
      <c r="C205" s="4">
        <v>2.0586852721884301</v>
      </c>
      <c r="D205" s="4">
        <v>0.14628789897983599</v>
      </c>
      <c r="E205" s="4">
        <v>0.13478805408318001</v>
      </c>
      <c r="F205" s="4">
        <v>0.10678613482697299</v>
      </c>
      <c r="G205" s="4">
        <v>9.2318398025552501E-2</v>
      </c>
      <c r="H205" s="4">
        <v>0.11163399884849901</v>
      </c>
      <c r="I205" s="4">
        <v>9.4912689291048999E-2</v>
      </c>
      <c r="J205" s="4">
        <v>9.1475524533888797E-2</v>
      </c>
      <c r="K205" s="4">
        <v>7.4141942691421006E-2</v>
      </c>
      <c r="L205" s="5"/>
    </row>
    <row r="206" spans="1:12" x14ac:dyDescent="0.3">
      <c r="A206" s="10" t="s">
        <v>110</v>
      </c>
      <c r="B206" s="2" t="s">
        <v>133</v>
      </c>
      <c r="C206" s="4">
        <v>969.44382515351799</v>
      </c>
      <c r="D206" s="4">
        <v>913.92576491122702</v>
      </c>
      <c r="E206" s="4">
        <v>974.51479950284704</v>
      </c>
      <c r="F206" s="4">
        <v>1074.5416669010599</v>
      </c>
      <c r="G206" s="4">
        <v>1096.9875921196799</v>
      </c>
      <c r="H206" s="4">
        <v>1105.5223958285401</v>
      </c>
      <c r="I206" s="4">
        <v>1119.2889662638199</v>
      </c>
      <c r="J206" s="4">
        <v>1022.70564480593</v>
      </c>
      <c r="K206" s="4">
        <v>1000.91421125794</v>
      </c>
      <c r="L206" s="4">
        <v>1025.65016775702</v>
      </c>
    </row>
    <row r="207" spans="1:12" x14ac:dyDescent="0.3">
      <c r="A207" s="10" t="s">
        <v>111</v>
      </c>
      <c r="B207" s="2" t="s">
        <v>133</v>
      </c>
      <c r="C207" s="4">
        <v>378.479201151513</v>
      </c>
      <c r="D207" s="4">
        <v>297.22856863715901</v>
      </c>
      <c r="E207" s="4">
        <v>289.40098090863899</v>
      </c>
      <c r="F207" s="4">
        <v>237.66509313264899</v>
      </c>
      <c r="G207" s="4">
        <v>206.59546281780899</v>
      </c>
      <c r="H207" s="4">
        <v>204.89129828609899</v>
      </c>
      <c r="I207" s="4">
        <v>207.05803438309701</v>
      </c>
      <c r="J207" s="4">
        <v>192.01521439429101</v>
      </c>
      <c r="K207" s="4">
        <v>139.20177831435501</v>
      </c>
      <c r="L207" s="4">
        <v>87.718363869525703</v>
      </c>
    </row>
    <row r="208" spans="1:12" x14ac:dyDescent="0.3">
      <c r="A208" s="10" t="s">
        <v>112</v>
      </c>
      <c r="B208" s="2" t="s">
        <v>133</v>
      </c>
      <c r="C208" s="4">
        <v>321.566084814531</v>
      </c>
      <c r="D208" s="4">
        <v>313.681998316251</v>
      </c>
      <c r="E208" s="4">
        <v>308.023420081594</v>
      </c>
      <c r="F208" s="4">
        <v>310.11671719037702</v>
      </c>
      <c r="G208" s="4">
        <v>265.19859973521301</v>
      </c>
      <c r="H208" s="4">
        <v>224.20610525699999</v>
      </c>
      <c r="I208" s="4">
        <v>187.99649901232701</v>
      </c>
      <c r="J208" s="4">
        <v>146.977902435771</v>
      </c>
      <c r="K208" s="4">
        <v>114.136428671437</v>
      </c>
      <c r="L208" s="4">
        <v>83.370186783332301</v>
      </c>
    </row>
    <row r="209" spans="1:12" x14ac:dyDescent="0.3">
      <c r="A209" s="10" t="s">
        <v>113</v>
      </c>
      <c r="B209" s="2" t="s">
        <v>133</v>
      </c>
      <c r="C209" s="4">
        <v>502.29532993785199</v>
      </c>
      <c r="D209" s="4">
        <v>487.620013175059</v>
      </c>
      <c r="E209" s="4">
        <v>583.48886367397995</v>
      </c>
      <c r="F209" s="4">
        <v>623.79740426854005</v>
      </c>
      <c r="G209" s="4">
        <v>687.814726987163</v>
      </c>
      <c r="H209" s="4">
        <v>659.75165308889905</v>
      </c>
      <c r="I209" s="4">
        <v>623.16659757031005</v>
      </c>
      <c r="J209" s="4">
        <v>537.17896188242105</v>
      </c>
      <c r="K209" s="4">
        <v>496.74009514848001</v>
      </c>
      <c r="L209" s="4">
        <v>386.34040576311497</v>
      </c>
    </row>
    <row r="210" spans="1:12" x14ac:dyDescent="0.3">
      <c r="A210" s="10" t="s">
        <v>114</v>
      </c>
      <c r="B210" s="2" t="s">
        <v>133</v>
      </c>
      <c r="C210" s="4">
        <v>6751.02209745865</v>
      </c>
      <c r="D210" s="4">
        <v>6455.4946285559199</v>
      </c>
      <c r="E210" s="4">
        <v>3691.7056136633801</v>
      </c>
      <c r="F210" s="4">
        <v>2101.9699951022299</v>
      </c>
      <c r="G210" s="4">
        <v>1579.8555180228</v>
      </c>
      <c r="H210" s="4">
        <v>1384.4985210974401</v>
      </c>
      <c r="I210" s="4">
        <v>1221.4861198190499</v>
      </c>
      <c r="J210" s="4">
        <v>1100.9203241974301</v>
      </c>
      <c r="K210" s="4">
        <v>954.57829953335101</v>
      </c>
      <c r="L210" s="4">
        <v>808.77984399670697</v>
      </c>
    </row>
    <row r="211" spans="1:12" x14ac:dyDescent="0.3">
      <c r="A211" s="10" t="s">
        <v>107</v>
      </c>
      <c r="B211" s="2" t="s">
        <v>134</v>
      </c>
      <c r="C211" s="4">
        <v>172.970414181905</v>
      </c>
      <c r="D211" s="4">
        <v>171.90309861424501</v>
      </c>
      <c r="E211" s="4">
        <v>171.21516685584299</v>
      </c>
      <c r="F211" s="4">
        <v>170.56829585079399</v>
      </c>
      <c r="G211" s="4">
        <v>160.73138256412901</v>
      </c>
      <c r="H211" s="4">
        <v>153.90824769797399</v>
      </c>
      <c r="I211" s="4">
        <v>127.99828362539</v>
      </c>
      <c r="J211" s="4">
        <v>96.662856295287597</v>
      </c>
      <c r="K211" s="4">
        <v>82.681144444786099</v>
      </c>
      <c r="L211" s="4">
        <v>70.213430491475407</v>
      </c>
    </row>
    <row r="212" spans="1:12" x14ac:dyDescent="0.3">
      <c r="A212" s="10" t="s">
        <v>108</v>
      </c>
      <c r="B212" s="2" t="s">
        <v>134</v>
      </c>
      <c r="C212" s="4">
        <v>2058.67077101311</v>
      </c>
      <c r="D212" s="4">
        <v>1861.3576009865601</v>
      </c>
      <c r="E212" s="4">
        <v>1440.89792805974</v>
      </c>
      <c r="F212" s="4">
        <v>1247.2570042237201</v>
      </c>
      <c r="G212" s="4">
        <v>727.78243641607401</v>
      </c>
      <c r="H212" s="4">
        <v>808.92352385435595</v>
      </c>
      <c r="I212" s="4">
        <v>844.36476737569899</v>
      </c>
      <c r="J212" s="4">
        <v>1203.9685455997101</v>
      </c>
      <c r="K212" s="4">
        <v>1303.97332571787</v>
      </c>
      <c r="L212" s="4">
        <v>1066.87658386571</v>
      </c>
    </row>
    <row r="213" spans="1:12" x14ac:dyDescent="0.3">
      <c r="A213" s="10" t="s">
        <v>109</v>
      </c>
      <c r="B213" s="2" t="s">
        <v>134</v>
      </c>
      <c r="C213" s="4">
        <v>2.0586852721884301</v>
      </c>
      <c r="D213" s="4">
        <v>0.14628789897983599</v>
      </c>
      <c r="E213" s="4">
        <v>0.13478805408318001</v>
      </c>
      <c r="F213" s="4">
        <v>0.10678613482697299</v>
      </c>
      <c r="G213" s="4">
        <v>9.2318398025552501E-2</v>
      </c>
      <c r="H213" s="4">
        <v>0.11163399884849901</v>
      </c>
      <c r="I213" s="4">
        <v>9.4912689291296495E-2</v>
      </c>
      <c r="J213" s="4">
        <v>9.1475524533294605E-2</v>
      </c>
      <c r="K213" s="4">
        <v>7.4141942691379595E-2</v>
      </c>
      <c r="L213" s="5"/>
    </row>
    <row r="214" spans="1:12" x14ac:dyDescent="0.3">
      <c r="A214" s="10" t="s">
        <v>110</v>
      </c>
      <c r="B214" s="2" t="s">
        <v>134</v>
      </c>
      <c r="C214" s="4">
        <v>969.44382515351901</v>
      </c>
      <c r="D214" s="4">
        <v>913.925764911226</v>
      </c>
      <c r="E214" s="4">
        <v>974.51479950230203</v>
      </c>
      <c r="F214" s="4">
        <v>1074.5416669004801</v>
      </c>
      <c r="G214" s="4">
        <v>1096.9875921196799</v>
      </c>
      <c r="H214" s="4">
        <v>1105.5223958285401</v>
      </c>
      <c r="I214" s="4">
        <v>1119.2889662638199</v>
      </c>
      <c r="J214" s="4">
        <v>1022.70564482101</v>
      </c>
      <c r="K214" s="4">
        <v>1000.91421125794</v>
      </c>
      <c r="L214" s="4">
        <v>1025.65016775702</v>
      </c>
    </row>
    <row r="215" spans="1:12" x14ac:dyDescent="0.3">
      <c r="A215" s="10" t="s">
        <v>111</v>
      </c>
      <c r="B215" s="2" t="s">
        <v>134</v>
      </c>
      <c r="C215" s="4">
        <v>378.479201151513</v>
      </c>
      <c r="D215" s="4">
        <v>297.22856863715901</v>
      </c>
      <c r="E215" s="4">
        <v>289.40098090860101</v>
      </c>
      <c r="F215" s="4">
        <v>237.66509313265999</v>
      </c>
      <c r="G215" s="4">
        <v>206.59546281781101</v>
      </c>
      <c r="H215" s="4">
        <v>204.89129828610601</v>
      </c>
      <c r="I215" s="4">
        <v>207.05803438311</v>
      </c>
      <c r="J215" s="4">
        <v>192.01521439304199</v>
      </c>
      <c r="K215" s="4">
        <v>139.20177831543401</v>
      </c>
      <c r="L215" s="4">
        <v>87.718363868746593</v>
      </c>
    </row>
    <row r="216" spans="1:12" x14ac:dyDescent="0.3">
      <c r="A216" s="10" t="s">
        <v>112</v>
      </c>
      <c r="B216" s="2" t="s">
        <v>134</v>
      </c>
      <c r="C216" s="4">
        <v>321.566084814531</v>
      </c>
      <c r="D216" s="4">
        <v>313.681998316251</v>
      </c>
      <c r="E216" s="4">
        <v>308.023420081594</v>
      </c>
      <c r="F216" s="4">
        <v>310.11671719037702</v>
      </c>
      <c r="G216" s="4">
        <v>265.19859973521301</v>
      </c>
      <c r="H216" s="4">
        <v>224.20610525699999</v>
      </c>
      <c r="I216" s="4">
        <v>187.99649901232701</v>
      </c>
      <c r="J216" s="4">
        <v>146.977902435771</v>
      </c>
      <c r="K216" s="4">
        <v>114.136428671437</v>
      </c>
      <c r="L216" s="4">
        <v>83.370186783332301</v>
      </c>
    </row>
    <row r="217" spans="1:12" x14ac:dyDescent="0.3">
      <c r="A217" s="10" t="s">
        <v>113</v>
      </c>
      <c r="B217" s="2" t="s">
        <v>134</v>
      </c>
      <c r="C217" s="4">
        <v>502.29532993796499</v>
      </c>
      <c r="D217" s="4">
        <v>487.620013175059</v>
      </c>
      <c r="E217" s="4">
        <v>583.48886367461796</v>
      </c>
      <c r="F217" s="4">
        <v>623.79740426923297</v>
      </c>
      <c r="G217" s="4">
        <v>687.81472698780703</v>
      </c>
      <c r="H217" s="4">
        <v>659.75165309348301</v>
      </c>
      <c r="I217" s="4">
        <v>623.16659757137904</v>
      </c>
      <c r="J217" s="4">
        <v>537.17896188501402</v>
      </c>
      <c r="K217" s="4">
        <v>496.74009514649401</v>
      </c>
      <c r="L217" s="4">
        <v>386.34040576313402</v>
      </c>
    </row>
    <row r="218" spans="1:12" x14ac:dyDescent="0.3">
      <c r="A218" s="10" t="s">
        <v>114</v>
      </c>
      <c r="B218" s="2" t="s">
        <v>134</v>
      </c>
      <c r="C218" s="4">
        <v>6751.02209745865</v>
      </c>
      <c r="D218" s="4">
        <v>6455.4946285559199</v>
      </c>
      <c r="E218" s="4">
        <v>3691.7056136633801</v>
      </c>
      <c r="F218" s="4">
        <v>2101.9699951022299</v>
      </c>
      <c r="G218" s="4">
        <v>1579.8555180228</v>
      </c>
      <c r="H218" s="4">
        <v>1384.4985210974401</v>
      </c>
      <c r="I218" s="4">
        <v>1221.4861198190499</v>
      </c>
      <c r="J218" s="4">
        <v>1100.9203241948701</v>
      </c>
      <c r="K218" s="4">
        <v>954.57829953559997</v>
      </c>
      <c r="L218" s="4">
        <v>808.77984399511899</v>
      </c>
    </row>
    <row r="219" spans="1:12" x14ac:dyDescent="0.3">
      <c r="A219" s="10" t="s">
        <v>107</v>
      </c>
      <c r="B219" s="2" t="s">
        <v>135</v>
      </c>
      <c r="C219" s="4">
        <v>172.970414181905</v>
      </c>
      <c r="D219" s="4">
        <v>171.90287453745299</v>
      </c>
      <c r="E219" s="4">
        <v>171.21541121492899</v>
      </c>
      <c r="F219" s="4">
        <v>170.56845667342699</v>
      </c>
      <c r="G219" s="4">
        <v>160.733323712361</v>
      </c>
      <c r="H219" s="4">
        <v>153.90824769797399</v>
      </c>
      <c r="I219" s="4">
        <v>127.99828362539</v>
      </c>
      <c r="J219" s="4">
        <v>96.452333049096296</v>
      </c>
      <c r="K219" s="4">
        <v>82.718198301688403</v>
      </c>
      <c r="L219" s="4">
        <v>70.194463647132295</v>
      </c>
    </row>
    <row r="220" spans="1:12" x14ac:dyDescent="0.3">
      <c r="A220" s="10" t="s">
        <v>108</v>
      </c>
      <c r="B220" s="2" t="s">
        <v>135</v>
      </c>
      <c r="C220" s="4">
        <v>2058.67077101311</v>
      </c>
      <c r="D220" s="4">
        <v>1861.3576009865601</v>
      </c>
      <c r="E220" s="4">
        <v>1440.89792805974</v>
      </c>
      <c r="F220" s="4">
        <v>1244.3436351058201</v>
      </c>
      <c r="G220" s="4">
        <v>726.612134735886</v>
      </c>
      <c r="H220" s="4">
        <v>805.93866531264302</v>
      </c>
      <c r="I220" s="4">
        <v>836.36833599077397</v>
      </c>
      <c r="J220" s="4">
        <v>1183.68842865736</v>
      </c>
      <c r="K220" s="4">
        <v>1298.36772446038</v>
      </c>
      <c r="L220" s="4">
        <v>1019.53329837213</v>
      </c>
    </row>
    <row r="221" spans="1:12" x14ac:dyDescent="0.3">
      <c r="A221" s="10" t="s">
        <v>109</v>
      </c>
      <c r="B221" s="2" t="s">
        <v>135</v>
      </c>
      <c r="C221" s="4">
        <v>2.0586852721884301</v>
      </c>
      <c r="D221" s="4">
        <v>0.14629444080961801</v>
      </c>
      <c r="E221" s="4">
        <v>0.13479378040739201</v>
      </c>
      <c r="F221" s="4">
        <v>0.106768328372311</v>
      </c>
      <c r="G221" s="4">
        <v>9.2318398025552501E-2</v>
      </c>
      <c r="H221" s="4">
        <v>0.11158433324834501</v>
      </c>
      <c r="I221" s="4">
        <v>9.5010279021709595E-2</v>
      </c>
      <c r="J221" s="4">
        <v>9.1416409597793402E-2</v>
      </c>
      <c r="K221" s="4">
        <v>7.42895175226711E-2</v>
      </c>
      <c r="L221" s="5"/>
    </row>
    <row r="222" spans="1:12" x14ac:dyDescent="0.3">
      <c r="A222" s="10" t="s">
        <v>110</v>
      </c>
      <c r="B222" s="2" t="s">
        <v>135</v>
      </c>
      <c r="C222" s="4">
        <v>969.44382515351799</v>
      </c>
      <c r="D222" s="4">
        <v>913.93705618651995</v>
      </c>
      <c r="E222" s="4">
        <v>974.55639239024094</v>
      </c>
      <c r="F222" s="4">
        <v>1074.53812537558</v>
      </c>
      <c r="G222" s="4">
        <v>1097.18542793663</v>
      </c>
      <c r="H222" s="4">
        <v>1106.34435057519</v>
      </c>
      <c r="I222" s="4">
        <v>1119.0336413144</v>
      </c>
      <c r="J222" s="4">
        <v>1031.49714042712</v>
      </c>
      <c r="K222" s="4">
        <v>1001.18035172097</v>
      </c>
      <c r="L222" s="4">
        <v>1025.7758875709801</v>
      </c>
    </row>
    <row r="223" spans="1:12" x14ac:dyDescent="0.3">
      <c r="A223" s="10" t="s">
        <v>111</v>
      </c>
      <c r="B223" s="2" t="s">
        <v>135</v>
      </c>
      <c r="C223" s="4">
        <v>378.479201151513</v>
      </c>
      <c r="D223" s="4">
        <v>297.22841655770998</v>
      </c>
      <c r="E223" s="4">
        <v>289.382587925358</v>
      </c>
      <c r="F223" s="4">
        <v>237.59581424177401</v>
      </c>
      <c r="G223" s="4">
        <v>206.59606396445099</v>
      </c>
      <c r="H223" s="4">
        <v>204.84754890982401</v>
      </c>
      <c r="I223" s="4">
        <v>206.96612985624299</v>
      </c>
      <c r="J223" s="4">
        <v>190.69023452756301</v>
      </c>
      <c r="K223" s="4">
        <v>138.62542764203499</v>
      </c>
      <c r="L223" s="4">
        <v>87.599144408778997</v>
      </c>
    </row>
    <row r="224" spans="1:12" x14ac:dyDescent="0.3">
      <c r="A224" s="10" t="s">
        <v>112</v>
      </c>
      <c r="B224" s="2" t="s">
        <v>135</v>
      </c>
      <c r="C224" s="4">
        <v>321.566084814531</v>
      </c>
      <c r="D224" s="4">
        <v>313.681998316251</v>
      </c>
      <c r="E224" s="4">
        <v>307.99429054255103</v>
      </c>
      <c r="F224" s="4">
        <v>310.08629355003802</v>
      </c>
      <c r="G224" s="4">
        <v>265.16689688542402</v>
      </c>
      <c r="H224" s="4">
        <v>224.173265093282</v>
      </c>
      <c r="I224" s="4">
        <v>187.946709892895</v>
      </c>
      <c r="J224" s="4">
        <v>146.95487694125001</v>
      </c>
      <c r="K224" s="4">
        <v>114.11323796335699</v>
      </c>
      <c r="L224" s="4">
        <v>83.281518012626705</v>
      </c>
    </row>
    <row r="225" spans="1:12" x14ac:dyDescent="0.3">
      <c r="A225" s="10" t="s">
        <v>113</v>
      </c>
      <c r="B225" s="2" t="s">
        <v>135</v>
      </c>
      <c r="C225" s="4">
        <v>502.298138486737</v>
      </c>
      <c r="D225" s="4">
        <v>487.61528393666703</v>
      </c>
      <c r="E225" s="4">
        <v>584.19980821412901</v>
      </c>
      <c r="F225" s="4">
        <v>624.50422406011205</v>
      </c>
      <c r="G225" s="4">
        <v>688.69566915882797</v>
      </c>
      <c r="H225" s="4">
        <v>660.50600826757795</v>
      </c>
      <c r="I225" s="4">
        <v>625.612363881085</v>
      </c>
      <c r="J225" s="4">
        <v>541.05447356922502</v>
      </c>
      <c r="K225" s="4">
        <v>503.70610189938901</v>
      </c>
      <c r="L225" s="4">
        <v>397.44386613344801</v>
      </c>
    </row>
    <row r="226" spans="1:12" x14ac:dyDescent="0.3">
      <c r="A226" s="10" t="s">
        <v>114</v>
      </c>
      <c r="B226" s="2" t="s">
        <v>135</v>
      </c>
      <c r="C226" s="4">
        <v>6751.02209745865</v>
      </c>
      <c r="D226" s="4">
        <v>6455.4946285559199</v>
      </c>
      <c r="E226" s="4">
        <v>3691.7056136633801</v>
      </c>
      <c r="F226" s="4">
        <v>2101.8095329529601</v>
      </c>
      <c r="G226" s="4">
        <v>1579.8555180228</v>
      </c>
      <c r="H226" s="4">
        <v>1385.04482167061</v>
      </c>
      <c r="I226" s="4">
        <v>1222.9681755721001</v>
      </c>
      <c r="J226" s="4">
        <v>1099.6785998252201</v>
      </c>
      <c r="K226" s="4">
        <v>954.80626460692804</v>
      </c>
      <c r="L226" s="4">
        <v>810.82714139001303</v>
      </c>
    </row>
    <row r="227" spans="1:12" x14ac:dyDescent="0.3">
      <c r="A227" s="10" t="s">
        <v>107</v>
      </c>
      <c r="B227" s="2" t="s">
        <v>136</v>
      </c>
      <c r="C227" s="4">
        <v>172.970414181905</v>
      </c>
      <c r="D227" s="4">
        <v>171.90287453745299</v>
      </c>
      <c r="E227" s="4">
        <v>171.21541121492899</v>
      </c>
      <c r="F227" s="4">
        <v>170.56845667342699</v>
      </c>
      <c r="G227" s="4">
        <v>160.733323712361</v>
      </c>
      <c r="H227" s="4">
        <v>153.90824769797399</v>
      </c>
      <c r="I227" s="4">
        <v>127.99828362539</v>
      </c>
      <c r="J227" s="4">
        <v>96.452333049096296</v>
      </c>
      <c r="K227" s="4">
        <v>82.718198301688403</v>
      </c>
      <c r="L227" s="4">
        <v>70.194463647132295</v>
      </c>
    </row>
    <row r="228" spans="1:12" x14ac:dyDescent="0.3">
      <c r="A228" s="10" t="s">
        <v>108</v>
      </c>
      <c r="B228" s="2" t="s">
        <v>136</v>
      </c>
      <c r="C228" s="4">
        <v>2058.67077101311</v>
      </c>
      <c r="D228" s="4">
        <v>1861.3576009865601</v>
      </c>
      <c r="E228" s="4">
        <v>1440.89792805974</v>
      </c>
      <c r="F228" s="4">
        <v>1244.34363511589</v>
      </c>
      <c r="G228" s="4">
        <v>726.612134728554</v>
      </c>
      <c r="H228" s="4">
        <v>805.93866530810601</v>
      </c>
      <c r="I228" s="4">
        <v>836.36833598855003</v>
      </c>
      <c r="J228" s="4">
        <v>1183.6884286562599</v>
      </c>
      <c r="K228" s="4">
        <v>1298.3677244611799</v>
      </c>
      <c r="L228" s="4">
        <v>1019.53329837196</v>
      </c>
    </row>
    <row r="229" spans="1:12" x14ac:dyDescent="0.3">
      <c r="A229" s="10" t="s">
        <v>109</v>
      </c>
      <c r="B229" s="2" t="s">
        <v>136</v>
      </c>
      <c r="C229" s="4">
        <v>2.0586852721884301</v>
      </c>
      <c r="D229" s="4">
        <v>0.14629444080961801</v>
      </c>
      <c r="E229" s="4">
        <v>0.13479378040739201</v>
      </c>
      <c r="F229" s="4">
        <v>0.106768328372311</v>
      </c>
      <c r="G229" s="4">
        <v>9.2318398025552598E-2</v>
      </c>
      <c r="H229" s="4">
        <v>0.11158433324834501</v>
      </c>
      <c r="I229" s="4">
        <v>9.5010279021709707E-2</v>
      </c>
      <c r="J229" s="4">
        <v>9.1416409597793402E-2</v>
      </c>
      <c r="K229" s="4">
        <v>7.4289517522670906E-2</v>
      </c>
      <c r="L229" s="5"/>
    </row>
    <row r="230" spans="1:12" x14ac:dyDescent="0.3">
      <c r="A230" s="10" t="s">
        <v>110</v>
      </c>
      <c r="B230" s="2" t="s">
        <v>136</v>
      </c>
      <c r="C230" s="4">
        <v>969.44382515351799</v>
      </c>
      <c r="D230" s="4">
        <v>913.93705618651904</v>
      </c>
      <c r="E230" s="4">
        <v>974.00626876979095</v>
      </c>
      <c r="F230" s="4">
        <v>1074.4805206288099</v>
      </c>
      <c r="G230" s="4">
        <v>1097.18542793663</v>
      </c>
      <c r="H230" s="4">
        <v>1106.34435057519</v>
      </c>
      <c r="I230" s="4">
        <v>1119.0336413079699</v>
      </c>
      <c r="J230" s="4">
        <v>1031.49714042861</v>
      </c>
      <c r="K230" s="4">
        <v>1001.18035171998</v>
      </c>
      <c r="L230" s="4">
        <v>1025.7758875709801</v>
      </c>
    </row>
    <row r="231" spans="1:12" x14ac:dyDescent="0.3">
      <c r="A231" s="10" t="s">
        <v>111</v>
      </c>
      <c r="B231" s="2" t="s">
        <v>136</v>
      </c>
      <c r="C231" s="4">
        <v>378.479201151513</v>
      </c>
      <c r="D231" s="4">
        <v>297.17148640910102</v>
      </c>
      <c r="E231" s="4">
        <v>289.38100473755497</v>
      </c>
      <c r="F231" s="4">
        <v>237.59568178524799</v>
      </c>
      <c r="G231" s="4">
        <v>206.59606396445199</v>
      </c>
      <c r="H231" s="4">
        <v>204.847548909843</v>
      </c>
      <c r="I231" s="4">
        <v>206.966129856263</v>
      </c>
      <c r="J231" s="4">
        <v>190.69023452758199</v>
      </c>
      <c r="K231" s="4">
        <v>138.625427642056</v>
      </c>
      <c r="L231" s="4">
        <v>87.599144409379505</v>
      </c>
    </row>
    <row r="232" spans="1:12" x14ac:dyDescent="0.3">
      <c r="A232" s="10" t="s">
        <v>112</v>
      </c>
      <c r="B232" s="2" t="s">
        <v>136</v>
      </c>
      <c r="C232" s="4">
        <v>321.566084814531</v>
      </c>
      <c r="D232" s="4">
        <v>313.681998316251</v>
      </c>
      <c r="E232" s="4">
        <v>307.99429054255103</v>
      </c>
      <c r="F232" s="4">
        <v>310.08629355003802</v>
      </c>
      <c r="G232" s="4">
        <v>265.16689688542402</v>
      </c>
      <c r="H232" s="4">
        <v>224.173265093282</v>
      </c>
      <c r="I232" s="4">
        <v>187.946709892895</v>
      </c>
      <c r="J232" s="4">
        <v>146.95487694125001</v>
      </c>
      <c r="K232" s="4">
        <v>114.11323796335699</v>
      </c>
      <c r="L232" s="4">
        <v>83.281518012626705</v>
      </c>
    </row>
    <row r="233" spans="1:12" x14ac:dyDescent="0.3">
      <c r="A233" s="10" t="s">
        <v>113</v>
      </c>
      <c r="B233" s="2" t="s">
        <v>136</v>
      </c>
      <c r="C233" s="4">
        <v>502.29813848673302</v>
      </c>
      <c r="D233" s="4">
        <v>487.61528393666703</v>
      </c>
      <c r="E233" s="4">
        <v>584.19980821571005</v>
      </c>
      <c r="F233" s="4">
        <v>624.50422406176494</v>
      </c>
      <c r="G233" s="4">
        <v>688.69566916079702</v>
      </c>
      <c r="H233" s="4">
        <v>660.506008269267</v>
      </c>
      <c r="I233" s="4">
        <v>625.61236388396401</v>
      </c>
      <c r="J233" s="4">
        <v>541.05447357139201</v>
      </c>
      <c r="K233" s="4">
        <v>503.70610190410002</v>
      </c>
      <c r="L233" s="4">
        <v>397.44386613561801</v>
      </c>
    </row>
    <row r="234" spans="1:12" x14ac:dyDescent="0.3">
      <c r="A234" s="10" t="s">
        <v>114</v>
      </c>
      <c r="B234" s="2" t="s">
        <v>136</v>
      </c>
      <c r="C234" s="4">
        <v>6751.02209745865</v>
      </c>
      <c r="D234" s="4">
        <v>6455.4946285559199</v>
      </c>
      <c r="E234" s="4">
        <v>3691.7056136633801</v>
      </c>
      <c r="F234" s="4">
        <v>2101.8095329529601</v>
      </c>
      <c r="G234" s="4">
        <v>1579.8555180228</v>
      </c>
      <c r="H234" s="4">
        <v>1385.04482167061</v>
      </c>
      <c r="I234" s="4">
        <v>1222.9681755721001</v>
      </c>
      <c r="J234" s="4">
        <v>1099.6785998252201</v>
      </c>
      <c r="K234" s="4">
        <v>954.80626460692804</v>
      </c>
      <c r="L234" s="4">
        <v>810.82714139184304</v>
      </c>
    </row>
    <row r="235" spans="1:12" x14ac:dyDescent="0.3">
      <c r="A235" s="10" t="s">
        <v>107</v>
      </c>
      <c r="B235" s="2" t="s">
        <v>137</v>
      </c>
      <c r="C235" s="4">
        <v>172.970414181905</v>
      </c>
      <c r="D235" s="4">
        <v>171.90287453745299</v>
      </c>
      <c r="E235" s="4">
        <v>171.21541121492899</v>
      </c>
      <c r="F235" s="4">
        <v>170.56845667342699</v>
      </c>
      <c r="G235" s="4">
        <v>160.733323712361</v>
      </c>
      <c r="H235" s="4">
        <v>153.90824769797399</v>
      </c>
      <c r="I235" s="4">
        <v>127.99828362539</v>
      </c>
      <c r="J235" s="4">
        <v>96.452333049096296</v>
      </c>
      <c r="K235" s="4">
        <v>82.718198301688403</v>
      </c>
      <c r="L235" s="4">
        <v>70.194463647132295</v>
      </c>
    </row>
    <row r="236" spans="1:12" x14ac:dyDescent="0.3">
      <c r="A236" s="10" t="s">
        <v>108</v>
      </c>
      <c r="B236" s="2" t="s">
        <v>137</v>
      </c>
      <c r="C236" s="4">
        <v>2058.67077101311</v>
      </c>
      <c r="D236" s="4">
        <v>1861.3576009865601</v>
      </c>
      <c r="E236" s="4">
        <v>1440.89792805974</v>
      </c>
      <c r="F236" s="4">
        <v>1244.3436351043299</v>
      </c>
      <c r="G236" s="4">
        <v>726.612135049024</v>
      </c>
      <c r="H236" s="4">
        <v>805.93866531332696</v>
      </c>
      <c r="I236" s="4">
        <v>836.36833599113402</v>
      </c>
      <c r="J236" s="4">
        <v>1183.6884286576501</v>
      </c>
      <c r="K236" s="4">
        <v>1298.36772445617</v>
      </c>
      <c r="L236" s="4">
        <v>1019.53329837219</v>
      </c>
    </row>
    <row r="237" spans="1:12" x14ac:dyDescent="0.3">
      <c r="A237" s="10" t="s">
        <v>109</v>
      </c>
      <c r="B237" s="2" t="s">
        <v>137</v>
      </c>
      <c r="C237" s="4">
        <v>2.0586852721884301</v>
      </c>
      <c r="D237" s="4">
        <v>0.14629444080961801</v>
      </c>
      <c r="E237" s="4">
        <v>0.13479378040739201</v>
      </c>
      <c r="F237" s="4">
        <v>0.106768328372311</v>
      </c>
      <c r="G237" s="4">
        <v>9.2318398025552501E-2</v>
      </c>
      <c r="H237" s="4">
        <v>0.11158433324834501</v>
      </c>
      <c r="I237" s="4">
        <v>9.5010279021709595E-2</v>
      </c>
      <c r="J237" s="4">
        <v>9.1416409597793402E-2</v>
      </c>
      <c r="K237" s="4">
        <v>7.4289517522671003E-2</v>
      </c>
      <c r="L237" s="5"/>
    </row>
    <row r="238" spans="1:12" x14ac:dyDescent="0.3">
      <c r="A238" s="10" t="s">
        <v>110</v>
      </c>
      <c r="B238" s="2" t="s">
        <v>137</v>
      </c>
      <c r="C238" s="4">
        <v>969.44382515351799</v>
      </c>
      <c r="D238" s="4">
        <v>913.93705618651995</v>
      </c>
      <c r="E238" s="4">
        <v>974.48546845381497</v>
      </c>
      <c r="F238" s="4">
        <v>1074.53812537558</v>
      </c>
      <c r="G238" s="4">
        <v>1097.18542793663</v>
      </c>
      <c r="H238" s="4">
        <v>1106.34435057519</v>
      </c>
      <c r="I238" s="4">
        <v>1119.0336413191601</v>
      </c>
      <c r="J238" s="4">
        <v>1031.49714042602</v>
      </c>
      <c r="K238" s="4">
        <v>1001.1803517217</v>
      </c>
      <c r="L238" s="4">
        <v>1025.7758875709801</v>
      </c>
    </row>
    <row r="239" spans="1:12" x14ac:dyDescent="0.3">
      <c r="A239" s="10" t="s">
        <v>111</v>
      </c>
      <c r="B239" s="2" t="s">
        <v>137</v>
      </c>
      <c r="C239" s="4">
        <v>378.479201151513</v>
      </c>
      <c r="D239" s="4">
        <v>297.22841655770998</v>
      </c>
      <c r="E239" s="4">
        <v>289.38258792534998</v>
      </c>
      <c r="F239" s="4">
        <v>237.59581424176699</v>
      </c>
      <c r="G239" s="4">
        <v>206.59606396444599</v>
      </c>
      <c r="H239" s="4">
        <v>204.84754890981699</v>
      </c>
      <c r="I239" s="4">
        <v>206.96612985623599</v>
      </c>
      <c r="J239" s="4">
        <v>190.69023452755499</v>
      </c>
      <c r="K239" s="4">
        <v>138.62542764202701</v>
      </c>
      <c r="L239" s="4">
        <v>87.599144408583101</v>
      </c>
    </row>
    <row r="240" spans="1:12" x14ac:dyDescent="0.3">
      <c r="A240" s="10" t="s">
        <v>112</v>
      </c>
      <c r="B240" s="2" t="s">
        <v>137</v>
      </c>
      <c r="C240" s="4">
        <v>321.566084814531</v>
      </c>
      <c r="D240" s="4">
        <v>313.681998316251</v>
      </c>
      <c r="E240" s="4">
        <v>307.99429054255103</v>
      </c>
      <c r="F240" s="4">
        <v>310.08629355003802</v>
      </c>
      <c r="G240" s="4">
        <v>265.16689688542402</v>
      </c>
      <c r="H240" s="4">
        <v>224.173265093282</v>
      </c>
      <c r="I240" s="4">
        <v>187.946709892895</v>
      </c>
      <c r="J240" s="4">
        <v>146.95487694125001</v>
      </c>
      <c r="K240" s="4">
        <v>114.11323796335699</v>
      </c>
      <c r="L240" s="4">
        <v>83.281518012626705</v>
      </c>
    </row>
    <row r="241" spans="1:12" x14ac:dyDescent="0.3">
      <c r="A241" s="10" t="s">
        <v>113</v>
      </c>
      <c r="B241" s="2" t="s">
        <v>137</v>
      </c>
      <c r="C241" s="4">
        <v>502.29813848672802</v>
      </c>
      <c r="D241" s="4">
        <v>487.61528393666703</v>
      </c>
      <c r="E241" s="4">
        <v>584.19980821425804</v>
      </c>
      <c r="F241" s="4">
        <v>624.50422406035898</v>
      </c>
      <c r="G241" s="4">
        <v>688.69566915956204</v>
      </c>
      <c r="H241" s="4">
        <v>660.50600826783</v>
      </c>
      <c r="I241" s="4">
        <v>625.612363880977</v>
      </c>
      <c r="J241" s="4">
        <v>541.05447356927596</v>
      </c>
      <c r="K241" s="4">
        <v>503.706101892417</v>
      </c>
      <c r="L241" s="4">
        <v>397.44386613367902</v>
      </c>
    </row>
    <row r="242" spans="1:12" x14ac:dyDescent="0.3">
      <c r="A242" s="10" t="s">
        <v>114</v>
      </c>
      <c r="B242" s="2" t="s">
        <v>137</v>
      </c>
      <c r="C242" s="4">
        <v>6751.02209745865</v>
      </c>
      <c r="D242" s="4">
        <v>6455.4946285559199</v>
      </c>
      <c r="E242" s="4">
        <v>3691.7056136633801</v>
      </c>
      <c r="F242" s="4">
        <v>2101.8095329529601</v>
      </c>
      <c r="G242" s="4">
        <v>1579.8555180228</v>
      </c>
      <c r="H242" s="4">
        <v>1385.04482167061</v>
      </c>
      <c r="I242" s="4">
        <v>1222.9681755721001</v>
      </c>
      <c r="J242" s="4">
        <v>1099.6785998252201</v>
      </c>
      <c r="K242" s="4">
        <v>954.80626460692804</v>
      </c>
      <c r="L242" s="4">
        <v>810.82714138941901</v>
      </c>
    </row>
    <row r="243" spans="1:12" x14ac:dyDescent="0.3">
      <c r="A243" s="2" t="s">
        <v>107</v>
      </c>
      <c r="B243" s="2" t="s">
        <v>173</v>
      </c>
      <c r="C243" s="4">
        <v>172.970414181905</v>
      </c>
      <c r="D243" s="4">
        <v>173.402446843104</v>
      </c>
      <c r="E243" s="4">
        <v>172.74436134860201</v>
      </c>
      <c r="F243" s="4">
        <v>170.715285075482</v>
      </c>
      <c r="G243" s="4">
        <v>170.22383374491699</v>
      </c>
      <c r="H243" s="4">
        <v>169.487214755373</v>
      </c>
      <c r="I243" s="4">
        <v>165.973527132171</v>
      </c>
      <c r="J243" s="4">
        <v>164.39981969534</v>
      </c>
      <c r="K243" s="4">
        <v>167.40787589208099</v>
      </c>
      <c r="L243" s="4">
        <v>170.84771921809801</v>
      </c>
    </row>
    <row r="244" spans="1:12" x14ac:dyDescent="0.3">
      <c r="A244" s="10" t="s">
        <v>107</v>
      </c>
      <c r="B244" s="2" t="s">
        <v>170</v>
      </c>
      <c r="C244" s="4">
        <v>172.970414181905</v>
      </c>
      <c r="D244" s="4">
        <v>171.90309861424501</v>
      </c>
      <c r="E244" s="4">
        <v>171.21516685584299</v>
      </c>
      <c r="F244" s="4">
        <v>170.56829585079399</v>
      </c>
      <c r="G244" s="4">
        <v>160.73138256412901</v>
      </c>
      <c r="H244" s="4">
        <v>153.90824769797399</v>
      </c>
      <c r="I244" s="4">
        <v>127.99828362539</v>
      </c>
      <c r="J244" s="4">
        <v>96.6717954326041</v>
      </c>
      <c r="K244" s="4">
        <v>82.689626768541999</v>
      </c>
      <c r="L244" s="4">
        <v>70.207968389056902</v>
      </c>
    </row>
    <row r="245" spans="1:12" x14ac:dyDescent="0.3">
      <c r="A245" s="10" t="s">
        <v>107</v>
      </c>
      <c r="B245" s="2" t="s">
        <v>174</v>
      </c>
      <c r="C245" s="4">
        <v>172.970414181905</v>
      </c>
      <c r="D245" s="4">
        <v>171.90309861424501</v>
      </c>
      <c r="E245" s="4">
        <v>171.22324465954199</v>
      </c>
      <c r="F245" s="4">
        <v>170.57520390442599</v>
      </c>
      <c r="G245" s="4">
        <v>160.73138256412901</v>
      </c>
      <c r="H245" s="4">
        <v>153.90824769797399</v>
      </c>
      <c r="I245" s="4">
        <v>127.99828362539</v>
      </c>
      <c r="J245" s="4">
        <v>96.368348024758802</v>
      </c>
      <c r="K245" s="4">
        <v>82.675355873989204</v>
      </c>
      <c r="L245" s="4">
        <v>70.286789911376204</v>
      </c>
    </row>
    <row r="246" spans="1:12" x14ac:dyDescent="0.3">
      <c r="A246" s="10" t="s">
        <v>107</v>
      </c>
      <c r="B246" s="2" t="s">
        <v>175</v>
      </c>
      <c r="C246" s="4">
        <v>172.970414181905</v>
      </c>
      <c r="D246" s="4">
        <v>171.90287453745299</v>
      </c>
      <c r="E246" s="4">
        <v>171.21541121492899</v>
      </c>
      <c r="F246" s="4">
        <v>170.56845667342699</v>
      </c>
      <c r="G246" s="4">
        <v>160.733323712361</v>
      </c>
      <c r="H246" s="4">
        <v>153.90824769797399</v>
      </c>
      <c r="I246" s="4">
        <v>127.99828362539</v>
      </c>
      <c r="J246" s="4">
        <v>96.671889931408899</v>
      </c>
      <c r="K246" s="4">
        <v>82.689773571261497</v>
      </c>
      <c r="L246" s="4">
        <v>70.207968389056902</v>
      </c>
    </row>
    <row r="247" spans="1:12" x14ac:dyDescent="0.3">
      <c r="A247" s="10" t="s">
        <v>107</v>
      </c>
      <c r="B247" s="2" t="s">
        <v>176</v>
      </c>
      <c r="C247" s="4">
        <v>172.970414181905</v>
      </c>
      <c r="D247" s="4">
        <v>171.90309861424501</v>
      </c>
      <c r="E247" s="4">
        <v>171.22324465954199</v>
      </c>
      <c r="F247" s="4">
        <v>170.57520390442599</v>
      </c>
      <c r="G247" s="4">
        <v>160.73138256412901</v>
      </c>
      <c r="H247" s="4">
        <v>153.90824769797399</v>
      </c>
      <c r="I247" s="4">
        <v>127.99828362539</v>
      </c>
      <c r="J247" s="4">
        <v>96.662856295287597</v>
      </c>
      <c r="K247" s="4">
        <v>82.681144444786099</v>
      </c>
      <c r="L247" s="4">
        <v>70.213430491475407</v>
      </c>
    </row>
    <row r="248" spans="1:12" x14ac:dyDescent="0.3">
      <c r="A248" s="10" t="s">
        <v>107</v>
      </c>
      <c r="B248" s="2" t="s">
        <v>177</v>
      </c>
      <c r="C248" s="4">
        <v>172.970414181905</v>
      </c>
      <c r="D248" s="4">
        <v>171.90287453745299</v>
      </c>
      <c r="E248" s="4">
        <v>171.21541121492899</v>
      </c>
      <c r="F248" s="4">
        <v>170.56845667342699</v>
      </c>
      <c r="G248" s="4">
        <v>160.733323712361</v>
      </c>
      <c r="H248" s="4">
        <v>153.90824769797399</v>
      </c>
      <c r="I248" s="4">
        <v>127.99828362539</v>
      </c>
      <c r="J248" s="4">
        <v>96.671889931408899</v>
      </c>
      <c r="K248" s="4">
        <v>82.689773571261497</v>
      </c>
      <c r="L248" s="4">
        <v>70.207968389056902</v>
      </c>
    </row>
    <row r="249" spans="1:12" x14ac:dyDescent="0.3">
      <c r="A249" s="10" t="s">
        <v>107</v>
      </c>
      <c r="B249" s="2" t="s">
        <v>178</v>
      </c>
      <c r="C249" s="4">
        <v>172.970414181905</v>
      </c>
      <c r="D249" s="4">
        <v>171.90287453745299</v>
      </c>
      <c r="E249" s="4">
        <v>171.21541121492899</v>
      </c>
      <c r="F249" s="4">
        <v>170.56845667342699</v>
      </c>
      <c r="G249" s="4">
        <v>160.733323712361</v>
      </c>
      <c r="H249" s="4">
        <v>153.90824769797399</v>
      </c>
      <c r="I249" s="4">
        <v>127.99828362539</v>
      </c>
      <c r="J249" s="4">
        <v>96.671889931408998</v>
      </c>
      <c r="K249" s="4">
        <v>82.689773571261497</v>
      </c>
      <c r="L249" s="4">
        <v>70.207968389056902</v>
      </c>
    </row>
    <row r="250" spans="1:12" x14ac:dyDescent="0.3">
      <c r="A250" s="10" t="s">
        <v>107</v>
      </c>
      <c r="B250" s="2" t="s">
        <v>179</v>
      </c>
      <c r="C250" s="4">
        <v>172.970414181905</v>
      </c>
      <c r="D250" s="4">
        <v>171.90287453745299</v>
      </c>
      <c r="E250" s="4">
        <v>171.21541121492899</v>
      </c>
      <c r="F250" s="4">
        <v>170.56845667342699</v>
      </c>
      <c r="G250" s="4">
        <v>160.733323712361</v>
      </c>
      <c r="H250" s="4">
        <v>153.90824769797399</v>
      </c>
      <c r="I250" s="4">
        <v>127.99828362539</v>
      </c>
      <c r="J250" s="4">
        <v>96.671889931408899</v>
      </c>
      <c r="K250" s="4">
        <v>82.689773571261497</v>
      </c>
      <c r="L250" s="4">
        <v>70.207968389056902</v>
      </c>
    </row>
    <row r="251" spans="1:12" x14ac:dyDescent="0.3">
      <c r="A251" s="10" t="s">
        <v>107</v>
      </c>
      <c r="B251" s="2" t="s">
        <v>180</v>
      </c>
      <c r="C251" s="4">
        <v>172.970414181905</v>
      </c>
      <c r="D251" s="4">
        <v>171.90309861424501</v>
      </c>
      <c r="E251" s="4">
        <v>171.22324465954199</v>
      </c>
      <c r="F251" s="4">
        <v>170.57520390442599</v>
      </c>
      <c r="G251" s="4">
        <v>160.73138256412901</v>
      </c>
      <c r="H251" s="4">
        <v>153.90824769797399</v>
      </c>
      <c r="I251" s="4">
        <v>127.99828362539</v>
      </c>
      <c r="J251" s="4">
        <v>96.662856295287597</v>
      </c>
      <c r="K251" s="4">
        <v>82.681144444786099</v>
      </c>
      <c r="L251" s="4">
        <v>70.213430491475407</v>
      </c>
    </row>
    <row r="252" spans="1:12" x14ac:dyDescent="0.3">
      <c r="A252" s="10" t="s">
        <v>107</v>
      </c>
      <c r="B252" s="2" t="s">
        <v>181</v>
      </c>
      <c r="C252" s="4">
        <v>172.970414181905</v>
      </c>
      <c r="D252" s="4">
        <v>171.90309861424501</v>
      </c>
      <c r="E252" s="4">
        <v>171.22324465954199</v>
      </c>
      <c r="F252" s="4">
        <v>170.57520390442599</v>
      </c>
      <c r="G252" s="4">
        <v>160.73138256412901</v>
      </c>
      <c r="H252" s="4">
        <v>153.90824769797399</v>
      </c>
      <c r="I252" s="4">
        <v>127.99828362539</v>
      </c>
      <c r="J252" s="4">
        <v>96.662856295287696</v>
      </c>
      <c r="K252" s="4">
        <v>82.681144444786099</v>
      </c>
      <c r="L252" s="4">
        <v>70.213430491475506</v>
      </c>
    </row>
    <row r="253" spans="1:12" x14ac:dyDescent="0.3">
      <c r="A253" s="10" t="s">
        <v>107</v>
      </c>
      <c r="B253" s="2" t="s">
        <v>182</v>
      </c>
      <c r="C253" s="4">
        <v>172.970414181905</v>
      </c>
      <c r="D253" s="4">
        <v>171.90309861424501</v>
      </c>
      <c r="E253" s="4">
        <v>171.22324465954199</v>
      </c>
      <c r="F253" s="4">
        <v>170.57520390442599</v>
      </c>
      <c r="G253" s="4">
        <v>160.73138256412901</v>
      </c>
      <c r="H253" s="4">
        <v>153.90824769797399</v>
      </c>
      <c r="I253" s="4">
        <v>127.99828362539</v>
      </c>
      <c r="J253" s="4">
        <v>96.662856295287597</v>
      </c>
      <c r="K253" s="4">
        <v>82.681144444786099</v>
      </c>
      <c r="L253" s="4">
        <v>70.213430491475407</v>
      </c>
    </row>
    <row r="254" spans="1:12" x14ac:dyDescent="0.3">
      <c r="A254" s="10" t="s">
        <v>107</v>
      </c>
      <c r="B254" s="2" t="s">
        <v>171</v>
      </c>
      <c r="C254" s="4">
        <v>172.970414181905</v>
      </c>
      <c r="D254" s="4">
        <v>171.90309861424501</v>
      </c>
      <c r="E254" s="4">
        <v>171.21516685584299</v>
      </c>
      <c r="F254" s="4">
        <v>170.56829585079399</v>
      </c>
      <c r="G254" s="4">
        <v>160.73138256412901</v>
      </c>
      <c r="H254" s="4">
        <v>153.90824769797399</v>
      </c>
      <c r="I254" s="4">
        <v>127.99828362539</v>
      </c>
      <c r="J254" s="4">
        <v>96.6717954326041</v>
      </c>
      <c r="K254" s="4">
        <v>82.689626768541999</v>
      </c>
      <c r="L254" s="4">
        <v>70.207968389056902</v>
      </c>
    </row>
    <row r="255" spans="1:12" x14ac:dyDescent="0.3">
      <c r="A255" s="10" t="s">
        <v>107</v>
      </c>
      <c r="B255" s="2" t="s">
        <v>183</v>
      </c>
      <c r="C255" s="4">
        <v>172.970414181905</v>
      </c>
      <c r="D255" s="4">
        <v>171.90309861424501</v>
      </c>
      <c r="E255" s="4">
        <v>171.22324465954199</v>
      </c>
      <c r="F255" s="4">
        <v>170.57520390442599</v>
      </c>
      <c r="G255" s="4">
        <v>160.73138256412901</v>
      </c>
      <c r="H255" s="4">
        <v>153.90824769797399</v>
      </c>
      <c r="I255" s="4">
        <v>127.99828362539</v>
      </c>
      <c r="J255" s="4">
        <v>96.368348024758802</v>
      </c>
      <c r="K255" s="4">
        <v>82.675355873989204</v>
      </c>
      <c r="L255" s="4">
        <v>70.286789911376204</v>
      </c>
    </row>
    <row r="256" spans="1:12" x14ac:dyDescent="0.3">
      <c r="A256" s="10" t="s">
        <v>107</v>
      </c>
      <c r="B256" s="2" t="s">
        <v>184</v>
      </c>
      <c r="C256" s="4">
        <v>172.970414181905</v>
      </c>
      <c r="D256" s="4">
        <v>171.90287453745299</v>
      </c>
      <c r="E256" s="4">
        <v>171.21541121492899</v>
      </c>
      <c r="F256" s="4">
        <v>170.56845667342699</v>
      </c>
      <c r="G256" s="4">
        <v>160.733323712361</v>
      </c>
      <c r="H256" s="4">
        <v>153.90824769797399</v>
      </c>
      <c r="I256" s="4">
        <v>127.99828362539</v>
      </c>
      <c r="J256" s="4">
        <v>96.671889931408899</v>
      </c>
      <c r="K256" s="4">
        <v>82.689773571261497</v>
      </c>
      <c r="L256" s="4">
        <v>70.207968389056902</v>
      </c>
    </row>
    <row r="257" spans="1:12" x14ac:dyDescent="0.3">
      <c r="A257" s="10" t="s">
        <v>107</v>
      </c>
      <c r="B257" s="2" t="s">
        <v>185</v>
      </c>
      <c r="C257" s="4">
        <v>172.970414181905</v>
      </c>
      <c r="D257" s="4">
        <v>171.90309861424501</v>
      </c>
      <c r="E257" s="4">
        <v>171.22324465954199</v>
      </c>
      <c r="F257" s="4">
        <v>170.57520390442599</v>
      </c>
      <c r="G257" s="4">
        <v>160.73138256412901</v>
      </c>
      <c r="H257" s="4">
        <v>153.90824769797399</v>
      </c>
      <c r="I257" s="4">
        <v>127.99828362539</v>
      </c>
      <c r="J257" s="4">
        <v>96.662856295287597</v>
      </c>
      <c r="K257" s="4">
        <v>82.681144444786099</v>
      </c>
      <c r="L257" s="4">
        <v>70.213430491475407</v>
      </c>
    </row>
    <row r="258" spans="1:12" x14ac:dyDescent="0.3">
      <c r="A258" s="10" t="s">
        <v>107</v>
      </c>
      <c r="B258" s="2" t="s">
        <v>186</v>
      </c>
      <c r="C258" s="4">
        <v>172.970414181905</v>
      </c>
      <c r="D258" s="4">
        <v>171.90287453745299</v>
      </c>
      <c r="E258" s="4">
        <v>171.22348901862699</v>
      </c>
      <c r="F258" s="4">
        <v>170.575364727059</v>
      </c>
      <c r="G258" s="4">
        <v>160.733323712361</v>
      </c>
      <c r="H258" s="4">
        <v>153.90824769797399</v>
      </c>
      <c r="I258" s="4">
        <v>127.99828362539</v>
      </c>
      <c r="J258" s="4">
        <v>96.444202312314999</v>
      </c>
      <c r="K258" s="4">
        <v>82.697226231876101</v>
      </c>
      <c r="L258" s="4">
        <v>70.207968389056902</v>
      </c>
    </row>
    <row r="259" spans="1:12" x14ac:dyDescent="0.3">
      <c r="A259" s="10" t="s">
        <v>107</v>
      </c>
      <c r="B259" s="2" t="s">
        <v>187</v>
      </c>
      <c r="C259" s="4">
        <v>172.970414181905</v>
      </c>
      <c r="D259" s="4">
        <v>171.90287453745299</v>
      </c>
      <c r="E259" s="4">
        <v>171.22348901862699</v>
      </c>
      <c r="F259" s="4">
        <v>170.575364727059</v>
      </c>
      <c r="G259" s="4">
        <v>160.733323712361</v>
      </c>
      <c r="H259" s="4">
        <v>153.90824769797399</v>
      </c>
      <c r="I259" s="4">
        <v>127.99828362539</v>
      </c>
      <c r="J259" s="4">
        <v>96.444202312314999</v>
      </c>
      <c r="K259" s="4">
        <v>82.697226231876101</v>
      </c>
      <c r="L259" s="4">
        <v>70.207968389056902</v>
      </c>
    </row>
    <row r="260" spans="1:12" x14ac:dyDescent="0.3">
      <c r="A260" s="10" t="s">
        <v>107</v>
      </c>
      <c r="B260" s="2" t="s">
        <v>188</v>
      </c>
      <c r="C260" s="4">
        <v>172.970414181905</v>
      </c>
      <c r="D260" s="4">
        <v>171.90287453745299</v>
      </c>
      <c r="E260" s="4">
        <v>171.22348901862699</v>
      </c>
      <c r="F260" s="4">
        <v>170.575364727059</v>
      </c>
      <c r="G260" s="4">
        <v>160.733323712361</v>
      </c>
      <c r="H260" s="4">
        <v>153.90824769797399</v>
      </c>
      <c r="I260" s="4">
        <v>127.99828362539</v>
      </c>
      <c r="J260" s="4">
        <v>96.444202312314999</v>
      </c>
      <c r="K260" s="4">
        <v>82.697226231876101</v>
      </c>
      <c r="L260" s="4">
        <v>70.207968389056902</v>
      </c>
    </row>
    <row r="261" spans="1:12" x14ac:dyDescent="0.3">
      <c r="A261" s="10" t="s">
        <v>107</v>
      </c>
      <c r="B261" s="2" t="s">
        <v>189</v>
      </c>
      <c r="C261" s="4">
        <v>172.970414181905</v>
      </c>
      <c r="D261" s="4">
        <v>171.90309861424501</v>
      </c>
      <c r="E261" s="4">
        <v>171.22324465954199</v>
      </c>
      <c r="F261" s="4">
        <v>170.57520390442599</v>
      </c>
      <c r="G261" s="4">
        <v>160.73138256412901</v>
      </c>
      <c r="H261" s="4">
        <v>153.90824769797399</v>
      </c>
      <c r="I261" s="4">
        <v>127.99828362539</v>
      </c>
      <c r="J261" s="4">
        <v>96.038634453301697</v>
      </c>
      <c r="K261" s="4">
        <v>82.677322628487303</v>
      </c>
      <c r="L261" s="4">
        <v>70.288377335348898</v>
      </c>
    </row>
    <row r="262" spans="1:12" x14ac:dyDescent="0.3">
      <c r="A262" s="10" t="s">
        <v>107</v>
      </c>
      <c r="B262" s="2" t="s">
        <v>190</v>
      </c>
      <c r="C262" s="4">
        <v>172.970414181905</v>
      </c>
      <c r="D262" s="4">
        <v>171.90309861424501</v>
      </c>
      <c r="E262" s="4">
        <v>171.22324465954199</v>
      </c>
      <c r="F262" s="4">
        <v>170.57520390442599</v>
      </c>
      <c r="G262" s="4">
        <v>160.73138256412901</v>
      </c>
      <c r="H262" s="4">
        <v>153.90824769797399</v>
      </c>
      <c r="I262" s="4">
        <v>127.99828362539</v>
      </c>
      <c r="J262" s="4">
        <v>96.038634453301697</v>
      </c>
      <c r="K262" s="4">
        <v>82.677322628487303</v>
      </c>
      <c r="L262" s="4">
        <v>70.288377335348898</v>
      </c>
    </row>
    <row r="263" spans="1:12" x14ac:dyDescent="0.3">
      <c r="A263" s="10" t="s">
        <v>107</v>
      </c>
      <c r="B263" s="2" t="s">
        <v>191</v>
      </c>
      <c r="C263" s="4">
        <v>172.970414181905</v>
      </c>
      <c r="D263" s="4">
        <v>171.90309861424501</v>
      </c>
      <c r="E263" s="4">
        <v>171.22324465954199</v>
      </c>
      <c r="F263" s="4">
        <v>170.57520390442599</v>
      </c>
      <c r="G263" s="4">
        <v>160.73138256412901</v>
      </c>
      <c r="H263" s="4">
        <v>153.90824769797399</v>
      </c>
      <c r="I263" s="4">
        <v>127.99828362539</v>
      </c>
      <c r="J263" s="4">
        <v>96.038634453301697</v>
      </c>
      <c r="K263" s="4">
        <v>82.677322628487303</v>
      </c>
      <c r="L263" s="4">
        <v>70.288377335348898</v>
      </c>
    </row>
    <row r="264" spans="1:12" x14ac:dyDescent="0.3">
      <c r="A264" s="10" t="s">
        <v>107</v>
      </c>
      <c r="B264" s="2" t="s">
        <v>172</v>
      </c>
      <c r="C264" s="4">
        <v>172.970414181905</v>
      </c>
      <c r="D264" s="4">
        <v>171.90309861424501</v>
      </c>
      <c r="E264" s="4">
        <v>171.21516685584299</v>
      </c>
      <c r="F264" s="4">
        <v>170.56829585079399</v>
      </c>
      <c r="G264" s="4">
        <v>160.73138256412901</v>
      </c>
      <c r="H264" s="4">
        <v>153.90824769797399</v>
      </c>
      <c r="I264" s="4">
        <v>127.99828362539</v>
      </c>
      <c r="J264" s="4">
        <v>96.6717954326041</v>
      </c>
      <c r="K264" s="4">
        <v>82.689626768541999</v>
      </c>
      <c r="L264" s="4">
        <v>70.207968389056902</v>
      </c>
    </row>
    <row r="265" spans="1:12" x14ac:dyDescent="0.3">
      <c r="A265" s="10" t="s">
        <v>107</v>
      </c>
      <c r="B265" s="2" t="s">
        <v>192</v>
      </c>
      <c r="C265" s="4">
        <v>172.970414181905</v>
      </c>
      <c r="D265" s="4">
        <v>171.90309861424501</v>
      </c>
      <c r="E265" s="4">
        <v>171.22324465954199</v>
      </c>
      <c r="F265" s="4">
        <v>170.57520390442599</v>
      </c>
      <c r="G265" s="4">
        <v>160.73138256412901</v>
      </c>
      <c r="H265" s="4">
        <v>153.90824769797399</v>
      </c>
      <c r="I265" s="4">
        <v>127.99828362539</v>
      </c>
      <c r="J265" s="4">
        <v>96.368348024758802</v>
      </c>
      <c r="K265" s="4">
        <v>82.675355873989204</v>
      </c>
      <c r="L265" s="4">
        <v>70.286789911376204</v>
      </c>
    </row>
    <row r="266" spans="1:12" x14ac:dyDescent="0.3">
      <c r="A266" s="10" t="s">
        <v>107</v>
      </c>
      <c r="B266" s="2" t="s">
        <v>193</v>
      </c>
      <c r="C266" s="4">
        <v>172.970414181905</v>
      </c>
      <c r="D266" s="4">
        <v>171.90287453745299</v>
      </c>
      <c r="E266" s="4">
        <v>171.21541121492899</v>
      </c>
      <c r="F266" s="4">
        <v>170.56845667342699</v>
      </c>
      <c r="G266" s="4">
        <v>160.733323712361</v>
      </c>
      <c r="H266" s="4">
        <v>153.90824769797399</v>
      </c>
      <c r="I266" s="4">
        <v>127.99828362539</v>
      </c>
      <c r="J266" s="4">
        <v>96.671889931408899</v>
      </c>
      <c r="K266" s="4">
        <v>82.689773571261497</v>
      </c>
      <c r="L266" s="4">
        <v>70.207968389056902</v>
      </c>
    </row>
    <row r="267" spans="1:12" x14ac:dyDescent="0.3">
      <c r="A267" s="10" t="s">
        <v>107</v>
      </c>
      <c r="B267" s="2" t="s">
        <v>194</v>
      </c>
      <c r="C267" s="4">
        <v>172.970414181905</v>
      </c>
      <c r="D267" s="4">
        <v>171.90309861424501</v>
      </c>
      <c r="E267" s="4">
        <v>171.22324465954199</v>
      </c>
      <c r="F267" s="4">
        <v>170.57520390442599</v>
      </c>
      <c r="G267" s="4">
        <v>160.73138256412901</v>
      </c>
      <c r="H267" s="4">
        <v>153.90824769797399</v>
      </c>
      <c r="I267" s="4">
        <v>127.99828362539</v>
      </c>
      <c r="J267" s="4">
        <v>96.662856295287597</v>
      </c>
      <c r="K267" s="4">
        <v>82.681144444786099</v>
      </c>
      <c r="L267" s="4">
        <v>70.213430491475407</v>
      </c>
    </row>
    <row r="268" spans="1:12" x14ac:dyDescent="0.3">
      <c r="A268" s="10" t="s">
        <v>107</v>
      </c>
      <c r="B268" s="2" t="s">
        <v>195</v>
      </c>
      <c r="C268" s="4">
        <v>172.970414181905</v>
      </c>
      <c r="D268" s="4">
        <v>171.90287453745299</v>
      </c>
      <c r="E268" s="4">
        <v>171.22348901862699</v>
      </c>
      <c r="F268" s="4">
        <v>170.575364727059</v>
      </c>
      <c r="G268" s="4">
        <v>160.733323712361</v>
      </c>
      <c r="H268" s="4">
        <v>153.90824769797399</v>
      </c>
      <c r="I268" s="4">
        <v>127.99828362539</v>
      </c>
      <c r="J268" s="4">
        <v>96.444202312314999</v>
      </c>
      <c r="K268" s="4">
        <v>82.697226231876101</v>
      </c>
      <c r="L268" s="4">
        <v>70.207968389056902</v>
      </c>
    </row>
    <row r="269" spans="1:12" x14ac:dyDescent="0.3">
      <c r="A269" s="10" t="s">
        <v>107</v>
      </c>
      <c r="B269" s="2" t="s">
        <v>196</v>
      </c>
      <c r="C269" s="4">
        <v>172.970414181905</v>
      </c>
      <c r="D269" s="4">
        <v>171.90287453745299</v>
      </c>
      <c r="E269" s="4">
        <v>171.22348901862699</v>
      </c>
      <c r="F269" s="4">
        <v>170.575364727059</v>
      </c>
      <c r="G269" s="4">
        <v>160.733323712361</v>
      </c>
      <c r="H269" s="4">
        <v>153.90824769797399</v>
      </c>
      <c r="I269" s="4">
        <v>127.99828362539</v>
      </c>
      <c r="J269" s="4">
        <v>96.444202312314999</v>
      </c>
      <c r="K269" s="4">
        <v>82.697226231876101</v>
      </c>
      <c r="L269" s="4">
        <v>70.207968389056902</v>
      </c>
    </row>
    <row r="270" spans="1:12" x14ac:dyDescent="0.3">
      <c r="A270" s="10" t="s">
        <v>107</v>
      </c>
      <c r="B270" s="2" t="s">
        <v>197</v>
      </c>
      <c r="C270" s="4">
        <v>172.970414181905</v>
      </c>
      <c r="D270" s="4">
        <v>171.90287453745299</v>
      </c>
      <c r="E270" s="4">
        <v>171.22348901862699</v>
      </c>
      <c r="F270" s="4">
        <v>170.575364727059</v>
      </c>
      <c r="G270" s="4">
        <v>160.733323712361</v>
      </c>
      <c r="H270" s="4">
        <v>153.90824769797399</v>
      </c>
      <c r="I270" s="4">
        <v>127.99828362539</v>
      </c>
      <c r="J270" s="4">
        <v>96.444202312314999</v>
      </c>
      <c r="K270" s="4">
        <v>82.697226231876101</v>
      </c>
      <c r="L270" s="4">
        <v>70.207968389056902</v>
      </c>
    </row>
    <row r="271" spans="1:12" x14ac:dyDescent="0.3">
      <c r="A271" s="10" t="s">
        <v>107</v>
      </c>
      <c r="B271" s="2" t="s">
        <v>198</v>
      </c>
      <c r="C271" s="4">
        <v>172.970414181905</v>
      </c>
      <c r="D271" s="4">
        <v>171.90309861424501</v>
      </c>
      <c r="E271" s="4">
        <v>171.22324465954199</v>
      </c>
      <c r="F271" s="4">
        <v>170.57520390442599</v>
      </c>
      <c r="G271" s="4">
        <v>160.73138256412901</v>
      </c>
      <c r="H271" s="4">
        <v>153.90824769797399</v>
      </c>
      <c r="I271" s="4">
        <v>127.99828362539</v>
      </c>
      <c r="J271" s="4">
        <v>96.038634453301697</v>
      </c>
      <c r="K271" s="4">
        <v>82.677322628487303</v>
      </c>
      <c r="L271" s="4">
        <v>70.288377335348898</v>
      </c>
    </row>
    <row r="272" spans="1:12" x14ac:dyDescent="0.3">
      <c r="A272" s="10" t="s">
        <v>107</v>
      </c>
      <c r="B272" s="2" t="s">
        <v>199</v>
      </c>
      <c r="C272" s="4">
        <v>172.970414181905</v>
      </c>
      <c r="D272" s="4">
        <v>171.90309861424501</v>
      </c>
      <c r="E272" s="4">
        <v>171.22324465954199</v>
      </c>
      <c r="F272" s="4">
        <v>170.57520390442599</v>
      </c>
      <c r="G272" s="4">
        <v>160.73138256412901</v>
      </c>
      <c r="H272" s="4">
        <v>153.90824769797399</v>
      </c>
      <c r="I272" s="4">
        <v>127.99828362539</v>
      </c>
      <c r="J272" s="4">
        <v>96.038634453301697</v>
      </c>
      <c r="K272" s="4">
        <v>82.677322628487303</v>
      </c>
      <c r="L272" s="4">
        <v>70.288377335348898</v>
      </c>
    </row>
    <row r="273" spans="1:12" x14ac:dyDescent="0.3">
      <c r="A273" s="10" t="s">
        <v>107</v>
      </c>
      <c r="B273" s="2" t="s">
        <v>200</v>
      </c>
      <c r="C273" s="4">
        <v>172.970414181905</v>
      </c>
      <c r="D273" s="4">
        <v>171.90309861424501</v>
      </c>
      <c r="E273" s="4">
        <v>171.22324465954199</v>
      </c>
      <c r="F273" s="4">
        <v>170.57520390442599</v>
      </c>
      <c r="G273" s="4">
        <v>160.73138256412901</v>
      </c>
      <c r="H273" s="4">
        <v>153.90824769797399</v>
      </c>
      <c r="I273" s="4">
        <v>127.99828362539</v>
      </c>
      <c r="J273" s="4">
        <v>96.038634453301697</v>
      </c>
      <c r="K273" s="4">
        <v>82.677322628487303</v>
      </c>
      <c r="L273" s="4">
        <v>70.288377335348898</v>
      </c>
    </row>
    <row r="274" spans="1:12" x14ac:dyDescent="0.3">
      <c r="A274" s="2" t="s">
        <v>108</v>
      </c>
      <c r="B274" s="2" t="s">
        <v>173</v>
      </c>
      <c r="C274" s="4">
        <v>2058.67077101311</v>
      </c>
      <c r="D274" s="4">
        <v>1861.3576009865501</v>
      </c>
      <c r="E274" s="4">
        <v>1440.89792805974</v>
      </c>
      <c r="F274" s="4">
        <v>1223.4704429773799</v>
      </c>
      <c r="G274" s="4">
        <v>1092.23262251497</v>
      </c>
      <c r="H274" s="4">
        <v>1018.47454568944</v>
      </c>
      <c r="I274" s="4">
        <v>911.05174096015401</v>
      </c>
      <c r="J274" s="4">
        <v>757.10431023997705</v>
      </c>
      <c r="K274" s="4">
        <v>709.55779028397501</v>
      </c>
      <c r="L274" s="4">
        <v>660.691734006297</v>
      </c>
    </row>
    <row r="275" spans="1:12" x14ac:dyDescent="0.3">
      <c r="A275" s="10" t="s">
        <v>108</v>
      </c>
      <c r="B275" s="2" t="s">
        <v>170</v>
      </c>
      <c r="C275" s="4">
        <v>2058.67077101311</v>
      </c>
      <c r="D275" s="4">
        <v>1861.3576009865601</v>
      </c>
      <c r="E275" s="4">
        <v>1440.89792805974</v>
      </c>
      <c r="F275" s="4">
        <v>1246.47353901615</v>
      </c>
      <c r="G275" s="4">
        <v>725.74838595016104</v>
      </c>
      <c r="H275" s="4">
        <v>807.322541584806</v>
      </c>
      <c r="I275" s="4">
        <v>839.95412590891203</v>
      </c>
      <c r="J275" s="4">
        <v>1195.7115913877201</v>
      </c>
      <c r="K275" s="4">
        <v>1303.5216249912501</v>
      </c>
      <c r="L275" s="4">
        <v>1077.0696872964199</v>
      </c>
    </row>
    <row r="276" spans="1:12" x14ac:dyDescent="0.3">
      <c r="A276" s="10" t="s">
        <v>108</v>
      </c>
      <c r="B276" s="2" t="s">
        <v>174</v>
      </c>
      <c r="C276" s="4">
        <v>2058.67077101311</v>
      </c>
      <c r="D276" s="4">
        <v>1861.3576009865601</v>
      </c>
      <c r="E276" s="4">
        <v>1440.89792805974</v>
      </c>
      <c r="F276" s="4">
        <v>1241.5149564537201</v>
      </c>
      <c r="G276" s="4">
        <v>730.46098357539097</v>
      </c>
      <c r="H276" s="4">
        <v>812.08108914480101</v>
      </c>
      <c r="I276" s="4">
        <v>839.65602039299802</v>
      </c>
      <c r="J276" s="4">
        <v>1203.3623686419201</v>
      </c>
      <c r="K276" s="4">
        <v>1313.12258340323</v>
      </c>
      <c r="L276" s="4">
        <v>1115.5215664509899</v>
      </c>
    </row>
    <row r="277" spans="1:12" x14ac:dyDescent="0.3">
      <c r="A277" s="10" t="s">
        <v>108</v>
      </c>
      <c r="B277" s="2" t="s">
        <v>175</v>
      </c>
      <c r="C277" s="4">
        <v>2058.67077101311</v>
      </c>
      <c r="D277" s="4">
        <v>1861.3576009865601</v>
      </c>
      <c r="E277" s="4">
        <v>1440.89792805974</v>
      </c>
      <c r="F277" s="4">
        <v>1247.7090797764799</v>
      </c>
      <c r="G277" s="4">
        <v>729.71297648120606</v>
      </c>
      <c r="H277" s="4">
        <v>812.25267712879997</v>
      </c>
      <c r="I277" s="4">
        <v>848.52930736958103</v>
      </c>
      <c r="J277" s="4">
        <v>1195.7607640415799</v>
      </c>
      <c r="K277" s="4">
        <v>1309.3767897452699</v>
      </c>
      <c r="L277" s="4">
        <v>1078.17682134911</v>
      </c>
    </row>
    <row r="278" spans="1:12" x14ac:dyDescent="0.3">
      <c r="A278" s="10" t="s">
        <v>108</v>
      </c>
      <c r="B278" s="2" t="s">
        <v>176</v>
      </c>
      <c r="C278" s="4">
        <v>2058.67077101311</v>
      </c>
      <c r="D278" s="4">
        <v>1861.3576009865601</v>
      </c>
      <c r="E278" s="4">
        <v>1440.89792805974</v>
      </c>
      <c r="F278" s="4">
        <v>1241.34143440406</v>
      </c>
      <c r="G278" s="4">
        <v>728.97664508028799</v>
      </c>
      <c r="H278" s="4">
        <v>811.38137030651296</v>
      </c>
      <c r="I278" s="4">
        <v>839.00971576989798</v>
      </c>
      <c r="J278" s="4">
        <v>1200.2229605648799</v>
      </c>
      <c r="K278" s="4">
        <v>1344.39919092369</v>
      </c>
      <c r="L278" s="4">
        <v>1160.54530328494</v>
      </c>
    </row>
    <row r="279" spans="1:12" x14ac:dyDescent="0.3">
      <c r="A279" s="10" t="s">
        <v>108</v>
      </c>
      <c r="B279" s="2" t="s">
        <v>177</v>
      </c>
      <c r="C279" s="4">
        <v>2058.67077101311</v>
      </c>
      <c r="D279" s="4">
        <v>1861.3576009865601</v>
      </c>
      <c r="E279" s="4">
        <v>1440.89792805974</v>
      </c>
      <c r="F279" s="4">
        <v>1247.6498704662799</v>
      </c>
      <c r="G279" s="4">
        <v>729.52138614771002</v>
      </c>
      <c r="H279" s="4">
        <v>812.15290342112098</v>
      </c>
      <c r="I279" s="4">
        <v>848.18976242385497</v>
      </c>
      <c r="J279" s="4">
        <v>1195.85911469178</v>
      </c>
      <c r="K279" s="4">
        <v>1309.3860524534</v>
      </c>
      <c r="L279" s="4">
        <v>1075.6872765486301</v>
      </c>
    </row>
    <row r="280" spans="1:12" x14ac:dyDescent="0.3">
      <c r="A280" s="10" t="s">
        <v>108</v>
      </c>
      <c r="B280" s="2" t="s">
        <v>178</v>
      </c>
      <c r="C280" s="4">
        <v>2058.67077101311</v>
      </c>
      <c r="D280" s="4">
        <v>1861.3576009865601</v>
      </c>
      <c r="E280" s="4">
        <v>1440.89792805974</v>
      </c>
      <c r="F280" s="4">
        <v>1247.64987046792</v>
      </c>
      <c r="G280" s="4">
        <v>729.52138646977505</v>
      </c>
      <c r="H280" s="4">
        <v>812.15290334993995</v>
      </c>
      <c r="I280" s="4">
        <v>848.18976234965601</v>
      </c>
      <c r="J280" s="4">
        <v>1195.8591146082699</v>
      </c>
      <c r="K280" s="4">
        <v>1309.38605236997</v>
      </c>
      <c r="L280" s="4">
        <v>1075.6872765563101</v>
      </c>
    </row>
    <row r="281" spans="1:12" x14ac:dyDescent="0.3">
      <c r="A281" s="10" t="s">
        <v>108</v>
      </c>
      <c r="B281" s="2" t="s">
        <v>179</v>
      </c>
      <c r="C281" s="4">
        <v>2058.67077101311</v>
      </c>
      <c r="D281" s="4">
        <v>1861.3576009865601</v>
      </c>
      <c r="E281" s="4">
        <v>1440.89792805974</v>
      </c>
      <c r="F281" s="4">
        <v>1247.64987046792</v>
      </c>
      <c r="G281" s="4">
        <v>729.52138615346303</v>
      </c>
      <c r="H281" s="4">
        <v>812.15290334871895</v>
      </c>
      <c r="I281" s="4">
        <v>848.18976234905097</v>
      </c>
      <c r="J281" s="4">
        <v>1195.8591146087299</v>
      </c>
      <c r="K281" s="4">
        <v>1309.38605237045</v>
      </c>
      <c r="L281" s="4">
        <v>1075.68727655415</v>
      </c>
    </row>
    <row r="282" spans="1:12" x14ac:dyDescent="0.3">
      <c r="A282" s="10" t="s">
        <v>108</v>
      </c>
      <c r="B282" s="2" t="s">
        <v>180</v>
      </c>
      <c r="C282" s="4">
        <v>2058.67077101311</v>
      </c>
      <c r="D282" s="4">
        <v>1861.3576009865601</v>
      </c>
      <c r="E282" s="4">
        <v>1440.89792805974</v>
      </c>
      <c r="F282" s="4">
        <v>1241.34143440409</v>
      </c>
      <c r="G282" s="4">
        <v>728.97664508062098</v>
      </c>
      <c r="H282" s="4">
        <v>811.38137030647101</v>
      </c>
      <c r="I282" s="4">
        <v>839.00971576990298</v>
      </c>
      <c r="J282" s="4">
        <v>1200.22296056491</v>
      </c>
      <c r="K282" s="4">
        <v>1344.39919092369</v>
      </c>
      <c r="L282" s="4">
        <v>1160.54530328501</v>
      </c>
    </row>
    <row r="283" spans="1:12" x14ac:dyDescent="0.3">
      <c r="A283" s="10" t="s">
        <v>108</v>
      </c>
      <c r="B283" s="2" t="s">
        <v>181</v>
      </c>
      <c r="C283" s="4">
        <v>2058.67077101311</v>
      </c>
      <c r="D283" s="4">
        <v>1861.3576009865601</v>
      </c>
      <c r="E283" s="4">
        <v>1440.89792805974</v>
      </c>
      <c r="F283" s="4">
        <v>1241.34143440394</v>
      </c>
      <c r="G283" s="4">
        <v>728.97664508063099</v>
      </c>
      <c r="H283" s="4">
        <v>811.38137030651603</v>
      </c>
      <c r="I283" s="4">
        <v>839.00971576990605</v>
      </c>
      <c r="J283" s="4">
        <v>1200.2229605647799</v>
      </c>
      <c r="K283" s="4">
        <v>1344.39919092369</v>
      </c>
      <c r="L283" s="4">
        <v>1160.54530328483</v>
      </c>
    </row>
    <row r="284" spans="1:12" x14ac:dyDescent="0.3">
      <c r="A284" s="10" t="s">
        <v>108</v>
      </c>
      <c r="B284" s="2" t="s">
        <v>182</v>
      </c>
      <c r="C284" s="4">
        <v>2058.67077101311</v>
      </c>
      <c r="D284" s="4">
        <v>1861.3576009865601</v>
      </c>
      <c r="E284" s="4">
        <v>1440.89792805974</v>
      </c>
      <c r="F284" s="4">
        <v>1241.3414344043099</v>
      </c>
      <c r="G284" s="4">
        <v>728.97664508087098</v>
      </c>
      <c r="H284" s="4">
        <v>811.38137030647704</v>
      </c>
      <c r="I284" s="4">
        <v>839.00971576991799</v>
      </c>
      <c r="J284" s="4">
        <v>1200.22296056503</v>
      </c>
      <c r="K284" s="4">
        <v>1344.39919092369</v>
      </c>
      <c r="L284" s="4">
        <v>1160.5453032850701</v>
      </c>
    </row>
    <row r="285" spans="1:12" x14ac:dyDescent="0.3">
      <c r="A285" s="10" t="s">
        <v>108</v>
      </c>
      <c r="B285" s="2" t="s">
        <v>171</v>
      </c>
      <c r="C285" s="4">
        <v>2058.67077101311</v>
      </c>
      <c r="D285" s="4">
        <v>1861.3576009865601</v>
      </c>
      <c r="E285" s="4">
        <v>1440.89792805974</v>
      </c>
      <c r="F285" s="4">
        <v>1246.4735390184501</v>
      </c>
      <c r="G285" s="4">
        <v>725.74838595194501</v>
      </c>
      <c r="H285" s="4">
        <v>807.32254149581502</v>
      </c>
      <c r="I285" s="4">
        <v>839.95412590886599</v>
      </c>
      <c r="J285" s="4">
        <v>1195.7115913872301</v>
      </c>
      <c r="K285" s="4">
        <v>1303.5216249907501</v>
      </c>
      <c r="L285" s="4">
        <v>1077.0696872967601</v>
      </c>
    </row>
    <row r="286" spans="1:12" x14ac:dyDescent="0.3">
      <c r="A286" s="10" t="s">
        <v>108</v>
      </c>
      <c r="B286" s="2" t="s">
        <v>183</v>
      </c>
      <c r="C286" s="4">
        <v>2058.67077101311</v>
      </c>
      <c r="D286" s="4">
        <v>1861.3576009865601</v>
      </c>
      <c r="E286" s="4">
        <v>1440.89792805974</v>
      </c>
      <c r="F286" s="4">
        <v>1241.51495645369</v>
      </c>
      <c r="G286" s="4">
        <v>730.46098357539904</v>
      </c>
      <c r="H286" s="4">
        <v>812.08108914479999</v>
      </c>
      <c r="I286" s="4">
        <v>839.65602039297403</v>
      </c>
      <c r="J286" s="4">
        <v>1203.36236864331</v>
      </c>
      <c r="K286" s="4">
        <v>1313.1225834046299</v>
      </c>
      <c r="L286" s="4">
        <v>1115.5215664524001</v>
      </c>
    </row>
    <row r="287" spans="1:12" x14ac:dyDescent="0.3">
      <c r="A287" s="10" t="s">
        <v>108</v>
      </c>
      <c r="B287" s="2" t="s">
        <v>184</v>
      </c>
      <c r="C287" s="4">
        <v>2058.67077101311</v>
      </c>
      <c r="D287" s="4">
        <v>1861.3576009865601</v>
      </c>
      <c r="E287" s="4">
        <v>1440.89792805974</v>
      </c>
      <c r="F287" s="4">
        <v>1247.70907977877</v>
      </c>
      <c r="G287" s="4">
        <v>729.71297648633504</v>
      </c>
      <c r="H287" s="4">
        <v>812.25267713260303</v>
      </c>
      <c r="I287" s="4">
        <v>848.52930738169005</v>
      </c>
      <c r="J287" s="4">
        <v>1195.7607640400699</v>
      </c>
      <c r="K287" s="4">
        <v>1309.3767897437499</v>
      </c>
      <c r="L287" s="4">
        <v>1078.1768213550999</v>
      </c>
    </row>
    <row r="288" spans="1:12" x14ac:dyDescent="0.3">
      <c r="A288" s="10" t="s">
        <v>108</v>
      </c>
      <c r="B288" s="2" t="s">
        <v>185</v>
      </c>
      <c r="C288" s="4">
        <v>2058.67077101311</v>
      </c>
      <c r="D288" s="4">
        <v>1861.3576009865601</v>
      </c>
      <c r="E288" s="4">
        <v>1440.89792805974</v>
      </c>
      <c r="F288" s="4">
        <v>1241.34143440407</v>
      </c>
      <c r="G288" s="4">
        <v>728.97664508039395</v>
      </c>
      <c r="H288" s="4">
        <v>811.38137030646897</v>
      </c>
      <c r="I288" s="4">
        <v>839.00971576990503</v>
      </c>
      <c r="J288" s="4">
        <v>1200.2229605648799</v>
      </c>
      <c r="K288" s="4">
        <v>1344.39919092369</v>
      </c>
      <c r="L288" s="4">
        <v>1160.54530328499</v>
      </c>
    </row>
    <row r="289" spans="1:12" x14ac:dyDescent="0.3">
      <c r="A289" s="10" t="s">
        <v>108</v>
      </c>
      <c r="B289" s="2" t="s">
        <v>186</v>
      </c>
      <c r="C289" s="4">
        <v>2058.67077101311</v>
      </c>
      <c r="D289" s="4">
        <v>1861.3576009865601</v>
      </c>
      <c r="E289" s="4">
        <v>1440.89792805974</v>
      </c>
      <c r="F289" s="4">
        <v>1246.02657315088</v>
      </c>
      <c r="G289" s="4">
        <v>725.06793742890602</v>
      </c>
      <c r="H289" s="4">
        <v>802.761749075382</v>
      </c>
      <c r="I289" s="4">
        <v>831.89600781138199</v>
      </c>
      <c r="J289" s="4">
        <v>1191.6595271635899</v>
      </c>
      <c r="K289" s="4">
        <v>1301.7351290950701</v>
      </c>
      <c r="L289" s="4">
        <v>1028.27269692955</v>
      </c>
    </row>
    <row r="290" spans="1:12" x14ac:dyDescent="0.3">
      <c r="A290" s="10" t="s">
        <v>108</v>
      </c>
      <c r="B290" s="2" t="s">
        <v>187</v>
      </c>
      <c r="C290" s="4">
        <v>2058.67077101311</v>
      </c>
      <c r="D290" s="4">
        <v>1861.3576009865601</v>
      </c>
      <c r="E290" s="4">
        <v>1440.89792805974</v>
      </c>
      <c r="F290" s="4">
        <v>1246.02657315089</v>
      </c>
      <c r="G290" s="4">
        <v>725.06793742889101</v>
      </c>
      <c r="H290" s="4">
        <v>802.76174907544203</v>
      </c>
      <c r="I290" s="4">
        <v>831.89600781133902</v>
      </c>
      <c r="J290" s="4">
        <v>1191.6595271634201</v>
      </c>
      <c r="K290" s="4">
        <v>1301.7351290950801</v>
      </c>
      <c r="L290" s="4">
        <v>1028.2726969297</v>
      </c>
    </row>
    <row r="291" spans="1:12" x14ac:dyDescent="0.3">
      <c r="A291" s="10" t="s">
        <v>108</v>
      </c>
      <c r="B291" s="2" t="s">
        <v>188</v>
      </c>
      <c r="C291" s="4">
        <v>2058.67077101311</v>
      </c>
      <c r="D291" s="4">
        <v>1861.3576009865601</v>
      </c>
      <c r="E291" s="4">
        <v>1440.89792805974</v>
      </c>
      <c r="F291" s="4">
        <v>1246.02657315088</v>
      </c>
      <c r="G291" s="4">
        <v>725.06793743675303</v>
      </c>
      <c r="H291" s="4">
        <v>802.76174907537904</v>
      </c>
      <c r="I291" s="4">
        <v>831.896007811348</v>
      </c>
      <c r="J291" s="4">
        <v>1191.6595271634301</v>
      </c>
      <c r="K291" s="4">
        <v>1301.7351290950801</v>
      </c>
      <c r="L291" s="4">
        <v>1028.27269692654</v>
      </c>
    </row>
    <row r="292" spans="1:12" x14ac:dyDescent="0.3">
      <c r="A292" s="10" t="s">
        <v>108</v>
      </c>
      <c r="B292" s="2" t="s">
        <v>189</v>
      </c>
      <c r="C292" s="4">
        <v>2058.67077101311</v>
      </c>
      <c r="D292" s="4">
        <v>1861.3576009865601</v>
      </c>
      <c r="E292" s="4">
        <v>1440.89792805974</v>
      </c>
      <c r="F292" s="4">
        <v>1241.1157989257299</v>
      </c>
      <c r="G292" s="4">
        <v>729.19963992630505</v>
      </c>
      <c r="H292" s="4">
        <v>810.13094822159599</v>
      </c>
      <c r="I292" s="4">
        <v>838.26924796128901</v>
      </c>
      <c r="J292" s="4">
        <v>1191.2794423714899</v>
      </c>
      <c r="K292" s="4">
        <v>1311.1086821819699</v>
      </c>
      <c r="L292" s="4">
        <v>1099.6575318441901</v>
      </c>
    </row>
    <row r="293" spans="1:12" x14ac:dyDescent="0.3">
      <c r="A293" s="10" t="s">
        <v>108</v>
      </c>
      <c r="B293" s="2" t="s">
        <v>190</v>
      </c>
      <c r="C293" s="4">
        <v>2058.67077101311</v>
      </c>
      <c r="D293" s="4">
        <v>1861.3576009865601</v>
      </c>
      <c r="E293" s="4">
        <v>1440.89792805974</v>
      </c>
      <c r="F293" s="4">
        <v>1241.1157989256001</v>
      </c>
      <c r="G293" s="4">
        <v>729.19963992688099</v>
      </c>
      <c r="H293" s="4">
        <v>810.13094822211303</v>
      </c>
      <c r="I293" s="4">
        <v>838.26924796131004</v>
      </c>
      <c r="J293" s="4">
        <v>1191.27944237169</v>
      </c>
      <c r="K293" s="4">
        <v>1311.1086821819999</v>
      </c>
      <c r="L293" s="4">
        <v>1099.6575318442699</v>
      </c>
    </row>
    <row r="294" spans="1:12" x14ac:dyDescent="0.3">
      <c r="A294" s="10" t="s">
        <v>108</v>
      </c>
      <c r="B294" s="2" t="s">
        <v>191</v>
      </c>
      <c r="C294" s="4">
        <v>2058.67077101311</v>
      </c>
      <c r="D294" s="4">
        <v>1861.3576009865601</v>
      </c>
      <c r="E294" s="4">
        <v>1440.89792805974</v>
      </c>
      <c r="F294" s="4">
        <v>1241.11579892543</v>
      </c>
      <c r="G294" s="4">
        <v>729.19964074530105</v>
      </c>
      <c r="H294" s="4">
        <v>810.13094822211303</v>
      </c>
      <c r="I294" s="4">
        <v>838.26924796129197</v>
      </c>
      <c r="J294" s="4">
        <v>1191.2794423714899</v>
      </c>
      <c r="K294" s="4">
        <v>1311.1086821819699</v>
      </c>
      <c r="L294" s="4">
        <v>1099.6575318441901</v>
      </c>
    </row>
    <row r="295" spans="1:12" x14ac:dyDescent="0.3">
      <c r="A295" s="10" t="s">
        <v>108</v>
      </c>
      <c r="B295" s="2" t="s">
        <v>172</v>
      </c>
      <c r="C295" s="4">
        <v>2058.67077101311</v>
      </c>
      <c r="D295" s="4">
        <v>1861.3576009865601</v>
      </c>
      <c r="E295" s="4">
        <v>1440.89792805974</v>
      </c>
      <c r="F295" s="4">
        <v>1246.4735390184401</v>
      </c>
      <c r="G295" s="4">
        <v>725.74838595364895</v>
      </c>
      <c r="H295" s="4">
        <v>807.322541496859</v>
      </c>
      <c r="I295" s="4">
        <v>839.95412590892499</v>
      </c>
      <c r="J295" s="4">
        <v>1195.7115913883899</v>
      </c>
      <c r="K295" s="4">
        <v>1303.5216249920099</v>
      </c>
      <c r="L295" s="4">
        <v>1077.06968729148</v>
      </c>
    </row>
    <row r="296" spans="1:12" x14ac:dyDescent="0.3">
      <c r="A296" s="10" t="s">
        <v>108</v>
      </c>
      <c r="B296" s="2" t="s">
        <v>192</v>
      </c>
      <c r="C296" s="4">
        <v>2058.67077101311</v>
      </c>
      <c r="D296" s="4">
        <v>1861.3576009865601</v>
      </c>
      <c r="E296" s="4">
        <v>1440.89792805974</v>
      </c>
      <c r="F296" s="4">
        <v>1241.5149564537001</v>
      </c>
      <c r="G296" s="4">
        <v>730.46098360629799</v>
      </c>
      <c r="H296" s="4">
        <v>812.08108914589604</v>
      </c>
      <c r="I296" s="4">
        <v>839.65602039299802</v>
      </c>
      <c r="J296" s="4">
        <v>1203.3623686419101</v>
      </c>
      <c r="K296" s="4">
        <v>1313.12258340323</v>
      </c>
      <c r="L296" s="4">
        <v>1115.5215664510899</v>
      </c>
    </row>
    <row r="297" spans="1:12" x14ac:dyDescent="0.3">
      <c r="A297" s="10" t="s">
        <v>108</v>
      </c>
      <c r="B297" s="2" t="s">
        <v>193</v>
      </c>
      <c r="C297" s="4">
        <v>2058.67077101311</v>
      </c>
      <c r="D297" s="4">
        <v>1861.3576009865601</v>
      </c>
      <c r="E297" s="4">
        <v>1440.89792805974</v>
      </c>
      <c r="F297" s="4">
        <v>1247.7090797762</v>
      </c>
      <c r="G297" s="4">
        <v>729.71297647799497</v>
      </c>
      <c r="H297" s="4">
        <v>812.25267711847403</v>
      </c>
      <c r="I297" s="4">
        <v>848.52930735426105</v>
      </c>
      <c r="J297" s="4">
        <v>1195.7607640280501</v>
      </c>
      <c r="K297" s="4">
        <v>1309.37678973175</v>
      </c>
      <c r="L297" s="4">
        <v>1078.1768213401399</v>
      </c>
    </row>
    <row r="298" spans="1:12" x14ac:dyDescent="0.3">
      <c r="A298" s="10" t="s">
        <v>108</v>
      </c>
      <c r="B298" s="2" t="s">
        <v>194</v>
      </c>
      <c r="C298" s="4">
        <v>2058.67077101311</v>
      </c>
      <c r="D298" s="4">
        <v>1861.3576009865601</v>
      </c>
      <c r="E298" s="4">
        <v>1440.89792805974</v>
      </c>
      <c r="F298" s="4">
        <v>1241.34143440407</v>
      </c>
      <c r="G298" s="4">
        <v>728.97664508073899</v>
      </c>
      <c r="H298" s="4">
        <v>811.38137030654298</v>
      </c>
      <c r="I298" s="4">
        <v>839.00971576990401</v>
      </c>
      <c r="J298" s="4">
        <v>1200.2229605648899</v>
      </c>
      <c r="K298" s="4">
        <v>1344.39919092369</v>
      </c>
      <c r="L298" s="4">
        <v>1160.54530328499</v>
      </c>
    </row>
    <row r="299" spans="1:12" x14ac:dyDescent="0.3">
      <c r="A299" s="10" t="s">
        <v>108</v>
      </c>
      <c r="B299" s="2" t="s">
        <v>195</v>
      </c>
      <c r="C299" s="4">
        <v>2058.67077101311</v>
      </c>
      <c r="D299" s="4">
        <v>1861.3576009865601</v>
      </c>
      <c r="E299" s="4">
        <v>1440.89792805974</v>
      </c>
      <c r="F299" s="4">
        <v>1246.02657315089</v>
      </c>
      <c r="G299" s="4">
        <v>725.06793742891603</v>
      </c>
      <c r="H299" s="4">
        <v>802.76174907542998</v>
      </c>
      <c r="I299" s="4">
        <v>831.89600781134504</v>
      </c>
      <c r="J299" s="4">
        <v>1191.6595271635099</v>
      </c>
      <c r="K299" s="4">
        <v>1301.7351290950801</v>
      </c>
      <c r="L299" s="4">
        <v>1028.2726969262601</v>
      </c>
    </row>
    <row r="300" spans="1:12" x14ac:dyDescent="0.3">
      <c r="A300" s="10" t="s">
        <v>108</v>
      </c>
      <c r="B300" s="2" t="s">
        <v>196</v>
      </c>
      <c r="C300" s="4">
        <v>2058.67077101311</v>
      </c>
      <c r="D300" s="4">
        <v>1861.3576009865601</v>
      </c>
      <c r="E300" s="4">
        <v>1440.89792805974</v>
      </c>
      <c r="F300" s="4">
        <v>1246.02657315089</v>
      </c>
      <c r="G300" s="4">
        <v>725.06793742890295</v>
      </c>
      <c r="H300" s="4">
        <v>802.76174907541895</v>
      </c>
      <c r="I300" s="4">
        <v>831.89600781138199</v>
      </c>
      <c r="J300" s="4">
        <v>1191.6595271636199</v>
      </c>
      <c r="K300" s="4">
        <v>1301.7351290950801</v>
      </c>
      <c r="L300" s="4">
        <v>1028.27269692615</v>
      </c>
    </row>
    <row r="301" spans="1:12" x14ac:dyDescent="0.3">
      <c r="A301" s="10" t="s">
        <v>108</v>
      </c>
      <c r="B301" s="2" t="s">
        <v>197</v>
      </c>
      <c r="C301" s="4">
        <v>2058.67077101311</v>
      </c>
      <c r="D301" s="4">
        <v>1861.3576009865601</v>
      </c>
      <c r="E301" s="4">
        <v>1440.89792805974</v>
      </c>
      <c r="F301" s="4">
        <v>1246.02657315088</v>
      </c>
      <c r="G301" s="4">
        <v>725.06793742890704</v>
      </c>
      <c r="H301" s="4">
        <v>802.76174907553604</v>
      </c>
      <c r="I301" s="4">
        <v>831.89600781134902</v>
      </c>
      <c r="J301" s="4">
        <v>1191.6595271634301</v>
      </c>
      <c r="K301" s="4">
        <v>1301.7351290950701</v>
      </c>
      <c r="L301" s="4">
        <v>1028.27269679298</v>
      </c>
    </row>
    <row r="302" spans="1:12" x14ac:dyDescent="0.3">
      <c r="A302" s="10" t="s">
        <v>108</v>
      </c>
      <c r="B302" s="2" t="s">
        <v>198</v>
      </c>
      <c r="C302" s="4">
        <v>2058.67077101311</v>
      </c>
      <c r="D302" s="4">
        <v>1861.3576009865601</v>
      </c>
      <c r="E302" s="4">
        <v>1440.89792805974</v>
      </c>
      <c r="F302" s="4">
        <v>1241.11579892544</v>
      </c>
      <c r="G302" s="4">
        <v>729.19963992693101</v>
      </c>
      <c r="H302" s="4">
        <v>810.13094822210303</v>
      </c>
      <c r="I302" s="4">
        <v>838.26924796128901</v>
      </c>
      <c r="J302" s="4">
        <v>1191.2794423714899</v>
      </c>
      <c r="K302" s="4">
        <v>1311.1086821819699</v>
      </c>
      <c r="L302" s="4">
        <v>1099.6575318441901</v>
      </c>
    </row>
    <row r="303" spans="1:12" x14ac:dyDescent="0.3">
      <c r="A303" s="10" t="s">
        <v>108</v>
      </c>
      <c r="B303" s="2" t="s">
        <v>199</v>
      </c>
      <c r="C303" s="4">
        <v>2058.67077101311</v>
      </c>
      <c r="D303" s="4">
        <v>1861.3576009865601</v>
      </c>
      <c r="E303" s="4">
        <v>1440.89792805974</v>
      </c>
      <c r="F303" s="4">
        <v>1241.11579892544</v>
      </c>
      <c r="G303" s="4">
        <v>729.199639927205</v>
      </c>
      <c r="H303" s="4">
        <v>810.13094822211394</v>
      </c>
      <c r="I303" s="4">
        <v>838.26924796129697</v>
      </c>
      <c r="J303" s="4">
        <v>1191.2794423715</v>
      </c>
      <c r="K303" s="4">
        <v>1311.1086821819699</v>
      </c>
      <c r="L303" s="4">
        <v>1099.6575318441901</v>
      </c>
    </row>
    <row r="304" spans="1:12" x14ac:dyDescent="0.3">
      <c r="A304" s="10" t="s">
        <v>108</v>
      </c>
      <c r="B304" s="2" t="s">
        <v>200</v>
      </c>
      <c r="C304" s="4">
        <v>2058.67077101311</v>
      </c>
      <c r="D304" s="4">
        <v>1861.3576009865601</v>
      </c>
      <c r="E304" s="4">
        <v>1440.89792805974</v>
      </c>
      <c r="F304" s="4">
        <v>1241.11579892551</v>
      </c>
      <c r="G304" s="4">
        <v>729.19963992710996</v>
      </c>
      <c r="H304" s="4">
        <v>810.13094822272001</v>
      </c>
      <c r="I304" s="4">
        <v>838.26924796129197</v>
      </c>
      <c r="J304" s="4">
        <v>1191.2794423714899</v>
      </c>
      <c r="K304" s="4">
        <v>1311.1086821819699</v>
      </c>
      <c r="L304" s="4">
        <v>1099.6575318441901</v>
      </c>
    </row>
    <row r="305" spans="1:12" x14ac:dyDescent="0.3">
      <c r="A305" s="2" t="s">
        <v>109</v>
      </c>
      <c r="B305" s="2" t="s">
        <v>173</v>
      </c>
      <c r="C305" s="4">
        <v>2.05868517549276</v>
      </c>
      <c r="D305" s="4">
        <v>0.14097670902031501</v>
      </c>
      <c r="E305" s="4">
        <v>0.15456811452074301</v>
      </c>
      <c r="F305" s="4">
        <v>0.12632078161983201</v>
      </c>
      <c r="G305" s="4">
        <v>0.116054801911392</v>
      </c>
      <c r="H305" s="4">
        <v>0.114531581758489</v>
      </c>
      <c r="I305" s="4">
        <v>0.12458237822361699</v>
      </c>
      <c r="J305" s="4">
        <v>0.12395226955821501</v>
      </c>
      <c r="K305" s="4">
        <v>0.12835039822823299</v>
      </c>
      <c r="L305" s="4">
        <v>0.11713001892469101</v>
      </c>
    </row>
    <row r="306" spans="1:12" x14ac:dyDescent="0.3">
      <c r="A306" s="10" t="s">
        <v>109</v>
      </c>
      <c r="B306" s="2" t="s">
        <v>170</v>
      </c>
      <c r="C306" s="4">
        <v>2.05868521064522</v>
      </c>
      <c r="D306" s="4">
        <v>0.146287589062014</v>
      </c>
      <c r="E306" s="4">
        <v>0.13478773816721501</v>
      </c>
      <c r="F306" s="4">
        <v>0.111084991276115</v>
      </c>
      <c r="G306" s="4">
        <v>9.2346580784979204E-2</v>
      </c>
      <c r="H306" s="4">
        <v>0.114269455275901</v>
      </c>
      <c r="I306" s="4">
        <v>9.4684062648514006E-2</v>
      </c>
      <c r="J306" s="4">
        <v>9.1073434695982197E-2</v>
      </c>
      <c r="K306" s="4">
        <v>7.3964159905166901E-2</v>
      </c>
      <c r="L306" s="5"/>
    </row>
    <row r="307" spans="1:12" x14ac:dyDescent="0.3">
      <c r="A307" s="10" t="s">
        <v>109</v>
      </c>
      <c r="B307" s="2" t="s">
        <v>174</v>
      </c>
      <c r="C307" s="4">
        <v>2.0586852163617801</v>
      </c>
      <c r="D307" s="4">
        <v>0.146295467567198</v>
      </c>
      <c r="E307" s="4">
        <v>0.13479461249613101</v>
      </c>
      <c r="F307" s="4">
        <v>0.11106379509235501</v>
      </c>
      <c r="G307" s="4">
        <v>9.2299829195432101E-2</v>
      </c>
      <c r="H307" s="4">
        <v>0.111303609056863</v>
      </c>
      <c r="I307" s="4">
        <v>9.48494392585882E-2</v>
      </c>
      <c r="J307" s="4">
        <v>9.0951745923467803E-2</v>
      </c>
      <c r="K307" s="4">
        <v>7.3432724747937994E-2</v>
      </c>
      <c r="L307" s="5"/>
    </row>
    <row r="308" spans="1:12" x14ac:dyDescent="0.3">
      <c r="A308" s="10" t="s">
        <v>109</v>
      </c>
      <c r="B308" s="2" t="s">
        <v>175</v>
      </c>
      <c r="C308" s="4">
        <v>2.0586852163617801</v>
      </c>
      <c r="D308" s="4">
        <v>0.14628857867244</v>
      </c>
      <c r="E308" s="4">
        <v>0.13478860800124701</v>
      </c>
      <c r="F308" s="4">
        <v>0.111082422905343</v>
      </c>
      <c r="G308" s="4">
        <v>9.2329455914121603E-2</v>
      </c>
      <c r="H308" s="4">
        <v>0.111551467997079</v>
      </c>
      <c r="I308" s="4">
        <v>9.5136702223419703E-2</v>
      </c>
      <c r="J308" s="4">
        <v>9.1498810924873303E-2</v>
      </c>
      <c r="K308" s="4">
        <v>7.4226862582717906E-2</v>
      </c>
      <c r="L308" s="5"/>
    </row>
    <row r="309" spans="1:12" x14ac:dyDescent="0.3">
      <c r="A309" s="10" t="s">
        <v>109</v>
      </c>
      <c r="B309" s="2" t="s">
        <v>176</v>
      </c>
      <c r="C309" s="4">
        <v>2.0586852163617801</v>
      </c>
      <c r="D309" s="4">
        <v>0.14629546873815</v>
      </c>
      <c r="E309" s="4">
        <v>0.13479461249613101</v>
      </c>
      <c r="F309" s="4">
        <v>0.11106379509235501</v>
      </c>
      <c r="G309" s="4">
        <v>9.2310414807492899E-2</v>
      </c>
      <c r="H309" s="4">
        <v>0.111269995703866</v>
      </c>
      <c r="I309" s="4">
        <v>9.5689023266268797E-2</v>
      </c>
      <c r="J309" s="4">
        <v>9.1675201668481199E-2</v>
      </c>
      <c r="K309" s="4">
        <v>7.4153029988894503E-2</v>
      </c>
      <c r="L309" s="5"/>
    </row>
    <row r="310" spans="1:12" x14ac:dyDescent="0.3">
      <c r="A310" s="10" t="s">
        <v>109</v>
      </c>
      <c r="B310" s="2" t="s">
        <v>177</v>
      </c>
      <c r="C310" s="4">
        <v>2.0586852163617699</v>
      </c>
      <c r="D310" s="4">
        <v>0.14628857867244</v>
      </c>
      <c r="E310" s="4">
        <v>0.13478860800124701</v>
      </c>
      <c r="F310" s="4">
        <v>0.111082422905343</v>
      </c>
      <c r="G310" s="4">
        <v>9.2329455914121603E-2</v>
      </c>
      <c r="H310" s="4">
        <v>0.111551467997079</v>
      </c>
      <c r="I310" s="4">
        <v>9.5136708068449594E-2</v>
      </c>
      <c r="J310" s="4">
        <v>9.1501323491911299E-2</v>
      </c>
      <c r="K310" s="4">
        <v>7.4203028225597698E-2</v>
      </c>
      <c r="L310" s="5"/>
    </row>
    <row r="311" spans="1:12" x14ac:dyDescent="0.3">
      <c r="A311" s="10" t="s">
        <v>109</v>
      </c>
      <c r="B311" s="2" t="s">
        <v>178</v>
      </c>
      <c r="C311" s="4">
        <v>2.0586852163617801</v>
      </c>
      <c r="D311" s="4">
        <v>0.14628857867244</v>
      </c>
      <c r="E311" s="4">
        <v>0.13478860800124701</v>
      </c>
      <c r="F311" s="4">
        <v>0.111082422905343</v>
      </c>
      <c r="G311" s="4">
        <v>9.2329455914121603E-2</v>
      </c>
      <c r="H311" s="4">
        <v>0.111551467997079</v>
      </c>
      <c r="I311" s="4">
        <v>9.51367080684489E-2</v>
      </c>
      <c r="J311" s="4">
        <v>9.1501323491907705E-2</v>
      </c>
      <c r="K311" s="4">
        <v>7.4203028225572204E-2</v>
      </c>
      <c r="L311" s="5"/>
    </row>
    <row r="312" spans="1:12" x14ac:dyDescent="0.3">
      <c r="A312" s="10" t="s">
        <v>109</v>
      </c>
      <c r="B312" s="2" t="s">
        <v>179</v>
      </c>
      <c r="C312" s="4">
        <v>2.0586852163617801</v>
      </c>
      <c r="D312" s="4">
        <v>0.14628857867244</v>
      </c>
      <c r="E312" s="4">
        <v>0.13478860800124701</v>
      </c>
      <c r="F312" s="4">
        <v>0.111082422905343</v>
      </c>
      <c r="G312" s="4">
        <v>9.2329455914121603E-2</v>
      </c>
      <c r="H312" s="4">
        <v>0.111551467997079</v>
      </c>
      <c r="I312" s="4">
        <v>9.5136708068449094E-2</v>
      </c>
      <c r="J312" s="4">
        <v>9.1501323491920403E-2</v>
      </c>
      <c r="K312" s="4">
        <v>7.4203028225535803E-2</v>
      </c>
      <c r="L312" s="5"/>
    </row>
    <row r="313" spans="1:12" x14ac:dyDescent="0.3">
      <c r="A313" s="10" t="s">
        <v>109</v>
      </c>
      <c r="B313" s="2" t="s">
        <v>180</v>
      </c>
      <c r="C313" s="4">
        <v>2.0586852163617801</v>
      </c>
      <c r="D313" s="4">
        <v>0.14629546873815</v>
      </c>
      <c r="E313" s="4">
        <v>0.13479461249613101</v>
      </c>
      <c r="F313" s="4">
        <v>0.11106379509235501</v>
      </c>
      <c r="G313" s="4">
        <v>9.2310414807492802E-2</v>
      </c>
      <c r="H313" s="4">
        <v>0.111269995703866</v>
      </c>
      <c r="I313" s="4">
        <v>9.5689023266269504E-2</v>
      </c>
      <c r="J313" s="4">
        <v>9.1675201668478201E-2</v>
      </c>
      <c r="K313" s="4">
        <v>7.4153029988891006E-2</v>
      </c>
      <c r="L313" s="5"/>
    </row>
    <row r="314" spans="1:12" x14ac:dyDescent="0.3">
      <c r="A314" s="10" t="s">
        <v>109</v>
      </c>
      <c r="B314" s="2" t="s">
        <v>181</v>
      </c>
      <c r="C314" s="4">
        <v>2.0586852163617801</v>
      </c>
      <c r="D314" s="4">
        <v>0.14629546873815</v>
      </c>
      <c r="E314" s="4">
        <v>0.13479461249613101</v>
      </c>
      <c r="F314" s="4">
        <v>0.11106379509235501</v>
      </c>
      <c r="G314" s="4">
        <v>9.2310414807492996E-2</v>
      </c>
      <c r="H314" s="4">
        <v>0.111269995703866</v>
      </c>
      <c r="I314" s="4">
        <v>9.5689023266269199E-2</v>
      </c>
      <c r="J314" s="4">
        <v>9.1675201668479797E-2</v>
      </c>
      <c r="K314" s="4">
        <v>7.4153029988892796E-2</v>
      </c>
      <c r="L314" s="5"/>
    </row>
    <row r="315" spans="1:12" x14ac:dyDescent="0.3">
      <c r="A315" s="10" t="s">
        <v>109</v>
      </c>
      <c r="B315" s="2" t="s">
        <v>182</v>
      </c>
      <c r="C315" s="4">
        <v>2.0586852163617801</v>
      </c>
      <c r="D315" s="4">
        <v>0.14629546873815</v>
      </c>
      <c r="E315" s="4">
        <v>0.13479461249613101</v>
      </c>
      <c r="F315" s="4">
        <v>0.11106379509235501</v>
      </c>
      <c r="G315" s="4">
        <v>9.2310414807492802E-2</v>
      </c>
      <c r="H315" s="4">
        <v>0.111269995703866</v>
      </c>
      <c r="I315" s="4">
        <v>9.5689023266262802E-2</v>
      </c>
      <c r="J315" s="4">
        <v>9.16752016684938E-2</v>
      </c>
      <c r="K315" s="4">
        <v>7.4153029988911698E-2</v>
      </c>
      <c r="L315" s="5"/>
    </row>
    <row r="316" spans="1:12" x14ac:dyDescent="0.3">
      <c r="A316" s="10" t="s">
        <v>109</v>
      </c>
      <c r="B316" s="2" t="s">
        <v>171</v>
      </c>
      <c r="C316" s="4">
        <v>2.05868521064522</v>
      </c>
      <c r="D316" s="4">
        <v>0.146287589062014</v>
      </c>
      <c r="E316" s="4">
        <v>0.13478773816721501</v>
      </c>
      <c r="F316" s="4">
        <v>0.106787067636338</v>
      </c>
      <c r="G316" s="4">
        <v>9.2346580784979204E-2</v>
      </c>
      <c r="H316" s="4">
        <v>0.114269455275901</v>
      </c>
      <c r="I316" s="4">
        <v>9.4684062648133893E-2</v>
      </c>
      <c r="J316" s="4">
        <v>9.1073434697241606E-2</v>
      </c>
      <c r="K316" s="4">
        <v>7.3964159906360599E-2</v>
      </c>
      <c r="L316" s="5"/>
    </row>
    <row r="317" spans="1:12" x14ac:dyDescent="0.3">
      <c r="A317" s="10" t="s">
        <v>109</v>
      </c>
      <c r="B317" s="2" t="s">
        <v>183</v>
      </c>
      <c r="C317" s="4">
        <v>2.0586852163617699</v>
      </c>
      <c r="D317" s="4">
        <v>0.146295467567198</v>
      </c>
      <c r="E317" s="4">
        <v>0.13479461249613101</v>
      </c>
      <c r="F317" s="4">
        <v>0.106765871452578</v>
      </c>
      <c r="G317" s="4">
        <v>9.2299829195431907E-2</v>
      </c>
      <c r="H317" s="4">
        <v>0.111303609056863</v>
      </c>
      <c r="I317" s="4">
        <v>9.48494392585882E-2</v>
      </c>
      <c r="J317" s="4">
        <v>9.09517459234679E-2</v>
      </c>
      <c r="K317" s="4">
        <v>7.3432724747938105E-2</v>
      </c>
      <c r="L317" s="5"/>
    </row>
    <row r="318" spans="1:12" x14ac:dyDescent="0.3">
      <c r="A318" s="10" t="s">
        <v>109</v>
      </c>
      <c r="B318" s="2" t="s">
        <v>184</v>
      </c>
      <c r="C318" s="4">
        <v>2.0586852163617801</v>
      </c>
      <c r="D318" s="4">
        <v>0.14628857867244</v>
      </c>
      <c r="E318" s="4">
        <v>0.13478860800124701</v>
      </c>
      <c r="F318" s="4">
        <v>0.106784499265566</v>
      </c>
      <c r="G318" s="4">
        <v>9.2329455914121603E-2</v>
      </c>
      <c r="H318" s="4">
        <v>0.111551467997079</v>
      </c>
      <c r="I318" s="4">
        <v>9.5136702223420494E-2</v>
      </c>
      <c r="J318" s="4">
        <v>9.14988109249191E-2</v>
      </c>
      <c r="K318" s="4">
        <v>7.4226862582692898E-2</v>
      </c>
      <c r="L318" s="5"/>
    </row>
    <row r="319" spans="1:12" x14ac:dyDescent="0.3">
      <c r="A319" s="10" t="s">
        <v>109</v>
      </c>
      <c r="B319" s="2" t="s">
        <v>185</v>
      </c>
      <c r="C319" s="4">
        <v>2.0586852163617699</v>
      </c>
      <c r="D319" s="4">
        <v>0.14629546873815</v>
      </c>
      <c r="E319" s="4">
        <v>0.13479461249613101</v>
      </c>
      <c r="F319" s="4">
        <v>0.106765871452579</v>
      </c>
      <c r="G319" s="4">
        <v>9.2310414807492802E-2</v>
      </c>
      <c r="H319" s="4">
        <v>0.111269995703866</v>
      </c>
      <c r="I319" s="4">
        <v>9.5689023266264203E-2</v>
      </c>
      <c r="J319" s="4">
        <v>9.1675201668490899E-2</v>
      </c>
      <c r="K319" s="4">
        <v>7.4153029988907798E-2</v>
      </c>
      <c r="L319" s="5"/>
    </row>
    <row r="320" spans="1:12" x14ac:dyDescent="0.3">
      <c r="A320" s="10" t="s">
        <v>109</v>
      </c>
      <c r="B320" s="2" t="s">
        <v>186</v>
      </c>
      <c r="C320" s="4">
        <v>2.0586852163617801</v>
      </c>
      <c r="D320" s="4">
        <v>0.14629446394033499</v>
      </c>
      <c r="E320" s="4">
        <v>0.13479378040739201</v>
      </c>
      <c r="F320" s="4">
        <v>0.106768328372311</v>
      </c>
      <c r="G320" s="4">
        <v>9.2318398025552501E-2</v>
      </c>
      <c r="H320" s="4">
        <v>0.11657658223470101</v>
      </c>
      <c r="I320" s="4">
        <v>9.5784932950588403E-2</v>
      </c>
      <c r="J320" s="4">
        <v>9.2173189445043296E-2</v>
      </c>
      <c r="K320" s="4">
        <v>7.3136586808607199E-2</v>
      </c>
      <c r="L320" s="5"/>
    </row>
    <row r="321" spans="1:12" x14ac:dyDescent="0.3">
      <c r="A321" s="10" t="s">
        <v>109</v>
      </c>
      <c r="B321" s="2" t="s">
        <v>187</v>
      </c>
      <c r="C321" s="4">
        <v>2.0586852163617801</v>
      </c>
      <c r="D321" s="4">
        <v>0.14629446394033499</v>
      </c>
      <c r="E321" s="4">
        <v>0.13479378040739201</v>
      </c>
      <c r="F321" s="4">
        <v>0.106768328372311</v>
      </c>
      <c r="G321" s="4">
        <v>9.2318398025552598E-2</v>
      </c>
      <c r="H321" s="4">
        <v>0.11657658223470101</v>
      </c>
      <c r="I321" s="4">
        <v>9.5784932950588306E-2</v>
      </c>
      <c r="J321" s="4">
        <v>9.2173189445042505E-2</v>
      </c>
      <c r="K321" s="4">
        <v>7.3136586808606505E-2</v>
      </c>
      <c r="L321" s="5"/>
    </row>
    <row r="322" spans="1:12" x14ac:dyDescent="0.3">
      <c r="A322" s="10" t="s">
        <v>109</v>
      </c>
      <c r="B322" s="2" t="s">
        <v>188</v>
      </c>
      <c r="C322" s="4">
        <v>2.0586852163617801</v>
      </c>
      <c r="D322" s="4">
        <v>0.14629446394033499</v>
      </c>
      <c r="E322" s="4">
        <v>0.13479378040739201</v>
      </c>
      <c r="F322" s="4">
        <v>0.106768328372311</v>
      </c>
      <c r="G322" s="4">
        <v>9.2318398025552598E-2</v>
      </c>
      <c r="H322" s="4">
        <v>0.11657658223470101</v>
      </c>
      <c r="I322" s="4">
        <v>9.5784932950588403E-2</v>
      </c>
      <c r="J322" s="4">
        <v>9.21731894450427E-2</v>
      </c>
      <c r="K322" s="4">
        <v>7.3136586808606602E-2</v>
      </c>
      <c r="L322" s="5"/>
    </row>
    <row r="323" spans="1:12" x14ac:dyDescent="0.3">
      <c r="A323" s="10" t="s">
        <v>109</v>
      </c>
      <c r="B323" s="2" t="s">
        <v>189</v>
      </c>
      <c r="C323" s="4">
        <v>2.0586852128959001</v>
      </c>
      <c r="D323" s="4">
        <v>0.14628235934203401</v>
      </c>
      <c r="E323" s="4">
        <v>0.13478310661295501</v>
      </c>
      <c r="F323" s="4">
        <v>0.106799845030253</v>
      </c>
      <c r="G323" s="4">
        <v>9.22532782710421E-2</v>
      </c>
      <c r="H323" s="4">
        <v>0.116572337164178</v>
      </c>
      <c r="I323" s="4">
        <v>9.5434963245075402E-2</v>
      </c>
      <c r="J323" s="4">
        <v>9.16160665594562E-2</v>
      </c>
      <c r="K323" s="4">
        <v>6.5081451724790601E-2</v>
      </c>
      <c r="L323" s="5"/>
    </row>
    <row r="324" spans="1:12" x14ac:dyDescent="0.3">
      <c r="A324" s="10" t="s">
        <v>109</v>
      </c>
      <c r="B324" s="2" t="s">
        <v>190</v>
      </c>
      <c r="C324" s="4">
        <v>2.0586852128959001</v>
      </c>
      <c r="D324" s="4">
        <v>0.14628235934203401</v>
      </c>
      <c r="E324" s="4">
        <v>0.13478310661295501</v>
      </c>
      <c r="F324" s="4">
        <v>0.106799845030254</v>
      </c>
      <c r="G324" s="4">
        <v>9.22532782710421E-2</v>
      </c>
      <c r="H324" s="4">
        <v>0.116572337164178</v>
      </c>
      <c r="I324" s="4">
        <v>9.5434963245075402E-2</v>
      </c>
      <c r="J324" s="4">
        <v>9.1616066559456297E-2</v>
      </c>
      <c r="K324" s="4">
        <v>6.5081451724790601E-2</v>
      </c>
      <c r="L324" s="5"/>
    </row>
    <row r="325" spans="1:12" x14ac:dyDescent="0.3">
      <c r="A325" s="10" t="s">
        <v>109</v>
      </c>
      <c r="B325" s="2" t="s">
        <v>191</v>
      </c>
      <c r="C325" s="4">
        <v>2.0586852128959001</v>
      </c>
      <c r="D325" s="4">
        <v>0.14628235934203401</v>
      </c>
      <c r="E325" s="4">
        <v>0.13478310661295501</v>
      </c>
      <c r="F325" s="4">
        <v>0.106799845030253</v>
      </c>
      <c r="G325" s="4">
        <v>9.2253278271042002E-2</v>
      </c>
      <c r="H325" s="4">
        <v>0.116572337164178</v>
      </c>
      <c r="I325" s="4">
        <v>9.5434963245075402E-2</v>
      </c>
      <c r="J325" s="4">
        <v>9.1616066559456297E-2</v>
      </c>
      <c r="K325" s="4">
        <v>6.5081451724790601E-2</v>
      </c>
      <c r="L325" s="5"/>
    </row>
    <row r="326" spans="1:12" x14ac:dyDescent="0.3">
      <c r="A326" s="10" t="s">
        <v>109</v>
      </c>
      <c r="B326" s="2" t="s">
        <v>172</v>
      </c>
      <c r="C326" s="4">
        <v>2.05868521064522</v>
      </c>
      <c r="D326" s="4">
        <v>0.146287589062014</v>
      </c>
      <c r="E326" s="4">
        <v>0.13478773816721501</v>
      </c>
      <c r="F326" s="4">
        <v>0.106787067636338</v>
      </c>
      <c r="G326" s="4">
        <v>9.2346580784979093E-2</v>
      </c>
      <c r="H326" s="4">
        <v>0.114269455275901</v>
      </c>
      <c r="I326" s="4">
        <v>9.4684062651357995E-2</v>
      </c>
      <c r="J326" s="4">
        <v>9.10734346865609E-2</v>
      </c>
      <c r="K326" s="4">
        <v>7.39641598962371E-2</v>
      </c>
      <c r="L326" s="5"/>
    </row>
    <row r="327" spans="1:12" x14ac:dyDescent="0.3">
      <c r="A327" s="10" t="s">
        <v>109</v>
      </c>
      <c r="B327" s="2" t="s">
        <v>192</v>
      </c>
      <c r="C327" s="4">
        <v>2.0586852163617699</v>
      </c>
      <c r="D327" s="4">
        <v>0.14629546756719899</v>
      </c>
      <c r="E327" s="4">
        <v>0.13479461249613101</v>
      </c>
      <c r="F327" s="4">
        <v>0.106765871452579</v>
      </c>
      <c r="G327" s="4">
        <v>9.2299829195432198E-2</v>
      </c>
      <c r="H327" s="4">
        <v>0.111303609056863</v>
      </c>
      <c r="I327" s="4">
        <v>9.48494392585882E-2</v>
      </c>
      <c r="J327" s="4">
        <v>9.0951745923467803E-2</v>
      </c>
      <c r="K327" s="4">
        <v>7.3432724747937994E-2</v>
      </c>
      <c r="L327" s="5"/>
    </row>
    <row r="328" spans="1:12" x14ac:dyDescent="0.3">
      <c r="A328" s="10" t="s">
        <v>109</v>
      </c>
      <c r="B328" s="2" t="s">
        <v>193</v>
      </c>
      <c r="C328" s="4">
        <v>2.0586852163617699</v>
      </c>
      <c r="D328" s="4">
        <v>0.14628857867244</v>
      </c>
      <c r="E328" s="4">
        <v>0.13478860800124701</v>
      </c>
      <c r="F328" s="4">
        <v>0.106784499265566</v>
      </c>
      <c r="G328" s="4">
        <v>9.2329455914121603E-2</v>
      </c>
      <c r="H328" s="4">
        <v>0.111551467997079</v>
      </c>
      <c r="I328" s="4">
        <v>9.5136702223420203E-2</v>
      </c>
      <c r="J328" s="4">
        <v>9.1498810924902405E-2</v>
      </c>
      <c r="K328" s="4">
        <v>7.4226862582702696E-2</v>
      </c>
      <c r="L328" s="5"/>
    </row>
    <row r="329" spans="1:12" x14ac:dyDescent="0.3">
      <c r="A329" s="10" t="s">
        <v>109</v>
      </c>
      <c r="B329" s="2" t="s">
        <v>194</v>
      </c>
      <c r="C329" s="4">
        <v>2.0586852163617801</v>
      </c>
      <c r="D329" s="4">
        <v>0.14629546873815</v>
      </c>
      <c r="E329" s="4">
        <v>0.13479461249613101</v>
      </c>
      <c r="F329" s="4">
        <v>0.106765871452579</v>
      </c>
      <c r="G329" s="4">
        <v>9.2310414807492802E-2</v>
      </c>
      <c r="H329" s="4">
        <v>0.111269995703866</v>
      </c>
      <c r="I329" s="4">
        <v>9.5689023266256404E-2</v>
      </c>
      <c r="J329" s="4">
        <v>9.1675201668509607E-2</v>
      </c>
      <c r="K329" s="4">
        <v>7.4153029988932306E-2</v>
      </c>
      <c r="L329" s="5"/>
    </row>
    <row r="330" spans="1:12" x14ac:dyDescent="0.3">
      <c r="A330" s="10" t="s">
        <v>109</v>
      </c>
      <c r="B330" s="2" t="s">
        <v>195</v>
      </c>
      <c r="C330" s="4">
        <v>2.0586852163617801</v>
      </c>
      <c r="D330" s="4">
        <v>0.14629446394033499</v>
      </c>
      <c r="E330" s="4">
        <v>0.13479378040739201</v>
      </c>
      <c r="F330" s="4">
        <v>0.106768328372311</v>
      </c>
      <c r="G330" s="4">
        <v>9.2318398025552501E-2</v>
      </c>
      <c r="H330" s="4">
        <v>0.11657658223470101</v>
      </c>
      <c r="I330" s="4">
        <v>9.5784932950588403E-2</v>
      </c>
      <c r="J330" s="4">
        <v>9.2173189445042603E-2</v>
      </c>
      <c r="K330" s="4">
        <v>7.3136586808606602E-2</v>
      </c>
      <c r="L330" s="5"/>
    </row>
    <row r="331" spans="1:12" x14ac:dyDescent="0.3">
      <c r="A331" s="10" t="s">
        <v>109</v>
      </c>
      <c r="B331" s="2" t="s">
        <v>196</v>
      </c>
      <c r="C331" s="4">
        <v>2.0586852163617699</v>
      </c>
      <c r="D331" s="4">
        <v>0.14629446394033499</v>
      </c>
      <c r="E331" s="4">
        <v>0.13479378040739401</v>
      </c>
      <c r="F331" s="4">
        <v>0.106768328372311</v>
      </c>
      <c r="G331" s="4">
        <v>9.2318398025552501E-2</v>
      </c>
      <c r="H331" s="4">
        <v>0.11657658223470101</v>
      </c>
      <c r="I331" s="4">
        <v>9.5784932950588403E-2</v>
      </c>
      <c r="J331" s="4">
        <v>9.2173189445043296E-2</v>
      </c>
      <c r="K331" s="4">
        <v>7.3136586808607199E-2</v>
      </c>
      <c r="L331" s="5"/>
    </row>
    <row r="332" spans="1:12" x14ac:dyDescent="0.3">
      <c r="A332" s="10" t="s">
        <v>109</v>
      </c>
      <c r="B332" s="2" t="s">
        <v>197</v>
      </c>
      <c r="C332" s="4">
        <v>2.0586852163617801</v>
      </c>
      <c r="D332" s="4">
        <v>0.14629446394033499</v>
      </c>
      <c r="E332" s="4">
        <v>0.13479378040739201</v>
      </c>
      <c r="F332" s="4">
        <v>0.106768328372311</v>
      </c>
      <c r="G332" s="4">
        <v>9.2318398025552501E-2</v>
      </c>
      <c r="H332" s="4">
        <v>0.11657658223470101</v>
      </c>
      <c r="I332" s="4">
        <v>9.5784932950588306E-2</v>
      </c>
      <c r="J332" s="4">
        <v>9.21731894450427E-2</v>
      </c>
      <c r="K332" s="4">
        <v>7.3136586808606602E-2</v>
      </c>
      <c r="L332" s="5"/>
    </row>
    <row r="333" spans="1:12" x14ac:dyDescent="0.3">
      <c r="A333" s="10" t="s">
        <v>109</v>
      </c>
      <c r="B333" s="2" t="s">
        <v>198</v>
      </c>
      <c r="C333" s="4">
        <v>2.0586852128959001</v>
      </c>
      <c r="D333" s="4">
        <v>0.14628235934203401</v>
      </c>
      <c r="E333" s="4">
        <v>0.13478310661295501</v>
      </c>
      <c r="F333" s="4">
        <v>0.106799845030254</v>
      </c>
      <c r="G333" s="4">
        <v>9.22532782710421E-2</v>
      </c>
      <c r="H333" s="4">
        <v>0.116572337164178</v>
      </c>
      <c r="I333" s="4">
        <v>9.5434963245075402E-2</v>
      </c>
      <c r="J333" s="4">
        <v>9.1616066559456297E-2</v>
      </c>
      <c r="K333" s="4">
        <v>6.5081451724790601E-2</v>
      </c>
      <c r="L333" s="5"/>
    </row>
    <row r="334" spans="1:12" x14ac:dyDescent="0.3">
      <c r="A334" s="10" t="s">
        <v>109</v>
      </c>
      <c r="B334" s="2" t="s">
        <v>199</v>
      </c>
      <c r="C334" s="4">
        <v>2.0586852128959001</v>
      </c>
      <c r="D334" s="4">
        <v>0.14628235934203401</v>
      </c>
      <c r="E334" s="4">
        <v>0.13478310661295501</v>
      </c>
      <c r="F334" s="4">
        <v>0.106799845030253</v>
      </c>
      <c r="G334" s="4">
        <v>9.22532782710421E-2</v>
      </c>
      <c r="H334" s="4">
        <v>0.116572337164178</v>
      </c>
      <c r="I334" s="4">
        <v>9.5434963245075402E-2</v>
      </c>
      <c r="J334" s="4">
        <v>9.1616066559456297E-2</v>
      </c>
      <c r="K334" s="4">
        <v>6.5081451724790601E-2</v>
      </c>
      <c r="L334" s="5"/>
    </row>
    <row r="335" spans="1:12" x14ac:dyDescent="0.3">
      <c r="A335" s="10" t="s">
        <v>109</v>
      </c>
      <c r="B335" s="2" t="s">
        <v>200</v>
      </c>
      <c r="C335" s="4">
        <v>2.0586852128959001</v>
      </c>
      <c r="D335" s="4">
        <v>0.14628235934203401</v>
      </c>
      <c r="E335" s="4">
        <v>0.13478310661295501</v>
      </c>
      <c r="F335" s="4">
        <v>0.106799845030253</v>
      </c>
      <c r="G335" s="4">
        <v>9.2253278271042002E-2</v>
      </c>
      <c r="H335" s="4">
        <v>0.116572337164178</v>
      </c>
      <c r="I335" s="4">
        <v>9.5434963245075402E-2</v>
      </c>
      <c r="J335" s="4">
        <v>9.16160665594562E-2</v>
      </c>
      <c r="K335" s="4">
        <v>6.5081451724790601E-2</v>
      </c>
      <c r="L335" s="5"/>
    </row>
    <row r="336" spans="1:12" x14ac:dyDescent="0.3">
      <c r="A336" s="2" t="s">
        <v>110</v>
      </c>
      <c r="B336" s="2" t="s">
        <v>173</v>
      </c>
      <c r="C336" s="4">
        <v>969.28044531487001</v>
      </c>
      <c r="D336" s="4">
        <v>914.37699010786002</v>
      </c>
      <c r="E336" s="4">
        <v>972.17376430207503</v>
      </c>
      <c r="F336" s="4">
        <v>1081.9169779070401</v>
      </c>
      <c r="G336" s="4">
        <v>1115.9727591359399</v>
      </c>
      <c r="H336" s="4">
        <v>1137.4658523139999</v>
      </c>
      <c r="I336" s="4">
        <v>1183.53459085741</v>
      </c>
      <c r="J336" s="4">
        <v>1202.2329714084899</v>
      </c>
      <c r="K336" s="4">
        <v>1292.8625452011099</v>
      </c>
      <c r="L336" s="4">
        <v>1349.15060853298</v>
      </c>
    </row>
    <row r="337" spans="1:12" x14ac:dyDescent="0.3">
      <c r="A337" s="10" t="s">
        <v>110</v>
      </c>
      <c r="B337" s="2" t="s">
        <v>170</v>
      </c>
      <c r="C337" s="4">
        <v>969.44382515351799</v>
      </c>
      <c r="D337" s="4">
        <v>913.92576569824405</v>
      </c>
      <c r="E337" s="4">
        <v>974.51481099463501</v>
      </c>
      <c r="F337" s="4">
        <v>1074.4984004339001</v>
      </c>
      <c r="G337" s="4">
        <v>1096.9668489246701</v>
      </c>
      <c r="H337" s="4">
        <v>1106.2778716400501</v>
      </c>
      <c r="I337" s="4">
        <v>1118.66852600124</v>
      </c>
      <c r="J337" s="4">
        <v>1028.4352587133301</v>
      </c>
      <c r="K337" s="4">
        <v>1001.03662331848</v>
      </c>
      <c r="L337" s="4">
        <v>1025.65016775702</v>
      </c>
    </row>
    <row r="338" spans="1:12" x14ac:dyDescent="0.3">
      <c r="A338" s="10" t="s">
        <v>110</v>
      </c>
      <c r="B338" s="2" t="s">
        <v>174</v>
      </c>
      <c r="C338" s="4">
        <v>969.44382515351799</v>
      </c>
      <c r="D338" s="4">
        <v>914.02357685532797</v>
      </c>
      <c r="E338" s="4">
        <v>974.389265580965</v>
      </c>
      <c r="F338" s="4">
        <v>1074.52786426942</v>
      </c>
      <c r="G338" s="4">
        <v>1096.9051205393901</v>
      </c>
      <c r="H338" s="4">
        <v>1106.63646924765</v>
      </c>
      <c r="I338" s="4">
        <v>1119.02998602915</v>
      </c>
      <c r="J338" s="4">
        <v>1023.31489253172</v>
      </c>
      <c r="K338" s="4">
        <v>999.83247343650601</v>
      </c>
      <c r="L338" s="4">
        <v>1025.7996172307501</v>
      </c>
    </row>
    <row r="339" spans="1:12" x14ac:dyDescent="0.3">
      <c r="A339" s="10" t="s">
        <v>110</v>
      </c>
      <c r="B339" s="2" t="s">
        <v>175</v>
      </c>
      <c r="C339" s="4">
        <v>969.44382515351799</v>
      </c>
      <c r="D339" s="4">
        <v>913.93573718360699</v>
      </c>
      <c r="E339" s="4">
        <v>973.61553628007596</v>
      </c>
      <c r="F339" s="4">
        <v>1074.50082133971</v>
      </c>
      <c r="G339" s="4">
        <v>1097.14787768314</v>
      </c>
      <c r="H339" s="4">
        <v>1106.51376876221</v>
      </c>
      <c r="I339" s="4">
        <v>1117.40718018344</v>
      </c>
      <c r="J339" s="4">
        <v>1032.5456855842001</v>
      </c>
      <c r="K339" s="4">
        <v>1000.82914909097</v>
      </c>
      <c r="L339" s="4">
        <v>1025.7996172307501</v>
      </c>
    </row>
    <row r="340" spans="1:12" x14ac:dyDescent="0.3">
      <c r="A340" s="10" t="s">
        <v>110</v>
      </c>
      <c r="B340" s="2" t="s">
        <v>176</v>
      </c>
      <c r="C340" s="4">
        <v>969.44382515351799</v>
      </c>
      <c r="D340" s="4">
        <v>913.94319520478302</v>
      </c>
      <c r="E340" s="4">
        <v>974.40200290830398</v>
      </c>
      <c r="F340" s="4">
        <v>1074.64888518203</v>
      </c>
      <c r="G340" s="4">
        <v>1096.9051205393901</v>
      </c>
      <c r="H340" s="4">
        <v>1105.83828934608</v>
      </c>
      <c r="I340" s="4">
        <v>1119.05170720404</v>
      </c>
      <c r="J340" s="4">
        <v>1027.4564981922399</v>
      </c>
      <c r="K340" s="4">
        <v>1001.03662331848</v>
      </c>
      <c r="L340" s="4">
        <v>1025.7996172307401</v>
      </c>
    </row>
    <row r="341" spans="1:12" x14ac:dyDescent="0.3">
      <c r="A341" s="10" t="s">
        <v>110</v>
      </c>
      <c r="B341" s="2" t="s">
        <v>177</v>
      </c>
      <c r="C341" s="4">
        <v>969.44382515351799</v>
      </c>
      <c r="D341" s="4">
        <v>913.93573718360699</v>
      </c>
      <c r="E341" s="4">
        <v>973.61553627980402</v>
      </c>
      <c r="F341" s="4">
        <v>1074.50082133971</v>
      </c>
      <c r="G341" s="4">
        <v>1097.14787768314</v>
      </c>
      <c r="H341" s="4">
        <v>1106.51376876221</v>
      </c>
      <c r="I341" s="4">
        <v>1117.41950578964</v>
      </c>
      <c r="J341" s="4">
        <v>1032.42224920123</v>
      </c>
      <c r="K341" s="4">
        <v>1000.84869602948</v>
      </c>
      <c r="L341" s="4">
        <v>1025.7996172307501</v>
      </c>
    </row>
    <row r="342" spans="1:12" x14ac:dyDescent="0.3">
      <c r="A342" s="10" t="s">
        <v>110</v>
      </c>
      <c r="B342" s="2" t="s">
        <v>178</v>
      </c>
      <c r="C342" s="4">
        <v>969.44382515351401</v>
      </c>
      <c r="D342" s="4">
        <v>913.93573718360506</v>
      </c>
      <c r="E342" s="4">
        <v>974.45772476550201</v>
      </c>
      <c r="F342" s="4">
        <v>1074.7649703309201</v>
      </c>
      <c r="G342" s="4">
        <v>1097.14787768314</v>
      </c>
      <c r="H342" s="4">
        <v>1106.51376876221</v>
      </c>
      <c r="I342" s="4">
        <v>1117.4195057903801</v>
      </c>
      <c r="J342" s="4">
        <v>1032.42224919808</v>
      </c>
      <c r="K342" s="4">
        <v>1000.84869602994</v>
      </c>
      <c r="L342" s="4">
        <v>1025.7996172307501</v>
      </c>
    </row>
    <row r="343" spans="1:12" x14ac:dyDescent="0.3">
      <c r="A343" s="10" t="s">
        <v>110</v>
      </c>
      <c r="B343" s="2" t="s">
        <v>179</v>
      </c>
      <c r="C343" s="4">
        <v>969.44382515351799</v>
      </c>
      <c r="D343" s="4">
        <v>913.93959721867395</v>
      </c>
      <c r="E343" s="4">
        <v>974.01660484779495</v>
      </c>
      <c r="F343" s="4">
        <v>1074.51610861424</v>
      </c>
      <c r="G343" s="4">
        <v>1097.14787768314</v>
      </c>
      <c r="H343" s="4">
        <v>1106.51376876221</v>
      </c>
      <c r="I343" s="4">
        <v>1117.4195057904501</v>
      </c>
      <c r="J343" s="4">
        <v>1032.42224919809</v>
      </c>
      <c r="K343" s="4">
        <v>1000.84869602998</v>
      </c>
      <c r="L343" s="4">
        <v>1025.79961723067</v>
      </c>
    </row>
    <row r="344" spans="1:12" x14ac:dyDescent="0.3">
      <c r="A344" s="10" t="s">
        <v>110</v>
      </c>
      <c r="B344" s="2" t="s">
        <v>180</v>
      </c>
      <c r="C344" s="4">
        <v>969.44382515351901</v>
      </c>
      <c r="D344" s="4">
        <v>913.943195204782</v>
      </c>
      <c r="E344" s="4">
        <v>974.40200290821303</v>
      </c>
      <c r="F344" s="4">
        <v>1074.5063709025901</v>
      </c>
      <c r="G344" s="4">
        <v>1096.9051205393901</v>
      </c>
      <c r="H344" s="4">
        <v>1105.83828934608</v>
      </c>
      <c r="I344" s="4">
        <v>1119.0517072032701</v>
      </c>
      <c r="J344" s="4">
        <v>1027.45649819245</v>
      </c>
      <c r="K344" s="4">
        <v>1001.03662331848</v>
      </c>
      <c r="L344" s="4">
        <v>1025.7996172307501</v>
      </c>
    </row>
    <row r="345" spans="1:12" x14ac:dyDescent="0.3">
      <c r="A345" s="10" t="s">
        <v>110</v>
      </c>
      <c r="B345" s="2" t="s">
        <v>181</v>
      </c>
      <c r="C345" s="4">
        <v>969.44382515351504</v>
      </c>
      <c r="D345" s="4">
        <v>913.94319520477904</v>
      </c>
      <c r="E345" s="4">
        <v>974.40200290687596</v>
      </c>
      <c r="F345" s="4">
        <v>1074.9859261945501</v>
      </c>
      <c r="G345" s="4">
        <v>1096.9051205393901</v>
      </c>
      <c r="H345" s="4">
        <v>1105.83828934608</v>
      </c>
      <c r="I345" s="4">
        <v>1119.0517072038001</v>
      </c>
      <c r="J345" s="4">
        <v>1027.4564981922999</v>
      </c>
      <c r="K345" s="4">
        <v>1001.03662331848</v>
      </c>
      <c r="L345" s="4">
        <v>1025.7996172307501</v>
      </c>
    </row>
    <row r="346" spans="1:12" x14ac:dyDescent="0.3">
      <c r="A346" s="10" t="s">
        <v>110</v>
      </c>
      <c r="B346" s="2" t="s">
        <v>182</v>
      </c>
      <c r="C346" s="4">
        <v>969.44382515351799</v>
      </c>
      <c r="D346" s="4">
        <v>913.94319520478302</v>
      </c>
      <c r="E346" s="4">
        <v>974.40200290786504</v>
      </c>
      <c r="F346" s="4">
        <v>1074.7858071683399</v>
      </c>
      <c r="G346" s="4">
        <v>1096.9051205393901</v>
      </c>
      <c r="H346" s="4">
        <v>1105.83828934608</v>
      </c>
      <c r="I346" s="4">
        <v>1119.0517072029299</v>
      </c>
      <c r="J346" s="4">
        <v>1027.45649819248</v>
      </c>
      <c r="K346" s="4">
        <v>1001.03662331848</v>
      </c>
      <c r="L346" s="4">
        <v>1025.7996172307501</v>
      </c>
    </row>
    <row r="347" spans="1:12" x14ac:dyDescent="0.3">
      <c r="A347" s="10" t="s">
        <v>110</v>
      </c>
      <c r="B347" s="2" t="s">
        <v>171</v>
      </c>
      <c r="C347" s="4">
        <v>969.44382515351799</v>
      </c>
      <c r="D347" s="4">
        <v>913.92576566783703</v>
      </c>
      <c r="E347" s="4">
        <v>974.51481099488296</v>
      </c>
      <c r="F347" s="4">
        <v>1074.4737646828701</v>
      </c>
      <c r="G347" s="4">
        <v>1096.9998179203999</v>
      </c>
      <c r="H347" s="4">
        <v>1106.2449026443201</v>
      </c>
      <c r="I347" s="4">
        <v>1118.66852600124</v>
      </c>
      <c r="J347" s="4">
        <v>1028.4352587133301</v>
      </c>
      <c r="K347" s="4">
        <v>1001.03662331848</v>
      </c>
      <c r="L347" s="4">
        <v>1025.65016775702</v>
      </c>
    </row>
    <row r="348" spans="1:12" x14ac:dyDescent="0.3">
      <c r="A348" s="10" t="s">
        <v>110</v>
      </c>
      <c r="B348" s="2" t="s">
        <v>183</v>
      </c>
      <c r="C348" s="4">
        <v>969.44382515351901</v>
      </c>
      <c r="D348" s="4">
        <v>914.023576855329</v>
      </c>
      <c r="E348" s="4">
        <v>973.47553370589503</v>
      </c>
      <c r="F348" s="4">
        <v>1074.56083326515</v>
      </c>
      <c r="G348" s="4">
        <v>1096.9380895351201</v>
      </c>
      <c r="H348" s="4">
        <v>1106.60350025192</v>
      </c>
      <c r="I348" s="4">
        <v>1119.02998602915</v>
      </c>
      <c r="J348" s="4">
        <v>1023.31489253172</v>
      </c>
      <c r="K348" s="4">
        <v>999.83247343650601</v>
      </c>
      <c r="L348" s="4">
        <v>1025.7996172307401</v>
      </c>
    </row>
    <row r="349" spans="1:12" x14ac:dyDescent="0.3">
      <c r="A349" s="10" t="s">
        <v>110</v>
      </c>
      <c r="B349" s="2" t="s">
        <v>184</v>
      </c>
      <c r="C349" s="4">
        <v>969.44382515351799</v>
      </c>
      <c r="D349" s="4">
        <v>913.93573718360597</v>
      </c>
      <c r="E349" s="4">
        <v>974.45834421836105</v>
      </c>
      <c r="F349" s="4">
        <v>1074.47618558867</v>
      </c>
      <c r="G349" s="4">
        <v>1097.18084667887</v>
      </c>
      <c r="H349" s="4">
        <v>1106.48079976648</v>
      </c>
      <c r="I349" s="4">
        <v>1117.40718018344</v>
      </c>
      <c r="J349" s="4">
        <v>1032.5456855794901</v>
      </c>
      <c r="K349" s="4">
        <v>1000.82914909098</v>
      </c>
      <c r="L349" s="4">
        <v>1025.7996172307401</v>
      </c>
    </row>
    <row r="350" spans="1:12" x14ac:dyDescent="0.3">
      <c r="A350" s="10" t="s">
        <v>110</v>
      </c>
      <c r="B350" s="2" t="s">
        <v>185</v>
      </c>
      <c r="C350" s="4">
        <v>969.44382515351799</v>
      </c>
      <c r="D350" s="4">
        <v>913.94319520478302</v>
      </c>
      <c r="E350" s="4">
        <v>974.40200290820803</v>
      </c>
      <c r="F350" s="4">
        <v>1075.0188951902801</v>
      </c>
      <c r="G350" s="4">
        <v>1096.9380895351201</v>
      </c>
      <c r="H350" s="4">
        <v>1105.80532035035</v>
      </c>
      <c r="I350" s="4">
        <v>1119.0517072032301</v>
      </c>
      <c r="J350" s="4">
        <v>1027.45649819246</v>
      </c>
      <c r="K350" s="4">
        <v>1001.03662331848</v>
      </c>
      <c r="L350" s="4">
        <v>1025.7996172307401</v>
      </c>
    </row>
    <row r="351" spans="1:12" x14ac:dyDescent="0.3">
      <c r="A351" s="10" t="s">
        <v>110</v>
      </c>
      <c r="B351" s="2" t="s">
        <v>186</v>
      </c>
      <c r="C351" s="4">
        <v>969.44382515351401</v>
      </c>
      <c r="D351" s="4">
        <v>913.94319671229198</v>
      </c>
      <c r="E351" s="4">
        <v>974.38119406905503</v>
      </c>
      <c r="F351" s="4">
        <v>1074.46864548589</v>
      </c>
      <c r="G351" s="4">
        <v>1096.98781537336</v>
      </c>
      <c r="H351" s="4">
        <v>1105.44939065583</v>
      </c>
      <c r="I351" s="4">
        <v>1118.8319685199699</v>
      </c>
      <c r="J351" s="4">
        <v>1026.3534698508299</v>
      </c>
      <c r="K351" s="4">
        <v>1001.14947517862</v>
      </c>
      <c r="L351" s="4">
        <v>1025.65016775702</v>
      </c>
    </row>
    <row r="352" spans="1:12" x14ac:dyDescent="0.3">
      <c r="A352" s="10" t="s">
        <v>110</v>
      </c>
      <c r="B352" s="2" t="s">
        <v>187</v>
      </c>
      <c r="C352" s="4">
        <v>969.44382515351401</v>
      </c>
      <c r="D352" s="4">
        <v>913.943196712293</v>
      </c>
      <c r="E352" s="4">
        <v>974.38119406903297</v>
      </c>
      <c r="F352" s="4">
        <v>1074.52625023265</v>
      </c>
      <c r="G352" s="4">
        <v>1096.98781537336</v>
      </c>
      <c r="H352" s="4">
        <v>1105.44939065583</v>
      </c>
      <c r="I352" s="4">
        <v>1118.8319685199699</v>
      </c>
      <c r="J352" s="4">
        <v>1026.35346985099</v>
      </c>
      <c r="K352" s="4">
        <v>1001.14947517862</v>
      </c>
      <c r="L352" s="4">
        <v>1025.65016775702</v>
      </c>
    </row>
    <row r="353" spans="1:12" x14ac:dyDescent="0.3">
      <c r="A353" s="10" t="s">
        <v>110</v>
      </c>
      <c r="B353" s="2" t="s">
        <v>188</v>
      </c>
      <c r="C353" s="4">
        <v>969.44382515351799</v>
      </c>
      <c r="D353" s="4">
        <v>913.943196681887</v>
      </c>
      <c r="E353" s="4">
        <v>974.38119406898397</v>
      </c>
      <c r="F353" s="4">
        <v>1074.48393276042</v>
      </c>
      <c r="G353" s="4">
        <v>1096.98781537336</v>
      </c>
      <c r="H353" s="4">
        <v>1105.44939065583</v>
      </c>
      <c r="I353" s="4">
        <v>1118.8319685199699</v>
      </c>
      <c r="J353" s="4">
        <v>1026.35346985095</v>
      </c>
      <c r="K353" s="4">
        <v>1001.14947517862</v>
      </c>
      <c r="L353" s="4">
        <v>1025.65016775702</v>
      </c>
    </row>
    <row r="354" spans="1:12" x14ac:dyDescent="0.3">
      <c r="A354" s="10" t="s">
        <v>110</v>
      </c>
      <c r="B354" s="2" t="s">
        <v>189</v>
      </c>
      <c r="C354" s="4">
        <v>969.44382515351799</v>
      </c>
      <c r="D354" s="4">
        <v>913.94321653978898</v>
      </c>
      <c r="E354" s="4">
        <v>974.43566029578596</v>
      </c>
      <c r="F354" s="4">
        <v>1075.07649994604</v>
      </c>
      <c r="G354" s="4">
        <v>1096.9260870119101</v>
      </c>
      <c r="H354" s="4">
        <v>1106.5932067935801</v>
      </c>
      <c r="I354" s="4">
        <v>1119.03595198722</v>
      </c>
      <c r="J354" s="4">
        <v>1019.39519281704</v>
      </c>
      <c r="K354" s="4">
        <v>1001.0524128634499</v>
      </c>
      <c r="L354" s="4">
        <v>1025.7996172307501</v>
      </c>
    </row>
    <row r="355" spans="1:12" x14ac:dyDescent="0.3">
      <c r="A355" s="10" t="s">
        <v>110</v>
      </c>
      <c r="B355" s="2" t="s">
        <v>190</v>
      </c>
      <c r="C355" s="4">
        <v>969.44382515351595</v>
      </c>
      <c r="D355" s="4">
        <v>913.94321657019702</v>
      </c>
      <c r="E355" s="4">
        <v>974.43566029549402</v>
      </c>
      <c r="F355" s="4">
        <v>1074.7394589335299</v>
      </c>
      <c r="G355" s="4">
        <v>1096.9260870119101</v>
      </c>
      <c r="H355" s="4">
        <v>1106.5932067935801</v>
      </c>
      <c r="I355" s="4">
        <v>1119.03595198722</v>
      </c>
      <c r="J355" s="4">
        <v>1019.39519281705</v>
      </c>
      <c r="K355" s="4">
        <v>1001.0524128634499</v>
      </c>
      <c r="L355" s="4">
        <v>1025.7996172307401</v>
      </c>
    </row>
    <row r="356" spans="1:12" x14ac:dyDescent="0.3">
      <c r="A356" s="10" t="s">
        <v>110</v>
      </c>
      <c r="B356" s="2" t="s">
        <v>191</v>
      </c>
      <c r="C356" s="4">
        <v>969.44382515351901</v>
      </c>
      <c r="D356" s="4">
        <v>913.94321657019498</v>
      </c>
      <c r="E356" s="4">
        <v>974.43566029583701</v>
      </c>
      <c r="F356" s="4">
        <v>1074.53933990732</v>
      </c>
      <c r="G356" s="4">
        <v>1096.9260870119101</v>
      </c>
      <c r="H356" s="4">
        <v>1106.5932067935801</v>
      </c>
      <c r="I356" s="4">
        <v>1119.03595198722</v>
      </c>
      <c r="J356" s="4">
        <v>1019.39519281704</v>
      </c>
      <c r="K356" s="4">
        <v>1001.0524128634499</v>
      </c>
      <c r="L356" s="4">
        <v>1025.7996172307501</v>
      </c>
    </row>
    <row r="357" spans="1:12" x14ac:dyDescent="0.3">
      <c r="A357" s="10" t="s">
        <v>110</v>
      </c>
      <c r="B357" s="2" t="s">
        <v>172</v>
      </c>
      <c r="C357" s="4">
        <v>969.43007081878397</v>
      </c>
      <c r="D357" s="4">
        <v>913.93370597070395</v>
      </c>
      <c r="E357" s="4">
        <v>974.07965935120103</v>
      </c>
      <c r="F357" s="4">
        <v>1074.6509337836101</v>
      </c>
      <c r="G357" s="4">
        <v>1096.9998179204099</v>
      </c>
      <c r="H357" s="4">
        <v>1106.2449026443201</v>
      </c>
      <c r="I357" s="4">
        <v>1118.66852600124</v>
      </c>
      <c r="J357" s="4">
        <v>1028.4352587133301</v>
      </c>
      <c r="K357" s="4">
        <v>1001.03662331848</v>
      </c>
      <c r="L357" s="4">
        <v>1025.65016775702</v>
      </c>
    </row>
    <row r="358" spans="1:12" x14ac:dyDescent="0.3">
      <c r="A358" s="10" t="s">
        <v>110</v>
      </c>
      <c r="B358" s="2" t="s">
        <v>192</v>
      </c>
      <c r="C358" s="4">
        <v>969.44382515351799</v>
      </c>
      <c r="D358" s="4">
        <v>914.023576855329</v>
      </c>
      <c r="E358" s="4">
        <v>974.38926558096603</v>
      </c>
      <c r="F358" s="4">
        <v>1074.56083326515</v>
      </c>
      <c r="G358" s="4">
        <v>1096.9380895351201</v>
      </c>
      <c r="H358" s="4">
        <v>1106.60350025192</v>
      </c>
      <c r="I358" s="4">
        <v>1119.02998602915</v>
      </c>
      <c r="J358" s="4">
        <v>1023.31489253172</v>
      </c>
      <c r="K358" s="4">
        <v>999.83247343650601</v>
      </c>
      <c r="L358" s="4">
        <v>1025.7996172307401</v>
      </c>
    </row>
    <row r="359" spans="1:12" x14ac:dyDescent="0.3">
      <c r="A359" s="10" t="s">
        <v>110</v>
      </c>
      <c r="B359" s="2" t="s">
        <v>193</v>
      </c>
      <c r="C359" s="4">
        <v>969.44382515351799</v>
      </c>
      <c r="D359" s="4">
        <v>913.93573715319906</v>
      </c>
      <c r="E359" s="4">
        <v>974.52926815496903</v>
      </c>
      <c r="F359" s="4">
        <v>1075.0133456274</v>
      </c>
      <c r="G359" s="4">
        <v>1097.18084667887</v>
      </c>
      <c r="H359" s="4">
        <v>1106.48079976648</v>
      </c>
      <c r="I359" s="4">
        <v>1117.40718018344</v>
      </c>
      <c r="J359" s="4">
        <v>1032.5456855851601</v>
      </c>
      <c r="K359" s="4">
        <v>1000.82914909098</v>
      </c>
      <c r="L359" s="4">
        <v>1025.7996172307501</v>
      </c>
    </row>
    <row r="360" spans="1:12" x14ac:dyDescent="0.3">
      <c r="A360" s="10" t="s">
        <v>110</v>
      </c>
      <c r="B360" s="2" t="s">
        <v>194</v>
      </c>
      <c r="C360" s="4">
        <v>969.44382515351799</v>
      </c>
      <c r="D360" s="4">
        <v>913.94319523519005</v>
      </c>
      <c r="E360" s="4">
        <v>974.40200290830899</v>
      </c>
      <c r="F360" s="4">
        <v>1074.5393398983199</v>
      </c>
      <c r="G360" s="4">
        <v>1096.9380895351201</v>
      </c>
      <c r="H360" s="4">
        <v>1105.80532035035</v>
      </c>
      <c r="I360" s="4">
        <v>1119.0517072033001</v>
      </c>
      <c r="J360" s="4">
        <v>1027.45649819244</v>
      </c>
      <c r="K360" s="4">
        <v>1001.03662331848</v>
      </c>
      <c r="L360" s="4">
        <v>1025.7996172307501</v>
      </c>
    </row>
    <row r="361" spans="1:12" x14ac:dyDescent="0.3">
      <c r="A361" s="10" t="s">
        <v>110</v>
      </c>
      <c r="B361" s="2" t="s">
        <v>195</v>
      </c>
      <c r="C361" s="4">
        <v>969.44382515351901</v>
      </c>
      <c r="D361" s="4">
        <v>913.943196681887</v>
      </c>
      <c r="E361" s="4">
        <v>974.38119406898397</v>
      </c>
      <c r="F361" s="4">
        <v>1074.52625023265</v>
      </c>
      <c r="G361" s="4">
        <v>1096.98781537336</v>
      </c>
      <c r="H361" s="4">
        <v>1105.44939065583</v>
      </c>
      <c r="I361" s="4">
        <v>1118.8319685199699</v>
      </c>
      <c r="J361" s="4">
        <v>1026.35346985094</v>
      </c>
      <c r="K361" s="4">
        <v>1001.14947517862</v>
      </c>
      <c r="L361" s="4">
        <v>1025.65016775702</v>
      </c>
    </row>
    <row r="362" spans="1:12" x14ac:dyDescent="0.3">
      <c r="A362" s="10" t="s">
        <v>110</v>
      </c>
      <c r="B362" s="2" t="s">
        <v>196</v>
      </c>
      <c r="C362" s="4">
        <v>969.44382515351901</v>
      </c>
      <c r="D362" s="4">
        <v>913.943196681887</v>
      </c>
      <c r="E362" s="4">
        <v>974.38119406898397</v>
      </c>
      <c r="F362" s="4">
        <v>1074.52625023266</v>
      </c>
      <c r="G362" s="4">
        <v>1096.98781537336</v>
      </c>
      <c r="H362" s="4">
        <v>1105.44939065583</v>
      </c>
      <c r="I362" s="4">
        <v>1118.8319685199699</v>
      </c>
      <c r="J362" s="4">
        <v>1026.3534698508399</v>
      </c>
      <c r="K362" s="4">
        <v>1001.14947517862</v>
      </c>
      <c r="L362" s="4">
        <v>1025.65016775702</v>
      </c>
    </row>
    <row r="363" spans="1:12" x14ac:dyDescent="0.3">
      <c r="A363" s="10" t="s">
        <v>110</v>
      </c>
      <c r="B363" s="2" t="s">
        <v>197</v>
      </c>
      <c r="C363" s="4">
        <v>969.44382515351799</v>
      </c>
      <c r="D363" s="4">
        <v>913.943196712293</v>
      </c>
      <c r="E363" s="4">
        <v>973.46746219413501</v>
      </c>
      <c r="F363" s="4">
        <v>1074.46864548589</v>
      </c>
      <c r="G363" s="4">
        <v>1096.98781537336</v>
      </c>
      <c r="H363" s="4">
        <v>1105.44939065583</v>
      </c>
      <c r="I363" s="4">
        <v>1118.8319685199699</v>
      </c>
      <c r="J363" s="4">
        <v>1026.35346985094</v>
      </c>
      <c r="K363" s="4">
        <v>1001.14947517862</v>
      </c>
      <c r="L363" s="4">
        <v>1025.65016775702</v>
      </c>
    </row>
    <row r="364" spans="1:12" x14ac:dyDescent="0.3">
      <c r="A364" s="10" t="s">
        <v>110</v>
      </c>
      <c r="B364" s="2" t="s">
        <v>198</v>
      </c>
      <c r="C364" s="4">
        <v>969.44382515351799</v>
      </c>
      <c r="D364" s="4">
        <v>913.943216570196</v>
      </c>
      <c r="E364" s="4">
        <v>974.43566029596604</v>
      </c>
      <c r="F364" s="4">
        <v>1074.7394589335299</v>
      </c>
      <c r="G364" s="4">
        <v>1096.9260870119101</v>
      </c>
      <c r="H364" s="4">
        <v>1106.5932067935801</v>
      </c>
      <c r="I364" s="4">
        <v>1119.03595198722</v>
      </c>
      <c r="J364" s="4">
        <v>1019.39519281705</v>
      </c>
      <c r="K364" s="4">
        <v>1001.0524128634499</v>
      </c>
      <c r="L364" s="4">
        <v>1025.7996172307401</v>
      </c>
    </row>
    <row r="365" spans="1:12" x14ac:dyDescent="0.3">
      <c r="A365" s="10" t="s">
        <v>110</v>
      </c>
      <c r="B365" s="2" t="s">
        <v>199</v>
      </c>
      <c r="C365" s="4">
        <v>969.44382515351901</v>
      </c>
      <c r="D365" s="4">
        <v>913.943216570196</v>
      </c>
      <c r="E365" s="4">
        <v>973.52192842083298</v>
      </c>
      <c r="F365" s="4">
        <v>1074.53933990732</v>
      </c>
      <c r="G365" s="4">
        <v>1096.9260870119101</v>
      </c>
      <c r="H365" s="4">
        <v>1106.5932067935801</v>
      </c>
      <c r="I365" s="4">
        <v>1119.03595198722</v>
      </c>
      <c r="J365" s="4">
        <v>1019.39519281704</v>
      </c>
      <c r="K365" s="4">
        <v>1001.0524128634499</v>
      </c>
      <c r="L365" s="4">
        <v>1025.7996172307401</v>
      </c>
    </row>
    <row r="366" spans="1:12" x14ac:dyDescent="0.3">
      <c r="A366" s="10" t="s">
        <v>110</v>
      </c>
      <c r="B366" s="2" t="s">
        <v>200</v>
      </c>
      <c r="C366" s="4">
        <v>969.44382515351504</v>
      </c>
      <c r="D366" s="4">
        <v>913.94321657019498</v>
      </c>
      <c r="E366" s="4">
        <v>974.43566029594103</v>
      </c>
      <c r="F366" s="4">
        <v>1074.53933990732</v>
      </c>
      <c r="G366" s="4">
        <v>1096.9260870119101</v>
      </c>
      <c r="H366" s="4">
        <v>1106.5932067935801</v>
      </c>
      <c r="I366" s="4">
        <v>1119.03595198722</v>
      </c>
      <c r="J366" s="4">
        <v>1019.39519281704</v>
      </c>
      <c r="K366" s="4">
        <v>1001.0524128634499</v>
      </c>
      <c r="L366" s="4">
        <v>1025.7996172307501</v>
      </c>
    </row>
    <row r="367" spans="1:12" x14ac:dyDescent="0.3">
      <c r="A367" s="2" t="s">
        <v>111</v>
      </c>
      <c r="B367" s="2" t="s">
        <v>173</v>
      </c>
      <c r="C367" s="4">
        <v>378.47916034778501</v>
      </c>
      <c r="D367" s="4">
        <v>302.01938780012603</v>
      </c>
      <c r="E367" s="4">
        <v>297.29023431807502</v>
      </c>
      <c r="F367" s="4">
        <v>243.43674929339301</v>
      </c>
      <c r="G367" s="4">
        <v>213.24159316613199</v>
      </c>
      <c r="H367" s="4">
        <v>211.29614598245601</v>
      </c>
      <c r="I367" s="4">
        <v>216.21492643938299</v>
      </c>
      <c r="J367" s="4">
        <v>221.63350420375599</v>
      </c>
      <c r="K367" s="4">
        <v>227.82666641478301</v>
      </c>
      <c r="L367" s="4">
        <v>223.019903165492</v>
      </c>
    </row>
    <row r="368" spans="1:12" x14ac:dyDescent="0.3">
      <c r="A368" s="10" t="s">
        <v>111</v>
      </c>
      <c r="B368" s="2" t="s">
        <v>170</v>
      </c>
      <c r="C368" s="4">
        <v>378.47920122222098</v>
      </c>
      <c r="D368" s="4">
        <v>297.22856932544403</v>
      </c>
      <c r="E368" s="4">
        <v>289.39519809307399</v>
      </c>
      <c r="F368" s="4">
        <v>237.66059582463001</v>
      </c>
      <c r="G368" s="4">
        <v>206.58045728937799</v>
      </c>
      <c r="H368" s="4">
        <v>204.95596066633101</v>
      </c>
      <c r="I368" s="4">
        <v>207.12423834467</v>
      </c>
      <c r="J368" s="4">
        <v>191.254646105495</v>
      </c>
      <c r="K368" s="4">
        <v>139.105679428125</v>
      </c>
      <c r="L368" s="4">
        <v>87.054471342733095</v>
      </c>
    </row>
    <row r="369" spans="1:12" x14ac:dyDescent="0.3">
      <c r="A369" s="10" t="s">
        <v>111</v>
      </c>
      <c r="B369" s="2" t="s">
        <v>174</v>
      </c>
      <c r="C369" s="4">
        <v>378.47920121565301</v>
      </c>
      <c r="D369" s="4">
        <v>297.24760482003899</v>
      </c>
      <c r="E369" s="4">
        <v>289.39964043036599</v>
      </c>
      <c r="F369" s="4">
        <v>237.605011651517</v>
      </c>
      <c r="G369" s="4">
        <v>206.49096192372099</v>
      </c>
      <c r="H369" s="4">
        <v>204.755496694366</v>
      </c>
      <c r="I369" s="4">
        <v>207.176321132661</v>
      </c>
      <c r="J369" s="4">
        <v>191.864625213609</v>
      </c>
      <c r="K369" s="4">
        <v>138.342372231665</v>
      </c>
      <c r="L369" s="4">
        <v>87.127522504871294</v>
      </c>
    </row>
    <row r="370" spans="1:12" x14ac:dyDescent="0.3">
      <c r="A370" s="10" t="s">
        <v>111</v>
      </c>
      <c r="B370" s="2" t="s">
        <v>175</v>
      </c>
      <c r="C370" s="4">
        <v>378.47920121565301</v>
      </c>
      <c r="D370" s="4">
        <v>297.228448528191</v>
      </c>
      <c r="E370" s="4">
        <v>289.36437200926798</v>
      </c>
      <c r="F370" s="4">
        <v>237.63111189678199</v>
      </c>
      <c r="G370" s="4">
        <v>206.605882765503</v>
      </c>
      <c r="H370" s="4">
        <v>204.75144714301101</v>
      </c>
      <c r="I370" s="4">
        <v>206.95328468726501</v>
      </c>
      <c r="J370" s="4">
        <v>190.345493457353</v>
      </c>
      <c r="K370" s="4">
        <v>137.876284149372</v>
      </c>
      <c r="L370" s="4">
        <v>87.886527370235299</v>
      </c>
    </row>
    <row r="371" spans="1:12" x14ac:dyDescent="0.3">
      <c r="A371" s="10" t="s">
        <v>111</v>
      </c>
      <c r="B371" s="2" t="s">
        <v>176</v>
      </c>
      <c r="C371" s="4">
        <v>378.47920121565301</v>
      </c>
      <c r="D371" s="4">
        <v>297.276781766829</v>
      </c>
      <c r="E371" s="4">
        <v>289.40189046370301</v>
      </c>
      <c r="F371" s="4">
        <v>237.60719945017399</v>
      </c>
      <c r="G371" s="4">
        <v>206.51163681198901</v>
      </c>
      <c r="H371" s="4">
        <v>204.68706548935299</v>
      </c>
      <c r="I371" s="4">
        <v>207.244770653529</v>
      </c>
      <c r="J371" s="4">
        <v>191.03424673743999</v>
      </c>
      <c r="K371" s="4">
        <v>137.464022222122</v>
      </c>
      <c r="L371" s="4">
        <v>87.031044235632194</v>
      </c>
    </row>
    <row r="372" spans="1:12" x14ac:dyDescent="0.3">
      <c r="A372" s="10" t="s">
        <v>111</v>
      </c>
      <c r="B372" s="2" t="s">
        <v>177</v>
      </c>
      <c r="C372" s="4">
        <v>378.47920121565301</v>
      </c>
      <c r="D372" s="4">
        <v>297.228448528191</v>
      </c>
      <c r="E372" s="4">
        <v>289.39085141860897</v>
      </c>
      <c r="F372" s="4">
        <v>237.65340754619299</v>
      </c>
      <c r="G372" s="4">
        <v>206.606167098833</v>
      </c>
      <c r="H372" s="4">
        <v>204.77490017805499</v>
      </c>
      <c r="I372" s="4">
        <v>206.97746959164701</v>
      </c>
      <c r="J372" s="4">
        <v>190.40098122736001</v>
      </c>
      <c r="K372" s="4">
        <v>137.85709066099901</v>
      </c>
      <c r="L372" s="4">
        <v>87.922920567059506</v>
      </c>
    </row>
    <row r="373" spans="1:12" x14ac:dyDescent="0.3">
      <c r="A373" s="10" t="s">
        <v>111</v>
      </c>
      <c r="B373" s="2" t="s">
        <v>178</v>
      </c>
      <c r="C373" s="4">
        <v>378.47920121565301</v>
      </c>
      <c r="D373" s="4">
        <v>297.228448528191</v>
      </c>
      <c r="E373" s="4">
        <v>289.39325484908301</v>
      </c>
      <c r="F373" s="4">
        <v>237.654006609107</v>
      </c>
      <c r="G373" s="4">
        <v>206.60616709881199</v>
      </c>
      <c r="H373" s="4">
        <v>204.77490017803299</v>
      </c>
      <c r="I373" s="4">
        <v>206.977469591627</v>
      </c>
      <c r="J373" s="4">
        <v>190.40098122741901</v>
      </c>
      <c r="K373" s="4">
        <v>137.857090661032</v>
      </c>
      <c r="L373" s="4">
        <v>87.922920566818505</v>
      </c>
    </row>
    <row r="374" spans="1:12" x14ac:dyDescent="0.3">
      <c r="A374" s="10" t="s">
        <v>111</v>
      </c>
      <c r="B374" s="2" t="s">
        <v>179</v>
      </c>
      <c r="C374" s="4">
        <v>378.47920121565301</v>
      </c>
      <c r="D374" s="4">
        <v>297.228448528191</v>
      </c>
      <c r="E374" s="4">
        <v>289.391986329747</v>
      </c>
      <c r="F374" s="4">
        <v>237.653407546192</v>
      </c>
      <c r="G374" s="4">
        <v>206.606167098832</v>
      </c>
      <c r="H374" s="4">
        <v>204.774900178053</v>
      </c>
      <c r="I374" s="4">
        <v>206.97746959165099</v>
      </c>
      <c r="J374" s="4">
        <v>190.40098122769399</v>
      </c>
      <c r="K374" s="4">
        <v>137.85709066119699</v>
      </c>
      <c r="L374" s="4">
        <v>87.922920567018195</v>
      </c>
    </row>
    <row r="375" spans="1:12" x14ac:dyDescent="0.3">
      <c r="A375" s="10" t="s">
        <v>111</v>
      </c>
      <c r="B375" s="2" t="s">
        <v>180</v>
      </c>
      <c r="C375" s="4">
        <v>378.47920121565301</v>
      </c>
      <c r="D375" s="4">
        <v>297.276781766836</v>
      </c>
      <c r="E375" s="4">
        <v>289.40189046370301</v>
      </c>
      <c r="F375" s="4">
        <v>237.60685116341699</v>
      </c>
      <c r="G375" s="4">
        <v>206.51163681198901</v>
      </c>
      <c r="H375" s="4">
        <v>204.68706548935299</v>
      </c>
      <c r="I375" s="4">
        <v>207.24477065353</v>
      </c>
      <c r="J375" s="4">
        <v>191.03424673740199</v>
      </c>
      <c r="K375" s="4">
        <v>137.464022222083</v>
      </c>
      <c r="L375" s="4">
        <v>87.031044235610295</v>
      </c>
    </row>
    <row r="376" spans="1:12" x14ac:dyDescent="0.3">
      <c r="A376" s="10" t="s">
        <v>111</v>
      </c>
      <c r="B376" s="2" t="s">
        <v>181</v>
      </c>
      <c r="C376" s="4">
        <v>378.47920121565198</v>
      </c>
      <c r="D376" s="4">
        <v>297.27678176683901</v>
      </c>
      <c r="E376" s="4">
        <v>289.40189046370801</v>
      </c>
      <c r="F376" s="4">
        <v>237.607939291783</v>
      </c>
      <c r="G376" s="4">
        <v>206.51163681199199</v>
      </c>
      <c r="H376" s="4">
        <v>204.687065489357</v>
      </c>
      <c r="I376" s="4">
        <v>207.244770653534</v>
      </c>
      <c r="J376" s="4">
        <v>191.034246737432</v>
      </c>
      <c r="K376" s="4">
        <v>137.46402222211401</v>
      </c>
      <c r="L376" s="4">
        <v>87.031044235630205</v>
      </c>
    </row>
    <row r="377" spans="1:12" x14ac:dyDescent="0.3">
      <c r="A377" s="10" t="s">
        <v>111</v>
      </c>
      <c r="B377" s="2" t="s">
        <v>182</v>
      </c>
      <c r="C377" s="4">
        <v>378.47920121565301</v>
      </c>
      <c r="D377" s="4">
        <v>297.27678176684401</v>
      </c>
      <c r="E377" s="4">
        <v>289.401890463705</v>
      </c>
      <c r="F377" s="4">
        <v>237.60747913743299</v>
      </c>
      <c r="G377" s="4">
        <v>206.51163681199</v>
      </c>
      <c r="H377" s="4">
        <v>204.68706548935501</v>
      </c>
      <c r="I377" s="4">
        <v>207.24477065353099</v>
      </c>
      <c r="J377" s="4">
        <v>191.03424673740099</v>
      </c>
      <c r="K377" s="4">
        <v>137.4640222221</v>
      </c>
      <c r="L377" s="4">
        <v>87.031044235604199</v>
      </c>
    </row>
    <row r="378" spans="1:12" x14ac:dyDescent="0.3">
      <c r="A378" s="10" t="s">
        <v>111</v>
      </c>
      <c r="B378" s="2" t="s">
        <v>171</v>
      </c>
      <c r="C378" s="4">
        <v>378.47920122222098</v>
      </c>
      <c r="D378" s="4">
        <v>297.22856932544403</v>
      </c>
      <c r="E378" s="4">
        <v>289.39519809307399</v>
      </c>
      <c r="F378" s="4">
        <v>237.660463368086</v>
      </c>
      <c r="G378" s="4">
        <v>206.58045728937799</v>
      </c>
      <c r="H378" s="4">
        <v>204.95596066633101</v>
      </c>
      <c r="I378" s="4">
        <v>207.12423834467401</v>
      </c>
      <c r="J378" s="4">
        <v>191.25464610551799</v>
      </c>
      <c r="K378" s="4">
        <v>139.105679428147</v>
      </c>
      <c r="L378" s="4">
        <v>87.054471342742701</v>
      </c>
    </row>
    <row r="379" spans="1:12" x14ac:dyDescent="0.3">
      <c r="A379" s="10" t="s">
        <v>111</v>
      </c>
      <c r="B379" s="2" t="s">
        <v>183</v>
      </c>
      <c r="C379" s="4">
        <v>378.47920121565301</v>
      </c>
      <c r="D379" s="4">
        <v>297.24760482048202</v>
      </c>
      <c r="E379" s="4">
        <v>289.39703607552298</v>
      </c>
      <c r="F379" s="4">
        <v>237.605011651517</v>
      </c>
      <c r="G379" s="4">
        <v>206.49096192372099</v>
      </c>
      <c r="H379" s="4">
        <v>204.755496694366</v>
      </c>
      <c r="I379" s="4">
        <v>207.176321132661</v>
      </c>
      <c r="J379" s="4">
        <v>191.86462521361099</v>
      </c>
      <c r="K379" s="4">
        <v>138.34237223166701</v>
      </c>
      <c r="L379" s="4">
        <v>87.127522504541901</v>
      </c>
    </row>
    <row r="380" spans="1:12" x14ac:dyDescent="0.3">
      <c r="A380" s="10" t="s">
        <v>111</v>
      </c>
      <c r="B380" s="2" t="s">
        <v>184</v>
      </c>
      <c r="C380" s="4">
        <v>378.47920121565301</v>
      </c>
      <c r="D380" s="4">
        <v>297.228448528191</v>
      </c>
      <c r="E380" s="4">
        <v>289.36697636407899</v>
      </c>
      <c r="F380" s="4">
        <v>237.63097944021001</v>
      </c>
      <c r="G380" s="4">
        <v>206.60588276550101</v>
      </c>
      <c r="H380" s="4">
        <v>204.75144714298199</v>
      </c>
      <c r="I380" s="4">
        <v>206.95328468725901</v>
      </c>
      <c r="J380" s="4">
        <v>190.34549345855999</v>
      </c>
      <c r="K380" s="4">
        <v>137.87628415057</v>
      </c>
      <c r="L380" s="4">
        <v>87.8865273709673</v>
      </c>
    </row>
    <row r="381" spans="1:12" x14ac:dyDescent="0.3">
      <c r="A381" s="10" t="s">
        <v>111</v>
      </c>
      <c r="B381" s="2" t="s">
        <v>185</v>
      </c>
      <c r="C381" s="4">
        <v>378.47920121565301</v>
      </c>
      <c r="D381" s="4">
        <v>297.27678176684299</v>
      </c>
      <c r="E381" s="4">
        <v>289.40189046370301</v>
      </c>
      <c r="F381" s="4">
        <v>237.60793929177899</v>
      </c>
      <c r="G381" s="4">
        <v>206.51163681199</v>
      </c>
      <c r="H381" s="4">
        <v>204.68706548935299</v>
      </c>
      <c r="I381" s="4">
        <v>207.24477065353</v>
      </c>
      <c r="J381" s="4">
        <v>191.03424673740699</v>
      </c>
      <c r="K381" s="4">
        <v>137.46402222210301</v>
      </c>
      <c r="L381" s="4">
        <v>87.031044235609201</v>
      </c>
    </row>
    <row r="382" spans="1:12" x14ac:dyDescent="0.3">
      <c r="A382" s="10" t="s">
        <v>111</v>
      </c>
      <c r="B382" s="2" t="s">
        <v>186</v>
      </c>
      <c r="C382" s="4">
        <v>378.47920121565301</v>
      </c>
      <c r="D382" s="4">
        <v>297.398985092332</v>
      </c>
      <c r="E382" s="4">
        <v>289.40119442965897</v>
      </c>
      <c r="F382" s="4">
        <v>237.61134836991801</v>
      </c>
      <c r="G382" s="4">
        <v>206.59739370904899</v>
      </c>
      <c r="H382" s="4">
        <v>205.03280687022001</v>
      </c>
      <c r="I382" s="4">
        <v>207.20644846773399</v>
      </c>
      <c r="J382" s="4">
        <v>191.415715844228</v>
      </c>
      <c r="K382" s="4">
        <v>137.85075647839</v>
      </c>
      <c r="L382" s="4">
        <v>86.572341434846606</v>
      </c>
    </row>
    <row r="383" spans="1:12" x14ac:dyDescent="0.3">
      <c r="A383" s="10" t="s">
        <v>111</v>
      </c>
      <c r="B383" s="2" t="s">
        <v>187</v>
      </c>
      <c r="C383" s="4">
        <v>378.47920121565301</v>
      </c>
      <c r="D383" s="4">
        <v>297.398985092332</v>
      </c>
      <c r="E383" s="4">
        <v>289.40119442965897</v>
      </c>
      <c r="F383" s="4">
        <v>237.61148082646201</v>
      </c>
      <c r="G383" s="4">
        <v>206.59739370905001</v>
      </c>
      <c r="H383" s="4">
        <v>205.03280687022001</v>
      </c>
      <c r="I383" s="4">
        <v>207.20644846773399</v>
      </c>
      <c r="J383" s="4">
        <v>191.415715844207</v>
      </c>
      <c r="K383" s="4">
        <v>137.85075647836899</v>
      </c>
      <c r="L383" s="4">
        <v>86.572341434840695</v>
      </c>
    </row>
    <row r="384" spans="1:12" x14ac:dyDescent="0.3">
      <c r="A384" s="10" t="s">
        <v>111</v>
      </c>
      <c r="B384" s="2" t="s">
        <v>188</v>
      </c>
      <c r="C384" s="4">
        <v>378.47920121565301</v>
      </c>
      <c r="D384" s="4">
        <v>297.398985092332</v>
      </c>
      <c r="E384" s="4">
        <v>289.40119442965897</v>
      </c>
      <c r="F384" s="4">
        <v>237.61134004779299</v>
      </c>
      <c r="G384" s="4">
        <v>206.59739370905001</v>
      </c>
      <c r="H384" s="4">
        <v>205.03280687022001</v>
      </c>
      <c r="I384" s="4">
        <v>207.20644846773399</v>
      </c>
      <c r="J384" s="4">
        <v>191.415715844212</v>
      </c>
      <c r="K384" s="4">
        <v>137.850756478374</v>
      </c>
      <c r="L384" s="4">
        <v>86.572341434870907</v>
      </c>
    </row>
    <row r="385" spans="1:12" x14ac:dyDescent="0.3">
      <c r="A385" s="10" t="s">
        <v>111</v>
      </c>
      <c r="B385" s="2" t="s">
        <v>189</v>
      </c>
      <c r="C385" s="4">
        <v>378.479201219635</v>
      </c>
      <c r="D385" s="4">
        <v>297.53315091010302</v>
      </c>
      <c r="E385" s="4">
        <v>289.40347528169298</v>
      </c>
      <c r="F385" s="4">
        <v>237.68144044616901</v>
      </c>
      <c r="G385" s="4">
        <v>206.472385530851</v>
      </c>
      <c r="H385" s="4">
        <v>205.01942864551299</v>
      </c>
      <c r="I385" s="4">
        <v>207.08872078517501</v>
      </c>
      <c r="J385" s="4">
        <v>192.32670052587699</v>
      </c>
      <c r="K385" s="4">
        <v>137.86018188648899</v>
      </c>
      <c r="L385" s="4">
        <v>85.912207044283306</v>
      </c>
    </row>
    <row r="386" spans="1:12" x14ac:dyDescent="0.3">
      <c r="A386" s="10" t="s">
        <v>111</v>
      </c>
      <c r="B386" s="2" t="s">
        <v>190</v>
      </c>
      <c r="C386" s="4">
        <v>378.479201219635</v>
      </c>
      <c r="D386" s="4">
        <v>297.53315091002401</v>
      </c>
      <c r="E386" s="4">
        <v>289.40347528168797</v>
      </c>
      <c r="F386" s="4">
        <v>237.68070892668601</v>
      </c>
      <c r="G386" s="4">
        <v>206.472385530851</v>
      </c>
      <c r="H386" s="4">
        <v>205.01942864550901</v>
      </c>
      <c r="I386" s="4">
        <v>207.08872078517101</v>
      </c>
      <c r="J386" s="4">
        <v>192.32670052587301</v>
      </c>
      <c r="K386" s="4">
        <v>137.86018188648899</v>
      </c>
      <c r="L386" s="4">
        <v>85.912207044516705</v>
      </c>
    </row>
    <row r="387" spans="1:12" x14ac:dyDescent="0.3">
      <c r="A387" s="10" t="s">
        <v>111</v>
      </c>
      <c r="B387" s="2" t="s">
        <v>191</v>
      </c>
      <c r="C387" s="4">
        <v>378.479201219635</v>
      </c>
      <c r="D387" s="4">
        <v>297.53315091047801</v>
      </c>
      <c r="E387" s="4">
        <v>289.40347528168701</v>
      </c>
      <c r="F387" s="4">
        <v>237.68021986125399</v>
      </c>
      <c r="G387" s="4">
        <v>206.472385530824</v>
      </c>
      <c r="H387" s="4">
        <v>205.01942864550699</v>
      </c>
      <c r="I387" s="4">
        <v>207.08872078516899</v>
      </c>
      <c r="J387" s="4">
        <v>192.32670052587099</v>
      </c>
      <c r="K387" s="4">
        <v>137.86018188648299</v>
      </c>
      <c r="L387" s="4">
        <v>85.912207044238698</v>
      </c>
    </row>
    <row r="388" spans="1:12" x14ac:dyDescent="0.3">
      <c r="A388" s="10" t="s">
        <v>111</v>
      </c>
      <c r="B388" s="2" t="s">
        <v>172</v>
      </c>
      <c r="C388" s="4">
        <v>378.47915916291601</v>
      </c>
      <c r="D388" s="4">
        <v>299.35159328498202</v>
      </c>
      <c r="E388" s="4">
        <v>291.80411672382701</v>
      </c>
      <c r="F388" s="4">
        <v>237.660952433516</v>
      </c>
      <c r="G388" s="4">
        <v>206.58045728937699</v>
      </c>
      <c r="H388" s="4">
        <v>204.95596066633101</v>
      </c>
      <c r="I388" s="4">
        <v>207.12423834464801</v>
      </c>
      <c r="J388" s="4">
        <v>191.254646105359</v>
      </c>
      <c r="K388" s="4">
        <v>139.105679428001</v>
      </c>
      <c r="L388" s="4">
        <v>87.054471342754596</v>
      </c>
    </row>
    <row r="389" spans="1:12" x14ac:dyDescent="0.3">
      <c r="A389" s="10" t="s">
        <v>111</v>
      </c>
      <c r="B389" s="2" t="s">
        <v>192</v>
      </c>
      <c r="C389" s="4">
        <v>378.47920121565301</v>
      </c>
      <c r="D389" s="4">
        <v>297.247604820096</v>
      </c>
      <c r="E389" s="4">
        <v>289.399640430359</v>
      </c>
      <c r="F389" s="4">
        <v>237.60501165151001</v>
      </c>
      <c r="G389" s="4">
        <v>206.49096192372099</v>
      </c>
      <c r="H389" s="4">
        <v>204.75549669436</v>
      </c>
      <c r="I389" s="4">
        <v>207.17632113265401</v>
      </c>
      <c r="J389" s="4">
        <v>191.86462521360301</v>
      </c>
      <c r="K389" s="4">
        <v>138.342372231658</v>
      </c>
      <c r="L389" s="4">
        <v>87.127522504492205</v>
      </c>
    </row>
    <row r="390" spans="1:12" x14ac:dyDescent="0.3">
      <c r="A390" s="10" t="s">
        <v>111</v>
      </c>
      <c r="B390" s="2" t="s">
        <v>193</v>
      </c>
      <c r="C390" s="4">
        <v>378.47920121565301</v>
      </c>
      <c r="D390" s="4">
        <v>297.228448528191</v>
      </c>
      <c r="E390" s="4">
        <v>289.36697636412401</v>
      </c>
      <c r="F390" s="4">
        <v>237.632200025158</v>
      </c>
      <c r="G390" s="4">
        <v>206.605882765503</v>
      </c>
      <c r="H390" s="4">
        <v>204.75144714302201</v>
      </c>
      <c r="I390" s="4">
        <v>206.95328468729099</v>
      </c>
      <c r="J390" s="4">
        <v>190.34549345814199</v>
      </c>
      <c r="K390" s="4">
        <v>137.87628415015601</v>
      </c>
      <c r="L390" s="4">
        <v>87.886527370727293</v>
      </c>
    </row>
    <row r="391" spans="1:12" x14ac:dyDescent="0.3">
      <c r="A391" s="10" t="s">
        <v>111</v>
      </c>
      <c r="B391" s="2" t="s">
        <v>194</v>
      </c>
      <c r="C391" s="4">
        <v>378.47920121565301</v>
      </c>
      <c r="D391" s="4">
        <v>297.27678176683298</v>
      </c>
      <c r="E391" s="4">
        <v>289.40189046370301</v>
      </c>
      <c r="F391" s="4">
        <v>237.60685116341401</v>
      </c>
      <c r="G391" s="4">
        <v>206.51163681198901</v>
      </c>
      <c r="H391" s="4">
        <v>204.68706548935299</v>
      </c>
      <c r="I391" s="4">
        <v>207.244770653529</v>
      </c>
      <c r="J391" s="4">
        <v>191.03424673742001</v>
      </c>
      <c r="K391" s="4">
        <v>137.46402222211199</v>
      </c>
      <c r="L391" s="4">
        <v>87.031044235610906</v>
      </c>
    </row>
    <row r="392" spans="1:12" x14ac:dyDescent="0.3">
      <c r="A392" s="10" t="s">
        <v>111</v>
      </c>
      <c r="B392" s="2" t="s">
        <v>195</v>
      </c>
      <c r="C392" s="4">
        <v>378.47920121565301</v>
      </c>
      <c r="D392" s="4">
        <v>297.398985092332</v>
      </c>
      <c r="E392" s="4">
        <v>289.40119442965897</v>
      </c>
      <c r="F392" s="4">
        <v>237.61148082646201</v>
      </c>
      <c r="G392" s="4">
        <v>206.59739370905001</v>
      </c>
      <c r="H392" s="4">
        <v>205.03280687022001</v>
      </c>
      <c r="I392" s="4">
        <v>207.20644846773399</v>
      </c>
      <c r="J392" s="4">
        <v>191.41571584421101</v>
      </c>
      <c r="K392" s="4">
        <v>137.85075647837601</v>
      </c>
      <c r="L392" s="4">
        <v>86.572341434867994</v>
      </c>
    </row>
    <row r="393" spans="1:12" x14ac:dyDescent="0.3">
      <c r="A393" s="10" t="s">
        <v>111</v>
      </c>
      <c r="B393" s="2" t="s">
        <v>196</v>
      </c>
      <c r="C393" s="4">
        <v>378.47920121565301</v>
      </c>
      <c r="D393" s="4">
        <v>297.398985092332</v>
      </c>
      <c r="E393" s="4">
        <v>289.40119442965897</v>
      </c>
      <c r="F393" s="4">
        <v>237.61148082646201</v>
      </c>
      <c r="G393" s="4">
        <v>206.59739370905001</v>
      </c>
      <c r="H393" s="4">
        <v>205.03280687022001</v>
      </c>
      <c r="I393" s="4">
        <v>207.20644846773399</v>
      </c>
      <c r="J393" s="4">
        <v>191.415715844228</v>
      </c>
      <c r="K393" s="4">
        <v>137.85075647839</v>
      </c>
      <c r="L393" s="4">
        <v>86.572341434872897</v>
      </c>
    </row>
    <row r="394" spans="1:12" x14ac:dyDescent="0.3">
      <c r="A394" s="10" t="s">
        <v>111</v>
      </c>
      <c r="B394" s="2" t="s">
        <v>197</v>
      </c>
      <c r="C394" s="4">
        <v>378.47920121565301</v>
      </c>
      <c r="D394" s="4">
        <v>297.398985092332</v>
      </c>
      <c r="E394" s="4">
        <v>289.39859007481499</v>
      </c>
      <c r="F394" s="4">
        <v>237.61134836991701</v>
      </c>
      <c r="G394" s="4">
        <v>206.59739370904899</v>
      </c>
      <c r="H394" s="4">
        <v>205.03280687021899</v>
      </c>
      <c r="I394" s="4">
        <v>207.206448467733</v>
      </c>
      <c r="J394" s="4">
        <v>191.41571584421101</v>
      </c>
      <c r="K394" s="4">
        <v>137.850756478373</v>
      </c>
      <c r="L394" s="4">
        <v>86.5723414358837</v>
      </c>
    </row>
    <row r="395" spans="1:12" x14ac:dyDescent="0.3">
      <c r="A395" s="10" t="s">
        <v>111</v>
      </c>
      <c r="B395" s="2" t="s">
        <v>198</v>
      </c>
      <c r="C395" s="4">
        <v>378.479201219635</v>
      </c>
      <c r="D395" s="4">
        <v>297.53315091010398</v>
      </c>
      <c r="E395" s="4">
        <v>289.40347528168701</v>
      </c>
      <c r="F395" s="4">
        <v>237.68070892668399</v>
      </c>
      <c r="G395" s="4">
        <v>206.472385530851</v>
      </c>
      <c r="H395" s="4">
        <v>205.01942864550699</v>
      </c>
      <c r="I395" s="4">
        <v>207.08872078516899</v>
      </c>
      <c r="J395" s="4">
        <v>192.32670052587099</v>
      </c>
      <c r="K395" s="4">
        <v>137.860181886482</v>
      </c>
      <c r="L395" s="4">
        <v>85.912207044277494</v>
      </c>
    </row>
    <row r="396" spans="1:12" x14ac:dyDescent="0.3">
      <c r="A396" s="10" t="s">
        <v>111</v>
      </c>
      <c r="B396" s="2" t="s">
        <v>199</v>
      </c>
      <c r="C396" s="4">
        <v>378.479201219635</v>
      </c>
      <c r="D396" s="4">
        <v>297.53315091048802</v>
      </c>
      <c r="E396" s="4">
        <v>289.40087092684399</v>
      </c>
      <c r="F396" s="4">
        <v>237.68021986125399</v>
      </c>
      <c r="G396" s="4">
        <v>206.472385530851</v>
      </c>
      <c r="H396" s="4">
        <v>205.01942864550699</v>
      </c>
      <c r="I396" s="4">
        <v>207.08872078517001</v>
      </c>
      <c r="J396" s="4">
        <v>192.32670052587201</v>
      </c>
      <c r="K396" s="4">
        <v>137.860181886443</v>
      </c>
      <c r="L396" s="4">
        <v>85.912207044238102</v>
      </c>
    </row>
    <row r="397" spans="1:12" x14ac:dyDescent="0.3">
      <c r="A397" s="10" t="s">
        <v>111</v>
      </c>
      <c r="B397" s="2" t="s">
        <v>200</v>
      </c>
      <c r="C397" s="4">
        <v>378.479201219635</v>
      </c>
      <c r="D397" s="4">
        <v>297.53315091010398</v>
      </c>
      <c r="E397" s="4">
        <v>289.40347528168701</v>
      </c>
      <c r="F397" s="4">
        <v>237.68021986125399</v>
      </c>
      <c r="G397" s="4">
        <v>206.472385530851</v>
      </c>
      <c r="H397" s="4">
        <v>205.01942864550699</v>
      </c>
      <c r="I397" s="4">
        <v>207.08872078517001</v>
      </c>
      <c r="J397" s="4">
        <v>192.32670052587099</v>
      </c>
      <c r="K397" s="4">
        <v>137.86018188648401</v>
      </c>
      <c r="L397" s="4">
        <v>85.912207044277395</v>
      </c>
    </row>
    <row r="398" spans="1:12" x14ac:dyDescent="0.3">
      <c r="A398" s="2" t="s">
        <v>112</v>
      </c>
      <c r="B398" s="2" t="s">
        <v>173</v>
      </c>
      <c r="C398" s="4">
        <v>321.566084814531</v>
      </c>
      <c r="D398" s="4">
        <v>313.75224943354198</v>
      </c>
      <c r="E398" s="4">
        <v>308.34045211529298</v>
      </c>
      <c r="F398" s="4">
        <v>311.70655328999499</v>
      </c>
      <c r="G398" s="4">
        <v>268.39966233933001</v>
      </c>
      <c r="H398" s="4">
        <v>234.56697931583901</v>
      </c>
      <c r="I398" s="4">
        <v>191.11975836099899</v>
      </c>
      <c r="J398" s="4">
        <v>155.93862033840301</v>
      </c>
      <c r="K398" s="4">
        <v>123.680133881996</v>
      </c>
      <c r="L398" s="4">
        <v>102.30954492817899</v>
      </c>
    </row>
    <row r="399" spans="1:12" x14ac:dyDescent="0.3">
      <c r="A399" s="10" t="s">
        <v>112</v>
      </c>
      <c r="B399" s="2" t="s">
        <v>170</v>
      </c>
      <c r="C399" s="4">
        <v>321.566084814531</v>
      </c>
      <c r="D399" s="4">
        <v>313.681998316251</v>
      </c>
      <c r="E399" s="4">
        <v>308.01304839631803</v>
      </c>
      <c r="F399" s="4">
        <v>310.10588473531902</v>
      </c>
      <c r="G399" s="4">
        <v>265.18731181267299</v>
      </c>
      <c r="H399" s="4">
        <v>224.19865244511101</v>
      </c>
      <c r="I399" s="4">
        <v>187.99649901232701</v>
      </c>
      <c r="J399" s="4">
        <v>146.977902435771</v>
      </c>
      <c r="K399" s="4">
        <v>114.136428671437</v>
      </c>
      <c r="L399" s="4">
        <v>83.8541330666053</v>
      </c>
    </row>
    <row r="400" spans="1:12" x14ac:dyDescent="0.3">
      <c r="A400" s="10" t="s">
        <v>112</v>
      </c>
      <c r="B400" s="2" t="s">
        <v>174</v>
      </c>
      <c r="C400" s="4">
        <v>321.566084814531</v>
      </c>
      <c r="D400" s="4">
        <v>313.681998316251</v>
      </c>
      <c r="E400" s="4">
        <v>308.01304839631803</v>
      </c>
      <c r="F400" s="4">
        <v>310.10588473531902</v>
      </c>
      <c r="G400" s="4">
        <v>265.18731181267299</v>
      </c>
      <c r="H400" s="4">
        <v>224.19865244511101</v>
      </c>
      <c r="I400" s="4">
        <v>187.97654942808501</v>
      </c>
      <c r="J400" s="4">
        <v>146.92900380519899</v>
      </c>
      <c r="K400" s="4">
        <v>114.087530040865</v>
      </c>
      <c r="L400" s="4">
        <v>83.8541330666053</v>
      </c>
    </row>
    <row r="401" spans="1:12" x14ac:dyDescent="0.3">
      <c r="A401" s="10" t="s">
        <v>112</v>
      </c>
      <c r="B401" s="2" t="s">
        <v>175</v>
      </c>
      <c r="C401" s="4">
        <v>321.566084814531</v>
      </c>
      <c r="D401" s="4">
        <v>313.681998316251</v>
      </c>
      <c r="E401" s="4">
        <v>308.01304839631803</v>
      </c>
      <c r="F401" s="4">
        <v>310.10588473531902</v>
      </c>
      <c r="G401" s="4">
        <v>265.19293521191997</v>
      </c>
      <c r="H401" s="4">
        <v>224.20463742238701</v>
      </c>
      <c r="I401" s="4">
        <v>188.00248398960301</v>
      </c>
      <c r="J401" s="4">
        <v>146.997194946946</v>
      </c>
      <c r="K401" s="4">
        <v>114.14973620533701</v>
      </c>
      <c r="L401" s="4">
        <v>83.729054483550499</v>
      </c>
    </row>
    <row r="402" spans="1:12" x14ac:dyDescent="0.3">
      <c r="A402" s="10" t="s">
        <v>112</v>
      </c>
      <c r="B402" s="2" t="s">
        <v>176</v>
      </c>
      <c r="C402" s="4">
        <v>321.566084814531</v>
      </c>
      <c r="D402" s="4">
        <v>313.681998316251</v>
      </c>
      <c r="E402" s="4">
        <v>308.01304839631803</v>
      </c>
      <c r="F402" s="4">
        <v>310.10588473531902</v>
      </c>
      <c r="G402" s="4">
        <v>265.18731181267299</v>
      </c>
      <c r="H402" s="4">
        <v>224.19865244511101</v>
      </c>
      <c r="I402" s="4">
        <v>187.99649901232701</v>
      </c>
      <c r="J402" s="4">
        <v>146.977902435771</v>
      </c>
      <c r="K402" s="4">
        <v>114.136428671437</v>
      </c>
      <c r="L402" s="4">
        <v>83.8541330666053</v>
      </c>
    </row>
    <row r="403" spans="1:12" x14ac:dyDescent="0.3">
      <c r="A403" s="10" t="s">
        <v>112</v>
      </c>
      <c r="B403" s="2" t="s">
        <v>177</v>
      </c>
      <c r="C403" s="4">
        <v>321.566084814531</v>
      </c>
      <c r="D403" s="4">
        <v>313.681998316251</v>
      </c>
      <c r="E403" s="4">
        <v>308.01304839631803</v>
      </c>
      <c r="F403" s="4">
        <v>310.10588473531902</v>
      </c>
      <c r="G403" s="4">
        <v>265.19293521191997</v>
      </c>
      <c r="H403" s="4">
        <v>224.20463742238701</v>
      </c>
      <c r="I403" s="4">
        <v>188.00248398960301</v>
      </c>
      <c r="J403" s="4">
        <v>146.997194946946</v>
      </c>
      <c r="K403" s="4">
        <v>114.14973620533701</v>
      </c>
      <c r="L403" s="4">
        <v>83.729054483550499</v>
      </c>
    </row>
    <row r="404" spans="1:12" x14ac:dyDescent="0.3">
      <c r="A404" s="10" t="s">
        <v>112</v>
      </c>
      <c r="B404" s="2" t="s">
        <v>178</v>
      </c>
      <c r="C404" s="4">
        <v>321.566084814531</v>
      </c>
      <c r="D404" s="4">
        <v>313.681998316251</v>
      </c>
      <c r="E404" s="4">
        <v>308.01304839631803</v>
      </c>
      <c r="F404" s="4">
        <v>310.10588473531902</v>
      </c>
      <c r="G404" s="4">
        <v>265.19293521191997</v>
      </c>
      <c r="H404" s="4">
        <v>224.20463742238701</v>
      </c>
      <c r="I404" s="4">
        <v>188.00248398960301</v>
      </c>
      <c r="J404" s="4">
        <v>146.99719494694699</v>
      </c>
      <c r="K404" s="4">
        <v>114.14973620533701</v>
      </c>
      <c r="L404" s="4">
        <v>83.729054483550499</v>
      </c>
    </row>
    <row r="405" spans="1:12" x14ac:dyDescent="0.3">
      <c r="A405" s="10" t="s">
        <v>112</v>
      </c>
      <c r="B405" s="2" t="s">
        <v>179</v>
      </c>
      <c r="C405" s="4">
        <v>321.566084814531</v>
      </c>
      <c r="D405" s="4">
        <v>313.681998316251</v>
      </c>
      <c r="E405" s="4">
        <v>308.01304839631803</v>
      </c>
      <c r="F405" s="4">
        <v>310.10588473531902</v>
      </c>
      <c r="G405" s="4">
        <v>265.19293521191997</v>
      </c>
      <c r="H405" s="4">
        <v>224.20463742238701</v>
      </c>
      <c r="I405" s="4">
        <v>188.00248398960301</v>
      </c>
      <c r="J405" s="4">
        <v>146.997194946946</v>
      </c>
      <c r="K405" s="4">
        <v>114.14973620533701</v>
      </c>
      <c r="L405" s="4">
        <v>83.729054483550399</v>
      </c>
    </row>
    <row r="406" spans="1:12" x14ac:dyDescent="0.3">
      <c r="A406" s="10" t="s">
        <v>112</v>
      </c>
      <c r="B406" s="2" t="s">
        <v>180</v>
      </c>
      <c r="C406" s="4">
        <v>321.566084814531</v>
      </c>
      <c r="D406" s="4">
        <v>313.681998316251</v>
      </c>
      <c r="E406" s="4">
        <v>308.01304839631803</v>
      </c>
      <c r="F406" s="4">
        <v>310.10588473531902</v>
      </c>
      <c r="G406" s="4">
        <v>265.18731181267299</v>
      </c>
      <c r="H406" s="4">
        <v>224.19865244511101</v>
      </c>
      <c r="I406" s="4">
        <v>187.99649901232701</v>
      </c>
      <c r="J406" s="4">
        <v>146.977902435771</v>
      </c>
      <c r="K406" s="4">
        <v>114.136428671437</v>
      </c>
      <c r="L406" s="4">
        <v>83.8541330666053</v>
      </c>
    </row>
    <row r="407" spans="1:12" x14ac:dyDescent="0.3">
      <c r="A407" s="10" t="s">
        <v>112</v>
      </c>
      <c r="B407" s="2" t="s">
        <v>181</v>
      </c>
      <c r="C407" s="4">
        <v>321.566084814531</v>
      </c>
      <c r="D407" s="4">
        <v>313.681998316251</v>
      </c>
      <c r="E407" s="4">
        <v>308.01304839631803</v>
      </c>
      <c r="F407" s="4">
        <v>310.10588473531902</v>
      </c>
      <c r="G407" s="4">
        <v>265.18731181267299</v>
      </c>
      <c r="H407" s="4">
        <v>224.19865244511101</v>
      </c>
      <c r="I407" s="4">
        <v>187.99649901232701</v>
      </c>
      <c r="J407" s="4">
        <v>146.977902435771</v>
      </c>
      <c r="K407" s="4">
        <v>114.136428671438</v>
      </c>
      <c r="L407" s="4">
        <v>83.8541330666053</v>
      </c>
    </row>
    <row r="408" spans="1:12" x14ac:dyDescent="0.3">
      <c r="A408" s="10" t="s">
        <v>112</v>
      </c>
      <c r="B408" s="2" t="s">
        <v>182</v>
      </c>
      <c r="C408" s="4">
        <v>321.566084814531</v>
      </c>
      <c r="D408" s="4">
        <v>313.681998316251</v>
      </c>
      <c r="E408" s="4">
        <v>308.01304839631803</v>
      </c>
      <c r="F408" s="4">
        <v>310.10588473531902</v>
      </c>
      <c r="G408" s="4">
        <v>265.18731181267299</v>
      </c>
      <c r="H408" s="4">
        <v>224.19865244511101</v>
      </c>
      <c r="I408" s="4">
        <v>187.99649901232701</v>
      </c>
      <c r="J408" s="4">
        <v>146.977902435771</v>
      </c>
      <c r="K408" s="4">
        <v>114.136428671437</v>
      </c>
      <c r="L408" s="4">
        <v>83.8541330666053</v>
      </c>
    </row>
    <row r="409" spans="1:12" x14ac:dyDescent="0.3">
      <c r="A409" s="10" t="s">
        <v>112</v>
      </c>
      <c r="B409" s="2" t="s">
        <v>171</v>
      </c>
      <c r="C409" s="4">
        <v>321.566084814531</v>
      </c>
      <c r="D409" s="4">
        <v>313.681998316251</v>
      </c>
      <c r="E409" s="4">
        <v>308.01304839631803</v>
      </c>
      <c r="F409" s="4">
        <v>310.10588473531902</v>
      </c>
      <c r="G409" s="4">
        <v>265.18731181267299</v>
      </c>
      <c r="H409" s="4">
        <v>224.19865244511101</v>
      </c>
      <c r="I409" s="4">
        <v>187.99649901232701</v>
      </c>
      <c r="J409" s="4">
        <v>146.977902435771</v>
      </c>
      <c r="K409" s="4">
        <v>114.136428671437</v>
      </c>
      <c r="L409" s="4">
        <v>83.8541330666053</v>
      </c>
    </row>
    <row r="410" spans="1:12" x14ac:dyDescent="0.3">
      <c r="A410" s="10" t="s">
        <v>112</v>
      </c>
      <c r="B410" s="2" t="s">
        <v>183</v>
      </c>
      <c r="C410" s="4">
        <v>321.566084814531</v>
      </c>
      <c r="D410" s="4">
        <v>313.681998316251</v>
      </c>
      <c r="E410" s="4">
        <v>308.01304839631803</v>
      </c>
      <c r="F410" s="4">
        <v>310.10588473531902</v>
      </c>
      <c r="G410" s="4">
        <v>265.18731181267299</v>
      </c>
      <c r="H410" s="4">
        <v>224.19865244511101</v>
      </c>
      <c r="I410" s="4">
        <v>187.97654942808501</v>
      </c>
      <c r="J410" s="4">
        <v>146.92900380519899</v>
      </c>
      <c r="K410" s="4">
        <v>114.087530040865</v>
      </c>
      <c r="L410" s="4">
        <v>83.8541330666053</v>
      </c>
    </row>
    <row r="411" spans="1:12" x14ac:dyDescent="0.3">
      <c r="A411" s="10" t="s">
        <v>112</v>
      </c>
      <c r="B411" s="2" t="s">
        <v>184</v>
      </c>
      <c r="C411" s="4">
        <v>321.566084814531</v>
      </c>
      <c r="D411" s="4">
        <v>313.681998316251</v>
      </c>
      <c r="E411" s="4">
        <v>308.01304839631803</v>
      </c>
      <c r="F411" s="4">
        <v>310.10588473531902</v>
      </c>
      <c r="G411" s="4">
        <v>265.19293521191997</v>
      </c>
      <c r="H411" s="4">
        <v>224.20463742238701</v>
      </c>
      <c r="I411" s="4">
        <v>188.00248398960301</v>
      </c>
      <c r="J411" s="4">
        <v>146.997194946946</v>
      </c>
      <c r="K411" s="4">
        <v>114.14973620533701</v>
      </c>
      <c r="L411" s="4">
        <v>83.729054483550499</v>
      </c>
    </row>
    <row r="412" spans="1:12" x14ac:dyDescent="0.3">
      <c r="A412" s="10" t="s">
        <v>112</v>
      </c>
      <c r="B412" s="2" t="s">
        <v>185</v>
      </c>
      <c r="C412" s="4">
        <v>321.566084814531</v>
      </c>
      <c r="D412" s="4">
        <v>313.681998316251</v>
      </c>
      <c r="E412" s="4">
        <v>308.01304839631803</v>
      </c>
      <c r="F412" s="4">
        <v>310.10588473531902</v>
      </c>
      <c r="G412" s="4">
        <v>265.18731181267299</v>
      </c>
      <c r="H412" s="4">
        <v>224.19865244511101</v>
      </c>
      <c r="I412" s="4">
        <v>187.99649901232701</v>
      </c>
      <c r="J412" s="4">
        <v>146.977902435771</v>
      </c>
      <c r="K412" s="4">
        <v>114.136428671437</v>
      </c>
      <c r="L412" s="4">
        <v>83.8541330666053</v>
      </c>
    </row>
    <row r="413" spans="1:12" x14ac:dyDescent="0.3">
      <c r="A413" s="10" t="s">
        <v>112</v>
      </c>
      <c r="B413" s="2" t="s">
        <v>186</v>
      </c>
      <c r="C413" s="4">
        <v>321.566084814531</v>
      </c>
      <c r="D413" s="4">
        <v>313.681998316251</v>
      </c>
      <c r="E413" s="4">
        <v>307.99429054255103</v>
      </c>
      <c r="F413" s="4">
        <v>310.08629355003802</v>
      </c>
      <c r="G413" s="4">
        <v>265.16689688542402</v>
      </c>
      <c r="H413" s="4">
        <v>224.173099879723</v>
      </c>
      <c r="I413" s="4">
        <v>187.946544679336</v>
      </c>
      <c r="J413" s="4">
        <v>146.95471172769101</v>
      </c>
      <c r="K413" s="4">
        <v>114.11323796335699</v>
      </c>
      <c r="L413" s="4">
        <v>83.281518012626705</v>
      </c>
    </row>
    <row r="414" spans="1:12" x14ac:dyDescent="0.3">
      <c r="A414" s="10" t="s">
        <v>112</v>
      </c>
      <c r="B414" s="2" t="s">
        <v>187</v>
      </c>
      <c r="C414" s="4">
        <v>321.566084814531</v>
      </c>
      <c r="D414" s="4">
        <v>313.681998316251</v>
      </c>
      <c r="E414" s="4">
        <v>307.99429054255103</v>
      </c>
      <c r="F414" s="4">
        <v>310.08629355003802</v>
      </c>
      <c r="G414" s="4">
        <v>265.16689688542402</v>
      </c>
      <c r="H414" s="4">
        <v>224.173099879723</v>
      </c>
      <c r="I414" s="4">
        <v>187.946544679336</v>
      </c>
      <c r="J414" s="4">
        <v>146.95471172769101</v>
      </c>
      <c r="K414" s="4">
        <v>114.11323796335699</v>
      </c>
      <c r="L414" s="4">
        <v>83.281518012626705</v>
      </c>
    </row>
    <row r="415" spans="1:12" x14ac:dyDescent="0.3">
      <c r="A415" s="10" t="s">
        <v>112</v>
      </c>
      <c r="B415" s="2" t="s">
        <v>188</v>
      </c>
      <c r="C415" s="4">
        <v>321.566084814531</v>
      </c>
      <c r="D415" s="4">
        <v>313.681998316251</v>
      </c>
      <c r="E415" s="4">
        <v>307.99429054255103</v>
      </c>
      <c r="F415" s="4">
        <v>310.08629355003802</v>
      </c>
      <c r="G415" s="4">
        <v>265.16689688542402</v>
      </c>
      <c r="H415" s="4">
        <v>224.173099879723</v>
      </c>
      <c r="I415" s="4">
        <v>187.946544679336</v>
      </c>
      <c r="J415" s="4">
        <v>146.95471172769101</v>
      </c>
      <c r="K415" s="4">
        <v>114.11323796335699</v>
      </c>
      <c r="L415" s="4">
        <v>83.281518012626705</v>
      </c>
    </row>
    <row r="416" spans="1:12" x14ac:dyDescent="0.3">
      <c r="A416" s="10" t="s">
        <v>112</v>
      </c>
      <c r="B416" s="2" t="s">
        <v>189</v>
      </c>
      <c r="C416" s="4">
        <v>321.566084814531</v>
      </c>
      <c r="D416" s="4">
        <v>313.681998316251</v>
      </c>
      <c r="E416" s="4">
        <v>308.023420081594</v>
      </c>
      <c r="F416" s="4">
        <v>310.11671719037702</v>
      </c>
      <c r="G416" s="4">
        <v>265.19859973521301</v>
      </c>
      <c r="H416" s="4">
        <v>224.20610525699999</v>
      </c>
      <c r="I416" s="4">
        <v>187.99649901232701</v>
      </c>
      <c r="J416" s="4">
        <v>146.977902435771</v>
      </c>
      <c r="K416" s="4">
        <v>114.136428671437</v>
      </c>
      <c r="L416" s="4">
        <v>83.426310106735997</v>
      </c>
    </row>
    <row r="417" spans="1:12" x14ac:dyDescent="0.3">
      <c r="A417" s="10" t="s">
        <v>112</v>
      </c>
      <c r="B417" s="2" t="s">
        <v>190</v>
      </c>
      <c r="C417" s="4">
        <v>321.566084814531</v>
      </c>
      <c r="D417" s="4">
        <v>313.681998316251</v>
      </c>
      <c r="E417" s="4">
        <v>308.023420081594</v>
      </c>
      <c r="F417" s="4">
        <v>310.11671719037702</v>
      </c>
      <c r="G417" s="4">
        <v>265.19859973521301</v>
      </c>
      <c r="H417" s="4">
        <v>224.20610525699999</v>
      </c>
      <c r="I417" s="4">
        <v>187.99649901232701</v>
      </c>
      <c r="J417" s="4">
        <v>146.977902435771</v>
      </c>
      <c r="K417" s="4">
        <v>114.136428671437</v>
      </c>
      <c r="L417" s="4">
        <v>83.426310106735997</v>
      </c>
    </row>
    <row r="418" spans="1:12" x14ac:dyDescent="0.3">
      <c r="A418" s="10" t="s">
        <v>112</v>
      </c>
      <c r="B418" s="2" t="s">
        <v>191</v>
      </c>
      <c r="C418" s="4">
        <v>321.566084814531</v>
      </c>
      <c r="D418" s="4">
        <v>313.681998316251</v>
      </c>
      <c r="E418" s="4">
        <v>308.023420081594</v>
      </c>
      <c r="F418" s="4">
        <v>310.11671719037702</v>
      </c>
      <c r="G418" s="4">
        <v>265.19859973521301</v>
      </c>
      <c r="H418" s="4">
        <v>224.20610525699999</v>
      </c>
      <c r="I418" s="4">
        <v>187.99649901232701</v>
      </c>
      <c r="J418" s="4">
        <v>146.977902435771</v>
      </c>
      <c r="K418" s="4">
        <v>114.136428671437</v>
      </c>
      <c r="L418" s="4">
        <v>83.426310106735997</v>
      </c>
    </row>
    <row r="419" spans="1:12" x14ac:dyDescent="0.3">
      <c r="A419" s="10" t="s">
        <v>112</v>
      </c>
      <c r="B419" s="2" t="s">
        <v>172</v>
      </c>
      <c r="C419" s="4">
        <v>321.566084814531</v>
      </c>
      <c r="D419" s="4">
        <v>313.681998316251</v>
      </c>
      <c r="E419" s="4">
        <v>308.01304839631803</v>
      </c>
      <c r="F419" s="4">
        <v>310.10588473531902</v>
      </c>
      <c r="G419" s="4">
        <v>265.18731181267299</v>
      </c>
      <c r="H419" s="4">
        <v>224.19865244511101</v>
      </c>
      <c r="I419" s="4">
        <v>187.99649901232701</v>
      </c>
      <c r="J419" s="4">
        <v>146.977902435771</v>
      </c>
      <c r="K419" s="4">
        <v>114.136428671437</v>
      </c>
      <c r="L419" s="4">
        <v>83.8541330666053</v>
      </c>
    </row>
    <row r="420" spans="1:12" x14ac:dyDescent="0.3">
      <c r="A420" s="10" t="s">
        <v>112</v>
      </c>
      <c r="B420" s="2" t="s">
        <v>192</v>
      </c>
      <c r="C420" s="4">
        <v>321.566084814531</v>
      </c>
      <c r="D420" s="4">
        <v>313.681998316251</v>
      </c>
      <c r="E420" s="4">
        <v>308.01304839631803</v>
      </c>
      <c r="F420" s="4">
        <v>310.10588473531902</v>
      </c>
      <c r="G420" s="4">
        <v>265.18731181267299</v>
      </c>
      <c r="H420" s="4">
        <v>224.19865244511101</v>
      </c>
      <c r="I420" s="4">
        <v>187.97654942808501</v>
      </c>
      <c r="J420" s="4">
        <v>146.92900380519899</v>
      </c>
      <c r="K420" s="4">
        <v>114.087530040865</v>
      </c>
      <c r="L420" s="4">
        <v>83.8541330666053</v>
      </c>
    </row>
    <row r="421" spans="1:12" x14ac:dyDescent="0.3">
      <c r="A421" s="10" t="s">
        <v>112</v>
      </c>
      <c r="B421" s="2" t="s">
        <v>193</v>
      </c>
      <c r="C421" s="4">
        <v>321.566084814531</v>
      </c>
      <c r="D421" s="4">
        <v>313.681998316251</v>
      </c>
      <c r="E421" s="4">
        <v>308.01304839631803</v>
      </c>
      <c r="F421" s="4">
        <v>310.10588473531902</v>
      </c>
      <c r="G421" s="4">
        <v>265.19293521191997</v>
      </c>
      <c r="H421" s="4">
        <v>224.20463742238701</v>
      </c>
      <c r="I421" s="4">
        <v>188.00248398960301</v>
      </c>
      <c r="J421" s="4">
        <v>146.997194946946</v>
      </c>
      <c r="K421" s="4">
        <v>114.14973620533701</v>
      </c>
      <c r="L421" s="4">
        <v>83.729054483550499</v>
      </c>
    </row>
    <row r="422" spans="1:12" x14ac:dyDescent="0.3">
      <c r="A422" s="10" t="s">
        <v>112</v>
      </c>
      <c r="B422" s="2" t="s">
        <v>194</v>
      </c>
      <c r="C422" s="4">
        <v>321.566084814531</v>
      </c>
      <c r="D422" s="4">
        <v>313.681998316251</v>
      </c>
      <c r="E422" s="4">
        <v>308.01304839631803</v>
      </c>
      <c r="F422" s="4">
        <v>310.10588473531902</v>
      </c>
      <c r="G422" s="4">
        <v>265.18731181267299</v>
      </c>
      <c r="H422" s="4">
        <v>224.19865244511101</v>
      </c>
      <c r="I422" s="4">
        <v>187.99649901232701</v>
      </c>
      <c r="J422" s="4">
        <v>146.977902435771</v>
      </c>
      <c r="K422" s="4">
        <v>114.136428671437</v>
      </c>
      <c r="L422" s="4">
        <v>83.8541330666053</v>
      </c>
    </row>
    <row r="423" spans="1:12" x14ac:dyDescent="0.3">
      <c r="A423" s="10" t="s">
        <v>112</v>
      </c>
      <c r="B423" s="2" t="s">
        <v>195</v>
      </c>
      <c r="C423" s="4">
        <v>321.566084814531</v>
      </c>
      <c r="D423" s="4">
        <v>313.681998316251</v>
      </c>
      <c r="E423" s="4">
        <v>307.99429054255103</v>
      </c>
      <c r="F423" s="4">
        <v>310.08629355003802</v>
      </c>
      <c r="G423" s="4">
        <v>265.16689688542402</v>
      </c>
      <c r="H423" s="4">
        <v>224.173099879723</v>
      </c>
      <c r="I423" s="4">
        <v>187.946544679336</v>
      </c>
      <c r="J423" s="4">
        <v>146.95471172769101</v>
      </c>
      <c r="K423" s="4">
        <v>114.11323796335699</v>
      </c>
      <c r="L423" s="4">
        <v>83.281518012626705</v>
      </c>
    </row>
    <row r="424" spans="1:12" x14ac:dyDescent="0.3">
      <c r="A424" s="10" t="s">
        <v>112</v>
      </c>
      <c r="B424" s="2" t="s">
        <v>196</v>
      </c>
      <c r="C424" s="4">
        <v>321.566084814531</v>
      </c>
      <c r="D424" s="4">
        <v>313.681998316251</v>
      </c>
      <c r="E424" s="4">
        <v>307.99429054255103</v>
      </c>
      <c r="F424" s="4">
        <v>310.08629355003802</v>
      </c>
      <c r="G424" s="4">
        <v>265.16689688542402</v>
      </c>
      <c r="H424" s="4">
        <v>224.173099879723</v>
      </c>
      <c r="I424" s="4">
        <v>187.946544679336</v>
      </c>
      <c r="J424" s="4">
        <v>146.95471172769101</v>
      </c>
      <c r="K424" s="4">
        <v>114.11323796335699</v>
      </c>
      <c r="L424" s="4">
        <v>83.281518012626705</v>
      </c>
    </row>
    <row r="425" spans="1:12" x14ac:dyDescent="0.3">
      <c r="A425" s="10" t="s">
        <v>112</v>
      </c>
      <c r="B425" s="2" t="s">
        <v>197</v>
      </c>
      <c r="C425" s="4">
        <v>321.566084814531</v>
      </c>
      <c r="D425" s="4">
        <v>313.681998316251</v>
      </c>
      <c r="E425" s="4">
        <v>307.99429054255103</v>
      </c>
      <c r="F425" s="4">
        <v>310.08629355003802</v>
      </c>
      <c r="G425" s="4">
        <v>265.16689688542402</v>
      </c>
      <c r="H425" s="4">
        <v>224.173099879723</v>
      </c>
      <c r="I425" s="4">
        <v>187.946544679336</v>
      </c>
      <c r="J425" s="4">
        <v>146.95471172769101</v>
      </c>
      <c r="K425" s="4">
        <v>114.11323796335699</v>
      </c>
      <c r="L425" s="4">
        <v>83.281518012626705</v>
      </c>
    </row>
    <row r="426" spans="1:12" x14ac:dyDescent="0.3">
      <c r="A426" s="10" t="s">
        <v>112</v>
      </c>
      <c r="B426" s="2" t="s">
        <v>198</v>
      </c>
      <c r="C426" s="4">
        <v>321.566084814531</v>
      </c>
      <c r="D426" s="4">
        <v>313.681998316251</v>
      </c>
      <c r="E426" s="4">
        <v>308.023420081594</v>
      </c>
      <c r="F426" s="4">
        <v>310.11671719037702</v>
      </c>
      <c r="G426" s="4">
        <v>265.19859973521301</v>
      </c>
      <c r="H426" s="4">
        <v>224.20610525699999</v>
      </c>
      <c r="I426" s="4">
        <v>187.99649901232701</v>
      </c>
      <c r="J426" s="4">
        <v>146.977902435771</v>
      </c>
      <c r="K426" s="4">
        <v>114.136428671437</v>
      </c>
      <c r="L426" s="4">
        <v>83.426310106735997</v>
      </c>
    </row>
    <row r="427" spans="1:12" x14ac:dyDescent="0.3">
      <c r="A427" s="10" t="s">
        <v>112</v>
      </c>
      <c r="B427" s="2" t="s">
        <v>199</v>
      </c>
      <c r="C427" s="4">
        <v>321.566084814531</v>
      </c>
      <c r="D427" s="4">
        <v>313.681998316251</v>
      </c>
      <c r="E427" s="4">
        <v>308.023420081594</v>
      </c>
      <c r="F427" s="4">
        <v>310.11671719037702</v>
      </c>
      <c r="G427" s="4">
        <v>265.19859973521301</v>
      </c>
      <c r="H427" s="4">
        <v>224.20610525699999</v>
      </c>
      <c r="I427" s="4">
        <v>187.99649901232701</v>
      </c>
      <c r="J427" s="4">
        <v>146.977902435771</v>
      </c>
      <c r="K427" s="4">
        <v>114.136428671437</v>
      </c>
      <c r="L427" s="4">
        <v>83.426310106735997</v>
      </c>
    </row>
    <row r="428" spans="1:12" x14ac:dyDescent="0.3">
      <c r="A428" s="10" t="s">
        <v>112</v>
      </c>
      <c r="B428" s="2" t="s">
        <v>200</v>
      </c>
      <c r="C428" s="4">
        <v>321.566084814531</v>
      </c>
      <c r="D428" s="4">
        <v>313.681998316251</v>
      </c>
      <c r="E428" s="4">
        <v>308.023420081594</v>
      </c>
      <c r="F428" s="4">
        <v>310.11671719037702</v>
      </c>
      <c r="G428" s="4">
        <v>265.19859973521301</v>
      </c>
      <c r="H428" s="4">
        <v>224.20610525699999</v>
      </c>
      <c r="I428" s="4">
        <v>187.99649901232701</v>
      </c>
      <c r="J428" s="4">
        <v>146.977902435771</v>
      </c>
      <c r="K428" s="4">
        <v>114.136428671437</v>
      </c>
      <c r="L428" s="4">
        <v>83.426310106735997</v>
      </c>
    </row>
    <row r="429" spans="1:12" x14ac:dyDescent="0.3">
      <c r="A429" s="2" t="s">
        <v>113</v>
      </c>
      <c r="B429" s="2" t="s">
        <v>173</v>
      </c>
      <c r="C429" s="4">
        <v>502.09443437215702</v>
      </c>
      <c r="D429" s="4">
        <v>488.87241170323301</v>
      </c>
      <c r="E429" s="4">
        <v>595.08589474901203</v>
      </c>
      <c r="F429" s="4">
        <v>634.97484628323605</v>
      </c>
      <c r="G429" s="4">
        <v>667.82579949390595</v>
      </c>
      <c r="H429" s="4">
        <v>703.51498125335695</v>
      </c>
      <c r="I429" s="4">
        <v>727.22587927024199</v>
      </c>
      <c r="J429" s="4">
        <v>755.73365099633497</v>
      </c>
      <c r="K429" s="4">
        <v>793.54536841962204</v>
      </c>
      <c r="L429" s="4">
        <v>856.85479299286101</v>
      </c>
    </row>
    <row r="430" spans="1:12" x14ac:dyDescent="0.3">
      <c r="A430" s="10" t="s">
        <v>113</v>
      </c>
      <c r="B430" s="2" t="s">
        <v>170</v>
      </c>
      <c r="C430" s="4">
        <v>502.298137704819</v>
      </c>
      <c r="D430" s="4">
        <v>487.62001322500601</v>
      </c>
      <c r="E430" s="4">
        <v>584.23385750094201</v>
      </c>
      <c r="F430" s="4">
        <v>624.55266722281999</v>
      </c>
      <c r="G430" s="4">
        <v>688.68312658100001</v>
      </c>
      <c r="H430" s="4">
        <v>660.50642936534098</v>
      </c>
      <c r="I430" s="4">
        <v>624.798110388228</v>
      </c>
      <c r="J430" s="4">
        <v>539.70851130902804</v>
      </c>
      <c r="K430" s="4">
        <v>497.814606445923</v>
      </c>
      <c r="L430" s="4">
        <v>395.06158972826898</v>
      </c>
    </row>
    <row r="431" spans="1:12" x14ac:dyDescent="0.3">
      <c r="A431" s="10" t="s">
        <v>113</v>
      </c>
      <c r="B431" s="2" t="s">
        <v>174</v>
      </c>
      <c r="C431" s="4">
        <v>502.302677241661</v>
      </c>
      <c r="D431" s="4">
        <v>487.61356148378599</v>
      </c>
      <c r="E431" s="4">
        <v>584.69121014261702</v>
      </c>
      <c r="F431" s="4">
        <v>625.056318014559</v>
      </c>
      <c r="G431" s="4">
        <v>689.270603890968</v>
      </c>
      <c r="H431" s="4">
        <v>660.87384183735105</v>
      </c>
      <c r="I431" s="4">
        <v>620.45984645014198</v>
      </c>
      <c r="J431" s="4">
        <v>534.83919978759195</v>
      </c>
      <c r="K431" s="4">
        <v>497.07584958195503</v>
      </c>
      <c r="L431" s="4">
        <v>400.00508043319098</v>
      </c>
    </row>
    <row r="432" spans="1:12" x14ac:dyDescent="0.3">
      <c r="A432" s="10" t="s">
        <v>113</v>
      </c>
      <c r="B432" s="2" t="s">
        <v>175</v>
      </c>
      <c r="C432" s="4">
        <v>502.29813777744198</v>
      </c>
      <c r="D432" s="4">
        <v>487.61594066516199</v>
      </c>
      <c r="E432" s="4">
        <v>584.13044023581301</v>
      </c>
      <c r="F432" s="4">
        <v>624.473166408927</v>
      </c>
      <c r="G432" s="4">
        <v>688.36026982270096</v>
      </c>
      <c r="H432" s="4">
        <v>660.31058540452898</v>
      </c>
      <c r="I432" s="4">
        <v>624.85689472992999</v>
      </c>
      <c r="J432" s="4">
        <v>540.17430651331404</v>
      </c>
      <c r="K432" s="4">
        <v>499.15584265760498</v>
      </c>
      <c r="L432" s="4">
        <v>394.313037942883</v>
      </c>
    </row>
    <row r="433" spans="1:12" x14ac:dyDescent="0.3">
      <c r="A433" s="10" t="s">
        <v>113</v>
      </c>
      <c r="B433" s="2" t="s">
        <v>176</v>
      </c>
      <c r="C433" s="4">
        <v>502.30267724166202</v>
      </c>
      <c r="D433" s="4">
        <v>487.621340564886</v>
      </c>
      <c r="E433" s="4">
        <v>584.75234857087196</v>
      </c>
      <c r="F433" s="4">
        <v>625.03310120781202</v>
      </c>
      <c r="G433" s="4">
        <v>689.29723417352398</v>
      </c>
      <c r="H433" s="4">
        <v>660.95487616955404</v>
      </c>
      <c r="I433" s="4">
        <v>621.12282850325698</v>
      </c>
      <c r="J433" s="4">
        <v>536.41468453529103</v>
      </c>
      <c r="K433" s="4">
        <v>500.13056193255198</v>
      </c>
      <c r="L433" s="4">
        <v>400.73445101908601</v>
      </c>
    </row>
    <row r="434" spans="1:12" x14ac:dyDescent="0.3">
      <c r="A434" s="10" t="s">
        <v>113</v>
      </c>
      <c r="B434" s="2" t="s">
        <v>177</v>
      </c>
      <c r="C434" s="4">
        <v>502.29813777744198</v>
      </c>
      <c r="D434" s="4">
        <v>487.61594066516199</v>
      </c>
      <c r="E434" s="4">
        <v>584.10397642209705</v>
      </c>
      <c r="F434" s="4">
        <v>624.44526856413495</v>
      </c>
      <c r="G434" s="4">
        <v>688.370658884715</v>
      </c>
      <c r="H434" s="4">
        <v>660.32773549020499</v>
      </c>
      <c r="I434" s="4">
        <v>624.90452282680803</v>
      </c>
      <c r="J434" s="4">
        <v>540.23873777306903</v>
      </c>
      <c r="K434" s="4">
        <v>499.15172471486301</v>
      </c>
      <c r="L434" s="4">
        <v>394.35279248554599</v>
      </c>
    </row>
    <row r="435" spans="1:12" x14ac:dyDescent="0.3">
      <c r="A435" s="10" t="s">
        <v>113</v>
      </c>
      <c r="B435" s="2" t="s">
        <v>178</v>
      </c>
      <c r="C435" s="4">
        <v>502.29813777744101</v>
      </c>
      <c r="D435" s="4">
        <v>487.61594066516102</v>
      </c>
      <c r="E435" s="4">
        <v>584.10397642032103</v>
      </c>
      <c r="F435" s="4">
        <v>624.44526856235996</v>
      </c>
      <c r="G435" s="4">
        <v>688.37065888125301</v>
      </c>
      <c r="H435" s="4">
        <v>660.32773548637601</v>
      </c>
      <c r="I435" s="4">
        <v>624.90452282641195</v>
      </c>
      <c r="J435" s="4">
        <v>540.238737772381</v>
      </c>
      <c r="K435" s="4">
        <v>499.15172471496902</v>
      </c>
      <c r="L435" s="4">
        <v>394.35279248326202</v>
      </c>
    </row>
    <row r="436" spans="1:12" x14ac:dyDescent="0.3">
      <c r="A436" s="10" t="s">
        <v>113</v>
      </c>
      <c r="B436" s="2" t="s">
        <v>179</v>
      </c>
      <c r="C436" s="4">
        <v>502.29813777744403</v>
      </c>
      <c r="D436" s="4">
        <v>487.61594066516102</v>
      </c>
      <c r="E436" s="4">
        <v>584.10397642107898</v>
      </c>
      <c r="F436" s="4">
        <v>624.44526856313996</v>
      </c>
      <c r="G436" s="4">
        <v>688.37065888347399</v>
      </c>
      <c r="H436" s="4">
        <v>660.32773548717796</v>
      </c>
      <c r="I436" s="4">
        <v>624.90452282758497</v>
      </c>
      <c r="J436" s="4">
        <v>540.23873777338702</v>
      </c>
      <c r="K436" s="4">
        <v>499.15172471610202</v>
      </c>
      <c r="L436" s="4">
        <v>394.35279248457402</v>
      </c>
    </row>
    <row r="437" spans="1:12" x14ac:dyDescent="0.3">
      <c r="A437" s="10" t="s">
        <v>113</v>
      </c>
      <c r="B437" s="2" t="s">
        <v>180</v>
      </c>
      <c r="C437" s="4">
        <v>502.30267724166299</v>
      </c>
      <c r="D437" s="4">
        <v>487.62134056488702</v>
      </c>
      <c r="E437" s="4">
        <v>584.75234857087696</v>
      </c>
      <c r="F437" s="4">
        <v>625.03310120781202</v>
      </c>
      <c r="G437" s="4">
        <v>689.297234173486</v>
      </c>
      <c r="H437" s="4">
        <v>660.954876169572</v>
      </c>
      <c r="I437" s="4">
        <v>621.12282850330996</v>
      </c>
      <c r="J437" s="4">
        <v>536.41468453533196</v>
      </c>
      <c r="K437" s="4">
        <v>500.130561933004</v>
      </c>
      <c r="L437" s="4">
        <v>400.73445101911199</v>
      </c>
    </row>
    <row r="438" spans="1:12" x14ac:dyDescent="0.3">
      <c r="A438" s="10" t="s">
        <v>113</v>
      </c>
      <c r="B438" s="2" t="s">
        <v>181</v>
      </c>
      <c r="C438" s="4">
        <v>502.30267724165998</v>
      </c>
      <c r="D438" s="4">
        <v>487.62134056488702</v>
      </c>
      <c r="E438" s="4">
        <v>584.75234857101805</v>
      </c>
      <c r="F438" s="4">
        <v>625.03310120778997</v>
      </c>
      <c r="G438" s="4">
        <v>689.29723417352704</v>
      </c>
      <c r="H438" s="4">
        <v>660.95487616956802</v>
      </c>
      <c r="I438" s="4">
        <v>621.12282850330701</v>
      </c>
      <c r="J438" s="4">
        <v>536.41468453532104</v>
      </c>
      <c r="K438" s="4">
        <v>500.130561932516</v>
      </c>
      <c r="L438" s="4">
        <v>400.73445101914899</v>
      </c>
    </row>
    <row r="439" spans="1:12" x14ac:dyDescent="0.3">
      <c r="A439" s="10" t="s">
        <v>113</v>
      </c>
      <c r="B439" s="2" t="s">
        <v>182</v>
      </c>
      <c r="C439" s="4">
        <v>502.30267724165998</v>
      </c>
      <c r="D439" s="4">
        <v>487.621340564886</v>
      </c>
      <c r="E439" s="4">
        <v>584.752348570918</v>
      </c>
      <c r="F439" s="4">
        <v>625.03310120781703</v>
      </c>
      <c r="G439" s="4">
        <v>689.29723417348896</v>
      </c>
      <c r="H439" s="4">
        <v>660.95487616956302</v>
      </c>
      <c r="I439" s="4">
        <v>621.12282850335805</v>
      </c>
      <c r="J439" s="4">
        <v>536.41468453532104</v>
      </c>
      <c r="K439" s="4">
        <v>500.13056193250901</v>
      </c>
      <c r="L439" s="4">
        <v>400.73445101920402</v>
      </c>
    </row>
    <row r="440" spans="1:12" x14ac:dyDescent="0.3">
      <c r="A440" s="10" t="s">
        <v>113</v>
      </c>
      <c r="B440" s="2" t="s">
        <v>171</v>
      </c>
      <c r="C440" s="4">
        <v>502.29813770481201</v>
      </c>
      <c r="D440" s="4">
        <v>487.62001322500601</v>
      </c>
      <c r="E440" s="4">
        <v>584.23385750068496</v>
      </c>
      <c r="F440" s="4">
        <v>624.55266722232795</v>
      </c>
      <c r="G440" s="4">
        <v>688.68312658082596</v>
      </c>
      <c r="H440" s="4">
        <v>660.50642936706095</v>
      </c>
      <c r="I440" s="4">
        <v>624.79811038794196</v>
      </c>
      <c r="J440" s="4">
        <v>539.70851130863696</v>
      </c>
      <c r="K440" s="4">
        <v>497.81460644550299</v>
      </c>
      <c r="L440" s="4">
        <v>395.06158972798301</v>
      </c>
    </row>
    <row r="441" spans="1:12" x14ac:dyDescent="0.3">
      <c r="A441" s="10" t="s">
        <v>113</v>
      </c>
      <c r="B441" s="2" t="s">
        <v>183</v>
      </c>
      <c r="C441" s="4">
        <v>502.30267724166401</v>
      </c>
      <c r="D441" s="4">
        <v>487.61356148378599</v>
      </c>
      <c r="E441" s="4">
        <v>584.69121014261702</v>
      </c>
      <c r="F441" s="4">
        <v>625.05631801452796</v>
      </c>
      <c r="G441" s="4">
        <v>689.27060389096698</v>
      </c>
      <c r="H441" s="4">
        <v>660.87384183735003</v>
      </c>
      <c r="I441" s="4">
        <v>620.45984645010299</v>
      </c>
      <c r="J441" s="4">
        <v>534.83919978754705</v>
      </c>
      <c r="K441" s="4">
        <v>497.07584958190603</v>
      </c>
      <c r="L441" s="4">
        <v>400.00508043572302</v>
      </c>
    </row>
    <row r="442" spans="1:12" x14ac:dyDescent="0.3">
      <c r="A442" s="10" t="s">
        <v>113</v>
      </c>
      <c r="B442" s="2" t="s">
        <v>184</v>
      </c>
      <c r="C442" s="4">
        <v>502.29813777744198</v>
      </c>
      <c r="D442" s="4">
        <v>487.61594066516199</v>
      </c>
      <c r="E442" s="4">
        <v>584.13044023336397</v>
      </c>
      <c r="F442" s="4">
        <v>624.47316640646397</v>
      </c>
      <c r="G442" s="4">
        <v>688.36026981971099</v>
      </c>
      <c r="H442" s="4">
        <v>660.31058540189804</v>
      </c>
      <c r="I442" s="4">
        <v>624.85689472557999</v>
      </c>
      <c r="J442" s="4">
        <v>540.17430651261998</v>
      </c>
      <c r="K442" s="4">
        <v>499.15584265767399</v>
      </c>
      <c r="L442" s="4">
        <v>394.313037941956</v>
      </c>
    </row>
    <row r="443" spans="1:12" x14ac:dyDescent="0.3">
      <c r="A443" s="10" t="s">
        <v>113</v>
      </c>
      <c r="B443" s="2" t="s">
        <v>185</v>
      </c>
      <c r="C443" s="4">
        <v>502.30267724165998</v>
      </c>
      <c r="D443" s="4">
        <v>487.621340564886</v>
      </c>
      <c r="E443" s="4">
        <v>584.75234857088401</v>
      </c>
      <c r="F443" s="4">
        <v>625.03310120769504</v>
      </c>
      <c r="G443" s="4">
        <v>689.297234173486</v>
      </c>
      <c r="H443" s="4">
        <v>660.95487616955802</v>
      </c>
      <c r="I443" s="4">
        <v>621.12282850331997</v>
      </c>
      <c r="J443" s="4">
        <v>536.41468453530797</v>
      </c>
      <c r="K443" s="4">
        <v>500.13056193250497</v>
      </c>
      <c r="L443" s="4">
        <v>400.73445101915701</v>
      </c>
    </row>
    <row r="444" spans="1:12" x14ac:dyDescent="0.3">
      <c r="A444" s="10" t="s">
        <v>113</v>
      </c>
      <c r="B444" s="2" t="s">
        <v>186</v>
      </c>
      <c r="C444" s="4">
        <v>502.29813777744499</v>
      </c>
      <c r="D444" s="4">
        <v>487.621437494482</v>
      </c>
      <c r="E444" s="4">
        <v>584.73788046609695</v>
      </c>
      <c r="F444" s="4">
        <v>625.08326097918996</v>
      </c>
      <c r="G444" s="4">
        <v>689.37899657102798</v>
      </c>
      <c r="H444" s="4">
        <v>661.17444445982403</v>
      </c>
      <c r="I444" s="4">
        <v>626.02246381494001</v>
      </c>
      <c r="J444" s="4">
        <v>540.97430709708499</v>
      </c>
      <c r="K444" s="4">
        <v>506.79559388935201</v>
      </c>
      <c r="L444" s="4">
        <v>411.16918836002799</v>
      </c>
    </row>
    <row r="445" spans="1:12" x14ac:dyDescent="0.3">
      <c r="A445" s="10" t="s">
        <v>113</v>
      </c>
      <c r="B445" s="2" t="s">
        <v>187</v>
      </c>
      <c r="C445" s="4">
        <v>502.29813777744198</v>
      </c>
      <c r="D445" s="4">
        <v>487.621437494482</v>
      </c>
      <c r="E445" s="4">
        <v>584.73788046610196</v>
      </c>
      <c r="F445" s="4">
        <v>625.08326097919098</v>
      </c>
      <c r="G445" s="4">
        <v>689.37899657102901</v>
      </c>
      <c r="H445" s="4">
        <v>661.17444445982198</v>
      </c>
      <c r="I445" s="4">
        <v>626.02246381493796</v>
      </c>
      <c r="J445" s="4">
        <v>540.97430709710704</v>
      </c>
      <c r="K445" s="4">
        <v>506.79559388933598</v>
      </c>
      <c r="L445" s="4">
        <v>411.16918836003202</v>
      </c>
    </row>
    <row r="446" spans="1:12" x14ac:dyDescent="0.3">
      <c r="A446" s="10" t="s">
        <v>113</v>
      </c>
      <c r="B446" s="2" t="s">
        <v>188</v>
      </c>
      <c r="C446" s="4">
        <v>502.29813777744602</v>
      </c>
      <c r="D446" s="4">
        <v>487.621437494482</v>
      </c>
      <c r="E446" s="4">
        <v>584.73788046610503</v>
      </c>
      <c r="F446" s="4">
        <v>625.083260979187</v>
      </c>
      <c r="G446" s="4">
        <v>689.37899657105004</v>
      </c>
      <c r="H446" s="4">
        <v>661.174444459808</v>
      </c>
      <c r="I446" s="4">
        <v>626.02246381494103</v>
      </c>
      <c r="J446" s="4">
        <v>540.97430709710397</v>
      </c>
      <c r="K446" s="4">
        <v>506.79559388933598</v>
      </c>
      <c r="L446" s="4">
        <v>411.16918835958501</v>
      </c>
    </row>
    <row r="447" spans="1:12" x14ac:dyDescent="0.3">
      <c r="A447" s="10" t="s">
        <v>113</v>
      </c>
      <c r="B447" s="2" t="s">
        <v>189</v>
      </c>
      <c r="C447" s="4">
        <v>502.30267719762003</v>
      </c>
      <c r="D447" s="4">
        <v>487.62133721689401</v>
      </c>
      <c r="E447" s="4">
        <v>584.71963988731704</v>
      </c>
      <c r="F447" s="4">
        <v>625.04225215370798</v>
      </c>
      <c r="G447" s="4">
        <v>689.27094474309195</v>
      </c>
      <c r="H447" s="4">
        <v>661.01265134251298</v>
      </c>
      <c r="I447" s="4">
        <v>620.45607450223702</v>
      </c>
      <c r="J447" s="4">
        <v>534.01154668429501</v>
      </c>
      <c r="K447" s="4">
        <v>508.03462731678502</v>
      </c>
      <c r="L447" s="4">
        <v>420.18045653409598</v>
      </c>
    </row>
    <row r="448" spans="1:12" x14ac:dyDescent="0.3">
      <c r="A448" s="10" t="s">
        <v>113</v>
      </c>
      <c r="B448" s="2" t="s">
        <v>190</v>
      </c>
      <c r="C448" s="4">
        <v>502.30267719761798</v>
      </c>
      <c r="D448" s="4">
        <v>487.62133721689298</v>
      </c>
      <c r="E448" s="4">
        <v>584.71963988734399</v>
      </c>
      <c r="F448" s="4">
        <v>625.04225215371605</v>
      </c>
      <c r="G448" s="4">
        <v>689.27094474312401</v>
      </c>
      <c r="H448" s="4">
        <v>661.01265134060702</v>
      </c>
      <c r="I448" s="4">
        <v>620.45607450223201</v>
      </c>
      <c r="J448" s="4">
        <v>534.01154668429001</v>
      </c>
      <c r="K448" s="4">
        <v>508.03462731677399</v>
      </c>
      <c r="L448" s="4">
        <v>420.18045653397797</v>
      </c>
    </row>
    <row r="449" spans="1:12" x14ac:dyDescent="0.3">
      <c r="A449" s="10" t="s">
        <v>113</v>
      </c>
      <c r="B449" s="2" t="s">
        <v>191</v>
      </c>
      <c r="C449" s="4">
        <v>502.30267719762003</v>
      </c>
      <c r="D449" s="4">
        <v>487.62133721689401</v>
      </c>
      <c r="E449" s="4">
        <v>584.71963988731204</v>
      </c>
      <c r="F449" s="4">
        <v>625.042252153704</v>
      </c>
      <c r="G449" s="4">
        <v>689.27094474158696</v>
      </c>
      <c r="H449" s="4">
        <v>661.01265134060304</v>
      </c>
      <c r="I449" s="4">
        <v>620.45607450222496</v>
      </c>
      <c r="J449" s="4">
        <v>534.01154668429194</v>
      </c>
      <c r="K449" s="4">
        <v>508.03462731670999</v>
      </c>
      <c r="L449" s="4">
        <v>420.18045653626501</v>
      </c>
    </row>
    <row r="450" spans="1:12" x14ac:dyDescent="0.3">
      <c r="A450" s="10" t="s">
        <v>113</v>
      </c>
      <c r="B450" s="2" t="s">
        <v>172</v>
      </c>
      <c r="C450" s="4">
        <v>502.29813770481201</v>
      </c>
      <c r="D450" s="4">
        <v>487.62001322500703</v>
      </c>
      <c r="E450" s="4">
        <v>584.22138772520304</v>
      </c>
      <c r="F450" s="4">
        <v>624.55266722426302</v>
      </c>
      <c r="G450" s="4">
        <v>688.68312658281104</v>
      </c>
      <c r="H450" s="4">
        <v>660.50642936903</v>
      </c>
      <c r="I450" s="4">
        <v>624.798110390072</v>
      </c>
      <c r="J450" s="4">
        <v>539.70851131153404</v>
      </c>
      <c r="K450" s="4">
        <v>497.81460644873601</v>
      </c>
      <c r="L450" s="4">
        <v>395.06158973043102</v>
      </c>
    </row>
    <row r="451" spans="1:12" x14ac:dyDescent="0.3">
      <c r="A451" s="10" t="s">
        <v>113</v>
      </c>
      <c r="B451" s="2" t="s">
        <v>192</v>
      </c>
      <c r="C451" s="4">
        <v>502.30267724165901</v>
      </c>
      <c r="D451" s="4">
        <v>487.61356148378701</v>
      </c>
      <c r="E451" s="4">
        <v>584.69121014261702</v>
      </c>
      <c r="F451" s="4">
        <v>625.05631801456002</v>
      </c>
      <c r="G451" s="4">
        <v>689.27060389106805</v>
      </c>
      <c r="H451" s="4">
        <v>660.87384183484198</v>
      </c>
      <c r="I451" s="4">
        <v>620.459846450128</v>
      </c>
      <c r="J451" s="4">
        <v>534.83919978758695</v>
      </c>
      <c r="K451" s="4">
        <v>497.075849581949</v>
      </c>
      <c r="L451" s="4">
        <v>400.00508043337601</v>
      </c>
    </row>
    <row r="452" spans="1:12" x14ac:dyDescent="0.3">
      <c r="A452" s="10" t="s">
        <v>113</v>
      </c>
      <c r="B452" s="2" t="s">
        <v>193</v>
      </c>
      <c r="C452" s="4">
        <v>502.29813777744198</v>
      </c>
      <c r="D452" s="4">
        <v>487.61594066516199</v>
      </c>
      <c r="E452" s="4">
        <v>584.13044023322902</v>
      </c>
      <c r="F452" s="4">
        <v>624.47316640625195</v>
      </c>
      <c r="G452" s="4">
        <v>688.36026981996497</v>
      </c>
      <c r="H452" s="4">
        <v>660.31058540141896</v>
      </c>
      <c r="I452" s="4">
        <v>624.85689472768195</v>
      </c>
      <c r="J452" s="4">
        <v>540.17430651070504</v>
      </c>
      <c r="K452" s="4">
        <v>499.15584265476099</v>
      </c>
      <c r="L452" s="4">
        <v>394.31303793204302</v>
      </c>
    </row>
    <row r="453" spans="1:12" x14ac:dyDescent="0.3">
      <c r="A453" s="10" t="s">
        <v>113</v>
      </c>
      <c r="B453" s="2" t="s">
        <v>194</v>
      </c>
      <c r="C453" s="4">
        <v>502.30267724165998</v>
      </c>
      <c r="D453" s="4">
        <v>487.621340564886</v>
      </c>
      <c r="E453" s="4">
        <v>584.75234857087196</v>
      </c>
      <c r="F453" s="4">
        <v>625.03310120780702</v>
      </c>
      <c r="G453" s="4">
        <v>689.29723417358605</v>
      </c>
      <c r="H453" s="4">
        <v>660.954876169557</v>
      </c>
      <c r="I453" s="4">
        <v>621.12282850331201</v>
      </c>
      <c r="J453" s="4">
        <v>536.41468453529899</v>
      </c>
      <c r="K453" s="4">
        <v>500.13056193249901</v>
      </c>
      <c r="L453" s="4">
        <v>400.73445101903701</v>
      </c>
    </row>
    <row r="454" spans="1:12" x14ac:dyDescent="0.3">
      <c r="A454" s="10" t="s">
        <v>113</v>
      </c>
      <c r="B454" s="2" t="s">
        <v>195</v>
      </c>
      <c r="C454" s="4">
        <v>502.29813777743499</v>
      </c>
      <c r="D454" s="4">
        <v>487.621437494482</v>
      </c>
      <c r="E454" s="4">
        <v>584.73788046610503</v>
      </c>
      <c r="F454" s="4">
        <v>625.08326097918598</v>
      </c>
      <c r="G454" s="4">
        <v>689.37899657103503</v>
      </c>
      <c r="H454" s="4">
        <v>661.17444445981596</v>
      </c>
      <c r="I454" s="4">
        <v>626.02246381494103</v>
      </c>
      <c r="J454" s="4">
        <v>540.97430709710204</v>
      </c>
      <c r="K454" s="4">
        <v>506.795593889342</v>
      </c>
      <c r="L454" s="4">
        <v>411.16918835953902</v>
      </c>
    </row>
    <row r="455" spans="1:12" x14ac:dyDescent="0.3">
      <c r="A455" s="10" t="s">
        <v>113</v>
      </c>
      <c r="B455" s="2" t="s">
        <v>196</v>
      </c>
      <c r="C455" s="4">
        <v>502.29813777744198</v>
      </c>
      <c r="D455" s="4">
        <v>487.621437494482</v>
      </c>
      <c r="E455" s="4">
        <v>584.73788046610503</v>
      </c>
      <c r="F455" s="4">
        <v>625.08326097918598</v>
      </c>
      <c r="G455" s="4">
        <v>689.37899657103401</v>
      </c>
      <c r="H455" s="4">
        <v>661.17444445982096</v>
      </c>
      <c r="I455" s="4">
        <v>626.02246381494297</v>
      </c>
      <c r="J455" s="4">
        <v>540.97430709708999</v>
      </c>
      <c r="K455" s="4">
        <v>506.79559388935201</v>
      </c>
      <c r="L455" s="4">
        <v>411.16918835953697</v>
      </c>
    </row>
    <row r="456" spans="1:12" x14ac:dyDescent="0.3">
      <c r="A456" s="10" t="s">
        <v>113</v>
      </c>
      <c r="B456" s="2" t="s">
        <v>197</v>
      </c>
      <c r="C456" s="4">
        <v>502.29813777744198</v>
      </c>
      <c r="D456" s="4">
        <v>487.621437494482</v>
      </c>
      <c r="E456" s="4">
        <v>584.73788046608001</v>
      </c>
      <c r="F456" s="4">
        <v>625.083260979187</v>
      </c>
      <c r="G456" s="4">
        <v>689.37899657103003</v>
      </c>
      <c r="H456" s="4">
        <v>661.17444445981596</v>
      </c>
      <c r="I456" s="4">
        <v>626.02246381494194</v>
      </c>
      <c r="J456" s="4">
        <v>540.97430709710397</v>
      </c>
      <c r="K456" s="4">
        <v>506.79559388933899</v>
      </c>
      <c r="L456" s="4">
        <v>411.16918834032703</v>
      </c>
    </row>
    <row r="457" spans="1:12" x14ac:dyDescent="0.3">
      <c r="A457" s="10" t="s">
        <v>113</v>
      </c>
      <c r="B457" s="2" t="s">
        <v>198</v>
      </c>
      <c r="C457" s="4">
        <v>502.302677197619</v>
      </c>
      <c r="D457" s="4">
        <v>487.62133721689401</v>
      </c>
      <c r="E457" s="4">
        <v>584.71963988729897</v>
      </c>
      <c r="F457" s="4">
        <v>625.04225215377005</v>
      </c>
      <c r="G457" s="4">
        <v>689.27094474312196</v>
      </c>
      <c r="H457" s="4">
        <v>661.01265134060304</v>
      </c>
      <c r="I457" s="4">
        <v>620.45607450222701</v>
      </c>
      <c r="J457" s="4">
        <v>534.01154668429001</v>
      </c>
      <c r="K457" s="4">
        <v>508.03462731678098</v>
      </c>
      <c r="L457" s="4">
        <v>420.18045653409501</v>
      </c>
    </row>
    <row r="458" spans="1:12" x14ac:dyDescent="0.3">
      <c r="A458" s="10" t="s">
        <v>113</v>
      </c>
      <c r="B458" s="2" t="s">
        <v>199</v>
      </c>
      <c r="C458" s="4">
        <v>502.30267719762003</v>
      </c>
      <c r="D458" s="4">
        <v>487.62133721689401</v>
      </c>
      <c r="E458" s="4">
        <v>584.71963988730499</v>
      </c>
      <c r="F458" s="4">
        <v>625.04225215380598</v>
      </c>
      <c r="G458" s="4">
        <v>689.27094474309501</v>
      </c>
      <c r="H458" s="4">
        <v>661.01265134060804</v>
      </c>
      <c r="I458" s="4">
        <v>620.45607450222894</v>
      </c>
      <c r="J458" s="4">
        <v>534.01154668429103</v>
      </c>
      <c r="K458" s="4">
        <v>508.03462731685801</v>
      </c>
      <c r="L458" s="4">
        <v>420.18045653632601</v>
      </c>
    </row>
    <row r="459" spans="1:12" x14ac:dyDescent="0.3">
      <c r="A459" s="10" t="s">
        <v>113</v>
      </c>
      <c r="B459" s="2" t="s">
        <v>200</v>
      </c>
      <c r="C459" s="4">
        <v>502.30267719762003</v>
      </c>
      <c r="D459" s="4">
        <v>487.62133721689298</v>
      </c>
      <c r="E459" s="4">
        <v>584.71963988729999</v>
      </c>
      <c r="F459" s="4">
        <v>625.04225215370798</v>
      </c>
      <c r="G459" s="4">
        <v>689.270944743158</v>
      </c>
      <c r="H459" s="4">
        <v>661.01265134055598</v>
      </c>
      <c r="I459" s="4">
        <v>620.45607450222803</v>
      </c>
      <c r="J459" s="4">
        <v>534.01154668428796</v>
      </c>
      <c r="K459" s="4">
        <v>508.03462731677899</v>
      </c>
      <c r="L459" s="4">
        <v>420.18045653409501</v>
      </c>
    </row>
    <row r="460" spans="1:12" x14ac:dyDescent="0.3">
      <c r="A460" s="2" t="s">
        <v>114</v>
      </c>
      <c r="B460" s="2" t="s">
        <v>173</v>
      </c>
      <c r="C460" s="4">
        <v>6751.02209745865</v>
      </c>
      <c r="D460" s="4">
        <v>6455.43951418081</v>
      </c>
      <c r="E460" s="4">
        <v>3691.7056136633801</v>
      </c>
      <c r="F460" s="4">
        <v>2100.1233564948802</v>
      </c>
      <c r="G460" s="4">
        <v>1579.90789651102</v>
      </c>
      <c r="H460" s="4">
        <v>1392.2301205374999</v>
      </c>
      <c r="I460" s="4">
        <v>1231.3197045540101</v>
      </c>
      <c r="J460" s="4">
        <v>1168.6096341628199</v>
      </c>
      <c r="K460" s="4">
        <v>1312.56570522891</v>
      </c>
      <c r="L460" s="4">
        <v>1330.7027988417101</v>
      </c>
    </row>
    <row r="461" spans="1:12" x14ac:dyDescent="0.3">
      <c r="A461" s="10" t="s">
        <v>114</v>
      </c>
      <c r="B461" s="2" t="s">
        <v>170</v>
      </c>
      <c r="C461" s="4">
        <v>6751.02209745865</v>
      </c>
      <c r="D461" s="4">
        <v>6455.4946285559199</v>
      </c>
      <c r="E461" s="4">
        <v>3691.7056136633801</v>
      </c>
      <c r="F461" s="4">
        <v>2101.9788368675199</v>
      </c>
      <c r="G461" s="4">
        <v>1580.0521531243801</v>
      </c>
      <c r="H461" s="4">
        <v>1383.54358419706</v>
      </c>
      <c r="I461" s="4">
        <v>1220.51211660486</v>
      </c>
      <c r="J461" s="4">
        <v>1099.6632975446</v>
      </c>
      <c r="K461" s="4">
        <v>953.83827786198003</v>
      </c>
      <c r="L461" s="4">
        <v>807.46677304810203</v>
      </c>
    </row>
    <row r="462" spans="1:12" x14ac:dyDescent="0.3">
      <c r="A462" s="10" t="s">
        <v>114</v>
      </c>
      <c r="B462" s="2" t="s">
        <v>174</v>
      </c>
      <c r="C462" s="4">
        <v>6751.02209745865</v>
      </c>
      <c r="D462" s="4">
        <v>6455.4946285559199</v>
      </c>
      <c r="E462" s="4">
        <v>3691.7056136633801</v>
      </c>
      <c r="F462" s="4">
        <v>2101.78624469234</v>
      </c>
      <c r="G462" s="4">
        <v>1581.32014653483</v>
      </c>
      <c r="H462" s="4">
        <v>1385.9880062372599</v>
      </c>
      <c r="I462" s="4">
        <v>1221.69211287908</v>
      </c>
      <c r="J462" s="4">
        <v>1096.1959034808499</v>
      </c>
      <c r="K462" s="4">
        <v>945.76425418061399</v>
      </c>
      <c r="L462" s="4">
        <v>791.42154923455405</v>
      </c>
    </row>
    <row r="463" spans="1:12" x14ac:dyDescent="0.3">
      <c r="A463" s="10" t="s">
        <v>114</v>
      </c>
      <c r="B463" s="2" t="s">
        <v>175</v>
      </c>
      <c r="C463" s="4">
        <v>6751.02209745865</v>
      </c>
      <c r="D463" s="4">
        <v>6455.4946285559199</v>
      </c>
      <c r="E463" s="4">
        <v>3691.7056136633801</v>
      </c>
      <c r="F463" s="4">
        <v>2101.9544922024802</v>
      </c>
      <c r="G463" s="4">
        <v>1579.8555180228</v>
      </c>
      <c r="H463" s="4">
        <v>1385.44559861221</v>
      </c>
      <c r="I463" s="4">
        <v>1222.8592611259801</v>
      </c>
      <c r="J463" s="4">
        <v>1101.7011795896699</v>
      </c>
      <c r="K463" s="4">
        <v>955.50052825086902</v>
      </c>
      <c r="L463" s="4">
        <v>804.91244569961896</v>
      </c>
    </row>
    <row r="464" spans="1:12" x14ac:dyDescent="0.3">
      <c r="A464" s="10" t="s">
        <v>114</v>
      </c>
      <c r="B464" s="2" t="s">
        <v>176</v>
      </c>
      <c r="C464" s="4">
        <v>6751.02209745865</v>
      </c>
      <c r="D464" s="4">
        <v>6455.4946285559199</v>
      </c>
      <c r="E464" s="4">
        <v>3691.7056136633801</v>
      </c>
      <c r="F464" s="4">
        <v>2101.78624469234</v>
      </c>
      <c r="G464" s="4">
        <v>1581.2144753406201</v>
      </c>
      <c r="H464" s="4">
        <v>1386.44362685594</v>
      </c>
      <c r="I464" s="4">
        <v>1221.2975164251</v>
      </c>
      <c r="J464" s="4">
        <v>1092.28181605999</v>
      </c>
      <c r="K464" s="4">
        <v>942.20767036858103</v>
      </c>
      <c r="L464" s="4">
        <v>789.21820213468595</v>
      </c>
    </row>
    <row r="465" spans="1:12" x14ac:dyDescent="0.3">
      <c r="A465" s="10" t="s">
        <v>114</v>
      </c>
      <c r="B465" s="2" t="s">
        <v>177</v>
      </c>
      <c r="C465" s="4">
        <v>6751.02209745865</v>
      </c>
      <c r="D465" s="4">
        <v>6455.4946285559199</v>
      </c>
      <c r="E465" s="4">
        <v>3691.7056136633801</v>
      </c>
      <c r="F465" s="4">
        <v>2101.9544922024802</v>
      </c>
      <c r="G465" s="4">
        <v>1579.8555180228</v>
      </c>
      <c r="H465" s="4">
        <v>1385.44559861221</v>
      </c>
      <c r="I465" s="4">
        <v>1222.8605055286901</v>
      </c>
      <c r="J465" s="4">
        <v>1101.35844618796</v>
      </c>
      <c r="K465" s="4">
        <v>955.002823137782</v>
      </c>
      <c r="L465" s="4">
        <v>804.97239246935499</v>
      </c>
    </row>
    <row r="466" spans="1:12" x14ac:dyDescent="0.3">
      <c r="A466" s="10" t="s">
        <v>114</v>
      </c>
      <c r="B466" s="2" t="s">
        <v>178</v>
      </c>
      <c r="C466" s="4">
        <v>6751.02209745865</v>
      </c>
      <c r="D466" s="4">
        <v>6455.4946285559099</v>
      </c>
      <c r="E466" s="4">
        <v>3691.7056136633801</v>
      </c>
      <c r="F466" s="4">
        <v>2101.9544922024802</v>
      </c>
      <c r="G466" s="4">
        <v>1579.8555180228</v>
      </c>
      <c r="H466" s="4">
        <v>1385.44559861222</v>
      </c>
      <c r="I466" s="4">
        <v>1222.8605055287201</v>
      </c>
      <c r="J466" s="4">
        <v>1101.3584461907101</v>
      </c>
      <c r="K466" s="4">
        <v>955.00282314046899</v>
      </c>
      <c r="L466" s="4">
        <v>804.97239246829702</v>
      </c>
    </row>
    <row r="467" spans="1:12" x14ac:dyDescent="0.3">
      <c r="A467" s="10" t="s">
        <v>114</v>
      </c>
      <c r="B467" s="2" t="s">
        <v>179</v>
      </c>
      <c r="C467" s="4">
        <v>6751.02209745865</v>
      </c>
      <c r="D467" s="4">
        <v>6455.4946285559099</v>
      </c>
      <c r="E467" s="4">
        <v>3691.7056136633901</v>
      </c>
      <c r="F467" s="4">
        <v>2101.9544922024802</v>
      </c>
      <c r="G467" s="4">
        <v>1579.8555180228</v>
      </c>
      <c r="H467" s="4">
        <v>1385.44559861222</v>
      </c>
      <c r="I467" s="4">
        <v>1222.8605055287501</v>
      </c>
      <c r="J467" s="4">
        <v>1101.3584461903099</v>
      </c>
      <c r="K467" s="4">
        <v>955.002823139827</v>
      </c>
      <c r="L467" s="4">
        <v>804.97239246879406</v>
      </c>
    </row>
    <row r="468" spans="1:12" x14ac:dyDescent="0.3">
      <c r="A468" s="10" t="s">
        <v>114</v>
      </c>
      <c r="B468" s="2" t="s">
        <v>180</v>
      </c>
      <c r="C468" s="4">
        <v>6751.02209745865</v>
      </c>
      <c r="D468" s="4">
        <v>6455.4946285559199</v>
      </c>
      <c r="E468" s="4">
        <v>3691.7056136633801</v>
      </c>
      <c r="F468" s="4">
        <v>2101.78624469234</v>
      </c>
      <c r="G468" s="4">
        <v>1581.2144753406201</v>
      </c>
      <c r="H468" s="4">
        <v>1386.44362685594</v>
      </c>
      <c r="I468" s="4">
        <v>1221.2975164251</v>
      </c>
      <c r="J468" s="4">
        <v>1092.28181605993</v>
      </c>
      <c r="K468" s="4">
        <v>942.20767036849895</v>
      </c>
      <c r="L468" s="4">
        <v>789.218202134639</v>
      </c>
    </row>
    <row r="469" spans="1:12" x14ac:dyDescent="0.3">
      <c r="A469" s="10" t="s">
        <v>114</v>
      </c>
      <c r="B469" s="2" t="s">
        <v>181</v>
      </c>
      <c r="C469" s="4">
        <v>6751.02209745865</v>
      </c>
      <c r="D469" s="4">
        <v>6455.4946285558999</v>
      </c>
      <c r="E469" s="4">
        <v>3691.7056136633901</v>
      </c>
      <c r="F469" s="4">
        <v>2101.78624469234</v>
      </c>
      <c r="G469" s="4">
        <v>1581.2144753406201</v>
      </c>
      <c r="H469" s="4">
        <v>1386.44362685594</v>
      </c>
      <c r="I469" s="4">
        <v>1221.2975164251</v>
      </c>
      <c r="J469" s="4">
        <v>1092.28181605998</v>
      </c>
      <c r="K469" s="4">
        <v>942.207670368555</v>
      </c>
      <c r="L469" s="4">
        <v>789.21820213467004</v>
      </c>
    </row>
    <row r="470" spans="1:12" x14ac:dyDescent="0.3">
      <c r="A470" s="10" t="s">
        <v>114</v>
      </c>
      <c r="B470" s="2" t="s">
        <v>182</v>
      </c>
      <c r="C470" s="4">
        <v>6751.02209745865</v>
      </c>
      <c r="D470" s="4">
        <v>6455.4946285559199</v>
      </c>
      <c r="E470" s="4">
        <v>3691.7056136633801</v>
      </c>
      <c r="F470" s="4">
        <v>2101.78624469234</v>
      </c>
      <c r="G470" s="4">
        <v>1581.2144753406201</v>
      </c>
      <c r="H470" s="4">
        <v>1386.44362685594</v>
      </c>
      <c r="I470" s="4">
        <v>1221.2975164251</v>
      </c>
      <c r="J470" s="4">
        <v>1092.2818160597501</v>
      </c>
      <c r="K470" s="4">
        <v>942.207670368555</v>
      </c>
      <c r="L470" s="4">
        <v>789.21820213462502</v>
      </c>
    </row>
    <row r="471" spans="1:12" x14ac:dyDescent="0.3">
      <c r="A471" s="10" t="s">
        <v>114</v>
      </c>
      <c r="B471" s="2" t="s">
        <v>171</v>
      </c>
      <c r="C471" s="4">
        <v>6751.02209745865</v>
      </c>
      <c r="D471" s="4">
        <v>6455.4946285559199</v>
      </c>
      <c r="E471" s="4">
        <v>3691.7056136633801</v>
      </c>
      <c r="F471" s="4">
        <v>2101.9788368675199</v>
      </c>
      <c r="G471" s="4">
        <v>1580.0521531243801</v>
      </c>
      <c r="H471" s="4">
        <v>1383.54358419706</v>
      </c>
      <c r="I471" s="4">
        <v>1220.51211660489</v>
      </c>
      <c r="J471" s="4">
        <v>1099.6632975446601</v>
      </c>
      <c r="K471" s="4">
        <v>953.83827786203096</v>
      </c>
      <c r="L471" s="4">
        <v>807.46677304809998</v>
      </c>
    </row>
    <row r="472" spans="1:12" x14ac:dyDescent="0.3">
      <c r="A472" s="10" t="s">
        <v>114</v>
      </c>
      <c r="B472" s="2" t="s">
        <v>183</v>
      </c>
      <c r="C472" s="4">
        <v>6751.02209745865</v>
      </c>
      <c r="D472" s="4">
        <v>6455.4946285559199</v>
      </c>
      <c r="E472" s="4">
        <v>3691.7056136633801</v>
      </c>
      <c r="F472" s="4">
        <v>2101.78624469234</v>
      </c>
      <c r="G472" s="4">
        <v>1581.32014653483</v>
      </c>
      <c r="H472" s="4">
        <v>1385.9880062372599</v>
      </c>
      <c r="I472" s="4">
        <v>1221.69211287908</v>
      </c>
      <c r="J472" s="4">
        <v>1096.1959034808499</v>
      </c>
      <c r="K472" s="4">
        <v>945.76425418061899</v>
      </c>
      <c r="L472" s="4">
        <v>791.42154923351097</v>
      </c>
    </row>
    <row r="473" spans="1:12" x14ac:dyDescent="0.3">
      <c r="A473" s="10" t="s">
        <v>114</v>
      </c>
      <c r="B473" s="2" t="s">
        <v>184</v>
      </c>
      <c r="C473" s="4">
        <v>6751.02209745865</v>
      </c>
      <c r="D473" s="4">
        <v>6455.4946285559199</v>
      </c>
      <c r="E473" s="4">
        <v>3691.7056136633801</v>
      </c>
      <c r="F473" s="4">
        <v>2101.9544922024802</v>
      </c>
      <c r="G473" s="4">
        <v>1579.8555180228</v>
      </c>
      <c r="H473" s="4">
        <v>1385.44559861221</v>
      </c>
      <c r="I473" s="4">
        <v>1222.8592611261599</v>
      </c>
      <c r="J473" s="4">
        <v>1101.7011795923199</v>
      </c>
      <c r="K473" s="4">
        <v>955.50052825342698</v>
      </c>
      <c r="L473" s="4">
        <v>804.912445701151</v>
      </c>
    </row>
    <row r="474" spans="1:12" x14ac:dyDescent="0.3">
      <c r="A474" s="10" t="s">
        <v>114</v>
      </c>
      <c r="B474" s="2" t="s">
        <v>185</v>
      </c>
      <c r="C474" s="4">
        <v>6751.02209745865</v>
      </c>
      <c r="D474" s="4">
        <v>6455.4946285559199</v>
      </c>
      <c r="E474" s="4">
        <v>3691.7056136633801</v>
      </c>
      <c r="F474" s="4">
        <v>2101.78624469234</v>
      </c>
      <c r="G474" s="4">
        <v>1581.2144753406201</v>
      </c>
      <c r="H474" s="4">
        <v>1386.44362685594</v>
      </c>
      <c r="I474" s="4">
        <v>1221.2975164251</v>
      </c>
      <c r="J474" s="4">
        <v>1092.2818160598099</v>
      </c>
      <c r="K474" s="4">
        <v>942.20767036855898</v>
      </c>
      <c r="L474" s="4">
        <v>789.21820213463695</v>
      </c>
    </row>
    <row r="475" spans="1:12" x14ac:dyDescent="0.3">
      <c r="A475" s="10" t="s">
        <v>114</v>
      </c>
      <c r="B475" s="2" t="s">
        <v>186</v>
      </c>
      <c r="C475" s="4">
        <v>6751.02209745865</v>
      </c>
      <c r="D475" s="4">
        <v>6455.4946285559199</v>
      </c>
      <c r="E475" s="4">
        <v>3691.7056136633801</v>
      </c>
      <c r="F475" s="4">
        <v>2101.8095329529601</v>
      </c>
      <c r="G475" s="4">
        <v>1579.8555180228</v>
      </c>
      <c r="H475" s="4">
        <v>1382.7163332709899</v>
      </c>
      <c r="I475" s="4">
        <v>1220.5262348534</v>
      </c>
      <c r="J475" s="4">
        <v>1099.5577601580201</v>
      </c>
      <c r="K475" s="4">
        <v>952.07768649833895</v>
      </c>
      <c r="L475" s="4">
        <v>801.20223507181902</v>
      </c>
    </row>
    <row r="476" spans="1:12" x14ac:dyDescent="0.3">
      <c r="A476" s="10" t="s">
        <v>114</v>
      </c>
      <c r="B476" s="2" t="s">
        <v>187</v>
      </c>
      <c r="C476" s="4">
        <v>6751.02209745865</v>
      </c>
      <c r="D476" s="4">
        <v>6455.4946285559199</v>
      </c>
      <c r="E476" s="4">
        <v>3691.7056136633801</v>
      </c>
      <c r="F476" s="4">
        <v>2101.8095329529601</v>
      </c>
      <c r="G476" s="4">
        <v>1579.8555180228</v>
      </c>
      <c r="H476" s="4">
        <v>1382.7163332709899</v>
      </c>
      <c r="I476" s="4">
        <v>1220.5262348534</v>
      </c>
      <c r="J476" s="4">
        <v>1099.5577601579701</v>
      </c>
      <c r="K476" s="4">
        <v>952.07768649829598</v>
      </c>
      <c r="L476" s="4">
        <v>801.20223507191497</v>
      </c>
    </row>
    <row r="477" spans="1:12" x14ac:dyDescent="0.3">
      <c r="A477" s="10" t="s">
        <v>114</v>
      </c>
      <c r="B477" s="2" t="s">
        <v>188</v>
      </c>
      <c r="C477" s="4">
        <v>6751.02209745865</v>
      </c>
      <c r="D477" s="4">
        <v>6455.4946285559199</v>
      </c>
      <c r="E477" s="4">
        <v>3691.7056136633801</v>
      </c>
      <c r="F477" s="4">
        <v>2101.8095329529601</v>
      </c>
      <c r="G477" s="4">
        <v>1579.8555180228</v>
      </c>
      <c r="H477" s="4">
        <v>1382.7163332709899</v>
      </c>
      <c r="I477" s="4">
        <v>1220.5262348534</v>
      </c>
      <c r="J477" s="4">
        <v>1099.5577601579801</v>
      </c>
      <c r="K477" s="4">
        <v>952.07768649830496</v>
      </c>
      <c r="L477" s="4">
        <v>801.20223507238802</v>
      </c>
    </row>
    <row r="478" spans="1:12" x14ac:dyDescent="0.3">
      <c r="A478" s="10" t="s">
        <v>114</v>
      </c>
      <c r="B478" s="2" t="s">
        <v>189</v>
      </c>
      <c r="C478" s="4">
        <v>6751.02209745865</v>
      </c>
      <c r="D478" s="4">
        <v>6455.4946285559199</v>
      </c>
      <c r="E478" s="4">
        <v>3691.7056136633801</v>
      </c>
      <c r="F478" s="4">
        <v>2102.1082680456798</v>
      </c>
      <c r="G478" s="4">
        <v>1581.4319030576701</v>
      </c>
      <c r="H478" s="4">
        <v>1382.67285159687</v>
      </c>
      <c r="I478" s="4">
        <v>1221.11984208996</v>
      </c>
      <c r="J478" s="4">
        <v>1098.6255281670301</v>
      </c>
      <c r="K478" s="4">
        <v>946.14883863579405</v>
      </c>
      <c r="L478" s="4">
        <v>787.74190227614997</v>
      </c>
    </row>
    <row r="479" spans="1:12" x14ac:dyDescent="0.3">
      <c r="A479" s="10" t="s">
        <v>114</v>
      </c>
      <c r="B479" s="2" t="s">
        <v>190</v>
      </c>
      <c r="C479" s="4">
        <v>6751.02209745865</v>
      </c>
      <c r="D479" s="4">
        <v>6455.4946285559199</v>
      </c>
      <c r="E479" s="4">
        <v>3691.7056136633801</v>
      </c>
      <c r="F479" s="4">
        <v>2102.1082680456798</v>
      </c>
      <c r="G479" s="4">
        <v>1581.4319030576701</v>
      </c>
      <c r="H479" s="4">
        <v>1382.67285159687</v>
      </c>
      <c r="I479" s="4">
        <v>1221.11984208996</v>
      </c>
      <c r="J479" s="4">
        <v>1098.6255281670301</v>
      </c>
      <c r="K479" s="4">
        <v>946.14883863579405</v>
      </c>
      <c r="L479" s="4">
        <v>787.74190228022599</v>
      </c>
    </row>
    <row r="480" spans="1:12" x14ac:dyDescent="0.3">
      <c r="A480" s="10" t="s">
        <v>114</v>
      </c>
      <c r="B480" s="2" t="s">
        <v>191</v>
      </c>
      <c r="C480" s="4">
        <v>6751.02209745865</v>
      </c>
      <c r="D480" s="4">
        <v>6455.4946285559199</v>
      </c>
      <c r="E480" s="4">
        <v>3691.7056136633801</v>
      </c>
      <c r="F480" s="4">
        <v>2102.1082680456798</v>
      </c>
      <c r="G480" s="4">
        <v>1581.4319030576701</v>
      </c>
      <c r="H480" s="4">
        <v>1382.67285159687</v>
      </c>
      <c r="I480" s="4">
        <v>1221.11984208996</v>
      </c>
      <c r="J480" s="4">
        <v>1098.6255281670301</v>
      </c>
      <c r="K480" s="4">
        <v>946.14883863579405</v>
      </c>
      <c r="L480" s="4">
        <v>787.74190227549195</v>
      </c>
    </row>
    <row r="481" spans="1:12" x14ac:dyDescent="0.3">
      <c r="A481" s="10" t="s">
        <v>114</v>
      </c>
      <c r="B481" s="2" t="s">
        <v>172</v>
      </c>
      <c r="C481" s="4">
        <v>6751.02209745865</v>
      </c>
      <c r="D481" s="4">
        <v>6455.4946285559199</v>
      </c>
      <c r="E481" s="4">
        <v>3691.7056136633801</v>
      </c>
      <c r="F481" s="4">
        <v>2101.9788368675199</v>
      </c>
      <c r="G481" s="4">
        <v>1580.0521531243801</v>
      </c>
      <c r="H481" s="4">
        <v>1383.54358419706</v>
      </c>
      <c r="I481" s="4">
        <v>1220.5121166046499</v>
      </c>
      <c r="J481" s="4">
        <v>1099.6632975442101</v>
      </c>
      <c r="K481" s="4">
        <v>953.83827786166705</v>
      </c>
      <c r="L481" s="4">
        <v>807.46677304929597</v>
      </c>
    </row>
    <row r="482" spans="1:12" x14ac:dyDescent="0.3">
      <c r="A482" s="10" t="s">
        <v>114</v>
      </c>
      <c r="B482" s="2" t="s">
        <v>192</v>
      </c>
      <c r="C482" s="4">
        <v>6751.02209745865</v>
      </c>
      <c r="D482" s="4">
        <v>6455.4946285559199</v>
      </c>
      <c r="E482" s="4">
        <v>3691.7056136633801</v>
      </c>
      <c r="F482" s="4">
        <v>2101.78624469234</v>
      </c>
      <c r="G482" s="4">
        <v>1581.32014653483</v>
      </c>
      <c r="H482" s="4">
        <v>1385.9880062372599</v>
      </c>
      <c r="I482" s="4">
        <v>1221.69211287908</v>
      </c>
      <c r="J482" s="4">
        <v>1096.1959034808499</v>
      </c>
      <c r="K482" s="4">
        <v>945.76425418061501</v>
      </c>
      <c r="L482" s="4">
        <v>791.42154923338001</v>
      </c>
    </row>
    <row r="483" spans="1:12" x14ac:dyDescent="0.3">
      <c r="A483" s="10" t="s">
        <v>114</v>
      </c>
      <c r="B483" s="2" t="s">
        <v>193</v>
      </c>
      <c r="C483" s="4">
        <v>6751.02209745865</v>
      </c>
      <c r="D483" s="4">
        <v>6455.4946285559199</v>
      </c>
      <c r="E483" s="4">
        <v>3691.7056136633801</v>
      </c>
      <c r="F483" s="4">
        <v>2101.9544922024802</v>
      </c>
      <c r="G483" s="4">
        <v>1579.8555180228</v>
      </c>
      <c r="H483" s="4">
        <v>1385.44559861221</v>
      </c>
      <c r="I483" s="4">
        <v>1222.8592611260899</v>
      </c>
      <c r="J483" s="4">
        <v>1101.7011795913299</v>
      </c>
      <c r="K483" s="4">
        <v>955.50052825247496</v>
      </c>
      <c r="L483" s="4">
        <v>804.91244570057995</v>
      </c>
    </row>
    <row r="484" spans="1:12" x14ac:dyDescent="0.3">
      <c r="A484" s="10" t="s">
        <v>114</v>
      </c>
      <c r="B484" s="2" t="s">
        <v>194</v>
      </c>
      <c r="C484" s="4">
        <v>6751.02209745865</v>
      </c>
      <c r="D484" s="4">
        <v>6455.4946285559199</v>
      </c>
      <c r="E484" s="4">
        <v>3691.7056136633801</v>
      </c>
      <c r="F484" s="4">
        <v>2101.78624469234</v>
      </c>
      <c r="G484" s="4">
        <v>1581.2144753406201</v>
      </c>
      <c r="H484" s="4">
        <v>1386.44362685594</v>
      </c>
      <c r="I484" s="4">
        <v>1221.2975164251</v>
      </c>
      <c r="J484" s="4">
        <v>1092.28181605963</v>
      </c>
      <c r="K484" s="4">
        <v>942.20767036865698</v>
      </c>
      <c r="L484" s="4">
        <v>789.21820213464105</v>
      </c>
    </row>
    <row r="485" spans="1:12" x14ac:dyDescent="0.3">
      <c r="A485" s="10" t="s">
        <v>114</v>
      </c>
      <c r="B485" s="2" t="s">
        <v>195</v>
      </c>
      <c r="C485" s="4">
        <v>6751.02209745865</v>
      </c>
      <c r="D485" s="4">
        <v>6455.4946285559199</v>
      </c>
      <c r="E485" s="4">
        <v>3691.7056136633801</v>
      </c>
      <c r="F485" s="4">
        <v>2101.8095329529601</v>
      </c>
      <c r="G485" s="4">
        <v>1579.8555180228</v>
      </c>
      <c r="H485" s="4">
        <v>1382.7163332709899</v>
      </c>
      <c r="I485" s="4">
        <v>1220.5262348534</v>
      </c>
      <c r="J485" s="4">
        <v>1099.5577601579801</v>
      </c>
      <c r="K485" s="4">
        <v>952.07768649830496</v>
      </c>
      <c r="L485" s="4">
        <v>801.202235072343</v>
      </c>
    </row>
    <row r="486" spans="1:12" x14ac:dyDescent="0.3">
      <c r="A486" s="10" t="s">
        <v>114</v>
      </c>
      <c r="B486" s="2" t="s">
        <v>196</v>
      </c>
      <c r="C486" s="4">
        <v>6751.02209745865</v>
      </c>
      <c r="D486" s="4">
        <v>6455.4946285559199</v>
      </c>
      <c r="E486" s="4">
        <v>3691.7056136633801</v>
      </c>
      <c r="F486" s="4">
        <v>2101.8095329529601</v>
      </c>
      <c r="G486" s="4">
        <v>1579.8555180228</v>
      </c>
      <c r="H486" s="4">
        <v>1382.7163332709899</v>
      </c>
      <c r="I486" s="4">
        <v>1220.5262348534</v>
      </c>
      <c r="J486" s="4">
        <v>1099.5577601580201</v>
      </c>
      <c r="K486" s="4">
        <v>952.07768649833895</v>
      </c>
      <c r="L486" s="4">
        <v>801.20223507226297</v>
      </c>
    </row>
    <row r="487" spans="1:12" x14ac:dyDescent="0.3">
      <c r="A487" s="10" t="s">
        <v>114</v>
      </c>
      <c r="B487" s="2" t="s">
        <v>197</v>
      </c>
      <c r="C487" s="4">
        <v>6751.02209745865</v>
      </c>
      <c r="D487" s="4">
        <v>6455.4946285559199</v>
      </c>
      <c r="E487" s="4">
        <v>3691.7056136633801</v>
      </c>
      <c r="F487" s="4">
        <v>2101.8095329529601</v>
      </c>
      <c r="G487" s="4">
        <v>1579.8555180228</v>
      </c>
      <c r="H487" s="4">
        <v>1382.7163332709899</v>
      </c>
      <c r="I487" s="4">
        <v>1220.5262348534</v>
      </c>
      <c r="J487" s="4">
        <v>1099.5577601579801</v>
      </c>
      <c r="K487" s="4">
        <v>952.07768649830598</v>
      </c>
      <c r="L487" s="4">
        <v>801.20223508976403</v>
      </c>
    </row>
    <row r="488" spans="1:12" x14ac:dyDescent="0.3">
      <c r="A488" s="10" t="s">
        <v>114</v>
      </c>
      <c r="B488" s="2" t="s">
        <v>198</v>
      </c>
      <c r="C488" s="4">
        <v>6751.02209745865</v>
      </c>
      <c r="D488" s="4">
        <v>6455.4946285559199</v>
      </c>
      <c r="E488" s="4">
        <v>3691.7056136633801</v>
      </c>
      <c r="F488" s="4">
        <v>2102.1082680456798</v>
      </c>
      <c r="G488" s="4">
        <v>1581.4319030576701</v>
      </c>
      <c r="H488" s="4">
        <v>1382.67285159687</v>
      </c>
      <c r="I488" s="4">
        <v>1221.11984208996</v>
      </c>
      <c r="J488" s="4">
        <v>1098.6255281670301</v>
      </c>
      <c r="K488" s="4">
        <v>946.14883863579405</v>
      </c>
      <c r="L488" s="4">
        <v>787.74190227615395</v>
      </c>
    </row>
    <row r="489" spans="1:12" x14ac:dyDescent="0.3">
      <c r="A489" s="10" t="s">
        <v>114</v>
      </c>
      <c r="B489" s="2" t="s">
        <v>199</v>
      </c>
      <c r="C489" s="4">
        <v>6751.02209745865</v>
      </c>
      <c r="D489" s="4">
        <v>6455.4946285559199</v>
      </c>
      <c r="E489" s="4">
        <v>3691.7056136633801</v>
      </c>
      <c r="F489" s="4">
        <v>2102.1082680456798</v>
      </c>
      <c r="G489" s="4">
        <v>1581.4319030576701</v>
      </c>
      <c r="H489" s="4">
        <v>1382.67285159687</v>
      </c>
      <c r="I489" s="4">
        <v>1221.11984208996</v>
      </c>
      <c r="J489" s="4">
        <v>1098.6255281670301</v>
      </c>
      <c r="K489" s="4">
        <v>946.14883863579405</v>
      </c>
      <c r="L489" s="4">
        <v>787.74190227547399</v>
      </c>
    </row>
    <row r="490" spans="1:12" x14ac:dyDescent="0.3">
      <c r="A490" s="10" t="s">
        <v>114</v>
      </c>
      <c r="B490" s="2" t="s">
        <v>200</v>
      </c>
      <c r="C490" s="4">
        <v>6751.02209745865</v>
      </c>
      <c r="D490" s="4">
        <v>6455.4946285559199</v>
      </c>
      <c r="E490" s="4">
        <v>3691.7056136633801</v>
      </c>
      <c r="F490" s="4">
        <v>2102.1082680456798</v>
      </c>
      <c r="G490" s="4">
        <v>1581.4319030576701</v>
      </c>
      <c r="H490" s="4">
        <v>1382.67285159687</v>
      </c>
      <c r="I490" s="4">
        <v>1221.11984208996</v>
      </c>
      <c r="J490" s="4">
        <v>1098.6255281670301</v>
      </c>
      <c r="K490" s="4">
        <v>946.14883863579405</v>
      </c>
      <c r="L490" s="4">
        <v>787.74190227615395</v>
      </c>
    </row>
  </sheetData>
  <sortState xmlns:xlrd2="http://schemas.microsoft.com/office/spreadsheetml/2017/richdata2" ref="A3:L242">
    <sortCondition ref="B3:B242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5F857-BB27-4CEB-A2D2-6D19D0178303}">
  <dimension ref="A1:T62"/>
  <sheetViews>
    <sheetView topLeftCell="A35" workbookViewId="0">
      <selection activeCell="A57" sqref="A57:A62"/>
    </sheetView>
  </sheetViews>
  <sheetFormatPr defaultRowHeight="14.4" x14ac:dyDescent="0.3"/>
  <cols>
    <col min="1" max="1" width="19.88671875" bestFit="1" customWidth="1"/>
  </cols>
  <sheetData>
    <row r="1" spans="1:20" ht="72" x14ac:dyDescent="0.3">
      <c r="B1" s="20">
        <v>2010</v>
      </c>
      <c r="C1" s="20">
        <v>2011</v>
      </c>
      <c r="D1" s="20">
        <v>2015</v>
      </c>
      <c r="E1" s="20">
        <v>2020</v>
      </c>
      <c r="F1" s="20">
        <v>2025</v>
      </c>
      <c r="G1" s="20">
        <v>2030</v>
      </c>
      <c r="H1" s="20">
        <v>2035</v>
      </c>
      <c r="I1" s="20">
        <v>2040</v>
      </c>
      <c r="J1" s="20">
        <v>2045</v>
      </c>
      <c r="K1" s="20">
        <v>2050</v>
      </c>
      <c r="M1" s="13"/>
      <c r="N1" s="12" t="s">
        <v>45</v>
      </c>
      <c r="O1" s="12" t="s">
        <v>46</v>
      </c>
      <c r="P1" s="12" t="s">
        <v>47</v>
      </c>
      <c r="Q1" s="12" t="s">
        <v>48</v>
      </c>
      <c r="R1" s="12" t="s">
        <v>49</v>
      </c>
      <c r="S1" s="12" t="s">
        <v>50</v>
      </c>
      <c r="T1" s="12" t="s">
        <v>51</v>
      </c>
    </row>
    <row r="2" spans="1:20" x14ac:dyDescent="0.3">
      <c r="A2" s="2" t="s">
        <v>2</v>
      </c>
      <c r="B2" s="21">
        <f>SUMIFS(NOx!C:C,NOx!$B:$B,$A2,NOx!$A:$A,"COMNOx")+SUMIFS(NOx!C:C,NOx!$B:$B,$A2,NOx!$A:$A,"ELCNOx")+SUMIFS(NOx!C:C,NOx!$B:$B,$A2,NOx!$A:$A,"ETHNOx")+SUMIFS(NOx!C:C,NOx!$B:$B,$A2,NOx!$A:$A,"INDNOx")+SUMIFS(NOx!C:C,NOx!$B:$B,$A2,NOx!$A:$A,"REFNOx")+SUMIFS(NOx!C:C,NOx!$B:$B,$A2,NOx!$A:$A,"RESNOx")+SUMIFS(NOx!C:C,NOx!$B:$B,$A2,NOx!$A:$A,"RSSNOx")+SUMIFS(NOx!C:C,NOx!$B:$B,$A2,NOx!$A:$A,"TRNNOx")</f>
        <v>11149.823309760399</v>
      </c>
      <c r="C2" s="21">
        <f>SUMIFS(NOx!D:D,NOx!$B:$B,$A2,NOx!$A:$A,"COMNOx")+SUMIFS(NOx!D:D,NOx!$B:$B,$A2,NOx!$A:$A,"ELCNOx")+SUMIFS(NOx!D:D,NOx!$B:$B,$A2,NOx!$A:$A,"ETHNOx")+SUMIFS(NOx!D:D,NOx!$B:$B,$A2,NOx!$A:$A,"INDNOx")+SUMIFS(NOx!D:D,NOx!$B:$B,$A2,NOx!$A:$A,"REFNOx")+SUMIFS(NOx!D:D,NOx!$B:$B,$A2,NOx!$A:$A,"RESNOx")+SUMIFS(NOx!D:D,NOx!$B:$B,$A2,NOx!$A:$A,"RSSNOx")+SUMIFS(NOx!D:D,NOx!$B:$B,$A2,NOx!$A:$A,"TRNNOx")</f>
        <v>10510.784758220481</v>
      </c>
      <c r="D2" s="21">
        <f>SUMIFS(NOx!E:E,NOx!$B:$B,$A2,NOx!$A:$A,"COMNOx")+SUMIFS(NOx!E:E,NOx!$B:$B,$A2,NOx!$A:$A,"ELCNOx")+SUMIFS(NOx!E:E,NOx!$B:$B,$A2,NOx!$A:$A,"ETHNOx")+SUMIFS(NOx!E:E,NOx!$B:$B,$A2,NOx!$A:$A,"INDNOx")+SUMIFS(NOx!E:E,NOx!$B:$B,$A2,NOx!$A:$A,"REFNOx")+SUMIFS(NOx!E:E,NOx!$B:$B,$A2,NOx!$A:$A,"RESNOx")+SUMIFS(NOx!E:E,NOx!$B:$B,$A2,NOx!$A:$A,"RSSNOx")+SUMIFS(NOx!E:E,NOx!$B:$B,$A2,NOx!$A:$A,"TRNNOx")</f>
        <v>7423.851038296596</v>
      </c>
      <c r="E2" s="21">
        <f>SUMIFS(NOx!F:F,NOx!$B:$B,$A2,NOx!$A:$A,"COMNOx")+SUMIFS(NOx!F:F,NOx!$B:$B,$A2,NOx!$A:$A,"ELCNOx")+SUMIFS(NOx!F:F,NOx!$B:$B,$A2,NOx!$A:$A,"ETHNOx")+SUMIFS(NOx!F:F,NOx!$B:$B,$A2,NOx!$A:$A,"INDNOx")+SUMIFS(NOx!F:F,NOx!$B:$B,$A2,NOx!$A:$A,"REFNOx")+SUMIFS(NOx!F:F,NOx!$B:$B,$A2,NOx!$A:$A,"RESNOx")+SUMIFS(NOx!F:F,NOx!$B:$B,$A2,NOx!$A:$A,"RSSNOx")+SUMIFS(NOx!F:F,NOx!$B:$B,$A2,NOx!$A:$A,"TRNNOx")</f>
        <v>5670.3622076318588</v>
      </c>
      <c r="F2" s="21">
        <f>SUMIFS(NOx!G:G,NOx!$B:$B,$A2,NOx!$A:$A,"COMNOx")+SUMIFS(NOx!G:G,NOx!$B:$B,$A2,NOx!$A:$A,"ELCNOx")+SUMIFS(NOx!G:G,NOx!$B:$B,$A2,NOx!$A:$A,"ETHNOx")+SUMIFS(NOx!G:G,NOx!$B:$B,$A2,NOx!$A:$A,"INDNOx")+SUMIFS(NOx!G:G,NOx!$B:$B,$A2,NOx!$A:$A,"REFNOx")+SUMIFS(NOx!G:G,NOx!$B:$B,$A2,NOx!$A:$A,"RESNOx")+SUMIFS(NOx!G:G,NOx!$B:$B,$A2,NOx!$A:$A,"RSSNOx")+SUMIFS(NOx!G:G,NOx!$B:$B,$A2,NOx!$A:$A,"TRNNOx")</f>
        <v>4965.2599654515143</v>
      </c>
      <c r="G2" s="21">
        <f>SUMIFS(NOx!H:H,NOx!$B:$B,$A2,NOx!$A:$A,"COMNOx")+SUMIFS(NOx!H:H,NOx!$B:$B,$A2,NOx!$A:$A,"ELCNOx")+SUMIFS(NOx!H:H,NOx!$B:$B,$A2,NOx!$A:$A,"ETHNOx")+SUMIFS(NOx!H:H,NOx!$B:$B,$A2,NOx!$A:$A,"INDNOx")+SUMIFS(NOx!H:H,NOx!$B:$B,$A2,NOx!$A:$A,"REFNOx")+SUMIFS(NOx!H:H,NOx!$B:$B,$A2,NOx!$A:$A,"RESNOx")+SUMIFS(NOx!H:H,NOx!$B:$B,$A2,NOx!$A:$A,"RSSNOx")+SUMIFS(NOx!H:H,NOx!$B:$B,$A2,NOx!$A:$A,"TRNNOx")</f>
        <v>4516.3152319436076</v>
      </c>
      <c r="H2" s="21">
        <f>SUMIFS(NOx!I:I,NOx!$B:$B,$A2,NOx!$A:$A,"COMNOx")+SUMIFS(NOx!I:I,NOx!$B:$B,$A2,NOx!$A:$A,"ELCNOx")+SUMIFS(NOx!I:I,NOx!$B:$B,$A2,NOx!$A:$A,"ETHNOx")+SUMIFS(NOx!I:I,NOx!$B:$B,$A2,NOx!$A:$A,"INDNOx")+SUMIFS(NOx!I:I,NOx!$B:$B,$A2,NOx!$A:$A,"REFNOx")+SUMIFS(NOx!I:I,NOx!$B:$B,$A2,NOx!$A:$A,"RESNOx")+SUMIFS(NOx!I:I,NOx!$B:$B,$A2,NOx!$A:$A,"RSSNOx")+SUMIFS(NOx!I:I,NOx!$B:$B,$A2,NOx!$A:$A,"TRNNOx")</f>
        <v>4450.159316953891</v>
      </c>
      <c r="I2" s="21">
        <f>SUMIFS(NOx!J:J,NOx!$B:$B,$A2,NOx!$A:$A,"COMNOx")+SUMIFS(NOx!J:J,NOx!$B:$B,$A2,NOx!$A:$A,"ELCNOx")+SUMIFS(NOx!J:J,NOx!$B:$B,$A2,NOx!$A:$A,"ETHNOx")+SUMIFS(NOx!J:J,NOx!$B:$B,$A2,NOx!$A:$A,"INDNOx")+SUMIFS(NOx!J:J,NOx!$B:$B,$A2,NOx!$A:$A,"REFNOx")+SUMIFS(NOx!J:J,NOx!$B:$B,$A2,NOx!$A:$A,"RESNOx")+SUMIFS(NOx!J:J,NOx!$B:$B,$A2,NOx!$A:$A,"RSSNOx")+SUMIFS(NOx!J:J,NOx!$B:$B,$A2,NOx!$A:$A,"TRNNOx")</f>
        <v>3700.9137254298762</v>
      </c>
      <c r="J2" s="21">
        <f>SUMIFS(NOx!K:K,NOx!$B:$B,$A2,NOx!$A:$A,"COMNOx")+SUMIFS(NOx!K:K,NOx!$B:$B,$A2,NOx!$A:$A,"ELCNOx")+SUMIFS(NOx!K:K,NOx!$B:$B,$A2,NOx!$A:$A,"ETHNOx")+SUMIFS(NOx!K:K,NOx!$B:$B,$A2,NOx!$A:$A,"INDNOx")+SUMIFS(NOx!K:K,NOx!$B:$B,$A2,NOx!$A:$A,"REFNOx")+SUMIFS(NOx!K:K,NOx!$B:$B,$A2,NOx!$A:$A,"RESNOx")+SUMIFS(NOx!K:K,NOx!$B:$B,$A2,NOx!$A:$A,"RSSNOx")+SUMIFS(NOx!K:K,NOx!$B:$B,$A2,NOx!$A:$A,"TRNNOx")</f>
        <v>2442.9448950593146</v>
      </c>
      <c r="K2" s="21">
        <f>SUMIFS(NOx!L:L,NOx!$B:$B,$A2,NOx!$A:$A,"COMNOx")+SUMIFS(NOx!L:L,NOx!$B:$B,$A2,NOx!$A:$A,"ELCNOx")+SUMIFS(NOx!L:L,NOx!$B:$B,$A2,NOx!$A:$A,"ETHNOx")+SUMIFS(NOx!L:L,NOx!$B:$B,$A2,NOx!$A:$A,"INDNOx")+SUMIFS(NOx!L:L,NOx!$B:$B,$A2,NOx!$A:$A,"REFNOx")+SUMIFS(NOx!L:L,NOx!$B:$B,$A2,NOx!$A:$A,"RESNOx")+SUMIFS(NOx!L:L,NOx!$B:$B,$A2,NOx!$A:$A,"RSSNOx")+SUMIFS(NOx!L:L,NOx!$B:$B,$A2,NOx!$A:$A,"TRNNOx")</f>
        <v>2376.0388219815482</v>
      </c>
      <c r="M2" s="9" t="str">
        <f t="shared" ref="M2:M60" si="0">RIGHT(A2,4)</f>
        <v>0001</v>
      </c>
      <c r="N2" s="9">
        <f>VLOOKUP($M2,scenarios!$A$2:$I$61,3)</f>
        <v>2050</v>
      </c>
      <c r="O2" s="9" t="str">
        <f>VLOOKUP($M2,scenarios!$A$2:$I$61,4)</f>
        <v>Ref</v>
      </c>
      <c r="P2" s="9" t="str">
        <f>VLOOKUP($M2,scenarios!$A$2:$I$61,5)</f>
        <v>Ref</v>
      </c>
      <c r="Q2" s="9" t="str">
        <f>VLOOKUP($M2,scenarios!$A$2:$I$61,6)</f>
        <v>Ref</v>
      </c>
      <c r="R2" s="9" t="str">
        <f>VLOOKUP($M2,scenarios!$A$2:$I$61,7)</f>
        <v>Ref</v>
      </c>
      <c r="S2" s="9" t="str">
        <f>VLOOKUP($M2,scenarios!$A$2:$I$61,8)</f>
        <v>Ref</v>
      </c>
      <c r="T2" s="9" t="str">
        <f>VLOOKUP($M2,scenarios!$A$2:$I$61,9)</f>
        <v>Ref</v>
      </c>
    </row>
    <row r="3" spans="1:20" x14ac:dyDescent="0.3">
      <c r="A3" s="2" t="s">
        <v>3</v>
      </c>
      <c r="B3" s="21">
        <f>SUMIFS(NOx!C:C,NOx!$B:$B,$A3,NOx!$A:$A,"COMNOx")+SUMIFS(NOx!C:C,NOx!$B:$B,$A3,NOx!$A:$A,"ELCNOx")+SUMIFS(NOx!C:C,NOx!$B:$B,$A3,NOx!$A:$A,"ETHNOx")+SUMIFS(NOx!C:C,NOx!$B:$B,$A3,NOx!$A:$A,"INDNOx")+SUMIFS(NOx!C:C,NOx!$B:$B,$A3,NOx!$A:$A,"REFNOx")+SUMIFS(NOx!C:C,NOx!$B:$B,$A3,NOx!$A:$A,"RESNOx")+SUMIFS(NOx!C:C,NOx!$B:$B,$A3,NOx!$A:$A,"RSSNOx")+SUMIFS(NOx!C:C,NOx!$B:$B,$A3,NOx!$A:$A,"TRNNOx")</f>
        <v>11156.524615642895</v>
      </c>
      <c r="C3" s="21">
        <f>SUMIFS(NOx!D:D,NOx!$B:$B,$A3,NOx!$A:$A,"COMNOx")+SUMIFS(NOx!D:D,NOx!$B:$B,$A3,NOx!$A:$A,"ELCNOx")+SUMIFS(NOx!D:D,NOx!$B:$B,$A3,NOx!$A:$A,"ETHNOx")+SUMIFS(NOx!D:D,NOx!$B:$B,$A3,NOx!$A:$A,"INDNOx")+SUMIFS(NOx!D:D,NOx!$B:$B,$A3,NOx!$A:$A,"REFNOx")+SUMIFS(NOx!D:D,NOx!$B:$B,$A3,NOx!$A:$A,"RESNOx")+SUMIFS(NOx!D:D,NOx!$B:$B,$A3,NOx!$A:$A,"RSSNOx")+SUMIFS(NOx!D:D,NOx!$B:$B,$A3,NOx!$A:$A,"TRNNOx")</f>
        <v>10500.936329687291</v>
      </c>
      <c r="D3" s="21">
        <f>SUMIFS(NOx!E:E,NOx!$B:$B,$A3,NOx!$A:$A,"COMNOx")+SUMIFS(NOx!E:E,NOx!$B:$B,$A3,NOx!$A:$A,"ELCNOx")+SUMIFS(NOx!E:E,NOx!$B:$B,$A3,NOx!$A:$A,"ETHNOx")+SUMIFS(NOx!E:E,NOx!$B:$B,$A3,NOx!$A:$A,"INDNOx")+SUMIFS(NOx!E:E,NOx!$B:$B,$A3,NOx!$A:$A,"REFNOx")+SUMIFS(NOx!E:E,NOx!$B:$B,$A3,NOx!$A:$A,"RESNOx")+SUMIFS(NOx!E:E,NOx!$B:$B,$A3,NOx!$A:$A,"RSSNOx")+SUMIFS(NOx!E:E,NOx!$B:$B,$A3,NOx!$A:$A,"TRNNOx")</f>
        <v>7461.5896119171002</v>
      </c>
      <c r="E3" s="21">
        <f>SUMIFS(NOx!F:F,NOx!$B:$B,$A3,NOx!$A:$A,"COMNOx")+SUMIFS(NOx!F:F,NOx!$B:$B,$A3,NOx!$A:$A,"ELCNOx")+SUMIFS(NOx!F:F,NOx!$B:$B,$A3,NOx!$A:$A,"ETHNOx")+SUMIFS(NOx!F:F,NOx!$B:$B,$A3,NOx!$A:$A,"INDNOx")+SUMIFS(NOx!F:F,NOx!$B:$B,$A3,NOx!$A:$A,"REFNOx")+SUMIFS(NOx!F:F,NOx!$B:$B,$A3,NOx!$A:$A,"RESNOx")+SUMIFS(NOx!F:F,NOx!$B:$B,$A3,NOx!$A:$A,"RSSNOx")+SUMIFS(NOx!F:F,NOx!$B:$B,$A3,NOx!$A:$A,"TRNNOx")</f>
        <v>5744.2586245947932</v>
      </c>
      <c r="F3" s="21">
        <f>SUMIFS(NOx!G:G,NOx!$B:$B,$A3,NOx!$A:$A,"COMNOx")+SUMIFS(NOx!G:G,NOx!$B:$B,$A3,NOx!$A:$A,"ELCNOx")+SUMIFS(NOx!G:G,NOx!$B:$B,$A3,NOx!$A:$A,"ETHNOx")+SUMIFS(NOx!G:G,NOx!$B:$B,$A3,NOx!$A:$A,"INDNOx")+SUMIFS(NOx!G:G,NOx!$B:$B,$A3,NOx!$A:$A,"REFNOx")+SUMIFS(NOx!G:G,NOx!$B:$B,$A3,NOx!$A:$A,"RESNOx")+SUMIFS(NOx!G:G,NOx!$B:$B,$A3,NOx!$A:$A,"RSSNOx")+SUMIFS(NOx!G:G,NOx!$B:$B,$A3,NOx!$A:$A,"TRNNOx")</f>
        <v>4779.2063964027911</v>
      </c>
      <c r="G3" s="21">
        <f>SUMIFS(NOx!H:H,NOx!$B:$B,$A3,NOx!$A:$A,"COMNOx")+SUMIFS(NOx!H:H,NOx!$B:$B,$A3,NOx!$A:$A,"ELCNOx")+SUMIFS(NOx!H:H,NOx!$B:$B,$A3,NOx!$A:$A,"ETHNOx")+SUMIFS(NOx!H:H,NOx!$B:$B,$A3,NOx!$A:$A,"INDNOx")+SUMIFS(NOx!H:H,NOx!$B:$B,$A3,NOx!$A:$A,"REFNOx")+SUMIFS(NOx!H:H,NOx!$B:$B,$A3,NOx!$A:$A,"RESNOx")+SUMIFS(NOx!H:H,NOx!$B:$B,$A3,NOx!$A:$A,"RSSNOx")+SUMIFS(NOx!H:H,NOx!$B:$B,$A3,NOx!$A:$A,"TRNNOx")</f>
        <v>4529.9433650147193</v>
      </c>
      <c r="H3" s="21">
        <f>SUMIFS(NOx!I:I,NOx!$B:$B,$A3,NOx!$A:$A,"COMNOx")+SUMIFS(NOx!I:I,NOx!$B:$B,$A3,NOx!$A:$A,"ELCNOx")+SUMIFS(NOx!I:I,NOx!$B:$B,$A3,NOx!$A:$A,"ETHNOx")+SUMIFS(NOx!I:I,NOx!$B:$B,$A3,NOx!$A:$A,"INDNOx")+SUMIFS(NOx!I:I,NOx!$B:$B,$A3,NOx!$A:$A,"REFNOx")+SUMIFS(NOx!I:I,NOx!$B:$B,$A3,NOx!$A:$A,"RESNOx")+SUMIFS(NOx!I:I,NOx!$B:$B,$A3,NOx!$A:$A,"RSSNOx")+SUMIFS(NOx!I:I,NOx!$B:$B,$A3,NOx!$A:$A,"TRNNOx")</f>
        <v>4237.9632734864572</v>
      </c>
      <c r="I3" s="21">
        <f>SUMIFS(NOx!J:J,NOx!$B:$B,$A3,NOx!$A:$A,"COMNOx")+SUMIFS(NOx!J:J,NOx!$B:$B,$A3,NOx!$A:$A,"ELCNOx")+SUMIFS(NOx!J:J,NOx!$B:$B,$A3,NOx!$A:$A,"ETHNOx")+SUMIFS(NOx!J:J,NOx!$B:$B,$A3,NOx!$A:$A,"INDNOx")+SUMIFS(NOx!J:J,NOx!$B:$B,$A3,NOx!$A:$A,"REFNOx")+SUMIFS(NOx!J:J,NOx!$B:$B,$A3,NOx!$A:$A,"RESNOx")+SUMIFS(NOx!J:J,NOx!$B:$B,$A3,NOx!$A:$A,"RSSNOx")+SUMIFS(NOx!J:J,NOx!$B:$B,$A3,NOx!$A:$A,"TRNNOx")</f>
        <v>4164.3842902916977</v>
      </c>
      <c r="J3" s="21">
        <f>SUMIFS(NOx!K:K,NOx!$B:$B,$A3,NOx!$A:$A,"COMNOx")+SUMIFS(NOx!K:K,NOx!$B:$B,$A3,NOx!$A:$A,"ELCNOx")+SUMIFS(NOx!K:K,NOx!$B:$B,$A3,NOx!$A:$A,"ETHNOx")+SUMIFS(NOx!K:K,NOx!$B:$B,$A3,NOx!$A:$A,"INDNOx")+SUMIFS(NOx!K:K,NOx!$B:$B,$A3,NOx!$A:$A,"REFNOx")+SUMIFS(NOx!K:K,NOx!$B:$B,$A3,NOx!$A:$A,"RESNOx")+SUMIFS(NOx!K:K,NOx!$B:$B,$A3,NOx!$A:$A,"RSSNOx")+SUMIFS(NOx!K:K,NOx!$B:$B,$A3,NOx!$A:$A,"TRNNOx")</f>
        <v>4324.7227947244419</v>
      </c>
      <c r="K3" s="21">
        <f>SUMIFS(NOx!L:L,NOx!$B:$B,$A3,NOx!$A:$A,"COMNOx")+SUMIFS(NOx!L:L,NOx!$B:$B,$A3,NOx!$A:$A,"ELCNOx")+SUMIFS(NOx!L:L,NOx!$B:$B,$A3,NOx!$A:$A,"ETHNOx")+SUMIFS(NOx!L:L,NOx!$B:$B,$A3,NOx!$A:$A,"INDNOx")+SUMIFS(NOx!L:L,NOx!$B:$B,$A3,NOx!$A:$A,"REFNOx")+SUMIFS(NOx!L:L,NOx!$B:$B,$A3,NOx!$A:$A,"RESNOx")+SUMIFS(NOx!L:L,NOx!$B:$B,$A3,NOx!$A:$A,"RSSNOx")+SUMIFS(NOx!L:L,NOx!$B:$B,$A3,NOx!$A:$A,"TRNNOx")</f>
        <v>4220.4689270458466</v>
      </c>
      <c r="M3" s="9" t="str">
        <f t="shared" si="0"/>
        <v>0002</v>
      </c>
      <c r="N3" s="9">
        <f>VLOOKUP($M3,scenarios!$A$2:$I$61,3)</f>
        <v>2080</v>
      </c>
      <c r="O3" s="9" t="str">
        <f>VLOOKUP($M3,scenarios!$A$2:$I$61,4)</f>
        <v>Ref</v>
      </c>
      <c r="P3" s="9" t="str">
        <f>VLOOKUP($M3,scenarios!$A$2:$I$61,5)</f>
        <v>Ref</v>
      </c>
      <c r="Q3" s="9" t="str">
        <f>VLOOKUP($M3,scenarios!$A$2:$I$61,6)</f>
        <v>Ref</v>
      </c>
      <c r="R3" s="9" t="str">
        <f>VLOOKUP($M3,scenarios!$A$2:$I$61,7)</f>
        <v>Ref</v>
      </c>
      <c r="S3" s="9" t="str">
        <f>VLOOKUP($M3,scenarios!$A$2:$I$61,8)</f>
        <v>Ref</v>
      </c>
      <c r="T3" s="9" t="str">
        <f>VLOOKUP($M3,scenarios!$A$2:$I$61,9)</f>
        <v>Ref</v>
      </c>
    </row>
    <row r="4" spans="1:20" x14ac:dyDescent="0.3">
      <c r="A4" s="2" t="s">
        <v>204</v>
      </c>
      <c r="B4" s="21">
        <f>SUMIFS(NOx!C:C,NOx!$B:$B,$A4,NOx!$A:$A,"COMNOx")+SUMIFS(NOx!C:C,NOx!$B:$B,$A4,NOx!$A:$A,"ELCNOx")+SUMIFS(NOx!C:C,NOx!$B:$B,$A4,NOx!$A:$A,"ETHNOx")+SUMIFS(NOx!C:C,NOx!$B:$B,$A4,NOx!$A:$A,"INDNOx")+SUMIFS(NOx!C:C,NOx!$B:$B,$A4,NOx!$A:$A,"REFNOx")+SUMIFS(NOx!C:C,NOx!$B:$B,$A4,NOx!$A:$A,"RESNOx")+SUMIFS(NOx!C:C,NOx!$B:$B,$A4,NOx!$A:$A,"RSSNOx")+SUMIFS(NOx!C:C,NOx!$B:$B,$A4,NOx!$A:$A,"TRNNOx")</f>
        <v>0</v>
      </c>
      <c r="C4" s="21">
        <f>SUMIFS(NOx!D:D,NOx!$B:$B,$A4,NOx!$A:$A,"COMNOx")+SUMIFS(NOx!D:D,NOx!$B:$B,$A4,NOx!$A:$A,"ELCNOx")+SUMIFS(NOx!D:D,NOx!$B:$B,$A4,NOx!$A:$A,"ETHNOx")+SUMIFS(NOx!D:D,NOx!$B:$B,$A4,NOx!$A:$A,"INDNOx")+SUMIFS(NOx!D:D,NOx!$B:$B,$A4,NOx!$A:$A,"REFNOx")+SUMIFS(NOx!D:D,NOx!$B:$B,$A4,NOx!$A:$A,"RESNOx")+SUMIFS(NOx!D:D,NOx!$B:$B,$A4,NOx!$A:$A,"RSSNOx")+SUMIFS(NOx!D:D,NOx!$B:$B,$A4,NOx!$A:$A,"TRNNOx")</f>
        <v>0</v>
      </c>
      <c r="D4" s="21">
        <f>SUMIFS(NOx!E:E,NOx!$B:$B,$A4,NOx!$A:$A,"COMNOx")+SUMIFS(NOx!E:E,NOx!$B:$B,$A4,NOx!$A:$A,"ELCNOx")+SUMIFS(NOx!E:E,NOx!$B:$B,$A4,NOx!$A:$A,"ETHNOx")+SUMIFS(NOx!E:E,NOx!$B:$B,$A4,NOx!$A:$A,"INDNOx")+SUMIFS(NOx!E:E,NOx!$B:$B,$A4,NOx!$A:$A,"REFNOx")+SUMIFS(NOx!E:E,NOx!$B:$B,$A4,NOx!$A:$A,"RESNOx")+SUMIFS(NOx!E:E,NOx!$B:$B,$A4,NOx!$A:$A,"RSSNOx")+SUMIFS(NOx!E:E,NOx!$B:$B,$A4,NOx!$A:$A,"TRNNOx")</f>
        <v>0</v>
      </c>
      <c r="E4" s="21">
        <f>SUMIFS(NOx!F:F,NOx!$B:$B,$A4,NOx!$A:$A,"COMNOx")+SUMIFS(NOx!F:F,NOx!$B:$B,$A4,NOx!$A:$A,"ELCNOx")+SUMIFS(NOx!F:F,NOx!$B:$B,$A4,NOx!$A:$A,"ETHNOx")+SUMIFS(NOx!F:F,NOx!$B:$B,$A4,NOx!$A:$A,"INDNOx")+SUMIFS(NOx!F:F,NOx!$B:$B,$A4,NOx!$A:$A,"REFNOx")+SUMIFS(NOx!F:F,NOx!$B:$B,$A4,NOx!$A:$A,"RESNOx")+SUMIFS(NOx!F:F,NOx!$B:$B,$A4,NOx!$A:$A,"RSSNOx")+SUMIFS(NOx!F:F,NOx!$B:$B,$A4,NOx!$A:$A,"TRNNOx")</f>
        <v>0</v>
      </c>
      <c r="F4" s="21">
        <f>SUMIFS(NOx!G:G,NOx!$B:$B,$A4,NOx!$A:$A,"COMNOx")+SUMIFS(NOx!G:G,NOx!$B:$B,$A4,NOx!$A:$A,"ELCNOx")+SUMIFS(NOx!G:G,NOx!$B:$B,$A4,NOx!$A:$A,"ETHNOx")+SUMIFS(NOx!G:G,NOx!$B:$B,$A4,NOx!$A:$A,"INDNOx")+SUMIFS(NOx!G:G,NOx!$B:$B,$A4,NOx!$A:$A,"REFNOx")+SUMIFS(NOx!G:G,NOx!$B:$B,$A4,NOx!$A:$A,"RESNOx")+SUMIFS(NOx!G:G,NOx!$B:$B,$A4,NOx!$A:$A,"RSSNOx")+SUMIFS(NOx!G:G,NOx!$B:$B,$A4,NOx!$A:$A,"TRNNOx")</f>
        <v>0</v>
      </c>
      <c r="G4" s="21">
        <f>SUMIFS(NOx!H:H,NOx!$B:$B,$A4,NOx!$A:$A,"COMNOx")+SUMIFS(NOx!H:H,NOx!$B:$B,$A4,NOx!$A:$A,"ELCNOx")+SUMIFS(NOx!H:H,NOx!$B:$B,$A4,NOx!$A:$A,"ETHNOx")+SUMIFS(NOx!H:H,NOx!$B:$B,$A4,NOx!$A:$A,"INDNOx")+SUMIFS(NOx!H:H,NOx!$B:$B,$A4,NOx!$A:$A,"REFNOx")+SUMIFS(NOx!H:H,NOx!$B:$B,$A4,NOx!$A:$A,"RESNOx")+SUMIFS(NOx!H:H,NOx!$B:$B,$A4,NOx!$A:$A,"RSSNOx")+SUMIFS(NOx!H:H,NOx!$B:$B,$A4,NOx!$A:$A,"TRNNOx")</f>
        <v>0</v>
      </c>
      <c r="H4" s="21">
        <f>SUMIFS(NOx!I:I,NOx!$B:$B,$A4,NOx!$A:$A,"COMNOx")+SUMIFS(NOx!I:I,NOx!$B:$B,$A4,NOx!$A:$A,"ELCNOx")+SUMIFS(NOx!I:I,NOx!$B:$B,$A4,NOx!$A:$A,"ETHNOx")+SUMIFS(NOx!I:I,NOx!$B:$B,$A4,NOx!$A:$A,"INDNOx")+SUMIFS(NOx!I:I,NOx!$B:$B,$A4,NOx!$A:$A,"REFNOx")+SUMIFS(NOx!I:I,NOx!$B:$B,$A4,NOx!$A:$A,"RESNOx")+SUMIFS(NOx!I:I,NOx!$B:$B,$A4,NOx!$A:$A,"RSSNOx")+SUMIFS(NOx!I:I,NOx!$B:$B,$A4,NOx!$A:$A,"TRNNOx")</f>
        <v>0</v>
      </c>
      <c r="I4" s="21">
        <f>SUMIFS(NOx!J:J,NOx!$B:$B,$A4,NOx!$A:$A,"COMNOx")+SUMIFS(NOx!J:J,NOx!$B:$B,$A4,NOx!$A:$A,"ELCNOx")+SUMIFS(NOx!J:J,NOx!$B:$B,$A4,NOx!$A:$A,"ETHNOx")+SUMIFS(NOx!J:J,NOx!$B:$B,$A4,NOx!$A:$A,"INDNOx")+SUMIFS(NOx!J:J,NOx!$B:$B,$A4,NOx!$A:$A,"REFNOx")+SUMIFS(NOx!J:J,NOx!$B:$B,$A4,NOx!$A:$A,"RESNOx")+SUMIFS(NOx!J:J,NOx!$B:$B,$A4,NOx!$A:$A,"RSSNOx")+SUMIFS(NOx!J:J,NOx!$B:$B,$A4,NOx!$A:$A,"TRNNOx")</f>
        <v>0</v>
      </c>
      <c r="J4" s="21">
        <f>SUMIFS(NOx!K:K,NOx!$B:$B,$A4,NOx!$A:$A,"COMNOx")+SUMIFS(NOx!K:K,NOx!$B:$B,$A4,NOx!$A:$A,"ELCNOx")+SUMIFS(NOx!K:K,NOx!$B:$B,$A4,NOx!$A:$A,"ETHNOx")+SUMIFS(NOx!K:K,NOx!$B:$B,$A4,NOx!$A:$A,"INDNOx")+SUMIFS(NOx!K:K,NOx!$B:$B,$A4,NOx!$A:$A,"REFNOx")+SUMIFS(NOx!K:K,NOx!$B:$B,$A4,NOx!$A:$A,"RESNOx")+SUMIFS(NOx!K:K,NOx!$B:$B,$A4,NOx!$A:$A,"RSSNOx")+SUMIFS(NOx!K:K,NOx!$B:$B,$A4,NOx!$A:$A,"TRNNOx")</f>
        <v>0</v>
      </c>
      <c r="K4" s="21">
        <f>SUMIFS(NOx!L:L,NOx!$B:$B,$A4,NOx!$A:$A,"COMNOx")+SUMIFS(NOx!L:L,NOx!$B:$B,$A4,NOx!$A:$A,"ELCNOx")+SUMIFS(NOx!L:L,NOx!$B:$B,$A4,NOx!$A:$A,"ETHNOx")+SUMIFS(NOx!L:L,NOx!$B:$B,$A4,NOx!$A:$A,"INDNOx")+SUMIFS(NOx!L:L,NOx!$B:$B,$A4,NOx!$A:$A,"REFNOx")+SUMIFS(NOx!L:L,NOx!$B:$B,$A4,NOx!$A:$A,"RESNOx")+SUMIFS(NOx!L:L,NOx!$B:$B,$A4,NOx!$A:$A,"RSSNOx")+SUMIFS(NOx!L:L,NOx!$B:$B,$A4,NOx!$A:$A,"TRNNOx")</f>
        <v>0</v>
      </c>
      <c r="M4" s="9" t="str">
        <f t="shared" ref="M4:M40" si="1">RIGHT(A4,4)</f>
        <v>0003</v>
      </c>
      <c r="N4" s="9" t="str">
        <f>VLOOKUP($M4,scenarios!$A$2:$I$61,3)</f>
        <v>Ref</v>
      </c>
      <c r="O4" s="9" t="str">
        <f>VLOOKUP($M4,scenarios!$A$2:$I$61,4)</f>
        <v>Ref</v>
      </c>
      <c r="P4" s="9">
        <f>VLOOKUP($M4,scenarios!$A$2:$I$61,5)</f>
        <v>20</v>
      </c>
      <c r="Q4" s="9" t="str">
        <f>VLOOKUP($M4,scenarios!$A$2:$I$61,6)</f>
        <v>Linear-Steady</v>
      </c>
      <c r="R4" s="9" t="str">
        <f>VLOOKUP($M4,scenarios!$A$2:$I$61,7)</f>
        <v>Doe2</v>
      </c>
      <c r="S4" s="9">
        <f>VLOOKUP($M4,scenarios!$A$2:$I$61,8)</f>
        <v>2030</v>
      </c>
      <c r="T4" s="9">
        <f>VLOOKUP($M4,scenarios!$A$2:$I$61,9)</f>
        <v>70</v>
      </c>
    </row>
    <row r="5" spans="1:20" x14ac:dyDescent="0.3">
      <c r="A5" s="2" t="s">
        <v>4</v>
      </c>
      <c r="B5" s="21">
        <f>SUMIFS(NOx!C:C,NOx!$B:$B,$A5,NOx!$A:$A,"COMNOx")+SUMIFS(NOx!C:C,NOx!$B:$B,$A5,NOx!$A:$A,"ELCNOx")+SUMIFS(NOx!C:C,NOx!$B:$B,$A5,NOx!$A:$A,"ETHNOx")+SUMIFS(NOx!C:C,NOx!$B:$B,$A5,NOx!$A:$A,"INDNOx")+SUMIFS(NOx!C:C,NOx!$B:$B,$A5,NOx!$A:$A,"REFNOx")+SUMIFS(NOx!C:C,NOx!$B:$B,$A5,NOx!$A:$A,"RESNOx")+SUMIFS(NOx!C:C,NOx!$B:$B,$A5,NOx!$A:$A,"RSSNOx")+SUMIFS(NOx!C:C,NOx!$B:$B,$A5,NOx!$A:$A,"TRNNOx")</f>
        <v>11153.50959828544</v>
      </c>
      <c r="C5" s="21">
        <f>SUMIFS(NOx!D:D,NOx!$B:$B,$A5,NOx!$A:$A,"COMNOx")+SUMIFS(NOx!D:D,NOx!$B:$B,$A5,NOx!$A:$A,"ELCNOx")+SUMIFS(NOx!D:D,NOx!$B:$B,$A5,NOx!$A:$A,"ETHNOx")+SUMIFS(NOx!D:D,NOx!$B:$B,$A5,NOx!$A:$A,"INDNOx")+SUMIFS(NOx!D:D,NOx!$B:$B,$A5,NOx!$A:$A,"REFNOx")+SUMIFS(NOx!D:D,NOx!$B:$B,$A5,NOx!$A:$A,"RESNOx")+SUMIFS(NOx!D:D,NOx!$B:$B,$A5,NOx!$A:$A,"RSSNOx")+SUMIFS(NOx!D:D,NOx!$B:$B,$A5,NOx!$A:$A,"TRNNOx")</f>
        <v>10509.232879837078</v>
      </c>
      <c r="D5" s="21">
        <f>SUMIFS(NOx!E:E,NOx!$B:$B,$A5,NOx!$A:$A,"COMNOx")+SUMIFS(NOx!E:E,NOx!$B:$B,$A5,NOx!$A:$A,"ELCNOx")+SUMIFS(NOx!E:E,NOx!$B:$B,$A5,NOx!$A:$A,"ETHNOx")+SUMIFS(NOx!E:E,NOx!$B:$B,$A5,NOx!$A:$A,"INDNOx")+SUMIFS(NOx!E:E,NOx!$B:$B,$A5,NOx!$A:$A,"REFNOx")+SUMIFS(NOx!E:E,NOx!$B:$B,$A5,NOx!$A:$A,"RESNOx")+SUMIFS(NOx!E:E,NOx!$B:$B,$A5,NOx!$A:$A,"RSSNOx")+SUMIFS(NOx!E:E,NOx!$B:$B,$A5,NOx!$A:$A,"TRNNOx")</f>
        <v>7427.947469964105</v>
      </c>
      <c r="E5" s="21">
        <f>SUMIFS(NOx!F:F,NOx!$B:$B,$A5,NOx!$A:$A,"COMNOx")+SUMIFS(NOx!F:F,NOx!$B:$B,$A5,NOx!$A:$A,"ELCNOx")+SUMIFS(NOx!F:F,NOx!$B:$B,$A5,NOx!$A:$A,"ETHNOx")+SUMIFS(NOx!F:F,NOx!$B:$B,$A5,NOx!$A:$A,"INDNOx")+SUMIFS(NOx!F:F,NOx!$B:$B,$A5,NOx!$A:$A,"REFNOx")+SUMIFS(NOx!F:F,NOx!$B:$B,$A5,NOx!$A:$A,"RESNOx")+SUMIFS(NOx!F:F,NOx!$B:$B,$A5,NOx!$A:$A,"RSSNOx")+SUMIFS(NOx!F:F,NOx!$B:$B,$A5,NOx!$A:$A,"TRNNOx")</f>
        <v>5683.1924614841264</v>
      </c>
      <c r="F5" s="21">
        <f>SUMIFS(NOx!G:G,NOx!$B:$B,$A5,NOx!$A:$A,"COMNOx")+SUMIFS(NOx!G:G,NOx!$B:$B,$A5,NOx!$A:$A,"ELCNOx")+SUMIFS(NOx!G:G,NOx!$B:$B,$A5,NOx!$A:$A,"ETHNOx")+SUMIFS(NOx!G:G,NOx!$B:$B,$A5,NOx!$A:$A,"INDNOx")+SUMIFS(NOx!G:G,NOx!$B:$B,$A5,NOx!$A:$A,"REFNOx")+SUMIFS(NOx!G:G,NOx!$B:$B,$A5,NOx!$A:$A,"RESNOx")+SUMIFS(NOx!G:G,NOx!$B:$B,$A5,NOx!$A:$A,"RSSNOx")+SUMIFS(NOx!G:G,NOx!$B:$B,$A5,NOx!$A:$A,"TRNNOx")</f>
        <v>4937.2518660591004</v>
      </c>
      <c r="G5" s="21">
        <f>SUMIFS(NOx!H:H,NOx!$B:$B,$A5,NOx!$A:$A,"COMNOx")+SUMIFS(NOx!H:H,NOx!$B:$B,$A5,NOx!$A:$A,"ELCNOx")+SUMIFS(NOx!H:H,NOx!$B:$B,$A5,NOx!$A:$A,"ETHNOx")+SUMIFS(NOx!H:H,NOx!$B:$B,$A5,NOx!$A:$A,"INDNOx")+SUMIFS(NOx!H:H,NOx!$B:$B,$A5,NOx!$A:$A,"REFNOx")+SUMIFS(NOx!H:H,NOx!$B:$B,$A5,NOx!$A:$A,"RESNOx")+SUMIFS(NOx!H:H,NOx!$B:$B,$A5,NOx!$A:$A,"RSSNOx")+SUMIFS(NOx!H:H,NOx!$B:$B,$A5,NOx!$A:$A,"TRNNOx")</f>
        <v>4469.9422005547895</v>
      </c>
      <c r="H5" s="21">
        <f>SUMIFS(NOx!I:I,NOx!$B:$B,$A5,NOx!$A:$A,"COMNOx")+SUMIFS(NOx!I:I,NOx!$B:$B,$A5,NOx!$A:$A,"ELCNOx")+SUMIFS(NOx!I:I,NOx!$B:$B,$A5,NOx!$A:$A,"ETHNOx")+SUMIFS(NOx!I:I,NOx!$B:$B,$A5,NOx!$A:$A,"INDNOx")+SUMIFS(NOx!I:I,NOx!$B:$B,$A5,NOx!$A:$A,"REFNOx")+SUMIFS(NOx!I:I,NOx!$B:$B,$A5,NOx!$A:$A,"RESNOx")+SUMIFS(NOx!I:I,NOx!$B:$B,$A5,NOx!$A:$A,"RSSNOx")+SUMIFS(NOx!I:I,NOx!$B:$B,$A5,NOx!$A:$A,"TRNNOx")</f>
        <v>4406.5353099170952</v>
      </c>
      <c r="I5" s="21">
        <f>SUMIFS(NOx!J:J,NOx!$B:$B,$A5,NOx!$A:$A,"COMNOx")+SUMIFS(NOx!J:J,NOx!$B:$B,$A5,NOx!$A:$A,"ELCNOx")+SUMIFS(NOx!J:J,NOx!$B:$B,$A5,NOx!$A:$A,"ETHNOx")+SUMIFS(NOx!J:J,NOx!$B:$B,$A5,NOx!$A:$A,"INDNOx")+SUMIFS(NOx!J:J,NOx!$B:$B,$A5,NOx!$A:$A,"REFNOx")+SUMIFS(NOx!J:J,NOx!$B:$B,$A5,NOx!$A:$A,"RESNOx")+SUMIFS(NOx!J:J,NOx!$B:$B,$A5,NOx!$A:$A,"RSSNOx")+SUMIFS(NOx!J:J,NOx!$B:$B,$A5,NOx!$A:$A,"TRNNOx")</f>
        <v>3866.415559933961</v>
      </c>
      <c r="J5" s="21">
        <f>SUMIFS(NOx!K:K,NOx!$B:$B,$A5,NOx!$A:$A,"COMNOx")+SUMIFS(NOx!K:K,NOx!$B:$B,$A5,NOx!$A:$A,"ELCNOx")+SUMIFS(NOx!K:K,NOx!$B:$B,$A5,NOx!$A:$A,"ETHNOx")+SUMIFS(NOx!K:K,NOx!$B:$B,$A5,NOx!$A:$A,"INDNOx")+SUMIFS(NOx!K:K,NOx!$B:$B,$A5,NOx!$A:$A,"REFNOx")+SUMIFS(NOx!K:K,NOx!$B:$B,$A5,NOx!$A:$A,"RESNOx")+SUMIFS(NOx!K:K,NOx!$B:$B,$A5,NOx!$A:$A,"RSSNOx")+SUMIFS(NOx!K:K,NOx!$B:$B,$A5,NOx!$A:$A,"TRNNOx")</f>
        <v>2442.7632230381528</v>
      </c>
      <c r="K5" s="21">
        <f>SUMIFS(NOx!L:L,NOx!$B:$B,$A5,NOx!$A:$A,"COMNOx")+SUMIFS(NOx!L:L,NOx!$B:$B,$A5,NOx!$A:$A,"ELCNOx")+SUMIFS(NOx!L:L,NOx!$B:$B,$A5,NOx!$A:$A,"ETHNOx")+SUMIFS(NOx!L:L,NOx!$B:$B,$A5,NOx!$A:$A,"INDNOx")+SUMIFS(NOx!L:L,NOx!$B:$B,$A5,NOx!$A:$A,"REFNOx")+SUMIFS(NOx!L:L,NOx!$B:$B,$A5,NOx!$A:$A,"RESNOx")+SUMIFS(NOx!L:L,NOx!$B:$B,$A5,NOx!$A:$A,"RSSNOx")+SUMIFS(NOx!L:L,NOx!$B:$B,$A5,NOx!$A:$A,"TRNNOx")</f>
        <v>2375.2914160964337</v>
      </c>
      <c r="M5" s="9" t="str">
        <f t="shared" si="1"/>
        <v>0004</v>
      </c>
      <c r="N5" s="9">
        <f>VLOOKUP($M5,scenarios!$A$2:$I$61,3)</f>
        <v>2050</v>
      </c>
      <c r="O5" s="9">
        <f>VLOOKUP($M5,scenarios!$A$2:$I$61,4)</f>
        <v>2050</v>
      </c>
      <c r="P5" s="9" t="str">
        <f>VLOOKUP($M5,scenarios!$A$2:$I$61,5)</f>
        <v>Ref</v>
      </c>
      <c r="Q5" s="9" t="str">
        <f>VLOOKUP($M5,scenarios!$A$2:$I$61,6)</f>
        <v>Ref</v>
      </c>
      <c r="R5" s="9" t="str">
        <f>VLOOKUP($M5,scenarios!$A$2:$I$61,7)</f>
        <v>Ref</v>
      </c>
      <c r="S5" s="9" t="str">
        <f>VLOOKUP($M5,scenarios!$A$2:$I$61,8)</f>
        <v>Ref</v>
      </c>
      <c r="T5" s="9" t="str">
        <f>VLOOKUP($M5,scenarios!$A$2:$I$61,9)</f>
        <v>Ref</v>
      </c>
    </row>
    <row r="6" spans="1:20" x14ac:dyDescent="0.3">
      <c r="A6" s="2" t="s">
        <v>5</v>
      </c>
      <c r="B6" s="21">
        <f>SUMIFS(NOx!C:C,NOx!$B:$B,$A6,NOx!$A:$A,"COMNOx")+SUMIFS(NOx!C:C,NOx!$B:$B,$A6,NOx!$A:$A,"ELCNOx")+SUMIFS(NOx!C:C,NOx!$B:$B,$A6,NOx!$A:$A,"ETHNOx")+SUMIFS(NOx!C:C,NOx!$B:$B,$A6,NOx!$A:$A,"INDNOx")+SUMIFS(NOx!C:C,NOx!$B:$B,$A6,NOx!$A:$A,"REFNOx")+SUMIFS(NOx!C:C,NOx!$B:$B,$A6,NOx!$A:$A,"RESNOx")+SUMIFS(NOx!C:C,NOx!$B:$B,$A6,NOx!$A:$A,"RSSNOx")+SUMIFS(NOx!C:C,NOx!$B:$B,$A6,NOx!$A:$A,"TRNNOx")</f>
        <v>11156.311269725546</v>
      </c>
      <c r="C6" s="21">
        <f>SUMIFS(NOx!D:D,NOx!$B:$B,$A6,NOx!$A:$A,"COMNOx")+SUMIFS(NOx!D:D,NOx!$B:$B,$A6,NOx!$A:$A,"ELCNOx")+SUMIFS(NOx!D:D,NOx!$B:$B,$A6,NOx!$A:$A,"ETHNOx")+SUMIFS(NOx!D:D,NOx!$B:$B,$A6,NOx!$A:$A,"INDNOx")+SUMIFS(NOx!D:D,NOx!$B:$B,$A6,NOx!$A:$A,"REFNOx")+SUMIFS(NOx!D:D,NOx!$B:$B,$A6,NOx!$A:$A,"RESNOx")+SUMIFS(NOx!D:D,NOx!$B:$B,$A6,NOx!$A:$A,"RSSNOx")+SUMIFS(NOx!D:D,NOx!$B:$B,$A6,NOx!$A:$A,"TRNNOx")</f>
        <v>10506.045701399271</v>
      </c>
      <c r="D6" s="21">
        <f>SUMIFS(NOx!E:E,NOx!$B:$B,$A6,NOx!$A:$A,"COMNOx")+SUMIFS(NOx!E:E,NOx!$B:$B,$A6,NOx!$A:$A,"ELCNOx")+SUMIFS(NOx!E:E,NOx!$B:$B,$A6,NOx!$A:$A,"ETHNOx")+SUMIFS(NOx!E:E,NOx!$B:$B,$A6,NOx!$A:$A,"INDNOx")+SUMIFS(NOx!E:E,NOx!$B:$B,$A6,NOx!$A:$A,"REFNOx")+SUMIFS(NOx!E:E,NOx!$B:$B,$A6,NOx!$A:$A,"RESNOx")+SUMIFS(NOx!E:E,NOx!$B:$B,$A6,NOx!$A:$A,"RSSNOx")+SUMIFS(NOx!E:E,NOx!$B:$B,$A6,NOx!$A:$A,"TRNNOx")</f>
        <v>7472.83246943218</v>
      </c>
      <c r="E6" s="21">
        <f>SUMIFS(NOx!F:F,NOx!$B:$B,$A6,NOx!$A:$A,"COMNOx")+SUMIFS(NOx!F:F,NOx!$B:$B,$A6,NOx!$A:$A,"ELCNOx")+SUMIFS(NOx!F:F,NOx!$B:$B,$A6,NOx!$A:$A,"ETHNOx")+SUMIFS(NOx!F:F,NOx!$B:$B,$A6,NOx!$A:$A,"INDNOx")+SUMIFS(NOx!F:F,NOx!$B:$B,$A6,NOx!$A:$A,"REFNOx")+SUMIFS(NOx!F:F,NOx!$B:$B,$A6,NOx!$A:$A,"RESNOx")+SUMIFS(NOx!F:F,NOx!$B:$B,$A6,NOx!$A:$A,"RSSNOx")+SUMIFS(NOx!F:F,NOx!$B:$B,$A6,NOx!$A:$A,"TRNNOx")</f>
        <v>5773.7997806593703</v>
      </c>
      <c r="F6" s="21">
        <f>SUMIFS(NOx!G:G,NOx!$B:$B,$A6,NOx!$A:$A,"COMNOx")+SUMIFS(NOx!G:G,NOx!$B:$B,$A6,NOx!$A:$A,"ELCNOx")+SUMIFS(NOx!G:G,NOx!$B:$B,$A6,NOx!$A:$A,"ETHNOx")+SUMIFS(NOx!G:G,NOx!$B:$B,$A6,NOx!$A:$A,"INDNOx")+SUMIFS(NOx!G:G,NOx!$B:$B,$A6,NOx!$A:$A,"REFNOx")+SUMIFS(NOx!G:G,NOx!$B:$B,$A6,NOx!$A:$A,"RESNOx")+SUMIFS(NOx!G:G,NOx!$B:$B,$A6,NOx!$A:$A,"RSSNOx")+SUMIFS(NOx!G:G,NOx!$B:$B,$A6,NOx!$A:$A,"TRNNOx")</f>
        <v>4778.7581540540168</v>
      </c>
      <c r="G6" s="21">
        <f>SUMIFS(NOx!H:H,NOx!$B:$B,$A6,NOx!$A:$A,"COMNOx")+SUMIFS(NOx!H:H,NOx!$B:$B,$A6,NOx!$A:$A,"ELCNOx")+SUMIFS(NOx!H:H,NOx!$B:$B,$A6,NOx!$A:$A,"ETHNOx")+SUMIFS(NOx!H:H,NOx!$B:$B,$A6,NOx!$A:$A,"INDNOx")+SUMIFS(NOx!H:H,NOx!$B:$B,$A6,NOx!$A:$A,"REFNOx")+SUMIFS(NOx!H:H,NOx!$B:$B,$A6,NOx!$A:$A,"RESNOx")+SUMIFS(NOx!H:H,NOx!$B:$B,$A6,NOx!$A:$A,"RSSNOx")+SUMIFS(NOx!H:H,NOx!$B:$B,$A6,NOx!$A:$A,"TRNNOx")</f>
        <v>4274.3146384854581</v>
      </c>
      <c r="H6" s="21">
        <f>SUMIFS(NOx!I:I,NOx!$B:$B,$A6,NOx!$A:$A,"COMNOx")+SUMIFS(NOx!I:I,NOx!$B:$B,$A6,NOx!$A:$A,"ELCNOx")+SUMIFS(NOx!I:I,NOx!$B:$B,$A6,NOx!$A:$A,"ETHNOx")+SUMIFS(NOx!I:I,NOx!$B:$B,$A6,NOx!$A:$A,"INDNOx")+SUMIFS(NOx!I:I,NOx!$B:$B,$A6,NOx!$A:$A,"REFNOx")+SUMIFS(NOx!I:I,NOx!$B:$B,$A6,NOx!$A:$A,"RESNOx")+SUMIFS(NOx!I:I,NOx!$B:$B,$A6,NOx!$A:$A,"RSSNOx")+SUMIFS(NOx!I:I,NOx!$B:$B,$A6,NOx!$A:$A,"TRNNOx")</f>
        <v>4143.3526657728544</v>
      </c>
      <c r="I6" s="21">
        <f>SUMIFS(NOx!J:J,NOx!$B:$B,$A6,NOx!$A:$A,"COMNOx")+SUMIFS(NOx!J:J,NOx!$B:$B,$A6,NOx!$A:$A,"ELCNOx")+SUMIFS(NOx!J:J,NOx!$B:$B,$A6,NOx!$A:$A,"ETHNOx")+SUMIFS(NOx!J:J,NOx!$B:$B,$A6,NOx!$A:$A,"INDNOx")+SUMIFS(NOx!J:J,NOx!$B:$B,$A6,NOx!$A:$A,"REFNOx")+SUMIFS(NOx!J:J,NOx!$B:$B,$A6,NOx!$A:$A,"RESNOx")+SUMIFS(NOx!J:J,NOx!$B:$B,$A6,NOx!$A:$A,"RSSNOx")+SUMIFS(NOx!J:J,NOx!$B:$B,$A6,NOx!$A:$A,"TRNNOx")</f>
        <v>4116.622386772784</v>
      </c>
      <c r="J6" s="21">
        <f>SUMIFS(NOx!K:K,NOx!$B:$B,$A6,NOx!$A:$A,"COMNOx")+SUMIFS(NOx!K:K,NOx!$B:$B,$A6,NOx!$A:$A,"ELCNOx")+SUMIFS(NOx!K:K,NOx!$B:$B,$A6,NOx!$A:$A,"ETHNOx")+SUMIFS(NOx!K:K,NOx!$B:$B,$A6,NOx!$A:$A,"INDNOx")+SUMIFS(NOx!K:K,NOx!$B:$B,$A6,NOx!$A:$A,"REFNOx")+SUMIFS(NOx!K:K,NOx!$B:$B,$A6,NOx!$A:$A,"RESNOx")+SUMIFS(NOx!K:K,NOx!$B:$B,$A6,NOx!$A:$A,"RSSNOx")+SUMIFS(NOx!K:K,NOx!$B:$B,$A6,NOx!$A:$A,"TRNNOx")</f>
        <v>4348.5253644375516</v>
      </c>
      <c r="K6" s="21">
        <f>SUMIFS(NOx!L:L,NOx!$B:$B,$A6,NOx!$A:$A,"COMNOx")+SUMIFS(NOx!L:L,NOx!$B:$B,$A6,NOx!$A:$A,"ELCNOx")+SUMIFS(NOx!L:L,NOx!$B:$B,$A6,NOx!$A:$A,"ETHNOx")+SUMIFS(NOx!L:L,NOx!$B:$B,$A6,NOx!$A:$A,"INDNOx")+SUMIFS(NOx!L:L,NOx!$B:$B,$A6,NOx!$A:$A,"REFNOx")+SUMIFS(NOx!L:L,NOx!$B:$B,$A6,NOx!$A:$A,"RESNOx")+SUMIFS(NOx!L:L,NOx!$B:$B,$A6,NOx!$A:$A,"RSSNOx")+SUMIFS(NOx!L:L,NOx!$B:$B,$A6,NOx!$A:$A,"TRNNOx")</f>
        <v>4399.167991619066</v>
      </c>
      <c r="M6" s="9" t="str">
        <f t="shared" si="1"/>
        <v>0005</v>
      </c>
      <c r="N6" s="9">
        <f>VLOOKUP($M6,scenarios!$A$2:$I$61,3)</f>
        <v>2080</v>
      </c>
      <c r="O6" s="9">
        <f>VLOOKUP($M6,scenarios!$A$2:$I$61,4)</f>
        <v>2050</v>
      </c>
      <c r="P6" s="9" t="str">
        <f>VLOOKUP($M6,scenarios!$A$2:$I$61,5)</f>
        <v>Ref</v>
      </c>
      <c r="Q6" s="9" t="str">
        <f>VLOOKUP($M6,scenarios!$A$2:$I$61,6)</f>
        <v>Ref</v>
      </c>
      <c r="R6" s="9" t="str">
        <f>VLOOKUP($M6,scenarios!$A$2:$I$61,7)</f>
        <v>Ref</v>
      </c>
      <c r="S6" s="9" t="str">
        <f>VLOOKUP($M6,scenarios!$A$2:$I$61,8)</f>
        <v>Ref</v>
      </c>
      <c r="T6" s="9" t="str">
        <f>VLOOKUP($M6,scenarios!$A$2:$I$61,9)</f>
        <v>Ref</v>
      </c>
    </row>
    <row r="7" spans="1:20" x14ac:dyDescent="0.3">
      <c r="A7" s="2" t="s">
        <v>6</v>
      </c>
      <c r="B7" s="21">
        <f>SUMIFS(NOx!C:C,NOx!$B:$B,$A7,NOx!$A:$A,"COMNOx")+SUMIFS(NOx!C:C,NOx!$B:$B,$A7,NOx!$A:$A,"ELCNOx")+SUMIFS(NOx!C:C,NOx!$B:$B,$A7,NOx!$A:$A,"ETHNOx")+SUMIFS(NOx!C:C,NOx!$B:$B,$A7,NOx!$A:$A,"INDNOx")+SUMIFS(NOx!C:C,NOx!$B:$B,$A7,NOx!$A:$A,"REFNOx")+SUMIFS(NOx!C:C,NOx!$B:$B,$A7,NOx!$A:$A,"RESNOx")+SUMIFS(NOx!C:C,NOx!$B:$B,$A7,NOx!$A:$A,"RSSNOx")+SUMIFS(NOx!C:C,NOx!$B:$B,$A7,NOx!$A:$A,"TRNNOx")</f>
        <v>11156.506407355904</v>
      </c>
      <c r="C7" s="21">
        <f>SUMIFS(NOx!D:D,NOx!$B:$B,$A7,NOx!$A:$A,"COMNOx")+SUMIFS(NOx!D:D,NOx!$B:$B,$A7,NOx!$A:$A,"ELCNOx")+SUMIFS(NOx!D:D,NOx!$B:$B,$A7,NOx!$A:$A,"ETHNOx")+SUMIFS(NOx!D:D,NOx!$B:$B,$A7,NOx!$A:$A,"INDNOx")+SUMIFS(NOx!D:D,NOx!$B:$B,$A7,NOx!$A:$A,"REFNOx")+SUMIFS(NOx!D:D,NOx!$B:$B,$A7,NOx!$A:$A,"RESNOx")+SUMIFS(NOx!D:D,NOx!$B:$B,$A7,NOx!$A:$A,"RSSNOx")+SUMIFS(NOx!D:D,NOx!$B:$B,$A7,NOx!$A:$A,"TRNNOx")</f>
        <v>10501.3579610954</v>
      </c>
      <c r="D7" s="21">
        <f>SUMIFS(NOx!E:E,NOx!$B:$B,$A7,NOx!$A:$A,"COMNOx")+SUMIFS(NOx!E:E,NOx!$B:$B,$A7,NOx!$A:$A,"ELCNOx")+SUMIFS(NOx!E:E,NOx!$B:$B,$A7,NOx!$A:$A,"ETHNOx")+SUMIFS(NOx!E:E,NOx!$B:$B,$A7,NOx!$A:$A,"INDNOx")+SUMIFS(NOx!E:E,NOx!$B:$B,$A7,NOx!$A:$A,"REFNOx")+SUMIFS(NOx!E:E,NOx!$B:$B,$A7,NOx!$A:$A,"RESNOx")+SUMIFS(NOx!E:E,NOx!$B:$B,$A7,NOx!$A:$A,"RSSNOx")+SUMIFS(NOx!E:E,NOx!$B:$B,$A7,NOx!$A:$A,"TRNNOx")</f>
        <v>7459.3815436558089</v>
      </c>
      <c r="E7" s="21">
        <f>SUMIFS(NOx!F:F,NOx!$B:$B,$A7,NOx!$A:$A,"COMNOx")+SUMIFS(NOx!F:F,NOx!$B:$B,$A7,NOx!$A:$A,"ELCNOx")+SUMIFS(NOx!F:F,NOx!$B:$B,$A7,NOx!$A:$A,"ETHNOx")+SUMIFS(NOx!F:F,NOx!$B:$B,$A7,NOx!$A:$A,"INDNOx")+SUMIFS(NOx!F:F,NOx!$B:$B,$A7,NOx!$A:$A,"REFNOx")+SUMIFS(NOx!F:F,NOx!$B:$B,$A7,NOx!$A:$A,"RESNOx")+SUMIFS(NOx!F:F,NOx!$B:$B,$A7,NOx!$A:$A,"RSSNOx")+SUMIFS(NOx!F:F,NOx!$B:$B,$A7,NOx!$A:$A,"TRNNOx")</f>
        <v>5766.009179378334</v>
      </c>
      <c r="F7" s="21">
        <f>SUMIFS(NOx!G:G,NOx!$B:$B,$A7,NOx!$A:$A,"COMNOx")+SUMIFS(NOx!G:G,NOx!$B:$B,$A7,NOx!$A:$A,"ELCNOx")+SUMIFS(NOx!G:G,NOx!$B:$B,$A7,NOx!$A:$A,"ETHNOx")+SUMIFS(NOx!G:G,NOx!$B:$B,$A7,NOx!$A:$A,"INDNOx")+SUMIFS(NOx!G:G,NOx!$B:$B,$A7,NOx!$A:$A,"REFNOx")+SUMIFS(NOx!G:G,NOx!$B:$B,$A7,NOx!$A:$A,"RESNOx")+SUMIFS(NOx!G:G,NOx!$B:$B,$A7,NOx!$A:$A,"RSSNOx")+SUMIFS(NOx!G:G,NOx!$B:$B,$A7,NOx!$A:$A,"TRNNOx")</f>
        <v>4725.0234351147137</v>
      </c>
      <c r="G7" s="21">
        <f>SUMIFS(NOx!H:H,NOx!$B:$B,$A7,NOx!$A:$A,"COMNOx")+SUMIFS(NOx!H:H,NOx!$B:$B,$A7,NOx!$A:$A,"ELCNOx")+SUMIFS(NOx!H:H,NOx!$B:$B,$A7,NOx!$A:$A,"ETHNOx")+SUMIFS(NOx!H:H,NOx!$B:$B,$A7,NOx!$A:$A,"INDNOx")+SUMIFS(NOx!H:H,NOx!$B:$B,$A7,NOx!$A:$A,"REFNOx")+SUMIFS(NOx!H:H,NOx!$B:$B,$A7,NOx!$A:$A,"RESNOx")+SUMIFS(NOx!H:H,NOx!$B:$B,$A7,NOx!$A:$A,"RSSNOx")+SUMIFS(NOx!H:H,NOx!$B:$B,$A7,NOx!$A:$A,"TRNNOx")</f>
        <v>4541.8456008326484</v>
      </c>
      <c r="H7" s="21">
        <f>SUMIFS(NOx!I:I,NOx!$B:$B,$A7,NOx!$A:$A,"COMNOx")+SUMIFS(NOx!I:I,NOx!$B:$B,$A7,NOx!$A:$A,"ELCNOx")+SUMIFS(NOx!I:I,NOx!$B:$B,$A7,NOx!$A:$A,"ETHNOx")+SUMIFS(NOx!I:I,NOx!$B:$B,$A7,NOx!$A:$A,"INDNOx")+SUMIFS(NOx!I:I,NOx!$B:$B,$A7,NOx!$A:$A,"REFNOx")+SUMIFS(NOx!I:I,NOx!$B:$B,$A7,NOx!$A:$A,"RESNOx")+SUMIFS(NOx!I:I,NOx!$B:$B,$A7,NOx!$A:$A,"RSSNOx")+SUMIFS(NOx!I:I,NOx!$B:$B,$A7,NOx!$A:$A,"TRNNOx")</f>
        <v>4331.4523787319749</v>
      </c>
      <c r="I7" s="21">
        <f>SUMIFS(NOx!J:J,NOx!$B:$B,$A7,NOx!$A:$A,"COMNOx")+SUMIFS(NOx!J:J,NOx!$B:$B,$A7,NOx!$A:$A,"ELCNOx")+SUMIFS(NOx!J:J,NOx!$B:$B,$A7,NOx!$A:$A,"ETHNOx")+SUMIFS(NOx!J:J,NOx!$B:$B,$A7,NOx!$A:$A,"INDNOx")+SUMIFS(NOx!J:J,NOx!$B:$B,$A7,NOx!$A:$A,"REFNOx")+SUMIFS(NOx!J:J,NOx!$B:$B,$A7,NOx!$A:$A,"RESNOx")+SUMIFS(NOx!J:J,NOx!$B:$B,$A7,NOx!$A:$A,"RSSNOx")+SUMIFS(NOx!J:J,NOx!$B:$B,$A7,NOx!$A:$A,"TRNNOx")</f>
        <v>4300.5209712158903</v>
      </c>
      <c r="J7" s="21">
        <f>SUMIFS(NOx!K:K,NOx!$B:$B,$A7,NOx!$A:$A,"COMNOx")+SUMIFS(NOx!K:K,NOx!$B:$B,$A7,NOx!$A:$A,"ELCNOx")+SUMIFS(NOx!K:K,NOx!$B:$B,$A7,NOx!$A:$A,"ETHNOx")+SUMIFS(NOx!K:K,NOx!$B:$B,$A7,NOx!$A:$A,"INDNOx")+SUMIFS(NOx!K:K,NOx!$B:$B,$A7,NOx!$A:$A,"REFNOx")+SUMIFS(NOx!K:K,NOx!$B:$B,$A7,NOx!$A:$A,"RESNOx")+SUMIFS(NOx!K:K,NOx!$B:$B,$A7,NOx!$A:$A,"RSSNOx")+SUMIFS(NOx!K:K,NOx!$B:$B,$A7,NOx!$A:$A,"TRNNOx")</f>
        <v>4092.2991126692486</v>
      </c>
      <c r="K7" s="21">
        <f>SUMIFS(NOx!L:L,NOx!$B:$B,$A7,NOx!$A:$A,"COMNOx")+SUMIFS(NOx!L:L,NOx!$B:$B,$A7,NOx!$A:$A,"ELCNOx")+SUMIFS(NOx!L:L,NOx!$B:$B,$A7,NOx!$A:$A,"ETHNOx")+SUMIFS(NOx!L:L,NOx!$B:$B,$A7,NOx!$A:$A,"INDNOx")+SUMIFS(NOx!L:L,NOx!$B:$B,$A7,NOx!$A:$A,"REFNOx")+SUMIFS(NOx!L:L,NOx!$B:$B,$A7,NOx!$A:$A,"RESNOx")+SUMIFS(NOx!L:L,NOx!$B:$B,$A7,NOx!$A:$A,"RSSNOx")+SUMIFS(NOx!L:L,NOx!$B:$B,$A7,NOx!$A:$A,"TRNNOx")</f>
        <v>3528.9499250518688</v>
      </c>
      <c r="M7" s="9" t="str">
        <f t="shared" si="1"/>
        <v>0006</v>
      </c>
      <c r="N7" s="9">
        <f>VLOOKUP($M7,scenarios!$A$2:$I$61,3)</f>
        <v>2060</v>
      </c>
      <c r="O7" s="9" t="str">
        <f>VLOOKUP($M7,scenarios!$A$2:$I$61,4)</f>
        <v>Ref</v>
      </c>
      <c r="P7" s="9" t="str">
        <f>VLOOKUP($M7,scenarios!$A$2:$I$61,5)</f>
        <v>Ref</v>
      </c>
      <c r="Q7" s="9" t="str">
        <f>VLOOKUP($M7,scenarios!$A$2:$I$61,6)</f>
        <v>Ref</v>
      </c>
      <c r="R7" s="9" t="str">
        <f>VLOOKUP($M7,scenarios!$A$2:$I$61,7)</f>
        <v>Ref</v>
      </c>
      <c r="S7" s="9" t="str">
        <f>VLOOKUP($M7,scenarios!$A$2:$I$61,8)</f>
        <v>Ref</v>
      </c>
      <c r="T7" s="9" t="str">
        <f>VLOOKUP($M7,scenarios!$A$2:$I$61,9)</f>
        <v>Ref</v>
      </c>
    </row>
    <row r="8" spans="1:20" x14ac:dyDescent="0.3">
      <c r="A8" s="2" t="s">
        <v>7</v>
      </c>
      <c r="B8" s="21">
        <f>SUMIFS(NOx!C:C,NOx!$B:$B,$A8,NOx!$A:$A,"COMNOx")+SUMIFS(NOx!C:C,NOx!$B:$B,$A8,NOx!$A:$A,"ELCNOx")+SUMIFS(NOx!C:C,NOx!$B:$B,$A8,NOx!$A:$A,"ETHNOx")+SUMIFS(NOx!C:C,NOx!$B:$B,$A8,NOx!$A:$A,"INDNOx")+SUMIFS(NOx!C:C,NOx!$B:$B,$A8,NOx!$A:$A,"REFNOx")+SUMIFS(NOx!C:C,NOx!$B:$B,$A8,NOx!$A:$A,"RESNOx")+SUMIFS(NOx!C:C,NOx!$B:$B,$A8,NOx!$A:$A,"RSSNOx")+SUMIFS(NOx!C:C,NOx!$B:$B,$A8,NOx!$A:$A,"TRNNOx")</f>
        <v>11155.614565587694</v>
      </c>
      <c r="C8" s="21">
        <f>SUMIFS(NOx!D:D,NOx!$B:$B,$A8,NOx!$A:$A,"COMNOx")+SUMIFS(NOx!D:D,NOx!$B:$B,$A8,NOx!$A:$A,"ELCNOx")+SUMIFS(NOx!D:D,NOx!$B:$B,$A8,NOx!$A:$A,"ETHNOx")+SUMIFS(NOx!D:D,NOx!$B:$B,$A8,NOx!$A:$A,"INDNOx")+SUMIFS(NOx!D:D,NOx!$B:$B,$A8,NOx!$A:$A,"REFNOx")+SUMIFS(NOx!D:D,NOx!$B:$B,$A8,NOx!$A:$A,"RESNOx")+SUMIFS(NOx!D:D,NOx!$B:$B,$A8,NOx!$A:$A,"RSSNOx")+SUMIFS(NOx!D:D,NOx!$B:$B,$A8,NOx!$A:$A,"TRNNOx")</f>
        <v>10505.774488744693</v>
      </c>
      <c r="D8" s="21">
        <f>SUMIFS(NOx!E:E,NOx!$B:$B,$A8,NOx!$A:$A,"COMNOx")+SUMIFS(NOx!E:E,NOx!$B:$B,$A8,NOx!$A:$A,"ELCNOx")+SUMIFS(NOx!E:E,NOx!$B:$B,$A8,NOx!$A:$A,"ETHNOx")+SUMIFS(NOx!E:E,NOx!$B:$B,$A8,NOx!$A:$A,"INDNOx")+SUMIFS(NOx!E:E,NOx!$B:$B,$A8,NOx!$A:$A,"REFNOx")+SUMIFS(NOx!E:E,NOx!$B:$B,$A8,NOx!$A:$A,"RESNOx")+SUMIFS(NOx!E:E,NOx!$B:$B,$A8,NOx!$A:$A,"RSSNOx")+SUMIFS(NOx!E:E,NOx!$B:$B,$A8,NOx!$A:$A,"TRNNOx")</f>
        <v>7473.8444727159858</v>
      </c>
      <c r="E8" s="21">
        <f>SUMIFS(NOx!F:F,NOx!$B:$B,$A8,NOx!$A:$A,"COMNOx")+SUMIFS(NOx!F:F,NOx!$B:$B,$A8,NOx!$A:$A,"ELCNOx")+SUMIFS(NOx!F:F,NOx!$B:$B,$A8,NOx!$A:$A,"ETHNOx")+SUMIFS(NOx!F:F,NOx!$B:$B,$A8,NOx!$A:$A,"INDNOx")+SUMIFS(NOx!F:F,NOx!$B:$B,$A8,NOx!$A:$A,"REFNOx")+SUMIFS(NOx!F:F,NOx!$B:$B,$A8,NOx!$A:$A,"RESNOx")+SUMIFS(NOx!F:F,NOx!$B:$B,$A8,NOx!$A:$A,"RSSNOx")+SUMIFS(NOx!F:F,NOx!$B:$B,$A8,NOx!$A:$A,"TRNNOx")</f>
        <v>5791.4284664696652</v>
      </c>
      <c r="F8" s="21">
        <f>SUMIFS(NOx!G:G,NOx!$B:$B,$A8,NOx!$A:$A,"COMNOx")+SUMIFS(NOx!G:G,NOx!$B:$B,$A8,NOx!$A:$A,"ELCNOx")+SUMIFS(NOx!G:G,NOx!$B:$B,$A8,NOx!$A:$A,"ETHNOx")+SUMIFS(NOx!G:G,NOx!$B:$B,$A8,NOx!$A:$A,"INDNOx")+SUMIFS(NOx!G:G,NOx!$B:$B,$A8,NOx!$A:$A,"REFNOx")+SUMIFS(NOx!G:G,NOx!$B:$B,$A8,NOx!$A:$A,"RESNOx")+SUMIFS(NOx!G:G,NOx!$B:$B,$A8,NOx!$A:$A,"RSSNOx")+SUMIFS(NOx!G:G,NOx!$B:$B,$A8,NOx!$A:$A,"TRNNOx")</f>
        <v>4716.0458239299924</v>
      </c>
      <c r="G8" s="21">
        <f>SUMIFS(NOx!H:H,NOx!$B:$B,$A8,NOx!$A:$A,"COMNOx")+SUMIFS(NOx!H:H,NOx!$B:$B,$A8,NOx!$A:$A,"ELCNOx")+SUMIFS(NOx!H:H,NOx!$B:$B,$A8,NOx!$A:$A,"ETHNOx")+SUMIFS(NOx!H:H,NOx!$B:$B,$A8,NOx!$A:$A,"INDNOx")+SUMIFS(NOx!H:H,NOx!$B:$B,$A8,NOx!$A:$A,"REFNOx")+SUMIFS(NOx!H:H,NOx!$B:$B,$A8,NOx!$A:$A,"RESNOx")+SUMIFS(NOx!H:H,NOx!$B:$B,$A8,NOx!$A:$A,"RSSNOx")+SUMIFS(NOx!H:H,NOx!$B:$B,$A8,NOx!$A:$A,"TRNNOx")</f>
        <v>4469.3324086391658</v>
      </c>
      <c r="H8" s="21">
        <f>SUMIFS(NOx!I:I,NOx!$B:$B,$A8,NOx!$A:$A,"COMNOx")+SUMIFS(NOx!I:I,NOx!$B:$B,$A8,NOx!$A:$A,"ELCNOx")+SUMIFS(NOx!I:I,NOx!$B:$B,$A8,NOx!$A:$A,"ETHNOx")+SUMIFS(NOx!I:I,NOx!$B:$B,$A8,NOx!$A:$A,"INDNOx")+SUMIFS(NOx!I:I,NOx!$B:$B,$A8,NOx!$A:$A,"REFNOx")+SUMIFS(NOx!I:I,NOx!$B:$B,$A8,NOx!$A:$A,"RESNOx")+SUMIFS(NOx!I:I,NOx!$B:$B,$A8,NOx!$A:$A,"RSSNOx")+SUMIFS(NOx!I:I,NOx!$B:$B,$A8,NOx!$A:$A,"TRNNOx")</f>
        <v>4235.4155535017981</v>
      </c>
      <c r="I8" s="21">
        <f>SUMIFS(NOx!J:J,NOx!$B:$B,$A8,NOx!$A:$A,"COMNOx")+SUMIFS(NOx!J:J,NOx!$B:$B,$A8,NOx!$A:$A,"ELCNOx")+SUMIFS(NOx!J:J,NOx!$B:$B,$A8,NOx!$A:$A,"ETHNOx")+SUMIFS(NOx!J:J,NOx!$B:$B,$A8,NOx!$A:$A,"INDNOx")+SUMIFS(NOx!J:J,NOx!$B:$B,$A8,NOx!$A:$A,"REFNOx")+SUMIFS(NOx!J:J,NOx!$B:$B,$A8,NOx!$A:$A,"RESNOx")+SUMIFS(NOx!J:J,NOx!$B:$B,$A8,NOx!$A:$A,"RSSNOx")+SUMIFS(NOx!J:J,NOx!$B:$B,$A8,NOx!$A:$A,"TRNNOx")</f>
        <v>4241.5035742002674</v>
      </c>
      <c r="J8" s="21">
        <f>SUMIFS(NOx!K:K,NOx!$B:$B,$A8,NOx!$A:$A,"COMNOx")+SUMIFS(NOx!K:K,NOx!$B:$B,$A8,NOx!$A:$A,"ELCNOx")+SUMIFS(NOx!K:K,NOx!$B:$B,$A8,NOx!$A:$A,"ETHNOx")+SUMIFS(NOx!K:K,NOx!$B:$B,$A8,NOx!$A:$A,"INDNOx")+SUMIFS(NOx!K:K,NOx!$B:$B,$A8,NOx!$A:$A,"REFNOx")+SUMIFS(NOx!K:K,NOx!$B:$B,$A8,NOx!$A:$A,"RESNOx")+SUMIFS(NOx!K:K,NOx!$B:$B,$A8,NOx!$A:$A,"RSSNOx")+SUMIFS(NOx!K:K,NOx!$B:$B,$A8,NOx!$A:$A,"TRNNOx")</f>
        <v>4270.8608855313505</v>
      </c>
      <c r="K8" s="21">
        <f>SUMIFS(NOx!L:L,NOx!$B:$B,$A8,NOx!$A:$A,"COMNOx")+SUMIFS(NOx!L:L,NOx!$B:$B,$A8,NOx!$A:$A,"ELCNOx")+SUMIFS(NOx!L:L,NOx!$B:$B,$A8,NOx!$A:$A,"ETHNOx")+SUMIFS(NOx!L:L,NOx!$B:$B,$A8,NOx!$A:$A,"INDNOx")+SUMIFS(NOx!L:L,NOx!$B:$B,$A8,NOx!$A:$A,"REFNOx")+SUMIFS(NOx!L:L,NOx!$B:$B,$A8,NOx!$A:$A,"RESNOx")+SUMIFS(NOx!L:L,NOx!$B:$B,$A8,NOx!$A:$A,"RSSNOx")+SUMIFS(NOx!L:L,NOx!$B:$B,$A8,NOx!$A:$A,"TRNNOx")</f>
        <v>3886.7528783767762</v>
      </c>
      <c r="M8" s="9" t="str">
        <f t="shared" si="1"/>
        <v>0007</v>
      </c>
      <c r="N8" s="9">
        <f>VLOOKUP($M8,scenarios!$A$2:$I$61,3)</f>
        <v>2060</v>
      </c>
      <c r="O8" s="9">
        <f>VLOOKUP($M8,scenarios!$A$2:$I$61,4)</f>
        <v>2050</v>
      </c>
      <c r="P8" s="9" t="str">
        <f>VLOOKUP($M8,scenarios!$A$2:$I$61,5)</f>
        <v>Ref</v>
      </c>
      <c r="Q8" s="9" t="str">
        <f>VLOOKUP($M8,scenarios!$A$2:$I$61,6)</f>
        <v>Ref</v>
      </c>
      <c r="R8" s="9" t="str">
        <f>VLOOKUP($M8,scenarios!$A$2:$I$61,7)</f>
        <v>Ref</v>
      </c>
      <c r="S8" s="9" t="str">
        <f>VLOOKUP($M8,scenarios!$A$2:$I$61,8)</f>
        <v>Ref</v>
      </c>
      <c r="T8" s="9" t="str">
        <f>VLOOKUP($M8,scenarios!$A$2:$I$61,9)</f>
        <v>Ref</v>
      </c>
    </row>
    <row r="9" spans="1:20" x14ac:dyDescent="0.3">
      <c r="A9" s="2" t="s">
        <v>8</v>
      </c>
      <c r="B9" s="21">
        <f>SUMIFS(NOx!C:C,NOx!$B:$B,$A9,NOx!$A:$A,"COMNOx")+SUMIFS(NOx!C:C,NOx!$B:$B,$A9,NOx!$A:$A,"ELCNOx")+SUMIFS(NOx!C:C,NOx!$B:$B,$A9,NOx!$A:$A,"ETHNOx")+SUMIFS(NOx!C:C,NOx!$B:$B,$A9,NOx!$A:$A,"INDNOx")+SUMIFS(NOx!C:C,NOx!$B:$B,$A9,NOx!$A:$A,"REFNOx")+SUMIFS(NOx!C:C,NOx!$B:$B,$A9,NOx!$A:$A,"RESNOx")+SUMIFS(NOx!C:C,NOx!$B:$B,$A9,NOx!$A:$A,"RSSNOx")+SUMIFS(NOx!C:C,NOx!$B:$B,$A9,NOx!$A:$A,"TRNNOx")</f>
        <v>0</v>
      </c>
      <c r="C9" s="21">
        <f>SUMIFS(NOx!D:D,NOx!$B:$B,$A9,NOx!$A:$A,"COMNOx")+SUMIFS(NOx!D:D,NOx!$B:$B,$A9,NOx!$A:$A,"ELCNOx")+SUMIFS(NOx!D:D,NOx!$B:$B,$A9,NOx!$A:$A,"ETHNOx")+SUMIFS(NOx!D:D,NOx!$B:$B,$A9,NOx!$A:$A,"INDNOx")+SUMIFS(NOx!D:D,NOx!$B:$B,$A9,NOx!$A:$A,"REFNOx")+SUMIFS(NOx!D:D,NOx!$B:$B,$A9,NOx!$A:$A,"RESNOx")+SUMIFS(NOx!D:D,NOx!$B:$B,$A9,NOx!$A:$A,"RSSNOx")+SUMIFS(NOx!D:D,NOx!$B:$B,$A9,NOx!$A:$A,"TRNNOx")</f>
        <v>0</v>
      </c>
      <c r="D9" s="21">
        <f>SUMIFS(NOx!E:E,NOx!$B:$B,$A9,NOx!$A:$A,"COMNOx")+SUMIFS(NOx!E:E,NOx!$B:$B,$A9,NOx!$A:$A,"ELCNOx")+SUMIFS(NOx!E:E,NOx!$B:$B,$A9,NOx!$A:$A,"ETHNOx")+SUMIFS(NOx!E:E,NOx!$B:$B,$A9,NOx!$A:$A,"INDNOx")+SUMIFS(NOx!E:E,NOx!$B:$B,$A9,NOx!$A:$A,"REFNOx")+SUMIFS(NOx!E:E,NOx!$B:$B,$A9,NOx!$A:$A,"RESNOx")+SUMIFS(NOx!E:E,NOx!$B:$B,$A9,NOx!$A:$A,"RSSNOx")+SUMIFS(NOx!E:E,NOx!$B:$B,$A9,NOx!$A:$A,"TRNNOx")</f>
        <v>0</v>
      </c>
      <c r="E9" s="21">
        <f>SUMIFS(NOx!F:F,NOx!$B:$B,$A9,NOx!$A:$A,"COMNOx")+SUMIFS(NOx!F:F,NOx!$B:$B,$A9,NOx!$A:$A,"ELCNOx")+SUMIFS(NOx!F:F,NOx!$B:$B,$A9,NOx!$A:$A,"ETHNOx")+SUMIFS(NOx!F:F,NOx!$B:$B,$A9,NOx!$A:$A,"INDNOx")+SUMIFS(NOx!F:F,NOx!$B:$B,$A9,NOx!$A:$A,"REFNOx")+SUMIFS(NOx!F:F,NOx!$B:$B,$A9,NOx!$A:$A,"RESNOx")+SUMIFS(NOx!F:F,NOx!$B:$B,$A9,NOx!$A:$A,"RSSNOx")+SUMIFS(NOx!F:F,NOx!$B:$B,$A9,NOx!$A:$A,"TRNNOx")</f>
        <v>0</v>
      </c>
      <c r="F9" s="21">
        <f>SUMIFS(NOx!G:G,NOx!$B:$B,$A9,NOx!$A:$A,"COMNOx")+SUMIFS(NOx!G:G,NOx!$B:$B,$A9,NOx!$A:$A,"ELCNOx")+SUMIFS(NOx!G:G,NOx!$B:$B,$A9,NOx!$A:$A,"ETHNOx")+SUMIFS(NOx!G:G,NOx!$B:$B,$A9,NOx!$A:$A,"INDNOx")+SUMIFS(NOx!G:G,NOx!$B:$B,$A9,NOx!$A:$A,"REFNOx")+SUMIFS(NOx!G:G,NOx!$B:$B,$A9,NOx!$A:$A,"RESNOx")+SUMIFS(NOx!G:G,NOx!$B:$B,$A9,NOx!$A:$A,"RSSNOx")+SUMIFS(NOx!G:G,NOx!$B:$B,$A9,NOx!$A:$A,"TRNNOx")</f>
        <v>0</v>
      </c>
      <c r="G9" s="21">
        <f>SUMIFS(NOx!H:H,NOx!$B:$B,$A9,NOx!$A:$A,"COMNOx")+SUMIFS(NOx!H:H,NOx!$B:$B,$A9,NOx!$A:$A,"ELCNOx")+SUMIFS(NOx!H:H,NOx!$B:$B,$A9,NOx!$A:$A,"ETHNOx")+SUMIFS(NOx!H:H,NOx!$B:$B,$A9,NOx!$A:$A,"INDNOx")+SUMIFS(NOx!H:H,NOx!$B:$B,$A9,NOx!$A:$A,"REFNOx")+SUMIFS(NOx!H:H,NOx!$B:$B,$A9,NOx!$A:$A,"RESNOx")+SUMIFS(NOx!H:H,NOx!$B:$B,$A9,NOx!$A:$A,"RSSNOx")+SUMIFS(NOx!H:H,NOx!$B:$B,$A9,NOx!$A:$A,"TRNNOx")</f>
        <v>0</v>
      </c>
      <c r="H9" s="21">
        <f>SUMIFS(NOx!I:I,NOx!$B:$B,$A9,NOx!$A:$A,"COMNOx")+SUMIFS(NOx!I:I,NOx!$B:$B,$A9,NOx!$A:$A,"ELCNOx")+SUMIFS(NOx!I:I,NOx!$B:$B,$A9,NOx!$A:$A,"ETHNOx")+SUMIFS(NOx!I:I,NOx!$B:$B,$A9,NOx!$A:$A,"INDNOx")+SUMIFS(NOx!I:I,NOx!$B:$B,$A9,NOx!$A:$A,"REFNOx")+SUMIFS(NOx!I:I,NOx!$B:$B,$A9,NOx!$A:$A,"RESNOx")+SUMIFS(NOx!I:I,NOx!$B:$B,$A9,NOx!$A:$A,"RSSNOx")+SUMIFS(NOx!I:I,NOx!$B:$B,$A9,NOx!$A:$A,"TRNNOx")</f>
        <v>0</v>
      </c>
      <c r="I9" s="21">
        <f>SUMIFS(NOx!J:J,NOx!$B:$B,$A9,NOx!$A:$A,"COMNOx")+SUMIFS(NOx!J:J,NOx!$B:$B,$A9,NOx!$A:$A,"ELCNOx")+SUMIFS(NOx!J:J,NOx!$B:$B,$A9,NOx!$A:$A,"ETHNOx")+SUMIFS(NOx!J:J,NOx!$B:$B,$A9,NOx!$A:$A,"INDNOx")+SUMIFS(NOx!J:J,NOx!$B:$B,$A9,NOx!$A:$A,"REFNOx")+SUMIFS(NOx!J:J,NOx!$B:$B,$A9,NOx!$A:$A,"RESNOx")+SUMIFS(NOx!J:J,NOx!$B:$B,$A9,NOx!$A:$A,"RSSNOx")+SUMIFS(NOx!J:J,NOx!$B:$B,$A9,NOx!$A:$A,"TRNNOx")</f>
        <v>0</v>
      </c>
      <c r="J9" s="21">
        <f>SUMIFS(NOx!K:K,NOx!$B:$B,$A9,NOx!$A:$A,"COMNOx")+SUMIFS(NOx!K:K,NOx!$B:$B,$A9,NOx!$A:$A,"ELCNOx")+SUMIFS(NOx!K:K,NOx!$B:$B,$A9,NOx!$A:$A,"ETHNOx")+SUMIFS(NOx!K:K,NOx!$B:$B,$A9,NOx!$A:$A,"INDNOx")+SUMIFS(NOx!K:K,NOx!$B:$B,$A9,NOx!$A:$A,"REFNOx")+SUMIFS(NOx!K:K,NOx!$B:$B,$A9,NOx!$A:$A,"RESNOx")+SUMIFS(NOx!K:K,NOx!$B:$B,$A9,NOx!$A:$A,"RSSNOx")+SUMIFS(NOx!K:K,NOx!$B:$B,$A9,NOx!$A:$A,"TRNNOx")</f>
        <v>0</v>
      </c>
      <c r="K9" s="21">
        <f>SUMIFS(NOx!L:L,NOx!$B:$B,$A9,NOx!$A:$A,"COMNOx")+SUMIFS(NOx!L:L,NOx!$B:$B,$A9,NOx!$A:$A,"ELCNOx")+SUMIFS(NOx!L:L,NOx!$B:$B,$A9,NOx!$A:$A,"ETHNOx")+SUMIFS(NOx!L:L,NOx!$B:$B,$A9,NOx!$A:$A,"INDNOx")+SUMIFS(NOx!L:L,NOx!$B:$B,$A9,NOx!$A:$A,"REFNOx")+SUMIFS(NOx!L:L,NOx!$B:$B,$A9,NOx!$A:$A,"RESNOx")+SUMIFS(NOx!L:L,NOx!$B:$B,$A9,NOx!$A:$A,"RSSNOx")+SUMIFS(NOx!L:L,NOx!$B:$B,$A9,NOx!$A:$A,"TRNNOx")</f>
        <v>0</v>
      </c>
      <c r="M9" s="9" t="str">
        <f t="shared" si="1"/>
        <v>0008</v>
      </c>
      <c r="N9" s="9">
        <f>VLOOKUP($M9,scenarios!$A$2:$I$61,3)</f>
        <v>2060</v>
      </c>
      <c r="O9" s="9" t="str">
        <f>VLOOKUP($M9,scenarios!$A$2:$I$61,4)</f>
        <v>Ref</v>
      </c>
      <c r="P9" s="9">
        <f>VLOOKUP($M9,scenarios!$A$2:$I$61,5)</f>
        <v>10</v>
      </c>
      <c r="Q9" s="9" t="str">
        <f>VLOOKUP($M9,scenarios!$A$2:$I$61,6)</f>
        <v>Ref</v>
      </c>
      <c r="R9" s="9" t="str">
        <f>VLOOKUP($M9,scenarios!$A$2:$I$61,7)</f>
        <v>Ref</v>
      </c>
      <c r="S9" s="9" t="str">
        <f>VLOOKUP($M9,scenarios!$A$2:$I$61,8)</f>
        <v>Ref</v>
      </c>
      <c r="T9" s="9" t="str">
        <f>VLOOKUP($M9,scenarios!$A$2:$I$61,9)</f>
        <v>Ref</v>
      </c>
    </row>
    <row r="10" spans="1:20" x14ac:dyDescent="0.3">
      <c r="A10" s="2" t="s">
        <v>9</v>
      </c>
      <c r="B10" s="21">
        <f>SUMIFS(NOx!C:C,NOx!$B:$B,$A10,NOx!$A:$A,"COMNOx")+SUMIFS(NOx!C:C,NOx!$B:$B,$A10,NOx!$A:$A,"ELCNOx")+SUMIFS(NOx!C:C,NOx!$B:$B,$A10,NOx!$A:$A,"ETHNOx")+SUMIFS(NOx!C:C,NOx!$B:$B,$A10,NOx!$A:$A,"INDNOx")+SUMIFS(NOx!C:C,NOx!$B:$B,$A10,NOx!$A:$A,"REFNOx")+SUMIFS(NOx!C:C,NOx!$B:$B,$A10,NOx!$A:$A,"RESNOx")+SUMIFS(NOx!C:C,NOx!$B:$B,$A10,NOx!$A:$A,"RSSNOx")+SUMIFS(NOx!C:C,NOx!$B:$B,$A10,NOx!$A:$A,"TRNNOx")</f>
        <v>0</v>
      </c>
      <c r="C10" s="21">
        <f>SUMIFS(NOx!D:D,NOx!$B:$B,$A10,NOx!$A:$A,"COMNOx")+SUMIFS(NOx!D:D,NOx!$B:$B,$A10,NOx!$A:$A,"ELCNOx")+SUMIFS(NOx!D:D,NOx!$B:$B,$A10,NOx!$A:$A,"ETHNOx")+SUMIFS(NOx!D:D,NOx!$B:$B,$A10,NOx!$A:$A,"INDNOx")+SUMIFS(NOx!D:D,NOx!$B:$B,$A10,NOx!$A:$A,"REFNOx")+SUMIFS(NOx!D:D,NOx!$B:$B,$A10,NOx!$A:$A,"RESNOx")+SUMIFS(NOx!D:D,NOx!$B:$B,$A10,NOx!$A:$A,"RSSNOx")+SUMIFS(NOx!D:D,NOx!$B:$B,$A10,NOx!$A:$A,"TRNNOx")</f>
        <v>0</v>
      </c>
      <c r="D10" s="21">
        <f>SUMIFS(NOx!E:E,NOx!$B:$B,$A10,NOx!$A:$A,"COMNOx")+SUMIFS(NOx!E:E,NOx!$B:$B,$A10,NOx!$A:$A,"ELCNOx")+SUMIFS(NOx!E:E,NOx!$B:$B,$A10,NOx!$A:$A,"ETHNOx")+SUMIFS(NOx!E:E,NOx!$B:$B,$A10,NOx!$A:$A,"INDNOx")+SUMIFS(NOx!E:E,NOx!$B:$B,$A10,NOx!$A:$A,"REFNOx")+SUMIFS(NOx!E:E,NOx!$B:$B,$A10,NOx!$A:$A,"RESNOx")+SUMIFS(NOx!E:E,NOx!$B:$B,$A10,NOx!$A:$A,"RSSNOx")+SUMIFS(NOx!E:E,NOx!$B:$B,$A10,NOx!$A:$A,"TRNNOx")</f>
        <v>0</v>
      </c>
      <c r="E10" s="21">
        <f>SUMIFS(NOx!F:F,NOx!$B:$B,$A10,NOx!$A:$A,"COMNOx")+SUMIFS(NOx!F:F,NOx!$B:$B,$A10,NOx!$A:$A,"ELCNOx")+SUMIFS(NOx!F:F,NOx!$B:$B,$A10,NOx!$A:$A,"ETHNOx")+SUMIFS(NOx!F:F,NOx!$B:$B,$A10,NOx!$A:$A,"INDNOx")+SUMIFS(NOx!F:F,NOx!$B:$B,$A10,NOx!$A:$A,"REFNOx")+SUMIFS(NOx!F:F,NOx!$B:$B,$A10,NOx!$A:$A,"RESNOx")+SUMIFS(NOx!F:F,NOx!$B:$B,$A10,NOx!$A:$A,"RSSNOx")+SUMIFS(NOx!F:F,NOx!$B:$B,$A10,NOx!$A:$A,"TRNNOx")</f>
        <v>0</v>
      </c>
      <c r="F10" s="21">
        <f>SUMIFS(NOx!G:G,NOx!$B:$B,$A10,NOx!$A:$A,"COMNOx")+SUMIFS(NOx!G:G,NOx!$B:$B,$A10,NOx!$A:$A,"ELCNOx")+SUMIFS(NOx!G:G,NOx!$B:$B,$A10,NOx!$A:$A,"ETHNOx")+SUMIFS(NOx!G:G,NOx!$B:$B,$A10,NOx!$A:$A,"INDNOx")+SUMIFS(NOx!G:G,NOx!$B:$B,$A10,NOx!$A:$A,"REFNOx")+SUMIFS(NOx!G:G,NOx!$B:$B,$A10,NOx!$A:$A,"RESNOx")+SUMIFS(NOx!G:G,NOx!$B:$B,$A10,NOx!$A:$A,"RSSNOx")+SUMIFS(NOx!G:G,NOx!$B:$B,$A10,NOx!$A:$A,"TRNNOx")</f>
        <v>0</v>
      </c>
      <c r="G10" s="21">
        <f>SUMIFS(NOx!H:H,NOx!$B:$B,$A10,NOx!$A:$A,"COMNOx")+SUMIFS(NOx!H:H,NOx!$B:$B,$A10,NOx!$A:$A,"ELCNOx")+SUMIFS(NOx!H:H,NOx!$B:$B,$A10,NOx!$A:$A,"ETHNOx")+SUMIFS(NOx!H:H,NOx!$B:$B,$A10,NOx!$A:$A,"INDNOx")+SUMIFS(NOx!H:H,NOx!$B:$B,$A10,NOx!$A:$A,"REFNOx")+SUMIFS(NOx!H:H,NOx!$B:$B,$A10,NOx!$A:$A,"RESNOx")+SUMIFS(NOx!H:H,NOx!$B:$B,$A10,NOx!$A:$A,"RSSNOx")+SUMIFS(NOx!H:H,NOx!$B:$B,$A10,NOx!$A:$A,"TRNNOx")</f>
        <v>0</v>
      </c>
      <c r="H10" s="21">
        <f>SUMIFS(NOx!I:I,NOx!$B:$B,$A10,NOx!$A:$A,"COMNOx")+SUMIFS(NOx!I:I,NOx!$B:$B,$A10,NOx!$A:$A,"ELCNOx")+SUMIFS(NOx!I:I,NOx!$B:$B,$A10,NOx!$A:$A,"ETHNOx")+SUMIFS(NOx!I:I,NOx!$B:$B,$A10,NOx!$A:$A,"INDNOx")+SUMIFS(NOx!I:I,NOx!$B:$B,$A10,NOx!$A:$A,"REFNOx")+SUMIFS(NOx!I:I,NOx!$B:$B,$A10,NOx!$A:$A,"RESNOx")+SUMIFS(NOx!I:I,NOx!$B:$B,$A10,NOx!$A:$A,"RSSNOx")+SUMIFS(NOx!I:I,NOx!$B:$B,$A10,NOx!$A:$A,"TRNNOx")</f>
        <v>0</v>
      </c>
      <c r="I10" s="21">
        <f>SUMIFS(NOx!J:J,NOx!$B:$B,$A10,NOx!$A:$A,"COMNOx")+SUMIFS(NOx!J:J,NOx!$B:$B,$A10,NOx!$A:$A,"ELCNOx")+SUMIFS(NOx!J:J,NOx!$B:$B,$A10,NOx!$A:$A,"ETHNOx")+SUMIFS(NOx!J:J,NOx!$B:$B,$A10,NOx!$A:$A,"INDNOx")+SUMIFS(NOx!J:J,NOx!$B:$B,$A10,NOx!$A:$A,"REFNOx")+SUMIFS(NOx!J:J,NOx!$B:$B,$A10,NOx!$A:$A,"RESNOx")+SUMIFS(NOx!J:J,NOx!$B:$B,$A10,NOx!$A:$A,"RSSNOx")+SUMIFS(NOx!J:J,NOx!$B:$B,$A10,NOx!$A:$A,"TRNNOx")</f>
        <v>0</v>
      </c>
      <c r="J10" s="21">
        <f>SUMIFS(NOx!K:K,NOx!$B:$B,$A10,NOx!$A:$A,"COMNOx")+SUMIFS(NOx!K:K,NOx!$B:$B,$A10,NOx!$A:$A,"ELCNOx")+SUMIFS(NOx!K:K,NOx!$B:$B,$A10,NOx!$A:$A,"ETHNOx")+SUMIFS(NOx!K:K,NOx!$B:$B,$A10,NOx!$A:$A,"INDNOx")+SUMIFS(NOx!K:K,NOx!$B:$B,$A10,NOx!$A:$A,"REFNOx")+SUMIFS(NOx!K:K,NOx!$B:$B,$A10,NOx!$A:$A,"RESNOx")+SUMIFS(NOx!K:K,NOx!$B:$B,$A10,NOx!$A:$A,"RSSNOx")+SUMIFS(NOx!K:K,NOx!$B:$B,$A10,NOx!$A:$A,"TRNNOx")</f>
        <v>0</v>
      </c>
      <c r="K10" s="21">
        <f>SUMIFS(NOx!L:L,NOx!$B:$B,$A10,NOx!$A:$A,"COMNOx")+SUMIFS(NOx!L:L,NOx!$B:$B,$A10,NOx!$A:$A,"ELCNOx")+SUMIFS(NOx!L:L,NOx!$B:$B,$A10,NOx!$A:$A,"ETHNOx")+SUMIFS(NOx!L:L,NOx!$B:$B,$A10,NOx!$A:$A,"INDNOx")+SUMIFS(NOx!L:L,NOx!$B:$B,$A10,NOx!$A:$A,"REFNOx")+SUMIFS(NOx!L:L,NOx!$B:$B,$A10,NOx!$A:$A,"RESNOx")+SUMIFS(NOx!L:L,NOx!$B:$B,$A10,NOx!$A:$A,"RSSNOx")+SUMIFS(NOx!L:L,NOx!$B:$B,$A10,NOx!$A:$A,"TRNNOx")</f>
        <v>0</v>
      </c>
      <c r="M10" s="9" t="str">
        <f t="shared" si="1"/>
        <v>0009</v>
      </c>
      <c r="N10" s="9">
        <f>VLOOKUP($M10,scenarios!$A$2:$I$61,3)</f>
        <v>2060</v>
      </c>
      <c r="O10" s="9" t="str">
        <f>VLOOKUP($M10,scenarios!$A$2:$I$61,4)</f>
        <v>Ref</v>
      </c>
      <c r="P10" s="9">
        <f>VLOOKUP($M10,scenarios!$A$2:$I$61,5)</f>
        <v>20</v>
      </c>
      <c r="Q10" s="9" t="str">
        <f>VLOOKUP($M10,scenarios!$A$2:$I$61,6)</f>
        <v>Ref</v>
      </c>
      <c r="R10" s="9" t="str">
        <f>VLOOKUP($M10,scenarios!$A$2:$I$61,7)</f>
        <v>Ref</v>
      </c>
      <c r="S10" s="9" t="str">
        <f>VLOOKUP($M10,scenarios!$A$2:$I$61,8)</f>
        <v>Ref</v>
      </c>
      <c r="T10" s="9" t="str">
        <f>VLOOKUP($M10,scenarios!$A$2:$I$61,9)</f>
        <v>Ref</v>
      </c>
    </row>
    <row r="11" spans="1:20" x14ac:dyDescent="0.3">
      <c r="A11" s="2" t="s">
        <v>10</v>
      </c>
      <c r="B11" s="21">
        <f>SUMIFS(NOx!C:C,NOx!$B:$B,$A11,NOx!$A:$A,"COMNOx")+SUMIFS(NOx!C:C,NOx!$B:$B,$A11,NOx!$A:$A,"ELCNOx")+SUMIFS(NOx!C:C,NOx!$B:$B,$A11,NOx!$A:$A,"ETHNOx")+SUMIFS(NOx!C:C,NOx!$B:$B,$A11,NOx!$A:$A,"INDNOx")+SUMIFS(NOx!C:C,NOx!$B:$B,$A11,NOx!$A:$A,"REFNOx")+SUMIFS(NOx!C:C,NOx!$B:$B,$A11,NOx!$A:$A,"RESNOx")+SUMIFS(NOx!C:C,NOx!$B:$B,$A11,NOx!$A:$A,"RSSNOx")+SUMIFS(NOx!C:C,NOx!$B:$B,$A11,NOx!$A:$A,"TRNNOx")</f>
        <v>11156.509217532148</v>
      </c>
      <c r="C11" s="21">
        <f>SUMIFS(NOx!D:D,NOx!$B:$B,$A11,NOx!$A:$A,"COMNOx")+SUMIFS(NOx!D:D,NOx!$B:$B,$A11,NOx!$A:$A,"ELCNOx")+SUMIFS(NOx!D:D,NOx!$B:$B,$A11,NOx!$A:$A,"ETHNOx")+SUMIFS(NOx!D:D,NOx!$B:$B,$A11,NOx!$A:$A,"INDNOx")+SUMIFS(NOx!D:D,NOx!$B:$B,$A11,NOx!$A:$A,"REFNOx")+SUMIFS(NOx!D:D,NOx!$B:$B,$A11,NOx!$A:$A,"RESNOx")+SUMIFS(NOx!D:D,NOx!$B:$B,$A11,NOx!$A:$A,"RSSNOx")+SUMIFS(NOx!D:D,NOx!$B:$B,$A11,NOx!$A:$A,"TRNNOx")</f>
        <v>10501.364159715442</v>
      </c>
      <c r="D11" s="21">
        <f>SUMIFS(NOx!E:E,NOx!$B:$B,$A11,NOx!$A:$A,"COMNOx")+SUMIFS(NOx!E:E,NOx!$B:$B,$A11,NOx!$A:$A,"ELCNOx")+SUMIFS(NOx!E:E,NOx!$B:$B,$A11,NOx!$A:$A,"ETHNOx")+SUMIFS(NOx!E:E,NOx!$B:$B,$A11,NOx!$A:$A,"INDNOx")+SUMIFS(NOx!E:E,NOx!$B:$B,$A11,NOx!$A:$A,"REFNOx")+SUMIFS(NOx!E:E,NOx!$B:$B,$A11,NOx!$A:$A,"RESNOx")+SUMIFS(NOx!E:E,NOx!$B:$B,$A11,NOx!$A:$A,"RSSNOx")+SUMIFS(NOx!E:E,NOx!$B:$B,$A11,NOx!$A:$A,"TRNNOx")</f>
        <v>7459.7851431364033</v>
      </c>
      <c r="E11" s="21">
        <f>SUMIFS(NOx!F:F,NOx!$B:$B,$A11,NOx!$A:$A,"COMNOx")+SUMIFS(NOx!F:F,NOx!$B:$B,$A11,NOx!$A:$A,"ELCNOx")+SUMIFS(NOx!F:F,NOx!$B:$B,$A11,NOx!$A:$A,"ETHNOx")+SUMIFS(NOx!F:F,NOx!$B:$B,$A11,NOx!$A:$A,"INDNOx")+SUMIFS(NOx!F:F,NOx!$B:$B,$A11,NOx!$A:$A,"REFNOx")+SUMIFS(NOx!F:F,NOx!$B:$B,$A11,NOx!$A:$A,"RESNOx")+SUMIFS(NOx!F:F,NOx!$B:$B,$A11,NOx!$A:$A,"RSSNOx")+SUMIFS(NOx!F:F,NOx!$B:$B,$A11,NOx!$A:$A,"TRNNOx")</f>
        <v>5766.1671517059713</v>
      </c>
      <c r="F11" s="21">
        <f>SUMIFS(NOx!G:G,NOx!$B:$B,$A11,NOx!$A:$A,"COMNOx")+SUMIFS(NOx!G:G,NOx!$B:$B,$A11,NOx!$A:$A,"ELCNOx")+SUMIFS(NOx!G:G,NOx!$B:$B,$A11,NOx!$A:$A,"ETHNOx")+SUMIFS(NOx!G:G,NOx!$B:$B,$A11,NOx!$A:$A,"INDNOx")+SUMIFS(NOx!G:G,NOx!$B:$B,$A11,NOx!$A:$A,"REFNOx")+SUMIFS(NOx!G:G,NOx!$B:$B,$A11,NOx!$A:$A,"RESNOx")+SUMIFS(NOx!G:G,NOx!$B:$B,$A11,NOx!$A:$A,"RSSNOx")+SUMIFS(NOx!G:G,NOx!$B:$B,$A11,NOx!$A:$A,"TRNNOx")</f>
        <v>4724.6609177007322</v>
      </c>
      <c r="G11" s="21">
        <f>SUMIFS(NOx!H:H,NOx!$B:$B,$A11,NOx!$A:$A,"COMNOx")+SUMIFS(NOx!H:H,NOx!$B:$B,$A11,NOx!$A:$A,"ELCNOx")+SUMIFS(NOx!H:H,NOx!$B:$B,$A11,NOx!$A:$A,"ETHNOx")+SUMIFS(NOx!H:H,NOx!$B:$B,$A11,NOx!$A:$A,"INDNOx")+SUMIFS(NOx!H:H,NOx!$B:$B,$A11,NOx!$A:$A,"REFNOx")+SUMIFS(NOx!H:H,NOx!$B:$B,$A11,NOx!$A:$A,"RESNOx")+SUMIFS(NOx!H:H,NOx!$B:$B,$A11,NOx!$A:$A,"RSSNOx")+SUMIFS(NOx!H:H,NOx!$B:$B,$A11,NOx!$A:$A,"TRNNOx")</f>
        <v>4545.8983260770874</v>
      </c>
      <c r="H11" s="21">
        <f>SUMIFS(NOx!I:I,NOx!$B:$B,$A11,NOx!$A:$A,"COMNOx")+SUMIFS(NOx!I:I,NOx!$B:$B,$A11,NOx!$A:$A,"ELCNOx")+SUMIFS(NOx!I:I,NOx!$B:$B,$A11,NOx!$A:$A,"ETHNOx")+SUMIFS(NOx!I:I,NOx!$B:$B,$A11,NOx!$A:$A,"INDNOx")+SUMIFS(NOx!I:I,NOx!$B:$B,$A11,NOx!$A:$A,"REFNOx")+SUMIFS(NOx!I:I,NOx!$B:$B,$A11,NOx!$A:$A,"RESNOx")+SUMIFS(NOx!I:I,NOx!$B:$B,$A11,NOx!$A:$A,"RSSNOx")+SUMIFS(NOx!I:I,NOx!$B:$B,$A11,NOx!$A:$A,"TRNNOx")</f>
        <v>4332.7333764613159</v>
      </c>
      <c r="I11" s="21">
        <f>SUMIFS(NOx!J:J,NOx!$B:$B,$A11,NOx!$A:$A,"COMNOx")+SUMIFS(NOx!J:J,NOx!$B:$B,$A11,NOx!$A:$A,"ELCNOx")+SUMIFS(NOx!J:J,NOx!$B:$B,$A11,NOx!$A:$A,"ETHNOx")+SUMIFS(NOx!J:J,NOx!$B:$B,$A11,NOx!$A:$A,"INDNOx")+SUMIFS(NOx!J:J,NOx!$B:$B,$A11,NOx!$A:$A,"REFNOx")+SUMIFS(NOx!J:J,NOx!$B:$B,$A11,NOx!$A:$A,"RESNOx")+SUMIFS(NOx!J:J,NOx!$B:$B,$A11,NOx!$A:$A,"RSSNOx")+SUMIFS(NOx!J:J,NOx!$B:$B,$A11,NOx!$A:$A,"TRNNOx")</f>
        <v>4300.0229236173054</v>
      </c>
      <c r="J11" s="21">
        <f>SUMIFS(NOx!K:K,NOx!$B:$B,$A11,NOx!$A:$A,"COMNOx")+SUMIFS(NOx!K:K,NOx!$B:$B,$A11,NOx!$A:$A,"ELCNOx")+SUMIFS(NOx!K:K,NOx!$B:$B,$A11,NOx!$A:$A,"ETHNOx")+SUMIFS(NOx!K:K,NOx!$B:$B,$A11,NOx!$A:$A,"INDNOx")+SUMIFS(NOx!K:K,NOx!$B:$B,$A11,NOx!$A:$A,"REFNOx")+SUMIFS(NOx!K:K,NOx!$B:$B,$A11,NOx!$A:$A,"RESNOx")+SUMIFS(NOx!K:K,NOx!$B:$B,$A11,NOx!$A:$A,"RSSNOx")+SUMIFS(NOx!K:K,NOx!$B:$B,$A11,NOx!$A:$A,"TRNNOx")</f>
        <v>4093.7824336674316</v>
      </c>
      <c r="K11" s="21">
        <f>SUMIFS(NOx!L:L,NOx!$B:$B,$A11,NOx!$A:$A,"COMNOx")+SUMIFS(NOx!L:L,NOx!$B:$B,$A11,NOx!$A:$A,"ELCNOx")+SUMIFS(NOx!L:L,NOx!$B:$B,$A11,NOx!$A:$A,"ETHNOx")+SUMIFS(NOx!L:L,NOx!$B:$B,$A11,NOx!$A:$A,"INDNOx")+SUMIFS(NOx!L:L,NOx!$B:$B,$A11,NOx!$A:$A,"REFNOx")+SUMIFS(NOx!L:L,NOx!$B:$B,$A11,NOx!$A:$A,"RESNOx")+SUMIFS(NOx!L:L,NOx!$B:$B,$A11,NOx!$A:$A,"RSSNOx")+SUMIFS(NOx!L:L,NOx!$B:$B,$A11,NOx!$A:$A,"TRNNOx")</f>
        <v>3505.7472327634791</v>
      </c>
      <c r="M11" s="9" t="str">
        <f t="shared" si="1"/>
        <v>0010</v>
      </c>
      <c r="N11" s="9">
        <f>VLOOKUP($M11,scenarios!$A$2:$I$61,3)</f>
        <v>2060</v>
      </c>
      <c r="O11" s="9" t="str">
        <f>VLOOKUP($M11,scenarios!$A$2:$I$61,4)</f>
        <v>Ref</v>
      </c>
      <c r="P11" s="9" t="str">
        <f>VLOOKUP($M11,scenarios!$A$2:$I$61,5)</f>
        <v>Ref</v>
      </c>
      <c r="Q11" s="9" t="str">
        <f>VLOOKUP($M11,scenarios!$A$2:$I$61,6)</f>
        <v>Linear-Steady</v>
      </c>
      <c r="R11" s="9" t="str">
        <f>VLOOKUP($M11,scenarios!$A$2:$I$61,7)</f>
        <v>Ref</v>
      </c>
      <c r="S11" s="9" t="str">
        <f>VLOOKUP($M11,scenarios!$A$2:$I$61,8)</f>
        <v>Ref</v>
      </c>
      <c r="T11" s="9" t="str">
        <f>VLOOKUP($M11,scenarios!$A$2:$I$61,9)</f>
        <v>Ref</v>
      </c>
    </row>
    <row r="12" spans="1:20" x14ac:dyDescent="0.3">
      <c r="A12" s="2" t="s">
        <v>11</v>
      </c>
      <c r="B12" s="21">
        <f>SUMIFS(NOx!C:C,NOx!$B:$B,$A12,NOx!$A:$A,"COMNOx")+SUMIFS(NOx!C:C,NOx!$B:$B,$A12,NOx!$A:$A,"ELCNOx")+SUMIFS(NOx!C:C,NOx!$B:$B,$A12,NOx!$A:$A,"ETHNOx")+SUMIFS(NOx!C:C,NOx!$B:$B,$A12,NOx!$A:$A,"INDNOx")+SUMIFS(NOx!C:C,NOx!$B:$B,$A12,NOx!$A:$A,"REFNOx")+SUMIFS(NOx!C:C,NOx!$B:$B,$A12,NOx!$A:$A,"RESNOx")+SUMIFS(NOx!C:C,NOx!$B:$B,$A12,NOx!$A:$A,"RSSNOx")+SUMIFS(NOx!C:C,NOx!$B:$B,$A12,NOx!$A:$A,"TRNNOx")</f>
        <v>0</v>
      </c>
      <c r="C12" s="21">
        <f>SUMIFS(NOx!D:D,NOx!$B:$B,$A12,NOx!$A:$A,"COMNOx")+SUMIFS(NOx!D:D,NOx!$B:$B,$A12,NOx!$A:$A,"ELCNOx")+SUMIFS(NOx!D:D,NOx!$B:$B,$A12,NOx!$A:$A,"ETHNOx")+SUMIFS(NOx!D:D,NOx!$B:$B,$A12,NOx!$A:$A,"INDNOx")+SUMIFS(NOx!D:D,NOx!$B:$B,$A12,NOx!$A:$A,"REFNOx")+SUMIFS(NOx!D:D,NOx!$B:$B,$A12,NOx!$A:$A,"RESNOx")+SUMIFS(NOx!D:D,NOx!$B:$B,$A12,NOx!$A:$A,"RSSNOx")+SUMIFS(NOx!D:D,NOx!$B:$B,$A12,NOx!$A:$A,"TRNNOx")</f>
        <v>0</v>
      </c>
      <c r="D12" s="21">
        <f>SUMIFS(NOx!E:E,NOx!$B:$B,$A12,NOx!$A:$A,"COMNOx")+SUMIFS(NOx!E:E,NOx!$B:$B,$A12,NOx!$A:$A,"ELCNOx")+SUMIFS(NOx!E:E,NOx!$B:$B,$A12,NOx!$A:$A,"ETHNOx")+SUMIFS(NOx!E:E,NOx!$B:$B,$A12,NOx!$A:$A,"INDNOx")+SUMIFS(NOx!E:E,NOx!$B:$B,$A12,NOx!$A:$A,"REFNOx")+SUMIFS(NOx!E:E,NOx!$B:$B,$A12,NOx!$A:$A,"RESNOx")+SUMIFS(NOx!E:E,NOx!$B:$B,$A12,NOx!$A:$A,"RSSNOx")+SUMIFS(NOx!E:E,NOx!$B:$B,$A12,NOx!$A:$A,"TRNNOx")</f>
        <v>0</v>
      </c>
      <c r="E12" s="21">
        <f>SUMIFS(NOx!F:F,NOx!$B:$B,$A12,NOx!$A:$A,"COMNOx")+SUMIFS(NOx!F:F,NOx!$B:$B,$A12,NOx!$A:$A,"ELCNOx")+SUMIFS(NOx!F:F,NOx!$B:$B,$A12,NOx!$A:$A,"ETHNOx")+SUMIFS(NOx!F:F,NOx!$B:$B,$A12,NOx!$A:$A,"INDNOx")+SUMIFS(NOx!F:F,NOx!$B:$B,$A12,NOx!$A:$A,"REFNOx")+SUMIFS(NOx!F:F,NOx!$B:$B,$A12,NOx!$A:$A,"RESNOx")+SUMIFS(NOx!F:F,NOx!$B:$B,$A12,NOx!$A:$A,"RSSNOx")+SUMIFS(NOx!F:F,NOx!$B:$B,$A12,NOx!$A:$A,"TRNNOx")</f>
        <v>0</v>
      </c>
      <c r="F12" s="21">
        <f>SUMIFS(NOx!G:G,NOx!$B:$B,$A12,NOx!$A:$A,"COMNOx")+SUMIFS(NOx!G:G,NOx!$B:$B,$A12,NOx!$A:$A,"ELCNOx")+SUMIFS(NOx!G:G,NOx!$B:$B,$A12,NOx!$A:$A,"ETHNOx")+SUMIFS(NOx!G:G,NOx!$B:$B,$A12,NOx!$A:$A,"INDNOx")+SUMIFS(NOx!G:G,NOx!$B:$B,$A12,NOx!$A:$A,"REFNOx")+SUMIFS(NOx!G:G,NOx!$B:$B,$A12,NOx!$A:$A,"RESNOx")+SUMIFS(NOx!G:G,NOx!$B:$B,$A12,NOx!$A:$A,"RSSNOx")+SUMIFS(NOx!G:G,NOx!$B:$B,$A12,NOx!$A:$A,"TRNNOx")</f>
        <v>0</v>
      </c>
      <c r="G12" s="21">
        <f>SUMIFS(NOx!H:H,NOx!$B:$B,$A12,NOx!$A:$A,"COMNOx")+SUMIFS(NOx!H:H,NOx!$B:$B,$A12,NOx!$A:$A,"ELCNOx")+SUMIFS(NOx!H:H,NOx!$B:$B,$A12,NOx!$A:$A,"ETHNOx")+SUMIFS(NOx!H:H,NOx!$B:$B,$A12,NOx!$A:$A,"INDNOx")+SUMIFS(NOx!H:H,NOx!$B:$B,$A12,NOx!$A:$A,"REFNOx")+SUMIFS(NOx!H:H,NOx!$B:$B,$A12,NOx!$A:$A,"RESNOx")+SUMIFS(NOx!H:H,NOx!$B:$B,$A12,NOx!$A:$A,"RSSNOx")+SUMIFS(NOx!H:H,NOx!$B:$B,$A12,NOx!$A:$A,"TRNNOx")</f>
        <v>0</v>
      </c>
      <c r="H12" s="21">
        <f>SUMIFS(NOx!I:I,NOx!$B:$B,$A12,NOx!$A:$A,"COMNOx")+SUMIFS(NOx!I:I,NOx!$B:$B,$A12,NOx!$A:$A,"ELCNOx")+SUMIFS(NOx!I:I,NOx!$B:$B,$A12,NOx!$A:$A,"ETHNOx")+SUMIFS(NOx!I:I,NOx!$B:$B,$A12,NOx!$A:$A,"INDNOx")+SUMIFS(NOx!I:I,NOx!$B:$B,$A12,NOx!$A:$A,"REFNOx")+SUMIFS(NOx!I:I,NOx!$B:$B,$A12,NOx!$A:$A,"RESNOx")+SUMIFS(NOx!I:I,NOx!$B:$B,$A12,NOx!$A:$A,"RSSNOx")+SUMIFS(NOx!I:I,NOx!$B:$B,$A12,NOx!$A:$A,"TRNNOx")</f>
        <v>0</v>
      </c>
      <c r="I12" s="21">
        <f>SUMIFS(NOx!J:J,NOx!$B:$B,$A12,NOx!$A:$A,"COMNOx")+SUMIFS(NOx!J:J,NOx!$B:$B,$A12,NOx!$A:$A,"ELCNOx")+SUMIFS(NOx!J:J,NOx!$B:$B,$A12,NOx!$A:$A,"ETHNOx")+SUMIFS(NOx!J:J,NOx!$B:$B,$A12,NOx!$A:$A,"INDNOx")+SUMIFS(NOx!J:J,NOx!$B:$B,$A12,NOx!$A:$A,"REFNOx")+SUMIFS(NOx!J:J,NOx!$B:$B,$A12,NOx!$A:$A,"RESNOx")+SUMIFS(NOx!J:J,NOx!$B:$B,$A12,NOx!$A:$A,"RSSNOx")+SUMIFS(NOx!J:J,NOx!$B:$B,$A12,NOx!$A:$A,"TRNNOx")</f>
        <v>0</v>
      </c>
      <c r="J12" s="21">
        <f>SUMIFS(NOx!K:K,NOx!$B:$B,$A12,NOx!$A:$A,"COMNOx")+SUMIFS(NOx!K:K,NOx!$B:$B,$A12,NOx!$A:$A,"ELCNOx")+SUMIFS(NOx!K:K,NOx!$B:$B,$A12,NOx!$A:$A,"ETHNOx")+SUMIFS(NOx!K:K,NOx!$B:$B,$A12,NOx!$A:$A,"INDNOx")+SUMIFS(NOx!K:K,NOx!$B:$B,$A12,NOx!$A:$A,"REFNOx")+SUMIFS(NOx!K:K,NOx!$B:$B,$A12,NOx!$A:$A,"RESNOx")+SUMIFS(NOx!K:K,NOx!$B:$B,$A12,NOx!$A:$A,"RSSNOx")+SUMIFS(NOx!K:K,NOx!$B:$B,$A12,NOx!$A:$A,"TRNNOx")</f>
        <v>0</v>
      </c>
      <c r="K12" s="21">
        <f>SUMIFS(NOx!L:L,NOx!$B:$B,$A12,NOx!$A:$A,"COMNOx")+SUMIFS(NOx!L:L,NOx!$B:$B,$A12,NOx!$A:$A,"ELCNOx")+SUMIFS(NOx!L:L,NOx!$B:$B,$A12,NOx!$A:$A,"ETHNOx")+SUMIFS(NOx!L:L,NOx!$B:$B,$A12,NOx!$A:$A,"INDNOx")+SUMIFS(NOx!L:L,NOx!$B:$B,$A12,NOx!$A:$A,"REFNOx")+SUMIFS(NOx!L:L,NOx!$B:$B,$A12,NOx!$A:$A,"RESNOx")+SUMIFS(NOx!L:L,NOx!$B:$B,$A12,NOx!$A:$A,"RSSNOx")+SUMIFS(NOx!L:L,NOx!$B:$B,$A12,NOx!$A:$A,"TRNNOx")</f>
        <v>0</v>
      </c>
      <c r="M12" s="9" t="str">
        <f t="shared" si="1"/>
        <v>0011</v>
      </c>
      <c r="N12" s="9">
        <f>VLOOKUP($M12,scenarios!$A$2:$I$61,3)</f>
        <v>2060</v>
      </c>
      <c r="O12" s="9" t="str">
        <f>VLOOKUP($M12,scenarios!$A$2:$I$61,4)</f>
        <v>Ref</v>
      </c>
      <c r="P12" s="9">
        <f>VLOOKUP($M12,scenarios!$A$2:$I$61,5)</f>
        <v>10</v>
      </c>
      <c r="Q12" s="9" t="str">
        <f>VLOOKUP($M12,scenarios!$A$2:$I$61,6)</f>
        <v>Linear-Steady</v>
      </c>
      <c r="R12" s="9" t="str">
        <f>VLOOKUP($M12,scenarios!$A$2:$I$61,7)</f>
        <v>Ref</v>
      </c>
      <c r="S12" s="9" t="str">
        <f>VLOOKUP($M12,scenarios!$A$2:$I$61,8)</f>
        <v>Ref</v>
      </c>
      <c r="T12" s="9" t="str">
        <f>VLOOKUP($M12,scenarios!$A$2:$I$61,9)</f>
        <v>Ref</v>
      </c>
    </row>
    <row r="13" spans="1:20" x14ac:dyDescent="0.3">
      <c r="A13" s="2" t="s">
        <v>12</v>
      </c>
      <c r="B13" s="21">
        <f>SUMIFS(NOx!C:C,NOx!$B:$B,$A13,NOx!$A:$A,"COMNOx")+SUMIFS(NOx!C:C,NOx!$B:$B,$A13,NOx!$A:$A,"ELCNOx")+SUMIFS(NOx!C:C,NOx!$B:$B,$A13,NOx!$A:$A,"ETHNOx")+SUMIFS(NOx!C:C,NOx!$B:$B,$A13,NOx!$A:$A,"INDNOx")+SUMIFS(NOx!C:C,NOx!$B:$B,$A13,NOx!$A:$A,"REFNOx")+SUMIFS(NOx!C:C,NOx!$B:$B,$A13,NOx!$A:$A,"RESNOx")+SUMIFS(NOx!C:C,NOx!$B:$B,$A13,NOx!$A:$A,"RSSNOx")+SUMIFS(NOx!C:C,NOx!$B:$B,$A13,NOx!$A:$A,"TRNNOx")</f>
        <v>0</v>
      </c>
      <c r="C13" s="21">
        <f>SUMIFS(NOx!D:D,NOx!$B:$B,$A13,NOx!$A:$A,"COMNOx")+SUMIFS(NOx!D:D,NOx!$B:$B,$A13,NOx!$A:$A,"ELCNOx")+SUMIFS(NOx!D:D,NOx!$B:$B,$A13,NOx!$A:$A,"ETHNOx")+SUMIFS(NOx!D:D,NOx!$B:$B,$A13,NOx!$A:$A,"INDNOx")+SUMIFS(NOx!D:D,NOx!$B:$B,$A13,NOx!$A:$A,"REFNOx")+SUMIFS(NOx!D:D,NOx!$B:$B,$A13,NOx!$A:$A,"RESNOx")+SUMIFS(NOx!D:D,NOx!$B:$B,$A13,NOx!$A:$A,"RSSNOx")+SUMIFS(NOx!D:D,NOx!$B:$B,$A13,NOx!$A:$A,"TRNNOx")</f>
        <v>0</v>
      </c>
      <c r="D13" s="21">
        <f>SUMIFS(NOx!E:E,NOx!$B:$B,$A13,NOx!$A:$A,"COMNOx")+SUMIFS(NOx!E:E,NOx!$B:$B,$A13,NOx!$A:$A,"ELCNOx")+SUMIFS(NOx!E:E,NOx!$B:$B,$A13,NOx!$A:$A,"ETHNOx")+SUMIFS(NOx!E:E,NOx!$B:$B,$A13,NOx!$A:$A,"INDNOx")+SUMIFS(NOx!E:E,NOx!$B:$B,$A13,NOx!$A:$A,"REFNOx")+SUMIFS(NOx!E:E,NOx!$B:$B,$A13,NOx!$A:$A,"RESNOx")+SUMIFS(NOx!E:E,NOx!$B:$B,$A13,NOx!$A:$A,"RSSNOx")+SUMIFS(NOx!E:E,NOx!$B:$B,$A13,NOx!$A:$A,"TRNNOx")</f>
        <v>0</v>
      </c>
      <c r="E13" s="21">
        <f>SUMIFS(NOx!F:F,NOx!$B:$B,$A13,NOx!$A:$A,"COMNOx")+SUMIFS(NOx!F:F,NOx!$B:$B,$A13,NOx!$A:$A,"ELCNOx")+SUMIFS(NOx!F:F,NOx!$B:$B,$A13,NOx!$A:$A,"ETHNOx")+SUMIFS(NOx!F:F,NOx!$B:$B,$A13,NOx!$A:$A,"INDNOx")+SUMIFS(NOx!F:F,NOx!$B:$B,$A13,NOx!$A:$A,"REFNOx")+SUMIFS(NOx!F:F,NOx!$B:$B,$A13,NOx!$A:$A,"RESNOx")+SUMIFS(NOx!F:F,NOx!$B:$B,$A13,NOx!$A:$A,"RSSNOx")+SUMIFS(NOx!F:F,NOx!$B:$B,$A13,NOx!$A:$A,"TRNNOx")</f>
        <v>0</v>
      </c>
      <c r="F13" s="21">
        <f>SUMIFS(NOx!G:G,NOx!$B:$B,$A13,NOx!$A:$A,"COMNOx")+SUMIFS(NOx!G:G,NOx!$B:$B,$A13,NOx!$A:$A,"ELCNOx")+SUMIFS(NOx!G:G,NOx!$B:$B,$A13,NOx!$A:$A,"ETHNOx")+SUMIFS(NOx!G:G,NOx!$B:$B,$A13,NOx!$A:$A,"INDNOx")+SUMIFS(NOx!G:G,NOx!$B:$B,$A13,NOx!$A:$A,"REFNOx")+SUMIFS(NOx!G:G,NOx!$B:$B,$A13,NOx!$A:$A,"RESNOx")+SUMIFS(NOx!G:G,NOx!$B:$B,$A13,NOx!$A:$A,"RSSNOx")+SUMIFS(NOx!G:G,NOx!$B:$B,$A13,NOx!$A:$A,"TRNNOx")</f>
        <v>0</v>
      </c>
      <c r="G13" s="21">
        <f>SUMIFS(NOx!H:H,NOx!$B:$B,$A13,NOx!$A:$A,"COMNOx")+SUMIFS(NOx!H:H,NOx!$B:$B,$A13,NOx!$A:$A,"ELCNOx")+SUMIFS(NOx!H:H,NOx!$B:$B,$A13,NOx!$A:$A,"ETHNOx")+SUMIFS(NOx!H:H,NOx!$B:$B,$A13,NOx!$A:$A,"INDNOx")+SUMIFS(NOx!H:H,NOx!$B:$B,$A13,NOx!$A:$A,"REFNOx")+SUMIFS(NOx!H:H,NOx!$B:$B,$A13,NOx!$A:$A,"RESNOx")+SUMIFS(NOx!H:H,NOx!$B:$B,$A13,NOx!$A:$A,"RSSNOx")+SUMIFS(NOx!H:H,NOx!$B:$B,$A13,NOx!$A:$A,"TRNNOx")</f>
        <v>0</v>
      </c>
      <c r="H13" s="21">
        <f>SUMIFS(NOx!I:I,NOx!$B:$B,$A13,NOx!$A:$A,"COMNOx")+SUMIFS(NOx!I:I,NOx!$B:$B,$A13,NOx!$A:$A,"ELCNOx")+SUMIFS(NOx!I:I,NOx!$B:$B,$A13,NOx!$A:$A,"ETHNOx")+SUMIFS(NOx!I:I,NOx!$B:$B,$A13,NOx!$A:$A,"INDNOx")+SUMIFS(NOx!I:I,NOx!$B:$B,$A13,NOx!$A:$A,"REFNOx")+SUMIFS(NOx!I:I,NOx!$B:$B,$A13,NOx!$A:$A,"RESNOx")+SUMIFS(NOx!I:I,NOx!$B:$B,$A13,NOx!$A:$A,"RSSNOx")+SUMIFS(NOx!I:I,NOx!$B:$B,$A13,NOx!$A:$A,"TRNNOx")</f>
        <v>0</v>
      </c>
      <c r="I13" s="21">
        <f>SUMIFS(NOx!J:J,NOx!$B:$B,$A13,NOx!$A:$A,"COMNOx")+SUMIFS(NOx!J:J,NOx!$B:$B,$A13,NOx!$A:$A,"ELCNOx")+SUMIFS(NOx!J:J,NOx!$B:$B,$A13,NOx!$A:$A,"ETHNOx")+SUMIFS(NOx!J:J,NOx!$B:$B,$A13,NOx!$A:$A,"INDNOx")+SUMIFS(NOx!J:J,NOx!$B:$B,$A13,NOx!$A:$A,"REFNOx")+SUMIFS(NOx!J:J,NOx!$B:$B,$A13,NOx!$A:$A,"RESNOx")+SUMIFS(NOx!J:J,NOx!$B:$B,$A13,NOx!$A:$A,"RSSNOx")+SUMIFS(NOx!J:J,NOx!$B:$B,$A13,NOx!$A:$A,"TRNNOx")</f>
        <v>0</v>
      </c>
      <c r="J13" s="21">
        <f>SUMIFS(NOx!K:K,NOx!$B:$B,$A13,NOx!$A:$A,"COMNOx")+SUMIFS(NOx!K:K,NOx!$B:$B,$A13,NOx!$A:$A,"ELCNOx")+SUMIFS(NOx!K:K,NOx!$B:$B,$A13,NOx!$A:$A,"ETHNOx")+SUMIFS(NOx!K:K,NOx!$B:$B,$A13,NOx!$A:$A,"INDNOx")+SUMIFS(NOx!K:K,NOx!$B:$B,$A13,NOx!$A:$A,"REFNOx")+SUMIFS(NOx!K:K,NOx!$B:$B,$A13,NOx!$A:$A,"RESNOx")+SUMIFS(NOx!K:K,NOx!$B:$B,$A13,NOx!$A:$A,"RSSNOx")+SUMIFS(NOx!K:K,NOx!$B:$B,$A13,NOx!$A:$A,"TRNNOx")</f>
        <v>0</v>
      </c>
      <c r="K13" s="21">
        <f>SUMIFS(NOx!L:L,NOx!$B:$B,$A13,NOx!$A:$A,"COMNOx")+SUMIFS(NOx!L:L,NOx!$B:$B,$A13,NOx!$A:$A,"ELCNOx")+SUMIFS(NOx!L:L,NOx!$B:$B,$A13,NOx!$A:$A,"ETHNOx")+SUMIFS(NOx!L:L,NOx!$B:$B,$A13,NOx!$A:$A,"INDNOx")+SUMIFS(NOx!L:L,NOx!$B:$B,$A13,NOx!$A:$A,"REFNOx")+SUMIFS(NOx!L:L,NOx!$B:$B,$A13,NOx!$A:$A,"RESNOx")+SUMIFS(NOx!L:L,NOx!$B:$B,$A13,NOx!$A:$A,"RSSNOx")+SUMIFS(NOx!L:L,NOx!$B:$B,$A13,NOx!$A:$A,"TRNNOx")</f>
        <v>0</v>
      </c>
      <c r="M13" s="9" t="str">
        <f t="shared" si="1"/>
        <v>0012</v>
      </c>
      <c r="N13" s="9">
        <f>VLOOKUP($M13,scenarios!$A$2:$I$61,3)</f>
        <v>2060</v>
      </c>
      <c r="O13" s="9" t="str">
        <f>VLOOKUP($M13,scenarios!$A$2:$I$61,4)</f>
        <v>Ref</v>
      </c>
      <c r="P13" s="9">
        <f>VLOOKUP($M13,scenarios!$A$2:$I$61,5)</f>
        <v>20</v>
      </c>
      <c r="Q13" s="9" t="str">
        <f>VLOOKUP($M13,scenarios!$A$2:$I$61,6)</f>
        <v>Linear-Steady</v>
      </c>
      <c r="R13" s="9" t="str">
        <f>VLOOKUP($M13,scenarios!$A$2:$I$61,7)</f>
        <v>Ref</v>
      </c>
      <c r="S13" s="9" t="str">
        <f>VLOOKUP($M13,scenarios!$A$2:$I$61,8)</f>
        <v>Ref</v>
      </c>
      <c r="T13" s="9" t="str">
        <f>VLOOKUP($M13,scenarios!$A$2:$I$61,9)</f>
        <v>Ref</v>
      </c>
    </row>
    <row r="14" spans="1:20" x14ac:dyDescent="0.3">
      <c r="A14" s="2" t="s">
        <v>13</v>
      </c>
      <c r="B14" s="21">
        <f>SUMIFS(NOx!C:C,NOx!$B:$B,$A14,NOx!$A:$A,"COMNOx")+SUMIFS(NOx!C:C,NOx!$B:$B,$A14,NOx!$A:$A,"ELCNOx")+SUMIFS(NOx!C:C,NOx!$B:$B,$A14,NOx!$A:$A,"ETHNOx")+SUMIFS(NOx!C:C,NOx!$B:$B,$A14,NOx!$A:$A,"INDNOx")+SUMIFS(NOx!C:C,NOx!$B:$B,$A14,NOx!$A:$A,"REFNOx")+SUMIFS(NOx!C:C,NOx!$B:$B,$A14,NOx!$A:$A,"RESNOx")+SUMIFS(NOx!C:C,NOx!$B:$B,$A14,NOx!$A:$A,"RSSNOx")+SUMIFS(NOx!C:C,NOx!$B:$B,$A14,NOx!$A:$A,"TRNNOx")</f>
        <v>11156.49261096137</v>
      </c>
      <c r="C14" s="21">
        <f>SUMIFS(NOx!D:D,NOx!$B:$B,$A14,NOx!$A:$A,"COMNOx")+SUMIFS(NOx!D:D,NOx!$B:$B,$A14,NOx!$A:$A,"ELCNOx")+SUMIFS(NOx!D:D,NOx!$B:$B,$A14,NOx!$A:$A,"ETHNOx")+SUMIFS(NOx!D:D,NOx!$B:$B,$A14,NOx!$A:$A,"INDNOx")+SUMIFS(NOx!D:D,NOx!$B:$B,$A14,NOx!$A:$A,"REFNOx")+SUMIFS(NOx!D:D,NOx!$B:$B,$A14,NOx!$A:$A,"RESNOx")+SUMIFS(NOx!D:D,NOx!$B:$B,$A14,NOx!$A:$A,"RSSNOx")+SUMIFS(NOx!D:D,NOx!$B:$B,$A14,NOx!$A:$A,"TRNNOx")</f>
        <v>10503.488925357711</v>
      </c>
      <c r="D14" s="21">
        <f>SUMIFS(NOx!E:E,NOx!$B:$B,$A14,NOx!$A:$A,"COMNOx")+SUMIFS(NOx!E:E,NOx!$B:$B,$A14,NOx!$A:$A,"ELCNOx")+SUMIFS(NOx!E:E,NOx!$B:$B,$A14,NOx!$A:$A,"ETHNOx")+SUMIFS(NOx!E:E,NOx!$B:$B,$A14,NOx!$A:$A,"INDNOx")+SUMIFS(NOx!E:E,NOx!$B:$B,$A14,NOx!$A:$A,"REFNOx")+SUMIFS(NOx!E:E,NOx!$B:$B,$A14,NOx!$A:$A,"RESNOx")+SUMIFS(NOx!E:E,NOx!$B:$B,$A14,NOx!$A:$A,"RSSNOx")+SUMIFS(NOx!E:E,NOx!$B:$B,$A14,NOx!$A:$A,"TRNNOx")</f>
        <v>7461.337147128238</v>
      </c>
      <c r="E14" s="21">
        <f>SUMIFS(NOx!F:F,NOx!$B:$B,$A14,NOx!$A:$A,"COMNOx")+SUMIFS(NOx!F:F,NOx!$B:$B,$A14,NOx!$A:$A,"ELCNOx")+SUMIFS(NOx!F:F,NOx!$B:$B,$A14,NOx!$A:$A,"ETHNOx")+SUMIFS(NOx!F:F,NOx!$B:$B,$A14,NOx!$A:$A,"INDNOx")+SUMIFS(NOx!F:F,NOx!$B:$B,$A14,NOx!$A:$A,"REFNOx")+SUMIFS(NOx!F:F,NOx!$B:$B,$A14,NOx!$A:$A,"RESNOx")+SUMIFS(NOx!F:F,NOx!$B:$B,$A14,NOx!$A:$A,"RSSNOx")+SUMIFS(NOx!F:F,NOx!$B:$B,$A14,NOx!$A:$A,"TRNNOx")</f>
        <v>5766.1138130660565</v>
      </c>
      <c r="F14" s="21">
        <f>SUMIFS(NOx!G:G,NOx!$B:$B,$A14,NOx!$A:$A,"COMNOx")+SUMIFS(NOx!G:G,NOx!$B:$B,$A14,NOx!$A:$A,"ELCNOx")+SUMIFS(NOx!G:G,NOx!$B:$B,$A14,NOx!$A:$A,"ETHNOx")+SUMIFS(NOx!G:G,NOx!$B:$B,$A14,NOx!$A:$A,"INDNOx")+SUMIFS(NOx!G:G,NOx!$B:$B,$A14,NOx!$A:$A,"REFNOx")+SUMIFS(NOx!G:G,NOx!$B:$B,$A14,NOx!$A:$A,"RESNOx")+SUMIFS(NOx!G:G,NOx!$B:$B,$A14,NOx!$A:$A,"RSSNOx")+SUMIFS(NOx!G:G,NOx!$B:$B,$A14,NOx!$A:$A,"TRNNOx")</f>
        <v>4725.0234351229919</v>
      </c>
      <c r="G14" s="21">
        <f>SUMIFS(NOx!H:H,NOx!$B:$B,$A14,NOx!$A:$A,"COMNOx")+SUMIFS(NOx!H:H,NOx!$B:$B,$A14,NOx!$A:$A,"ELCNOx")+SUMIFS(NOx!H:H,NOx!$B:$B,$A14,NOx!$A:$A,"ETHNOx")+SUMIFS(NOx!H:H,NOx!$B:$B,$A14,NOx!$A:$A,"INDNOx")+SUMIFS(NOx!H:H,NOx!$B:$B,$A14,NOx!$A:$A,"REFNOx")+SUMIFS(NOx!H:H,NOx!$B:$B,$A14,NOx!$A:$A,"RESNOx")+SUMIFS(NOx!H:H,NOx!$B:$B,$A14,NOx!$A:$A,"RSSNOx")+SUMIFS(NOx!H:H,NOx!$B:$B,$A14,NOx!$A:$A,"TRNNOx")</f>
        <v>4541.8456008280064</v>
      </c>
      <c r="H14" s="21">
        <f>SUMIFS(NOx!I:I,NOx!$B:$B,$A14,NOx!$A:$A,"COMNOx")+SUMIFS(NOx!I:I,NOx!$B:$B,$A14,NOx!$A:$A,"ELCNOx")+SUMIFS(NOx!I:I,NOx!$B:$B,$A14,NOx!$A:$A,"ETHNOx")+SUMIFS(NOx!I:I,NOx!$B:$B,$A14,NOx!$A:$A,"INDNOx")+SUMIFS(NOx!I:I,NOx!$B:$B,$A14,NOx!$A:$A,"REFNOx")+SUMIFS(NOx!I:I,NOx!$B:$B,$A14,NOx!$A:$A,"RESNOx")+SUMIFS(NOx!I:I,NOx!$B:$B,$A14,NOx!$A:$A,"RSSNOx")+SUMIFS(NOx!I:I,NOx!$B:$B,$A14,NOx!$A:$A,"TRNNOx")</f>
        <v>4331.4523787276512</v>
      </c>
      <c r="I14" s="21">
        <f>SUMIFS(NOx!J:J,NOx!$B:$B,$A14,NOx!$A:$A,"COMNOx")+SUMIFS(NOx!J:J,NOx!$B:$B,$A14,NOx!$A:$A,"ELCNOx")+SUMIFS(NOx!J:J,NOx!$B:$B,$A14,NOx!$A:$A,"ETHNOx")+SUMIFS(NOx!J:J,NOx!$B:$B,$A14,NOx!$A:$A,"INDNOx")+SUMIFS(NOx!J:J,NOx!$B:$B,$A14,NOx!$A:$A,"REFNOx")+SUMIFS(NOx!J:J,NOx!$B:$B,$A14,NOx!$A:$A,"RESNOx")+SUMIFS(NOx!J:J,NOx!$B:$B,$A14,NOx!$A:$A,"RSSNOx")+SUMIFS(NOx!J:J,NOx!$B:$B,$A14,NOx!$A:$A,"TRNNOx")</f>
        <v>4300.5209712818505</v>
      </c>
      <c r="J14" s="21">
        <f>SUMIFS(NOx!K:K,NOx!$B:$B,$A14,NOx!$A:$A,"COMNOx")+SUMIFS(NOx!K:K,NOx!$B:$B,$A14,NOx!$A:$A,"ELCNOx")+SUMIFS(NOx!K:K,NOx!$B:$B,$A14,NOx!$A:$A,"ETHNOx")+SUMIFS(NOx!K:K,NOx!$B:$B,$A14,NOx!$A:$A,"INDNOx")+SUMIFS(NOx!K:K,NOx!$B:$B,$A14,NOx!$A:$A,"REFNOx")+SUMIFS(NOx!K:K,NOx!$B:$B,$A14,NOx!$A:$A,"RESNOx")+SUMIFS(NOx!K:K,NOx!$B:$B,$A14,NOx!$A:$A,"RSSNOx")+SUMIFS(NOx!K:K,NOx!$B:$B,$A14,NOx!$A:$A,"TRNNOx")</f>
        <v>4092.2991127073774</v>
      </c>
      <c r="K14" s="21">
        <f>SUMIFS(NOx!L:L,NOx!$B:$B,$A14,NOx!$A:$A,"COMNOx")+SUMIFS(NOx!L:L,NOx!$B:$B,$A14,NOx!$A:$A,"ELCNOx")+SUMIFS(NOx!L:L,NOx!$B:$B,$A14,NOx!$A:$A,"ETHNOx")+SUMIFS(NOx!L:L,NOx!$B:$B,$A14,NOx!$A:$A,"INDNOx")+SUMIFS(NOx!L:L,NOx!$B:$B,$A14,NOx!$A:$A,"REFNOx")+SUMIFS(NOx!L:L,NOx!$B:$B,$A14,NOx!$A:$A,"RESNOx")+SUMIFS(NOx!L:L,NOx!$B:$B,$A14,NOx!$A:$A,"RSSNOx")+SUMIFS(NOx!L:L,NOx!$B:$B,$A14,NOx!$A:$A,"TRNNOx")</f>
        <v>3528.949925062223</v>
      </c>
      <c r="M14" s="9" t="str">
        <f t="shared" si="1"/>
        <v>0013</v>
      </c>
      <c r="N14" s="9">
        <f>VLOOKUP($M14,scenarios!$A$2:$I$61,3)</f>
        <v>2060</v>
      </c>
      <c r="O14" s="9" t="str">
        <f>VLOOKUP($M14,scenarios!$A$2:$I$61,4)</f>
        <v>Ref</v>
      </c>
      <c r="P14" s="9" t="str">
        <f>VLOOKUP($M14,scenarios!$A$2:$I$61,5)</f>
        <v>Ref</v>
      </c>
      <c r="Q14" s="9" t="str">
        <f>VLOOKUP($M14,scenarios!$A$2:$I$61,6)</f>
        <v>Ref</v>
      </c>
      <c r="R14" s="9" t="str">
        <f>VLOOKUP($M14,scenarios!$A$2:$I$61,7)</f>
        <v>Low</v>
      </c>
      <c r="S14" s="9" t="str">
        <f>VLOOKUP($M14,scenarios!$A$2:$I$61,8)</f>
        <v>Ref</v>
      </c>
      <c r="T14" s="9" t="str">
        <f>VLOOKUP($M14,scenarios!$A$2:$I$61,9)</f>
        <v>Ref</v>
      </c>
    </row>
    <row r="15" spans="1:20" x14ac:dyDescent="0.3">
      <c r="A15" s="2" t="s">
        <v>14</v>
      </c>
      <c r="B15" s="21">
        <f>SUMIFS(NOx!C:C,NOx!$B:$B,$A15,NOx!$A:$A,"COMNOx")+SUMIFS(NOx!C:C,NOx!$B:$B,$A15,NOx!$A:$A,"ELCNOx")+SUMIFS(NOx!C:C,NOx!$B:$B,$A15,NOx!$A:$A,"ETHNOx")+SUMIFS(NOx!C:C,NOx!$B:$B,$A15,NOx!$A:$A,"INDNOx")+SUMIFS(NOx!C:C,NOx!$B:$B,$A15,NOx!$A:$A,"REFNOx")+SUMIFS(NOx!C:C,NOx!$B:$B,$A15,NOx!$A:$A,"RESNOx")+SUMIFS(NOx!C:C,NOx!$B:$B,$A15,NOx!$A:$A,"RSSNOx")+SUMIFS(NOx!C:C,NOx!$B:$B,$A15,NOx!$A:$A,"TRNNOx")</f>
        <v>11156.506407355915</v>
      </c>
      <c r="C15" s="21">
        <f>SUMIFS(NOx!D:D,NOx!$B:$B,$A15,NOx!$A:$A,"COMNOx")+SUMIFS(NOx!D:D,NOx!$B:$B,$A15,NOx!$A:$A,"ELCNOx")+SUMIFS(NOx!D:D,NOx!$B:$B,$A15,NOx!$A:$A,"ETHNOx")+SUMIFS(NOx!D:D,NOx!$B:$B,$A15,NOx!$A:$A,"INDNOx")+SUMIFS(NOx!D:D,NOx!$B:$B,$A15,NOx!$A:$A,"REFNOx")+SUMIFS(NOx!D:D,NOx!$B:$B,$A15,NOx!$A:$A,"RESNOx")+SUMIFS(NOx!D:D,NOx!$B:$B,$A15,NOx!$A:$A,"RSSNOx")+SUMIFS(NOx!D:D,NOx!$B:$B,$A15,NOx!$A:$A,"TRNNOx")</f>
        <v>10501.357961125806</v>
      </c>
      <c r="D15" s="21">
        <f>SUMIFS(NOx!E:E,NOx!$B:$B,$A15,NOx!$A:$A,"COMNOx")+SUMIFS(NOx!E:E,NOx!$B:$B,$A15,NOx!$A:$A,"ELCNOx")+SUMIFS(NOx!E:E,NOx!$B:$B,$A15,NOx!$A:$A,"ETHNOx")+SUMIFS(NOx!E:E,NOx!$B:$B,$A15,NOx!$A:$A,"INDNOx")+SUMIFS(NOx!E:E,NOx!$B:$B,$A15,NOx!$A:$A,"REFNOx")+SUMIFS(NOx!E:E,NOx!$B:$B,$A15,NOx!$A:$A,"RESNOx")+SUMIFS(NOx!E:E,NOx!$B:$B,$A15,NOx!$A:$A,"RSSNOx")+SUMIFS(NOx!E:E,NOx!$B:$B,$A15,NOx!$A:$A,"TRNNOx")</f>
        <v>7459.381543657757</v>
      </c>
      <c r="E15" s="21">
        <f>SUMIFS(NOx!F:F,NOx!$B:$B,$A15,NOx!$A:$A,"COMNOx")+SUMIFS(NOx!F:F,NOx!$B:$B,$A15,NOx!$A:$A,"ELCNOx")+SUMIFS(NOx!F:F,NOx!$B:$B,$A15,NOx!$A:$A,"ETHNOx")+SUMIFS(NOx!F:F,NOx!$B:$B,$A15,NOx!$A:$A,"INDNOx")+SUMIFS(NOx!F:F,NOx!$B:$B,$A15,NOx!$A:$A,"REFNOx")+SUMIFS(NOx!F:F,NOx!$B:$B,$A15,NOx!$A:$A,"RESNOx")+SUMIFS(NOx!F:F,NOx!$B:$B,$A15,NOx!$A:$A,"RSSNOx")+SUMIFS(NOx!F:F,NOx!$B:$B,$A15,NOx!$A:$A,"TRNNOx")</f>
        <v>5765.9938921057656</v>
      </c>
      <c r="F15" s="21">
        <f>SUMIFS(NOx!G:G,NOx!$B:$B,$A15,NOx!$A:$A,"COMNOx")+SUMIFS(NOx!G:G,NOx!$B:$B,$A15,NOx!$A:$A,"ELCNOx")+SUMIFS(NOx!G:G,NOx!$B:$B,$A15,NOx!$A:$A,"ETHNOx")+SUMIFS(NOx!G:G,NOx!$B:$B,$A15,NOx!$A:$A,"INDNOx")+SUMIFS(NOx!G:G,NOx!$B:$B,$A15,NOx!$A:$A,"REFNOx")+SUMIFS(NOx!G:G,NOx!$B:$B,$A15,NOx!$A:$A,"RESNOx")+SUMIFS(NOx!G:G,NOx!$B:$B,$A15,NOx!$A:$A,"RSSNOx")+SUMIFS(NOx!G:G,NOx!$B:$B,$A15,NOx!$A:$A,"TRNNOx")</f>
        <v>4725.0234351193212</v>
      </c>
      <c r="G15" s="21">
        <f>SUMIFS(NOx!H:H,NOx!$B:$B,$A15,NOx!$A:$A,"COMNOx")+SUMIFS(NOx!H:H,NOx!$B:$B,$A15,NOx!$A:$A,"ELCNOx")+SUMIFS(NOx!H:H,NOx!$B:$B,$A15,NOx!$A:$A,"ETHNOx")+SUMIFS(NOx!H:H,NOx!$B:$B,$A15,NOx!$A:$A,"INDNOx")+SUMIFS(NOx!H:H,NOx!$B:$B,$A15,NOx!$A:$A,"REFNOx")+SUMIFS(NOx!H:H,NOx!$B:$B,$A15,NOx!$A:$A,"RESNOx")+SUMIFS(NOx!H:H,NOx!$B:$B,$A15,NOx!$A:$A,"RSSNOx")+SUMIFS(NOx!H:H,NOx!$B:$B,$A15,NOx!$A:$A,"TRNNOx")</f>
        <v>4541.8456008393732</v>
      </c>
      <c r="H15" s="21">
        <f>SUMIFS(NOx!I:I,NOx!$B:$B,$A15,NOx!$A:$A,"COMNOx")+SUMIFS(NOx!I:I,NOx!$B:$B,$A15,NOx!$A:$A,"ELCNOx")+SUMIFS(NOx!I:I,NOx!$B:$B,$A15,NOx!$A:$A,"ETHNOx")+SUMIFS(NOx!I:I,NOx!$B:$B,$A15,NOx!$A:$A,"INDNOx")+SUMIFS(NOx!I:I,NOx!$B:$B,$A15,NOx!$A:$A,"REFNOx")+SUMIFS(NOx!I:I,NOx!$B:$B,$A15,NOx!$A:$A,"RESNOx")+SUMIFS(NOx!I:I,NOx!$B:$B,$A15,NOx!$A:$A,"RSSNOx")+SUMIFS(NOx!I:I,NOx!$B:$B,$A15,NOx!$A:$A,"TRNNOx")</f>
        <v>4331.4523787342468</v>
      </c>
      <c r="I15" s="21">
        <f>SUMIFS(NOx!J:J,NOx!$B:$B,$A15,NOx!$A:$A,"COMNOx")+SUMIFS(NOx!J:J,NOx!$B:$B,$A15,NOx!$A:$A,"ELCNOx")+SUMIFS(NOx!J:J,NOx!$B:$B,$A15,NOx!$A:$A,"ETHNOx")+SUMIFS(NOx!J:J,NOx!$B:$B,$A15,NOx!$A:$A,"INDNOx")+SUMIFS(NOx!J:J,NOx!$B:$B,$A15,NOx!$A:$A,"REFNOx")+SUMIFS(NOx!J:J,NOx!$B:$B,$A15,NOx!$A:$A,"RESNOx")+SUMIFS(NOx!J:J,NOx!$B:$B,$A15,NOx!$A:$A,"RSSNOx")+SUMIFS(NOx!J:J,NOx!$B:$B,$A15,NOx!$A:$A,"TRNNOx")</f>
        <v>4300.520971211341</v>
      </c>
      <c r="J15" s="21">
        <f>SUMIFS(NOx!K:K,NOx!$B:$B,$A15,NOx!$A:$A,"COMNOx")+SUMIFS(NOx!K:K,NOx!$B:$B,$A15,NOx!$A:$A,"ELCNOx")+SUMIFS(NOx!K:K,NOx!$B:$B,$A15,NOx!$A:$A,"ETHNOx")+SUMIFS(NOx!K:K,NOx!$B:$B,$A15,NOx!$A:$A,"INDNOx")+SUMIFS(NOx!K:K,NOx!$B:$B,$A15,NOx!$A:$A,"REFNOx")+SUMIFS(NOx!K:K,NOx!$B:$B,$A15,NOx!$A:$A,"RESNOx")+SUMIFS(NOx!K:K,NOx!$B:$B,$A15,NOx!$A:$A,"RSSNOx")+SUMIFS(NOx!K:K,NOx!$B:$B,$A15,NOx!$A:$A,"TRNNOx")</f>
        <v>4092.2991126729489</v>
      </c>
      <c r="K15" s="21">
        <f>SUMIFS(NOx!L:L,NOx!$B:$B,$A15,NOx!$A:$A,"COMNOx")+SUMIFS(NOx!L:L,NOx!$B:$B,$A15,NOx!$A:$A,"ELCNOx")+SUMIFS(NOx!L:L,NOx!$B:$B,$A15,NOx!$A:$A,"ETHNOx")+SUMIFS(NOx!L:L,NOx!$B:$B,$A15,NOx!$A:$A,"INDNOx")+SUMIFS(NOx!L:L,NOx!$B:$B,$A15,NOx!$A:$A,"REFNOx")+SUMIFS(NOx!L:L,NOx!$B:$B,$A15,NOx!$A:$A,"RESNOx")+SUMIFS(NOx!L:L,NOx!$B:$B,$A15,NOx!$A:$A,"RSSNOx")+SUMIFS(NOx!L:L,NOx!$B:$B,$A15,NOx!$A:$A,"TRNNOx")</f>
        <v>3528.9499250539488</v>
      </c>
      <c r="M15" s="9" t="str">
        <f t="shared" si="1"/>
        <v>0014</v>
      </c>
      <c r="N15" s="9">
        <f>VLOOKUP($M15,scenarios!$A$2:$I$61,3)</f>
        <v>2060</v>
      </c>
      <c r="O15" s="9" t="str">
        <f>VLOOKUP($M15,scenarios!$A$2:$I$61,4)</f>
        <v>Ref</v>
      </c>
      <c r="P15" s="9" t="str">
        <f>VLOOKUP($M15,scenarios!$A$2:$I$61,5)</f>
        <v>Ref</v>
      </c>
      <c r="Q15" s="9" t="str">
        <f>VLOOKUP($M15,scenarios!$A$2:$I$61,6)</f>
        <v>Ref</v>
      </c>
      <c r="R15" s="9" t="str">
        <f>VLOOKUP($M15,scenarios!$A$2:$I$61,7)</f>
        <v>Doe4</v>
      </c>
      <c r="S15" s="9" t="str">
        <f>VLOOKUP($M15,scenarios!$A$2:$I$61,8)</f>
        <v>Ref</v>
      </c>
      <c r="T15" s="9" t="str">
        <f>VLOOKUP($M15,scenarios!$A$2:$I$61,9)</f>
        <v>Ref</v>
      </c>
    </row>
    <row r="16" spans="1:20" x14ac:dyDescent="0.3">
      <c r="A16" s="2" t="s">
        <v>15</v>
      </c>
      <c r="B16" s="21">
        <f>SUMIFS(NOx!C:C,NOx!$B:$B,$A16,NOx!$A:$A,"COMNOx")+SUMIFS(NOx!C:C,NOx!$B:$B,$A16,NOx!$A:$A,"ELCNOx")+SUMIFS(NOx!C:C,NOx!$B:$B,$A16,NOx!$A:$A,"ETHNOx")+SUMIFS(NOx!C:C,NOx!$B:$B,$A16,NOx!$A:$A,"INDNOx")+SUMIFS(NOx!C:C,NOx!$B:$B,$A16,NOx!$A:$A,"REFNOx")+SUMIFS(NOx!C:C,NOx!$B:$B,$A16,NOx!$A:$A,"RESNOx")+SUMIFS(NOx!C:C,NOx!$B:$B,$A16,NOx!$A:$A,"RSSNOx")+SUMIFS(NOx!C:C,NOx!$B:$B,$A16,NOx!$A:$A,"TRNNOx")</f>
        <v>11156.492610961875</v>
      </c>
      <c r="C16" s="21">
        <f>SUMIFS(NOx!D:D,NOx!$B:$B,$A16,NOx!$A:$A,"COMNOx")+SUMIFS(NOx!D:D,NOx!$B:$B,$A16,NOx!$A:$A,"ELCNOx")+SUMIFS(NOx!D:D,NOx!$B:$B,$A16,NOx!$A:$A,"ETHNOx")+SUMIFS(NOx!D:D,NOx!$B:$B,$A16,NOx!$A:$A,"INDNOx")+SUMIFS(NOx!D:D,NOx!$B:$B,$A16,NOx!$A:$A,"REFNOx")+SUMIFS(NOx!D:D,NOx!$B:$B,$A16,NOx!$A:$A,"RESNOx")+SUMIFS(NOx!D:D,NOx!$B:$B,$A16,NOx!$A:$A,"RSSNOx")+SUMIFS(NOx!D:D,NOx!$B:$B,$A16,NOx!$A:$A,"TRNNOx")</f>
        <v>10503.488925357698</v>
      </c>
      <c r="D16" s="21">
        <f>SUMIFS(NOx!E:E,NOx!$B:$B,$A16,NOx!$A:$A,"COMNOx")+SUMIFS(NOx!E:E,NOx!$B:$B,$A16,NOx!$A:$A,"ELCNOx")+SUMIFS(NOx!E:E,NOx!$B:$B,$A16,NOx!$A:$A,"ETHNOx")+SUMIFS(NOx!E:E,NOx!$B:$B,$A16,NOx!$A:$A,"INDNOx")+SUMIFS(NOx!E:E,NOx!$B:$B,$A16,NOx!$A:$A,"REFNOx")+SUMIFS(NOx!E:E,NOx!$B:$B,$A16,NOx!$A:$A,"RESNOx")+SUMIFS(NOx!E:E,NOx!$B:$B,$A16,NOx!$A:$A,"RSSNOx")+SUMIFS(NOx!E:E,NOx!$B:$B,$A16,NOx!$A:$A,"TRNNOx")</f>
        <v>7461.3371471329401</v>
      </c>
      <c r="E16" s="21">
        <f>SUMIFS(NOx!F:F,NOx!$B:$B,$A16,NOx!$A:$A,"COMNOx")+SUMIFS(NOx!F:F,NOx!$B:$B,$A16,NOx!$A:$A,"ELCNOx")+SUMIFS(NOx!F:F,NOx!$B:$B,$A16,NOx!$A:$A,"ETHNOx")+SUMIFS(NOx!F:F,NOx!$B:$B,$A16,NOx!$A:$A,"INDNOx")+SUMIFS(NOx!F:F,NOx!$B:$B,$A16,NOx!$A:$A,"REFNOx")+SUMIFS(NOx!F:F,NOx!$B:$B,$A16,NOx!$A:$A,"RESNOx")+SUMIFS(NOx!F:F,NOx!$B:$B,$A16,NOx!$A:$A,"RSSNOx")+SUMIFS(NOx!F:F,NOx!$B:$B,$A16,NOx!$A:$A,"TRNNOx")</f>
        <v>5766.1138130689069</v>
      </c>
      <c r="F16" s="21">
        <f>SUMIFS(NOx!G:G,NOx!$B:$B,$A16,NOx!$A:$A,"COMNOx")+SUMIFS(NOx!G:G,NOx!$B:$B,$A16,NOx!$A:$A,"ELCNOx")+SUMIFS(NOx!G:G,NOx!$B:$B,$A16,NOx!$A:$A,"ETHNOx")+SUMIFS(NOx!G:G,NOx!$B:$B,$A16,NOx!$A:$A,"INDNOx")+SUMIFS(NOx!G:G,NOx!$B:$B,$A16,NOx!$A:$A,"REFNOx")+SUMIFS(NOx!G:G,NOx!$B:$B,$A16,NOx!$A:$A,"RESNOx")+SUMIFS(NOx!G:G,NOx!$B:$B,$A16,NOx!$A:$A,"RSSNOx")+SUMIFS(NOx!G:G,NOx!$B:$B,$A16,NOx!$A:$A,"TRNNOx")</f>
        <v>4725.0234351270119</v>
      </c>
      <c r="G16" s="21">
        <f>SUMIFS(NOx!H:H,NOx!$B:$B,$A16,NOx!$A:$A,"COMNOx")+SUMIFS(NOx!H:H,NOx!$B:$B,$A16,NOx!$A:$A,"ELCNOx")+SUMIFS(NOx!H:H,NOx!$B:$B,$A16,NOx!$A:$A,"ETHNOx")+SUMIFS(NOx!H:H,NOx!$B:$B,$A16,NOx!$A:$A,"INDNOx")+SUMIFS(NOx!H:H,NOx!$B:$B,$A16,NOx!$A:$A,"REFNOx")+SUMIFS(NOx!H:H,NOx!$B:$B,$A16,NOx!$A:$A,"RESNOx")+SUMIFS(NOx!H:H,NOx!$B:$B,$A16,NOx!$A:$A,"RSSNOx")+SUMIFS(NOx!H:H,NOx!$B:$B,$A16,NOx!$A:$A,"TRNNOx")</f>
        <v>4541.8456008394569</v>
      </c>
      <c r="H16" s="21">
        <f>SUMIFS(NOx!I:I,NOx!$B:$B,$A16,NOx!$A:$A,"COMNOx")+SUMIFS(NOx!I:I,NOx!$B:$B,$A16,NOx!$A:$A,"ELCNOx")+SUMIFS(NOx!I:I,NOx!$B:$B,$A16,NOx!$A:$A,"ETHNOx")+SUMIFS(NOx!I:I,NOx!$B:$B,$A16,NOx!$A:$A,"INDNOx")+SUMIFS(NOx!I:I,NOx!$B:$B,$A16,NOx!$A:$A,"REFNOx")+SUMIFS(NOx!I:I,NOx!$B:$B,$A16,NOx!$A:$A,"RESNOx")+SUMIFS(NOx!I:I,NOx!$B:$B,$A16,NOx!$A:$A,"RSSNOx")+SUMIFS(NOx!I:I,NOx!$B:$B,$A16,NOx!$A:$A,"TRNNOx")</f>
        <v>4331.4523787340249</v>
      </c>
      <c r="I16" s="21">
        <f>SUMIFS(NOx!J:J,NOx!$B:$B,$A16,NOx!$A:$A,"COMNOx")+SUMIFS(NOx!J:J,NOx!$B:$B,$A16,NOx!$A:$A,"ELCNOx")+SUMIFS(NOx!J:J,NOx!$B:$B,$A16,NOx!$A:$A,"ETHNOx")+SUMIFS(NOx!J:J,NOx!$B:$B,$A16,NOx!$A:$A,"INDNOx")+SUMIFS(NOx!J:J,NOx!$B:$B,$A16,NOx!$A:$A,"REFNOx")+SUMIFS(NOx!J:J,NOx!$B:$B,$A16,NOx!$A:$A,"RESNOx")+SUMIFS(NOx!J:J,NOx!$B:$B,$A16,NOx!$A:$A,"RSSNOx")+SUMIFS(NOx!J:J,NOx!$B:$B,$A16,NOx!$A:$A,"TRNNOx")</f>
        <v>4300.5209712157102</v>
      </c>
      <c r="J16" s="21">
        <f>SUMIFS(NOx!K:K,NOx!$B:$B,$A16,NOx!$A:$A,"COMNOx")+SUMIFS(NOx!K:K,NOx!$B:$B,$A16,NOx!$A:$A,"ELCNOx")+SUMIFS(NOx!K:K,NOx!$B:$B,$A16,NOx!$A:$A,"ETHNOx")+SUMIFS(NOx!K:K,NOx!$B:$B,$A16,NOx!$A:$A,"INDNOx")+SUMIFS(NOx!K:K,NOx!$B:$B,$A16,NOx!$A:$A,"REFNOx")+SUMIFS(NOx!K:K,NOx!$B:$B,$A16,NOx!$A:$A,"RESNOx")+SUMIFS(NOx!K:K,NOx!$B:$B,$A16,NOx!$A:$A,"RSSNOx")+SUMIFS(NOx!K:K,NOx!$B:$B,$A16,NOx!$A:$A,"TRNNOx")</f>
        <v>4092.2991126730012</v>
      </c>
      <c r="K16" s="21">
        <f>SUMIFS(NOx!L:L,NOx!$B:$B,$A16,NOx!$A:$A,"COMNOx")+SUMIFS(NOx!L:L,NOx!$B:$B,$A16,NOx!$A:$A,"ELCNOx")+SUMIFS(NOx!L:L,NOx!$B:$B,$A16,NOx!$A:$A,"ETHNOx")+SUMIFS(NOx!L:L,NOx!$B:$B,$A16,NOx!$A:$A,"INDNOx")+SUMIFS(NOx!L:L,NOx!$B:$B,$A16,NOx!$A:$A,"REFNOx")+SUMIFS(NOx!L:L,NOx!$B:$B,$A16,NOx!$A:$A,"RESNOx")+SUMIFS(NOx!L:L,NOx!$B:$B,$A16,NOx!$A:$A,"RSSNOx")+SUMIFS(NOx!L:L,NOx!$B:$B,$A16,NOx!$A:$A,"TRNNOx")</f>
        <v>3528.9499250537201</v>
      </c>
      <c r="M16" s="9" t="str">
        <f t="shared" si="1"/>
        <v>0015</v>
      </c>
      <c r="N16" s="9">
        <f>VLOOKUP($M16,scenarios!$A$2:$I$61,3)</f>
        <v>2060</v>
      </c>
      <c r="O16" s="9" t="str">
        <f>VLOOKUP($M16,scenarios!$A$2:$I$61,4)</f>
        <v>Ref</v>
      </c>
      <c r="P16" s="9" t="str">
        <f>VLOOKUP($M16,scenarios!$A$2:$I$61,5)</f>
        <v>Ref</v>
      </c>
      <c r="Q16" s="9" t="str">
        <f>VLOOKUP($M16,scenarios!$A$2:$I$61,6)</f>
        <v>Ref</v>
      </c>
      <c r="R16" s="9" t="str">
        <f>VLOOKUP($M16,scenarios!$A$2:$I$61,7)</f>
        <v>Doe2</v>
      </c>
      <c r="S16" s="9" t="str">
        <f>VLOOKUP($M16,scenarios!$A$2:$I$61,8)</f>
        <v>Ref</v>
      </c>
      <c r="T16" s="9" t="str">
        <f>VLOOKUP($M16,scenarios!$A$2:$I$61,9)</f>
        <v>Ref</v>
      </c>
    </row>
    <row r="17" spans="1:20" x14ac:dyDescent="0.3">
      <c r="A17" s="2" t="s">
        <v>16</v>
      </c>
      <c r="B17" s="21">
        <f>SUMIFS(NOx!C:C,NOx!$B:$B,$A17,NOx!$A:$A,"COMNOx")+SUMIFS(NOx!C:C,NOx!$B:$B,$A17,NOx!$A:$A,"ELCNOx")+SUMIFS(NOx!C:C,NOx!$B:$B,$A17,NOx!$A:$A,"ETHNOx")+SUMIFS(NOx!C:C,NOx!$B:$B,$A17,NOx!$A:$A,"INDNOx")+SUMIFS(NOx!C:C,NOx!$B:$B,$A17,NOx!$A:$A,"REFNOx")+SUMIFS(NOx!C:C,NOx!$B:$B,$A17,NOx!$A:$A,"RESNOx")+SUMIFS(NOx!C:C,NOx!$B:$B,$A17,NOx!$A:$A,"RSSNOx")+SUMIFS(NOx!C:C,NOx!$B:$B,$A17,NOx!$A:$A,"TRNNOx")</f>
        <v>11156.509217532146</v>
      </c>
      <c r="C17" s="21">
        <f>SUMIFS(NOx!D:D,NOx!$B:$B,$A17,NOx!$A:$A,"COMNOx")+SUMIFS(NOx!D:D,NOx!$B:$B,$A17,NOx!$A:$A,"ELCNOx")+SUMIFS(NOx!D:D,NOx!$B:$B,$A17,NOx!$A:$A,"ETHNOx")+SUMIFS(NOx!D:D,NOx!$B:$B,$A17,NOx!$A:$A,"INDNOx")+SUMIFS(NOx!D:D,NOx!$B:$B,$A17,NOx!$A:$A,"REFNOx")+SUMIFS(NOx!D:D,NOx!$B:$B,$A17,NOx!$A:$A,"RESNOx")+SUMIFS(NOx!D:D,NOx!$B:$B,$A17,NOx!$A:$A,"RSSNOx")+SUMIFS(NOx!D:D,NOx!$B:$B,$A17,NOx!$A:$A,"TRNNOx")</f>
        <v>10501.307238397156</v>
      </c>
      <c r="D17" s="21">
        <f>SUMIFS(NOx!E:E,NOx!$B:$B,$A17,NOx!$A:$A,"COMNOx")+SUMIFS(NOx!E:E,NOx!$B:$B,$A17,NOx!$A:$A,"ELCNOx")+SUMIFS(NOx!E:E,NOx!$B:$B,$A17,NOx!$A:$A,"ETHNOx")+SUMIFS(NOx!E:E,NOx!$B:$B,$A17,NOx!$A:$A,"INDNOx")+SUMIFS(NOx!E:E,NOx!$B:$B,$A17,NOx!$A:$A,"REFNOx")+SUMIFS(NOx!E:E,NOx!$B:$B,$A17,NOx!$A:$A,"RESNOx")+SUMIFS(NOx!E:E,NOx!$B:$B,$A17,NOx!$A:$A,"RSSNOx")+SUMIFS(NOx!E:E,NOx!$B:$B,$A17,NOx!$A:$A,"TRNNOx")</f>
        <v>7459.7141534858129</v>
      </c>
      <c r="E17" s="21">
        <f>SUMIFS(NOx!F:F,NOx!$B:$B,$A17,NOx!$A:$A,"COMNOx")+SUMIFS(NOx!F:F,NOx!$B:$B,$A17,NOx!$A:$A,"ELCNOx")+SUMIFS(NOx!F:F,NOx!$B:$B,$A17,NOx!$A:$A,"ETHNOx")+SUMIFS(NOx!F:F,NOx!$B:$B,$A17,NOx!$A:$A,"INDNOx")+SUMIFS(NOx!F:F,NOx!$B:$B,$A17,NOx!$A:$A,"REFNOx")+SUMIFS(NOx!F:F,NOx!$B:$B,$A17,NOx!$A:$A,"RESNOx")+SUMIFS(NOx!F:F,NOx!$B:$B,$A17,NOx!$A:$A,"RSSNOx")+SUMIFS(NOx!F:F,NOx!$B:$B,$A17,NOx!$A:$A,"TRNNOx")</f>
        <v>5765.7568044279778</v>
      </c>
      <c r="F17" s="21">
        <f>SUMIFS(NOx!G:G,NOx!$B:$B,$A17,NOx!$A:$A,"COMNOx")+SUMIFS(NOx!G:G,NOx!$B:$B,$A17,NOx!$A:$A,"ELCNOx")+SUMIFS(NOx!G:G,NOx!$B:$B,$A17,NOx!$A:$A,"ETHNOx")+SUMIFS(NOx!G:G,NOx!$B:$B,$A17,NOx!$A:$A,"INDNOx")+SUMIFS(NOx!G:G,NOx!$B:$B,$A17,NOx!$A:$A,"REFNOx")+SUMIFS(NOx!G:G,NOx!$B:$B,$A17,NOx!$A:$A,"RESNOx")+SUMIFS(NOx!G:G,NOx!$B:$B,$A17,NOx!$A:$A,"RSSNOx")+SUMIFS(NOx!G:G,NOx!$B:$B,$A17,NOx!$A:$A,"TRNNOx")</f>
        <v>4722.763823712763</v>
      </c>
      <c r="G17" s="21">
        <f>SUMIFS(NOx!H:H,NOx!$B:$B,$A17,NOx!$A:$A,"COMNOx")+SUMIFS(NOx!H:H,NOx!$B:$B,$A17,NOx!$A:$A,"ELCNOx")+SUMIFS(NOx!H:H,NOx!$B:$B,$A17,NOx!$A:$A,"ETHNOx")+SUMIFS(NOx!H:H,NOx!$B:$B,$A17,NOx!$A:$A,"INDNOx")+SUMIFS(NOx!H:H,NOx!$B:$B,$A17,NOx!$A:$A,"REFNOx")+SUMIFS(NOx!H:H,NOx!$B:$B,$A17,NOx!$A:$A,"RESNOx")+SUMIFS(NOx!H:H,NOx!$B:$B,$A17,NOx!$A:$A,"RSSNOx")+SUMIFS(NOx!H:H,NOx!$B:$B,$A17,NOx!$A:$A,"TRNNOx")</f>
        <v>4543.4271781050466</v>
      </c>
      <c r="H17" s="21">
        <f>SUMIFS(NOx!I:I,NOx!$B:$B,$A17,NOx!$A:$A,"COMNOx")+SUMIFS(NOx!I:I,NOx!$B:$B,$A17,NOx!$A:$A,"ELCNOx")+SUMIFS(NOx!I:I,NOx!$B:$B,$A17,NOx!$A:$A,"ETHNOx")+SUMIFS(NOx!I:I,NOx!$B:$B,$A17,NOx!$A:$A,"INDNOx")+SUMIFS(NOx!I:I,NOx!$B:$B,$A17,NOx!$A:$A,"REFNOx")+SUMIFS(NOx!I:I,NOx!$B:$B,$A17,NOx!$A:$A,"RESNOx")+SUMIFS(NOx!I:I,NOx!$B:$B,$A17,NOx!$A:$A,"RSSNOx")+SUMIFS(NOx!I:I,NOx!$B:$B,$A17,NOx!$A:$A,"TRNNOx")</f>
        <v>4330.7990166796753</v>
      </c>
      <c r="I17" s="21">
        <f>SUMIFS(NOx!J:J,NOx!$B:$B,$A17,NOx!$A:$A,"COMNOx")+SUMIFS(NOx!J:J,NOx!$B:$B,$A17,NOx!$A:$A,"ELCNOx")+SUMIFS(NOx!J:J,NOx!$B:$B,$A17,NOx!$A:$A,"ETHNOx")+SUMIFS(NOx!J:J,NOx!$B:$B,$A17,NOx!$A:$A,"INDNOx")+SUMIFS(NOx!J:J,NOx!$B:$B,$A17,NOx!$A:$A,"REFNOx")+SUMIFS(NOx!J:J,NOx!$B:$B,$A17,NOx!$A:$A,"RESNOx")+SUMIFS(NOx!J:J,NOx!$B:$B,$A17,NOx!$A:$A,"RSSNOx")+SUMIFS(NOx!J:J,NOx!$B:$B,$A17,NOx!$A:$A,"TRNNOx")</f>
        <v>4300.2190017426083</v>
      </c>
      <c r="J17" s="21">
        <f>SUMIFS(NOx!K:K,NOx!$B:$B,$A17,NOx!$A:$A,"COMNOx")+SUMIFS(NOx!K:K,NOx!$B:$B,$A17,NOx!$A:$A,"ELCNOx")+SUMIFS(NOx!K:K,NOx!$B:$B,$A17,NOx!$A:$A,"ETHNOx")+SUMIFS(NOx!K:K,NOx!$B:$B,$A17,NOx!$A:$A,"INDNOx")+SUMIFS(NOx!K:K,NOx!$B:$B,$A17,NOx!$A:$A,"REFNOx")+SUMIFS(NOx!K:K,NOx!$B:$B,$A17,NOx!$A:$A,"RESNOx")+SUMIFS(NOx!K:K,NOx!$B:$B,$A17,NOx!$A:$A,"RSSNOx")+SUMIFS(NOx!K:K,NOx!$B:$B,$A17,NOx!$A:$A,"TRNNOx")</f>
        <v>4092.8248354789798</v>
      </c>
      <c r="K17" s="21">
        <f>SUMIFS(NOx!L:L,NOx!$B:$B,$A17,NOx!$A:$A,"COMNOx")+SUMIFS(NOx!L:L,NOx!$B:$B,$A17,NOx!$A:$A,"ELCNOx")+SUMIFS(NOx!L:L,NOx!$B:$B,$A17,NOx!$A:$A,"ETHNOx")+SUMIFS(NOx!L:L,NOx!$B:$B,$A17,NOx!$A:$A,"INDNOx")+SUMIFS(NOx!L:L,NOx!$B:$B,$A17,NOx!$A:$A,"REFNOx")+SUMIFS(NOx!L:L,NOx!$B:$B,$A17,NOx!$A:$A,"RESNOx")+SUMIFS(NOx!L:L,NOx!$B:$B,$A17,NOx!$A:$A,"RSSNOx")+SUMIFS(NOx!L:L,NOx!$B:$B,$A17,NOx!$A:$A,"TRNNOx")</f>
        <v>3506.817405891582</v>
      </c>
      <c r="M17" s="9" t="str">
        <f t="shared" si="1"/>
        <v>0016</v>
      </c>
      <c r="N17" s="9">
        <f>VLOOKUP($M17,scenarios!$A$2:$I$61,3)</f>
        <v>2060</v>
      </c>
      <c r="O17" s="9" t="str">
        <f>VLOOKUP($M17,scenarios!$A$2:$I$61,4)</f>
        <v>Ref</v>
      </c>
      <c r="P17" s="9" t="str">
        <f>VLOOKUP($M17,scenarios!$A$2:$I$61,5)</f>
        <v>Ref</v>
      </c>
      <c r="Q17" s="9" t="str">
        <f>VLOOKUP($M17,scenarios!$A$2:$I$61,6)</f>
        <v>Linear-Steady</v>
      </c>
      <c r="R17" s="9" t="str">
        <f>VLOOKUP($M17,scenarios!$A$2:$I$61,7)</f>
        <v>Low</v>
      </c>
      <c r="S17" s="9" t="str">
        <f>VLOOKUP($M17,scenarios!$A$2:$I$61,8)</f>
        <v>Ref</v>
      </c>
      <c r="T17" s="9" t="str">
        <f>VLOOKUP($M17,scenarios!$A$2:$I$61,9)</f>
        <v>Ref</v>
      </c>
    </row>
    <row r="18" spans="1:20" x14ac:dyDescent="0.3">
      <c r="A18" s="2" t="s">
        <v>17</v>
      </c>
      <c r="B18" s="21">
        <f>SUMIFS(NOx!C:C,NOx!$B:$B,$A18,NOx!$A:$A,"COMNOx")+SUMIFS(NOx!C:C,NOx!$B:$B,$A18,NOx!$A:$A,"ELCNOx")+SUMIFS(NOx!C:C,NOx!$B:$B,$A18,NOx!$A:$A,"ETHNOx")+SUMIFS(NOx!C:C,NOx!$B:$B,$A18,NOx!$A:$A,"INDNOx")+SUMIFS(NOx!C:C,NOx!$B:$B,$A18,NOx!$A:$A,"REFNOx")+SUMIFS(NOx!C:C,NOx!$B:$B,$A18,NOx!$A:$A,"RESNOx")+SUMIFS(NOx!C:C,NOx!$B:$B,$A18,NOx!$A:$A,"RSSNOx")+SUMIFS(NOx!C:C,NOx!$B:$B,$A18,NOx!$A:$A,"TRNNOx")</f>
        <v>11156.509217532148</v>
      </c>
      <c r="C18" s="21">
        <f>SUMIFS(NOx!D:D,NOx!$B:$B,$A18,NOx!$A:$A,"COMNOx")+SUMIFS(NOx!D:D,NOx!$B:$B,$A18,NOx!$A:$A,"ELCNOx")+SUMIFS(NOx!D:D,NOx!$B:$B,$A18,NOx!$A:$A,"ETHNOx")+SUMIFS(NOx!D:D,NOx!$B:$B,$A18,NOx!$A:$A,"INDNOx")+SUMIFS(NOx!D:D,NOx!$B:$B,$A18,NOx!$A:$A,"REFNOx")+SUMIFS(NOx!D:D,NOx!$B:$B,$A18,NOx!$A:$A,"RESNOx")+SUMIFS(NOx!D:D,NOx!$B:$B,$A18,NOx!$A:$A,"RSSNOx")+SUMIFS(NOx!D:D,NOx!$B:$B,$A18,NOx!$A:$A,"TRNNOx")</f>
        <v>10501.364168545762</v>
      </c>
      <c r="D18" s="21">
        <f>SUMIFS(NOx!E:E,NOx!$B:$B,$A18,NOx!$A:$A,"COMNOx")+SUMIFS(NOx!E:E,NOx!$B:$B,$A18,NOx!$A:$A,"ELCNOx")+SUMIFS(NOx!E:E,NOx!$B:$B,$A18,NOx!$A:$A,"ETHNOx")+SUMIFS(NOx!E:E,NOx!$B:$B,$A18,NOx!$A:$A,"INDNOx")+SUMIFS(NOx!E:E,NOx!$B:$B,$A18,NOx!$A:$A,"REFNOx")+SUMIFS(NOx!E:E,NOx!$B:$B,$A18,NOx!$A:$A,"RESNOx")+SUMIFS(NOx!E:E,NOx!$B:$B,$A18,NOx!$A:$A,"RSSNOx")+SUMIFS(NOx!E:E,NOx!$B:$B,$A18,NOx!$A:$A,"TRNNOx")</f>
        <v>7459.714153485178</v>
      </c>
      <c r="E18" s="21">
        <f>SUMIFS(NOx!F:F,NOx!$B:$B,$A18,NOx!$A:$A,"COMNOx")+SUMIFS(NOx!F:F,NOx!$B:$B,$A18,NOx!$A:$A,"ELCNOx")+SUMIFS(NOx!F:F,NOx!$B:$B,$A18,NOx!$A:$A,"ETHNOx")+SUMIFS(NOx!F:F,NOx!$B:$B,$A18,NOx!$A:$A,"INDNOx")+SUMIFS(NOx!F:F,NOx!$B:$B,$A18,NOx!$A:$A,"REFNOx")+SUMIFS(NOx!F:F,NOx!$B:$B,$A18,NOx!$A:$A,"RESNOx")+SUMIFS(NOx!F:F,NOx!$B:$B,$A18,NOx!$A:$A,"RSSNOx")+SUMIFS(NOx!F:F,NOx!$B:$B,$A18,NOx!$A:$A,"TRNNOx")</f>
        <v>5765.6139418598277</v>
      </c>
      <c r="F18" s="21">
        <f>SUMIFS(NOx!G:G,NOx!$B:$B,$A18,NOx!$A:$A,"COMNOx")+SUMIFS(NOx!G:G,NOx!$B:$B,$A18,NOx!$A:$A,"ELCNOx")+SUMIFS(NOx!G:G,NOx!$B:$B,$A18,NOx!$A:$A,"ETHNOx")+SUMIFS(NOx!G:G,NOx!$B:$B,$A18,NOx!$A:$A,"INDNOx")+SUMIFS(NOx!G:G,NOx!$B:$B,$A18,NOx!$A:$A,"REFNOx")+SUMIFS(NOx!G:G,NOx!$B:$B,$A18,NOx!$A:$A,"RESNOx")+SUMIFS(NOx!G:G,NOx!$B:$B,$A18,NOx!$A:$A,"RSSNOx")+SUMIFS(NOx!G:G,NOx!$B:$B,$A18,NOx!$A:$A,"TRNNOx")</f>
        <v>4722.763823725204</v>
      </c>
      <c r="G18" s="21">
        <f>SUMIFS(NOx!H:H,NOx!$B:$B,$A18,NOx!$A:$A,"COMNOx")+SUMIFS(NOx!H:H,NOx!$B:$B,$A18,NOx!$A:$A,"ELCNOx")+SUMIFS(NOx!H:H,NOx!$B:$B,$A18,NOx!$A:$A,"ETHNOx")+SUMIFS(NOx!H:H,NOx!$B:$B,$A18,NOx!$A:$A,"INDNOx")+SUMIFS(NOx!H:H,NOx!$B:$B,$A18,NOx!$A:$A,"REFNOx")+SUMIFS(NOx!H:H,NOx!$B:$B,$A18,NOx!$A:$A,"RESNOx")+SUMIFS(NOx!H:H,NOx!$B:$B,$A18,NOx!$A:$A,"RSSNOx")+SUMIFS(NOx!H:H,NOx!$B:$B,$A18,NOx!$A:$A,"TRNNOx")</f>
        <v>4543.4271780581075</v>
      </c>
      <c r="H18" s="21">
        <f>SUMIFS(NOx!I:I,NOx!$B:$B,$A18,NOx!$A:$A,"COMNOx")+SUMIFS(NOx!I:I,NOx!$B:$B,$A18,NOx!$A:$A,"ELCNOx")+SUMIFS(NOx!I:I,NOx!$B:$B,$A18,NOx!$A:$A,"ETHNOx")+SUMIFS(NOx!I:I,NOx!$B:$B,$A18,NOx!$A:$A,"INDNOx")+SUMIFS(NOx!I:I,NOx!$B:$B,$A18,NOx!$A:$A,"REFNOx")+SUMIFS(NOx!I:I,NOx!$B:$B,$A18,NOx!$A:$A,"RESNOx")+SUMIFS(NOx!I:I,NOx!$B:$B,$A18,NOx!$A:$A,"RSSNOx")+SUMIFS(NOx!I:I,NOx!$B:$B,$A18,NOx!$A:$A,"TRNNOx")</f>
        <v>4330.7990166605714</v>
      </c>
      <c r="I18" s="21">
        <f>SUMIFS(NOx!J:J,NOx!$B:$B,$A18,NOx!$A:$A,"COMNOx")+SUMIFS(NOx!J:J,NOx!$B:$B,$A18,NOx!$A:$A,"ELCNOx")+SUMIFS(NOx!J:J,NOx!$B:$B,$A18,NOx!$A:$A,"ETHNOx")+SUMIFS(NOx!J:J,NOx!$B:$B,$A18,NOx!$A:$A,"INDNOx")+SUMIFS(NOx!J:J,NOx!$B:$B,$A18,NOx!$A:$A,"REFNOx")+SUMIFS(NOx!J:J,NOx!$B:$B,$A18,NOx!$A:$A,"RESNOx")+SUMIFS(NOx!J:J,NOx!$B:$B,$A18,NOx!$A:$A,"RSSNOx")+SUMIFS(NOx!J:J,NOx!$B:$B,$A18,NOx!$A:$A,"TRNNOx")</f>
        <v>4300.219001734029</v>
      </c>
      <c r="J18" s="21">
        <f>SUMIFS(NOx!K:K,NOx!$B:$B,$A18,NOx!$A:$A,"COMNOx")+SUMIFS(NOx!K:K,NOx!$B:$B,$A18,NOx!$A:$A,"ELCNOx")+SUMIFS(NOx!K:K,NOx!$B:$B,$A18,NOx!$A:$A,"ETHNOx")+SUMIFS(NOx!K:K,NOx!$B:$B,$A18,NOx!$A:$A,"INDNOx")+SUMIFS(NOx!K:K,NOx!$B:$B,$A18,NOx!$A:$A,"REFNOx")+SUMIFS(NOx!K:K,NOx!$B:$B,$A18,NOx!$A:$A,"RESNOx")+SUMIFS(NOx!K:K,NOx!$B:$B,$A18,NOx!$A:$A,"RSSNOx")+SUMIFS(NOx!K:K,NOx!$B:$B,$A18,NOx!$A:$A,"TRNNOx")</f>
        <v>4092.8248354633238</v>
      </c>
      <c r="K18" s="21">
        <f>SUMIFS(NOx!L:L,NOx!$B:$B,$A18,NOx!$A:$A,"COMNOx")+SUMIFS(NOx!L:L,NOx!$B:$B,$A18,NOx!$A:$A,"ELCNOx")+SUMIFS(NOx!L:L,NOx!$B:$B,$A18,NOx!$A:$A,"ETHNOx")+SUMIFS(NOx!L:L,NOx!$B:$B,$A18,NOx!$A:$A,"INDNOx")+SUMIFS(NOx!L:L,NOx!$B:$B,$A18,NOx!$A:$A,"REFNOx")+SUMIFS(NOx!L:L,NOx!$B:$B,$A18,NOx!$A:$A,"RESNOx")+SUMIFS(NOx!L:L,NOx!$B:$B,$A18,NOx!$A:$A,"RSSNOx")+SUMIFS(NOx!L:L,NOx!$B:$B,$A18,NOx!$A:$A,"TRNNOx")</f>
        <v>3506.8174058907121</v>
      </c>
      <c r="M18" s="9" t="str">
        <f t="shared" si="1"/>
        <v>0017</v>
      </c>
      <c r="N18" s="9">
        <f>VLOOKUP($M18,scenarios!$A$2:$I$61,3)</f>
        <v>2060</v>
      </c>
      <c r="O18" s="9" t="str">
        <f>VLOOKUP($M18,scenarios!$A$2:$I$61,4)</f>
        <v>Ref</v>
      </c>
      <c r="P18" s="9" t="str">
        <f>VLOOKUP($M18,scenarios!$A$2:$I$61,5)</f>
        <v>Ref</v>
      </c>
      <c r="Q18" s="9" t="str">
        <f>VLOOKUP($M18,scenarios!$A$2:$I$61,6)</f>
        <v>Linear-Steady</v>
      </c>
      <c r="R18" s="9" t="str">
        <f>VLOOKUP($M18,scenarios!$A$2:$I$61,7)</f>
        <v>Doe4</v>
      </c>
      <c r="S18" s="9" t="str">
        <f>VLOOKUP($M18,scenarios!$A$2:$I$61,8)</f>
        <v>Ref</v>
      </c>
      <c r="T18" s="9" t="str">
        <f>VLOOKUP($M18,scenarios!$A$2:$I$61,9)</f>
        <v>Ref</v>
      </c>
    </row>
    <row r="19" spans="1:20" x14ac:dyDescent="0.3">
      <c r="A19" s="2" t="s">
        <v>18</v>
      </c>
      <c r="B19" s="21">
        <f>SUMIFS(NOx!C:C,NOx!$B:$B,$A19,NOx!$A:$A,"COMNOx")+SUMIFS(NOx!C:C,NOx!$B:$B,$A19,NOx!$A:$A,"ELCNOx")+SUMIFS(NOx!C:C,NOx!$B:$B,$A19,NOx!$A:$A,"ETHNOx")+SUMIFS(NOx!C:C,NOx!$B:$B,$A19,NOx!$A:$A,"INDNOx")+SUMIFS(NOx!C:C,NOx!$B:$B,$A19,NOx!$A:$A,"REFNOx")+SUMIFS(NOx!C:C,NOx!$B:$B,$A19,NOx!$A:$A,"RESNOx")+SUMIFS(NOx!C:C,NOx!$B:$B,$A19,NOx!$A:$A,"RSSNOx")+SUMIFS(NOx!C:C,NOx!$B:$B,$A19,NOx!$A:$A,"TRNNOx")</f>
        <v>11156.509217532148</v>
      </c>
      <c r="C19" s="21">
        <f>SUMIFS(NOx!D:D,NOx!$B:$B,$A19,NOx!$A:$A,"COMNOx")+SUMIFS(NOx!D:D,NOx!$B:$B,$A19,NOx!$A:$A,"ELCNOx")+SUMIFS(NOx!D:D,NOx!$B:$B,$A19,NOx!$A:$A,"ETHNOx")+SUMIFS(NOx!D:D,NOx!$B:$B,$A19,NOx!$A:$A,"INDNOx")+SUMIFS(NOx!D:D,NOx!$B:$B,$A19,NOx!$A:$A,"REFNOx")+SUMIFS(NOx!D:D,NOx!$B:$B,$A19,NOx!$A:$A,"RESNOx")+SUMIFS(NOx!D:D,NOx!$B:$B,$A19,NOx!$A:$A,"RSSNOx")+SUMIFS(NOx!D:D,NOx!$B:$B,$A19,NOx!$A:$A,"TRNNOx")</f>
        <v>10501.364168576152</v>
      </c>
      <c r="D19" s="21">
        <f>SUMIFS(NOx!E:E,NOx!$B:$B,$A19,NOx!$A:$A,"COMNOx")+SUMIFS(NOx!E:E,NOx!$B:$B,$A19,NOx!$A:$A,"ELCNOx")+SUMIFS(NOx!E:E,NOx!$B:$B,$A19,NOx!$A:$A,"ETHNOx")+SUMIFS(NOx!E:E,NOx!$B:$B,$A19,NOx!$A:$A,"INDNOx")+SUMIFS(NOx!E:E,NOx!$B:$B,$A19,NOx!$A:$A,"REFNOx")+SUMIFS(NOx!E:E,NOx!$B:$B,$A19,NOx!$A:$A,"RESNOx")+SUMIFS(NOx!E:E,NOx!$B:$B,$A19,NOx!$A:$A,"RSSNOx")+SUMIFS(NOx!E:E,NOx!$B:$B,$A19,NOx!$A:$A,"TRNNOx")</f>
        <v>7459.7141534872162</v>
      </c>
      <c r="E19" s="21">
        <f>SUMIFS(NOx!F:F,NOx!$B:$B,$A19,NOx!$A:$A,"COMNOx")+SUMIFS(NOx!F:F,NOx!$B:$B,$A19,NOx!$A:$A,"ELCNOx")+SUMIFS(NOx!F:F,NOx!$B:$B,$A19,NOx!$A:$A,"ETHNOx")+SUMIFS(NOx!F:F,NOx!$B:$B,$A19,NOx!$A:$A,"INDNOx")+SUMIFS(NOx!F:F,NOx!$B:$B,$A19,NOx!$A:$A,"REFNOx")+SUMIFS(NOx!F:F,NOx!$B:$B,$A19,NOx!$A:$A,"RESNOx")+SUMIFS(NOx!F:F,NOx!$B:$B,$A19,NOx!$A:$A,"RSSNOx")+SUMIFS(NOx!F:F,NOx!$B:$B,$A19,NOx!$A:$A,"TRNNOx")</f>
        <v>5765.5986545859778</v>
      </c>
      <c r="F19" s="21">
        <f>SUMIFS(NOx!G:G,NOx!$B:$B,$A19,NOx!$A:$A,"COMNOx")+SUMIFS(NOx!G:G,NOx!$B:$B,$A19,NOx!$A:$A,"ELCNOx")+SUMIFS(NOx!G:G,NOx!$B:$B,$A19,NOx!$A:$A,"ETHNOx")+SUMIFS(NOx!G:G,NOx!$B:$B,$A19,NOx!$A:$A,"INDNOx")+SUMIFS(NOx!G:G,NOx!$B:$B,$A19,NOx!$A:$A,"REFNOx")+SUMIFS(NOx!G:G,NOx!$B:$B,$A19,NOx!$A:$A,"RESNOx")+SUMIFS(NOx!G:G,NOx!$B:$B,$A19,NOx!$A:$A,"RSSNOx")+SUMIFS(NOx!G:G,NOx!$B:$B,$A19,NOx!$A:$A,"TRNNOx")</f>
        <v>4722.763823698142</v>
      </c>
      <c r="G19" s="21">
        <f>SUMIFS(NOx!H:H,NOx!$B:$B,$A19,NOx!$A:$A,"COMNOx")+SUMIFS(NOx!H:H,NOx!$B:$B,$A19,NOx!$A:$A,"ELCNOx")+SUMIFS(NOx!H:H,NOx!$B:$B,$A19,NOx!$A:$A,"ETHNOx")+SUMIFS(NOx!H:H,NOx!$B:$B,$A19,NOx!$A:$A,"INDNOx")+SUMIFS(NOx!H:H,NOx!$B:$B,$A19,NOx!$A:$A,"REFNOx")+SUMIFS(NOx!H:H,NOx!$B:$B,$A19,NOx!$A:$A,"RESNOx")+SUMIFS(NOx!H:H,NOx!$B:$B,$A19,NOx!$A:$A,"RSSNOx")+SUMIFS(NOx!H:H,NOx!$B:$B,$A19,NOx!$A:$A,"TRNNOx")</f>
        <v>4543.4271780816443</v>
      </c>
      <c r="H19" s="21">
        <f>SUMIFS(NOx!I:I,NOx!$B:$B,$A19,NOx!$A:$A,"COMNOx")+SUMIFS(NOx!I:I,NOx!$B:$B,$A19,NOx!$A:$A,"ELCNOx")+SUMIFS(NOx!I:I,NOx!$B:$B,$A19,NOx!$A:$A,"ETHNOx")+SUMIFS(NOx!I:I,NOx!$B:$B,$A19,NOx!$A:$A,"INDNOx")+SUMIFS(NOx!I:I,NOx!$B:$B,$A19,NOx!$A:$A,"REFNOx")+SUMIFS(NOx!I:I,NOx!$B:$B,$A19,NOx!$A:$A,"RESNOx")+SUMIFS(NOx!I:I,NOx!$B:$B,$A19,NOx!$A:$A,"RSSNOx")+SUMIFS(NOx!I:I,NOx!$B:$B,$A19,NOx!$A:$A,"TRNNOx")</f>
        <v>4330.7990166648751</v>
      </c>
      <c r="I19" s="21">
        <f>SUMIFS(NOx!J:J,NOx!$B:$B,$A19,NOx!$A:$A,"COMNOx")+SUMIFS(NOx!J:J,NOx!$B:$B,$A19,NOx!$A:$A,"ELCNOx")+SUMIFS(NOx!J:J,NOx!$B:$B,$A19,NOx!$A:$A,"ETHNOx")+SUMIFS(NOx!J:J,NOx!$B:$B,$A19,NOx!$A:$A,"INDNOx")+SUMIFS(NOx!J:J,NOx!$B:$B,$A19,NOx!$A:$A,"REFNOx")+SUMIFS(NOx!J:J,NOx!$B:$B,$A19,NOx!$A:$A,"RESNOx")+SUMIFS(NOx!J:J,NOx!$B:$B,$A19,NOx!$A:$A,"RSSNOx")+SUMIFS(NOx!J:J,NOx!$B:$B,$A19,NOx!$A:$A,"TRNNOx")</f>
        <v>4300.2190017309858</v>
      </c>
      <c r="J19" s="21">
        <f>SUMIFS(NOx!K:K,NOx!$B:$B,$A19,NOx!$A:$A,"COMNOx")+SUMIFS(NOx!K:K,NOx!$B:$B,$A19,NOx!$A:$A,"ELCNOx")+SUMIFS(NOx!K:K,NOx!$B:$B,$A19,NOx!$A:$A,"ETHNOx")+SUMIFS(NOx!K:K,NOx!$B:$B,$A19,NOx!$A:$A,"INDNOx")+SUMIFS(NOx!K:K,NOx!$B:$B,$A19,NOx!$A:$A,"REFNOx")+SUMIFS(NOx!K:K,NOx!$B:$B,$A19,NOx!$A:$A,"RESNOx")+SUMIFS(NOx!K:K,NOx!$B:$B,$A19,NOx!$A:$A,"RSSNOx")+SUMIFS(NOx!K:K,NOx!$B:$B,$A19,NOx!$A:$A,"TRNNOx")</f>
        <v>4092.8248354623088</v>
      </c>
      <c r="K19" s="21">
        <f>SUMIFS(NOx!L:L,NOx!$B:$B,$A19,NOx!$A:$A,"COMNOx")+SUMIFS(NOx!L:L,NOx!$B:$B,$A19,NOx!$A:$A,"ELCNOx")+SUMIFS(NOx!L:L,NOx!$B:$B,$A19,NOx!$A:$A,"ETHNOx")+SUMIFS(NOx!L:L,NOx!$B:$B,$A19,NOx!$A:$A,"INDNOx")+SUMIFS(NOx!L:L,NOx!$B:$B,$A19,NOx!$A:$A,"REFNOx")+SUMIFS(NOx!L:L,NOx!$B:$B,$A19,NOx!$A:$A,"RESNOx")+SUMIFS(NOx!L:L,NOx!$B:$B,$A19,NOx!$A:$A,"RSSNOx")+SUMIFS(NOx!L:L,NOx!$B:$B,$A19,NOx!$A:$A,"TRNNOx")</f>
        <v>3506.817405877382</v>
      </c>
      <c r="M19" s="9" t="str">
        <f t="shared" si="1"/>
        <v>0018</v>
      </c>
      <c r="N19" s="9">
        <f>VLOOKUP($M19,scenarios!$A$2:$I$61,3)</f>
        <v>2060</v>
      </c>
      <c r="O19" s="9" t="str">
        <f>VLOOKUP($M19,scenarios!$A$2:$I$61,4)</f>
        <v>Ref</v>
      </c>
      <c r="P19" s="9" t="str">
        <f>VLOOKUP($M19,scenarios!$A$2:$I$61,5)</f>
        <v>Ref</v>
      </c>
      <c r="Q19" s="9" t="str">
        <f>VLOOKUP($M19,scenarios!$A$2:$I$61,6)</f>
        <v>Linear-Steady</v>
      </c>
      <c r="R19" s="9" t="str">
        <f>VLOOKUP($M19,scenarios!$A$2:$I$61,7)</f>
        <v>Doe2</v>
      </c>
      <c r="S19" s="9" t="str">
        <f>VLOOKUP($M19,scenarios!$A$2:$I$61,8)</f>
        <v>Ref</v>
      </c>
      <c r="T19" s="9" t="str">
        <f>VLOOKUP($M19,scenarios!$A$2:$I$61,9)</f>
        <v>Ref</v>
      </c>
    </row>
    <row r="20" spans="1:20" x14ac:dyDescent="0.3">
      <c r="A20" s="2" t="s">
        <v>19</v>
      </c>
      <c r="B20" s="21">
        <f>SUMIFS(NOx!C:C,NOx!$B:$B,$A20,NOx!$A:$A,"COMNOx")+SUMIFS(NOx!C:C,NOx!$B:$B,$A20,NOx!$A:$A,"ELCNOx")+SUMIFS(NOx!C:C,NOx!$B:$B,$A20,NOx!$A:$A,"ETHNOx")+SUMIFS(NOx!C:C,NOx!$B:$B,$A20,NOx!$A:$A,"INDNOx")+SUMIFS(NOx!C:C,NOx!$B:$B,$A20,NOx!$A:$A,"REFNOx")+SUMIFS(NOx!C:C,NOx!$B:$B,$A20,NOx!$A:$A,"RESNOx")+SUMIFS(NOx!C:C,NOx!$B:$B,$A20,NOx!$A:$A,"RSSNOx")+SUMIFS(NOx!C:C,NOx!$B:$B,$A20,NOx!$A:$A,"TRNNOx")</f>
        <v>0</v>
      </c>
      <c r="C20" s="21">
        <f>SUMIFS(NOx!D:D,NOx!$B:$B,$A20,NOx!$A:$A,"COMNOx")+SUMIFS(NOx!D:D,NOx!$B:$B,$A20,NOx!$A:$A,"ELCNOx")+SUMIFS(NOx!D:D,NOx!$B:$B,$A20,NOx!$A:$A,"ETHNOx")+SUMIFS(NOx!D:D,NOx!$B:$B,$A20,NOx!$A:$A,"INDNOx")+SUMIFS(NOx!D:D,NOx!$B:$B,$A20,NOx!$A:$A,"REFNOx")+SUMIFS(NOx!D:D,NOx!$B:$B,$A20,NOx!$A:$A,"RESNOx")+SUMIFS(NOx!D:D,NOx!$B:$B,$A20,NOx!$A:$A,"RSSNOx")+SUMIFS(NOx!D:D,NOx!$B:$B,$A20,NOx!$A:$A,"TRNNOx")</f>
        <v>0</v>
      </c>
      <c r="D20" s="21">
        <f>SUMIFS(NOx!E:E,NOx!$B:$B,$A20,NOx!$A:$A,"COMNOx")+SUMIFS(NOx!E:E,NOx!$B:$B,$A20,NOx!$A:$A,"ELCNOx")+SUMIFS(NOx!E:E,NOx!$B:$B,$A20,NOx!$A:$A,"ETHNOx")+SUMIFS(NOx!E:E,NOx!$B:$B,$A20,NOx!$A:$A,"INDNOx")+SUMIFS(NOx!E:E,NOx!$B:$B,$A20,NOx!$A:$A,"REFNOx")+SUMIFS(NOx!E:E,NOx!$B:$B,$A20,NOx!$A:$A,"RESNOx")+SUMIFS(NOx!E:E,NOx!$B:$B,$A20,NOx!$A:$A,"RSSNOx")+SUMIFS(NOx!E:E,NOx!$B:$B,$A20,NOx!$A:$A,"TRNNOx")</f>
        <v>0</v>
      </c>
      <c r="E20" s="21">
        <f>SUMIFS(NOx!F:F,NOx!$B:$B,$A20,NOx!$A:$A,"COMNOx")+SUMIFS(NOx!F:F,NOx!$B:$B,$A20,NOx!$A:$A,"ELCNOx")+SUMIFS(NOx!F:F,NOx!$B:$B,$A20,NOx!$A:$A,"ETHNOx")+SUMIFS(NOx!F:F,NOx!$B:$B,$A20,NOx!$A:$A,"INDNOx")+SUMIFS(NOx!F:F,NOx!$B:$B,$A20,NOx!$A:$A,"REFNOx")+SUMIFS(NOx!F:F,NOx!$B:$B,$A20,NOx!$A:$A,"RESNOx")+SUMIFS(NOx!F:F,NOx!$B:$B,$A20,NOx!$A:$A,"RSSNOx")+SUMIFS(NOx!F:F,NOx!$B:$B,$A20,NOx!$A:$A,"TRNNOx")</f>
        <v>0</v>
      </c>
      <c r="F20" s="21">
        <f>SUMIFS(NOx!G:G,NOx!$B:$B,$A20,NOx!$A:$A,"COMNOx")+SUMIFS(NOx!G:G,NOx!$B:$B,$A20,NOx!$A:$A,"ELCNOx")+SUMIFS(NOx!G:G,NOx!$B:$B,$A20,NOx!$A:$A,"ETHNOx")+SUMIFS(NOx!G:G,NOx!$B:$B,$A20,NOx!$A:$A,"INDNOx")+SUMIFS(NOx!G:G,NOx!$B:$B,$A20,NOx!$A:$A,"REFNOx")+SUMIFS(NOx!G:G,NOx!$B:$B,$A20,NOx!$A:$A,"RESNOx")+SUMIFS(NOx!G:G,NOx!$B:$B,$A20,NOx!$A:$A,"RSSNOx")+SUMIFS(NOx!G:G,NOx!$B:$B,$A20,NOx!$A:$A,"TRNNOx")</f>
        <v>0</v>
      </c>
      <c r="G20" s="21">
        <f>SUMIFS(NOx!H:H,NOx!$B:$B,$A20,NOx!$A:$A,"COMNOx")+SUMIFS(NOx!H:H,NOx!$B:$B,$A20,NOx!$A:$A,"ELCNOx")+SUMIFS(NOx!H:H,NOx!$B:$B,$A20,NOx!$A:$A,"ETHNOx")+SUMIFS(NOx!H:H,NOx!$B:$B,$A20,NOx!$A:$A,"INDNOx")+SUMIFS(NOx!H:H,NOx!$B:$B,$A20,NOx!$A:$A,"REFNOx")+SUMIFS(NOx!H:H,NOx!$B:$B,$A20,NOx!$A:$A,"RESNOx")+SUMIFS(NOx!H:H,NOx!$B:$B,$A20,NOx!$A:$A,"RSSNOx")+SUMIFS(NOx!H:H,NOx!$B:$B,$A20,NOx!$A:$A,"TRNNOx")</f>
        <v>0</v>
      </c>
      <c r="H20" s="21">
        <f>SUMIFS(NOx!I:I,NOx!$B:$B,$A20,NOx!$A:$A,"COMNOx")+SUMIFS(NOx!I:I,NOx!$B:$B,$A20,NOx!$A:$A,"ELCNOx")+SUMIFS(NOx!I:I,NOx!$B:$B,$A20,NOx!$A:$A,"ETHNOx")+SUMIFS(NOx!I:I,NOx!$B:$B,$A20,NOx!$A:$A,"INDNOx")+SUMIFS(NOx!I:I,NOx!$B:$B,$A20,NOx!$A:$A,"REFNOx")+SUMIFS(NOx!I:I,NOx!$B:$B,$A20,NOx!$A:$A,"RESNOx")+SUMIFS(NOx!I:I,NOx!$B:$B,$A20,NOx!$A:$A,"RSSNOx")+SUMIFS(NOx!I:I,NOx!$B:$B,$A20,NOx!$A:$A,"TRNNOx")</f>
        <v>0</v>
      </c>
      <c r="I20" s="21">
        <f>SUMIFS(NOx!J:J,NOx!$B:$B,$A20,NOx!$A:$A,"COMNOx")+SUMIFS(NOx!J:J,NOx!$B:$B,$A20,NOx!$A:$A,"ELCNOx")+SUMIFS(NOx!J:J,NOx!$B:$B,$A20,NOx!$A:$A,"ETHNOx")+SUMIFS(NOx!J:J,NOx!$B:$B,$A20,NOx!$A:$A,"INDNOx")+SUMIFS(NOx!J:J,NOx!$B:$B,$A20,NOx!$A:$A,"REFNOx")+SUMIFS(NOx!J:J,NOx!$B:$B,$A20,NOx!$A:$A,"RESNOx")+SUMIFS(NOx!J:J,NOx!$B:$B,$A20,NOx!$A:$A,"RSSNOx")+SUMIFS(NOx!J:J,NOx!$B:$B,$A20,NOx!$A:$A,"TRNNOx")</f>
        <v>0</v>
      </c>
      <c r="J20" s="21">
        <f>SUMIFS(NOx!K:K,NOx!$B:$B,$A20,NOx!$A:$A,"COMNOx")+SUMIFS(NOx!K:K,NOx!$B:$B,$A20,NOx!$A:$A,"ELCNOx")+SUMIFS(NOx!K:K,NOx!$B:$B,$A20,NOx!$A:$A,"ETHNOx")+SUMIFS(NOx!K:K,NOx!$B:$B,$A20,NOx!$A:$A,"INDNOx")+SUMIFS(NOx!K:K,NOx!$B:$B,$A20,NOx!$A:$A,"REFNOx")+SUMIFS(NOx!K:K,NOx!$B:$B,$A20,NOx!$A:$A,"RESNOx")+SUMIFS(NOx!K:K,NOx!$B:$B,$A20,NOx!$A:$A,"RSSNOx")+SUMIFS(NOx!K:K,NOx!$B:$B,$A20,NOx!$A:$A,"TRNNOx")</f>
        <v>0</v>
      </c>
      <c r="K20" s="21">
        <f>SUMIFS(NOx!L:L,NOx!$B:$B,$A20,NOx!$A:$A,"COMNOx")+SUMIFS(NOx!L:L,NOx!$B:$B,$A20,NOx!$A:$A,"ELCNOx")+SUMIFS(NOx!L:L,NOx!$B:$B,$A20,NOx!$A:$A,"ETHNOx")+SUMIFS(NOx!L:L,NOx!$B:$B,$A20,NOx!$A:$A,"INDNOx")+SUMIFS(NOx!L:L,NOx!$B:$B,$A20,NOx!$A:$A,"REFNOx")+SUMIFS(NOx!L:L,NOx!$B:$B,$A20,NOx!$A:$A,"RESNOx")+SUMIFS(NOx!L:L,NOx!$B:$B,$A20,NOx!$A:$A,"RSSNOx")+SUMIFS(NOx!L:L,NOx!$B:$B,$A20,NOx!$A:$A,"TRNNOx")</f>
        <v>0</v>
      </c>
      <c r="M20" s="9" t="str">
        <f t="shared" si="1"/>
        <v>0019</v>
      </c>
      <c r="N20" s="9">
        <f>VLOOKUP($M20,scenarios!$A$2:$I$61,3)</f>
        <v>2060</v>
      </c>
      <c r="O20" s="9" t="str">
        <f>VLOOKUP($M20,scenarios!$A$2:$I$61,4)</f>
        <v>Ref</v>
      </c>
      <c r="P20" s="9">
        <f>VLOOKUP($M20,scenarios!$A$2:$I$61,5)</f>
        <v>10</v>
      </c>
      <c r="Q20" s="9" t="str">
        <f>VLOOKUP($M20,scenarios!$A$2:$I$61,6)</f>
        <v>Linear-Steady</v>
      </c>
      <c r="R20" s="9" t="str">
        <f>VLOOKUP($M20,scenarios!$A$2:$I$61,7)</f>
        <v>Low</v>
      </c>
      <c r="S20" s="9" t="str">
        <f>VLOOKUP($M20,scenarios!$A$2:$I$61,8)</f>
        <v>Ref</v>
      </c>
      <c r="T20" s="9" t="str">
        <f>VLOOKUP($M20,scenarios!$A$2:$I$61,9)</f>
        <v>Ref</v>
      </c>
    </row>
    <row r="21" spans="1:20" x14ac:dyDescent="0.3">
      <c r="A21" s="2" t="s">
        <v>20</v>
      </c>
      <c r="B21" s="21">
        <f>SUMIFS(NOx!C:C,NOx!$B:$B,$A21,NOx!$A:$A,"COMNOx")+SUMIFS(NOx!C:C,NOx!$B:$B,$A21,NOx!$A:$A,"ELCNOx")+SUMIFS(NOx!C:C,NOx!$B:$B,$A21,NOx!$A:$A,"ETHNOx")+SUMIFS(NOx!C:C,NOx!$B:$B,$A21,NOx!$A:$A,"INDNOx")+SUMIFS(NOx!C:C,NOx!$B:$B,$A21,NOx!$A:$A,"REFNOx")+SUMIFS(NOx!C:C,NOx!$B:$B,$A21,NOx!$A:$A,"RESNOx")+SUMIFS(NOx!C:C,NOx!$B:$B,$A21,NOx!$A:$A,"RSSNOx")+SUMIFS(NOx!C:C,NOx!$B:$B,$A21,NOx!$A:$A,"TRNNOx")</f>
        <v>0</v>
      </c>
      <c r="C21" s="21">
        <f>SUMIFS(NOx!D:D,NOx!$B:$B,$A21,NOx!$A:$A,"COMNOx")+SUMIFS(NOx!D:D,NOx!$B:$B,$A21,NOx!$A:$A,"ELCNOx")+SUMIFS(NOx!D:D,NOx!$B:$B,$A21,NOx!$A:$A,"ETHNOx")+SUMIFS(NOx!D:D,NOx!$B:$B,$A21,NOx!$A:$A,"INDNOx")+SUMIFS(NOx!D:D,NOx!$B:$B,$A21,NOx!$A:$A,"REFNOx")+SUMIFS(NOx!D:D,NOx!$B:$B,$A21,NOx!$A:$A,"RESNOx")+SUMIFS(NOx!D:D,NOx!$B:$B,$A21,NOx!$A:$A,"RSSNOx")+SUMIFS(NOx!D:D,NOx!$B:$B,$A21,NOx!$A:$A,"TRNNOx")</f>
        <v>0</v>
      </c>
      <c r="D21" s="21">
        <f>SUMIFS(NOx!E:E,NOx!$B:$B,$A21,NOx!$A:$A,"COMNOx")+SUMIFS(NOx!E:E,NOx!$B:$B,$A21,NOx!$A:$A,"ELCNOx")+SUMIFS(NOx!E:E,NOx!$B:$B,$A21,NOx!$A:$A,"ETHNOx")+SUMIFS(NOx!E:E,NOx!$B:$B,$A21,NOx!$A:$A,"INDNOx")+SUMIFS(NOx!E:E,NOx!$B:$B,$A21,NOx!$A:$A,"REFNOx")+SUMIFS(NOx!E:E,NOx!$B:$B,$A21,NOx!$A:$A,"RESNOx")+SUMIFS(NOx!E:E,NOx!$B:$B,$A21,NOx!$A:$A,"RSSNOx")+SUMIFS(NOx!E:E,NOx!$B:$B,$A21,NOx!$A:$A,"TRNNOx")</f>
        <v>0</v>
      </c>
      <c r="E21" s="21">
        <f>SUMIFS(NOx!F:F,NOx!$B:$B,$A21,NOx!$A:$A,"COMNOx")+SUMIFS(NOx!F:F,NOx!$B:$B,$A21,NOx!$A:$A,"ELCNOx")+SUMIFS(NOx!F:F,NOx!$B:$B,$A21,NOx!$A:$A,"ETHNOx")+SUMIFS(NOx!F:F,NOx!$B:$B,$A21,NOx!$A:$A,"INDNOx")+SUMIFS(NOx!F:F,NOx!$B:$B,$A21,NOx!$A:$A,"REFNOx")+SUMIFS(NOx!F:F,NOx!$B:$B,$A21,NOx!$A:$A,"RESNOx")+SUMIFS(NOx!F:F,NOx!$B:$B,$A21,NOx!$A:$A,"RSSNOx")+SUMIFS(NOx!F:F,NOx!$B:$B,$A21,NOx!$A:$A,"TRNNOx")</f>
        <v>0</v>
      </c>
      <c r="F21" s="21">
        <f>SUMIFS(NOx!G:G,NOx!$B:$B,$A21,NOx!$A:$A,"COMNOx")+SUMIFS(NOx!G:G,NOx!$B:$B,$A21,NOx!$A:$A,"ELCNOx")+SUMIFS(NOx!G:G,NOx!$B:$B,$A21,NOx!$A:$A,"ETHNOx")+SUMIFS(NOx!G:G,NOx!$B:$B,$A21,NOx!$A:$A,"INDNOx")+SUMIFS(NOx!G:G,NOx!$B:$B,$A21,NOx!$A:$A,"REFNOx")+SUMIFS(NOx!G:G,NOx!$B:$B,$A21,NOx!$A:$A,"RESNOx")+SUMIFS(NOx!G:G,NOx!$B:$B,$A21,NOx!$A:$A,"RSSNOx")+SUMIFS(NOx!G:G,NOx!$B:$B,$A21,NOx!$A:$A,"TRNNOx")</f>
        <v>0</v>
      </c>
      <c r="G21" s="21">
        <f>SUMIFS(NOx!H:H,NOx!$B:$B,$A21,NOx!$A:$A,"COMNOx")+SUMIFS(NOx!H:H,NOx!$B:$B,$A21,NOx!$A:$A,"ELCNOx")+SUMIFS(NOx!H:H,NOx!$B:$B,$A21,NOx!$A:$A,"ETHNOx")+SUMIFS(NOx!H:H,NOx!$B:$B,$A21,NOx!$A:$A,"INDNOx")+SUMIFS(NOx!H:H,NOx!$B:$B,$A21,NOx!$A:$A,"REFNOx")+SUMIFS(NOx!H:H,NOx!$B:$B,$A21,NOx!$A:$A,"RESNOx")+SUMIFS(NOx!H:H,NOx!$B:$B,$A21,NOx!$A:$A,"RSSNOx")+SUMIFS(NOx!H:H,NOx!$B:$B,$A21,NOx!$A:$A,"TRNNOx")</f>
        <v>0</v>
      </c>
      <c r="H21" s="21">
        <f>SUMIFS(NOx!I:I,NOx!$B:$B,$A21,NOx!$A:$A,"COMNOx")+SUMIFS(NOx!I:I,NOx!$B:$B,$A21,NOx!$A:$A,"ELCNOx")+SUMIFS(NOx!I:I,NOx!$B:$B,$A21,NOx!$A:$A,"ETHNOx")+SUMIFS(NOx!I:I,NOx!$B:$B,$A21,NOx!$A:$A,"INDNOx")+SUMIFS(NOx!I:I,NOx!$B:$B,$A21,NOx!$A:$A,"REFNOx")+SUMIFS(NOx!I:I,NOx!$B:$B,$A21,NOx!$A:$A,"RESNOx")+SUMIFS(NOx!I:I,NOx!$B:$B,$A21,NOx!$A:$A,"RSSNOx")+SUMIFS(NOx!I:I,NOx!$B:$B,$A21,NOx!$A:$A,"TRNNOx")</f>
        <v>0</v>
      </c>
      <c r="I21" s="21">
        <f>SUMIFS(NOx!J:J,NOx!$B:$B,$A21,NOx!$A:$A,"COMNOx")+SUMIFS(NOx!J:J,NOx!$B:$B,$A21,NOx!$A:$A,"ELCNOx")+SUMIFS(NOx!J:J,NOx!$B:$B,$A21,NOx!$A:$A,"ETHNOx")+SUMIFS(NOx!J:J,NOx!$B:$B,$A21,NOx!$A:$A,"INDNOx")+SUMIFS(NOx!J:J,NOx!$B:$B,$A21,NOx!$A:$A,"REFNOx")+SUMIFS(NOx!J:J,NOx!$B:$B,$A21,NOx!$A:$A,"RESNOx")+SUMIFS(NOx!J:J,NOx!$B:$B,$A21,NOx!$A:$A,"RSSNOx")+SUMIFS(NOx!J:J,NOx!$B:$B,$A21,NOx!$A:$A,"TRNNOx")</f>
        <v>0</v>
      </c>
      <c r="J21" s="21">
        <f>SUMIFS(NOx!K:K,NOx!$B:$B,$A21,NOx!$A:$A,"COMNOx")+SUMIFS(NOx!K:K,NOx!$B:$B,$A21,NOx!$A:$A,"ELCNOx")+SUMIFS(NOx!K:K,NOx!$B:$B,$A21,NOx!$A:$A,"ETHNOx")+SUMIFS(NOx!K:K,NOx!$B:$B,$A21,NOx!$A:$A,"INDNOx")+SUMIFS(NOx!K:K,NOx!$B:$B,$A21,NOx!$A:$A,"REFNOx")+SUMIFS(NOx!K:K,NOx!$B:$B,$A21,NOx!$A:$A,"RESNOx")+SUMIFS(NOx!K:K,NOx!$B:$B,$A21,NOx!$A:$A,"RSSNOx")+SUMIFS(NOx!K:K,NOx!$B:$B,$A21,NOx!$A:$A,"TRNNOx")</f>
        <v>0</v>
      </c>
      <c r="K21" s="21">
        <f>SUMIFS(NOx!L:L,NOx!$B:$B,$A21,NOx!$A:$A,"COMNOx")+SUMIFS(NOx!L:L,NOx!$B:$B,$A21,NOx!$A:$A,"ELCNOx")+SUMIFS(NOx!L:L,NOx!$B:$B,$A21,NOx!$A:$A,"ETHNOx")+SUMIFS(NOx!L:L,NOx!$B:$B,$A21,NOx!$A:$A,"INDNOx")+SUMIFS(NOx!L:L,NOx!$B:$B,$A21,NOx!$A:$A,"REFNOx")+SUMIFS(NOx!L:L,NOx!$B:$B,$A21,NOx!$A:$A,"RESNOx")+SUMIFS(NOx!L:L,NOx!$B:$B,$A21,NOx!$A:$A,"RSSNOx")+SUMIFS(NOx!L:L,NOx!$B:$B,$A21,NOx!$A:$A,"TRNNOx")</f>
        <v>0</v>
      </c>
      <c r="M21" s="9" t="str">
        <f t="shared" si="1"/>
        <v>0020</v>
      </c>
      <c r="N21" s="9">
        <f>VLOOKUP($M21,scenarios!$A$2:$I$61,3)</f>
        <v>2060</v>
      </c>
      <c r="O21" s="9" t="str">
        <f>VLOOKUP($M21,scenarios!$A$2:$I$61,4)</f>
        <v>Ref</v>
      </c>
      <c r="P21" s="9">
        <f>VLOOKUP($M21,scenarios!$A$2:$I$61,5)</f>
        <v>10</v>
      </c>
      <c r="Q21" s="9" t="str">
        <f>VLOOKUP($M21,scenarios!$A$2:$I$61,6)</f>
        <v>Linear-Steady</v>
      </c>
      <c r="R21" s="9" t="str">
        <f>VLOOKUP($M21,scenarios!$A$2:$I$61,7)</f>
        <v>Doe4</v>
      </c>
      <c r="S21" s="9" t="str">
        <f>VLOOKUP($M21,scenarios!$A$2:$I$61,8)</f>
        <v>Ref</v>
      </c>
      <c r="T21" s="9" t="str">
        <f>VLOOKUP($M21,scenarios!$A$2:$I$61,9)</f>
        <v>Ref</v>
      </c>
    </row>
    <row r="22" spans="1:20" x14ac:dyDescent="0.3">
      <c r="A22" s="2" t="s">
        <v>21</v>
      </c>
      <c r="B22" s="21">
        <f>SUMIFS(NOx!C:C,NOx!$B:$B,$A22,NOx!$A:$A,"COMNOx")+SUMIFS(NOx!C:C,NOx!$B:$B,$A22,NOx!$A:$A,"ELCNOx")+SUMIFS(NOx!C:C,NOx!$B:$B,$A22,NOx!$A:$A,"ETHNOx")+SUMIFS(NOx!C:C,NOx!$B:$B,$A22,NOx!$A:$A,"INDNOx")+SUMIFS(NOx!C:C,NOx!$B:$B,$A22,NOx!$A:$A,"REFNOx")+SUMIFS(NOx!C:C,NOx!$B:$B,$A22,NOx!$A:$A,"RESNOx")+SUMIFS(NOx!C:C,NOx!$B:$B,$A22,NOx!$A:$A,"RSSNOx")+SUMIFS(NOx!C:C,NOx!$B:$B,$A22,NOx!$A:$A,"TRNNOx")</f>
        <v>0</v>
      </c>
      <c r="C22" s="21">
        <f>SUMIFS(NOx!D:D,NOx!$B:$B,$A22,NOx!$A:$A,"COMNOx")+SUMIFS(NOx!D:D,NOx!$B:$B,$A22,NOx!$A:$A,"ELCNOx")+SUMIFS(NOx!D:D,NOx!$B:$B,$A22,NOx!$A:$A,"ETHNOx")+SUMIFS(NOx!D:D,NOx!$B:$B,$A22,NOx!$A:$A,"INDNOx")+SUMIFS(NOx!D:D,NOx!$B:$B,$A22,NOx!$A:$A,"REFNOx")+SUMIFS(NOx!D:D,NOx!$B:$B,$A22,NOx!$A:$A,"RESNOx")+SUMIFS(NOx!D:D,NOx!$B:$B,$A22,NOx!$A:$A,"RSSNOx")+SUMIFS(NOx!D:D,NOx!$B:$B,$A22,NOx!$A:$A,"TRNNOx")</f>
        <v>0</v>
      </c>
      <c r="D22" s="21">
        <f>SUMIFS(NOx!E:E,NOx!$B:$B,$A22,NOx!$A:$A,"COMNOx")+SUMIFS(NOx!E:E,NOx!$B:$B,$A22,NOx!$A:$A,"ELCNOx")+SUMIFS(NOx!E:E,NOx!$B:$B,$A22,NOx!$A:$A,"ETHNOx")+SUMIFS(NOx!E:E,NOx!$B:$B,$A22,NOx!$A:$A,"INDNOx")+SUMIFS(NOx!E:E,NOx!$B:$B,$A22,NOx!$A:$A,"REFNOx")+SUMIFS(NOx!E:E,NOx!$B:$B,$A22,NOx!$A:$A,"RESNOx")+SUMIFS(NOx!E:E,NOx!$B:$B,$A22,NOx!$A:$A,"RSSNOx")+SUMIFS(NOx!E:E,NOx!$B:$B,$A22,NOx!$A:$A,"TRNNOx")</f>
        <v>0</v>
      </c>
      <c r="E22" s="21">
        <f>SUMIFS(NOx!F:F,NOx!$B:$B,$A22,NOx!$A:$A,"COMNOx")+SUMIFS(NOx!F:F,NOx!$B:$B,$A22,NOx!$A:$A,"ELCNOx")+SUMIFS(NOx!F:F,NOx!$B:$B,$A22,NOx!$A:$A,"ETHNOx")+SUMIFS(NOx!F:F,NOx!$B:$B,$A22,NOx!$A:$A,"INDNOx")+SUMIFS(NOx!F:F,NOx!$B:$B,$A22,NOx!$A:$A,"REFNOx")+SUMIFS(NOx!F:F,NOx!$B:$B,$A22,NOx!$A:$A,"RESNOx")+SUMIFS(NOx!F:F,NOx!$B:$B,$A22,NOx!$A:$A,"RSSNOx")+SUMIFS(NOx!F:F,NOx!$B:$B,$A22,NOx!$A:$A,"TRNNOx")</f>
        <v>0</v>
      </c>
      <c r="F22" s="21">
        <f>SUMIFS(NOx!G:G,NOx!$B:$B,$A22,NOx!$A:$A,"COMNOx")+SUMIFS(NOx!G:G,NOx!$B:$B,$A22,NOx!$A:$A,"ELCNOx")+SUMIFS(NOx!G:G,NOx!$B:$B,$A22,NOx!$A:$A,"ETHNOx")+SUMIFS(NOx!G:G,NOx!$B:$B,$A22,NOx!$A:$A,"INDNOx")+SUMIFS(NOx!G:G,NOx!$B:$B,$A22,NOx!$A:$A,"REFNOx")+SUMIFS(NOx!G:G,NOx!$B:$B,$A22,NOx!$A:$A,"RESNOx")+SUMIFS(NOx!G:G,NOx!$B:$B,$A22,NOx!$A:$A,"RSSNOx")+SUMIFS(NOx!G:G,NOx!$B:$B,$A22,NOx!$A:$A,"TRNNOx")</f>
        <v>0</v>
      </c>
      <c r="G22" s="21">
        <f>SUMIFS(NOx!H:H,NOx!$B:$B,$A22,NOx!$A:$A,"COMNOx")+SUMIFS(NOx!H:H,NOx!$B:$B,$A22,NOx!$A:$A,"ELCNOx")+SUMIFS(NOx!H:H,NOx!$B:$B,$A22,NOx!$A:$A,"ETHNOx")+SUMIFS(NOx!H:H,NOx!$B:$B,$A22,NOx!$A:$A,"INDNOx")+SUMIFS(NOx!H:H,NOx!$B:$B,$A22,NOx!$A:$A,"REFNOx")+SUMIFS(NOx!H:H,NOx!$B:$B,$A22,NOx!$A:$A,"RESNOx")+SUMIFS(NOx!H:H,NOx!$B:$B,$A22,NOx!$A:$A,"RSSNOx")+SUMIFS(NOx!H:H,NOx!$B:$B,$A22,NOx!$A:$A,"TRNNOx")</f>
        <v>0</v>
      </c>
      <c r="H22" s="21">
        <f>SUMIFS(NOx!I:I,NOx!$B:$B,$A22,NOx!$A:$A,"COMNOx")+SUMIFS(NOx!I:I,NOx!$B:$B,$A22,NOx!$A:$A,"ELCNOx")+SUMIFS(NOx!I:I,NOx!$B:$B,$A22,NOx!$A:$A,"ETHNOx")+SUMIFS(NOx!I:I,NOx!$B:$B,$A22,NOx!$A:$A,"INDNOx")+SUMIFS(NOx!I:I,NOx!$B:$B,$A22,NOx!$A:$A,"REFNOx")+SUMIFS(NOx!I:I,NOx!$B:$B,$A22,NOx!$A:$A,"RESNOx")+SUMIFS(NOx!I:I,NOx!$B:$B,$A22,NOx!$A:$A,"RSSNOx")+SUMIFS(NOx!I:I,NOx!$B:$B,$A22,NOx!$A:$A,"TRNNOx")</f>
        <v>0</v>
      </c>
      <c r="I22" s="21">
        <f>SUMIFS(NOx!J:J,NOx!$B:$B,$A22,NOx!$A:$A,"COMNOx")+SUMIFS(NOx!J:J,NOx!$B:$B,$A22,NOx!$A:$A,"ELCNOx")+SUMIFS(NOx!J:J,NOx!$B:$B,$A22,NOx!$A:$A,"ETHNOx")+SUMIFS(NOx!J:J,NOx!$B:$B,$A22,NOx!$A:$A,"INDNOx")+SUMIFS(NOx!J:J,NOx!$B:$B,$A22,NOx!$A:$A,"REFNOx")+SUMIFS(NOx!J:J,NOx!$B:$B,$A22,NOx!$A:$A,"RESNOx")+SUMIFS(NOx!J:J,NOx!$B:$B,$A22,NOx!$A:$A,"RSSNOx")+SUMIFS(NOx!J:J,NOx!$B:$B,$A22,NOx!$A:$A,"TRNNOx")</f>
        <v>0</v>
      </c>
      <c r="J22" s="21">
        <f>SUMIFS(NOx!K:K,NOx!$B:$B,$A22,NOx!$A:$A,"COMNOx")+SUMIFS(NOx!K:K,NOx!$B:$B,$A22,NOx!$A:$A,"ELCNOx")+SUMIFS(NOx!K:K,NOx!$B:$B,$A22,NOx!$A:$A,"ETHNOx")+SUMIFS(NOx!K:K,NOx!$B:$B,$A22,NOx!$A:$A,"INDNOx")+SUMIFS(NOx!K:K,NOx!$B:$B,$A22,NOx!$A:$A,"REFNOx")+SUMIFS(NOx!K:K,NOx!$B:$B,$A22,NOx!$A:$A,"RESNOx")+SUMIFS(NOx!K:K,NOx!$B:$B,$A22,NOx!$A:$A,"RSSNOx")+SUMIFS(NOx!K:K,NOx!$B:$B,$A22,NOx!$A:$A,"TRNNOx")</f>
        <v>0</v>
      </c>
      <c r="K22" s="21">
        <f>SUMIFS(NOx!L:L,NOx!$B:$B,$A22,NOx!$A:$A,"COMNOx")+SUMIFS(NOx!L:L,NOx!$B:$B,$A22,NOx!$A:$A,"ELCNOx")+SUMIFS(NOx!L:L,NOx!$B:$B,$A22,NOx!$A:$A,"ETHNOx")+SUMIFS(NOx!L:L,NOx!$B:$B,$A22,NOx!$A:$A,"INDNOx")+SUMIFS(NOx!L:L,NOx!$B:$B,$A22,NOx!$A:$A,"REFNOx")+SUMIFS(NOx!L:L,NOx!$B:$B,$A22,NOx!$A:$A,"RESNOx")+SUMIFS(NOx!L:L,NOx!$B:$B,$A22,NOx!$A:$A,"RSSNOx")+SUMIFS(NOx!L:L,NOx!$B:$B,$A22,NOx!$A:$A,"TRNNOx")</f>
        <v>0</v>
      </c>
      <c r="M22" s="9" t="str">
        <f t="shared" si="1"/>
        <v>0021</v>
      </c>
      <c r="N22" s="9">
        <f>VLOOKUP($M22,scenarios!$A$2:$I$61,3)</f>
        <v>2060</v>
      </c>
      <c r="O22" s="9" t="str">
        <f>VLOOKUP($M22,scenarios!$A$2:$I$61,4)</f>
        <v>Ref</v>
      </c>
      <c r="P22" s="9">
        <f>VLOOKUP($M22,scenarios!$A$2:$I$61,5)</f>
        <v>10</v>
      </c>
      <c r="Q22" s="9" t="str">
        <f>VLOOKUP($M22,scenarios!$A$2:$I$61,6)</f>
        <v>Linear-Steady</v>
      </c>
      <c r="R22" s="9" t="str">
        <f>VLOOKUP($M22,scenarios!$A$2:$I$61,7)</f>
        <v>Doe2</v>
      </c>
      <c r="S22" s="9" t="str">
        <f>VLOOKUP($M22,scenarios!$A$2:$I$61,8)</f>
        <v>Ref</v>
      </c>
      <c r="T22" s="9" t="str">
        <f>VLOOKUP($M22,scenarios!$A$2:$I$61,9)</f>
        <v>Ref</v>
      </c>
    </row>
    <row r="23" spans="1:20" x14ac:dyDescent="0.3">
      <c r="A23" s="2" t="s">
        <v>22</v>
      </c>
      <c r="B23" s="21">
        <f>SUMIFS(NOx!C:C,NOx!$B:$B,$A23,NOx!$A:$A,"COMNOx")+SUMIFS(NOx!C:C,NOx!$B:$B,$A23,NOx!$A:$A,"ELCNOx")+SUMIFS(NOx!C:C,NOx!$B:$B,$A23,NOx!$A:$A,"ETHNOx")+SUMIFS(NOx!C:C,NOx!$B:$B,$A23,NOx!$A:$A,"INDNOx")+SUMIFS(NOx!C:C,NOx!$B:$B,$A23,NOx!$A:$A,"REFNOx")+SUMIFS(NOx!C:C,NOx!$B:$B,$A23,NOx!$A:$A,"RESNOx")+SUMIFS(NOx!C:C,NOx!$B:$B,$A23,NOx!$A:$A,"RSSNOx")+SUMIFS(NOx!C:C,NOx!$B:$B,$A23,NOx!$A:$A,"TRNNOx")</f>
        <v>0</v>
      </c>
      <c r="C23" s="21">
        <f>SUMIFS(NOx!D:D,NOx!$B:$B,$A23,NOx!$A:$A,"COMNOx")+SUMIFS(NOx!D:D,NOx!$B:$B,$A23,NOx!$A:$A,"ELCNOx")+SUMIFS(NOx!D:D,NOx!$B:$B,$A23,NOx!$A:$A,"ETHNOx")+SUMIFS(NOx!D:D,NOx!$B:$B,$A23,NOx!$A:$A,"INDNOx")+SUMIFS(NOx!D:D,NOx!$B:$B,$A23,NOx!$A:$A,"REFNOx")+SUMIFS(NOx!D:D,NOx!$B:$B,$A23,NOx!$A:$A,"RESNOx")+SUMIFS(NOx!D:D,NOx!$B:$B,$A23,NOx!$A:$A,"RSSNOx")+SUMIFS(NOx!D:D,NOx!$B:$B,$A23,NOx!$A:$A,"TRNNOx")</f>
        <v>0</v>
      </c>
      <c r="D23" s="21">
        <f>SUMIFS(NOx!E:E,NOx!$B:$B,$A23,NOx!$A:$A,"COMNOx")+SUMIFS(NOx!E:E,NOx!$B:$B,$A23,NOx!$A:$A,"ELCNOx")+SUMIFS(NOx!E:E,NOx!$B:$B,$A23,NOx!$A:$A,"ETHNOx")+SUMIFS(NOx!E:E,NOx!$B:$B,$A23,NOx!$A:$A,"INDNOx")+SUMIFS(NOx!E:E,NOx!$B:$B,$A23,NOx!$A:$A,"REFNOx")+SUMIFS(NOx!E:E,NOx!$B:$B,$A23,NOx!$A:$A,"RESNOx")+SUMIFS(NOx!E:E,NOx!$B:$B,$A23,NOx!$A:$A,"RSSNOx")+SUMIFS(NOx!E:E,NOx!$B:$B,$A23,NOx!$A:$A,"TRNNOx")</f>
        <v>0</v>
      </c>
      <c r="E23" s="21">
        <f>SUMIFS(NOx!F:F,NOx!$B:$B,$A23,NOx!$A:$A,"COMNOx")+SUMIFS(NOx!F:F,NOx!$B:$B,$A23,NOx!$A:$A,"ELCNOx")+SUMIFS(NOx!F:F,NOx!$B:$B,$A23,NOx!$A:$A,"ETHNOx")+SUMIFS(NOx!F:F,NOx!$B:$B,$A23,NOx!$A:$A,"INDNOx")+SUMIFS(NOx!F:F,NOx!$B:$B,$A23,NOx!$A:$A,"REFNOx")+SUMIFS(NOx!F:F,NOx!$B:$B,$A23,NOx!$A:$A,"RESNOx")+SUMIFS(NOx!F:F,NOx!$B:$B,$A23,NOx!$A:$A,"RSSNOx")+SUMIFS(NOx!F:F,NOx!$B:$B,$A23,NOx!$A:$A,"TRNNOx")</f>
        <v>0</v>
      </c>
      <c r="F23" s="21">
        <f>SUMIFS(NOx!G:G,NOx!$B:$B,$A23,NOx!$A:$A,"COMNOx")+SUMIFS(NOx!G:G,NOx!$B:$B,$A23,NOx!$A:$A,"ELCNOx")+SUMIFS(NOx!G:G,NOx!$B:$B,$A23,NOx!$A:$A,"ETHNOx")+SUMIFS(NOx!G:G,NOx!$B:$B,$A23,NOx!$A:$A,"INDNOx")+SUMIFS(NOx!G:G,NOx!$B:$B,$A23,NOx!$A:$A,"REFNOx")+SUMIFS(NOx!G:G,NOx!$B:$B,$A23,NOx!$A:$A,"RESNOx")+SUMIFS(NOx!G:G,NOx!$B:$B,$A23,NOx!$A:$A,"RSSNOx")+SUMIFS(NOx!G:G,NOx!$B:$B,$A23,NOx!$A:$A,"TRNNOx")</f>
        <v>0</v>
      </c>
      <c r="G23" s="21">
        <f>SUMIFS(NOx!H:H,NOx!$B:$B,$A23,NOx!$A:$A,"COMNOx")+SUMIFS(NOx!H:H,NOx!$B:$B,$A23,NOx!$A:$A,"ELCNOx")+SUMIFS(NOx!H:H,NOx!$B:$B,$A23,NOx!$A:$A,"ETHNOx")+SUMIFS(NOx!H:H,NOx!$B:$B,$A23,NOx!$A:$A,"INDNOx")+SUMIFS(NOx!H:H,NOx!$B:$B,$A23,NOx!$A:$A,"REFNOx")+SUMIFS(NOx!H:H,NOx!$B:$B,$A23,NOx!$A:$A,"RESNOx")+SUMIFS(NOx!H:H,NOx!$B:$B,$A23,NOx!$A:$A,"RSSNOx")+SUMIFS(NOx!H:H,NOx!$B:$B,$A23,NOx!$A:$A,"TRNNOx")</f>
        <v>0</v>
      </c>
      <c r="H23" s="21">
        <f>SUMIFS(NOx!I:I,NOx!$B:$B,$A23,NOx!$A:$A,"COMNOx")+SUMIFS(NOx!I:I,NOx!$B:$B,$A23,NOx!$A:$A,"ELCNOx")+SUMIFS(NOx!I:I,NOx!$B:$B,$A23,NOx!$A:$A,"ETHNOx")+SUMIFS(NOx!I:I,NOx!$B:$B,$A23,NOx!$A:$A,"INDNOx")+SUMIFS(NOx!I:I,NOx!$B:$B,$A23,NOx!$A:$A,"REFNOx")+SUMIFS(NOx!I:I,NOx!$B:$B,$A23,NOx!$A:$A,"RESNOx")+SUMIFS(NOx!I:I,NOx!$B:$B,$A23,NOx!$A:$A,"RSSNOx")+SUMIFS(NOx!I:I,NOx!$B:$B,$A23,NOx!$A:$A,"TRNNOx")</f>
        <v>0</v>
      </c>
      <c r="I23" s="21">
        <f>SUMIFS(NOx!J:J,NOx!$B:$B,$A23,NOx!$A:$A,"COMNOx")+SUMIFS(NOx!J:J,NOx!$B:$B,$A23,NOx!$A:$A,"ELCNOx")+SUMIFS(NOx!J:J,NOx!$B:$B,$A23,NOx!$A:$A,"ETHNOx")+SUMIFS(NOx!J:J,NOx!$B:$B,$A23,NOx!$A:$A,"INDNOx")+SUMIFS(NOx!J:J,NOx!$B:$B,$A23,NOx!$A:$A,"REFNOx")+SUMIFS(NOx!J:J,NOx!$B:$B,$A23,NOx!$A:$A,"RESNOx")+SUMIFS(NOx!J:J,NOx!$B:$B,$A23,NOx!$A:$A,"RSSNOx")+SUMIFS(NOx!J:J,NOx!$B:$B,$A23,NOx!$A:$A,"TRNNOx")</f>
        <v>0</v>
      </c>
      <c r="J23" s="21">
        <f>SUMIFS(NOx!K:K,NOx!$B:$B,$A23,NOx!$A:$A,"COMNOx")+SUMIFS(NOx!K:K,NOx!$B:$B,$A23,NOx!$A:$A,"ELCNOx")+SUMIFS(NOx!K:K,NOx!$B:$B,$A23,NOx!$A:$A,"ETHNOx")+SUMIFS(NOx!K:K,NOx!$B:$B,$A23,NOx!$A:$A,"INDNOx")+SUMIFS(NOx!K:K,NOx!$B:$B,$A23,NOx!$A:$A,"REFNOx")+SUMIFS(NOx!K:K,NOx!$B:$B,$A23,NOx!$A:$A,"RESNOx")+SUMIFS(NOx!K:K,NOx!$B:$B,$A23,NOx!$A:$A,"RSSNOx")+SUMIFS(NOx!K:K,NOx!$B:$B,$A23,NOx!$A:$A,"TRNNOx")</f>
        <v>0</v>
      </c>
      <c r="K23" s="21">
        <f>SUMIFS(NOx!L:L,NOx!$B:$B,$A23,NOx!$A:$A,"COMNOx")+SUMIFS(NOx!L:L,NOx!$B:$B,$A23,NOx!$A:$A,"ELCNOx")+SUMIFS(NOx!L:L,NOx!$B:$B,$A23,NOx!$A:$A,"ETHNOx")+SUMIFS(NOx!L:L,NOx!$B:$B,$A23,NOx!$A:$A,"INDNOx")+SUMIFS(NOx!L:L,NOx!$B:$B,$A23,NOx!$A:$A,"REFNOx")+SUMIFS(NOx!L:L,NOx!$B:$B,$A23,NOx!$A:$A,"RESNOx")+SUMIFS(NOx!L:L,NOx!$B:$B,$A23,NOx!$A:$A,"RSSNOx")+SUMIFS(NOx!L:L,NOx!$B:$B,$A23,NOx!$A:$A,"TRNNOx")</f>
        <v>0</v>
      </c>
      <c r="M23" s="9" t="str">
        <f t="shared" si="1"/>
        <v>0022</v>
      </c>
      <c r="N23" s="9">
        <f>VLOOKUP($M23,scenarios!$A$2:$I$61,3)</f>
        <v>2060</v>
      </c>
      <c r="O23" s="9" t="str">
        <f>VLOOKUP($M23,scenarios!$A$2:$I$61,4)</f>
        <v>Ref</v>
      </c>
      <c r="P23" s="9">
        <f>VLOOKUP($M23,scenarios!$A$2:$I$61,5)</f>
        <v>20</v>
      </c>
      <c r="Q23" s="9" t="str">
        <f>VLOOKUP($M23,scenarios!$A$2:$I$61,6)</f>
        <v>Linear-Steady</v>
      </c>
      <c r="R23" s="9" t="str">
        <f>VLOOKUP($M23,scenarios!$A$2:$I$61,7)</f>
        <v>Low</v>
      </c>
      <c r="S23" s="9" t="str">
        <f>VLOOKUP($M23,scenarios!$A$2:$I$61,8)</f>
        <v>Ref</v>
      </c>
      <c r="T23" s="9" t="str">
        <f>VLOOKUP($M23,scenarios!$A$2:$I$61,9)</f>
        <v>Ref</v>
      </c>
    </row>
    <row r="24" spans="1:20" x14ac:dyDescent="0.3">
      <c r="A24" s="2" t="s">
        <v>23</v>
      </c>
      <c r="B24" s="21">
        <f>SUMIFS(NOx!C:C,NOx!$B:$B,$A24,NOx!$A:$A,"COMNOx")+SUMIFS(NOx!C:C,NOx!$B:$B,$A24,NOx!$A:$A,"ELCNOx")+SUMIFS(NOx!C:C,NOx!$B:$B,$A24,NOx!$A:$A,"ETHNOx")+SUMIFS(NOx!C:C,NOx!$B:$B,$A24,NOx!$A:$A,"INDNOx")+SUMIFS(NOx!C:C,NOx!$B:$B,$A24,NOx!$A:$A,"REFNOx")+SUMIFS(NOx!C:C,NOx!$B:$B,$A24,NOx!$A:$A,"RESNOx")+SUMIFS(NOx!C:C,NOx!$B:$B,$A24,NOx!$A:$A,"RSSNOx")+SUMIFS(NOx!C:C,NOx!$B:$B,$A24,NOx!$A:$A,"TRNNOx")</f>
        <v>0</v>
      </c>
      <c r="C24" s="21">
        <f>SUMIFS(NOx!D:D,NOx!$B:$B,$A24,NOx!$A:$A,"COMNOx")+SUMIFS(NOx!D:D,NOx!$B:$B,$A24,NOx!$A:$A,"ELCNOx")+SUMIFS(NOx!D:D,NOx!$B:$B,$A24,NOx!$A:$A,"ETHNOx")+SUMIFS(NOx!D:D,NOx!$B:$B,$A24,NOx!$A:$A,"INDNOx")+SUMIFS(NOx!D:D,NOx!$B:$B,$A24,NOx!$A:$A,"REFNOx")+SUMIFS(NOx!D:D,NOx!$B:$B,$A24,NOx!$A:$A,"RESNOx")+SUMIFS(NOx!D:D,NOx!$B:$B,$A24,NOx!$A:$A,"RSSNOx")+SUMIFS(NOx!D:D,NOx!$B:$B,$A24,NOx!$A:$A,"TRNNOx")</f>
        <v>0</v>
      </c>
      <c r="D24" s="21">
        <f>SUMIFS(NOx!E:E,NOx!$B:$B,$A24,NOx!$A:$A,"COMNOx")+SUMIFS(NOx!E:E,NOx!$B:$B,$A24,NOx!$A:$A,"ELCNOx")+SUMIFS(NOx!E:E,NOx!$B:$B,$A24,NOx!$A:$A,"ETHNOx")+SUMIFS(NOx!E:E,NOx!$B:$B,$A24,NOx!$A:$A,"INDNOx")+SUMIFS(NOx!E:E,NOx!$B:$B,$A24,NOx!$A:$A,"REFNOx")+SUMIFS(NOx!E:E,NOx!$B:$B,$A24,NOx!$A:$A,"RESNOx")+SUMIFS(NOx!E:E,NOx!$B:$B,$A24,NOx!$A:$A,"RSSNOx")+SUMIFS(NOx!E:E,NOx!$B:$B,$A24,NOx!$A:$A,"TRNNOx")</f>
        <v>0</v>
      </c>
      <c r="E24" s="21">
        <f>SUMIFS(NOx!F:F,NOx!$B:$B,$A24,NOx!$A:$A,"COMNOx")+SUMIFS(NOx!F:F,NOx!$B:$B,$A24,NOx!$A:$A,"ELCNOx")+SUMIFS(NOx!F:F,NOx!$B:$B,$A24,NOx!$A:$A,"ETHNOx")+SUMIFS(NOx!F:F,NOx!$B:$B,$A24,NOx!$A:$A,"INDNOx")+SUMIFS(NOx!F:F,NOx!$B:$B,$A24,NOx!$A:$A,"REFNOx")+SUMIFS(NOx!F:F,NOx!$B:$B,$A24,NOx!$A:$A,"RESNOx")+SUMIFS(NOx!F:F,NOx!$B:$B,$A24,NOx!$A:$A,"RSSNOx")+SUMIFS(NOx!F:F,NOx!$B:$B,$A24,NOx!$A:$A,"TRNNOx")</f>
        <v>0</v>
      </c>
      <c r="F24" s="21">
        <f>SUMIFS(NOx!G:G,NOx!$B:$B,$A24,NOx!$A:$A,"COMNOx")+SUMIFS(NOx!G:G,NOx!$B:$B,$A24,NOx!$A:$A,"ELCNOx")+SUMIFS(NOx!G:G,NOx!$B:$B,$A24,NOx!$A:$A,"ETHNOx")+SUMIFS(NOx!G:G,NOx!$B:$B,$A24,NOx!$A:$A,"INDNOx")+SUMIFS(NOx!G:G,NOx!$B:$B,$A24,NOx!$A:$A,"REFNOx")+SUMIFS(NOx!G:G,NOx!$B:$B,$A24,NOx!$A:$A,"RESNOx")+SUMIFS(NOx!G:G,NOx!$B:$B,$A24,NOx!$A:$A,"RSSNOx")+SUMIFS(NOx!G:G,NOx!$B:$B,$A24,NOx!$A:$A,"TRNNOx")</f>
        <v>0</v>
      </c>
      <c r="G24" s="21">
        <f>SUMIFS(NOx!H:H,NOx!$B:$B,$A24,NOx!$A:$A,"COMNOx")+SUMIFS(NOx!H:H,NOx!$B:$B,$A24,NOx!$A:$A,"ELCNOx")+SUMIFS(NOx!H:H,NOx!$B:$B,$A24,NOx!$A:$A,"ETHNOx")+SUMIFS(NOx!H:H,NOx!$B:$B,$A24,NOx!$A:$A,"INDNOx")+SUMIFS(NOx!H:H,NOx!$B:$B,$A24,NOx!$A:$A,"REFNOx")+SUMIFS(NOx!H:H,NOx!$B:$B,$A24,NOx!$A:$A,"RESNOx")+SUMIFS(NOx!H:H,NOx!$B:$B,$A24,NOx!$A:$A,"RSSNOx")+SUMIFS(NOx!H:H,NOx!$B:$B,$A24,NOx!$A:$A,"TRNNOx")</f>
        <v>0</v>
      </c>
      <c r="H24" s="21">
        <f>SUMIFS(NOx!I:I,NOx!$B:$B,$A24,NOx!$A:$A,"COMNOx")+SUMIFS(NOx!I:I,NOx!$B:$B,$A24,NOx!$A:$A,"ELCNOx")+SUMIFS(NOx!I:I,NOx!$B:$B,$A24,NOx!$A:$A,"ETHNOx")+SUMIFS(NOx!I:I,NOx!$B:$B,$A24,NOx!$A:$A,"INDNOx")+SUMIFS(NOx!I:I,NOx!$B:$B,$A24,NOx!$A:$A,"REFNOx")+SUMIFS(NOx!I:I,NOx!$B:$B,$A24,NOx!$A:$A,"RESNOx")+SUMIFS(NOx!I:I,NOx!$B:$B,$A24,NOx!$A:$A,"RSSNOx")+SUMIFS(NOx!I:I,NOx!$B:$B,$A24,NOx!$A:$A,"TRNNOx")</f>
        <v>0</v>
      </c>
      <c r="I24" s="21">
        <f>SUMIFS(NOx!J:J,NOx!$B:$B,$A24,NOx!$A:$A,"COMNOx")+SUMIFS(NOx!J:J,NOx!$B:$B,$A24,NOx!$A:$A,"ELCNOx")+SUMIFS(NOx!J:J,NOx!$B:$B,$A24,NOx!$A:$A,"ETHNOx")+SUMIFS(NOx!J:J,NOx!$B:$B,$A24,NOx!$A:$A,"INDNOx")+SUMIFS(NOx!J:J,NOx!$B:$B,$A24,NOx!$A:$A,"REFNOx")+SUMIFS(NOx!J:J,NOx!$B:$B,$A24,NOx!$A:$A,"RESNOx")+SUMIFS(NOx!J:J,NOx!$B:$B,$A24,NOx!$A:$A,"RSSNOx")+SUMIFS(NOx!J:J,NOx!$B:$B,$A24,NOx!$A:$A,"TRNNOx")</f>
        <v>0</v>
      </c>
      <c r="J24" s="21">
        <f>SUMIFS(NOx!K:K,NOx!$B:$B,$A24,NOx!$A:$A,"COMNOx")+SUMIFS(NOx!K:K,NOx!$B:$B,$A24,NOx!$A:$A,"ELCNOx")+SUMIFS(NOx!K:K,NOx!$B:$B,$A24,NOx!$A:$A,"ETHNOx")+SUMIFS(NOx!K:K,NOx!$B:$B,$A24,NOx!$A:$A,"INDNOx")+SUMIFS(NOx!K:K,NOx!$B:$B,$A24,NOx!$A:$A,"REFNOx")+SUMIFS(NOx!K:K,NOx!$B:$B,$A24,NOx!$A:$A,"RESNOx")+SUMIFS(NOx!K:K,NOx!$B:$B,$A24,NOx!$A:$A,"RSSNOx")+SUMIFS(NOx!K:K,NOx!$B:$B,$A24,NOx!$A:$A,"TRNNOx")</f>
        <v>0</v>
      </c>
      <c r="K24" s="21">
        <f>SUMIFS(NOx!L:L,NOx!$B:$B,$A24,NOx!$A:$A,"COMNOx")+SUMIFS(NOx!L:L,NOx!$B:$B,$A24,NOx!$A:$A,"ELCNOx")+SUMIFS(NOx!L:L,NOx!$B:$B,$A24,NOx!$A:$A,"ETHNOx")+SUMIFS(NOx!L:L,NOx!$B:$B,$A24,NOx!$A:$A,"INDNOx")+SUMIFS(NOx!L:L,NOx!$B:$B,$A24,NOx!$A:$A,"REFNOx")+SUMIFS(NOx!L:L,NOx!$B:$B,$A24,NOx!$A:$A,"RESNOx")+SUMIFS(NOx!L:L,NOx!$B:$B,$A24,NOx!$A:$A,"RSSNOx")+SUMIFS(NOx!L:L,NOx!$B:$B,$A24,NOx!$A:$A,"TRNNOx")</f>
        <v>0</v>
      </c>
      <c r="M24" s="9" t="str">
        <f t="shared" si="1"/>
        <v>0023</v>
      </c>
      <c r="N24" s="9">
        <f>VLOOKUP($M24,scenarios!$A$2:$I$61,3)</f>
        <v>2060</v>
      </c>
      <c r="O24" s="9" t="str">
        <f>VLOOKUP($M24,scenarios!$A$2:$I$61,4)</f>
        <v>Ref</v>
      </c>
      <c r="P24" s="9">
        <f>VLOOKUP($M24,scenarios!$A$2:$I$61,5)</f>
        <v>20</v>
      </c>
      <c r="Q24" s="9" t="str">
        <f>VLOOKUP($M24,scenarios!$A$2:$I$61,6)</f>
        <v>Linear-Steady</v>
      </c>
      <c r="R24" s="9" t="str">
        <f>VLOOKUP($M24,scenarios!$A$2:$I$61,7)</f>
        <v>Doe4</v>
      </c>
      <c r="S24" s="9" t="str">
        <f>VLOOKUP($M24,scenarios!$A$2:$I$61,8)</f>
        <v>Ref</v>
      </c>
      <c r="T24" s="9" t="str">
        <f>VLOOKUP($M24,scenarios!$A$2:$I$61,9)</f>
        <v>Ref</v>
      </c>
    </row>
    <row r="25" spans="1:20" x14ac:dyDescent="0.3">
      <c r="A25" s="2" t="s">
        <v>24</v>
      </c>
      <c r="B25" s="21">
        <f>SUMIFS(NOx!C:C,NOx!$B:$B,$A25,NOx!$A:$A,"COMNOx")+SUMIFS(NOx!C:C,NOx!$B:$B,$A25,NOx!$A:$A,"ELCNOx")+SUMIFS(NOx!C:C,NOx!$B:$B,$A25,NOx!$A:$A,"ETHNOx")+SUMIFS(NOx!C:C,NOx!$B:$B,$A25,NOx!$A:$A,"INDNOx")+SUMIFS(NOx!C:C,NOx!$B:$B,$A25,NOx!$A:$A,"REFNOx")+SUMIFS(NOx!C:C,NOx!$B:$B,$A25,NOx!$A:$A,"RESNOx")+SUMIFS(NOx!C:C,NOx!$B:$B,$A25,NOx!$A:$A,"RSSNOx")+SUMIFS(NOx!C:C,NOx!$B:$B,$A25,NOx!$A:$A,"TRNNOx")</f>
        <v>0</v>
      </c>
      <c r="C25" s="21">
        <f>SUMIFS(NOx!D:D,NOx!$B:$B,$A25,NOx!$A:$A,"COMNOx")+SUMIFS(NOx!D:D,NOx!$B:$B,$A25,NOx!$A:$A,"ELCNOx")+SUMIFS(NOx!D:D,NOx!$B:$B,$A25,NOx!$A:$A,"ETHNOx")+SUMIFS(NOx!D:D,NOx!$B:$B,$A25,NOx!$A:$A,"INDNOx")+SUMIFS(NOx!D:D,NOx!$B:$B,$A25,NOx!$A:$A,"REFNOx")+SUMIFS(NOx!D:D,NOx!$B:$B,$A25,NOx!$A:$A,"RESNOx")+SUMIFS(NOx!D:D,NOx!$B:$B,$A25,NOx!$A:$A,"RSSNOx")+SUMIFS(NOx!D:D,NOx!$B:$B,$A25,NOx!$A:$A,"TRNNOx")</f>
        <v>0</v>
      </c>
      <c r="D25" s="21">
        <f>SUMIFS(NOx!E:E,NOx!$B:$B,$A25,NOx!$A:$A,"COMNOx")+SUMIFS(NOx!E:E,NOx!$B:$B,$A25,NOx!$A:$A,"ELCNOx")+SUMIFS(NOx!E:E,NOx!$B:$B,$A25,NOx!$A:$A,"ETHNOx")+SUMIFS(NOx!E:E,NOx!$B:$B,$A25,NOx!$A:$A,"INDNOx")+SUMIFS(NOx!E:E,NOx!$B:$B,$A25,NOx!$A:$A,"REFNOx")+SUMIFS(NOx!E:E,NOx!$B:$B,$A25,NOx!$A:$A,"RESNOx")+SUMIFS(NOx!E:E,NOx!$B:$B,$A25,NOx!$A:$A,"RSSNOx")+SUMIFS(NOx!E:E,NOx!$B:$B,$A25,NOx!$A:$A,"TRNNOx")</f>
        <v>0</v>
      </c>
      <c r="E25" s="21">
        <f>SUMIFS(NOx!F:F,NOx!$B:$B,$A25,NOx!$A:$A,"COMNOx")+SUMIFS(NOx!F:F,NOx!$B:$B,$A25,NOx!$A:$A,"ELCNOx")+SUMIFS(NOx!F:F,NOx!$B:$B,$A25,NOx!$A:$A,"ETHNOx")+SUMIFS(NOx!F:F,NOx!$B:$B,$A25,NOx!$A:$A,"INDNOx")+SUMIFS(NOx!F:F,NOx!$B:$B,$A25,NOx!$A:$A,"REFNOx")+SUMIFS(NOx!F:F,NOx!$B:$B,$A25,NOx!$A:$A,"RESNOx")+SUMIFS(NOx!F:F,NOx!$B:$B,$A25,NOx!$A:$A,"RSSNOx")+SUMIFS(NOx!F:F,NOx!$B:$B,$A25,NOx!$A:$A,"TRNNOx")</f>
        <v>0</v>
      </c>
      <c r="F25" s="21">
        <f>SUMIFS(NOx!G:G,NOx!$B:$B,$A25,NOx!$A:$A,"COMNOx")+SUMIFS(NOx!G:G,NOx!$B:$B,$A25,NOx!$A:$A,"ELCNOx")+SUMIFS(NOx!G:G,NOx!$B:$B,$A25,NOx!$A:$A,"ETHNOx")+SUMIFS(NOx!G:G,NOx!$B:$B,$A25,NOx!$A:$A,"INDNOx")+SUMIFS(NOx!G:G,NOx!$B:$B,$A25,NOx!$A:$A,"REFNOx")+SUMIFS(NOx!G:G,NOx!$B:$B,$A25,NOx!$A:$A,"RESNOx")+SUMIFS(NOx!G:G,NOx!$B:$B,$A25,NOx!$A:$A,"RSSNOx")+SUMIFS(NOx!G:G,NOx!$B:$B,$A25,NOx!$A:$A,"TRNNOx")</f>
        <v>0</v>
      </c>
      <c r="G25" s="21">
        <f>SUMIFS(NOx!H:H,NOx!$B:$B,$A25,NOx!$A:$A,"COMNOx")+SUMIFS(NOx!H:H,NOx!$B:$B,$A25,NOx!$A:$A,"ELCNOx")+SUMIFS(NOx!H:H,NOx!$B:$B,$A25,NOx!$A:$A,"ETHNOx")+SUMIFS(NOx!H:H,NOx!$B:$B,$A25,NOx!$A:$A,"INDNOx")+SUMIFS(NOx!H:H,NOx!$B:$B,$A25,NOx!$A:$A,"REFNOx")+SUMIFS(NOx!H:H,NOx!$B:$B,$A25,NOx!$A:$A,"RESNOx")+SUMIFS(NOx!H:H,NOx!$B:$B,$A25,NOx!$A:$A,"RSSNOx")+SUMIFS(NOx!H:H,NOx!$B:$B,$A25,NOx!$A:$A,"TRNNOx")</f>
        <v>0</v>
      </c>
      <c r="H25" s="21">
        <f>SUMIFS(NOx!I:I,NOx!$B:$B,$A25,NOx!$A:$A,"COMNOx")+SUMIFS(NOx!I:I,NOx!$B:$B,$A25,NOx!$A:$A,"ELCNOx")+SUMIFS(NOx!I:I,NOx!$B:$B,$A25,NOx!$A:$A,"ETHNOx")+SUMIFS(NOx!I:I,NOx!$B:$B,$A25,NOx!$A:$A,"INDNOx")+SUMIFS(NOx!I:I,NOx!$B:$B,$A25,NOx!$A:$A,"REFNOx")+SUMIFS(NOx!I:I,NOx!$B:$B,$A25,NOx!$A:$A,"RESNOx")+SUMIFS(NOx!I:I,NOx!$B:$B,$A25,NOx!$A:$A,"RSSNOx")+SUMIFS(NOx!I:I,NOx!$B:$B,$A25,NOx!$A:$A,"TRNNOx")</f>
        <v>0</v>
      </c>
      <c r="I25" s="21">
        <f>SUMIFS(NOx!J:J,NOx!$B:$B,$A25,NOx!$A:$A,"COMNOx")+SUMIFS(NOx!J:J,NOx!$B:$B,$A25,NOx!$A:$A,"ELCNOx")+SUMIFS(NOx!J:J,NOx!$B:$B,$A25,NOx!$A:$A,"ETHNOx")+SUMIFS(NOx!J:J,NOx!$B:$B,$A25,NOx!$A:$A,"INDNOx")+SUMIFS(NOx!J:J,NOx!$B:$B,$A25,NOx!$A:$A,"REFNOx")+SUMIFS(NOx!J:J,NOx!$B:$B,$A25,NOx!$A:$A,"RESNOx")+SUMIFS(NOx!J:J,NOx!$B:$B,$A25,NOx!$A:$A,"RSSNOx")+SUMIFS(NOx!J:J,NOx!$B:$B,$A25,NOx!$A:$A,"TRNNOx")</f>
        <v>0</v>
      </c>
      <c r="J25" s="21">
        <f>SUMIFS(NOx!K:K,NOx!$B:$B,$A25,NOx!$A:$A,"COMNOx")+SUMIFS(NOx!K:K,NOx!$B:$B,$A25,NOx!$A:$A,"ELCNOx")+SUMIFS(NOx!K:K,NOx!$B:$B,$A25,NOx!$A:$A,"ETHNOx")+SUMIFS(NOx!K:K,NOx!$B:$B,$A25,NOx!$A:$A,"INDNOx")+SUMIFS(NOx!K:K,NOx!$B:$B,$A25,NOx!$A:$A,"REFNOx")+SUMIFS(NOx!K:K,NOx!$B:$B,$A25,NOx!$A:$A,"RESNOx")+SUMIFS(NOx!K:K,NOx!$B:$B,$A25,NOx!$A:$A,"RSSNOx")+SUMIFS(NOx!K:K,NOx!$B:$B,$A25,NOx!$A:$A,"TRNNOx")</f>
        <v>0</v>
      </c>
      <c r="K25" s="21">
        <f>SUMIFS(NOx!L:L,NOx!$B:$B,$A25,NOx!$A:$A,"COMNOx")+SUMIFS(NOx!L:L,NOx!$B:$B,$A25,NOx!$A:$A,"ELCNOx")+SUMIFS(NOx!L:L,NOx!$B:$B,$A25,NOx!$A:$A,"ETHNOx")+SUMIFS(NOx!L:L,NOx!$B:$B,$A25,NOx!$A:$A,"INDNOx")+SUMIFS(NOx!L:L,NOx!$B:$B,$A25,NOx!$A:$A,"REFNOx")+SUMIFS(NOx!L:L,NOx!$B:$B,$A25,NOx!$A:$A,"RESNOx")+SUMIFS(NOx!L:L,NOx!$B:$B,$A25,NOx!$A:$A,"RSSNOx")+SUMIFS(NOx!L:L,NOx!$B:$B,$A25,NOx!$A:$A,"TRNNOx")</f>
        <v>0</v>
      </c>
      <c r="M25" s="9" t="str">
        <f t="shared" si="1"/>
        <v>0024</v>
      </c>
      <c r="N25" s="9">
        <f>VLOOKUP($M25,scenarios!$A$2:$I$61,3)</f>
        <v>2060</v>
      </c>
      <c r="O25" s="9" t="str">
        <f>VLOOKUP($M25,scenarios!$A$2:$I$61,4)</f>
        <v>Ref</v>
      </c>
      <c r="P25" s="9">
        <f>VLOOKUP($M25,scenarios!$A$2:$I$61,5)</f>
        <v>20</v>
      </c>
      <c r="Q25" s="9" t="str">
        <f>VLOOKUP($M25,scenarios!$A$2:$I$61,6)</f>
        <v>Linear-Steady</v>
      </c>
      <c r="R25" s="9" t="str">
        <f>VLOOKUP($M25,scenarios!$A$2:$I$61,7)</f>
        <v>Doe2</v>
      </c>
      <c r="S25" s="9" t="str">
        <f>VLOOKUP($M25,scenarios!$A$2:$I$61,8)</f>
        <v>Ref</v>
      </c>
      <c r="T25" s="9" t="str">
        <f>VLOOKUP($M25,scenarios!$A$2:$I$61,9)</f>
        <v>Ref</v>
      </c>
    </row>
    <row r="26" spans="1:20" x14ac:dyDescent="0.3">
      <c r="A26" s="2" t="s">
        <v>25</v>
      </c>
      <c r="B26" s="21">
        <f>SUMIFS(NOx!C:C,NOx!$B:$B,$A26,NOx!$A:$A,"COMNOx")+SUMIFS(NOx!C:C,NOx!$B:$B,$A26,NOx!$A:$A,"ELCNOx")+SUMIFS(NOx!C:C,NOx!$B:$B,$A26,NOx!$A:$A,"ETHNOx")+SUMIFS(NOx!C:C,NOx!$B:$B,$A26,NOx!$A:$A,"INDNOx")+SUMIFS(NOx!C:C,NOx!$B:$B,$A26,NOx!$A:$A,"REFNOx")+SUMIFS(NOx!C:C,NOx!$B:$B,$A26,NOx!$A:$A,"RESNOx")+SUMIFS(NOx!C:C,NOx!$B:$B,$A26,NOx!$A:$A,"RSSNOx")+SUMIFS(NOx!C:C,NOx!$B:$B,$A26,NOx!$A:$A,"TRNNOx")</f>
        <v>11156.50640735581</v>
      </c>
      <c r="C26" s="21">
        <f>SUMIFS(NOx!D:D,NOx!$B:$B,$A26,NOx!$A:$A,"COMNOx")+SUMIFS(NOx!D:D,NOx!$B:$B,$A26,NOx!$A:$A,"ELCNOx")+SUMIFS(NOx!D:D,NOx!$B:$B,$A26,NOx!$A:$A,"ETHNOx")+SUMIFS(NOx!D:D,NOx!$B:$B,$A26,NOx!$A:$A,"INDNOx")+SUMIFS(NOx!D:D,NOx!$B:$B,$A26,NOx!$A:$A,"REFNOx")+SUMIFS(NOx!D:D,NOx!$B:$B,$A26,NOx!$A:$A,"RESNOx")+SUMIFS(NOx!D:D,NOx!$B:$B,$A26,NOx!$A:$A,"RSSNOx")+SUMIFS(NOx!D:D,NOx!$B:$B,$A26,NOx!$A:$A,"TRNNOx")</f>
        <v>10501.357961125806</v>
      </c>
      <c r="D26" s="21">
        <f>SUMIFS(NOx!E:E,NOx!$B:$B,$A26,NOx!$A:$A,"COMNOx")+SUMIFS(NOx!E:E,NOx!$B:$B,$A26,NOx!$A:$A,"ELCNOx")+SUMIFS(NOx!E:E,NOx!$B:$B,$A26,NOx!$A:$A,"ETHNOx")+SUMIFS(NOx!E:E,NOx!$B:$B,$A26,NOx!$A:$A,"INDNOx")+SUMIFS(NOx!E:E,NOx!$B:$B,$A26,NOx!$A:$A,"REFNOx")+SUMIFS(NOx!E:E,NOx!$B:$B,$A26,NOx!$A:$A,"RESNOx")+SUMIFS(NOx!E:E,NOx!$B:$B,$A26,NOx!$A:$A,"RSSNOx")+SUMIFS(NOx!E:E,NOx!$B:$B,$A26,NOx!$A:$A,"TRNNOx")</f>
        <v>7458.4652074273799</v>
      </c>
      <c r="E26" s="21">
        <f>SUMIFS(NOx!F:F,NOx!$B:$B,$A26,NOx!$A:$A,"COMNOx")+SUMIFS(NOx!F:F,NOx!$B:$B,$A26,NOx!$A:$A,"ELCNOx")+SUMIFS(NOx!F:F,NOx!$B:$B,$A26,NOx!$A:$A,"ETHNOx")+SUMIFS(NOx!F:F,NOx!$B:$B,$A26,NOx!$A:$A,"INDNOx")+SUMIFS(NOx!F:F,NOx!$B:$B,$A26,NOx!$A:$A,"REFNOx")+SUMIFS(NOx!F:F,NOx!$B:$B,$A26,NOx!$A:$A,"RESNOx")+SUMIFS(NOx!F:F,NOx!$B:$B,$A26,NOx!$A:$A,"RSSNOx")+SUMIFS(NOx!F:F,NOx!$B:$B,$A26,NOx!$A:$A,"TRNNOx")</f>
        <v>5766.3450856689233</v>
      </c>
      <c r="F26" s="21">
        <f>SUMIFS(NOx!G:G,NOx!$B:$B,$A26,NOx!$A:$A,"COMNOx")+SUMIFS(NOx!G:G,NOx!$B:$B,$A26,NOx!$A:$A,"ELCNOx")+SUMIFS(NOx!G:G,NOx!$B:$B,$A26,NOx!$A:$A,"ETHNOx")+SUMIFS(NOx!G:G,NOx!$B:$B,$A26,NOx!$A:$A,"INDNOx")+SUMIFS(NOx!G:G,NOx!$B:$B,$A26,NOx!$A:$A,"REFNOx")+SUMIFS(NOx!G:G,NOx!$B:$B,$A26,NOx!$A:$A,"RESNOx")+SUMIFS(NOx!G:G,NOx!$B:$B,$A26,NOx!$A:$A,"RSSNOx")+SUMIFS(NOx!G:G,NOx!$B:$B,$A26,NOx!$A:$A,"TRNNOx")</f>
        <v>4725.0564041172238</v>
      </c>
      <c r="G26" s="21">
        <f>SUMIFS(NOx!H:H,NOx!$B:$B,$A26,NOx!$A:$A,"COMNOx")+SUMIFS(NOx!H:H,NOx!$B:$B,$A26,NOx!$A:$A,"ELCNOx")+SUMIFS(NOx!H:H,NOx!$B:$B,$A26,NOx!$A:$A,"ETHNOx")+SUMIFS(NOx!H:H,NOx!$B:$B,$A26,NOx!$A:$A,"INDNOx")+SUMIFS(NOx!H:H,NOx!$B:$B,$A26,NOx!$A:$A,"REFNOx")+SUMIFS(NOx!H:H,NOx!$B:$B,$A26,NOx!$A:$A,"RESNOx")+SUMIFS(NOx!H:H,NOx!$B:$B,$A26,NOx!$A:$A,"RSSNOx")+SUMIFS(NOx!H:H,NOx!$B:$B,$A26,NOx!$A:$A,"TRNNOx")</f>
        <v>4541.8126318423929</v>
      </c>
      <c r="H26" s="21">
        <f>SUMIFS(NOx!I:I,NOx!$B:$B,$A26,NOx!$A:$A,"COMNOx")+SUMIFS(NOx!I:I,NOx!$B:$B,$A26,NOx!$A:$A,"ELCNOx")+SUMIFS(NOx!I:I,NOx!$B:$B,$A26,NOx!$A:$A,"ETHNOx")+SUMIFS(NOx!I:I,NOx!$B:$B,$A26,NOx!$A:$A,"INDNOx")+SUMIFS(NOx!I:I,NOx!$B:$B,$A26,NOx!$A:$A,"REFNOx")+SUMIFS(NOx!I:I,NOx!$B:$B,$A26,NOx!$A:$A,"RESNOx")+SUMIFS(NOx!I:I,NOx!$B:$B,$A26,NOx!$A:$A,"RSSNOx")+SUMIFS(NOx!I:I,NOx!$B:$B,$A26,NOx!$A:$A,"TRNNOx")</f>
        <v>4331.4523787337157</v>
      </c>
      <c r="I26" s="21">
        <f>SUMIFS(NOx!J:J,NOx!$B:$B,$A26,NOx!$A:$A,"COMNOx")+SUMIFS(NOx!J:J,NOx!$B:$B,$A26,NOx!$A:$A,"ELCNOx")+SUMIFS(NOx!J:J,NOx!$B:$B,$A26,NOx!$A:$A,"ETHNOx")+SUMIFS(NOx!J:J,NOx!$B:$B,$A26,NOx!$A:$A,"INDNOx")+SUMIFS(NOx!J:J,NOx!$B:$B,$A26,NOx!$A:$A,"REFNOx")+SUMIFS(NOx!J:J,NOx!$B:$B,$A26,NOx!$A:$A,"RESNOx")+SUMIFS(NOx!J:J,NOx!$B:$B,$A26,NOx!$A:$A,"RSSNOx")+SUMIFS(NOx!J:J,NOx!$B:$B,$A26,NOx!$A:$A,"TRNNOx")</f>
        <v>4300.5209712267979</v>
      </c>
      <c r="J26" s="21">
        <f>SUMIFS(NOx!K:K,NOx!$B:$B,$A26,NOx!$A:$A,"COMNOx")+SUMIFS(NOx!K:K,NOx!$B:$B,$A26,NOx!$A:$A,"ELCNOx")+SUMIFS(NOx!K:K,NOx!$B:$B,$A26,NOx!$A:$A,"ETHNOx")+SUMIFS(NOx!K:K,NOx!$B:$B,$A26,NOx!$A:$A,"INDNOx")+SUMIFS(NOx!K:K,NOx!$B:$B,$A26,NOx!$A:$A,"REFNOx")+SUMIFS(NOx!K:K,NOx!$B:$B,$A26,NOx!$A:$A,"RESNOx")+SUMIFS(NOx!K:K,NOx!$B:$B,$A26,NOx!$A:$A,"RSSNOx")+SUMIFS(NOx!K:K,NOx!$B:$B,$A26,NOx!$A:$A,"TRNNOx")</f>
        <v>4092.2991126786419</v>
      </c>
      <c r="K26" s="21">
        <f>SUMIFS(NOx!L:L,NOx!$B:$B,$A26,NOx!$A:$A,"COMNOx")+SUMIFS(NOx!L:L,NOx!$B:$B,$A26,NOx!$A:$A,"ELCNOx")+SUMIFS(NOx!L:L,NOx!$B:$B,$A26,NOx!$A:$A,"ETHNOx")+SUMIFS(NOx!L:L,NOx!$B:$B,$A26,NOx!$A:$A,"INDNOx")+SUMIFS(NOx!L:L,NOx!$B:$B,$A26,NOx!$A:$A,"REFNOx")+SUMIFS(NOx!L:L,NOx!$B:$B,$A26,NOx!$A:$A,"RESNOx")+SUMIFS(NOx!L:L,NOx!$B:$B,$A26,NOx!$A:$A,"RSSNOx")+SUMIFS(NOx!L:L,NOx!$B:$B,$A26,NOx!$A:$A,"TRNNOx")</f>
        <v>3528.9499250558961</v>
      </c>
      <c r="M26" s="9" t="str">
        <f t="shared" si="1"/>
        <v>0025</v>
      </c>
      <c r="N26" s="9">
        <f>VLOOKUP($M26,scenarios!$A$2:$I$61,3)</f>
        <v>2060</v>
      </c>
      <c r="O26" s="9" t="str">
        <f>VLOOKUP($M26,scenarios!$A$2:$I$61,4)</f>
        <v>Ref</v>
      </c>
      <c r="P26" s="9" t="str">
        <f>VLOOKUP($M26,scenarios!$A$2:$I$61,5)</f>
        <v>Ref</v>
      </c>
      <c r="Q26" s="9" t="str">
        <f>VLOOKUP($M26,scenarios!$A$2:$I$61,6)</f>
        <v>Ref</v>
      </c>
      <c r="R26" s="9" t="str">
        <f>VLOOKUP($M26,scenarios!$A$2:$I$61,7)</f>
        <v>Ref</v>
      </c>
      <c r="S26" s="9">
        <f>VLOOKUP($M26,scenarios!$A$2:$I$61,8)</f>
        <v>2030</v>
      </c>
      <c r="T26" s="9" t="str">
        <f>VLOOKUP($M26,scenarios!$A$2:$I$61,9)</f>
        <v>Ref</v>
      </c>
    </row>
    <row r="27" spans="1:20" x14ac:dyDescent="0.3">
      <c r="A27" s="2" t="s">
        <v>26</v>
      </c>
      <c r="B27" s="21">
        <f>SUMIFS(NOx!C:C,NOx!$B:$B,$A27,NOx!$A:$A,"COMNOx")+SUMIFS(NOx!C:C,NOx!$B:$B,$A27,NOx!$A:$A,"ELCNOx")+SUMIFS(NOx!C:C,NOx!$B:$B,$A27,NOx!$A:$A,"ETHNOx")+SUMIFS(NOx!C:C,NOx!$B:$B,$A27,NOx!$A:$A,"INDNOx")+SUMIFS(NOx!C:C,NOx!$B:$B,$A27,NOx!$A:$A,"REFNOx")+SUMIFS(NOx!C:C,NOx!$B:$B,$A27,NOx!$A:$A,"RESNOx")+SUMIFS(NOx!C:C,NOx!$B:$B,$A27,NOx!$A:$A,"RSSNOx")+SUMIFS(NOx!C:C,NOx!$B:$B,$A27,NOx!$A:$A,"TRNNOx")</f>
        <v>0</v>
      </c>
      <c r="C27" s="21">
        <f>SUMIFS(NOx!D:D,NOx!$B:$B,$A27,NOx!$A:$A,"COMNOx")+SUMIFS(NOx!D:D,NOx!$B:$B,$A27,NOx!$A:$A,"ELCNOx")+SUMIFS(NOx!D:D,NOx!$B:$B,$A27,NOx!$A:$A,"ETHNOx")+SUMIFS(NOx!D:D,NOx!$B:$B,$A27,NOx!$A:$A,"INDNOx")+SUMIFS(NOx!D:D,NOx!$B:$B,$A27,NOx!$A:$A,"REFNOx")+SUMIFS(NOx!D:D,NOx!$B:$B,$A27,NOx!$A:$A,"RESNOx")+SUMIFS(NOx!D:D,NOx!$B:$B,$A27,NOx!$A:$A,"RSSNOx")+SUMIFS(NOx!D:D,NOx!$B:$B,$A27,NOx!$A:$A,"TRNNOx")</f>
        <v>0</v>
      </c>
      <c r="D27" s="21">
        <f>SUMIFS(NOx!E:E,NOx!$B:$B,$A27,NOx!$A:$A,"COMNOx")+SUMIFS(NOx!E:E,NOx!$B:$B,$A27,NOx!$A:$A,"ELCNOx")+SUMIFS(NOx!E:E,NOx!$B:$B,$A27,NOx!$A:$A,"ETHNOx")+SUMIFS(NOx!E:E,NOx!$B:$B,$A27,NOx!$A:$A,"INDNOx")+SUMIFS(NOx!E:E,NOx!$B:$B,$A27,NOx!$A:$A,"REFNOx")+SUMIFS(NOx!E:E,NOx!$B:$B,$A27,NOx!$A:$A,"RESNOx")+SUMIFS(NOx!E:E,NOx!$B:$B,$A27,NOx!$A:$A,"RSSNOx")+SUMIFS(NOx!E:E,NOx!$B:$B,$A27,NOx!$A:$A,"TRNNOx")</f>
        <v>0</v>
      </c>
      <c r="E27" s="21">
        <f>SUMIFS(NOx!F:F,NOx!$B:$B,$A27,NOx!$A:$A,"COMNOx")+SUMIFS(NOx!F:F,NOx!$B:$B,$A27,NOx!$A:$A,"ELCNOx")+SUMIFS(NOx!F:F,NOx!$B:$B,$A27,NOx!$A:$A,"ETHNOx")+SUMIFS(NOx!F:F,NOx!$B:$B,$A27,NOx!$A:$A,"INDNOx")+SUMIFS(NOx!F:F,NOx!$B:$B,$A27,NOx!$A:$A,"REFNOx")+SUMIFS(NOx!F:F,NOx!$B:$B,$A27,NOx!$A:$A,"RESNOx")+SUMIFS(NOx!F:F,NOx!$B:$B,$A27,NOx!$A:$A,"RSSNOx")+SUMIFS(NOx!F:F,NOx!$B:$B,$A27,NOx!$A:$A,"TRNNOx")</f>
        <v>0</v>
      </c>
      <c r="F27" s="21">
        <f>SUMIFS(NOx!G:G,NOx!$B:$B,$A27,NOx!$A:$A,"COMNOx")+SUMIFS(NOx!G:G,NOx!$B:$B,$A27,NOx!$A:$A,"ELCNOx")+SUMIFS(NOx!G:G,NOx!$B:$B,$A27,NOx!$A:$A,"ETHNOx")+SUMIFS(NOx!G:G,NOx!$B:$B,$A27,NOx!$A:$A,"INDNOx")+SUMIFS(NOx!G:G,NOx!$B:$B,$A27,NOx!$A:$A,"REFNOx")+SUMIFS(NOx!G:G,NOx!$B:$B,$A27,NOx!$A:$A,"RESNOx")+SUMIFS(NOx!G:G,NOx!$B:$B,$A27,NOx!$A:$A,"RSSNOx")+SUMIFS(NOx!G:G,NOx!$B:$B,$A27,NOx!$A:$A,"TRNNOx")</f>
        <v>0</v>
      </c>
      <c r="G27" s="21">
        <f>SUMIFS(NOx!H:H,NOx!$B:$B,$A27,NOx!$A:$A,"COMNOx")+SUMIFS(NOx!H:H,NOx!$B:$B,$A27,NOx!$A:$A,"ELCNOx")+SUMIFS(NOx!H:H,NOx!$B:$B,$A27,NOx!$A:$A,"ETHNOx")+SUMIFS(NOx!H:H,NOx!$B:$B,$A27,NOx!$A:$A,"INDNOx")+SUMIFS(NOx!H:H,NOx!$B:$B,$A27,NOx!$A:$A,"REFNOx")+SUMIFS(NOx!H:H,NOx!$B:$B,$A27,NOx!$A:$A,"RESNOx")+SUMIFS(NOx!H:H,NOx!$B:$B,$A27,NOx!$A:$A,"RSSNOx")+SUMIFS(NOx!H:H,NOx!$B:$B,$A27,NOx!$A:$A,"TRNNOx")</f>
        <v>0</v>
      </c>
      <c r="H27" s="21">
        <f>SUMIFS(NOx!I:I,NOx!$B:$B,$A27,NOx!$A:$A,"COMNOx")+SUMIFS(NOx!I:I,NOx!$B:$B,$A27,NOx!$A:$A,"ELCNOx")+SUMIFS(NOx!I:I,NOx!$B:$B,$A27,NOx!$A:$A,"ETHNOx")+SUMIFS(NOx!I:I,NOx!$B:$B,$A27,NOx!$A:$A,"INDNOx")+SUMIFS(NOx!I:I,NOx!$B:$B,$A27,NOx!$A:$A,"REFNOx")+SUMIFS(NOx!I:I,NOx!$B:$B,$A27,NOx!$A:$A,"RESNOx")+SUMIFS(NOx!I:I,NOx!$B:$B,$A27,NOx!$A:$A,"RSSNOx")+SUMIFS(NOx!I:I,NOx!$B:$B,$A27,NOx!$A:$A,"TRNNOx")</f>
        <v>0</v>
      </c>
      <c r="I27" s="21">
        <f>SUMIFS(NOx!J:J,NOx!$B:$B,$A27,NOx!$A:$A,"COMNOx")+SUMIFS(NOx!J:J,NOx!$B:$B,$A27,NOx!$A:$A,"ELCNOx")+SUMIFS(NOx!J:J,NOx!$B:$B,$A27,NOx!$A:$A,"ETHNOx")+SUMIFS(NOx!J:J,NOx!$B:$B,$A27,NOx!$A:$A,"INDNOx")+SUMIFS(NOx!J:J,NOx!$B:$B,$A27,NOx!$A:$A,"REFNOx")+SUMIFS(NOx!J:J,NOx!$B:$B,$A27,NOx!$A:$A,"RESNOx")+SUMIFS(NOx!J:J,NOx!$B:$B,$A27,NOx!$A:$A,"RSSNOx")+SUMIFS(NOx!J:J,NOx!$B:$B,$A27,NOx!$A:$A,"TRNNOx")</f>
        <v>0</v>
      </c>
      <c r="J27" s="21">
        <f>SUMIFS(NOx!K:K,NOx!$B:$B,$A27,NOx!$A:$A,"COMNOx")+SUMIFS(NOx!K:K,NOx!$B:$B,$A27,NOx!$A:$A,"ELCNOx")+SUMIFS(NOx!K:K,NOx!$B:$B,$A27,NOx!$A:$A,"ETHNOx")+SUMIFS(NOx!K:K,NOx!$B:$B,$A27,NOx!$A:$A,"INDNOx")+SUMIFS(NOx!K:K,NOx!$B:$B,$A27,NOx!$A:$A,"REFNOx")+SUMIFS(NOx!K:K,NOx!$B:$B,$A27,NOx!$A:$A,"RESNOx")+SUMIFS(NOx!K:K,NOx!$B:$B,$A27,NOx!$A:$A,"RSSNOx")+SUMIFS(NOx!K:K,NOx!$B:$B,$A27,NOx!$A:$A,"TRNNOx")</f>
        <v>0</v>
      </c>
      <c r="K27" s="21">
        <f>SUMIFS(NOx!L:L,NOx!$B:$B,$A27,NOx!$A:$A,"COMNOx")+SUMIFS(NOx!L:L,NOx!$B:$B,$A27,NOx!$A:$A,"ELCNOx")+SUMIFS(NOx!L:L,NOx!$B:$B,$A27,NOx!$A:$A,"ETHNOx")+SUMIFS(NOx!L:L,NOx!$B:$B,$A27,NOx!$A:$A,"INDNOx")+SUMIFS(NOx!L:L,NOx!$B:$B,$A27,NOx!$A:$A,"REFNOx")+SUMIFS(NOx!L:L,NOx!$B:$B,$A27,NOx!$A:$A,"RESNOx")+SUMIFS(NOx!L:L,NOx!$B:$B,$A27,NOx!$A:$A,"RSSNOx")+SUMIFS(NOx!L:L,NOx!$B:$B,$A27,NOx!$A:$A,"TRNNOx")</f>
        <v>0</v>
      </c>
      <c r="M27" s="9" t="str">
        <f t="shared" si="1"/>
        <v>0026</v>
      </c>
      <c r="N27" s="9">
        <f>VLOOKUP($M27,scenarios!$A$2:$I$61,3)</f>
        <v>2060</v>
      </c>
      <c r="O27" s="9" t="str">
        <f>VLOOKUP($M27,scenarios!$A$2:$I$61,4)</f>
        <v>Ref</v>
      </c>
      <c r="P27" s="9">
        <f>VLOOKUP($M27,scenarios!$A$2:$I$61,5)</f>
        <v>10</v>
      </c>
      <c r="Q27" s="9" t="str">
        <f>VLOOKUP($M27,scenarios!$A$2:$I$61,6)</f>
        <v>Ref</v>
      </c>
      <c r="R27" s="9" t="str">
        <f>VLOOKUP($M27,scenarios!$A$2:$I$61,7)</f>
        <v>Ref</v>
      </c>
      <c r="S27" s="9">
        <f>VLOOKUP($M27,scenarios!$A$2:$I$61,8)</f>
        <v>2030</v>
      </c>
      <c r="T27" s="9" t="str">
        <f>VLOOKUP($M27,scenarios!$A$2:$I$61,9)</f>
        <v>Ref</v>
      </c>
    </row>
    <row r="28" spans="1:20" x14ac:dyDescent="0.3">
      <c r="A28" s="2" t="s">
        <v>27</v>
      </c>
      <c r="B28" s="21">
        <f>SUMIFS(NOx!C:C,NOx!$B:$B,$A28,NOx!$A:$A,"COMNOx")+SUMIFS(NOx!C:C,NOx!$B:$B,$A28,NOx!$A:$A,"ELCNOx")+SUMIFS(NOx!C:C,NOx!$B:$B,$A28,NOx!$A:$A,"ETHNOx")+SUMIFS(NOx!C:C,NOx!$B:$B,$A28,NOx!$A:$A,"INDNOx")+SUMIFS(NOx!C:C,NOx!$B:$B,$A28,NOx!$A:$A,"REFNOx")+SUMIFS(NOx!C:C,NOx!$B:$B,$A28,NOx!$A:$A,"RESNOx")+SUMIFS(NOx!C:C,NOx!$B:$B,$A28,NOx!$A:$A,"RSSNOx")+SUMIFS(NOx!C:C,NOx!$B:$B,$A28,NOx!$A:$A,"TRNNOx")</f>
        <v>0</v>
      </c>
      <c r="C28" s="21">
        <f>SUMIFS(NOx!D:D,NOx!$B:$B,$A28,NOx!$A:$A,"COMNOx")+SUMIFS(NOx!D:D,NOx!$B:$B,$A28,NOx!$A:$A,"ELCNOx")+SUMIFS(NOx!D:D,NOx!$B:$B,$A28,NOx!$A:$A,"ETHNOx")+SUMIFS(NOx!D:D,NOx!$B:$B,$A28,NOx!$A:$A,"INDNOx")+SUMIFS(NOx!D:D,NOx!$B:$B,$A28,NOx!$A:$A,"REFNOx")+SUMIFS(NOx!D:D,NOx!$B:$B,$A28,NOx!$A:$A,"RESNOx")+SUMIFS(NOx!D:D,NOx!$B:$B,$A28,NOx!$A:$A,"RSSNOx")+SUMIFS(NOx!D:D,NOx!$B:$B,$A28,NOx!$A:$A,"TRNNOx")</f>
        <v>0</v>
      </c>
      <c r="D28" s="21">
        <f>SUMIFS(NOx!E:E,NOx!$B:$B,$A28,NOx!$A:$A,"COMNOx")+SUMIFS(NOx!E:E,NOx!$B:$B,$A28,NOx!$A:$A,"ELCNOx")+SUMIFS(NOx!E:E,NOx!$B:$B,$A28,NOx!$A:$A,"ETHNOx")+SUMIFS(NOx!E:E,NOx!$B:$B,$A28,NOx!$A:$A,"INDNOx")+SUMIFS(NOx!E:E,NOx!$B:$B,$A28,NOx!$A:$A,"REFNOx")+SUMIFS(NOx!E:E,NOx!$B:$B,$A28,NOx!$A:$A,"RESNOx")+SUMIFS(NOx!E:E,NOx!$B:$B,$A28,NOx!$A:$A,"RSSNOx")+SUMIFS(NOx!E:E,NOx!$B:$B,$A28,NOx!$A:$A,"TRNNOx")</f>
        <v>0</v>
      </c>
      <c r="E28" s="21">
        <f>SUMIFS(NOx!F:F,NOx!$B:$B,$A28,NOx!$A:$A,"COMNOx")+SUMIFS(NOx!F:F,NOx!$B:$B,$A28,NOx!$A:$A,"ELCNOx")+SUMIFS(NOx!F:F,NOx!$B:$B,$A28,NOx!$A:$A,"ETHNOx")+SUMIFS(NOx!F:F,NOx!$B:$B,$A28,NOx!$A:$A,"INDNOx")+SUMIFS(NOx!F:F,NOx!$B:$B,$A28,NOx!$A:$A,"REFNOx")+SUMIFS(NOx!F:F,NOx!$B:$B,$A28,NOx!$A:$A,"RESNOx")+SUMIFS(NOx!F:F,NOx!$B:$B,$A28,NOx!$A:$A,"RSSNOx")+SUMIFS(NOx!F:F,NOx!$B:$B,$A28,NOx!$A:$A,"TRNNOx")</f>
        <v>0</v>
      </c>
      <c r="F28" s="21">
        <f>SUMIFS(NOx!G:G,NOx!$B:$B,$A28,NOx!$A:$A,"COMNOx")+SUMIFS(NOx!G:G,NOx!$B:$B,$A28,NOx!$A:$A,"ELCNOx")+SUMIFS(NOx!G:G,NOx!$B:$B,$A28,NOx!$A:$A,"ETHNOx")+SUMIFS(NOx!G:G,NOx!$B:$B,$A28,NOx!$A:$A,"INDNOx")+SUMIFS(NOx!G:G,NOx!$B:$B,$A28,NOx!$A:$A,"REFNOx")+SUMIFS(NOx!G:G,NOx!$B:$B,$A28,NOx!$A:$A,"RESNOx")+SUMIFS(NOx!G:G,NOx!$B:$B,$A28,NOx!$A:$A,"RSSNOx")+SUMIFS(NOx!G:G,NOx!$B:$B,$A28,NOx!$A:$A,"TRNNOx")</f>
        <v>0</v>
      </c>
      <c r="G28" s="21">
        <f>SUMIFS(NOx!H:H,NOx!$B:$B,$A28,NOx!$A:$A,"COMNOx")+SUMIFS(NOx!H:H,NOx!$B:$B,$A28,NOx!$A:$A,"ELCNOx")+SUMIFS(NOx!H:H,NOx!$B:$B,$A28,NOx!$A:$A,"ETHNOx")+SUMIFS(NOx!H:H,NOx!$B:$B,$A28,NOx!$A:$A,"INDNOx")+SUMIFS(NOx!H:H,NOx!$B:$B,$A28,NOx!$A:$A,"REFNOx")+SUMIFS(NOx!H:H,NOx!$B:$B,$A28,NOx!$A:$A,"RESNOx")+SUMIFS(NOx!H:H,NOx!$B:$B,$A28,NOx!$A:$A,"RSSNOx")+SUMIFS(NOx!H:H,NOx!$B:$B,$A28,NOx!$A:$A,"TRNNOx")</f>
        <v>0</v>
      </c>
      <c r="H28" s="21">
        <f>SUMIFS(NOx!I:I,NOx!$B:$B,$A28,NOx!$A:$A,"COMNOx")+SUMIFS(NOx!I:I,NOx!$B:$B,$A28,NOx!$A:$A,"ELCNOx")+SUMIFS(NOx!I:I,NOx!$B:$B,$A28,NOx!$A:$A,"ETHNOx")+SUMIFS(NOx!I:I,NOx!$B:$B,$A28,NOx!$A:$A,"INDNOx")+SUMIFS(NOx!I:I,NOx!$B:$B,$A28,NOx!$A:$A,"REFNOx")+SUMIFS(NOx!I:I,NOx!$B:$B,$A28,NOx!$A:$A,"RESNOx")+SUMIFS(NOx!I:I,NOx!$B:$B,$A28,NOx!$A:$A,"RSSNOx")+SUMIFS(NOx!I:I,NOx!$B:$B,$A28,NOx!$A:$A,"TRNNOx")</f>
        <v>0</v>
      </c>
      <c r="I28" s="21">
        <f>SUMIFS(NOx!J:J,NOx!$B:$B,$A28,NOx!$A:$A,"COMNOx")+SUMIFS(NOx!J:J,NOx!$B:$B,$A28,NOx!$A:$A,"ELCNOx")+SUMIFS(NOx!J:J,NOx!$B:$B,$A28,NOx!$A:$A,"ETHNOx")+SUMIFS(NOx!J:J,NOx!$B:$B,$A28,NOx!$A:$A,"INDNOx")+SUMIFS(NOx!J:J,NOx!$B:$B,$A28,NOx!$A:$A,"REFNOx")+SUMIFS(NOx!J:J,NOx!$B:$B,$A28,NOx!$A:$A,"RESNOx")+SUMIFS(NOx!J:J,NOx!$B:$B,$A28,NOx!$A:$A,"RSSNOx")+SUMIFS(NOx!J:J,NOx!$B:$B,$A28,NOx!$A:$A,"TRNNOx")</f>
        <v>0</v>
      </c>
      <c r="J28" s="21">
        <f>SUMIFS(NOx!K:K,NOx!$B:$B,$A28,NOx!$A:$A,"COMNOx")+SUMIFS(NOx!K:K,NOx!$B:$B,$A28,NOx!$A:$A,"ELCNOx")+SUMIFS(NOx!K:K,NOx!$B:$B,$A28,NOx!$A:$A,"ETHNOx")+SUMIFS(NOx!K:K,NOx!$B:$B,$A28,NOx!$A:$A,"INDNOx")+SUMIFS(NOx!K:K,NOx!$B:$B,$A28,NOx!$A:$A,"REFNOx")+SUMIFS(NOx!K:K,NOx!$B:$B,$A28,NOx!$A:$A,"RESNOx")+SUMIFS(NOx!K:K,NOx!$B:$B,$A28,NOx!$A:$A,"RSSNOx")+SUMIFS(NOx!K:K,NOx!$B:$B,$A28,NOx!$A:$A,"TRNNOx")</f>
        <v>0</v>
      </c>
      <c r="K28" s="21">
        <f>SUMIFS(NOx!L:L,NOx!$B:$B,$A28,NOx!$A:$A,"COMNOx")+SUMIFS(NOx!L:L,NOx!$B:$B,$A28,NOx!$A:$A,"ELCNOx")+SUMIFS(NOx!L:L,NOx!$B:$B,$A28,NOx!$A:$A,"ETHNOx")+SUMIFS(NOx!L:L,NOx!$B:$B,$A28,NOx!$A:$A,"INDNOx")+SUMIFS(NOx!L:L,NOx!$B:$B,$A28,NOx!$A:$A,"REFNOx")+SUMIFS(NOx!L:L,NOx!$B:$B,$A28,NOx!$A:$A,"RESNOx")+SUMIFS(NOx!L:L,NOx!$B:$B,$A28,NOx!$A:$A,"RSSNOx")+SUMIFS(NOx!L:L,NOx!$B:$B,$A28,NOx!$A:$A,"TRNNOx")</f>
        <v>0</v>
      </c>
      <c r="M28" s="9" t="str">
        <f t="shared" si="1"/>
        <v>0027</v>
      </c>
      <c r="N28" s="9">
        <f>VLOOKUP($M28,scenarios!$A$2:$I$61,3)</f>
        <v>2060</v>
      </c>
      <c r="O28" s="9" t="str">
        <f>VLOOKUP($M28,scenarios!$A$2:$I$61,4)</f>
        <v>Ref</v>
      </c>
      <c r="P28" s="9">
        <f>VLOOKUP($M28,scenarios!$A$2:$I$61,5)</f>
        <v>20</v>
      </c>
      <c r="Q28" s="9" t="str">
        <f>VLOOKUP($M28,scenarios!$A$2:$I$61,6)</f>
        <v>Ref</v>
      </c>
      <c r="R28" s="9" t="str">
        <f>VLOOKUP($M28,scenarios!$A$2:$I$61,7)</f>
        <v>Ref</v>
      </c>
      <c r="S28" s="9">
        <f>VLOOKUP($M28,scenarios!$A$2:$I$61,8)</f>
        <v>2030</v>
      </c>
      <c r="T28" s="9" t="str">
        <f>VLOOKUP($M28,scenarios!$A$2:$I$61,9)</f>
        <v>Ref</v>
      </c>
    </row>
    <row r="29" spans="1:20" x14ac:dyDescent="0.3">
      <c r="A29" s="2" t="s">
        <v>28</v>
      </c>
      <c r="B29" s="21">
        <f>SUMIFS(NOx!C:C,NOx!$B:$B,$A29,NOx!$A:$A,"COMNOx")+SUMIFS(NOx!C:C,NOx!$B:$B,$A29,NOx!$A:$A,"ELCNOx")+SUMIFS(NOx!C:C,NOx!$B:$B,$A29,NOx!$A:$A,"ETHNOx")+SUMIFS(NOx!C:C,NOx!$B:$B,$A29,NOx!$A:$A,"INDNOx")+SUMIFS(NOx!C:C,NOx!$B:$B,$A29,NOx!$A:$A,"REFNOx")+SUMIFS(NOx!C:C,NOx!$B:$B,$A29,NOx!$A:$A,"RESNOx")+SUMIFS(NOx!C:C,NOx!$B:$B,$A29,NOx!$A:$A,"RSSNOx")+SUMIFS(NOx!C:C,NOx!$B:$B,$A29,NOx!$A:$A,"TRNNOx")</f>
        <v>11156.50921753215</v>
      </c>
      <c r="C29" s="21">
        <f>SUMIFS(NOx!D:D,NOx!$B:$B,$A29,NOx!$A:$A,"COMNOx")+SUMIFS(NOx!D:D,NOx!$B:$B,$A29,NOx!$A:$A,"ELCNOx")+SUMIFS(NOx!D:D,NOx!$B:$B,$A29,NOx!$A:$A,"ETHNOx")+SUMIFS(NOx!D:D,NOx!$B:$B,$A29,NOx!$A:$A,"INDNOx")+SUMIFS(NOx!D:D,NOx!$B:$B,$A29,NOx!$A:$A,"REFNOx")+SUMIFS(NOx!D:D,NOx!$B:$B,$A29,NOx!$A:$A,"RESNOx")+SUMIFS(NOx!D:D,NOx!$B:$B,$A29,NOx!$A:$A,"RSSNOx")+SUMIFS(NOx!D:D,NOx!$B:$B,$A29,NOx!$A:$A,"TRNNOx")</f>
        <v>10501.364159685034</v>
      </c>
      <c r="D29" s="21">
        <f>SUMIFS(NOx!E:E,NOx!$B:$B,$A29,NOx!$A:$A,"COMNOx")+SUMIFS(NOx!E:E,NOx!$B:$B,$A29,NOx!$A:$A,"ELCNOx")+SUMIFS(NOx!E:E,NOx!$B:$B,$A29,NOx!$A:$A,"ETHNOx")+SUMIFS(NOx!E:E,NOx!$B:$B,$A29,NOx!$A:$A,"INDNOx")+SUMIFS(NOx!E:E,NOx!$B:$B,$A29,NOx!$A:$A,"REFNOx")+SUMIFS(NOx!E:E,NOx!$B:$B,$A29,NOx!$A:$A,"RESNOx")+SUMIFS(NOx!E:E,NOx!$B:$B,$A29,NOx!$A:$A,"RSSNOx")+SUMIFS(NOx!E:E,NOx!$B:$B,$A29,NOx!$A:$A,"TRNNOx")</f>
        <v>7459.7851431381077</v>
      </c>
      <c r="E29" s="21">
        <f>SUMIFS(NOx!F:F,NOx!$B:$B,$A29,NOx!$A:$A,"COMNOx")+SUMIFS(NOx!F:F,NOx!$B:$B,$A29,NOx!$A:$A,"ELCNOx")+SUMIFS(NOx!F:F,NOx!$B:$B,$A29,NOx!$A:$A,"ETHNOx")+SUMIFS(NOx!F:F,NOx!$B:$B,$A29,NOx!$A:$A,"INDNOx")+SUMIFS(NOx!F:F,NOx!$B:$B,$A29,NOx!$A:$A,"REFNOx")+SUMIFS(NOx!F:F,NOx!$B:$B,$A29,NOx!$A:$A,"RESNOx")+SUMIFS(NOx!F:F,NOx!$B:$B,$A29,NOx!$A:$A,"RSSNOx")+SUMIFS(NOx!F:F,NOx!$B:$B,$A29,NOx!$A:$A,"TRNNOx")</f>
        <v>5766.2111100590819</v>
      </c>
      <c r="F29" s="21">
        <f>SUMIFS(NOx!G:G,NOx!$B:$B,$A29,NOx!$A:$A,"COMNOx")+SUMIFS(NOx!G:G,NOx!$B:$B,$A29,NOx!$A:$A,"ELCNOx")+SUMIFS(NOx!G:G,NOx!$B:$B,$A29,NOx!$A:$A,"ETHNOx")+SUMIFS(NOx!G:G,NOx!$B:$B,$A29,NOx!$A:$A,"INDNOx")+SUMIFS(NOx!G:G,NOx!$B:$B,$A29,NOx!$A:$A,"REFNOx")+SUMIFS(NOx!G:G,NOx!$B:$B,$A29,NOx!$A:$A,"RESNOx")+SUMIFS(NOx!G:G,NOx!$B:$B,$A29,NOx!$A:$A,"RSSNOx")+SUMIFS(NOx!G:G,NOx!$B:$B,$A29,NOx!$A:$A,"TRNNOx")</f>
        <v>4724.6938866938417</v>
      </c>
      <c r="G29" s="21">
        <f>SUMIFS(NOx!H:H,NOx!$B:$B,$A29,NOx!$A:$A,"COMNOx")+SUMIFS(NOx!H:H,NOx!$B:$B,$A29,NOx!$A:$A,"ELCNOx")+SUMIFS(NOx!H:H,NOx!$B:$B,$A29,NOx!$A:$A,"ETHNOx")+SUMIFS(NOx!H:H,NOx!$B:$B,$A29,NOx!$A:$A,"INDNOx")+SUMIFS(NOx!H:H,NOx!$B:$B,$A29,NOx!$A:$A,"REFNOx")+SUMIFS(NOx!H:H,NOx!$B:$B,$A29,NOx!$A:$A,"RESNOx")+SUMIFS(NOx!H:H,NOx!$B:$B,$A29,NOx!$A:$A,"RSSNOx")+SUMIFS(NOx!H:H,NOx!$B:$B,$A29,NOx!$A:$A,"TRNNOx")</f>
        <v>4545.8653570738843</v>
      </c>
      <c r="H29" s="21">
        <f>SUMIFS(NOx!I:I,NOx!$B:$B,$A29,NOx!$A:$A,"COMNOx")+SUMIFS(NOx!I:I,NOx!$B:$B,$A29,NOx!$A:$A,"ELCNOx")+SUMIFS(NOx!I:I,NOx!$B:$B,$A29,NOx!$A:$A,"ETHNOx")+SUMIFS(NOx!I:I,NOx!$B:$B,$A29,NOx!$A:$A,"INDNOx")+SUMIFS(NOx!I:I,NOx!$B:$B,$A29,NOx!$A:$A,"REFNOx")+SUMIFS(NOx!I:I,NOx!$B:$B,$A29,NOx!$A:$A,"RESNOx")+SUMIFS(NOx!I:I,NOx!$B:$B,$A29,NOx!$A:$A,"RSSNOx")+SUMIFS(NOx!I:I,NOx!$B:$B,$A29,NOx!$A:$A,"TRNNOx")</f>
        <v>4332.7333764549749</v>
      </c>
      <c r="I29" s="21">
        <f>SUMIFS(NOx!J:J,NOx!$B:$B,$A29,NOx!$A:$A,"COMNOx")+SUMIFS(NOx!J:J,NOx!$B:$B,$A29,NOx!$A:$A,"ELCNOx")+SUMIFS(NOx!J:J,NOx!$B:$B,$A29,NOx!$A:$A,"ETHNOx")+SUMIFS(NOx!J:J,NOx!$B:$B,$A29,NOx!$A:$A,"INDNOx")+SUMIFS(NOx!J:J,NOx!$B:$B,$A29,NOx!$A:$A,"REFNOx")+SUMIFS(NOx!J:J,NOx!$B:$B,$A29,NOx!$A:$A,"RESNOx")+SUMIFS(NOx!J:J,NOx!$B:$B,$A29,NOx!$A:$A,"RSSNOx")+SUMIFS(NOx!J:J,NOx!$B:$B,$A29,NOx!$A:$A,"TRNNOx")</f>
        <v>4300.022923615822</v>
      </c>
      <c r="J29" s="21">
        <f>SUMIFS(NOx!K:K,NOx!$B:$B,$A29,NOx!$A:$A,"COMNOx")+SUMIFS(NOx!K:K,NOx!$B:$B,$A29,NOx!$A:$A,"ELCNOx")+SUMIFS(NOx!K:K,NOx!$B:$B,$A29,NOx!$A:$A,"ETHNOx")+SUMIFS(NOx!K:K,NOx!$B:$B,$A29,NOx!$A:$A,"INDNOx")+SUMIFS(NOx!K:K,NOx!$B:$B,$A29,NOx!$A:$A,"REFNOx")+SUMIFS(NOx!K:K,NOx!$B:$B,$A29,NOx!$A:$A,"RESNOx")+SUMIFS(NOx!K:K,NOx!$B:$B,$A29,NOx!$A:$A,"RSSNOx")+SUMIFS(NOx!K:K,NOx!$B:$B,$A29,NOx!$A:$A,"TRNNOx")</f>
        <v>4093.782433662856</v>
      </c>
      <c r="K29" s="21">
        <f>SUMIFS(NOx!L:L,NOx!$B:$B,$A29,NOx!$A:$A,"COMNOx")+SUMIFS(NOx!L:L,NOx!$B:$B,$A29,NOx!$A:$A,"ELCNOx")+SUMIFS(NOx!L:L,NOx!$B:$B,$A29,NOx!$A:$A,"ETHNOx")+SUMIFS(NOx!L:L,NOx!$B:$B,$A29,NOx!$A:$A,"INDNOx")+SUMIFS(NOx!L:L,NOx!$B:$B,$A29,NOx!$A:$A,"REFNOx")+SUMIFS(NOx!L:L,NOx!$B:$B,$A29,NOx!$A:$A,"RESNOx")+SUMIFS(NOx!L:L,NOx!$B:$B,$A29,NOx!$A:$A,"RSSNOx")+SUMIFS(NOx!L:L,NOx!$B:$B,$A29,NOx!$A:$A,"TRNNOx")</f>
        <v>3505.7472327674132</v>
      </c>
      <c r="M29" s="9" t="str">
        <f t="shared" si="1"/>
        <v>0028</v>
      </c>
      <c r="N29" s="9">
        <f>VLOOKUP($M29,scenarios!$A$2:$I$61,3)</f>
        <v>2060</v>
      </c>
      <c r="O29" s="9" t="str">
        <f>VLOOKUP($M29,scenarios!$A$2:$I$61,4)</f>
        <v>Ref</v>
      </c>
      <c r="P29" s="9" t="str">
        <f>VLOOKUP($M29,scenarios!$A$2:$I$61,5)</f>
        <v>Ref</v>
      </c>
      <c r="Q29" s="9" t="str">
        <f>VLOOKUP($M29,scenarios!$A$2:$I$61,6)</f>
        <v>Linear-Steady</v>
      </c>
      <c r="R29" s="9" t="str">
        <f>VLOOKUP($M29,scenarios!$A$2:$I$61,7)</f>
        <v>Ref</v>
      </c>
      <c r="S29" s="9">
        <f>VLOOKUP($M29,scenarios!$A$2:$I$61,8)</f>
        <v>2030</v>
      </c>
      <c r="T29" s="9" t="str">
        <f>VLOOKUP($M29,scenarios!$A$2:$I$61,9)</f>
        <v>Ref</v>
      </c>
    </row>
    <row r="30" spans="1:20" x14ac:dyDescent="0.3">
      <c r="A30" s="2" t="s">
        <v>29</v>
      </c>
      <c r="B30" s="21">
        <f>SUMIFS(NOx!C:C,NOx!$B:$B,$A30,NOx!$A:$A,"COMNOx")+SUMIFS(NOx!C:C,NOx!$B:$B,$A30,NOx!$A:$A,"ELCNOx")+SUMIFS(NOx!C:C,NOx!$B:$B,$A30,NOx!$A:$A,"ETHNOx")+SUMIFS(NOx!C:C,NOx!$B:$B,$A30,NOx!$A:$A,"INDNOx")+SUMIFS(NOx!C:C,NOx!$B:$B,$A30,NOx!$A:$A,"REFNOx")+SUMIFS(NOx!C:C,NOx!$B:$B,$A30,NOx!$A:$A,"RESNOx")+SUMIFS(NOx!C:C,NOx!$B:$B,$A30,NOx!$A:$A,"RSSNOx")+SUMIFS(NOx!C:C,NOx!$B:$B,$A30,NOx!$A:$A,"TRNNOx")</f>
        <v>0</v>
      </c>
      <c r="C30" s="21">
        <f>SUMIFS(NOx!D:D,NOx!$B:$B,$A30,NOx!$A:$A,"COMNOx")+SUMIFS(NOx!D:D,NOx!$B:$B,$A30,NOx!$A:$A,"ELCNOx")+SUMIFS(NOx!D:D,NOx!$B:$B,$A30,NOx!$A:$A,"ETHNOx")+SUMIFS(NOx!D:D,NOx!$B:$B,$A30,NOx!$A:$A,"INDNOx")+SUMIFS(NOx!D:D,NOx!$B:$B,$A30,NOx!$A:$A,"REFNOx")+SUMIFS(NOx!D:D,NOx!$B:$B,$A30,NOx!$A:$A,"RESNOx")+SUMIFS(NOx!D:D,NOx!$B:$B,$A30,NOx!$A:$A,"RSSNOx")+SUMIFS(NOx!D:D,NOx!$B:$B,$A30,NOx!$A:$A,"TRNNOx")</f>
        <v>0</v>
      </c>
      <c r="D30" s="21">
        <f>SUMIFS(NOx!E:E,NOx!$B:$B,$A30,NOx!$A:$A,"COMNOx")+SUMIFS(NOx!E:E,NOx!$B:$B,$A30,NOx!$A:$A,"ELCNOx")+SUMIFS(NOx!E:E,NOx!$B:$B,$A30,NOx!$A:$A,"ETHNOx")+SUMIFS(NOx!E:E,NOx!$B:$B,$A30,NOx!$A:$A,"INDNOx")+SUMIFS(NOx!E:E,NOx!$B:$B,$A30,NOx!$A:$A,"REFNOx")+SUMIFS(NOx!E:E,NOx!$B:$B,$A30,NOx!$A:$A,"RESNOx")+SUMIFS(NOx!E:E,NOx!$B:$B,$A30,NOx!$A:$A,"RSSNOx")+SUMIFS(NOx!E:E,NOx!$B:$B,$A30,NOx!$A:$A,"TRNNOx")</f>
        <v>0</v>
      </c>
      <c r="E30" s="21">
        <f>SUMIFS(NOx!F:F,NOx!$B:$B,$A30,NOx!$A:$A,"COMNOx")+SUMIFS(NOx!F:F,NOx!$B:$B,$A30,NOx!$A:$A,"ELCNOx")+SUMIFS(NOx!F:F,NOx!$B:$B,$A30,NOx!$A:$A,"ETHNOx")+SUMIFS(NOx!F:F,NOx!$B:$B,$A30,NOx!$A:$A,"INDNOx")+SUMIFS(NOx!F:F,NOx!$B:$B,$A30,NOx!$A:$A,"REFNOx")+SUMIFS(NOx!F:F,NOx!$B:$B,$A30,NOx!$A:$A,"RESNOx")+SUMIFS(NOx!F:F,NOx!$B:$B,$A30,NOx!$A:$A,"RSSNOx")+SUMIFS(NOx!F:F,NOx!$B:$B,$A30,NOx!$A:$A,"TRNNOx")</f>
        <v>0</v>
      </c>
      <c r="F30" s="21">
        <f>SUMIFS(NOx!G:G,NOx!$B:$B,$A30,NOx!$A:$A,"COMNOx")+SUMIFS(NOx!G:G,NOx!$B:$B,$A30,NOx!$A:$A,"ELCNOx")+SUMIFS(NOx!G:G,NOx!$B:$B,$A30,NOx!$A:$A,"ETHNOx")+SUMIFS(NOx!G:G,NOx!$B:$B,$A30,NOx!$A:$A,"INDNOx")+SUMIFS(NOx!G:G,NOx!$B:$B,$A30,NOx!$A:$A,"REFNOx")+SUMIFS(NOx!G:G,NOx!$B:$B,$A30,NOx!$A:$A,"RESNOx")+SUMIFS(NOx!G:G,NOx!$B:$B,$A30,NOx!$A:$A,"RSSNOx")+SUMIFS(NOx!G:G,NOx!$B:$B,$A30,NOx!$A:$A,"TRNNOx")</f>
        <v>0</v>
      </c>
      <c r="G30" s="21">
        <f>SUMIFS(NOx!H:H,NOx!$B:$B,$A30,NOx!$A:$A,"COMNOx")+SUMIFS(NOx!H:H,NOx!$B:$B,$A30,NOx!$A:$A,"ELCNOx")+SUMIFS(NOx!H:H,NOx!$B:$B,$A30,NOx!$A:$A,"ETHNOx")+SUMIFS(NOx!H:H,NOx!$B:$B,$A30,NOx!$A:$A,"INDNOx")+SUMIFS(NOx!H:H,NOx!$B:$B,$A30,NOx!$A:$A,"REFNOx")+SUMIFS(NOx!H:H,NOx!$B:$B,$A30,NOx!$A:$A,"RESNOx")+SUMIFS(NOx!H:H,NOx!$B:$B,$A30,NOx!$A:$A,"RSSNOx")+SUMIFS(NOx!H:H,NOx!$B:$B,$A30,NOx!$A:$A,"TRNNOx")</f>
        <v>0</v>
      </c>
      <c r="H30" s="21">
        <f>SUMIFS(NOx!I:I,NOx!$B:$B,$A30,NOx!$A:$A,"COMNOx")+SUMIFS(NOx!I:I,NOx!$B:$B,$A30,NOx!$A:$A,"ELCNOx")+SUMIFS(NOx!I:I,NOx!$B:$B,$A30,NOx!$A:$A,"ETHNOx")+SUMIFS(NOx!I:I,NOx!$B:$B,$A30,NOx!$A:$A,"INDNOx")+SUMIFS(NOx!I:I,NOx!$B:$B,$A30,NOx!$A:$A,"REFNOx")+SUMIFS(NOx!I:I,NOx!$B:$B,$A30,NOx!$A:$A,"RESNOx")+SUMIFS(NOx!I:I,NOx!$B:$B,$A30,NOx!$A:$A,"RSSNOx")+SUMIFS(NOx!I:I,NOx!$B:$B,$A30,NOx!$A:$A,"TRNNOx")</f>
        <v>0</v>
      </c>
      <c r="I30" s="21">
        <f>SUMIFS(NOx!J:J,NOx!$B:$B,$A30,NOx!$A:$A,"COMNOx")+SUMIFS(NOx!J:J,NOx!$B:$B,$A30,NOx!$A:$A,"ELCNOx")+SUMIFS(NOx!J:J,NOx!$B:$B,$A30,NOx!$A:$A,"ETHNOx")+SUMIFS(NOx!J:J,NOx!$B:$B,$A30,NOx!$A:$A,"INDNOx")+SUMIFS(NOx!J:J,NOx!$B:$B,$A30,NOx!$A:$A,"REFNOx")+SUMIFS(NOx!J:J,NOx!$B:$B,$A30,NOx!$A:$A,"RESNOx")+SUMIFS(NOx!J:J,NOx!$B:$B,$A30,NOx!$A:$A,"RSSNOx")+SUMIFS(NOx!J:J,NOx!$B:$B,$A30,NOx!$A:$A,"TRNNOx")</f>
        <v>0</v>
      </c>
      <c r="J30" s="21">
        <f>SUMIFS(NOx!K:K,NOx!$B:$B,$A30,NOx!$A:$A,"COMNOx")+SUMIFS(NOx!K:K,NOx!$B:$B,$A30,NOx!$A:$A,"ELCNOx")+SUMIFS(NOx!K:K,NOx!$B:$B,$A30,NOx!$A:$A,"ETHNOx")+SUMIFS(NOx!K:K,NOx!$B:$B,$A30,NOx!$A:$A,"INDNOx")+SUMIFS(NOx!K:K,NOx!$B:$B,$A30,NOx!$A:$A,"REFNOx")+SUMIFS(NOx!K:K,NOx!$B:$B,$A30,NOx!$A:$A,"RESNOx")+SUMIFS(NOx!K:K,NOx!$B:$B,$A30,NOx!$A:$A,"RSSNOx")+SUMIFS(NOx!K:K,NOx!$B:$B,$A30,NOx!$A:$A,"TRNNOx")</f>
        <v>0</v>
      </c>
      <c r="K30" s="21">
        <f>SUMIFS(NOx!L:L,NOx!$B:$B,$A30,NOx!$A:$A,"COMNOx")+SUMIFS(NOx!L:L,NOx!$B:$B,$A30,NOx!$A:$A,"ELCNOx")+SUMIFS(NOx!L:L,NOx!$B:$B,$A30,NOx!$A:$A,"ETHNOx")+SUMIFS(NOx!L:L,NOx!$B:$B,$A30,NOx!$A:$A,"INDNOx")+SUMIFS(NOx!L:L,NOx!$B:$B,$A30,NOx!$A:$A,"REFNOx")+SUMIFS(NOx!L:L,NOx!$B:$B,$A30,NOx!$A:$A,"RESNOx")+SUMIFS(NOx!L:L,NOx!$B:$B,$A30,NOx!$A:$A,"RSSNOx")+SUMIFS(NOx!L:L,NOx!$B:$B,$A30,NOx!$A:$A,"TRNNOx")</f>
        <v>0</v>
      </c>
      <c r="M30" s="9" t="str">
        <f t="shared" si="1"/>
        <v>0029</v>
      </c>
      <c r="N30" s="9">
        <f>VLOOKUP($M30,scenarios!$A$2:$I$61,3)</f>
        <v>2060</v>
      </c>
      <c r="O30" s="9" t="str">
        <f>VLOOKUP($M30,scenarios!$A$2:$I$61,4)</f>
        <v>Ref</v>
      </c>
      <c r="P30" s="9">
        <f>VLOOKUP($M30,scenarios!$A$2:$I$61,5)</f>
        <v>10</v>
      </c>
      <c r="Q30" s="9" t="str">
        <f>VLOOKUP($M30,scenarios!$A$2:$I$61,6)</f>
        <v>Linear-Steady</v>
      </c>
      <c r="R30" s="9" t="str">
        <f>VLOOKUP($M30,scenarios!$A$2:$I$61,7)</f>
        <v>Ref</v>
      </c>
      <c r="S30" s="9">
        <f>VLOOKUP($M30,scenarios!$A$2:$I$61,8)</f>
        <v>2030</v>
      </c>
      <c r="T30" s="9" t="str">
        <f>VLOOKUP($M30,scenarios!$A$2:$I$61,9)</f>
        <v>Ref</v>
      </c>
    </row>
    <row r="31" spans="1:20" x14ac:dyDescent="0.3">
      <c r="A31" s="2" t="s">
        <v>30</v>
      </c>
      <c r="B31" s="21">
        <f>SUMIFS(NOx!C:C,NOx!$B:$B,$A31,NOx!$A:$A,"COMNOx")+SUMIFS(NOx!C:C,NOx!$B:$B,$A31,NOx!$A:$A,"ELCNOx")+SUMIFS(NOx!C:C,NOx!$B:$B,$A31,NOx!$A:$A,"ETHNOx")+SUMIFS(NOx!C:C,NOx!$B:$B,$A31,NOx!$A:$A,"INDNOx")+SUMIFS(NOx!C:C,NOx!$B:$B,$A31,NOx!$A:$A,"REFNOx")+SUMIFS(NOx!C:C,NOx!$B:$B,$A31,NOx!$A:$A,"RESNOx")+SUMIFS(NOx!C:C,NOx!$B:$B,$A31,NOx!$A:$A,"RSSNOx")+SUMIFS(NOx!C:C,NOx!$B:$B,$A31,NOx!$A:$A,"TRNNOx")</f>
        <v>0</v>
      </c>
      <c r="C31" s="21">
        <f>SUMIFS(NOx!D:D,NOx!$B:$B,$A31,NOx!$A:$A,"COMNOx")+SUMIFS(NOx!D:D,NOx!$B:$B,$A31,NOx!$A:$A,"ELCNOx")+SUMIFS(NOx!D:D,NOx!$B:$B,$A31,NOx!$A:$A,"ETHNOx")+SUMIFS(NOx!D:D,NOx!$B:$B,$A31,NOx!$A:$A,"INDNOx")+SUMIFS(NOx!D:D,NOx!$B:$B,$A31,NOx!$A:$A,"REFNOx")+SUMIFS(NOx!D:D,NOx!$B:$B,$A31,NOx!$A:$A,"RESNOx")+SUMIFS(NOx!D:D,NOx!$B:$B,$A31,NOx!$A:$A,"RSSNOx")+SUMIFS(NOx!D:D,NOx!$B:$B,$A31,NOx!$A:$A,"TRNNOx")</f>
        <v>0</v>
      </c>
      <c r="D31" s="21">
        <f>SUMIFS(NOx!E:E,NOx!$B:$B,$A31,NOx!$A:$A,"COMNOx")+SUMIFS(NOx!E:E,NOx!$B:$B,$A31,NOx!$A:$A,"ELCNOx")+SUMIFS(NOx!E:E,NOx!$B:$B,$A31,NOx!$A:$A,"ETHNOx")+SUMIFS(NOx!E:E,NOx!$B:$B,$A31,NOx!$A:$A,"INDNOx")+SUMIFS(NOx!E:E,NOx!$B:$B,$A31,NOx!$A:$A,"REFNOx")+SUMIFS(NOx!E:E,NOx!$B:$B,$A31,NOx!$A:$A,"RESNOx")+SUMIFS(NOx!E:E,NOx!$B:$B,$A31,NOx!$A:$A,"RSSNOx")+SUMIFS(NOx!E:E,NOx!$B:$B,$A31,NOx!$A:$A,"TRNNOx")</f>
        <v>0</v>
      </c>
      <c r="E31" s="21">
        <f>SUMIFS(NOx!F:F,NOx!$B:$B,$A31,NOx!$A:$A,"COMNOx")+SUMIFS(NOx!F:F,NOx!$B:$B,$A31,NOx!$A:$A,"ELCNOx")+SUMIFS(NOx!F:F,NOx!$B:$B,$A31,NOx!$A:$A,"ETHNOx")+SUMIFS(NOx!F:F,NOx!$B:$B,$A31,NOx!$A:$A,"INDNOx")+SUMIFS(NOx!F:F,NOx!$B:$B,$A31,NOx!$A:$A,"REFNOx")+SUMIFS(NOx!F:F,NOx!$B:$B,$A31,NOx!$A:$A,"RESNOx")+SUMIFS(NOx!F:F,NOx!$B:$B,$A31,NOx!$A:$A,"RSSNOx")+SUMIFS(NOx!F:F,NOx!$B:$B,$A31,NOx!$A:$A,"TRNNOx")</f>
        <v>0</v>
      </c>
      <c r="F31" s="21">
        <f>SUMIFS(NOx!G:G,NOx!$B:$B,$A31,NOx!$A:$A,"COMNOx")+SUMIFS(NOx!G:G,NOx!$B:$B,$A31,NOx!$A:$A,"ELCNOx")+SUMIFS(NOx!G:G,NOx!$B:$B,$A31,NOx!$A:$A,"ETHNOx")+SUMIFS(NOx!G:G,NOx!$B:$B,$A31,NOx!$A:$A,"INDNOx")+SUMIFS(NOx!G:G,NOx!$B:$B,$A31,NOx!$A:$A,"REFNOx")+SUMIFS(NOx!G:G,NOx!$B:$B,$A31,NOx!$A:$A,"RESNOx")+SUMIFS(NOx!G:G,NOx!$B:$B,$A31,NOx!$A:$A,"RSSNOx")+SUMIFS(NOx!G:G,NOx!$B:$B,$A31,NOx!$A:$A,"TRNNOx")</f>
        <v>0</v>
      </c>
      <c r="G31" s="21">
        <f>SUMIFS(NOx!H:H,NOx!$B:$B,$A31,NOx!$A:$A,"COMNOx")+SUMIFS(NOx!H:H,NOx!$B:$B,$A31,NOx!$A:$A,"ELCNOx")+SUMIFS(NOx!H:H,NOx!$B:$B,$A31,NOx!$A:$A,"ETHNOx")+SUMIFS(NOx!H:H,NOx!$B:$B,$A31,NOx!$A:$A,"INDNOx")+SUMIFS(NOx!H:H,NOx!$B:$B,$A31,NOx!$A:$A,"REFNOx")+SUMIFS(NOx!H:H,NOx!$B:$B,$A31,NOx!$A:$A,"RESNOx")+SUMIFS(NOx!H:H,NOx!$B:$B,$A31,NOx!$A:$A,"RSSNOx")+SUMIFS(NOx!H:H,NOx!$B:$B,$A31,NOx!$A:$A,"TRNNOx")</f>
        <v>0</v>
      </c>
      <c r="H31" s="21">
        <f>SUMIFS(NOx!I:I,NOx!$B:$B,$A31,NOx!$A:$A,"COMNOx")+SUMIFS(NOx!I:I,NOx!$B:$B,$A31,NOx!$A:$A,"ELCNOx")+SUMIFS(NOx!I:I,NOx!$B:$B,$A31,NOx!$A:$A,"ETHNOx")+SUMIFS(NOx!I:I,NOx!$B:$B,$A31,NOx!$A:$A,"INDNOx")+SUMIFS(NOx!I:I,NOx!$B:$B,$A31,NOx!$A:$A,"REFNOx")+SUMIFS(NOx!I:I,NOx!$B:$B,$A31,NOx!$A:$A,"RESNOx")+SUMIFS(NOx!I:I,NOx!$B:$B,$A31,NOx!$A:$A,"RSSNOx")+SUMIFS(NOx!I:I,NOx!$B:$B,$A31,NOx!$A:$A,"TRNNOx")</f>
        <v>0</v>
      </c>
      <c r="I31" s="21">
        <f>SUMIFS(NOx!J:J,NOx!$B:$B,$A31,NOx!$A:$A,"COMNOx")+SUMIFS(NOx!J:J,NOx!$B:$B,$A31,NOx!$A:$A,"ELCNOx")+SUMIFS(NOx!J:J,NOx!$B:$B,$A31,NOx!$A:$A,"ETHNOx")+SUMIFS(NOx!J:J,NOx!$B:$B,$A31,NOx!$A:$A,"INDNOx")+SUMIFS(NOx!J:J,NOx!$B:$B,$A31,NOx!$A:$A,"REFNOx")+SUMIFS(NOx!J:J,NOx!$B:$B,$A31,NOx!$A:$A,"RESNOx")+SUMIFS(NOx!J:J,NOx!$B:$B,$A31,NOx!$A:$A,"RSSNOx")+SUMIFS(NOx!J:J,NOx!$B:$B,$A31,NOx!$A:$A,"TRNNOx")</f>
        <v>0</v>
      </c>
      <c r="J31" s="21">
        <f>SUMIFS(NOx!K:K,NOx!$B:$B,$A31,NOx!$A:$A,"COMNOx")+SUMIFS(NOx!K:K,NOx!$B:$B,$A31,NOx!$A:$A,"ELCNOx")+SUMIFS(NOx!K:K,NOx!$B:$B,$A31,NOx!$A:$A,"ETHNOx")+SUMIFS(NOx!K:K,NOx!$B:$B,$A31,NOx!$A:$A,"INDNOx")+SUMIFS(NOx!K:K,NOx!$B:$B,$A31,NOx!$A:$A,"REFNOx")+SUMIFS(NOx!K:K,NOx!$B:$B,$A31,NOx!$A:$A,"RESNOx")+SUMIFS(NOx!K:K,NOx!$B:$B,$A31,NOx!$A:$A,"RSSNOx")+SUMIFS(NOx!K:K,NOx!$B:$B,$A31,NOx!$A:$A,"TRNNOx")</f>
        <v>0</v>
      </c>
      <c r="K31" s="21">
        <f>SUMIFS(NOx!L:L,NOx!$B:$B,$A31,NOx!$A:$A,"COMNOx")+SUMIFS(NOx!L:L,NOx!$B:$B,$A31,NOx!$A:$A,"ELCNOx")+SUMIFS(NOx!L:L,NOx!$B:$B,$A31,NOx!$A:$A,"ETHNOx")+SUMIFS(NOx!L:L,NOx!$B:$B,$A31,NOx!$A:$A,"INDNOx")+SUMIFS(NOx!L:L,NOx!$B:$B,$A31,NOx!$A:$A,"REFNOx")+SUMIFS(NOx!L:L,NOx!$B:$B,$A31,NOx!$A:$A,"RESNOx")+SUMIFS(NOx!L:L,NOx!$B:$B,$A31,NOx!$A:$A,"RSSNOx")+SUMIFS(NOx!L:L,NOx!$B:$B,$A31,NOx!$A:$A,"TRNNOx")</f>
        <v>0</v>
      </c>
      <c r="M31" s="9" t="str">
        <f t="shared" si="1"/>
        <v>0030</v>
      </c>
      <c r="N31" s="9">
        <f>VLOOKUP($M31,scenarios!$A$2:$I$61,3)</f>
        <v>2060</v>
      </c>
      <c r="O31" s="9" t="str">
        <f>VLOOKUP($M31,scenarios!$A$2:$I$61,4)</f>
        <v>Ref</v>
      </c>
      <c r="P31" s="9">
        <f>VLOOKUP($M31,scenarios!$A$2:$I$61,5)</f>
        <v>20</v>
      </c>
      <c r="Q31" s="9" t="str">
        <f>VLOOKUP($M31,scenarios!$A$2:$I$61,6)</f>
        <v>Linear-Steady</v>
      </c>
      <c r="R31" s="9" t="str">
        <f>VLOOKUP($M31,scenarios!$A$2:$I$61,7)</f>
        <v>Ref</v>
      </c>
      <c r="S31" s="9">
        <f>VLOOKUP($M31,scenarios!$A$2:$I$61,8)</f>
        <v>2030</v>
      </c>
      <c r="T31" s="9" t="str">
        <f>VLOOKUP($M31,scenarios!$A$2:$I$61,9)</f>
        <v>Ref</v>
      </c>
    </row>
    <row r="32" spans="1:20" x14ac:dyDescent="0.3">
      <c r="A32" s="2" t="s">
        <v>31</v>
      </c>
      <c r="B32" s="21">
        <f>SUMIFS(NOx!C:C,NOx!$B:$B,$A32,NOx!$A:$A,"COMNOx")+SUMIFS(NOx!C:C,NOx!$B:$B,$A32,NOx!$A:$A,"ELCNOx")+SUMIFS(NOx!C:C,NOx!$B:$B,$A32,NOx!$A:$A,"ETHNOx")+SUMIFS(NOx!C:C,NOx!$B:$B,$A32,NOx!$A:$A,"INDNOx")+SUMIFS(NOx!C:C,NOx!$B:$B,$A32,NOx!$A:$A,"REFNOx")+SUMIFS(NOx!C:C,NOx!$B:$B,$A32,NOx!$A:$A,"RESNOx")+SUMIFS(NOx!C:C,NOx!$B:$B,$A32,NOx!$A:$A,"RSSNOx")+SUMIFS(NOx!C:C,NOx!$B:$B,$A32,NOx!$A:$A,"TRNNOx")</f>
        <v>11156.492612589376</v>
      </c>
      <c r="C32" s="21">
        <f>SUMIFS(NOx!D:D,NOx!$B:$B,$A32,NOx!$A:$A,"COMNOx")+SUMIFS(NOx!D:D,NOx!$B:$B,$A32,NOx!$A:$A,"ELCNOx")+SUMIFS(NOx!D:D,NOx!$B:$B,$A32,NOx!$A:$A,"ETHNOx")+SUMIFS(NOx!D:D,NOx!$B:$B,$A32,NOx!$A:$A,"INDNOx")+SUMIFS(NOx!D:D,NOx!$B:$B,$A32,NOx!$A:$A,"REFNOx")+SUMIFS(NOx!D:D,NOx!$B:$B,$A32,NOx!$A:$A,"RESNOx")+SUMIFS(NOx!D:D,NOx!$B:$B,$A32,NOx!$A:$A,"RSSNOx")+SUMIFS(NOx!D:D,NOx!$B:$B,$A32,NOx!$A:$A,"TRNNOx")</f>
        <v>10503.488925357711</v>
      </c>
      <c r="D32" s="21">
        <f>SUMIFS(NOx!E:E,NOx!$B:$B,$A32,NOx!$A:$A,"COMNOx")+SUMIFS(NOx!E:E,NOx!$B:$B,$A32,NOx!$A:$A,"ELCNOx")+SUMIFS(NOx!E:E,NOx!$B:$B,$A32,NOx!$A:$A,"ETHNOx")+SUMIFS(NOx!E:E,NOx!$B:$B,$A32,NOx!$A:$A,"INDNOx")+SUMIFS(NOx!E:E,NOx!$B:$B,$A32,NOx!$A:$A,"REFNOx")+SUMIFS(NOx!E:E,NOx!$B:$B,$A32,NOx!$A:$A,"RESNOx")+SUMIFS(NOx!E:E,NOx!$B:$B,$A32,NOx!$A:$A,"RSSNOx")+SUMIFS(NOx!E:E,NOx!$B:$B,$A32,NOx!$A:$A,"TRNNOx")</f>
        <v>7461.3371643096816</v>
      </c>
      <c r="E32" s="21">
        <f>SUMIFS(NOx!F:F,NOx!$B:$B,$A32,NOx!$A:$A,"COMNOx")+SUMIFS(NOx!F:F,NOx!$B:$B,$A32,NOx!$A:$A,"ELCNOx")+SUMIFS(NOx!F:F,NOx!$B:$B,$A32,NOx!$A:$A,"ETHNOx")+SUMIFS(NOx!F:F,NOx!$B:$B,$A32,NOx!$A:$A,"INDNOx")+SUMIFS(NOx!F:F,NOx!$B:$B,$A32,NOx!$A:$A,"REFNOx")+SUMIFS(NOx!F:F,NOx!$B:$B,$A32,NOx!$A:$A,"RESNOx")+SUMIFS(NOx!F:F,NOx!$B:$B,$A32,NOx!$A:$A,"RSSNOx")+SUMIFS(NOx!F:F,NOx!$B:$B,$A32,NOx!$A:$A,"TRNNOx")</f>
        <v>5766.1428837677977</v>
      </c>
      <c r="F32" s="21">
        <f>SUMIFS(NOx!G:G,NOx!$B:$B,$A32,NOx!$A:$A,"COMNOx")+SUMIFS(NOx!G:G,NOx!$B:$B,$A32,NOx!$A:$A,"ELCNOx")+SUMIFS(NOx!G:G,NOx!$B:$B,$A32,NOx!$A:$A,"ETHNOx")+SUMIFS(NOx!G:G,NOx!$B:$B,$A32,NOx!$A:$A,"INDNOx")+SUMIFS(NOx!G:G,NOx!$B:$B,$A32,NOx!$A:$A,"REFNOx")+SUMIFS(NOx!G:G,NOx!$B:$B,$A32,NOx!$A:$A,"RESNOx")+SUMIFS(NOx!G:G,NOx!$B:$B,$A32,NOx!$A:$A,"RSSNOx")+SUMIFS(NOx!G:G,NOx!$B:$B,$A32,NOx!$A:$A,"TRNNOx")</f>
        <v>4725.0580365478263</v>
      </c>
      <c r="G32" s="21">
        <f>SUMIFS(NOx!H:H,NOx!$B:$B,$A32,NOx!$A:$A,"COMNOx")+SUMIFS(NOx!H:H,NOx!$B:$B,$A32,NOx!$A:$A,"ELCNOx")+SUMIFS(NOx!H:H,NOx!$B:$B,$A32,NOx!$A:$A,"ETHNOx")+SUMIFS(NOx!H:H,NOx!$B:$B,$A32,NOx!$A:$A,"INDNOx")+SUMIFS(NOx!H:H,NOx!$B:$B,$A32,NOx!$A:$A,"REFNOx")+SUMIFS(NOx!H:H,NOx!$B:$B,$A32,NOx!$A:$A,"RESNOx")+SUMIFS(NOx!H:H,NOx!$B:$B,$A32,NOx!$A:$A,"RSSNOx")+SUMIFS(NOx!H:H,NOx!$B:$B,$A32,NOx!$A:$A,"TRNNOx")</f>
        <v>4541.8133791138007</v>
      </c>
      <c r="H32" s="21">
        <f>SUMIFS(NOx!I:I,NOx!$B:$B,$A32,NOx!$A:$A,"COMNOx")+SUMIFS(NOx!I:I,NOx!$B:$B,$A32,NOx!$A:$A,"ELCNOx")+SUMIFS(NOx!I:I,NOx!$B:$B,$A32,NOx!$A:$A,"ETHNOx")+SUMIFS(NOx!I:I,NOx!$B:$B,$A32,NOx!$A:$A,"INDNOx")+SUMIFS(NOx!I:I,NOx!$B:$B,$A32,NOx!$A:$A,"REFNOx")+SUMIFS(NOx!I:I,NOx!$B:$B,$A32,NOx!$A:$A,"RESNOx")+SUMIFS(NOx!I:I,NOx!$B:$B,$A32,NOx!$A:$A,"RSSNOx")+SUMIFS(NOx!I:I,NOx!$B:$B,$A32,NOx!$A:$A,"TRNNOx")</f>
        <v>4331.4541807400583</v>
      </c>
      <c r="I32" s="21">
        <f>SUMIFS(NOx!J:J,NOx!$B:$B,$A32,NOx!$A:$A,"COMNOx")+SUMIFS(NOx!J:J,NOx!$B:$B,$A32,NOx!$A:$A,"ELCNOx")+SUMIFS(NOx!J:J,NOx!$B:$B,$A32,NOx!$A:$A,"ETHNOx")+SUMIFS(NOx!J:J,NOx!$B:$B,$A32,NOx!$A:$A,"INDNOx")+SUMIFS(NOx!J:J,NOx!$B:$B,$A32,NOx!$A:$A,"REFNOx")+SUMIFS(NOx!J:J,NOx!$B:$B,$A32,NOx!$A:$A,"RESNOx")+SUMIFS(NOx!J:J,NOx!$B:$B,$A32,NOx!$A:$A,"RSSNOx")+SUMIFS(NOx!J:J,NOx!$B:$B,$A32,NOx!$A:$A,"TRNNOx")</f>
        <v>4300.5209251426368</v>
      </c>
      <c r="J32" s="21">
        <f>SUMIFS(NOx!K:K,NOx!$B:$B,$A32,NOx!$A:$A,"COMNOx")+SUMIFS(NOx!K:K,NOx!$B:$B,$A32,NOx!$A:$A,"ELCNOx")+SUMIFS(NOx!K:K,NOx!$B:$B,$A32,NOx!$A:$A,"ETHNOx")+SUMIFS(NOx!K:K,NOx!$B:$B,$A32,NOx!$A:$A,"INDNOx")+SUMIFS(NOx!K:K,NOx!$B:$B,$A32,NOx!$A:$A,"REFNOx")+SUMIFS(NOx!K:K,NOx!$B:$B,$A32,NOx!$A:$A,"RESNOx")+SUMIFS(NOx!K:K,NOx!$B:$B,$A32,NOx!$A:$A,"RSSNOx")+SUMIFS(NOx!K:K,NOx!$B:$B,$A32,NOx!$A:$A,"TRNNOx")</f>
        <v>4092.2994250261409</v>
      </c>
      <c r="K32" s="21">
        <f>SUMIFS(NOx!L:L,NOx!$B:$B,$A32,NOx!$A:$A,"COMNOx")+SUMIFS(NOx!L:L,NOx!$B:$B,$A32,NOx!$A:$A,"ELCNOx")+SUMIFS(NOx!L:L,NOx!$B:$B,$A32,NOx!$A:$A,"ETHNOx")+SUMIFS(NOx!L:L,NOx!$B:$B,$A32,NOx!$A:$A,"INDNOx")+SUMIFS(NOx!L:L,NOx!$B:$B,$A32,NOx!$A:$A,"REFNOx")+SUMIFS(NOx!L:L,NOx!$B:$B,$A32,NOx!$A:$A,"RESNOx")+SUMIFS(NOx!L:L,NOx!$B:$B,$A32,NOx!$A:$A,"RSSNOx")+SUMIFS(NOx!L:L,NOx!$B:$B,$A32,NOx!$A:$A,"TRNNOx")</f>
        <v>3528.948982523933</v>
      </c>
      <c r="M32" s="9" t="str">
        <f t="shared" si="1"/>
        <v>0031</v>
      </c>
      <c r="N32" s="9">
        <f>VLOOKUP($M32,scenarios!$A$2:$I$61,3)</f>
        <v>2060</v>
      </c>
      <c r="O32" s="9" t="str">
        <f>VLOOKUP($M32,scenarios!$A$2:$I$61,4)</f>
        <v>Ref</v>
      </c>
      <c r="P32" s="9" t="str">
        <f>VLOOKUP($M32,scenarios!$A$2:$I$61,5)</f>
        <v>Ref</v>
      </c>
      <c r="Q32" s="9" t="str">
        <f>VLOOKUP($M32,scenarios!$A$2:$I$61,6)</f>
        <v>Ref</v>
      </c>
      <c r="R32" s="9" t="str">
        <f>VLOOKUP($M32,scenarios!$A$2:$I$61,7)</f>
        <v>Low</v>
      </c>
      <c r="S32" s="9">
        <f>VLOOKUP($M32,scenarios!$A$2:$I$61,8)</f>
        <v>2030</v>
      </c>
      <c r="T32" s="9" t="str">
        <f>VLOOKUP($M32,scenarios!$A$2:$I$61,9)</f>
        <v>Ref</v>
      </c>
    </row>
    <row r="33" spans="1:20" x14ac:dyDescent="0.3">
      <c r="A33" s="2" t="s">
        <v>32</v>
      </c>
      <c r="B33" s="21">
        <f>SUMIFS(NOx!C:C,NOx!$B:$B,$A33,NOx!$A:$A,"COMNOx")+SUMIFS(NOx!C:C,NOx!$B:$B,$A33,NOx!$A:$A,"ELCNOx")+SUMIFS(NOx!C:C,NOx!$B:$B,$A33,NOx!$A:$A,"ETHNOx")+SUMIFS(NOx!C:C,NOx!$B:$B,$A33,NOx!$A:$A,"INDNOx")+SUMIFS(NOx!C:C,NOx!$B:$B,$A33,NOx!$A:$A,"REFNOx")+SUMIFS(NOx!C:C,NOx!$B:$B,$A33,NOx!$A:$A,"RESNOx")+SUMIFS(NOx!C:C,NOx!$B:$B,$A33,NOx!$A:$A,"RSSNOx")+SUMIFS(NOx!C:C,NOx!$B:$B,$A33,NOx!$A:$A,"TRNNOx")</f>
        <v>11156.492612589376</v>
      </c>
      <c r="C33" s="21">
        <f>SUMIFS(NOx!D:D,NOx!$B:$B,$A33,NOx!$A:$A,"COMNOx")+SUMIFS(NOx!D:D,NOx!$B:$B,$A33,NOx!$A:$A,"ELCNOx")+SUMIFS(NOx!D:D,NOx!$B:$B,$A33,NOx!$A:$A,"ETHNOx")+SUMIFS(NOx!D:D,NOx!$B:$B,$A33,NOx!$A:$A,"INDNOx")+SUMIFS(NOx!D:D,NOx!$B:$B,$A33,NOx!$A:$A,"REFNOx")+SUMIFS(NOx!D:D,NOx!$B:$B,$A33,NOx!$A:$A,"RESNOx")+SUMIFS(NOx!D:D,NOx!$B:$B,$A33,NOx!$A:$A,"RSSNOx")+SUMIFS(NOx!D:D,NOx!$B:$B,$A33,NOx!$A:$A,"TRNNOx")</f>
        <v>10503.488925357709</v>
      </c>
      <c r="D33" s="21">
        <f>SUMIFS(NOx!E:E,NOx!$B:$B,$A33,NOx!$A:$A,"COMNOx")+SUMIFS(NOx!E:E,NOx!$B:$B,$A33,NOx!$A:$A,"ELCNOx")+SUMIFS(NOx!E:E,NOx!$B:$B,$A33,NOx!$A:$A,"ETHNOx")+SUMIFS(NOx!E:E,NOx!$B:$B,$A33,NOx!$A:$A,"INDNOx")+SUMIFS(NOx!E:E,NOx!$B:$B,$A33,NOx!$A:$A,"REFNOx")+SUMIFS(NOx!E:E,NOx!$B:$B,$A33,NOx!$A:$A,"RESNOx")+SUMIFS(NOx!E:E,NOx!$B:$B,$A33,NOx!$A:$A,"RSSNOx")+SUMIFS(NOx!E:E,NOx!$B:$B,$A33,NOx!$A:$A,"TRNNOx")</f>
        <v>7461.3371643100354</v>
      </c>
      <c r="E33" s="21">
        <f>SUMIFS(NOx!F:F,NOx!$B:$B,$A33,NOx!$A:$A,"COMNOx")+SUMIFS(NOx!F:F,NOx!$B:$B,$A33,NOx!$A:$A,"ELCNOx")+SUMIFS(NOx!F:F,NOx!$B:$B,$A33,NOx!$A:$A,"ETHNOx")+SUMIFS(NOx!F:F,NOx!$B:$B,$A33,NOx!$A:$A,"INDNOx")+SUMIFS(NOx!F:F,NOx!$B:$B,$A33,NOx!$A:$A,"REFNOx")+SUMIFS(NOx!F:F,NOx!$B:$B,$A33,NOx!$A:$A,"RESNOx")+SUMIFS(NOx!F:F,NOx!$B:$B,$A33,NOx!$A:$A,"RSSNOx")+SUMIFS(NOx!F:F,NOx!$B:$B,$A33,NOx!$A:$A,"TRNNOx")</f>
        <v>5766.1428837676995</v>
      </c>
      <c r="F33" s="21">
        <f>SUMIFS(NOx!G:G,NOx!$B:$B,$A33,NOx!$A:$A,"COMNOx")+SUMIFS(NOx!G:G,NOx!$B:$B,$A33,NOx!$A:$A,"ELCNOx")+SUMIFS(NOx!G:G,NOx!$B:$B,$A33,NOx!$A:$A,"ETHNOx")+SUMIFS(NOx!G:G,NOx!$B:$B,$A33,NOx!$A:$A,"INDNOx")+SUMIFS(NOx!G:G,NOx!$B:$B,$A33,NOx!$A:$A,"REFNOx")+SUMIFS(NOx!G:G,NOx!$B:$B,$A33,NOx!$A:$A,"RESNOx")+SUMIFS(NOx!G:G,NOx!$B:$B,$A33,NOx!$A:$A,"RSSNOx")+SUMIFS(NOx!G:G,NOx!$B:$B,$A33,NOx!$A:$A,"TRNNOx")</f>
        <v>4725.0580370668386</v>
      </c>
      <c r="G33" s="21">
        <f>SUMIFS(NOx!H:H,NOx!$B:$B,$A33,NOx!$A:$A,"COMNOx")+SUMIFS(NOx!H:H,NOx!$B:$B,$A33,NOx!$A:$A,"ELCNOx")+SUMIFS(NOx!H:H,NOx!$B:$B,$A33,NOx!$A:$A,"ETHNOx")+SUMIFS(NOx!H:H,NOx!$B:$B,$A33,NOx!$A:$A,"INDNOx")+SUMIFS(NOx!H:H,NOx!$B:$B,$A33,NOx!$A:$A,"REFNOx")+SUMIFS(NOx!H:H,NOx!$B:$B,$A33,NOx!$A:$A,"RESNOx")+SUMIFS(NOx!H:H,NOx!$B:$B,$A33,NOx!$A:$A,"RSSNOx")+SUMIFS(NOx!H:H,NOx!$B:$B,$A33,NOx!$A:$A,"TRNNOx")</f>
        <v>4541.813379114139</v>
      </c>
      <c r="H33" s="21">
        <f>SUMIFS(NOx!I:I,NOx!$B:$B,$A33,NOx!$A:$A,"COMNOx")+SUMIFS(NOx!I:I,NOx!$B:$B,$A33,NOx!$A:$A,"ELCNOx")+SUMIFS(NOx!I:I,NOx!$B:$B,$A33,NOx!$A:$A,"ETHNOx")+SUMIFS(NOx!I:I,NOx!$B:$B,$A33,NOx!$A:$A,"INDNOx")+SUMIFS(NOx!I:I,NOx!$B:$B,$A33,NOx!$A:$A,"REFNOx")+SUMIFS(NOx!I:I,NOx!$B:$B,$A33,NOx!$A:$A,"RESNOx")+SUMIFS(NOx!I:I,NOx!$B:$B,$A33,NOx!$A:$A,"RSSNOx")+SUMIFS(NOx!I:I,NOx!$B:$B,$A33,NOx!$A:$A,"TRNNOx")</f>
        <v>4331.4541807402666</v>
      </c>
      <c r="I33" s="21">
        <f>SUMIFS(NOx!J:J,NOx!$B:$B,$A33,NOx!$A:$A,"COMNOx")+SUMIFS(NOx!J:J,NOx!$B:$B,$A33,NOx!$A:$A,"ELCNOx")+SUMIFS(NOx!J:J,NOx!$B:$B,$A33,NOx!$A:$A,"ETHNOx")+SUMIFS(NOx!J:J,NOx!$B:$B,$A33,NOx!$A:$A,"INDNOx")+SUMIFS(NOx!J:J,NOx!$B:$B,$A33,NOx!$A:$A,"REFNOx")+SUMIFS(NOx!J:J,NOx!$B:$B,$A33,NOx!$A:$A,"RESNOx")+SUMIFS(NOx!J:J,NOx!$B:$B,$A33,NOx!$A:$A,"RSSNOx")+SUMIFS(NOx!J:J,NOx!$B:$B,$A33,NOx!$A:$A,"TRNNOx")</f>
        <v>4300.5209251441302</v>
      </c>
      <c r="J33" s="21">
        <f>SUMIFS(NOx!K:K,NOx!$B:$B,$A33,NOx!$A:$A,"COMNOx")+SUMIFS(NOx!K:K,NOx!$B:$B,$A33,NOx!$A:$A,"ELCNOx")+SUMIFS(NOx!K:K,NOx!$B:$B,$A33,NOx!$A:$A,"ETHNOx")+SUMIFS(NOx!K:K,NOx!$B:$B,$A33,NOx!$A:$A,"INDNOx")+SUMIFS(NOx!K:K,NOx!$B:$B,$A33,NOx!$A:$A,"REFNOx")+SUMIFS(NOx!K:K,NOx!$B:$B,$A33,NOx!$A:$A,"RESNOx")+SUMIFS(NOx!K:K,NOx!$B:$B,$A33,NOx!$A:$A,"RSSNOx")+SUMIFS(NOx!K:K,NOx!$B:$B,$A33,NOx!$A:$A,"TRNNOx")</f>
        <v>4092.2994250297616</v>
      </c>
      <c r="K33" s="21">
        <f>SUMIFS(NOx!L:L,NOx!$B:$B,$A33,NOx!$A:$A,"COMNOx")+SUMIFS(NOx!L:L,NOx!$B:$B,$A33,NOx!$A:$A,"ELCNOx")+SUMIFS(NOx!L:L,NOx!$B:$B,$A33,NOx!$A:$A,"ETHNOx")+SUMIFS(NOx!L:L,NOx!$B:$B,$A33,NOx!$A:$A,"INDNOx")+SUMIFS(NOx!L:L,NOx!$B:$B,$A33,NOx!$A:$A,"REFNOx")+SUMIFS(NOx!L:L,NOx!$B:$B,$A33,NOx!$A:$A,"RESNOx")+SUMIFS(NOx!L:L,NOx!$B:$B,$A33,NOx!$A:$A,"RSSNOx")+SUMIFS(NOx!L:L,NOx!$B:$B,$A33,NOx!$A:$A,"TRNNOx")</f>
        <v>3528.9489825238907</v>
      </c>
      <c r="M33" s="9" t="str">
        <f t="shared" si="1"/>
        <v>0032</v>
      </c>
      <c r="N33" s="9">
        <f>VLOOKUP($M33,scenarios!$A$2:$I$61,3)</f>
        <v>2060</v>
      </c>
      <c r="O33" s="9" t="str">
        <f>VLOOKUP($M33,scenarios!$A$2:$I$61,4)</f>
        <v>Ref</v>
      </c>
      <c r="P33" s="9" t="str">
        <f>VLOOKUP($M33,scenarios!$A$2:$I$61,5)</f>
        <v>Ref</v>
      </c>
      <c r="Q33" s="9" t="str">
        <f>VLOOKUP($M33,scenarios!$A$2:$I$61,6)</f>
        <v>Ref</v>
      </c>
      <c r="R33" s="9" t="str">
        <f>VLOOKUP($M33,scenarios!$A$2:$I$61,7)</f>
        <v>Doe4</v>
      </c>
      <c r="S33" s="9">
        <f>VLOOKUP($M33,scenarios!$A$2:$I$61,8)</f>
        <v>2030</v>
      </c>
      <c r="T33" s="9" t="str">
        <f>VLOOKUP($M33,scenarios!$A$2:$I$61,9)</f>
        <v>Ref</v>
      </c>
    </row>
    <row r="34" spans="1:20" x14ac:dyDescent="0.3">
      <c r="A34" s="2" t="s">
        <v>33</v>
      </c>
      <c r="B34" s="21">
        <f>SUMIFS(NOx!C:C,NOx!$B:$B,$A34,NOx!$A:$A,"COMNOx")+SUMIFS(NOx!C:C,NOx!$B:$B,$A34,NOx!$A:$A,"ELCNOx")+SUMIFS(NOx!C:C,NOx!$B:$B,$A34,NOx!$A:$A,"ETHNOx")+SUMIFS(NOx!C:C,NOx!$B:$B,$A34,NOx!$A:$A,"INDNOx")+SUMIFS(NOx!C:C,NOx!$B:$B,$A34,NOx!$A:$A,"REFNOx")+SUMIFS(NOx!C:C,NOx!$B:$B,$A34,NOx!$A:$A,"RESNOx")+SUMIFS(NOx!C:C,NOx!$B:$B,$A34,NOx!$A:$A,"RSSNOx")+SUMIFS(NOx!C:C,NOx!$B:$B,$A34,NOx!$A:$A,"TRNNOx")</f>
        <v>11156.492612589373</v>
      </c>
      <c r="C34" s="21">
        <f>SUMIFS(NOx!D:D,NOx!$B:$B,$A34,NOx!$A:$A,"COMNOx")+SUMIFS(NOx!D:D,NOx!$B:$B,$A34,NOx!$A:$A,"ELCNOx")+SUMIFS(NOx!D:D,NOx!$B:$B,$A34,NOx!$A:$A,"ETHNOx")+SUMIFS(NOx!D:D,NOx!$B:$B,$A34,NOx!$A:$A,"INDNOx")+SUMIFS(NOx!D:D,NOx!$B:$B,$A34,NOx!$A:$A,"REFNOx")+SUMIFS(NOx!D:D,NOx!$B:$B,$A34,NOx!$A:$A,"RESNOx")+SUMIFS(NOx!D:D,NOx!$B:$B,$A34,NOx!$A:$A,"RSSNOx")+SUMIFS(NOx!D:D,NOx!$B:$B,$A34,NOx!$A:$A,"TRNNOx")</f>
        <v>10503.488925357715</v>
      </c>
      <c r="D34" s="21">
        <f>SUMIFS(NOx!E:E,NOx!$B:$B,$A34,NOx!$A:$A,"COMNOx")+SUMIFS(NOx!E:E,NOx!$B:$B,$A34,NOx!$A:$A,"ELCNOx")+SUMIFS(NOx!E:E,NOx!$B:$B,$A34,NOx!$A:$A,"ETHNOx")+SUMIFS(NOx!E:E,NOx!$B:$B,$A34,NOx!$A:$A,"INDNOx")+SUMIFS(NOx!E:E,NOx!$B:$B,$A34,NOx!$A:$A,"REFNOx")+SUMIFS(NOx!E:E,NOx!$B:$B,$A34,NOx!$A:$A,"RESNOx")+SUMIFS(NOx!E:E,NOx!$B:$B,$A34,NOx!$A:$A,"RSSNOx")+SUMIFS(NOx!E:E,NOx!$B:$B,$A34,NOx!$A:$A,"TRNNOx")</f>
        <v>7461.3371643099481</v>
      </c>
      <c r="E34" s="21">
        <f>SUMIFS(NOx!F:F,NOx!$B:$B,$A34,NOx!$A:$A,"COMNOx")+SUMIFS(NOx!F:F,NOx!$B:$B,$A34,NOx!$A:$A,"ELCNOx")+SUMIFS(NOx!F:F,NOx!$B:$B,$A34,NOx!$A:$A,"ETHNOx")+SUMIFS(NOx!F:F,NOx!$B:$B,$A34,NOx!$A:$A,"INDNOx")+SUMIFS(NOx!F:F,NOx!$B:$B,$A34,NOx!$A:$A,"REFNOx")+SUMIFS(NOx!F:F,NOx!$B:$B,$A34,NOx!$A:$A,"RESNOx")+SUMIFS(NOx!F:F,NOx!$B:$B,$A34,NOx!$A:$A,"RSSNOx")+SUMIFS(NOx!F:F,NOx!$B:$B,$A34,NOx!$A:$A,"TRNNOx")</f>
        <v>5766.1428837672702</v>
      </c>
      <c r="F34" s="21">
        <f>SUMIFS(NOx!G:G,NOx!$B:$B,$A34,NOx!$A:$A,"COMNOx")+SUMIFS(NOx!G:G,NOx!$B:$B,$A34,NOx!$A:$A,"ELCNOx")+SUMIFS(NOx!G:G,NOx!$B:$B,$A34,NOx!$A:$A,"ETHNOx")+SUMIFS(NOx!G:G,NOx!$B:$B,$A34,NOx!$A:$A,"INDNOx")+SUMIFS(NOx!G:G,NOx!$B:$B,$A34,NOx!$A:$A,"REFNOx")+SUMIFS(NOx!G:G,NOx!$B:$B,$A34,NOx!$A:$A,"RESNOx")+SUMIFS(NOx!G:G,NOx!$B:$B,$A34,NOx!$A:$A,"RSSNOx")+SUMIFS(NOx!G:G,NOx!$B:$B,$A34,NOx!$A:$A,"TRNNOx")</f>
        <v>4725.0580370751504</v>
      </c>
      <c r="G34" s="21">
        <f>SUMIFS(NOx!H:H,NOx!$B:$B,$A34,NOx!$A:$A,"COMNOx")+SUMIFS(NOx!H:H,NOx!$B:$B,$A34,NOx!$A:$A,"ELCNOx")+SUMIFS(NOx!H:H,NOx!$B:$B,$A34,NOx!$A:$A,"ETHNOx")+SUMIFS(NOx!H:H,NOx!$B:$B,$A34,NOx!$A:$A,"INDNOx")+SUMIFS(NOx!H:H,NOx!$B:$B,$A34,NOx!$A:$A,"REFNOx")+SUMIFS(NOx!H:H,NOx!$B:$B,$A34,NOx!$A:$A,"RESNOx")+SUMIFS(NOx!H:H,NOx!$B:$B,$A34,NOx!$A:$A,"RSSNOx")+SUMIFS(NOx!H:H,NOx!$B:$B,$A34,NOx!$A:$A,"TRNNOx")</f>
        <v>4541.8133791143064</v>
      </c>
      <c r="H34" s="21">
        <f>SUMIFS(NOx!I:I,NOx!$B:$B,$A34,NOx!$A:$A,"COMNOx")+SUMIFS(NOx!I:I,NOx!$B:$B,$A34,NOx!$A:$A,"ELCNOx")+SUMIFS(NOx!I:I,NOx!$B:$B,$A34,NOx!$A:$A,"ETHNOx")+SUMIFS(NOx!I:I,NOx!$B:$B,$A34,NOx!$A:$A,"INDNOx")+SUMIFS(NOx!I:I,NOx!$B:$B,$A34,NOx!$A:$A,"REFNOx")+SUMIFS(NOx!I:I,NOx!$B:$B,$A34,NOx!$A:$A,"RESNOx")+SUMIFS(NOx!I:I,NOx!$B:$B,$A34,NOx!$A:$A,"RSSNOx")+SUMIFS(NOx!I:I,NOx!$B:$B,$A34,NOx!$A:$A,"TRNNOx")</f>
        <v>4331.4541807403111</v>
      </c>
      <c r="I34" s="21">
        <f>SUMIFS(NOx!J:J,NOx!$B:$B,$A34,NOx!$A:$A,"COMNOx")+SUMIFS(NOx!J:J,NOx!$B:$B,$A34,NOx!$A:$A,"ELCNOx")+SUMIFS(NOx!J:J,NOx!$B:$B,$A34,NOx!$A:$A,"ETHNOx")+SUMIFS(NOx!J:J,NOx!$B:$B,$A34,NOx!$A:$A,"INDNOx")+SUMIFS(NOx!J:J,NOx!$B:$B,$A34,NOx!$A:$A,"REFNOx")+SUMIFS(NOx!J:J,NOx!$B:$B,$A34,NOx!$A:$A,"RESNOx")+SUMIFS(NOx!J:J,NOx!$B:$B,$A34,NOx!$A:$A,"RSSNOx")+SUMIFS(NOx!J:J,NOx!$B:$B,$A34,NOx!$A:$A,"TRNNOx")</f>
        <v>4300.5209251441302</v>
      </c>
      <c r="J34" s="21">
        <f>SUMIFS(NOx!K:K,NOx!$B:$B,$A34,NOx!$A:$A,"COMNOx")+SUMIFS(NOx!K:K,NOx!$B:$B,$A34,NOx!$A:$A,"ELCNOx")+SUMIFS(NOx!K:K,NOx!$B:$B,$A34,NOx!$A:$A,"ETHNOx")+SUMIFS(NOx!K:K,NOx!$B:$B,$A34,NOx!$A:$A,"INDNOx")+SUMIFS(NOx!K:K,NOx!$B:$B,$A34,NOx!$A:$A,"REFNOx")+SUMIFS(NOx!K:K,NOx!$B:$B,$A34,NOx!$A:$A,"RESNOx")+SUMIFS(NOx!K:K,NOx!$B:$B,$A34,NOx!$A:$A,"RSSNOx")+SUMIFS(NOx!K:K,NOx!$B:$B,$A34,NOx!$A:$A,"TRNNOx")</f>
        <v>4092.2994250297988</v>
      </c>
      <c r="K34" s="21">
        <f>SUMIFS(NOx!L:L,NOx!$B:$B,$A34,NOx!$A:$A,"COMNOx")+SUMIFS(NOx!L:L,NOx!$B:$B,$A34,NOx!$A:$A,"ELCNOx")+SUMIFS(NOx!L:L,NOx!$B:$B,$A34,NOx!$A:$A,"ETHNOx")+SUMIFS(NOx!L:L,NOx!$B:$B,$A34,NOx!$A:$A,"INDNOx")+SUMIFS(NOx!L:L,NOx!$B:$B,$A34,NOx!$A:$A,"REFNOx")+SUMIFS(NOx!L:L,NOx!$B:$B,$A34,NOx!$A:$A,"RESNOx")+SUMIFS(NOx!L:L,NOx!$B:$B,$A34,NOx!$A:$A,"RSSNOx")+SUMIFS(NOx!L:L,NOx!$B:$B,$A34,NOx!$A:$A,"TRNNOx")</f>
        <v>3528.9489825240153</v>
      </c>
      <c r="M34" s="9" t="str">
        <f t="shared" si="1"/>
        <v>0033</v>
      </c>
      <c r="N34" s="9">
        <f>VLOOKUP($M34,scenarios!$A$2:$I$61,3)</f>
        <v>2060</v>
      </c>
      <c r="O34" s="9" t="str">
        <f>VLOOKUP($M34,scenarios!$A$2:$I$61,4)</f>
        <v>Ref</v>
      </c>
      <c r="P34" s="9" t="str">
        <f>VLOOKUP($M34,scenarios!$A$2:$I$61,5)</f>
        <v>Ref</v>
      </c>
      <c r="Q34" s="9" t="str">
        <f>VLOOKUP($M34,scenarios!$A$2:$I$61,6)</f>
        <v>Ref</v>
      </c>
      <c r="R34" s="9" t="str">
        <f>VLOOKUP($M34,scenarios!$A$2:$I$61,7)</f>
        <v>Doe2</v>
      </c>
      <c r="S34" s="9">
        <f>VLOOKUP($M34,scenarios!$A$2:$I$61,8)</f>
        <v>2030</v>
      </c>
      <c r="T34" s="9" t="str">
        <f>VLOOKUP($M34,scenarios!$A$2:$I$61,9)</f>
        <v>Ref</v>
      </c>
    </row>
    <row r="35" spans="1:20" x14ac:dyDescent="0.3">
      <c r="A35" s="2" t="s">
        <v>34</v>
      </c>
      <c r="B35" s="21">
        <f>SUMIFS(NOx!C:C,NOx!$B:$B,$A35,NOx!$A:$A,"COMNOx")+SUMIFS(NOx!C:C,NOx!$B:$B,$A35,NOx!$A:$A,"ELCNOx")+SUMIFS(NOx!C:C,NOx!$B:$B,$A35,NOx!$A:$A,"ETHNOx")+SUMIFS(NOx!C:C,NOx!$B:$B,$A35,NOx!$A:$A,"INDNOx")+SUMIFS(NOx!C:C,NOx!$B:$B,$A35,NOx!$A:$A,"REFNOx")+SUMIFS(NOx!C:C,NOx!$B:$B,$A35,NOx!$A:$A,"RESNOx")+SUMIFS(NOx!C:C,NOx!$B:$B,$A35,NOx!$A:$A,"RSSNOx")+SUMIFS(NOx!C:C,NOx!$B:$B,$A35,NOx!$A:$A,"TRNNOx")</f>
        <v>11156.509217532159</v>
      </c>
      <c r="C35" s="21">
        <f>SUMIFS(NOx!D:D,NOx!$B:$B,$A35,NOx!$A:$A,"COMNOx")+SUMIFS(NOx!D:D,NOx!$B:$B,$A35,NOx!$A:$A,"ELCNOx")+SUMIFS(NOx!D:D,NOx!$B:$B,$A35,NOx!$A:$A,"ETHNOx")+SUMIFS(NOx!D:D,NOx!$B:$B,$A35,NOx!$A:$A,"INDNOx")+SUMIFS(NOx!D:D,NOx!$B:$B,$A35,NOx!$A:$A,"REFNOx")+SUMIFS(NOx!D:D,NOx!$B:$B,$A35,NOx!$A:$A,"RESNOx")+SUMIFS(NOx!D:D,NOx!$B:$B,$A35,NOx!$A:$A,"RSSNOx")+SUMIFS(NOx!D:D,NOx!$B:$B,$A35,NOx!$A:$A,"TRNNOx")</f>
        <v>10501.364153517896</v>
      </c>
      <c r="D35" s="21">
        <f>SUMIFS(NOx!E:E,NOx!$B:$B,$A35,NOx!$A:$A,"COMNOx")+SUMIFS(NOx!E:E,NOx!$B:$B,$A35,NOx!$A:$A,"ELCNOx")+SUMIFS(NOx!E:E,NOx!$B:$B,$A35,NOx!$A:$A,"ETHNOx")+SUMIFS(NOx!E:E,NOx!$B:$B,$A35,NOx!$A:$A,"INDNOx")+SUMIFS(NOx!E:E,NOx!$B:$B,$A35,NOx!$A:$A,"REFNOx")+SUMIFS(NOx!E:E,NOx!$B:$B,$A35,NOx!$A:$A,"RESNOx")+SUMIFS(NOx!E:E,NOx!$B:$B,$A35,NOx!$A:$A,"RSSNOx")+SUMIFS(NOx!E:E,NOx!$B:$B,$A35,NOx!$A:$A,"TRNNOx")</f>
        <v>7460.0868257920492</v>
      </c>
      <c r="E35" s="21">
        <f>SUMIFS(NOx!F:F,NOx!$B:$B,$A35,NOx!$A:$A,"COMNOx")+SUMIFS(NOx!F:F,NOx!$B:$B,$A35,NOx!$A:$A,"ELCNOx")+SUMIFS(NOx!F:F,NOx!$B:$B,$A35,NOx!$A:$A,"ETHNOx")+SUMIFS(NOx!F:F,NOx!$B:$B,$A35,NOx!$A:$A,"INDNOx")+SUMIFS(NOx!F:F,NOx!$B:$B,$A35,NOx!$A:$A,"REFNOx")+SUMIFS(NOx!F:F,NOx!$B:$B,$A35,NOx!$A:$A,"RESNOx")+SUMIFS(NOx!F:F,NOx!$B:$B,$A35,NOx!$A:$A,"RSSNOx")+SUMIFS(NOx!F:F,NOx!$B:$B,$A35,NOx!$A:$A,"TRNNOx")</f>
        <v>5763.5528502958123</v>
      </c>
      <c r="F35" s="21">
        <f>SUMIFS(NOx!G:G,NOx!$B:$B,$A35,NOx!$A:$A,"COMNOx")+SUMIFS(NOx!G:G,NOx!$B:$B,$A35,NOx!$A:$A,"ELCNOx")+SUMIFS(NOx!G:G,NOx!$B:$B,$A35,NOx!$A:$A,"ETHNOx")+SUMIFS(NOx!G:G,NOx!$B:$B,$A35,NOx!$A:$A,"INDNOx")+SUMIFS(NOx!G:G,NOx!$B:$B,$A35,NOx!$A:$A,"REFNOx")+SUMIFS(NOx!G:G,NOx!$B:$B,$A35,NOx!$A:$A,"RESNOx")+SUMIFS(NOx!G:G,NOx!$B:$B,$A35,NOx!$A:$A,"RSSNOx")+SUMIFS(NOx!G:G,NOx!$B:$B,$A35,NOx!$A:$A,"TRNNOx")</f>
        <v>4724.9373528105352</v>
      </c>
      <c r="G35" s="21">
        <f>SUMIFS(NOx!H:H,NOx!$B:$B,$A35,NOx!$A:$A,"COMNOx")+SUMIFS(NOx!H:H,NOx!$B:$B,$A35,NOx!$A:$A,"ELCNOx")+SUMIFS(NOx!H:H,NOx!$B:$B,$A35,NOx!$A:$A,"ETHNOx")+SUMIFS(NOx!H:H,NOx!$B:$B,$A35,NOx!$A:$A,"INDNOx")+SUMIFS(NOx!H:H,NOx!$B:$B,$A35,NOx!$A:$A,"REFNOx")+SUMIFS(NOx!H:H,NOx!$B:$B,$A35,NOx!$A:$A,"RESNOx")+SUMIFS(NOx!H:H,NOx!$B:$B,$A35,NOx!$A:$A,"RSSNOx")+SUMIFS(NOx!H:H,NOx!$B:$B,$A35,NOx!$A:$A,"TRNNOx")</f>
        <v>4540.8744918582797</v>
      </c>
      <c r="H35" s="21">
        <f>SUMIFS(NOx!I:I,NOx!$B:$B,$A35,NOx!$A:$A,"COMNOx")+SUMIFS(NOx!I:I,NOx!$B:$B,$A35,NOx!$A:$A,"ELCNOx")+SUMIFS(NOx!I:I,NOx!$B:$B,$A35,NOx!$A:$A,"ETHNOx")+SUMIFS(NOx!I:I,NOx!$B:$B,$A35,NOx!$A:$A,"INDNOx")+SUMIFS(NOx!I:I,NOx!$B:$B,$A35,NOx!$A:$A,"REFNOx")+SUMIFS(NOx!I:I,NOx!$B:$B,$A35,NOx!$A:$A,"RESNOx")+SUMIFS(NOx!I:I,NOx!$B:$B,$A35,NOx!$A:$A,"RSSNOx")+SUMIFS(NOx!I:I,NOx!$B:$B,$A35,NOx!$A:$A,"TRNNOx")</f>
        <v>4326.9886504088809</v>
      </c>
      <c r="I35" s="21">
        <f>SUMIFS(NOx!J:J,NOx!$B:$B,$A35,NOx!$A:$A,"COMNOx")+SUMIFS(NOx!J:J,NOx!$B:$B,$A35,NOx!$A:$A,"ELCNOx")+SUMIFS(NOx!J:J,NOx!$B:$B,$A35,NOx!$A:$A,"ETHNOx")+SUMIFS(NOx!J:J,NOx!$B:$B,$A35,NOx!$A:$A,"INDNOx")+SUMIFS(NOx!J:J,NOx!$B:$B,$A35,NOx!$A:$A,"REFNOx")+SUMIFS(NOx!J:J,NOx!$B:$B,$A35,NOx!$A:$A,"RESNOx")+SUMIFS(NOx!J:J,NOx!$B:$B,$A35,NOx!$A:$A,"RSSNOx")+SUMIFS(NOx!J:J,NOx!$B:$B,$A35,NOx!$A:$A,"TRNNOx")</f>
        <v>4290.1075034077112</v>
      </c>
      <c r="J35" s="21">
        <f>SUMIFS(NOx!K:K,NOx!$B:$B,$A35,NOx!$A:$A,"COMNOx")+SUMIFS(NOx!K:K,NOx!$B:$B,$A35,NOx!$A:$A,"ELCNOx")+SUMIFS(NOx!K:K,NOx!$B:$B,$A35,NOx!$A:$A,"ETHNOx")+SUMIFS(NOx!K:K,NOx!$B:$B,$A35,NOx!$A:$A,"INDNOx")+SUMIFS(NOx!K:K,NOx!$B:$B,$A35,NOx!$A:$A,"REFNOx")+SUMIFS(NOx!K:K,NOx!$B:$B,$A35,NOx!$A:$A,"RESNOx")+SUMIFS(NOx!K:K,NOx!$B:$B,$A35,NOx!$A:$A,"RSSNOx")+SUMIFS(NOx!K:K,NOx!$B:$B,$A35,NOx!$A:$A,"TRNNOx")</f>
        <v>4093.5915961121987</v>
      </c>
      <c r="K35" s="21">
        <f>SUMIFS(NOx!L:L,NOx!$B:$B,$A35,NOx!$A:$A,"COMNOx")+SUMIFS(NOx!L:L,NOx!$B:$B,$A35,NOx!$A:$A,"ELCNOx")+SUMIFS(NOx!L:L,NOx!$B:$B,$A35,NOx!$A:$A,"ETHNOx")+SUMIFS(NOx!L:L,NOx!$B:$B,$A35,NOx!$A:$A,"INDNOx")+SUMIFS(NOx!L:L,NOx!$B:$B,$A35,NOx!$A:$A,"REFNOx")+SUMIFS(NOx!L:L,NOx!$B:$B,$A35,NOx!$A:$A,"RESNOx")+SUMIFS(NOx!L:L,NOx!$B:$B,$A35,NOx!$A:$A,"RSSNOx")+SUMIFS(NOx!L:L,NOx!$B:$B,$A35,NOx!$A:$A,"TRNNOx")</f>
        <v>3494.655319531345</v>
      </c>
      <c r="M35" s="9" t="str">
        <f t="shared" si="1"/>
        <v>0034</v>
      </c>
      <c r="N35" s="9">
        <f>VLOOKUP($M35,scenarios!$A$2:$I$61,3)</f>
        <v>2060</v>
      </c>
      <c r="O35" s="9" t="str">
        <f>VLOOKUP($M35,scenarios!$A$2:$I$61,4)</f>
        <v>Ref</v>
      </c>
      <c r="P35" s="9" t="str">
        <f>VLOOKUP($M35,scenarios!$A$2:$I$61,5)</f>
        <v>Ref</v>
      </c>
      <c r="Q35" s="9" t="str">
        <f>VLOOKUP($M35,scenarios!$A$2:$I$61,6)</f>
        <v>Linear-Steady</v>
      </c>
      <c r="R35" s="9" t="str">
        <f>VLOOKUP($M35,scenarios!$A$2:$I$61,7)</f>
        <v>Low</v>
      </c>
      <c r="S35" s="9">
        <f>VLOOKUP($M35,scenarios!$A$2:$I$61,8)</f>
        <v>2030</v>
      </c>
      <c r="T35" s="9" t="str">
        <f>VLOOKUP($M35,scenarios!$A$2:$I$61,9)</f>
        <v>Ref</v>
      </c>
    </row>
    <row r="36" spans="1:20" x14ac:dyDescent="0.3">
      <c r="A36" s="2" t="s">
        <v>35</v>
      </c>
      <c r="B36" s="21">
        <f>SUMIFS(NOx!C:C,NOx!$B:$B,$A36,NOx!$A:$A,"COMNOx")+SUMIFS(NOx!C:C,NOx!$B:$B,$A36,NOx!$A:$A,"ELCNOx")+SUMIFS(NOx!C:C,NOx!$B:$B,$A36,NOx!$A:$A,"ETHNOx")+SUMIFS(NOx!C:C,NOx!$B:$B,$A36,NOx!$A:$A,"INDNOx")+SUMIFS(NOx!C:C,NOx!$B:$B,$A36,NOx!$A:$A,"REFNOx")+SUMIFS(NOx!C:C,NOx!$B:$B,$A36,NOx!$A:$A,"RESNOx")+SUMIFS(NOx!C:C,NOx!$B:$B,$A36,NOx!$A:$A,"RSSNOx")+SUMIFS(NOx!C:C,NOx!$B:$B,$A36,NOx!$A:$A,"TRNNOx")</f>
        <v>11156.509217532148</v>
      </c>
      <c r="C36" s="21">
        <f>SUMIFS(NOx!D:D,NOx!$B:$B,$A36,NOx!$A:$A,"COMNOx")+SUMIFS(NOx!D:D,NOx!$B:$B,$A36,NOx!$A:$A,"ELCNOx")+SUMIFS(NOx!D:D,NOx!$B:$B,$A36,NOx!$A:$A,"ETHNOx")+SUMIFS(NOx!D:D,NOx!$B:$B,$A36,NOx!$A:$A,"INDNOx")+SUMIFS(NOx!D:D,NOx!$B:$B,$A36,NOx!$A:$A,"REFNOx")+SUMIFS(NOx!D:D,NOx!$B:$B,$A36,NOx!$A:$A,"RESNOx")+SUMIFS(NOx!D:D,NOx!$B:$B,$A36,NOx!$A:$A,"RSSNOx")+SUMIFS(NOx!D:D,NOx!$B:$B,$A36,NOx!$A:$A,"TRNNOx")</f>
        <v>10501.36415351789</v>
      </c>
      <c r="D36" s="21">
        <f>SUMIFS(NOx!E:E,NOx!$B:$B,$A36,NOx!$A:$A,"COMNOx")+SUMIFS(NOx!E:E,NOx!$B:$B,$A36,NOx!$A:$A,"ELCNOx")+SUMIFS(NOx!E:E,NOx!$B:$B,$A36,NOx!$A:$A,"ETHNOx")+SUMIFS(NOx!E:E,NOx!$B:$B,$A36,NOx!$A:$A,"INDNOx")+SUMIFS(NOx!E:E,NOx!$B:$B,$A36,NOx!$A:$A,"REFNOx")+SUMIFS(NOx!E:E,NOx!$B:$B,$A36,NOx!$A:$A,"RESNOx")+SUMIFS(NOx!E:E,NOx!$B:$B,$A36,NOx!$A:$A,"RSSNOx")+SUMIFS(NOx!E:E,NOx!$B:$B,$A36,NOx!$A:$A,"TRNNOx")</f>
        <v>7459.5351189838466</v>
      </c>
      <c r="E36" s="21">
        <f>SUMIFS(NOx!F:F,NOx!$B:$B,$A36,NOx!$A:$A,"COMNOx")+SUMIFS(NOx!F:F,NOx!$B:$B,$A36,NOx!$A:$A,"ELCNOx")+SUMIFS(NOx!F:F,NOx!$B:$B,$A36,NOx!$A:$A,"ETHNOx")+SUMIFS(NOx!F:F,NOx!$B:$B,$A36,NOx!$A:$A,"INDNOx")+SUMIFS(NOx!F:F,NOx!$B:$B,$A36,NOx!$A:$A,"REFNOx")+SUMIFS(NOx!F:F,NOx!$B:$B,$A36,NOx!$A:$A,"RESNOx")+SUMIFS(NOx!F:F,NOx!$B:$B,$A36,NOx!$A:$A,"RSSNOx")+SUMIFS(NOx!F:F,NOx!$B:$B,$A36,NOx!$A:$A,"TRNNOx")</f>
        <v>5763.4951130849022</v>
      </c>
      <c r="F36" s="21">
        <f>SUMIFS(NOx!G:G,NOx!$B:$B,$A36,NOx!$A:$A,"COMNOx")+SUMIFS(NOx!G:G,NOx!$B:$B,$A36,NOx!$A:$A,"ELCNOx")+SUMIFS(NOx!G:G,NOx!$B:$B,$A36,NOx!$A:$A,"ETHNOx")+SUMIFS(NOx!G:G,NOx!$B:$B,$A36,NOx!$A:$A,"INDNOx")+SUMIFS(NOx!G:G,NOx!$B:$B,$A36,NOx!$A:$A,"REFNOx")+SUMIFS(NOx!G:G,NOx!$B:$B,$A36,NOx!$A:$A,"RESNOx")+SUMIFS(NOx!G:G,NOx!$B:$B,$A36,NOx!$A:$A,"RSSNOx")+SUMIFS(NOx!G:G,NOx!$B:$B,$A36,NOx!$A:$A,"TRNNOx")</f>
        <v>4724.9373528191572</v>
      </c>
      <c r="G36" s="21">
        <f>SUMIFS(NOx!H:H,NOx!$B:$B,$A36,NOx!$A:$A,"COMNOx")+SUMIFS(NOx!H:H,NOx!$B:$B,$A36,NOx!$A:$A,"ELCNOx")+SUMIFS(NOx!H:H,NOx!$B:$B,$A36,NOx!$A:$A,"ETHNOx")+SUMIFS(NOx!H:H,NOx!$B:$B,$A36,NOx!$A:$A,"INDNOx")+SUMIFS(NOx!H:H,NOx!$B:$B,$A36,NOx!$A:$A,"REFNOx")+SUMIFS(NOx!H:H,NOx!$B:$B,$A36,NOx!$A:$A,"RESNOx")+SUMIFS(NOx!H:H,NOx!$B:$B,$A36,NOx!$A:$A,"RSSNOx")+SUMIFS(NOx!H:H,NOx!$B:$B,$A36,NOx!$A:$A,"TRNNOx")</f>
        <v>4540.8744918625962</v>
      </c>
      <c r="H36" s="21">
        <f>SUMIFS(NOx!I:I,NOx!$B:$B,$A36,NOx!$A:$A,"COMNOx")+SUMIFS(NOx!I:I,NOx!$B:$B,$A36,NOx!$A:$A,"ELCNOx")+SUMIFS(NOx!I:I,NOx!$B:$B,$A36,NOx!$A:$A,"ETHNOx")+SUMIFS(NOx!I:I,NOx!$B:$B,$A36,NOx!$A:$A,"INDNOx")+SUMIFS(NOx!I:I,NOx!$B:$B,$A36,NOx!$A:$A,"REFNOx")+SUMIFS(NOx!I:I,NOx!$B:$B,$A36,NOx!$A:$A,"RESNOx")+SUMIFS(NOx!I:I,NOx!$B:$B,$A36,NOx!$A:$A,"RSSNOx")+SUMIFS(NOx!I:I,NOx!$B:$B,$A36,NOx!$A:$A,"TRNNOx")</f>
        <v>4326.9886504153155</v>
      </c>
      <c r="I36" s="21">
        <f>SUMIFS(NOx!J:J,NOx!$B:$B,$A36,NOx!$A:$A,"COMNOx")+SUMIFS(NOx!J:J,NOx!$B:$B,$A36,NOx!$A:$A,"ELCNOx")+SUMIFS(NOx!J:J,NOx!$B:$B,$A36,NOx!$A:$A,"ETHNOx")+SUMIFS(NOx!J:J,NOx!$B:$B,$A36,NOx!$A:$A,"INDNOx")+SUMIFS(NOx!J:J,NOx!$B:$B,$A36,NOx!$A:$A,"REFNOx")+SUMIFS(NOx!J:J,NOx!$B:$B,$A36,NOx!$A:$A,"RESNOx")+SUMIFS(NOx!J:J,NOx!$B:$B,$A36,NOx!$A:$A,"RSSNOx")+SUMIFS(NOx!J:J,NOx!$B:$B,$A36,NOx!$A:$A,"TRNNOx")</f>
        <v>4290.1075034080268</v>
      </c>
      <c r="J36" s="21">
        <f>SUMIFS(NOx!K:K,NOx!$B:$B,$A36,NOx!$A:$A,"COMNOx")+SUMIFS(NOx!K:K,NOx!$B:$B,$A36,NOx!$A:$A,"ELCNOx")+SUMIFS(NOx!K:K,NOx!$B:$B,$A36,NOx!$A:$A,"ETHNOx")+SUMIFS(NOx!K:K,NOx!$B:$B,$A36,NOx!$A:$A,"INDNOx")+SUMIFS(NOx!K:K,NOx!$B:$B,$A36,NOx!$A:$A,"REFNOx")+SUMIFS(NOx!K:K,NOx!$B:$B,$A36,NOx!$A:$A,"RESNOx")+SUMIFS(NOx!K:K,NOx!$B:$B,$A36,NOx!$A:$A,"RSSNOx")+SUMIFS(NOx!K:K,NOx!$B:$B,$A36,NOx!$A:$A,"TRNNOx")</f>
        <v>4093.5915960796797</v>
      </c>
      <c r="K36" s="21">
        <f>SUMIFS(NOx!L:L,NOx!$B:$B,$A36,NOx!$A:$A,"COMNOx")+SUMIFS(NOx!L:L,NOx!$B:$B,$A36,NOx!$A:$A,"ELCNOx")+SUMIFS(NOx!L:L,NOx!$B:$B,$A36,NOx!$A:$A,"ETHNOx")+SUMIFS(NOx!L:L,NOx!$B:$B,$A36,NOx!$A:$A,"INDNOx")+SUMIFS(NOx!L:L,NOx!$B:$B,$A36,NOx!$A:$A,"REFNOx")+SUMIFS(NOx!L:L,NOx!$B:$B,$A36,NOx!$A:$A,"RESNOx")+SUMIFS(NOx!L:L,NOx!$B:$B,$A36,NOx!$A:$A,"RSSNOx")+SUMIFS(NOx!L:L,NOx!$B:$B,$A36,NOx!$A:$A,"TRNNOx")</f>
        <v>3494.655319539861</v>
      </c>
      <c r="M36" s="9" t="str">
        <f t="shared" si="1"/>
        <v>0035</v>
      </c>
      <c r="N36" s="9">
        <f>VLOOKUP($M36,scenarios!$A$2:$I$61,3)</f>
        <v>2060</v>
      </c>
      <c r="O36" s="9" t="str">
        <f>VLOOKUP($M36,scenarios!$A$2:$I$61,4)</f>
        <v>Ref</v>
      </c>
      <c r="P36" s="9" t="str">
        <f>VLOOKUP($M36,scenarios!$A$2:$I$61,5)</f>
        <v>Ref</v>
      </c>
      <c r="Q36" s="9" t="str">
        <f>VLOOKUP($M36,scenarios!$A$2:$I$61,6)</f>
        <v>Linear-Steady</v>
      </c>
      <c r="R36" s="9" t="str">
        <f>VLOOKUP($M36,scenarios!$A$2:$I$61,7)</f>
        <v>Doe4</v>
      </c>
      <c r="S36" s="9">
        <f>VLOOKUP($M36,scenarios!$A$2:$I$61,8)</f>
        <v>2030</v>
      </c>
      <c r="T36" s="9" t="str">
        <f>VLOOKUP($M36,scenarios!$A$2:$I$61,9)</f>
        <v>Ref</v>
      </c>
    </row>
    <row r="37" spans="1:20" x14ac:dyDescent="0.3">
      <c r="A37" s="2" t="s">
        <v>36</v>
      </c>
      <c r="B37" s="21">
        <f>SUMIFS(NOx!C:C,NOx!$B:$B,$A37,NOx!$A:$A,"COMNOx")+SUMIFS(NOx!C:C,NOx!$B:$B,$A37,NOx!$A:$A,"ELCNOx")+SUMIFS(NOx!C:C,NOx!$B:$B,$A37,NOx!$A:$A,"ETHNOx")+SUMIFS(NOx!C:C,NOx!$B:$B,$A37,NOx!$A:$A,"INDNOx")+SUMIFS(NOx!C:C,NOx!$B:$B,$A37,NOx!$A:$A,"REFNOx")+SUMIFS(NOx!C:C,NOx!$B:$B,$A37,NOx!$A:$A,"RESNOx")+SUMIFS(NOx!C:C,NOx!$B:$B,$A37,NOx!$A:$A,"RSSNOx")+SUMIFS(NOx!C:C,NOx!$B:$B,$A37,NOx!$A:$A,"TRNNOx")</f>
        <v>11156.509217532146</v>
      </c>
      <c r="C37" s="21">
        <f>SUMIFS(NOx!D:D,NOx!$B:$B,$A37,NOx!$A:$A,"COMNOx")+SUMIFS(NOx!D:D,NOx!$B:$B,$A37,NOx!$A:$A,"ELCNOx")+SUMIFS(NOx!D:D,NOx!$B:$B,$A37,NOx!$A:$A,"ETHNOx")+SUMIFS(NOx!D:D,NOx!$B:$B,$A37,NOx!$A:$A,"INDNOx")+SUMIFS(NOx!D:D,NOx!$B:$B,$A37,NOx!$A:$A,"REFNOx")+SUMIFS(NOx!D:D,NOx!$B:$B,$A37,NOx!$A:$A,"RESNOx")+SUMIFS(NOx!D:D,NOx!$B:$B,$A37,NOx!$A:$A,"RSSNOx")+SUMIFS(NOx!D:D,NOx!$B:$B,$A37,NOx!$A:$A,"TRNNOx")</f>
        <v>10501.364153487482</v>
      </c>
      <c r="D37" s="21">
        <f>SUMIFS(NOx!E:E,NOx!$B:$B,$A37,NOx!$A:$A,"COMNOx")+SUMIFS(NOx!E:E,NOx!$B:$B,$A37,NOx!$A:$A,"ELCNOx")+SUMIFS(NOx!E:E,NOx!$B:$B,$A37,NOx!$A:$A,"ETHNOx")+SUMIFS(NOx!E:E,NOx!$B:$B,$A37,NOx!$A:$A,"INDNOx")+SUMIFS(NOx!E:E,NOx!$B:$B,$A37,NOx!$A:$A,"REFNOx")+SUMIFS(NOx!E:E,NOx!$B:$B,$A37,NOx!$A:$A,"RESNOx")+SUMIFS(NOx!E:E,NOx!$B:$B,$A37,NOx!$A:$A,"RSSNOx")+SUMIFS(NOx!E:E,NOx!$B:$B,$A37,NOx!$A:$A,"TRNNOx")</f>
        <v>7460.0868257916027</v>
      </c>
      <c r="E37" s="21">
        <f>SUMIFS(NOx!F:F,NOx!$B:$B,$A37,NOx!$A:$A,"COMNOx")+SUMIFS(NOx!F:F,NOx!$B:$B,$A37,NOx!$A:$A,"ELCNOx")+SUMIFS(NOx!F:F,NOx!$B:$B,$A37,NOx!$A:$A,"ETHNOx")+SUMIFS(NOx!F:F,NOx!$B:$B,$A37,NOx!$A:$A,"INDNOx")+SUMIFS(NOx!F:F,NOx!$B:$B,$A37,NOx!$A:$A,"REFNOx")+SUMIFS(NOx!F:F,NOx!$B:$B,$A37,NOx!$A:$A,"RESNOx")+SUMIFS(NOx!F:F,NOx!$B:$B,$A37,NOx!$A:$A,"RSSNOx")+SUMIFS(NOx!F:F,NOx!$B:$B,$A37,NOx!$A:$A,"TRNNOx")</f>
        <v>5763.5528503003052</v>
      </c>
      <c r="F37" s="21">
        <f>SUMIFS(NOx!G:G,NOx!$B:$B,$A37,NOx!$A:$A,"COMNOx")+SUMIFS(NOx!G:G,NOx!$B:$B,$A37,NOx!$A:$A,"ELCNOx")+SUMIFS(NOx!G:G,NOx!$B:$B,$A37,NOx!$A:$A,"ETHNOx")+SUMIFS(NOx!G:G,NOx!$B:$B,$A37,NOx!$A:$A,"INDNOx")+SUMIFS(NOx!G:G,NOx!$B:$B,$A37,NOx!$A:$A,"REFNOx")+SUMIFS(NOx!G:G,NOx!$B:$B,$A37,NOx!$A:$A,"RESNOx")+SUMIFS(NOx!G:G,NOx!$B:$B,$A37,NOx!$A:$A,"RSSNOx")+SUMIFS(NOx!G:G,NOx!$B:$B,$A37,NOx!$A:$A,"TRNNOx")</f>
        <v>4724.9373528057695</v>
      </c>
      <c r="G37" s="21">
        <f>SUMIFS(NOx!H:H,NOx!$B:$B,$A37,NOx!$A:$A,"COMNOx")+SUMIFS(NOx!H:H,NOx!$B:$B,$A37,NOx!$A:$A,"ELCNOx")+SUMIFS(NOx!H:H,NOx!$B:$B,$A37,NOx!$A:$A,"ETHNOx")+SUMIFS(NOx!H:H,NOx!$B:$B,$A37,NOx!$A:$A,"INDNOx")+SUMIFS(NOx!H:H,NOx!$B:$B,$A37,NOx!$A:$A,"REFNOx")+SUMIFS(NOx!H:H,NOx!$B:$B,$A37,NOx!$A:$A,"RESNOx")+SUMIFS(NOx!H:H,NOx!$B:$B,$A37,NOx!$A:$A,"RSSNOx")+SUMIFS(NOx!H:H,NOx!$B:$B,$A37,NOx!$A:$A,"TRNNOx")</f>
        <v>4540.8744918558568</v>
      </c>
      <c r="H37" s="21">
        <f>SUMIFS(NOx!I:I,NOx!$B:$B,$A37,NOx!$A:$A,"COMNOx")+SUMIFS(NOx!I:I,NOx!$B:$B,$A37,NOx!$A:$A,"ELCNOx")+SUMIFS(NOx!I:I,NOx!$B:$B,$A37,NOx!$A:$A,"ETHNOx")+SUMIFS(NOx!I:I,NOx!$B:$B,$A37,NOx!$A:$A,"INDNOx")+SUMIFS(NOx!I:I,NOx!$B:$B,$A37,NOx!$A:$A,"REFNOx")+SUMIFS(NOx!I:I,NOx!$B:$B,$A37,NOx!$A:$A,"RESNOx")+SUMIFS(NOx!I:I,NOx!$B:$B,$A37,NOx!$A:$A,"RSSNOx")+SUMIFS(NOx!I:I,NOx!$B:$B,$A37,NOx!$A:$A,"TRNNOx")</f>
        <v>4326.9886504036376</v>
      </c>
      <c r="I37" s="21">
        <f>SUMIFS(NOx!J:J,NOx!$B:$B,$A37,NOx!$A:$A,"COMNOx")+SUMIFS(NOx!J:J,NOx!$B:$B,$A37,NOx!$A:$A,"ELCNOx")+SUMIFS(NOx!J:J,NOx!$B:$B,$A37,NOx!$A:$A,"ETHNOx")+SUMIFS(NOx!J:J,NOx!$B:$B,$A37,NOx!$A:$A,"INDNOx")+SUMIFS(NOx!J:J,NOx!$B:$B,$A37,NOx!$A:$A,"REFNOx")+SUMIFS(NOx!J:J,NOx!$B:$B,$A37,NOx!$A:$A,"RESNOx")+SUMIFS(NOx!J:J,NOx!$B:$B,$A37,NOx!$A:$A,"RSSNOx")+SUMIFS(NOx!J:J,NOx!$B:$B,$A37,NOx!$A:$A,"TRNNOx")</f>
        <v>4290.1075034080613</v>
      </c>
      <c r="J37" s="21">
        <f>SUMIFS(NOx!K:K,NOx!$B:$B,$A37,NOx!$A:$A,"COMNOx")+SUMIFS(NOx!K:K,NOx!$B:$B,$A37,NOx!$A:$A,"ELCNOx")+SUMIFS(NOx!K:K,NOx!$B:$B,$A37,NOx!$A:$A,"ETHNOx")+SUMIFS(NOx!K:K,NOx!$B:$B,$A37,NOx!$A:$A,"INDNOx")+SUMIFS(NOx!K:K,NOx!$B:$B,$A37,NOx!$A:$A,"REFNOx")+SUMIFS(NOx!K:K,NOx!$B:$B,$A37,NOx!$A:$A,"RESNOx")+SUMIFS(NOx!K:K,NOx!$B:$B,$A37,NOx!$A:$A,"RSSNOx")+SUMIFS(NOx!K:K,NOx!$B:$B,$A37,NOx!$A:$A,"TRNNOx")</f>
        <v>4093.5915961104961</v>
      </c>
      <c r="K37" s="21">
        <f>SUMIFS(NOx!L:L,NOx!$B:$B,$A37,NOx!$A:$A,"COMNOx")+SUMIFS(NOx!L:L,NOx!$B:$B,$A37,NOx!$A:$A,"ELCNOx")+SUMIFS(NOx!L:L,NOx!$B:$B,$A37,NOx!$A:$A,"ETHNOx")+SUMIFS(NOx!L:L,NOx!$B:$B,$A37,NOx!$A:$A,"INDNOx")+SUMIFS(NOx!L:L,NOx!$B:$B,$A37,NOx!$A:$A,"REFNOx")+SUMIFS(NOx!L:L,NOx!$B:$B,$A37,NOx!$A:$A,"RESNOx")+SUMIFS(NOx!L:L,NOx!$B:$B,$A37,NOx!$A:$A,"RSSNOx")+SUMIFS(NOx!L:L,NOx!$B:$B,$A37,NOx!$A:$A,"TRNNOx")</f>
        <v>3494.655319537896</v>
      </c>
      <c r="M37" s="9" t="str">
        <f t="shared" si="1"/>
        <v>0036</v>
      </c>
      <c r="N37" s="9">
        <f>VLOOKUP($M37,scenarios!$A$2:$I$61,3)</f>
        <v>2060</v>
      </c>
      <c r="O37" s="9" t="str">
        <f>VLOOKUP($M37,scenarios!$A$2:$I$61,4)</f>
        <v>Ref</v>
      </c>
      <c r="P37" s="9" t="str">
        <f>VLOOKUP($M37,scenarios!$A$2:$I$61,5)</f>
        <v>Ref</v>
      </c>
      <c r="Q37" s="9" t="str">
        <f>VLOOKUP($M37,scenarios!$A$2:$I$61,6)</f>
        <v>Linear-Steady</v>
      </c>
      <c r="R37" s="9" t="str">
        <f>VLOOKUP($M37,scenarios!$A$2:$I$61,7)</f>
        <v>Doe2</v>
      </c>
      <c r="S37" s="9">
        <f>VLOOKUP($M37,scenarios!$A$2:$I$61,8)</f>
        <v>2030</v>
      </c>
      <c r="T37" s="9" t="str">
        <f>VLOOKUP($M37,scenarios!$A$2:$I$61,9)</f>
        <v>Ref</v>
      </c>
    </row>
    <row r="38" spans="1:20" x14ac:dyDescent="0.3">
      <c r="A38" s="2" t="s">
        <v>186</v>
      </c>
      <c r="B38" s="21">
        <f>SUMIFS(NOx!C:C,NOx!$B:$B,$A38,NOx!$A:$A,"COMNOx")+SUMIFS(NOx!C:C,NOx!$B:$B,$A38,NOx!$A:$A,"ELCNOx")+SUMIFS(NOx!C:C,NOx!$B:$B,$A38,NOx!$A:$A,"ETHNOx")+SUMIFS(NOx!C:C,NOx!$B:$B,$A38,NOx!$A:$A,"INDNOx")+SUMIFS(NOx!C:C,NOx!$B:$B,$A38,NOx!$A:$A,"REFNOx")+SUMIFS(NOx!C:C,NOx!$B:$B,$A38,NOx!$A:$A,"RESNOx")+SUMIFS(NOx!C:C,NOx!$B:$B,$A38,NOx!$A:$A,"RSSNOx")+SUMIFS(NOx!C:C,NOx!$B:$B,$A38,NOx!$A:$A,"TRNNOx")</f>
        <v>11156.509216831171</v>
      </c>
      <c r="C38" s="21">
        <f>SUMIFS(NOx!D:D,NOx!$B:$B,$A38,NOx!$A:$A,"COMNOx")+SUMIFS(NOx!D:D,NOx!$B:$B,$A38,NOx!$A:$A,"ELCNOx")+SUMIFS(NOx!D:D,NOx!$B:$B,$A38,NOx!$A:$A,"ETHNOx")+SUMIFS(NOx!D:D,NOx!$B:$B,$A38,NOx!$A:$A,"INDNOx")+SUMIFS(NOx!D:D,NOx!$B:$B,$A38,NOx!$A:$A,"REFNOx")+SUMIFS(NOx!D:D,NOx!$B:$B,$A38,NOx!$A:$A,"RESNOx")+SUMIFS(NOx!D:D,NOx!$B:$B,$A38,NOx!$A:$A,"RSSNOx")+SUMIFS(NOx!D:D,NOx!$B:$B,$A38,NOx!$A:$A,"TRNNOx")</f>
        <v>10501.547016159231</v>
      </c>
      <c r="D38" s="21">
        <f>SUMIFS(NOx!E:E,NOx!$B:$B,$A38,NOx!$A:$A,"COMNOx")+SUMIFS(NOx!E:E,NOx!$B:$B,$A38,NOx!$A:$A,"ELCNOx")+SUMIFS(NOx!E:E,NOx!$B:$B,$A38,NOx!$A:$A,"ETHNOx")+SUMIFS(NOx!E:E,NOx!$B:$B,$A38,NOx!$A:$A,"INDNOx")+SUMIFS(NOx!E:E,NOx!$B:$B,$A38,NOx!$A:$A,"REFNOx")+SUMIFS(NOx!E:E,NOx!$B:$B,$A38,NOx!$A:$A,"RESNOx")+SUMIFS(NOx!E:E,NOx!$B:$B,$A38,NOx!$A:$A,"RSSNOx")+SUMIFS(NOx!E:E,NOx!$B:$B,$A38,NOx!$A:$A,"TRNNOx")</f>
        <v>7460.4763840295163</v>
      </c>
      <c r="E38" s="21">
        <f>SUMIFS(NOx!F:F,NOx!$B:$B,$A38,NOx!$A:$A,"COMNOx")+SUMIFS(NOx!F:F,NOx!$B:$B,$A38,NOx!$A:$A,"ELCNOx")+SUMIFS(NOx!F:F,NOx!$B:$B,$A38,NOx!$A:$A,"ETHNOx")+SUMIFS(NOx!F:F,NOx!$B:$B,$A38,NOx!$A:$A,"INDNOx")+SUMIFS(NOx!F:F,NOx!$B:$B,$A38,NOx!$A:$A,"REFNOx")+SUMIFS(NOx!F:F,NOx!$B:$B,$A38,NOx!$A:$A,"RESNOx")+SUMIFS(NOx!F:F,NOx!$B:$B,$A38,NOx!$A:$A,"RSSNOx")+SUMIFS(NOx!F:F,NOx!$B:$B,$A38,NOx!$A:$A,"TRNNOx")</f>
        <v>5765.7677875443078</v>
      </c>
      <c r="F38" s="21">
        <f>SUMIFS(NOx!G:G,NOx!$B:$B,$A38,NOx!$A:$A,"COMNOx")+SUMIFS(NOx!G:G,NOx!$B:$B,$A38,NOx!$A:$A,"ELCNOx")+SUMIFS(NOx!G:G,NOx!$B:$B,$A38,NOx!$A:$A,"ETHNOx")+SUMIFS(NOx!G:G,NOx!$B:$B,$A38,NOx!$A:$A,"INDNOx")+SUMIFS(NOx!G:G,NOx!$B:$B,$A38,NOx!$A:$A,"REFNOx")+SUMIFS(NOx!G:G,NOx!$B:$B,$A38,NOx!$A:$A,"RESNOx")+SUMIFS(NOx!G:G,NOx!$B:$B,$A38,NOx!$A:$A,"RSSNOx")+SUMIFS(NOx!G:G,NOx!$B:$B,$A38,NOx!$A:$A,"TRNNOx")</f>
        <v>4723.8802001009535</v>
      </c>
      <c r="G38" s="21">
        <f>SUMIFS(NOx!H:H,NOx!$B:$B,$A38,NOx!$A:$A,"COMNOx")+SUMIFS(NOx!H:H,NOx!$B:$B,$A38,NOx!$A:$A,"ELCNOx")+SUMIFS(NOx!H:H,NOx!$B:$B,$A38,NOx!$A:$A,"ETHNOx")+SUMIFS(NOx!H:H,NOx!$B:$B,$A38,NOx!$A:$A,"INDNOx")+SUMIFS(NOx!H:H,NOx!$B:$B,$A38,NOx!$A:$A,"REFNOx")+SUMIFS(NOx!H:H,NOx!$B:$B,$A38,NOx!$A:$A,"RESNOx")+SUMIFS(NOx!H:H,NOx!$B:$B,$A38,NOx!$A:$A,"RSSNOx")+SUMIFS(NOx!H:H,NOx!$B:$B,$A38,NOx!$A:$A,"TRNNOx")</f>
        <v>4535.3326484921781</v>
      </c>
      <c r="H38" s="21">
        <f>SUMIFS(NOx!I:I,NOx!$B:$B,$A38,NOx!$A:$A,"COMNOx")+SUMIFS(NOx!I:I,NOx!$B:$B,$A38,NOx!$A:$A,"ELCNOx")+SUMIFS(NOx!I:I,NOx!$B:$B,$A38,NOx!$A:$A,"ETHNOx")+SUMIFS(NOx!I:I,NOx!$B:$B,$A38,NOx!$A:$A,"INDNOx")+SUMIFS(NOx!I:I,NOx!$B:$B,$A38,NOx!$A:$A,"REFNOx")+SUMIFS(NOx!I:I,NOx!$B:$B,$A38,NOx!$A:$A,"RESNOx")+SUMIFS(NOx!I:I,NOx!$B:$B,$A38,NOx!$A:$A,"RSSNOx")+SUMIFS(NOx!I:I,NOx!$B:$B,$A38,NOx!$A:$A,"TRNNOx")</f>
        <v>4320.5237367051022</v>
      </c>
      <c r="I38" s="21">
        <f>SUMIFS(NOx!J:J,NOx!$B:$B,$A38,NOx!$A:$A,"COMNOx")+SUMIFS(NOx!J:J,NOx!$B:$B,$A38,NOx!$A:$A,"ELCNOx")+SUMIFS(NOx!J:J,NOx!$B:$B,$A38,NOx!$A:$A,"ETHNOx")+SUMIFS(NOx!J:J,NOx!$B:$B,$A38,NOx!$A:$A,"INDNOx")+SUMIFS(NOx!J:J,NOx!$B:$B,$A38,NOx!$A:$A,"REFNOx")+SUMIFS(NOx!J:J,NOx!$B:$B,$A38,NOx!$A:$A,"RESNOx")+SUMIFS(NOx!J:J,NOx!$B:$B,$A38,NOx!$A:$A,"RSSNOx")+SUMIFS(NOx!J:J,NOx!$B:$B,$A38,NOx!$A:$A,"TRNNOx")</f>
        <v>4293.451867343204</v>
      </c>
      <c r="J38" s="21">
        <f>SUMIFS(NOx!K:K,NOx!$B:$B,$A38,NOx!$A:$A,"COMNOx")+SUMIFS(NOx!K:K,NOx!$B:$B,$A38,NOx!$A:$A,"ELCNOx")+SUMIFS(NOx!K:K,NOx!$B:$B,$A38,NOx!$A:$A,"ETHNOx")+SUMIFS(NOx!K:K,NOx!$B:$B,$A38,NOx!$A:$A,"INDNOx")+SUMIFS(NOx!K:K,NOx!$B:$B,$A38,NOx!$A:$A,"REFNOx")+SUMIFS(NOx!K:K,NOx!$B:$B,$A38,NOx!$A:$A,"RESNOx")+SUMIFS(NOx!K:K,NOx!$B:$B,$A38,NOx!$A:$A,"RSSNOx")+SUMIFS(NOx!K:K,NOx!$B:$B,$A38,NOx!$A:$A,"TRNNOx")</f>
        <v>4096.4922419218128</v>
      </c>
      <c r="K38" s="21">
        <f>SUMIFS(NOx!L:L,NOx!$B:$B,$A38,NOx!$A:$A,"COMNOx")+SUMIFS(NOx!L:L,NOx!$B:$B,$A38,NOx!$A:$A,"ELCNOx")+SUMIFS(NOx!L:L,NOx!$B:$B,$A38,NOx!$A:$A,"ETHNOx")+SUMIFS(NOx!L:L,NOx!$B:$B,$A38,NOx!$A:$A,"INDNOx")+SUMIFS(NOx!L:L,NOx!$B:$B,$A38,NOx!$A:$A,"REFNOx")+SUMIFS(NOx!L:L,NOx!$B:$B,$A38,NOx!$A:$A,"RESNOx")+SUMIFS(NOx!L:L,NOx!$B:$B,$A38,NOx!$A:$A,"RSSNOx")+SUMIFS(NOx!L:L,NOx!$B:$B,$A38,NOx!$A:$A,"TRNNOx")</f>
        <v>3506.3561159549472</v>
      </c>
      <c r="M38" s="9" t="str">
        <f t="shared" si="1"/>
        <v>0037</v>
      </c>
      <c r="N38" s="9">
        <f>VLOOKUP($M38,scenarios!$A$2:$I$61,3)</f>
        <v>2060</v>
      </c>
      <c r="O38" s="9" t="str">
        <f>VLOOKUP($M38,scenarios!$A$2:$I$61,4)</f>
        <v>Ref</v>
      </c>
      <c r="P38" s="9">
        <f>VLOOKUP($M38,scenarios!$A$2:$I$61,5)</f>
        <v>10</v>
      </c>
      <c r="Q38" s="9" t="str">
        <f>VLOOKUP($M38,scenarios!$A$2:$I$61,6)</f>
        <v>Linear-Steady</v>
      </c>
      <c r="R38" s="9" t="str">
        <f>VLOOKUP($M38,scenarios!$A$2:$I$61,7)</f>
        <v>Low</v>
      </c>
      <c r="S38" s="9">
        <f>VLOOKUP($M38,scenarios!$A$2:$I$61,8)</f>
        <v>2030</v>
      </c>
      <c r="T38" s="9" t="str">
        <f>VLOOKUP($M38,scenarios!$A$2:$I$61,9)</f>
        <v>Ref</v>
      </c>
    </row>
    <row r="39" spans="1:20" x14ac:dyDescent="0.3">
      <c r="A39" s="2" t="s">
        <v>187</v>
      </c>
      <c r="B39" s="21">
        <f>SUMIFS(NOx!C:C,NOx!$B:$B,$A39,NOx!$A:$A,"COMNOx")+SUMIFS(NOx!C:C,NOx!$B:$B,$A39,NOx!$A:$A,"ELCNOx")+SUMIFS(NOx!C:C,NOx!$B:$B,$A39,NOx!$A:$A,"ETHNOx")+SUMIFS(NOx!C:C,NOx!$B:$B,$A39,NOx!$A:$A,"INDNOx")+SUMIFS(NOx!C:C,NOx!$B:$B,$A39,NOx!$A:$A,"REFNOx")+SUMIFS(NOx!C:C,NOx!$B:$B,$A39,NOx!$A:$A,"RESNOx")+SUMIFS(NOx!C:C,NOx!$B:$B,$A39,NOx!$A:$A,"RSSNOx")+SUMIFS(NOx!C:C,NOx!$B:$B,$A39,NOx!$A:$A,"TRNNOx")</f>
        <v>11156.509216831168</v>
      </c>
      <c r="C39" s="21">
        <f>SUMIFS(NOx!D:D,NOx!$B:$B,$A39,NOx!$A:$A,"COMNOx")+SUMIFS(NOx!D:D,NOx!$B:$B,$A39,NOx!$A:$A,"ELCNOx")+SUMIFS(NOx!D:D,NOx!$B:$B,$A39,NOx!$A:$A,"ETHNOx")+SUMIFS(NOx!D:D,NOx!$B:$B,$A39,NOx!$A:$A,"INDNOx")+SUMIFS(NOx!D:D,NOx!$B:$B,$A39,NOx!$A:$A,"REFNOx")+SUMIFS(NOx!D:D,NOx!$B:$B,$A39,NOx!$A:$A,"RESNOx")+SUMIFS(NOx!D:D,NOx!$B:$B,$A39,NOx!$A:$A,"RSSNOx")+SUMIFS(NOx!D:D,NOx!$B:$B,$A39,NOx!$A:$A,"TRNNOx")</f>
        <v>10501.547016159231</v>
      </c>
      <c r="D39" s="21">
        <f>SUMIFS(NOx!E:E,NOx!$B:$B,$A39,NOx!$A:$A,"COMNOx")+SUMIFS(NOx!E:E,NOx!$B:$B,$A39,NOx!$A:$A,"ELCNOx")+SUMIFS(NOx!E:E,NOx!$B:$B,$A39,NOx!$A:$A,"ETHNOx")+SUMIFS(NOx!E:E,NOx!$B:$B,$A39,NOx!$A:$A,"INDNOx")+SUMIFS(NOx!E:E,NOx!$B:$B,$A39,NOx!$A:$A,"REFNOx")+SUMIFS(NOx!E:E,NOx!$B:$B,$A39,NOx!$A:$A,"RESNOx")+SUMIFS(NOx!E:E,NOx!$B:$B,$A39,NOx!$A:$A,"RSSNOx")+SUMIFS(NOx!E:E,NOx!$B:$B,$A39,NOx!$A:$A,"TRNNOx")</f>
        <v>7460.4763840295</v>
      </c>
      <c r="E39" s="21">
        <f>SUMIFS(NOx!F:F,NOx!$B:$B,$A39,NOx!$A:$A,"COMNOx")+SUMIFS(NOx!F:F,NOx!$B:$B,$A39,NOx!$A:$A,"ELCNOx")+SUMIFS(NOx!F:F,NOx!$B:$B,$A39,NOx!$A:$A,"ETHNOx")+SUMIFS(NOx!F:F,NOx!$B:$B,$A39,NOx!$A:$A,"INDNOx")+SUMIFS(NOx!F:F,NOx!$B:$B,$A39,NOx!$A:$A,"REFNOx")+SUMIFS(NOx!F:F,NOx!$B:$B,$A39,NOx!$A:$A,"RESNOx")+SUMIFS(NOx!F:F,NOx!$B:$B,$A39,NOx!$A:$A,"RSSNOx")+SUMIFS(NOx!F:F,NOx!$B:$B,$A39,NOx!$A:$A,"TRNNOx")</f>
        <v>5765.8255247476227</v>
      </c>
      <c r="F39" s="21">
        <f>SUMIFS(NOx!G:G,NOx!$B:$B,$A39,NOx!$A:$A,"COMNOx")+SUMIFS(NOx!G:G,NOx!$B:$B,$A39,NOx!$A:$A,"ELCNOx")+SUMIFS(NOx!G:G,NOx!$B:$B,$A39,NOx!$A:$A,"ETHNOx")+SUMIFS(NOx!G:G,NOx!$B:$B,$A39,NOx!$A:$A,"INDNOx")+SUMIFS(NOx!G:G,NOx!$B:$B,$A39,NOx!$A:$A,"REFNOx")+SUMIFS(NOx!G:G,NOx!$B:$B,$A39,NOx!$A:$A,"RESNOx")+SUMIFS(NOx!G:G,NOx!$B:$B,$A39,NOx!$A:$A,"RSSNOx")+SUMIFS(NOx!G:G,NOx!$B:$B,$A39,NOx!$A:$A,"TRNNOx")</f>
        <v>4723.8802001009408</v>
      </c>
      <c r="G39" s="21">
        <f>SUMIFS(NOx!H:H,NOx!$B:$B,$A39,NOx!$A:$A,"COMNOx")+SUMIFS(NOx!H:H,NOx!$B:$B,$A39,NOx!$A:$A,"ELCNOx")+SUMIFS(NOx!H:H,NOx!$B:$B,$A39,NOx!$A:$A,"ETHNOx")+SUMIFS(NOx!H:H,NOx!$B:$B,$A39,NOx!$A:$A,"INDNOx")+SUMIFS(NOx!H:H,NOx!$B:$B,$A39,NOx!$A:$A,"REFNOx")+SUMIFS(NOx!H:H,NOx!$B:$B,$A39,NOx!$A:$A,"RESNOx")+SUMIFS(NOx!H:H,NOx!$B:$B,$A39,NOx!$A:$A,"RSSNOx")+SUMIFS(NOx!H:H,NOx!$B:$B,$A39,NOx!$A:$A,"TRNNOx")</f>
        <v>4535.3326484922363</v>
      </c>
      <c r="H39" s="21">
        <f>SUMIFS(NOx!I:I,NOx!$B:$B,$A39,NOx!$A:$A,"COMNOx")+SUMIFS(NOx!I:I,NOx!$B:$B,$A39,NOx!$A:$A,"ELCNOx")+SUMIFS(NOx!I:I,NOx!$B:$B,$A39,NOx!$A:$A,"ETHNOx")+SUMIFS(NOx!I:I,NOx!$B:$B,$A39,NOx!$A:$A,"INDNOx")+SUMIFS(NOx!I:I,NOx!$B:$B,$A39,NOx!$A:$A,"REFNOx")+SUMIFS(NOx!I:I,NOx!$B:$B,$A39,NOx!$A:$A,"RESNOx")+SUMIFS(NOx!I:I,NOx!$B:$B,$A39,NOx!$A:$A,"RSSNOx")+SUMIFS(NOx!I:I,NOx!$B:$B,$A39,NOx!$A:$A,"TRNNOx")</f>
        <v>4320.5237367050577</v>
      </c>
      <c r="I39" s="21">
        <f>SUMIFS(NOx!J:J,NOx!$B:$B,$A39,NOx!$A:$A,"COMNOx")+SUMIFS(NOx!J:J,NOx!$B:$B,$A39,NOx!$A:$A,"ELCNOx")+SUMIFS(NOx!J:J,NOx!$B:$B,$A39,NOx!$A:$A,"ETHNOx")+SUMIFS(NOx!J:J,NOx!$B:$B,$A39,NOx!$A:$A,"INDNOx")+SUMIFS(NOx!J:J,NOx!$B:$B,$A39,NOx!$A:$A,"REFNOx")+SUMIFS(NOx!J:J,NOx!$B:$B,$A39,NOx!$A:$A,"RESNOx")+SUMIFS(NOx!J:J,NOx!$B:$B,$A39,NOx!$A:$A,"RSSNOx")+SUMIFS(NOx!J:J,NOx!$B:$B,$A39,NOx!$A:$A,"TRNNOx")</f>
        <v>4293.4518673431458</v>
      </c>
      <c r="J39" s="21">
        <f>SUMIFS(NOx!K:K,NOx!$B:$B,$A39,NOx!$A:$A,"COMNOx")+SUMIFS(NOx!K:K,NOx!$B:$B,$A39,NOx!$A:$A,"ELCNOx")+SUMIFS(NOx!K:K,NOx!$B:$B,$A39,NOx!$A:$A,"ETHNOx")+SUMIFS(NOx!K:K,NOx!$B:$B,$A39,NOx!$A:$A,"INDNOx")+SUMIFS(NOx!K:K,NOx!$B:$B,$A39,NOx!$A:$A,"REFNOx")+SUMIFS(NOx!K:K,NOx!$B:$B,$A39,NOx!$A:$A,"RESNOx")+SUMIFS(NOx!K:K,NOx!$B:$B,$A39,NOx!$A:$A,"RSSNOx")+SUMIFS(NOx!K:K,NOx!$B:$B,$A39,NOx!$A:$A,"TRNNOx")</f>
        <v>4096.4922419217428</v>
      </c>
      <c r="K39" s="21">
        <f>SUMIFS(NOx!L:L,NOx!$B:$B,$A39,NOx!$A:$A,"COMNOx")+SUMIFS(NOx!L:L,NOx!$B:$B,$A39,NOx!$A:$A,"ELCNOx")+SUMIFS(NOx!L:L,NOx!$B:$B,$A39,NOx!$A:$A,"ETHNOx")+SUMIFS(NOx!L:L,NOx!$B:$B,$A39,NOx!$A:$A,"INDNOx")+SUMIFS(NOx!L:L,NOx!$B:$B,$A39,NOx!$A:$A,"REFNOx")+SUMIFS(NOx!L:L,NOx!$B:$B,$A39,NOx!$A:$A,"RESNOx")+SUMIFS(NOx!L:L,NOx!$B:$B,$A39,NOx!$A:$A,"RSSNOx")+SUMIFS(NOx!L:L,NOx!$B:$B,$A39,NOx!$A:$A,"TRNNOx")</f>
        <v>3506.3561159551914</v>
      </c>
      <c r="L39" s="22" t="e">
        <f>(K39-K4)/K4</f>
        <v>#DIV/0!</v>
      </c>
      <c r="M39" s="9" t="str">
        <f t="shared" si="1"/>
        <v>0038</v>
      </c>
      <c r="N39" s="9">
        <f>VLOOKUP($M39,scenarios!$A$2:$I$61,3)</f>
        <v>2060</v>
      </c>
      <c r="O39" s="9" t="str">
        <f>VLOOKUP($M39,scenarios!$A$2:$I$61,4)</f>
        <v>Ref</v>
      </c>
      <c r="P39" s="9">
        <f>VLOOKUP($M39,scenarios!$A$2:$I$61,5)</f>
        <v>10</v>
      </c>
      <c r="Q39" s="9" t="str">
        <f>VLOOKUP($M39,scenarios!$A$2:$I$61,6)</f>
        <v>Linear-Steady</v>
      </c>
      <c r="R39" s="9" t="str">
        <f>VLOOKUP($M39,scenarios!$A$2:$I$61,7)</f>
        <v>Doe4</v>
      </c>
      <c r="S39" s="9">
        <f>VLOOKUP($M39,scenarios!$A$2:$I$61,8)</f>
        <v>2030</v>
      </c>
      <c r="T39" s="9" t="str">
        <f>VLOOKUP($M39,scenarios!$A$2:$I$61,9)</f>
        <v>Ref</v>
      </c>
    </row>
    <row r="40" spans="1:20" x14ac:dyDescent="0.3">
      <c r="A40" s="2" t="s">
        <v>188</v>
      </c>
      <c r="B40" s="21">
        <f>SUMIFS(NOx!C:C,NOx!$B:$B,$A40,NOx!$A:$A,"COMNOx")+SUMIFS(NOx!C:C,NOx!$B:$B,$A40,NOx!$A:$A,"ELCNOx")+SUMIFS(NOx!C:C,NOx!$B:$B,$A40,NOx!$A:$A,"ETHNOx")+SUMIFS(NOx!C:C,NOx!$B:$B,$A40,NOx!$A:$A,"INDNOx")+SUMIFS(NOx!C:C,NOx!$B:$B,$A40,NOx!$A:$A,"REFNOx")+SUMIFS(NOx!C:C,NOx!$B:$B,$A40,NOx!$A:$A,"RESNOx")+SUMIFS(NOx!C:C,NOx!$B:$B,$A40,NOx!$A:$A,"RSSNOx")+SUMIFS(NOx!C:C,NOx!$B:$B,$A40,NOx!$A:$A,"TRNNOx")</f>
        <v>11156.509216831175</v>
      </c>
      <c r="C40" s="21">
        <f>SUMIFS(NOx!D:D,NOx!$B:$B,$A40,NOx!$A:$A,"COMNOx")+SUMIFS(NOx!D:D,NOx!$B:$B,$A40,NOx!$A:$A,"ELCNOx")+SUMIFS(NOx!D:D,NOx!$B:$B,$A40,NOx!$A:$A,"ETHNOx")+SUMIFS(NOx!D:D,NOx!$B:$B,$A40,NOx!$A:$A,"INDNOx")+SUMIFS(NOx!D:D,NOx!$B:$B,$A40,NOx!$A:$A,"REFNOx")+SUMIFS(NOx!D:D,NOx!$B:$B,$A40,NOx!$A:$A,"RESNOx")+SUMIFS(NOx!D:D,NOx!$B:$B,$A40,NOx!$A:$A,"RSSNOx")+SUMIFS(NOx!D:D,NOx!$B:$B,$A40,NOx!$A:$A,"TRNNOx")</f>
        <v>10501.547016128825</v>
      </c>
      <c r="D40" s="21">
        <f>SUMIFS(NOx!E:E,NOx!$B:$B,$A40,NOx!$A:$A,"COMNOx")+SUMIFS(NOx!E:E,NOx!$B:$B,$A40,NOx!$A:$A,"ELCNOx")+SUMIFS(NOx!E:E,NOx!$B:$B,$A40,NOx!$A:$A,"ETHNOx")+SUMIFS(NOx!E:E,NOx!$B:$B,$A40,NOx!$A:$A,"INDNOx")+SUMIFS(NOx!E:E,NOx!$B:$B,$A40,NOx!$A:$A,"REFNOx")+SUMIFS(NOx!E:E,NOx!$B:$B,$A40,NOx!$A:$A,"RESNOx")+SUMIFS(NOx!E:E,NOx!$B:$B,$A40,NOx!$A:$A,"RSSNOx")+SUMIFS(NOx!E:E,NOx!$B:$B,$A40,NOx!$A:$A,"TRNNOx")</f>
        <v>7460.4763840294536</v>
      </c>
      <c r="E40" s="21">
        <f>SUMIFS(NOx!F:F,NOx!$B:$B,$A40,NOx!$A:$A,"COMNOx")+SUMIFS(NOx!F:F,NOx!$B:$B,$A40,NOx!$A:$A,"ELCNOx")+SUMIFS(NOx!F:F,NOx!$B:$B,$A40,NOx!$A:$A,"ETHNOx")+SUMIFS(NOx!F:F,NOx!$B:$B,$A40,NOx!$A:$A,"INDNOx")+SUMIFS(NOx!F:F,NOx!$B:$B,$A40,NOx!$A:$A,"REFNOx")+SUMIFS(NOx!F:F,NOx!$B:$B,$A40,NOx!$A:$A,"RESNOx")+SUMIFS(NOx!F:F,NOx!$B:$B,$A40,NOx!$A:$A,"RSSNOx")+SUMIFS(NOx!F:F,NOx!$B:$B,$A40,NOx!$A:$A,"TRNNOx")</f>
        <v>5765.7830664967096</v>
      </c>
      <c r="F40" s="21">
        <f>SUMIFS(NOx!G:G,NOx!$B:$B,$A40,NOx!$A:$A,"COMNOx")+SUMIFS(NOx!G:G,NOx!$B:$B,$A40,NOx!$A:$A,"ELCNOx")+SUMIFS(NOx!G:G,NOx!$B:$B,$A40,NOx!$A:$A,"ETHNOx")+SUMIFS(NOx!G:G,NOx!$B:$B,$A40,NOx!$A:$A,"INDNOx")+SUMIFS(NOx!G:G,NOx!$B:$B,$A40,NOx!$A:$A,"REFNOx")+SUMIFS(NOx!G:G,NOx!$B:$B,$A40,NOx!$A:$A,"RESNOx")+SUMIFS(NOx!G:G,NOx!$B:$B,$A40,NOx!$A:$A,"RSSNOx")+SUMIFS(NOx!G:G,NOx!$B:$B,$A40,NOx!$A:$A,"TRNNOx")</f>
        <v>4723.8802001088243</v>
      </c>
      <c r="G40" s="21">
        <f>SUMIFS(NOx!H:H,NOx!$B:$B,$A40,NOx!$A:$A,"COMNOx")+SUMIFS(NOx!H:H,NOx!$B:$B,$A40,NOx!$A:$A,"ELCNOx")+SUMIFS(NOx!H:H,NOx!$B:$B,$A40,NOx!$A:$A,"ETHNOx")+SUMIFS(NOx!H:H,NOx!$B:$B,$A40,NOx!$A:$A,"INDNOx")+SUMIFS(NOx!H:H,NOx!$B:$B,$A40,NOx!$A:$A,"REFNOx")+SUMIFS(NOx!H:H,NOx!$B:$B,$A40,NOx!$A:$A,"RESNOx")+SUMIFS(NOx!H:H,NOx!$B:$B,$A40,NOx!$A:$A,"RSSNOx")+SUMIFS(NOx!H:H,NOx!$B:$B,$A40,NOx!$A:$A,"TRNNOx")</f>
        <v>4535.332648492159</v>
      </c>
      <c r="H40" s="21">
        <f>SUMIFS(NOx!I:I,NOx!$B:$B,$A40,NOx!$A:$A,"COMNOx")+SUMIFS(NOx!I:I,NOx!$B:$B,$A40,NOx!$A:$A,"ELCNOx")+SUMIFS(NOx!I:I,NOx!$B:$B,$A40,NOx!$A:$A,"ETHNOx")+SUMIFS(NOx!I:I,NOx!$B:$B,$A40,NOx!$A:$A,"INDNOx")+SUMIFS(NOx!I:I,NOx!$B:$B,$A40,NOx!$A:$A,"REFNOx")+SUMIFS(NOx!I:I,NOx!$B:$B,$A40,NOx!$A:$A,"RESNOx")+SUMIFS(NOx!I:I,NOx!$B:$B,$A40,NOx!$A:$A,"RSSNOx")+SUMIFS(NOx!I:I,NOx!$B:$B,$A40,NOx!$A:$A,"TRNNOx")</f>
        <v>4320.5237367050695</v>
      </c>
      <c r="I40" s="21">
        <f>SUMIFS(NOx!J:J,NOx!$B:$B,$A40,NOx!$A:$A,"COMNOx")+SUMIFS(NOx!J:J,NOx!$B:$B,$A40,NOx!$A:$A,"ELCNOx")+SUMIFS(NOx!J:J,NOx!$B:$B,$A40,NOx!$A:$A,"ETHNOx")+SUMIFS(NOx!J:J,NOx!$B:$B,$A40,NOx!$A:$A,"INDNOx")+SUMIFS(NOx!J:J,NOx!$B:$B,$A40,NOx!$A:$A,"REFNOx")+SUMIFS(NOx!J:J,NOx!$B:$B,$A40,NOx!$A:$A,"RESNOx")+SUMIFS(NOx!J:J,NOx!$B:$B,$A40,NOx!$A:$A,"RSSNOx")+SUMIFS(NOx!J:J,NOx!$B:$B,$A40,NOx!$A:$A,"TRNNOx")</f>
        <v>4293.4518673431276</v>
      </c>
      <c r="J40" s="21">
        <f>SUMIFS(NOx!K:K,NOx!$B:$B,$A40,NOx!$A:$A,"COMNOx")+SUMIFS(NOx!K:K,NOx!$B:$B,$A40,NOx!$A:$A,"ELCNOx")+SUMIFS(NOx!K:K,NOx!$B:$B,$A40,NOx!$A:$A,"ETHNOx")+SUMIFS(NOx!K:K,NOx!$B:$B,$A40,NOx!$A:$A,"INDNOx")+SUMIFS(NOx!K:K,NOx!$B:$B,$A40,NOx!$A:$A,"REFNOx")+SUMIFS(NOx!K:K,NOx!$B:$B,$A40,NOx!$A:$A,"RESNOx")+SUMIFS(NOx!K:K,NOx!$B:$B,$A40,NOx!$A:$A,"RSSNOx")+SUMIFS(NOx!K:K,NOx!$B:$B,$A40,NOx!$A:$A,"TRNNOx")</f>
        <v>4096.4922419217564</v>
      </c>
      <c r="K40" s="21">
        <f>SUMIFS(NOx!L:L,NOx!$B:$B,$A40,NOx!$A:$A,"COMNOx")+SUMIFS(NOx!L:L,NOx!$B:$B,$A40,NOx!$A:$A,"ELCNOx")+SUMIFS(NOx!L:L,NOx!$B:$B,$A40,NOx!$A:$A,"ETHNOx")+SUMIFS(NOx!L:L,NOx!$B:$B,$A40,NOx!$A:$A,"INDNOx")+SUMIFS(NOx!L:L,NOx!$B:$B,$A40,NOx!$A:$A,"REFNOx")+SUMIFS(NOx!L:L,NOx!$B:$B,$A40,NOx!$A:$A,"RESNOx")+SUMIFS(NOx!L:L,NOx!$B:$B,$A40,NOx!$A:$A,"RSSNOx")+SUMIFS(NOx!L:L,NOx!$B:$B,$A40,NOx!$A:$A,"TRNNOx")</f>
        <v>3506.3561159520877</v>
      </c>
      <c r="L40" s="22" t="e">
        <f>(K40-K4)/K4</f>
        <v>#DIV/0!</v>
      </c>
      <c r="M40" s="9" t="str">
        <f t="shared" si="1"/>
        <v>0039</v>
      </c>
      <c r="N40" s="9">
        <f>VLOOKUP($M40,scenarios!$A$2:$I$61,3)</f>
        <v>2060</v>
      </c>
      <c r="O40" s="9" t="str">
        <f>VLOOKUP($M40,scenarios!$A$2:$I$61,4)</f>
        <v>Ref</v>
      </c>
      <c r="P40" s="9">
        <f>VLOOKUP($M40,scenarios!$A$2:$I$61,5)</f>
        <v>10</v>
      </c>
      <c r="Q40" s="9" t="str">
        <f>VLOOKUP($M40,scenarios!$A$2:$I$61,6)</f>
        <v>Linear-Steady</v>
      </c>
      <c r="R40" s="9" t="str">
        <f>VLOOKUP($M40,scenarios!$A$2:$I$61,7)</f>
        <v>Doe2</v>
      </c>
      <c r="S40" s="9">
        <f>VLOOKUP($M40,scenarios!$A$2:$I$61,8)</f>
        <v>2030</v>
      </c>
      <c r="T40" s="9" t="str">
        <f>VLOOKUP($M40,scenarios!$A$2:$I$61,9)</f>
        <v>Ref</v>
      </c>
    </row>
    <row r="41" spans="1:20" x14ac:dyDescent="0.3">
      <c r="A41" s="2" t="s">
        <v>189</v>
      </c>
      <c r="B41" s="21">
        <f>SUMIFS(NOx!C:C,NOx!$B:$B,$A41,NOx!$A:$A,"COMNOx")+SUMIFS(NOx!C:C,NOx!$B:$B,$A41,NOx!$A:$A,"ELCNOx")+SUMIFS(NOx!C:C,NOx!$B:$B,$A41,NOx!$A:$A,"ETHNOx")+SUMIFS(NOx!C:C,NOx!$B:$B,$A41,NOx!$A:$A,"INDNOx")+SUMIFS(NOx!C:C,NOx!$B:$B,$A41,NOx!$A:$A,"REFNOx")+SUMIFS(NOx!C:C,NOx!$B:$B,$A41,NOx!$A:$A,"RESNOx")+SUMIFS(NOx!C:C,NOx!$B:$B,$A41,NOx!$A:$A,"RSSNOx")+SUMIFS(NOx!C:C,NOx!$B:$B,$A41,NOx!$A:$A,"TRNNOx")</f>
        <v>11156.513756251865</v>
      </c>
      <c r="C41" s="21">
        <f>SUMIFS(NOx!D:D,NOx!$B:$B,$A41,NOx!$A:$A,"COMNOx")+SUMIFS(NOx!D:D,NOx!$B:$B,$A41,NOx!$A:$A,"ELCNOx")+SUMIFS(NOx!D:D,NOx!$B:$B,$A41,NOx!$A:$A,"ETHNOx")+SUMIFS(NOx!D:D,NOx!$B:$B,$A41,NOx!$A:$A,"INDNOx")+SUMIFS(NOx!D:D,NOx!$B:$B,$A41,NOx!$A:$A,"REFNOx")+SUMIFS(NOx!D:D,NOx!$B:$B,$A41,NOx!$A:$A,"RESNOx")+SUMIFS(NOx!D:D,NOx!$B:$B,$A41,NOx!$A:$A,"RSSNOx")+SUMIFS(NOx!D:D,NOx!$B:$B,$A41,NOx!$A:$A,"TRNNOx")</f>
        <v>10501.681313499104</v>
      </c>
      <c r="D41" s="21">
        <f>SUMIFS(NOx!E:E,NOx!$B:$B,$A41,NOx!$A:$A,"COMNOx")+SUMIFS(NOx!E:E,NOx!$B:$B,$A41,NOx!$A:$A,"ELCNOx")+SUMIFS(NOx!E:E,NOx!$B:$B,$A41,NOx!$A:$A,"ETHNOx")+SUMIFS(NOx!E:E,NOx!$B:$B,$A41,NOx!$A:$A,"INDNOx")+SUMIFS(NOx!E:E,NOx!$B:$B,$A41,NOx!$A:$A,"REFNOx")+SUMIFS(NOx!E:E,NOx!$B:$B,$A41,NOx!$A:$A,"RESNOx")+SUMIFS(NOx!E:E,NOx!$B:$B,$A41,NOx!$A:$A,"RSSNOx")+SUMIFS(NOx!E:E,NOx!$B:$B,$A41,NOx!$A:$A,"TRNNOx")</f>
        <v>7460.5437650356653</v>
      </c>
      <c r="E41" s="21">
        <f>SUMIFS(NOx!F:F,NOx!$B:$B,$A41,NOx!$A:$A,"COMNOx")+SUMIFS(NOx!F:F,NOx!$B:$B,$A41,NOx!$A:$A,"ELCNOx")+SUMIFS(NOx!F:F,NOx!$B:$B,$A41,NOx!$A:$A,"ETHNOx")+SUMIFS(NOx!F:F,NOx!$B:$B,$A41,NOx!$A:$A,"INDNOx")+SUMIFS(NOx!F:F,NOx!$B:$B,$A41,NOx!$A:$A,"REFNOx")+SUMIFS(NOx!F:F,NOx!$B:$B,$A41,NOx!$A:$A,"RESNOx")+SUMIFS(NOx!F:F,NOx!$B:$B,$A41,NOx!$A:$A,"RSSNOx")+SUMIFS(NOx!F:F,NOx!$B:$B,$A41,NOx!$A:$A,"TRNNOx")</f>
        <v>5761.8229804571602</v>
      </c>
      <c r="F41" s="21">
        <f>SUMIFS(NOx!G:G,NOx!$B:$B,$A41,NOx!$A:$A,"COMNOx")+SUMIFS(NOx!G:G,NOx!$B:$B,$A41,NOx!$A:$A,"ELCNOx")+SUMIFS(NOx!G:G,NOx!$B:$B,$A41,NOx!$A:$A,"ETHNOx")+SUMIFS(NOx!G:G,NOx!$B:$B,$A41,NOx!$A:$A,"INDNOx")+SUMIFS(NOx!G:G,NOx!$B:$B,$A41,NOx!$A:$A,"REFNOx")+SUMIFS(NOx!G:G,NOx!$B:$B,$A41,NOx!$A:$A,"RESNOx")+SUMIFS(NOx!G:G,NOx!$B:$B,$A41,NOx!$A:$A,"RSSNOx")+SUMIFS(NOx!G:G,NOx!$B:$B,$A41,NOx!$A:$A,"TRNNOx")</f>
        <v>4729.3231958474416</v>
      </c>
      <c r="G41" s="21">
        <f>SUMIFS(NOx!H:H,NOx!$B:$B,$A41,NOx!$A:$A,"COMNOx")+SUMIFS(NOx!H:H,NOx!$B:$B,$A41,NOx!$A:$A,"ELCNOx")+SUMIFS(NOx!H:H,NOx!$B:$B,$A41,NOx!$A:$A,"ETHNOx")+SUMIFS(NOx!H:H,NOx!$B:$B,$A41,NOx!$A:$A,"INDNOx")+SUMIFS(NOx!H:H,NOx!$B:$B,$A41,NOx!$A:$A,"REFNOx")+SUMIFS(NOx!H:H,NOx!$B:$B,$A41,NOx!$A:$A,"RESNOx")+SUMIFS(NOx!H:H,NOx!$B:$B,$A41,NOx!$A:$A,"RSSNOx")+SUMIFS(NOx!H:H,NOx!$B:$B,$A41,NOx!$A:$A,"TRNNOx")</f>
        <v>4543.6600118922097</v>
      </c>
      <c r="H41" s="21">
        <f>SUMIFS(NOx!I:I,NOx!$B:$B,$A41,NOx!$A:$A,"COMNOx")+SUMIFS(NOx!I:I,NOx!$B:$B,$A41,NOx!$A:$A,"ELCNOx")+SUMIFS(NOx!I:I,NOx!$B:$B,$A41,NOx!$A:$A,"ETHNOx")+SUMIFS(NOx!I:I,NOx!$B:$B,$A41,NOx!$A:$A,"INDNOx")+SUMIFS(NOx!I:I,NOx!$B:$B,$A41,NOx!$A:$A,"REFNOx")+SUMIFS(NOx!I:I,NOx!$B:$B,$A41,NOx!$A:$A,"RESNOx")+SUMIFS(NOx!I:I,NOx!$B:$B,$A41,NOx!$A:$A,"RSSNOx")+SUMIFS(NOx!I:I,NOx!$B:$B,$A41,NOx!$A:$A,"TRNNOx")</f>
        <v>4322.0600549268438</v>
      </c>
      <c r="I41" s="21">
        <f>SUMIFS(NOx!J:J,NOx!$B:$B,$A41,NOx!$A:$A,"COMNOx")+SUMIFS(NOx!J:J,NOx!$B:$B,$A41,NOx!$A:$A,"ELCNOx")+SUMIFS(NOx!J:J,NOx!$B:$B,$A41,NOx!$A:$A,"ETHNOx")+SUMIFS(NOx!J:J,NOx!$B:$B,$A41,NOx!$A:$A,"INDNOx")+SUMIFS(NOx!J:J,NOx!$B:$B,$A41,NOx!$A:$A,"REFNOx")+SUMIFS(NOx!J:J,NOx!$B:$B,$A41,NOx!$A:$A,"RESNOx")+SUMIFS(NOx!J:J,NOx!$B:$B,$A41,NOx!$A:$A,"RSSNOx")+SUMIFS(NOx!J:J,NOx!$B:$B,$A41,NOx!$A:$A,"TRNNOx")</f>
        <v>4278.7465635213648</v>
      </c>
      <c r="J41" s="21">
        <f>SUMIFS(NOx!K:K,NOx!$B:$B,$A41,NOx!$A:$A,"COMNOx")+SUMIFS(NOx!K:K,NOx!$B:$B,$A41,NOx!$A:$A,"ELCNOx")+SUMIFS(NOx!K:K,NOx!$B:$B,$A41,NOx!$A:$A,"ETHNOx")+SUMIFS(NOx!K:K,NOx!$B:$B,$A41,NOx!$A:$A,"INDNOx")+SUMIFS(NOx!K:K,NOx!$B:$B,$A41,NOx!$A:$A,"REFNOx")+SUMIFS(NOx!K:K,NOx!$B:$B,$A41,NOx!$A:$A,"RESNOx")+SUMIFS(NOx!K:K,NOx!$B:$B,$A41,NOx!$A:$A,"RSSNOx")+SUMIFS(NOx!K:K,NOx!$B:$B,$A41,NOx!$A:$A,"TRNNOx")</f>
        <v>4101.0835756361375</v>
      </c>
      <c r="K41" s="21">
        <f>SUMIFS(NOx!L:L,NOx!$B:$B,$A41,NOx!$A:$A,"COMNOx")+SUMIFS(NOx!L:L,NOx!$B:$B,$A41,NOx!$A:$A,"ELCNOx")+SUMIFS(NOx!L:L,NOx!$B:$B,$A41,NOx!$A:$A,"ETHNOx")+SUMIFS(NOx!L:L,NOx!$B:$B,$A41,NOx!$A:$A,"INDNOx")+SUMIFS(NOx!L:L,NOx!$B:$B,$A41,NOx!$A:$A,"REFNOx")+SUMIFS(NOx!L:L,NOx!$B:$B,$A41,NOx!$A:$A,"RESNOx")+SUMIFS(NOx!L:L,NOx!$B:$B,$A41,NOx!$A:$A,"RSSNOx")+SUMIFS(NOx!L:L,NOx!$B:$B,$A41,NOx!$A:$A,"TRNNOx")</f>
        <v>3573.006402371554</v>
      </c>
      <c r="M41" s="9" t="str">
        <f t="shared" si="0"/>
        <v>0040</v>
      </c>
      <c r="N41" s="9">
        <f>VLOOKUP($M41,scenarios!$A$2:$I$61,3)</f>
        <v>2060</v>
      </c>
      <c r="O41" s="9" t="str">
        <f>VLOOKUP($M41,scenarios!$A$2:$I$61,4)</f>
        <v>Ref</v>
      </c>
      <c r="P41" s="9">
        <f>VLOOKUP($M41,scenarios!$A$2:$I$61,5)</f>
        <v>20</v>
      </c>
      <c r="Q41" s="9" t="str">
        <f>VLOOKUP($M41,scenarios!$A$2:$I$61,6)</f>
        <v>Linear-Steady</v>
      </c>
      <c r="R41" s="9" t="str">
        <f>VLOOKUP($M41,scenarios!$A$2:$I$61,7)</f>
        <v>Low</v>
      </c>
      <c r="S41" s="9">
        <f>VLOOKUP($M41,scenarios!$A$2:$I$61,8)</f>
        <v>2030</v>
      </c>
      <c r="T41" s="9" t="str">
        <f>VLOOKUP($M41,scenarios!$A$2:$I$61,9)</f>
        <v>Ref</v>
      </c>
    </row>
    <row r="42" spans="1:20" x14ac:dyDescent="0.3">
      <c r="A42" s="2" t="s">
        <v>190</v>
      </c>
      <c r="B42" s="21">
        <f>SUMIFS(NOx!C:C,NOx!$B:$B,$A42,NOx!$A:$A,"COMNOx")+SUMIFS(NOx!C:C,NOx!$B:$B,$A42,NOx!$A:$A,"ELCNOx")+SUMIFS(NOx!C:C,NOx!$B:$B,$A42,NOx!$A:$A,"ETHNOx")+SUMIFS(NOx!C:C,NOx!$B:$B,$A42,NOx!$A:$A,"INDNOx")+SUMIFS(NOx!C:C,NOx!$B:$B,$A42,NOx!$A:$A,"REFNOx")+SUMIFS(NOx!C:C,NOx!$B:$B,$A42,NOx!$A:$A,"RESNOx")+SUMIFS(NOx!C:C,NOx!$B:$B,$A42,NOx!$A:$A,"RSSNOx")+SUMIFS(NOx!C:C,NOx!$B:$B,$A42,NOx!$A:$A,"TRNNOx")</f>
        <v>11156.513756251861</v>
      </c>
      <c r="C42" s="21">
        <f>SUMIFS(NOx!D:D,NOx!$B:$B,$A42,NOx!$A:$A,"COMNOx")+SUMIFS(NOx!D:D,NOx!$B:$B,$A42,NOx!$A:$A,"ELCNOx")+SUMIFS(NOx!D:D,NOx!$B:$B,$A42,NOx!$A:$A,"ETHNOx")+SUMIFS(NOx!D:D,NOx!$B:$B,$A42,NOx!$A:$A,"INDNOx")+SUMIFS(NOx!D:D,NOx!$B:$B,$A42,NOx!$A:$A,"REFNOx")+SUMIFS(NOx!D:D,NOx!$B:$B,$A42,NOx!$A:$A,"RESNOx")+SUMIFS(NOx!D:D,NOx!$B:$B,$A42,NOx!$A:$A,"RSSNOx")+SUMIFS(NOx!D:D,NOx!$B:$B,$A42,NOx!$A:$A,"TRNNOx")</f>
        <v>10501.681313529432</v>
      </c>
      <c r="D42" s="21">
        <f>SUMIFS(NOx!E:E,NOx!$B:$B,$A42,NOx!$A:$A,"COMNOx")+SUMIFS(NOx!E:E,NOx!$B:$B,$A42,NOx!$A:$A,"ELCNOx")+SUMIFS(NOx!E:E,NOx!$B:$B,$A42,NOx!$A:$A,"ETHNOx")+SUMIFS(NOx!E:E,NOx!$B:$B,$A42,NOx!$A:$A,"INDNOx")+SUMIFS(NOx!E:E,NOx!$B:$B,$A42,NOx!$A:$A,"REFNOx")+SUMIFS(NOx!E:E,NOx!$B:$B,$A42,NOx!$A:$A,"RESNOx")+SUMIFS(NOx!E:E,NOx!$B:$B,$A42,NOx!$A:$A,"RSSNOx")+SUMIFS(NOx!E:E,NOx!$B:$B,$A42,NOx!$A:$A,"TRNNOx")</f>
        <v>7460.5437650353942</v>
      </c>
      <c r="E42" s="21">
        <f>SUMIFS(NOx!F:F,NOx!$B:$B,$A42,NOx!$A:$A,"COMNOx")+SUMIFS(NOx!F:F,NOx!$B:$B,$A42,NOx!$A:$A,"ELCNOx")+SUMIFS(NOx!F:F,NOx!$B:$B,$A42,NOx!$A:$A,"ETHNOx")+SUMIFS(NOx!F:F,NOx!$B:$B,$A42,NOx!$A:$A,"INDNOx")+SUMIFS(NOx!F:F,NOx!$B:$B,$A42,NOx!$A:$A,"REFNOx")+SUMIFS(NOx!F:F,NOx!$B:$B,$A42,NOx!$A:$A,"RESNOx")+SUMIFS(NOx!F:F,NOx!$B:$B,$A42,NOx!$A:$A,"RSSNOx")+SUMIFS(NOx!F:F,NOx!$B:$B,$A42,NOx!$A:$A,"TRNNOx")</f>
        <v>5761.485207925045</v>
      </c>
      <c r="F42" s="21">
        <f>SUMIFS(NOx!G:G,NOx!$B:$B,$A42,NOx!$A:$A,"COMNOx")+SUMIFS(NOx!G:G,NOx!$B:$B,$A42,NOx!$A:$A,"ELCNOx")+SUMIFS(NOx!G:G,NOx!$B:$B,$A42,NOx!$A:$A,"ETHNOx")+SUMIFS(NOx!G:G,NOx!$B:$B,$A42,NOx!$A:$A,"INDNOx")+SUMIFS(NOx!G:G,NOx!$B:$B,$A42,NOx!$A:$A,"REFNOx")+SUMIFS(NOx!G:G,NOx!$B:$B,$A42,NOx!$A:$A,"RESNOx")+SUMIFS(NOx!G:G,NOx!$B:$B,$A42,NOx!$A:$A,"RSSNOx")+SUMIFS(NOx!G:G,NOx!$B:$B,$A42,NOx!$A:$A,"TRNNOx")</f>
        <v>4729.3231958480492</v>
      </c>
      <c r="G42" s="21">
        <f>SUMIFS(NOx!H:H,NOx!$B:$B,$A42,NOx!$A:$A,"COMNOx")+SUMIFS(NOx!H:H,NOx!$B:$B,$A42,NOx!$A:$A,"ELCNOx")+SUMIFS(NOx!H:H,NOx!$B:$B,$A42,NOx!$A:$A,"ETHNOx")+SUMIFS(NOx!H:H,NOx!$B:$B,$A42,NOx!$A:$A,"INDNOx")+SUMIFS(NOx!H:H,NOx!$B:$B,$A42,NOx!$A:$A,"REFNOx")+SUMIFS(NOx!H:H,NOx!$B:$B,$A42,NOx!$A:$A,"RESNOx")+SUMIFS(NOx!H:H,NOx!$B:$B,$A42,NOx!$A:$A,"RSSNOx")+SUMIFS(NOx!H:H,NOx!$B:$B,$A42,NOx!$A:$A,"TRNNOx")</f>
        <v>4543.6600118908173</v>
      </c>
      <c r="H42" s="21">
        <f>SUMIFS(NOx!I:I,NOx!$B:$B,$A42,NOx!$A:$A,"COMNOx")+SUMIFS(NOx!I:I,NOx!$B:$B,$A42,NOx!$A:$A,"ELCNOx")+SUMIFS(NOx!I:I,NOx!$B:$B,$A42,NOx!$A:$A,"ETHNOx")+SUMIFS(NOx!I:I,NOx!$B:$B,$A42,NOx!$A:$A,"INDNOx")+SUMIFS(NOx!I:I,NOx!$B:$B,$A42,NOx!$A:$A,"REFNOx")+SUMIFS(NOx!I:I,NOx!$B:$B,$A42,NOx!$A:$A,"RESNOx")+SUMIFS(NOx!I:I,NOx!$B:$B,$A42,NOx!$A:$A,"RSSNOx")+SUMIFS(NOx!I:I,NOx!$B:$B,$A42,NOx!$A:$A,"TRNNOx")</f>
        <v>4322.0600549268556</v>
      </c>
      <c r="I42" s="21">
        <f>SUMIFS(NOx!J:J,NOx!$B:$B,$A42,NOx!$A:$A,"COMNOx")+SUMIFS(NOx!J:J,NOx!$B:$B,$A42,NOx!$A:$A,"ELCNOx")+SUMIFS(NOx!J:J,NOx!$B:$B,$A42,NOx!$A:$A,"ETHNOx")+SUMIFS(NOx!J:J,NOx!$B:$B,$A42,NOx!$A:$A,"INDNOx")+SUMIFS(NOx!J:J,NOx!$B:$B,$A42,NOx!$A:$A,"REFNOx")+SUMIFS(NOx!J:J,NOx!$B:$B,$A42,NOx!$A:$A,"RESNOx")+SUMIFS(NOx!J:J,NOx!$B:$B,$A42,NOx!$A:$A,"RSSNOx")+SUMIFS(NOx!J:J,NOx!$B:$B,$A42,NOx!$A:$A,"TRNNOx")</f>
        <v>4278.7465635215649</v>
      </c>
      <c r="J42" s="21">
        <f>SUMIFS(NOx!K:K,NOx!$B:$B,$A42,NOx!$A:$A,"COMNOx")+SUMIFS(NOx!K:K,NOx!$B:$B,$A42,NOx!$A:$A,"ELCNOx")+SUMIFS(NOx!K:K,NOx!$B:$B,$A42,NOx!$A:$A,"ETHNOx")+SUMIFS(NOx!K:K,NOx!$B:$B,$A42,NOx!$A:$A,"INDNOx")+SUMIFS(NOx!K:K,NOx!$B:$B,$A42,NOx!$A:$A,"REFNOx")+SUMIFS(NOx!K:K,NOx!$B:$B,$A42,NOx!$A:$A,"RESNOx")+SUMIFS(NOx!K:K,NOx!$B:$B,$A42,NOx!$A:$A,"RSSNOx")+SUMIFS(NOx!K:K,NOx!$B:$B,$A42,NOx!$A:$A,"TRNNOx")</f>
        <v>4101.0835756361557</v>
      </c>
      <c r="K42" s="21">
        <f>SUMIFS(NOx!L:L,NOx!$B:$B,$A42,NOx!$A:$A,"COMNOx")+SUMIFS(NOx!L:L,NOx!$B:$B,$A42,NOx!$A:$A,"ELCNOx")+SUMIFS(NOx!L:L,NOx!$B:$B,$A42,NOx!$A:$A,"ETHNOx")+SUMIFS(NOx!L:L,NOx!$B:$B,$A42,NOx!$A:$A,"INDNOx")+SUMIFS(NOx!L:L,NOx!$B:$B,$A42,NOx!$A:$A,"REFNOx")+SUMIFS(NOx!L:L,NOx!$B:$B,$A42,NOx!$A:$A,"RESNOx")+SUMIFS(NOx!L:L,NOx!$B:$B,$A42,NOx!$A:$A,"RSSNOx")+SUMIFS(NOx!L:L,NOx!$B:$B,$A42,NOx!$A:$A,"TRNNOx")</f>
        <v>3573.0064023758159</v>
      </c>
      <c r="L42" s="22">
        <f>(K42-K41)/K41</f>
        <v>1.1928028367593031E-12</v>
      </c>
      <c r="M42" s="9" t="str">
        <f t="shared" si="0"/>
        <v>0041</v>
      </c>
      <c r="N42" s="9">
        <f>VLOOKUP($M42,scenarios!$A$2:$I$61,3)</f>
        <v>2060</v>
      </c>
      <c r="O42" s="9" t="str">
        <f>VLOOKUP($M42,scenarios!$A$2:$I$61,4)</f>
        <v>Ref</v>
      </c>
      <c r="P42" s="9">
        <f>VLOOKUP($M42,scenarios!$A$2:$I$61,5)</f>
        <v>20</v>
      </c>
      <c r="Q42" s="9" t="str">
        <f>VLOOKUP($M42,scenarios!$A$2:$I$61,6)</f>
        <v>Linear-Steady</v>
      </c>
      <c r="R42" s="9" t="str">
        <f>VLOOKUP($M42,scenarios!$A$2:$I$61,7)</f>
        <v>Doe4</v>
      </c>
      <c r="S42" s="9">
        <f>VLOOKUP($M42,scenarios!$A$2:$I$61,8)</f>
        <v>2030</v>
      </c>
      <c r="T42" s="9" t="str">
        <f>VLOOKUP($M42,scenarios!$A$2:$I$61,9)</f>
        <v>Ref</v>
      </c>
    </row>
    <row r="43" spans="1:20" x14ac:dyDescent="0.3">
      <c r="A43" s="2" t="s">
        <v>124</v>
      </c>
      <c r="B43" s="21">
        <f>SUMIFS(NOx!C:C,NOx!$B:$B,$A43,NOx!$A:$A,"COMNOx")+SUMIFS(NOx!C:C,NOx!$B:$B,$A43,NOx!$A:$A,"ELCNOx")+SUMIFS(NOx!C:C,NOx!$B:$B,$A43,NOx!$A:$A,"ETHNOx")+SUMIFS(NOx!C:C,NOx!$B:$B,$A43,NOx!$A:$A,"INDNOx")+SUMIFS(NOx!C:C,NOx!$B:$B,$A43,NOx!$A:$A,"REFNOx")+SUMIFS(NOx!C:C,NOx!$B:$B,$A43,NOx!$A:$A,"RESNOx")+SUMIFS(NOx!C:C,NOx!$B:$B,$A43,NOx!$A:$A,"RSSNOx")+SUMIFS(NOx!C:C,NOx!$B:$B,$A43,NOx!$A:$A,"TRNNOx")</f>
        <v>11192.386920923795</v>
      </c>
      <c r="C43" s="21">
        <f>SUMIFS(NOx!D:D,NOx!$B:$B,$A43,NOx!$A:$A,"COMNOx")+SUMIFS(NOx!D:D,NOx!$B:$B,$A43,NOx!$A:$A,"ELCNOx")+SUMIFS(NOx!D:D,NOx!$B:$B,$A43,NOx!$A:$A,"ETHNOx")+SUMIFS(NOx!D:D,NOx!$B:$B,$A43,NOx!$A:$A,"INDNOx")+SUMIFS(NOx!D:D,NOx!$B:$B,$A43,NOx!$A:$A,"REFNOx")+SUMIFS(NOx!D:D,NOx!$B:$B,$A43,NOx!$A:$A,"RESNOx")+SUMIFS(NOx!D:D,NOx!$B:$B,$A43,NOx!$A:$A,"RSSNOx")+SUMIFS(NOx!D:D,NOx!$B:$B,$A43,NOx!$A:$A,"TRNNOx")</f>
        <v>10598.480449002556</v>
      </c>
      <c r="D43" s="21">
        <f>SUMIFS(NOx!E:E,NOx!$B:$B,$A43,NOx!$A:$A,"COMNOx")+SUMIFS(NOx!E:E,NOx!$B:$B,$A43,NOx!$A:$A,"ELCNOx")+SUMIFS(NOx!E:E,NOx!$B:$B,$A43,NOx!$A:$A,"ETHNOx")+SUMIFS(NOx!E:E,NOx!$B:$B,$A43,NOx!$A:$A,"INDNOx")+SUMIFS(NOx!E:E,NOx!$B:$B,$A43,NOx!$A:$A,"REFNOx")+SUMIFS(NOx!E:E,NOx!$B:$B,$A43,NOx!$A:$A,"RESNOx")+SUMIFS(NOx!E:E,NOx!$B:$B,$A43,NOx!$A:$A,"RSSNOx")+SUMIFS(NOx!E:E,NOx!$B:$B,$A43,NOx!$A:$A,"TRNNOx")</f>
        <v>7498.3373563388905</v>
      </c>
      <c r="E43" s="21">
        <f>SUMIFS(NOx!F:F,NOx!$B:$B,$A43,NOx!$A:$A,"COMNOx")+SUMIFS(NOx!F:F,NOx!$B:$B,$A43,NOx!$A:$A,"ELCNOx")+SUMIFS(NOx!F:F,NOx!$B:$B,$A43,NOx!$A:$A,"ETHNOx")+SUMIFS(NOx!F:F,NOx!$B:$B,$A43,NOx!$A:$A,"INDNOx")+SUMIFS(NOx!F:F,NOx!$B:$B,$A43,NOx!$A:$A,"REFNOx")+SUMIFS(NOx!F:F,NOx!$B:$B,$A43,NOx!$A:$A,"RESNOx")+SUMIFS(NOx!F:F,NOx!$B:$B,$A43,NOx!$A:$A,"RSSNOx")+SUMIFS(NOx!F:F,NOx!$B:$B,$A43,NOx!$A:$A,"TRNNOx")</f>
        <v>5790.1512505921364</v>
      </c>
      <c r="F43" s="21">
        <f>SUMIFS(NOx!G:G,NOx!$B:$B,$A43,NOx!$A:$A,"COMNOx")+SUMIFS(NOx!G:G,NOx!$B:$B,$A43,NOx!$A:$A,"ELCNOx")+SUMIFS(NOx!G:G,NOx!$B:$B,$A43,NOx!$A:$A,"ETHNOx")+SUMIFS(NOx!G:G,NOx!$B:$B,$A43,NOx!$A:$A,"INDNOx")+SUMIFS(NOx!G:G,NOx!$B:$B,$A43,NOx!$A:$A,"REFNOx")+SUMIFS(NOx!G:G,NOx!$B:$B,$A43,NOx!$A:$A,"RESNOx")+SUMIFS(NOx!G:G,NOx!$B:$B,$A43,NOx!$A:$A,"RSSNOx")+SUMIFS(NOx!G:G,NOx!$B:$B,$A43,NOx!$A:$A,"TRNNOx")</f>
        <v>5212.0240206385861</v>
      </c>
      <c r="G43" s="21">
        <f>SUMIFS(NOx!H:H,NOx!$B:$B,$A43,NOx!$A:$A,"COMNOx")+SUMIFS(NOx!H:H,NOx!$B:$B,$A43,NOx!$A:$A,"ELCNOx")+SUMIFS(NOx!H:H,NOx!$B:$B,$A43,NOx!$A:$A,"ETHNOx")+SUMIFS(NOx!H:H,NOx!$B:$B,$A43,NOx!$A:$A,"INDNOx")+SUMIFS(NOx!H:H,NOx!$B:$B,$A43,NOx!$A:$A,"REFNOx")+SUMIFS(NOx!H:H,NOx!$B:$B,$A43,NOx!$A:$A,"RESNOx")+SUMIFS(NOx!H:H,NOx!$B:$B,$A43,NOx!$A:$A,"RSSNOx")+SUMIFS(NOx!H:H,NOx!$B:$B,$A43,NOx!$A:$A,"TRNNOx")</f>
        <v>4957.6973453245691</v>
      </c>
      <c r="H43" s="21">
        <f>SUMIFS(NOx!I:I,NOx!$B:$B,$A43,NOx!$A:$A,"COMNOx")+SUMIFS(NOx!I:I,NOx!$B:$B,$A43,NOx!$A:$A,"ELCNOx")+SUMIFS(NOx!I:I,NOx!$B:$B,$A43,NOx!$A:$A,"ETHNOx")+SUMIFS(NOx!I:I,NOx!$B:$B,$A43,NOx!$A:$A,"INDNOx")+SUMIFS(NOx!I:I,NOx!$B:$B,$A43,NOx!$A:$A,"REFNOx")+SUMIFS(NOx!I:I,NOx!$B:$B,$A43,NOx!$A:$A,"RESNOx")+SUMIFS(NOx!I:I,NOx!$B:$B,$A43,NOx!$A:$A,"RSSNOx")+SUMIFS(NOx!I:I,NOx!$B:$B,$A43,NOx!$A:$A,"TRNNOx")</f>
        <v>4767.4004262431417</v>
      </c>
      <c r="I43" s="21">
        <f>SUMIFS(NOx!J:J,NOx!$B:$B,$A43,NOx!$A:$A,"COMNOx")+SUMIFS(NOx!J:J,NOx!$B:$B,$A43,NOx!$A:$A,"ELCNOx")+SUMIFS(NOx!J:J,NOx!$B:$B,$A43,NOx!$A:$A,"ETHNOx")+SUMIFS(NOx!J:J,NOx!$B:$B,$A43,NOx!$A:$A,"INDNOx")+SUMIFS(NOx!J:J,NOx!$B:$B,$A43,NOx!$A:$A,"REFNOx")+SUMIFS(NOx!J:J,NOx!$B:$B,$A43,NOx!$A:$A,"RESNOx")+SUMIFS(NOx!J:J,NOx!$B:$B,$A43,NOx!$A:$A,"RSSNOx")+SUMIFS(NOx!J:J,NOx!$B:$B,$A43,NOx!$A:$A,"TRNNOx")</f>
        <v>4621.9183899884583</v>
      </c>
      <c r="J43" s="21">
        <f>SUMIFS(NOx!K:K,NOx!$B:$B,$A43,NOx!$A:$A,"COMNOx")+SUMIFS(NOx!K:K,NOx!$B:$B,$A43,NOx!$A:$A,"ELCNOx")+SUMIFS(NOx!K:K,NOx!$B:$B,$A43,NOx!$A:$A,"ETHNOx")+SUMIFS(NOx!K:K,NOx!$B:$B,$A43,NOx!$A:$A,"INDNOx")+SUMIFS(NOx!K:K,NOx!$B:$B,$A43,NOx!$A:$A,"REFNOx")+SUMIFS(NOx!K:K,NOx!$B:$B,$A43,NOx!$A:$A,"RESNOx")+SUMIFS(NOx!K:K,NOx!$B:$B,$A43,NOx!$A:$A,"RSSNOx")+SUMIFS(NOx!K:K,NOx!$B:$B,$A43,NOx!$A:$A,"TRNNOx")</f>
        <v>4890.1024362764883</v>
      </c>
      <c r="K43" s="21">
        <f>SUMIFS(NOx!L:L,NOx!$B:$B,$A43,NOx!$A:$A,"COMNOx")+SUMIFS(NOx!L:L,NOx!$B:$B,$A43,NOx!$A:$A,"ELCNOx")+SUMIFS(NOx!L:L,NOx!$B:$B,$A43,NOx!$A:$A,"ETHNOx")+SUMIFS(NOx!L:L,NOx!$B:$B,$A43,NOx!$A:$A,"INDNOx")+SUMIFS(NOx!L:L,NOx!$B:$B,$A43,NOx!$A:$A,"REFNOx")+SUMIFS(NOx!L:L,NOx!$B:$B,$A43,NOx!$A:$A,"RESNOx")+SUMIFS(NOx!L:L,NOx!$B:$B,$A43,NOx!$A:$A,"RSSNOx")+SUMIFS(NOx!L:L,NOx!$B:$B,$A43,NOx!$A:$A,"TRNNOx")</f>
        <v>5002.9774636149123</v>
      </c>
      <c r="M43" s="9" t="str">
        <f t="shared" si="0"/>
        <v>0316</v>
      </c>
      <c r="N43" s="9">
        <f>VLOOKUP($M43,scenarios!$A$2:$I$61,3)</f>
        <v>2060</v>
      </c>
      <c r="O43" s="9" t="str">
        <f>VLOOKUP($M43,scenarios!$A$2:$I$61,4)</f>
        <v>Ref</v>
      </c>
      <c r="P43" s="9">
        <f>VLOOKUP($M43,scenarios!$A$2:$I$61,5)</f>
        <v>20</v>
      </c>
      <c r="Q43" s="9" t="str">
        <f>VLOOKUP($M43,scenarios!$A$2:$I$61,6)</f>
        <v>Linear-Steady</v>
      </c>
      <c r="R43" s="9" t="str">
        <f>VLOOKUP($M43,scenarios!$A$2:$I$61,7)</f>
        <v>Doe2</v>
      </c>
      <c r="S43" s="9">
        <f>VLOOKUP($M43,scenarios!$A$2:$I$61,8)</f>
        <v>2030</v>
      </c>
      <c r="T43" s="9">
        <f>VLOOKUP($M43,scenarios!$A$2:$I$61,9)</f>
        <v>70</v>
      </c>
    </row>
    <row r="44" spans="1:20" x14ac:dyDescent="0.3">
      <c r="A44" s="2" t="s">
        <v>191</v>
      </c>
      <c r="B44" s="21">
        <f>SUMIFS(NOx!C:C,NOx!$B:$B,$A44,NOx!$A:$A,"COMNOx")+SUMIFS(NOx!C:C,NOx!$B:$B,$A44,NOx!$A:$A,"ELCNOx")+SUMIFS(NOx!C:C,NOx!$B:$B,$A44,NOx!$A:$A,"ETHNOx")+SUMIFS(NOx!C:C,NOx!$B:$B,$A44,NOx!$A:$A,"INDNOx")+SUMIFS(NOx!C:C,NOx!$B:$B,$A44,NOx!$A:$A,"REFNOx")+SUMIFS(NOx!C:C,NOx!$B:$B,$A44,NOx!$A:$A,"RESNOx")+SUMIFS(NOx!C:C,NOx!$B:$B,$A44,NOx!$A:$A,"RSSNOx")+SUMIFS(NOx!C:C,NOx!$B:$B,$A44,NOx!$A:$A,"TRNNOx")</f>
        <v>11156.513756251865</v>
      </c>
      <c r="C44" s="21">
        <f>SUMIFS(NOx!D:D,NOx!$B:$B,$A44,NOx!$A:$A,"COMNOx")+SUMIFS(NOx!D:D,NOx!$B:$B,$A44,NOx!$A:$A,"ELCNOx")+SUMIFS(NOx!D:D,NOx!$B:$B,$A44,NOx!$A:$A,"ETHNOx")+SUMIFS(NOx!D:D,NOx!$B:$B,$A44,NOx!$A:$A,"INDNOx")+SUMIFS(NOx!D:D,NOx!$B:$B,$A44,NOx!$A:$A,"REFNOx")+SUMIFS(NOx!D:D,NOx!$B:$B,$A44,NOx!$A:$A,"RESNOx")+SUMIFS(NOx!D:D,NOx!$B:$B,$A44,NOx!$A:$A,"RSSNOx")+SUMIFS(NOx!D:D,NOx!$B:$B,$A44,NOx!$A:$A,"TRNNOx")</f>
        <v>10501.681313529885</v>
      </c>
      <c r="D44" s="21">
        <f>SUMIFS(NOx!E:E,NOx!$B:$B,$A44,NOx!$A:$A,"COMNOx")+SUMIFS(NOx!E:E,NOx!$B:$B,$A44,NOx!$A:$A,"ELCNOx")+SUMIFS(NOx!E:E,NOx!$B:$B,$A44,NOx!$A:$A,"ETHNOx")+SUMIFS(NOx!E:E,NOx!$B:$B,$A44,NOx!$A:$A,"INDNOx")+SUMIFS(NOx!E:E,NOx!$B:$B,$A44,NOx!$A:$A,"REFNOx")+SUMIFS(NOx!E:E,NOx!$B:$B,$A44,NOx!$A:$A,"RESNOx")+SUMIFS(NOx!E:E,NOx!$B:$B,$A44,NOx!$A:$A,"RSSNOx")+SUMIFS(NOx!E:E,NOx!$B:$B,$A44,NOx!$A:$A,"TRNNOx")</f>
        <v>7460.5437650357053</v>
      </c>
      <c r="E44" s="21">
        <f>SUMIFS(NOx!F:F,NOx!$B:$B,$A44,NOx!$A:$A,"COMNOx")+SUMIFS(NOx!F:F,NOx!$B:$B,$A44,NOx!$A:$A,"ELCNOx")+SUMIFS(NOx!F:F,NOx!$B:$B,$A44,NOx!$A:$A,"ETHNOx")+SUMIFS(NOx!F:F,NOx!$B:$B,$A44,NOx!$A:$A,"INDNOx")+SUMIFS(NOx!F:F,NOx!$B:$B,$A44,NOx!$A:$A,"REFNOx")+SUMIFS(NOx!F:F,NOx!$B:$B,$A44,NOx!$A:$A,"RESNOx")+SUMIFS(NOx!F:F,NOx!$B:$B,$A44,NOx!$A:$A,"RSSNOx")+SUMIFS(NOx!F:F,NOx!$B:$B,$A44,NOx!$A:$A,"TRNNOx")</f>
        <v>5761.2845998332214</v>
      </c>
      <c r="F44" s="21">
        <f>SUMIFS(NOx!G:G,NOx!$B:$B,$A44,NOx!$A:$A,"COMNOx")+SUMIFS(NOx!G:G,NOx!$B:$B,$A44,NOx!$A:$A,"ELCNOx")+SUMIFS(NOx!G:G,NOx!$B:$B,$A44,NOx!$A:$A,"ETHNOx")+SUMIFS(NOx!G:G,NOx!$B:$B,$A44,NOx!$A:$A,"INDNOx")+SUMIFS(NOx!G:G,NOx!$B:$B,$A44,NOx!$A:$A,"REFNOx")+SUMIFS(NOx!G:G,NOx!$B:$B,$A44,NOx!$A:$A,"RESNOx")+SUMIFS(NOx!G:G,NOx!$B:$B,$A44,NOx!$A:$A,"RSSNOx")+SUMIFS(NOx!G:G,NOx!$B:$B,$A44,NOx!$A:$A,"TRNNOx")</f>
        <v>4729.3231966649055</v>
      </c>
      <c r="G44" s="21">
        <f>SUMIFS(NOx!H:H,NOx!$B:$B,$A44,NOx!$A:$A,"COMNOx")+SUMIFS(NOx!H:H,NOx!$B:$B,$A44,NOx!$A:$A,"ELCNOx")+SUMIFS(NOx!H:H,NOx!$B:$B,$A44,NOx!$A:$A,"ETHNOx")+SUMIFS(NOx!H:H,NOx!$B:$B,$A44,NOx!$A:$A,"INDNOx")+SUMIFS(NOx!H:H,NOx!$B:$B,$A44,NOx!$A:$A,"REFNOx")+SUMIFS(NOx!H:H,NOx!$B:$B,$A44,NOx!$A:$A,"RESNOx")+SUMIFS(NOx!H:H,NOx!$B:$B,$A44,NOx!$A:$A,"RSSNOx")+SUMIFS(NOx!H:H,NOx!$B:$B,$A44,NOx!$A:$A,"TRNNOx")</f>
        <v>4543.6600118908109</v>
      </c>
      <c r="H44" s="21">
        <f>SUMIFS(NOx!I:I,NOx!$B:$B,$A44,NOx!$A:$A,"COMNOx")+SUMIFS(NOx!I:I,NOx!$B:$B,$A44,NOx!$A:$A,"ELCNOx")+SUMIFS(NOx!I:I,NOx!$B:$B,$A44,NOx!$A:$A,"ETHNOx")+SUMIFS(NOx!I:I,NOx!$B:$B,$A44,NOx!$A:$A,"INDNOx")+SUMIFS(NOx!I:I,NOx!$B:$B,$A44,NOx!$A:$A,"REFNOx")+SUMIFS(NOx!I:I,NOx!$B:$B,$A44,NOx!$A:$A,"RESNOx")+SUMIFS(NOx!I:I,NOx!$B:$B,$A44,NOx!$A:$A,"RSSNOx")+SUMIFS(NOx!I:I,NOx!$B:$B,$A44,NOx!$A:$A,"TRNNOx")</f>
        <v>4322.0600549268274</v>
      </c>
      <c r="I44" s="21">
        <f>SUMIFS(NOx!J:J,NOx!$B:$B,$A44,NOx!$A:$A,"COMNOx")+SUMIFS(NOx!J:J,NOx!$B:$B,$A44,NOx!$A:$A,"ELCNOx")+SUMIFS(NOx!J:J,NOx!$B:$B,$A44,NOx!$A:$A,"ETHNOx")+SUMIFS(NOx!J:J,NOx!$B:$B,$A44,NOx!$A:$A,"INDNOx")+SUMIFS(NOx!J:J,NOx!$B:$B,$A44,NOx!$A:$A,"REFNOx")+SUMIFS(NOx!J:J,NOx!$B:$B,$A44,NOx!$A:$A,"RESNOx")+SUMIFS(NOx!J:J,NOx!$B:$B,$A44,NOx!$A:$A,"RSSNOx")+SUMIFS(NOx!J:J,NOx!$B:$B,$A44,NOx!$A:$A,"TRNNOx")</f>
        <v>4278.7465635213548</v>
      </c>
      <c r="J44" s="21">
        <f>SUMIFS(NOx!K:K,NOx!$B:$B,$A44,NOx!$A:$A,"COMNOx")+SUMIFS(NOx!K:K,NOx!$B:$B,$A44,NOx!$A:$A,"ELCNOx")+SUMIFS(NOx!K:K,NOx!$B:$B,$A44,NOx!$A:$A,"ETHNOx")+SUMIFS(NOx!K:K,NOx!$B:$B,$A44,NOx!$A:$A,"INDNOx")+SUMIFS(NOx!K:K,NOx!$B:$B,$A44,NOx!$A:$A,"REFNOx")+SUMIFS(NOx!K:K,NOx!$B:$B,$A44,NOx!$A:$A,"RESNOx")+SUMIFS(NOx!K:K,NOx!$B:$B,$A44,NOx!$A:$A,"RSSNOx")+SUMIFS(NOx!K:K,NOx!$B:$B,$A44,NOx!$A:$A,"TRNNOx")</f>
        <v>4101.0835756360566</v>
      </c>
      <c r="K44" s="21">
        <f>SUMIFS(NOx!L:L,NOx!$B:$B,$A44,NOx!$A:$A,"COMNOx")+SUMIFS(NOx!L:L,NOx!$B:$B,$A44,NOx!$A:$A,"ELCNOx")+SUMIFS(NOx!L:L,NOx!$B:$B,$A44,NOx!$A:$A,"ETHNOx")+SUMIFS(NOx!L:L,NOx!$B:$B,$A44,NOx!$A:$A,"INDNOx")+SUMIFS(NOx!L:L,NOx!$B:$B,$A44,NOx!$A:$A,"REFNOx")+SUMIFS(NOx!L:L,NOx!$B:$B,$A44,NOx!$A:$A,"RESNOx")+SUMIFS(NOx!L:L,NOx!$B:$B,$A44,NOx!$A:$A,"RSSNOx")+SUMIFS(NOx!L:L,NOx!$B:$B,$A44,NOx!$A:$A,"TRNNOx")</f>
        <v>3573.0064023730206</v>
      </c>
      <c r="M44" s="9" t="str">
        <f t="shared" si="0"/>
        <v>0042</v>
      </c>
      <c r="N44" s="9">
        <f>VLOOKUP($M44,scenarios!$A$2:$I$61,3)</f>
        <v>2060</v>
      </c>
      <c r="O44" s="9" t="str">
        <f>VLOOKUP($M44,scenarios!$A$2:$I$61,4)</f>
        <v>Ref</v>
      </c>
      <c r="P44" s="9">
        <f>VLOOKUP($M44,scenarios!$A$2:$I$61,5)</f>
        <v>20</v>
      </c>
      <c r="Q44" s="9" t="str">
        <f>VLOOKUP($M44,scenarios!$A$2:$I$61,6)</f>
        <v>Linear-Steady</v>
      </c>
      <c r="R44" s="9" t="str">
        <f>VLOOKUP($M44,scenarios!$A$2:$I$61,7)</f>
        <v>Doe2</v>
      </c>
      <c r="S44" s="9">
        <f>VLOOKUP($M44,scenarios!$A$2:$I$61,8)</f>
        <v>2030</v>
      </c>
      <c r="T44" s="9" t="str">
        <f>VLOOKUP($M44,scenarios!$A$2:$I$61,9)</f>
        <v>Ref</v>
      </c>
    </row>
    <row r="45" spans="1:20" x14ac:dyDescent="0.3">
      <c r="A45" s="2" t="s">
        <v>126</v>
      </c>
      <c r="B45" s="21">
        <f>SUMIFS(NOx!C:C,NOx!$B:$B,$A45,NOx!$A:$A,"COMNOx")+SUMIFS(NOx!C:C,NOx!$B:$B,$A45,NOx!$A:$A,"ELCNOx")+SUMIFS(NOx!C:C,NOx!$B:$B,$A45,NOx!$A:$A,"ETHNOx")+SUMIFS(NOx!C:C,NOx!$B:$B,$A45,NOx!$A:$A,"INDNOx")+SUMIFS(NOx!C:C,NOx!$B:$B,$A45,NOx!$A:$A,"REFNOx")+SUMIFS(NOx!C:C,NOx!$B:$B,$A45,NOx!$A:$A,"RESNOx")+SUMIFS(NOx!C:C,NOx!$B:$B,$A45,NOx!$A:$A,"RSSNOx")+SUMIFS(NOx!C:C,NOx!$B:$B,$A45,NOx!$A:$A,"TRNNOx")</f>
        <v>11156.506407355882</v>
      </c>
      <c r="C45" s="21">
        <f>SUMIFS(NOx!D:D,NOx!$B:$B,$A45,NOx!$A:$A,"COMNOx")+SUMIFS(NOx!D:D,NOx!$B:$B,$A45,NOx!$A:$A,"ELCNOx")+SUMIFS(NOx!D:D,NOx!$B:$B,$A45,NOx!$A:$A,"ETHNOx")+SUMIFS(NOx!D:D,NOx!$B:$B,$A45,NOx!$A:$A,"INDNOx")+SUMIFS(NOx!D:D,NOx!$B:$B,$A45,NOx!$A:$A,"REFNOx")+SUMIFS(NOx!D:D,NOx!$B:$B,$A45,NOx!$A:$A,"RESNOx")+SUMIFS(NOx!D:D,NOx!$B:$B,$A45,NOx!$A:$A,"RSSNOx")+SUMIFS(NOx!D:D,NOx!$B:$B,$A45,NOx!$A:$A,"TRNNOx")</f>
        <v>10501.357961095398</v>
      </c>
      <c r="D45" s="21">
        <f>SUMIFS(NOx!E:E,NOx!$B:$B,$A45,NOx!$A:$A,"COMNOx")+SUMIFS(NOx!E:E,NOx!$B:$B,$A45,NOx!$A:$A,"ELCNOx")+SUMIFS(NOx!E:E,NOx!$B:$B,$A45,NOx!$A:$A,"ETHNOx")+SUMIFS(NOx!E:E,NOx!$B:$B,$A45,NOx!$A:$A,"INDNOx")+SUMIFS(NOx!E:E,NOx!$B:$B,$A45,NOx!$A:$A,"REFNOx")+SUMIFS(NOx!E:E,NOx!$B:$B,$A45,NOx!$A:$A,"RESNOx")+SUMIFS(NOx!E:E,NOx!$B:$B,$A45,NOx!$A:$A,"RSSNOx")+SUMIFS(NOx!E:E,NOx!$B:$B,$A45,NOx!$A:$A,"TRNNOx")</f>
        <v>7459.3815436555851</v>
      </c>
      <c r="E45" s="21">
        <f>SUMIFS(NOx!F:F,NOx!$B:$B,$A45,NOx!$A:$A,"COMNOx")+SUMIFS(NOx!F:F,NOx!$B:$B,$A45,NOx!$A:$A,"ELCNOx")+SUMIFS(NOx!F:F,NOx!$B:$B,$A45,NOx!$A:$A,"ETHNOx")+SUMIFS(NOx!F:F,NOx!$B:$B,$A45,NOx!$A:$A,"INDNOx")+SUMIFS(NOx!F:F,NOx!$B:$B,$A45,NOx!$A:$A,"REFNOx")+SUMIFS(NOx!F:F,NOx!$B:$B,$A45,NOx!$A:$A,"RESNOx")+SUMIFS(NOx!F:F,NOx!$B:$B,$A45,NOx!$A:$A,"RSSNOx")+SUMIFS(NOx!F:F,NOx!$B:$B,$A45,NOx!$A:$A,"TRNNOx")</f>
        <v>5766.0225631758476</v>
      </c>
      <c r="F45" s="21">
        <f>SUMIFS(NOx!G:G,NOx!$B:$B,$A45,NOx!$A:$A,"COMNOx")+SUMIFS(NOx!G:G,NOx!$B:$B,$A45,NOx!$A:$A,"ELCNOx")+SUMIFS(NOx!G:G,NOx!$B:$B,$A45,NOx!$A:$A,"ETHNOx")+SUMIFS(NOx!G:G,NOx!$B:$B,$A45,NOx!$A:$A,"INDNOx")+SUMIFS(NOx!G:G,NOx!$B:$B,$A45,NOx!$A:$A,"REFNOx")+SUMIFS(NOx!G:G,NOx!$B:$B,$A45,NOx!$A:$A,"RESNOx")+SUMIFS(NOx!G:G,NOx!$B:$B,$A45,NOx!$A:$A,"RSSNOx")+SUMIFS(NOx!G:G,NOx!$B:$B,$A45,NOx!$A:$A,"TRNNOx")</f>
        <v>4725.0564041115831</v>
      </c>
      <c r="G45" s="21">
        <f>SUMIFS(NOx!H:H,NOx!$B:$B,$A45,NOx!$A:$A,"COMNOx")+SUMIFS(NOx!H:H,NOx!$B:$B,$A45,NOx!$A:$A,"ELCNOx")+SUMIFS(NOx!H:H,NOx!$B:$B,$A45,NOx!$A:$A,"ETHNOx")+SUMIFS(NOx!H:H,NOx!$B:$B,$A45,NOx!$A:$A,"INDNOx")+SUMIFS(NOx!H:H,NOx!$B:$B,$A45,NOx!$A:$A,"REFNOx")+SUMIFS(NOx!H:H,NOx!$B:$B,$A45,NOx!$A:$A,"RESNOx")+SUMIFS(NOx!H:H,NOx!$B:$B,$A45,NOx!$A:$A,"RSSNOx")+SUMIFS(NOx!H:H,NOx!$B:$B,$A45,NOx!$A:$A,"TRNNOx")</f>
        <v>4541.8126318376853</v>
      </c>
      <c r="H45" s="21">
        <f>SUMIFS(NOx!I:I,NOx!$B:$B,$A45,NOx!$A:$A,"COMNOx")+SUMIFS(NOx!I:I,NOx!$B:$B,$A45,NOx!$A:$A,"ELCNOx")+SUMIFS(NOx!I:I,NOx!$B:$B,$A45,NOx!$A:$A,"ETHNOx")+SUMIFS(NOx!I:I,NOx!$B:$B,$A45,NOx!$A:$A,"INDNOx")+SUMIFS(NOx!I:I,NOx!$B:$B,$A45,NOx!$A:$A,"REFNOx")+SUMIFS(NOx!I:I,NOx!$B:$B,$A45,NOx!$A:$A,"RESNOx")+SUMIFS(NOx!I:I,NOx!$B:$B,$A45,NOx!$A:$A,"RSSNOx")+SUMIFS(NOx!I:I,NOx!$B:$B,$A45,NOx!$A:$A,"TRNNOx")</f>
        <v>4331.452378731502</v>
      </c>
      <c r="I45" s="21">
        <f>SUMIFS(NOx!J:J,NOx!$B:$B,$A45,NOx!$A:$A,"COMNOx")+SUMIFS(NOx!J:J,NOx!$B:$B,$A45,NOx!$A:$A,"ELCNOx")+SUMIFS(NOx!J:J,NOx!$B:$B,$A45,NOx!$A:$A,"ETHNOx")+SUMIFS(NOx!J:J,NOx!$B:$B,$A45,NOx!$A:$A,"INDNOx")+SUMIFS(NOx!J:J,NOx!$B:$B,$A45,NOx!$A:$A,"REFNOx")+SUMIFS(NOx!J:J,NOx!$B:$B,$A45,NOx!$A:$A,"RESNOx")+SUMIFS(NOx!J:J,NOx!$B:$B,$A45,NOx!$A:$A,"RSSNOx")+SUMIFS(NOx!J:J,NOx!$B:$B,$A45,NOx!$A:$A,"TRNNOx")</f>
        <v>4300.5209712180676</v>
      </c>
      <c r="J45" s="21">
        <f>SUMIFS(NOx!K:K,NOx!$B:$B,$A45,NOx!$A:$A,"COMNOx")+SUMIFS(NOx!K:K,NOx!$B:$B,$A45,NOx!$A:$A,"ELCNOx")+SUMIFS(NOx!K:K,NOx!$B:$B,$A45,NOx!$A:$A,"ETHNOx")+SUMIFS(NOx!K:K,NOx!$B:$B,$A45,NOx!$A:$A,"INDNOx")+SUMIFS(NOx!K:K,NOx!$B:$B,$A45,NOx!$A:$A,"REFNOx")+SUMIFS(NOx!K:K,NOx!$B:$B,$A45,NOx!$A:$A,"RESNOx")+SUMIFS(NOx!K:K,NOx!$B:$B,$A45,NOx!$A:$A,"RSSNOx")+SUMIFS(NOx!K:K,NOx!$B:$B,$A45,NOx!$A:$A,"TRNNOx")</f>
        <v>4092.299112672712</v>
      </c>
      <c r="K45" s="21">
        <f>SUMIFS(NOx!L:L,NOx!$B:$B,$A45,NOx!$A:$A,"COMNOx")+SUMIFS(NOx!L:L,NOx!$B:$B,$A45,NOx!$A:$A,"ELCNOx")+SUMIFS(NOx!L:L,NOx!$B:$B,$A45,NOx!$A:$A,"ETHNOx")+SUMIFS(NOx!L:L,NOx!$B:$B,$A45,NOx!$A:$A,"INDNOx")+SUMIFS(NOx!L:L,NOx!$B:$B,$A45,NOx!$A:$A,"REFNOx")+SUMIFS(NOx!L:L,NOx!$B:$B,$A45,NOx!$A:$A,"RESNOx")+SUMIFS(NOx!L:L,NOx!$B:$B,$A45,NOx!$A:$A,"RSSNOx")+SUMIFS(NOx!L:L,NOx!$B:$B,$A45,NOx!$A:$A,"TRNNOx")</f>
        <v>3528.9499250524041</v>
      </c>
      <c r="M45" s="9" t="str">
        <f t="shared" si="0"/>
        <v>0043</v>
      </c>
      <c r="N45" s="9">
        <f>VLOOKUP($M45,scenarios!$A$2:$I$61,3)</f>
        <v>2060</v>
      </c>
      <c r="O45" s="9" t="str">
        <f>VLOOKUP($M45,scenarios!$A$2:$I$61,4)</f>
        <v>Ref</v>
      </c>
      <c r="P45" s="9" t="str">
        <f>VLOOKUP($M45,scenarios!$A$2:$I$61,5)</f>
        <v>Ref</v>
      </c>
      <c r="Q45" s="9" t="str">
        <f>VLOOKUP($M45,scenarios!$A$2:$I$61,6)</f>
        <v>Ref</v>
      </c>
      <c r="R45" s="9" t="str">
        <f>VLOOKUP($M45,scenarios!$A$2:$I$61,7)</f>
        <v>Ref</v>
      </c>
      <c r="S45" s="9">
        <f>VLOOKUP($M45,scenarios!$A$2:$I$61,8)</f>
        <v>2030</v>
      </c>
      <c r="T45" s="9">
        <f>VLOOKUP($M45,scenarios!$A$2:$I$61,9)</f>
        <v>70</v>
      </c>
    </row>
    <row r="46" spans="1:20" x14ac:dyDescent="0.3">
      <c r="A46" s="2" t="s">
        <v>172</v>
      </c>
      <c r="B46" s="21">
        <f>SUMIFS(NOx!C:C,NOx!$B:$B,$A46,NOx!$A:$A,"COMNOx")+SUMIFS(NOx!C:C,NOx!$B:$B,$A46,NOx!$A:$A,"ELCNOx")+SUMIFS(NOx!C:C,NOx!$B:$B,$A46,NOx!$A:$A,"ETHNOx")+SUMIFS(NOx!C:C,NOx!$B:$B,$A46,NOx!$A:$A,"INDNOx")+SUMIFS(NOx!C:C,NOx!$B:$B,$A46,NOx!$A:$A,"REFNOx")+SUMIFS(NOx!C:C,NOx!$B:$B,$A46,NOx!$A:$A,"RESNOx")+SUMIFS(NOx!C:C,NOx!$B:$B,$A46,NOx!$A:$A,"RSSNOx")+SUMIFS(NOx!C:C,NOx!$B:$B,$A46,NOx!$A:$A,"TRNNOx")</f>
        <v>11156.495420365354</v>
      </c>
      <c r="C46" s="21">
        <f>SUMIFS(NOx!D:D,NOx!$B:$B,$A46,NOx!$A:$A,"COMNOx")+SUMIFS(NOx!D:D,NOx!$B:$B,$A46,NOx!$A:$A,"ELCNOx")+SUMIFS(NOx!D:D,NOx!$B:$B,$A46,NOx!$A:$A,"ETHNOx")+SUMIFS(NOx!D:D,NOx!$B:$B,$A46,NOx!$A:$A,"INDNOx")+SUMIFS(NOx!D:D,NOx!$B:$B,$A46,NOx!$A:$A,"REFNOx")+SUMIFS(NOx!D:D,NOx!$B:$B,$A46,NOx!$A:$A,"RESNOx")+SUMIFS(NOx!D:D,NOx!$B:$B,$A46,NOx!$A:$A,"RSSNOx")+SUMIFS(NOx!D:D,NOx!$B:$B,$A46,NOx!$A:$A,"TRNNOx")</f>
        <v>10503.48892654273</v>
      </c>
      <c r="D46" s="21">
        <f>SUMIFS(NOx!E:E,NOx!$B:$B,$A46,NOx!$A:$A,"COMNOx")+SUMIFS(NOx!E:E,NOx!$B:$B,$A46,NOx!$A:$A,"ELCNOx")+SUMIFS(NOx!E:E,NOx!$B:$B,$A46,NOx!$A:$A,"ETHNOx")+SUMIFS(NOx!E:E,NOx!$B:$B,$A46,NOx!$A:$A,"INDNOx")+SUMIFS(NOx!E:E,NOx!$B:$B,$A46,NOx!$A:$A,"REFNOx")+SUMIFS(NOx!E:E,NOx!$B:$B,$A46,NOx!$A:$A,"RESNOx")+SUMIFS(NOx!E:E,NOx!$B:$B,$A46,NOx!$A:$A,"RSSNOx")+SUMIFS(NOx!E:E,NOx!$B:$B,$A46,NOx!$A:$A,"TRNNOx")</f>
        <v>7462.0717085136794</v>
      </c>
      <c r="E46" s="21">
        <f>SUMIFS(NOx!F:F,NOx!$B:$B,$A46,NOx!$A:$A,"COMNOx")+SUMIFS(NOx!F:F,NOx!$B:$B,$A46,NOx!$A:$A,"ELCNOx")+SUMIFS(NOx!F:F,NOx!$B:$B,$A46,NOx!$A:$A,"ETHNOx")+SUMIFS(NOx!F:F,NOx!$B:$B,$A46,NOx!$A:$A,"INDNOx")+SUMIFS(NOx!F:F,NOx!$B:$B,$A46,NOx!$A:$A,"REFNOx")+SUMIFS(NOx!F:F,NOx!$B:$B,$A46,NOx!$A:$A,"RESNOx")+SUMIFS(NOx!F:F,NOx!$B:$B,$A46,NOx!$A:$A,"RSSNOx")+SUMIFS(NOx!F:F,NOx!$B:$B,$A46,NOx!$A:$A,"TRNNOx")</f>
        <v>5766.0978969810985</v>
      </c>
      <c r="F46" s="21">
        <f>SUMIFS(NOx!G:G,NOx!$B:$B,$A46,NOx!$A:$A,"COMNOx")+SUMIFS(NOx!G:G,NOx!$B:$B,$A46,NOx!$A:$A,"ELCNOx")+SUMIFS(NOx!G:G,NOx!$B:$B,$A46,NOx!$A:$A,"ETHNOx")+SUMIFS(NOx!G:G,NOx!$B:$B,$A46,NOx!$A:$A,"INDNOx")+SUMIFS(NOx!G:G,NOx!$B:$B,$A46,NOx!$A:$A,"REFNOx")+SUMIFS(NOx!G:G,NOx!$B:$B,$A46,NOx!$A:$A,"RESNOx")+SUMIFS(NOx!G:G,NOx!$B:$B,$A46,NOx!$A:$A,"RSSNOx")+SUMIFS(NOx!G:G,NOx!$B:$B,$A46,NOx!$A:$A,"TRNNOx")</f>
        <v>4724.0749818282138</v>
      </c>
      <c r="G46" s="21">
        <f>SUMIFS(NOx!H:H,NOx!$B:$B,$A46,NOx!$A:$A,"COMNOx")+SUMIFS(NOx!H:H,NOx!$B:$B,$A46,NOx!$A:$A,"ELCNOx")+SUMIFS(NOx!H:H,NOx!$B:$B,$A46,NOx!$A:$A,"ETHNOx")+SUMIFS(NOx!H:H,NOx!$B:$B,$A46,NOx!$A:$A,"INDNOx")+SUMIFS(NOx!H:H,NOx!$B:$B,$A46,NOx!$A:$A,"REFNOx")+SUMIFS(NOx!H:H,NOx!$B:$B,$A46,NOx!$A:$A,"RESNOx")+SUMIFS(NOx!H:H,NOx!$B:$B,$A46,NOx!$A:$A,"RSSNOx")+SUMIFS(NOx!H:H,NOx!$B:$B,$A46,NOx!$A:$A,"TRNNOx")</f>
        <v>4540.7945879719609</v>
      </c>
      <c r="H46" s="21">
        <f>SUMIFS(NOx!I:I,NOx!$B:$B,$A46,NOx!$A:$A,"COMNOx")+SUMIFS(NOx!I:I,NOx!$B:$B,$A46,NOx!$A:$A,"ELCNOx")+SUMIFS(NOx!I:I,NOx!$B:$B,$A46,NOx!$A:$A,"ETHNOx")+SUMIFS(NOx!I:I,NOx!$B:$B,$A46,NOx!$A:$A,"INDNOx")+SUMIFS(NOx!I:I,NOx!$B:$B,$A46,NOx!$A:$A,"REFNOx")+SUMIFS(NOx!I:I,NOx!$B:$B,$A46,NOx!$A:$A,"RESNOx")+SUMIFS(NOx!I:I,NOx!$B:$B,$A46,NOx!$A:$A,"RSSNOx")+SUMIFS(NOx!I:I,NOx!$B:$B,$A46,NOx!$A:$A,"TRNNOx")</f>
        <v>4327.1465839499033</v>
      </c>
      <c r="I46" s="21">
        <f>SUMIFS(NOx!J:J,NOx!$B:$B,$A46,NOx!$A:$A,"COMNOx")+SUMIFS(NOx!J:J,NOx!$B:$B,$A46,NOx!$A:$A,"ELCNOx")+SUMIFS(NOx!J:J,NOx!$B:$B,$A46,NOx!$A:$A,"ETHNOx")+SUMIFS(NOx!J:J,NOx!$B:$B,$A46,NOx!$A:$A,"INDNOx")+SUMIFS(NOx!J:J,NOx!$B:$B,$A46,NOx!$A:$A,"REFNOx")+SUMIFS(NOx!J:J,NOx!$B:$B,$A46,NOx!$A:$A,"RESNOx")+SUMIFS(NOx!J:J,NOx!$B:$B,$A46,NOx!$A:$A,"RSSNOx")+SUMIFS(NOx!J:J,NOx!$B:$B,$A46,NOx!$A:$A,"TRNNOx")</f>
        <v>4298.5140763658846</v>
      </c>
      <c r="J46" s="21">
        <f>SUMIFS(NOx!K:K,NOx!$B:$B,$A46,NOx!$A:$A,"COMNOx")+SUMIFS(NOx!K:K,NOx!$B:$B,$A46,NOx!$A:$A,"ELCNOx")+SUMIFS(NOx!K:K,NOx!$B:$B,$A46,NOx!$A:$A,"ETHNOx")+SUMIFS(NOx!K:K,NOx!$B:$B,$A46,NOx!$A:$A,"INDNOx")+SUMIFS(NOx!K:K,NOx!$B:$B,$A46,NOx!$A:$A,"REFNOx")+SUMIFS(NOx!K:K,NOx!$B:$B,$A46,NOx!$A:$A,"RESNOx")+SUMIFS(NOx!K:K,NOx!$B:$B,$A46,NOx!$A:$A,"RSSNOx")+SUMIFS(NOx!K:K,NOx!$B:$B,$A46,NOx!$A:$A,"TRNNOx")</f>
        <v>4092.2168316487691</v>
      </c>
      <c r="K46" s="21">
        <f>SUMIFS(NOx!L:L,NOx!$B:$B,$A46,NOx!$A:$A,"COMNOx")+SUMIFS(NOx!L:L,NOx!$B:$B,$A46,NOx!$A:$A,"ELCNOx")+SUMIFS(NOx!L:L,NOx!$B:$B,$A46,NOx!$A:$A,"ETHNOx")+SUMIFS(NOx!L:L,NOx!$B:$B,$A46,NOx!$A:$A,"INDNOx")+SUMIFS(NOx!L:L,NOx!$B:$B,$A46,NOx!$A:$A,"REFNOx")+SUMIFS(NOx!L:L,NOx!$B:$B,$A46,NOx!$A:$A,"RESNOx")+SUMIFS(NOx!L:L,NOx!$B:$B,$A46,NOx!$A:$A,"RSSNOx")+SUMIFS(NOx!L:L,NOx!$B:$B,$A46,NOx!$A:$A,"TRNNOx")</f>
        <v>3546.3647906266438</v>
      </c>
      <c r="M46" s="9" t="str">
        <f t="shared" si="0"/>
        <v>0044</v>
      </c>
      <c r="N46" s="9">
        <f>VLOOKUP($M46,scenarios!$A$2:$I$61,3)</f>
        <v>2060</v>
      </c>
      <c r="O46" s="9" t="str">
        <f>VLOOKUP($M46,scenarios!$A$2:$I$61,4)</f>
        <v>Ref</v>
      </c>
      <c r="P46" s="9">
        <f>VLOOKUP($M46,scenarios!$A$2:$I$61,5)</f>
        <v>10</v>
      </c>
      <c r="Q46" s="9" t="str">
        <f>VLOOKUP($M46,scenarios!$A$2:$I$61,6)</f>
        <v>Ref</v>
      </c>
      <c r="R46" s="9" t="str">
        <f>VLOOKUP($M46,scenarios!$A$2:$I$61,7)</f>
        <v>Ref</v>
      </c>
      <c r="S46" s="9">
        <f>VLOOKUP($M46,scenarios!$A$2:$I$61,8)</f>
        <v>2030</v>
      </c>
      <c r="T46" s="9">
        <f>VLOOKUP($M46,scenarios!$A$2:$I$61,9)</f>
        <v>70</v>
      </c>
    </row>
    <row r="47" spans="1:20" x14ac:dyDescent="0.3">
      <c r="A47" s="2" t="s">
        <v>192</v>
      </c>
      <c r="B47" s="21">
        <f>SUMIFS(NOx!C:C,NOx!$B:$B,$A47,NOx!$A:$A,"COMNOx")+SUMIFS(NOx!C:C,NOx!$B:$B,$A47,NOx!$A:$A,"ELCNOx")+SUMIFS(NOx!C:C,NOx!$B:$B,$A47,NOx!$A:$A,"ETHNOx")+SUMIFS(NOx!C:C,NOx!$B:$B,$A47,NOx!$A:$A,"INDNOx")+SUMIFS(NOx!C:C,NOx!$B:$B,$A47,NOx!$A:$A,"REFNOx")+SUMIFS(NOx!C:C,NOx!$B:$B,$A47,NOx!$A:$A,"RESNOx")+SUMIFS(NOx!C:C,NOx!$B:$B,$A47,NOx!$A:$A,"RSSNOx")+SUMIFS(NOx!C:C,NOx!$B:$B,$A47,NOx!$A:$A,"TRNNOx")</f>
        <v>11156.513756295388</v>
      </c>
      <c r="C47" s="21">
        <f>SUMIFS(NOx!D:D,NOx!$B:$B,$A47,NOx!$A:$A,"COMNOx")+SUMIFS(NOx!D:D,NOx!$B:$B,$A47,NOx!$A:$A,"ELCNOx")+SUMIFS(NOx!D:D,NOx!$B:$B,$A47,NOx!$A:$A,"ETHNOx")+SUMIFS(NOx!D:D,NOx!$B:$B,$A47,NOx!$A:$A,"INDNOx")+SUMIFS(NOx!D:D,NOx!$B:$B,$A47,NOx!$A:$A,"REFNOx")+SUMIFS(NOx!D:D,NOx!$B:$B,$A47,NOx!$A:$A,"RESNOx")+SUMIFS(NOx!D:D,NOx!$B:$B,$A47,NOx!$A:$A,"RSSNOx")+SUMIFS(NOx!D:D,NOx!$B:$B,$A47,NOx!$A:$A,"TRNNOx")</f>
        <v>10501.468365099756</v>
      </c>
      <c r="D47" s="21">
        <f>SUMIFS(NOx!E:E,NOx!$B:$B,$A47,NOx!$A:$A,"COMNOx")+SUMIFS(NOx!E:E,NOx!$B:$B,$A47,NOx!$A:$A,"ELCNOx")+SUMIFS(NOx!E:E,NOx!$B:$B,$A47,NOx!$A:$A,"ETHNOx")+SUMIFS(NOx!E:E,NOx!$B:$B,$A47,NOx!$A:$A,"INDNOx")+SUMIFS(NOx!E:E,NOx!$B:$B,$A47,NOx!$A:$A,"REFNOx")+SUMIFS(NOx!E:E,NOx!$B:$B,$A47,NOx!$A:$A,"RESNOx")+SUMIFS(NOx!E:E,NOx!$B:$B,$A47,NOx!$A:$A,"RSSNOx")+SUMIFS(NOx!E:E,NOx!$B:$B,$A47,NOx!$A:$A,"TRNNOx")</f>
        <v>7460.4547455454176</v>
      </c>
      <c r="E47" s="21">
        <f>SUMIFS(NOx!F:F,NOx!$B:$B,$A47,NOx!$A:$A,"COMNOx")+SUMIFS(NOx!F:F,NOx!$B:$B,$A47,NOx!$A:$A,"ELCNOx")+SUMIFS(NOx!F:F,NOx!$B:$B,$A47,NOx!$A:$A,"ETHNOx")+SUMIFS(NOx!F:F,NOx!$B:$B,$A47,NOx!$A:$A,"INDNOx")+SUMIFS(NOx!F:F,NOx!$B:$B,$A47,NOx!$A:$A,"REFNOx")+SUMIFS(NOx!F:F,NOx!$B:$B,$A47,NOx!$A:$A,"RESNOx")+SUMIFS(NOx!F:F,NOx!$B:$B,$A47,NOx!$A:$A,"RSSNOx")+SUMIFS(NOx!F:F,NOx!$B:$B,$A47,NOx!$A:$A,"TRNNOx")</f>
        <v>5761.3112185884575</v>
      </c>
      <c r="F47" s="21">
        <f>SUMIFS(NOx!G:G,NOx!$B:$B,$A47,NOx!$A:$A,"COMNOx")+SUMIFS(NOx!G:G,NOx!$B:$B,$A47,NOx!$A:$A,"ELCNOx")+SUMIFS(NOx!G:G,NOx!$B:$B,$A47,NOx!$A:$A,"ETHNOx")+SUMIFS(NOx!G:G,NOx!$B:$B,$A47,NOx!$A:$A,"INDNOx")+SUMIFS(NOx!G:G,NOx!$B:$B,$A47,NOx!$A:$A,"REFNOx")+SUMIFS(NOx!G:G,NOx!$B:$B,$A47,NOx!$A:$A,"RESNOx")+SUMIFS(NOx!G:G,NOx!$B:$B,$A47,NOx!$A:$A,"RSSNOx")+SUMIFS(NOx!G:G,NOx!$B:$B,$A47,NOx!$A:$A,"TRNNOx")</f>
        <v>4730.4917796970349</v>
      </c>
      <c r="G47" s="21">
        <f>SUMIFS(NOx!H:H,NOx!$B:$B,$A47,NOx!$A:$A,"COMNOx")+SUMIFS(NOx!H:H,NOx!$B:$B,$A47,NOx!$A:$A,"ELCNOx")+SUMIFS(NOx!H:H,NOx!$B:$B,$A47,NOx!$A:$A,"ETHNOx")+SUMIFS(NOx!H:H,NOx!$B:$B,$A47,NOx!$A:$A,"INDNOx")+SUMIFS(NOx!H:H,NOx!$B:$B,$A47,NOx!$A:$A,"REFNOx")+SUMIFS(NOx!H:H,NOx!$B:$B,$A47,NOx!$A:$A,"RESNOx")+SUMIFS(NOx!H:H,NOx!$B:$B,$A47,NOx!$A:$A,"RSSNOx")+SUMIFS(NOx!H:H,NOx!$B:$B,$A47,NOx!$A:$A,"TRNNOx")</f>
        <v>4548.5201379164191</v>
      </c>
      <c r="H47" s="21">
        <f>SUMIFS(NOx!I:I,NOx!$B:$B,$A47,NOx!$A:$A,"COMNOx")+SUMIFS(NOx!I:I,NOx!$B:$B,$A47,NOx!$A:$A,"ELCNOx")+SUMIFS(NOx!I:I,NOx!$B:$B,$A47,NOx!$A:$A,"ETHNOx")+SUMIFS(NOx!I:I,NOx!$B:$B,$A47,NOx!$A:$A,"INDNOx")+SUMIFS(NOx!I:I,NOx!$B:$B,$A47,NOx!$A:$A,"REFNOx")+SUMIFS(NOx!I:I,NOx!$B:$B,$A47,NOx!$A:$A,"RESNOx")+SUMIFS(NOx!I:I,NOx!$B:$B,$A47,NOx!$A:$A,"RSSNOx")+SUMIFS(NOx!I:I,NOx!$B:$B,$A47,NOx!$A:$A,"TRNNOx")</f>
        <v>4324.0839693767439</v>
      </c>
      <c r="I47" s="21">
        <f>SUMIFS(NOx!J:J,NOx!$B:$B,$A47,NOx!$A:$A,"COMNOx")+SUMIFS(NOx!J:J,NOx!$B:$B,$A47,NOx!$A:$A,"ELCNOx")+SUMIFS(NOx!J:J,NOx!$B:$B,$A47,NOx!$A:$A,"ETHNOx")+SUMIFS(NOx!J:J,NOx!$B:$B,$A47,NOx!$A:$A,"INDNOx")+SUMIFS(NOx!J:J,NOx!$B:$B,$A47,NOx!$A:$A,"REFNOx")+SUMIFS(NOx!J:J,NOx!$B:$B,$A47,NOx!$A:$A,"RESNOx")+SUMIFS(NOx!J:J,NOx!$B:$B,$A47,NOx!$A:$A,"RSSNOx")+SUMIFS(NOx!J:J,NOx!$B:$B,$A47,NOx!$A:$A,"TRNNOx")</f>
        <v>4292.9652932315512</v>
      </c>
      <c r="J47" s="21">
        <f>SUMIFS(NOx!K:K,NOx!$B:$B,$A47,NOx!$A:$A,"COMNOx")+SUMIFS(NOx!K:K,NOx!$B:$B,$A47,NOx!$A:$A,"ELCNOx")+SUMIFS(NOx!K:K,NOx!$B:$B,$A47,NOx!$A:$A,"ETHNOx")+SUMIFS(NOx!K:K,NOx!$B:$B,$A47,NOx!$A:$A,"INDNOx")+SUMIFS(NOx!K:K,NOx!$B:$B,$A47,NOx!$A:$A,"REFNOx")+SUMIFS(NOx!K:K,NOx!$B:$B,$A47,NOx!$A:$A,"RESNOx")+SUMIFS(NOx!K:K,NOx!$B:$B,$A47,NOx!$A:$A,"RSSNOx")+SUMIFS(NOx!K:K,NOx!$B:$B,$A47,NOx!$A:$A,"TRNNOx")</f>
        <v>4090.9738514735604</v>
      </c>
      <c r="K47" s="21">
        <f>SUMIFS(NOx!L:L,NOx!$B:$B,$A47,NOx!$A:$A,"COMNOx")+SUMIFS(NOx!L:L,NOx!$B:$B,$A47,NOx!$A:$A,"ELCNOx")+SUMIFS(NOx!L:L,NOx!$B:$B,$A47,NOx!$A:$A,"ETHNOx")+SUMIFS(NOx!L:L,NOx!$B:$B,$A47,NOx!$A:$A,"INDNOx")+SUMIFS(NOx!L:L,NOx!$B:$B,$A47,NOx!$A:$A,"REFNOx")+SUMIFS(NOx!L:L,NOx!$B:$B,$A47,NOx!$A:$A,"RESNOx")+SUMIFS(NOx!L:L,NOx!$B:$B,$A47,NOx!$A:$A,"RSSNOx")+SUMIFS(NOx!L:L,NOx!$B:$B,$A47,NOx!$A:$A,"TRNNOx")</f>
        <v>3574.01625883106</v>
      </c>
      <c r="M47" s="9" t="str">
        <f t="shared" si="0"/>
        <v>0045</v>
      </c>
      <c r="N47" s="9">
        <f>VLOOKUP($M47,scenarios!$A$2:$I$61,3)</f>
        <v>2060</v>
      </c>
      <c r="O47" s="9" t="str">
        <f>VLOOKUP($M47,scenarios!$A$2:$I$61,4)</f>
        <v>Ref</v>
      </c>
      <c r="P47" s="9">
        <f>VLOOKUP($M47,scenarios!$A$2:$I$61,5)</f>
        <v>20</v>
      </c>
      <c r="Q47" s="9" t="str">
        <f>VLOOKUP($M47,scenarios!$A$2:$I$61,6)</f>
        <v>Ref</v>
      </c>
      <c r="R47" s="9" t="str">
        <f>VLOOKUP($M47,scenarios!$A$2:$I$61,7)</f>
        <v>Ref</v>
      </c>
      <c r="S47" s="9">
        <f>VLOOKUP($M47,scenarios!$A$2:$I$61,8)</f>
        <v>2030</v>
      </c>
      <c r="T47" s="9">
        <f>VLOOKUP($M47,scenarios!$A$2:$I$61,9)</f>
        <v>70</v>
      </c>
    </row>
    <row r="48" spans="1:20" x14ac:dyDescent="0.3">
      <c r="A48" s="2" t="s">
        <v>129</v>
      </c>
      <c r="B48" s="21">
        <f>SUMIFS(NOx!C:C,NOx!$B:$B,$A48,NOx!$A:$A,"COMNOx")+SUMIFS(NOx!C:C,NOx!$B:$B,$A48,NOx!$A:$A,"ELCNOx")+SUMIFS(NOx!C:C,NOx!$B:$B,$A48,NOx!$A:$A,"ETHNOx")+SUMIFS(NOx!C:C,NOx!$B:$B,$A48,NOx!$A:$A,"INDNOx")+SUMIFS(NOx!C:C,NOx!$B:$B,$A48,NOx!$A:$A,"REFNOx")+SUMIFS(NOx!C:C,NOx!$B:$B,$A48,NOx!$A:$A,"RESNOx")+SUMIFS(NOx!C:C,NOx!$B:$B,$A48,NOx!$A:$A,"RSSNOx")+SUMIFS(NOx!C:C,NOx!$B:$B,$A48,NOx!$A:$A,"TRNNOx")</f>
        <v>11156.509217532152</v>
      </c>
      <c r="C48" s="21">
        <f>SUMIFS(NOx!D:D,NOx!$B:$B,$A48,NOx!$A:$A,"COMNOx")+SUMIFS(NOx!D:D,NOx!$B:$B,$A48,NOx!$A:$A,"ELCNOx")+SUMIFS(NOx!D:D,NOx!$B:$B,$A48,NOx!$A:$A,"ETHNOx")+SUMIFS(NOx!D:D,NOx!$B:$B,$A48,NOx!$A:$A,"INDNOx")+SUMIFS(NOx!D:D,NOx!$B:$B,$A48,NOx!$A:$A,"REFNOx")+SUMIFS(NOx!D:D,NOx!$B:$B,$A48,NOx!$A:$A,"RESNOx")+SUMIFS(NOx!D:D,NOx!$B:$B,$A48,NOx!$A:$A,"RSSNOx")+SUMIFS(NOx!D:D,NOx!$B:$B,$A48,NOx!$A:$A,"TRNNOx")</f>
        <v>10501.364159685034</v>
      </c>
      <c r="D48" s="21">
        <f>SUMIFS(NOx!E:E,NOx!$B:$B,$A48,NOx!$A:$A,"COMNOx")+SUMIFS(NOx!E:E,NOx!$B:$B,$A48,NOx!$A:$A,"ELCNOx")+SUMIFS(NOx!E:E,NOx!$B:$B,$A48,NOx!$A:$A,"ETHNOx")+SUMIFS(NOx!E:E,NOx!$B:$B,$A48,NOx!$A:$A,"INDNOx")+SUMIFS(NOx!E:E,NOx!$B:$B,$A48,NOx!$A:$A,"REFNOx")+SUMIFS(NOx!E:E,NOx!$B:$B,$A48,NOx!$A:$A,"RESNOx")+SUMIFS(NOx!E:E,NOx!$B:$B,$A48,NOx!$A:$A,"RSSNOx")+SUMIFS(NOx!E:E,NOx!$B:$B,$A48,NOx!$A:$A,"TRNNOx")</f>
        <v>7459.785143136085</v>
      </c>
      <c r="E48" s="21">
        <f>SUMIFS(NOx!F:F,NOx!$B:$B,$A48,NOx!$A:$A,"COMNOx")+SUMIFS(NOx!F:F,NOx!$B:$B,$A48,NOx!$A:$A,"ELCNOx")+SUMIFS(NOx!F:F,NOx!$B:$B,$A48,NOx!$A:$A,"ETHNOx")+SUMIFS(NOx!F:F,NOx!$B:$B,$A48,NOx!$A:$A,"INDNOx")+SUMIFS(NOx!F:F,NOx!$B:$B,$A48,NOx!$A:$A,"REFNOx")+SUMIFS(NOx!F:F,NOx!$B:$B,$A48,NOx!$A:$A,"RESNOx")+SUMIFS(NOx!F:F,NOx!$B:$B,$A48,NOx!$A:$A,"RSSNOx")+SUMIFS(NOx!F:F,NOx!$B:$B,$A48,NOx!$A:$A,"TRNNOx")</f>
        <v>5766.3329955406689</v>
      </c>
      <c r="F48" s="21">
        <f>SUMIFS(NOx!G:G,NOx!$B:$B,$A48,NOx!$A:$A,"COMNOx")+SUMIFS(NOx!G:G,NOx!$B:$B,$A48,NOx!$A:$A,"ELCNOx")+SUMIFS(NOx!G:G,NOx!$B:$B,$A48,NOx!$A:$A,"ETHNOx")+SUMIFS(NOx!G:G,NOx!$B:$B,$A48,NOx!$A:$A,"INDNOx")+SUMIFS(NOx!G:G,NOx!$B:$B,$A48,NOx!$A:$A,"REFNOx")+SUMIFS(NOx!G:G,NOx!$B:$B,$A48,NOx!$A:$A,"RESNOx")+SUMIFS(NOx!G:G,NOx!$B:$B,$A48,NOx!$A:$A,"RSSNOx")+SUMIFS(NOx!G:G,NOx!$B:$B,$A48,NOx!$A:$A,"TRNNOx")</f>
        <v>4724.6938866842474</v>
      </c>
      <c r="G48" s="21">
        <f>SUMIFS(NOx!H:H,NOx!$B:$B,$A48,NOx!$A:$A,"COMNOx")+SUMIFS(NOx!H:H,NOx!$B:$B,$A48,NOx!$A:$A,"ELCNOx")+SUMIFS(NOx!H:H,NOx!$B:$B,$A48,NOx!$A:$A,"ETHNOx")+SUMIFS(NOx!H:H,NOx!$B:$B,$A48,NOx!$A:$A,"INDNOx")+SUMIFS(NOx!H:H,NOx!$B:$B,$A48,NOx!$A:$A,"REFNOx")+SUMIFS(NOx!H:H,NOx!$B:$B,$A48,NOx!$A:$A,"RESNOx")+SUMIFS(NOx!H:H,NOx!$B:$B,$A48,NOx!$A:$A,"RSSNOx")+SUMIFS(NOx!H:H,NOx!$B:$B,$A48,NOx!$A:$A,"TRNNOx")</f>
        <v>4545.865357071194</v>
      </c>
      <c r="H48" s="21">
        <f>SUMIFS(NOx!I:I,NOx!$B:$B,$A48,NOx!$A:$A,"COMNOx")+SUMIFS(NOx!I:I,NOx!$B:$B,$A48,NOx!$A:$A,"ELCNOx")+SUMIFS(NOx!I:I,NOx!$B:$B,$A48,NOx!$A:$A,"ETHNOx")+SUMIFS(NOx!I:I,NOx!$B:$B,$A48,NOx!$A:$A,"INDNOx")+SUMIFS(NOx!I:I,NOx!$B:$B,$A48,NOx!$A:$A,"REFNOx")+SUMIFS(NOx!I:I,NOx!$B:$B,$A48,NOx!$A:$A,"RESNOx")+SUMIFS(NOx!I:I,NOx!$B:$B,$A48,NOx!$A:$A,"RSSNOx")+SUMIFS(NOx!I:I,NOx!$B:$B,$A48,NOx!$A:$A,"TRNNOx")</f>
        <v>4332.7333764496543</v>
      </c>
      <c r="I48" s="21">
        <f>SUMIFS(NOx!J:J,NOx!$B:$B,$A48,NOx!$A:$A,"COMNOx")+SUMIFS(NOx!J:J,NOx!$B:$B,$A48,NOx!$A:$A,"ELCNOx")+SUMIFS(NOx!J:J,NOx!$B:$B,$A48,NOx!$A:$A,"ETHNOx")+SUMIFS(NOx!J:J,NOx!$B:$B,$A48,NOx!$A:$A,"INDNOx")+SUMIFS(NOx!J:J,NOx!$B:$B,$A48,NOx!$A:$A,"REFNOx")+SUMIFS(NOx!J:J,NOx!$B:$B,$A48,NOx!$A:$A,"RESNOx")+SUMIFS(NOx!J:J,NOx!$B:$B,$A48,NOx!$A:$A,"RSSNOx")+SUMIFS(NOx!J:J,NOx!$B:$B,$A48,NOx!$A:$A,"TRNNOx")</f>
        <v>4300.0229236120995</v>
      </c>
      <c r="J48" s="21">
        <f>SUMIFS(NOx!K:K,NOx!$B:$B,$A48,NOx!$A:$A,"COMNOx")+SUMIFS(NOx!K:K,NOx!$B:$B,$A48,NOx!$A:$A,"ELCNOx")+SUMIFS(NOx!K:K,NOx!$B:$B,$A48,NOx!$A:$A,"ETHNOx")+SUMIFS(NOx!K:K,NOx!$B:$B,$A48,NOx!$A:$A,"INDNOx")+SUMIFS(NOx!K:K,NOx!$B:$B,$A48,NOx!$A:$A,"REFNOx")+SUMIFS(NOx!K:K,NOx!$B:$B,$A48,NOx!$A:$A,"RESNOx")+SUMIFS(NOx!K:K,NOx!$B:$B,$A48,NOx!$A:$A,"RSSNOx")+SUMIFS(NOx!K:K,NOx!$B:$B,$A48,NOx!$A:$A,"TRNNOx")</f>
        <v>4093.7824336593571</v>
      </c>
      <c r="K48" s="21">
        <f>SUMIFS(NOx!L:L,NOx!$B:$B,$A48,NOx!$A:$A,"COMNOx")+SUMIFS(NOx!L:L,NOx!$B:$B,$A48,NOx!$A:$A,"ELCNOx")+SUMIFS(NOx!L:L,NOx!$B:$B,$A48,NOx!$A:$A,"ETHNOx")+SUMIFS(NOx!L:L,NOx!$B:$B,$A48,NOx!$A:$A,"INDNOx")+SUMIFS(NOx!L:L,NOx!$B:$B,$A48,NOx!$A:$A,"REFNOx")+SUMIFS(NOx!L:L,NOx!$B:$B,$A48,NOx!$A:$A,"RESNOx")+SUMIFS(NOx!L:L,NOx!$B:$B,$A48,NOx!$A:$A,"RSSNOx")+SUMIFS(NOx!L:L,NOx!$B:$B,$A48,NOx!$A:$A,"TRNNOx")</f>
        <v>3505.7472327634468</v>
      </c>
      <c r="M48" s="9" t="str">
        <f t="shared" si="0"/>
        <v>0046</v>
      </c>
      <c r="N48" s="9">
        <f>VLOOKUP($M48,scenarios!$A$2:$I$61,3)</f>
        <v>2060</v>
      </c>
      <c r="O48" s="9" t="str">
        <f>VLOOKUP($M48,scenarios!$A$2:$I$61,4)</f>
        <v>Ref</v>
      </c>
      <c r="P48" s="9" t="str">
        <f>VLOOKUP($M48,scenarios!$A$2:$I$61,5)</f>
        <v>Ref</v>
      </c>
      <c r="Q48" s="9" t="str">
        <f>VLOOKUP($M48,scenarios!$A$2:$I$61,6)</f>
        <v>Linear-Steady</v>
      </c>
      <c r="R48" s="9" t="str">
        <f>VLOOKUP($M48,scenarios!$A$2:$I$61,7)</f>
        <v>Ref</v>
      </c>
      <c r="S48" s="9">
        <f>VLOOKUP($M48,scenarios!$A$2:$I$61,8)</f>
        <v>2030</v>
      </c>
      <c r="T48" s="9">
        <f>VLOOKUP($M48,scenarios!$A$2:$I$61,9)</f>
        <v>70</v>
      </c>
    </row>
    <row r="49" spans="1:20" x14ac:dyDescent="0.3">
      <c r="A49" s="2" t="s">
        <v>193</v>
      </c>
      <c r="B49" s="21">
        <f>SUMIFS(NOx!C:C,NOx!$B:$B,$A49,NOx!$A:$A,"COMNOx")+SUMIFS(NOx!C:C,NOx!$B:$B,$A49,NOx!$A:$A,"ELCNOx")+SUMIFS(NOx!C:C,NOx!$B:$B,$A49,NOx!$A:$A,"ETHNOx")+SUMIFS(NOx!C:C,NOx!$B:$B,$A49,NOx!$A:$A,"INDNOx")+SUMIFS(NOx!C:C,NOx!$B:$B,$A49,NOx!$A:$A,"REFNOx")+SUMIFS(NOx!C:C,NOx!$B:$B,$A49,NOx!$A:$A,"RESNOx")+SUMIFS(NOx!C:C,NOx!$B:$B,$A49,NOx!$A:$A,"RSSNOx")+SUMIFS(NOx!C:C,NOx!$B:$B,$A49,NOx!$A:$A,"TRNNOx")</f>
        <v>11156.509216831171</v>
      </c>
      <c r="C49" s="21">
        <f>SUMIFS(NOx!D:D,NOx!$B:$B,$A49,NOx!$A:$A,"COMNOx")+SUMIFS(NOx!D:D,NOx!$B:$B,$A49,NOx!$A:$A,"ELCNOx")+SUMIFS(NOx!D:D,NOx!$B:$B,$A49,NOx!$A:$A,"ETHNOx")+SUMIFS(NOx!D:D,NOx!$B:$B,$A49,NOx!$A:$A,"INDNOx")+SUMIFS(NOx!D:D,NOx!$B:$B,$A49,NOx!$A:$A,"REFNOx")+SUMIFS(NOx!D:D,NOx!$B:$B,$A49,NOx!$A:$A,"RESNOx")+SUMIFS(NOx!D:D,NOx!$B:$B,$A49,NOx!$A:$A,"RSSNOx")+SUMIFS(NOx!D:D,NOx!$B:$B,$A49,NOx!$A:$A,"TRNNOx")</f>
        <v>10501.363517321408</v>
      </c>
      <c r="D49" s="21">
        <f>SUMIFS(NOx!E:E,NOx!$B:$B,$A49,NOx!$A:$A,"COMNOx")+SUMIFS(NOx!E:E,NOx!$B:$B,$A49,NOx!$A:$A,"ELCNOx")+SUMIFS(NOx!E:E,NOx!$B:$B,$A49,NOx!$A:$A,"ETHNOx")+SUMIFS(NOx!E:E,NOx!$B:$B,$A49,NOx!$A:$A,"INDNOx")+SUMIFS(NOx!E:E,NOx!$B:$B,$A49,NOx!$A:$A,"REFNOx")+SUMIFS(NOx!E:E,NOx!$B:$B,$A49,NOx!$A:$A,"RESNOx")+SUMIFS(NOx!E:E,NOx!$B:$B,$A49,NOx!$A:$A,"RSSNOx")+SUMIFS(NOx!E:E,NOx!$B:$B,$A49,NOx!$A:$A,"TRNNOx")</f>
        <v>7459.9934746946901</v>
      </c>
      <c r="E49" s="21">
        <f>SUMIFS(NOx!F:F,NOx!$B:$B,$A49,NOx!$A:$A,"COMNOx")+SUMIFS(NOx!F:F,NOx!$B:$B,$A49,NOx!$A:$A,"ELCNOx")+SUMIFS(NOx!F:F,NOx!$B:$B,$A49,NOx!$A:$A,"ETHNOx")+SUMIFS(NOx!F:F,NOx!$B:$B,$A49,NOx!$A:$A,"INDNOx")+SUMIFS(NOx!F:F,NOx!$B:$B,$A49,NOx!$A:$A,"REFNOx")+SUMIFS(NOx!F:F,NOx!$B:$B,$A49,NOx!$A:$A,"RESNOx")+SUMIFS(NOx!F:F,NOx!$B:$B,$A49,NOx!$A:$A,"RSSNOx")+SUMIFS(NOx!F:F,NOx!$B:$B,$A49,NOx!$A:$A,"TRNNOx")</f>
        <v>5767.5634099455019</v>
      </c>
      <c r="F49" s="21">
        <f>SUMIFS(NOx!G:G,NOx!$B:$B,$A49,NOx!$A:$A,"COMNOx")+SUMIFS(NOx!G:G,NOx!$B:$B,$A49,NOx!$A:$A,"ELCNOx")+SUMIFS(NOx!G:G,NOx!$B:$B,$A49,NOx!$A:$A,"ETHNOx")+SUMIFS(NOx!G:G,NOx!$B:$B,$A49,NOx!$A:$A,"INDNOx")+SUMIFS(NOx!G:G,NOx!$B:$B,$A49,NOx!$A:$A,"REFNOx")+SUMIFS(NOx!G:G,NOx!$B:$B,$A49,NOx!$A:$A,"RESNOx")+SUMIFS(NOx!G:G,NOx!$B:$B,$A49,NOx!$A:$A,"RSSNOx")+SUMIFS(NOx!G:G,NOx!$B:$B,$A49,NOx!$A:$A,"TRNNOx")</f>
        <v>4727.7340821453272</v>
      </c>
      <c r="G49" s="21">
        <f>SUMIFS(NOx!H:H,NOx!$B:$B,$A49,NOx!$A:$A,"COMNOx")+SUMIFS(NOx!H:H,NOx!$B:$B,$A49,NOx!$A:$A,"ELCNOx")+SUMIFS(NOx!H:H,NOx!$B:$B,$A49,NOx!$A:$A,"ETHNOx")+SUMIFS(NOx!H:H,NOx!$B:$B,$A49,NOx!$A:$A,"INDNOx")+SUMIFS(NOx!H:H,NOx!$B:$B,$A49,NOx!$A:$A,"REFNOx")+SUMIFS(NOx!H:H,NOx!$B:$B,$A49,NOx!$A:$A,"RESNOx")+SUMIFS(NOx!H:H,NOx!$B:$B,$A49,NOx!$A:$A,"RSSNOx")+SUMIFS(NOx!H:H,NOx!$B:$B,$A49,NOx!$A:$A,"TRNNOx")</f>
        <v>4547.465544629963</v>
      </c>
      <c r="H49" s="21">
        <f>SUMIFS(NOx!I:I,NOx!$B:$B,$A49,NOx!$A:$A,"COMNOx")+SUMIFS(NOx!I:I,NOx!$B:$B,$A49,NOx!$A:$A,"ELCNOx")+SUMIFS(NOx!I:I,NOx!$B:$B,$A49,NOx!$A:$A,"ETHNOx")+SUMIFS(NOx!I:I,NOx!$B:$B,$A49,NOx!$A:$A,"INDNOx")+SUMIFS(NOx!I:I,NOx!$B:$B,$A49,NOx!$A:$A,"REFNOx")+SUMIFS(NOx!I:I,NOx!$B:$B,$A49,NOx!$A:$A,"RESNOx")+SUMIFS(NOx!I:I,NOx!$B:$B,$A49,NOx!$A:$A,"RSSNOx")+SUMIFS(NOx!I:I,NOx!$B:$B,$A49,NOx!$A:$A,"TRNNOx")</f>
        <v>4336.7018323959801</v>
      </c>
      <c r="I49" s="21">
        <f>SUMIFS(NOx!J:J,NOx!$B:$B,$A49,NOx!$A:$A,"COMNOx")+SUMIFS(NOx!J:J,NOx!$B:$B,$A49,NOx!$A:$A,"ELCNOx")+SUMIFS(NOx!J:J,NOx!$B:$B,$A49,NOx!$A:$A,"ETHNOx")+SUMIFS(NOx!J:J,NOx!$B:$B,$A49,NOx!$A:$A,"INDNOx")+SUMIFS(NOx!J:J,NOx!$B:$B,$A49,NOx!$A:$A,"REFNOx")+SUMIFS(NOx!J:J,NOx!$B:$B,$A49,NOx!$A:$A,"RESNOx")+SUMIFS(NOx!J:J,NOx!$B:$B,$A49,NOx!$A:$A,"RSSNOx")+SUMIFS(NOx!J:J,NOx!$B:$B,$A49,NOx!$A:$A,"TRNNOx")</f>
        <v>4304.2880128626657</v>
      </c>
      <c r="J49" s="21">
        <f>SUMIFS(NOx!K:K,NOx!$B:$B,$A49,NOx!$A:$A,"COMNOx")+SUMIFS(NOx!K:K,NOx!$B:$B,$A49,NOx!$A:$A,"ELCNOx")+SUMIFS(NOx!K:K,NOx!$B:$B,$A49,NOx!$A:$A,"ETHNOx")+SUMIFS(NOx!K:K,NOx!$B:$B,$A49,NOx!$A:$A,"INDNOx")+SUMIFS(NOx!K:K,NOx!$B:$B,$A49,NOx!$A:$A,"REFNOx")+SUMIFS(NOx!K:K,NOx!$B:$B,$A49,NOx!$A:$A,"RESNOx")+SUMIFS(NOx!K:K,NOx!$B:$B,$A49,NOx!$A:$A,"RSSNOx")+SUMIFS(NOx!K:K,NOx!$B:$B,$A49,NOx!$A:$A,"TRNNOx")</f>
        <v>4099.6523305193032</v>
      </c>
      <c r="K49" s="21">
        <f>SUMIFS(NOx!L:L,NOx!$B:$B,$A49,NOx!$A:$A,"COMNOx")+SUMIFS(NOx!L:L,NOx!$B:$B,$A49,NOx!$A:$A,"ELCNOx")+SUMIFS(NOx!L:L,NOx!$B:$B,$A49,NOx!$A:$A,"ETHNOx")+SUMIFS(NOx!L:L,NOx!$B:$B,$A49,NOx!$A:$A,"INDNOx")+SUMIFS(NOx!L:L,NOx!$B:$B,$A49,NOx!$A:$A,"REFNOx")+SUMIFS(NOx!L:L,NOx!$B:$B,$A49,NOx!$A:$A,"RESNOx")+SUMIFS(NOx!L:L,NOx!$B:$B,$A49,NOx!$A:$A,"RSSNOx")+SUMIFS(NOx!L:L,NOx!$B:$B,$A49,NOx!$A:$A,"TRNNOx")</f>
        <v>3545.0254724468477</v>
      </c>
      <c r="M49" s="9" t="str">
        <f t="shared" si="0"/>
        <v>0047</v>
      </c>
      <c r="N49" s="9">
        <f>VLOOKUP($M49,scenarios!$A$2:$I$61,3)</f>
        <v>2060</v>
      </c>
      <c r="O49" s="9" t="str">
        <f>VLOOKUP($M49,scenarios!$A$2:$I$61,4)</f>
        <v>Ref</v>
      </c>
      <c r="P49" s="9">
        <f>VLOOKUP($M49,scenarios!$A$2:$I$61,5)</f>
        <v>10</v>
      </c>
      <c r="Q49" s="9" t="str">
        <f>VLOOKUP($M49,scenarios!$A$2:$I$61,6)</f>
        <v>Linear-Steady</v>
      </c>
      <c r="R49" s="9" t="str">
        <f>VLOOKUP($M49,scenarios!$A$2:$I$61,7)</f>
        <v>Ref</v>
      </c>
      <c r="S49" s="9">
        <f>VLOOKUP($M49,scenarios!$A$2:$I$61,8)</f>
        <v>2030</v>
      </c>
      <c r="T49" s="9">
        <f>VLOOKUP($M49,scenarios!$A$2:$I$61,9)</f>
        <v>70</v>
      </c>
    </row>
    <row r="50" spans="1:20" x14ac:dyDescent="0.3">
      <c r="A50" s="2" t="s">
        <v>194</v>
      </c>
      <c r="B50" s="21">
        <f>SUMIFS(NOx!C:C,NOx!$B:$B,$A50,NOx!$A:$A,"COMNOx")+SUMIFS(NOx!C:C,NOx!$B:$B,$A50,NOx!$A:$A,"ELCNOx")+SUMIFS(NOx!C:C,NOx!$B:$B,$A50,NOx!$A:$A,"ETHNOx")+SUMIFS(NOx!C:C,NOx!$B:$B,$A50,NOx!$A:$A,"INDNOx")+SUMIFS(NOx!C:C,NOx!$B:$B,$A50,NOx!$A:$A,"REFNOx")+SUMIFS(NOx!C:C,NOx!$B:$B,$A50,NOx!$A:$A,"RESNOx")+SUMIFS(NOx!C:C,NOx!$B:$B,$A50,NOx!$A:$A,"RSSNOx")+SUMIFS(NOx!C:C,NOx!$B:$B,$A50,NOx!$A:$A,"TRNNOx")</f>
        <v>11156.51375629539</v>
      </c>
      <c r="C50" s="21">
        <f>SUMIFS(NOx!D:D,NOx!$B:$B,$A50,NOx!$A:$A,"COMNOx")+SUMIFS(NOx!D:D,NOx!$B:$B,$A50,NOx!$A:$A,"ELCNOx")+SUMIFS(NOx!D:D,NOx!$B:$B,$A50,NOx!$A:$A,"ETHNOx")+SUMIFS(NOx!D:D,NOx!$B:$B,$A50,NOx!$A:$A,"INDNOx")+SUMIFS(NOx!D:D,NOx!$B:$B,$A50,NOx!$A:$A,"REFNOx")+SUMIFS(NOx!D:D,NOx!$B:$B,$A50,NOx!$A:$A,"RESNOx")+SUMIFS(NOx!D:D,NOx!$B:$B,$A50,NOx!$A:$A,"RSSNOx")+SUMIFS(NOx!D:D,NOx!$B:$B,$A50,NOx!$A:$A,"TRNNOx")</f>
        <v>10501.424939508623</v>
      </c>
      <c r="D50" s="21">
        <f>SUMIFS(NOx!E:E,NOx!$B:$B,$A50,NOx!$A:$A,"COMNOx")+SUMIFS(NOx!E:E,NOx!$B:$B,$A50,NOx!$A:$A,"ELCNOx")+SUMIFS(NOx!E:E,NOx!$B:$B,$A50,NOx!$A:$A,"ETHNOx")+SUMIFS(NOx!E:E,NOx!$B:$B,$A50,NOx!$A:$A,"INDNOx")+SUMIFS(NOx!E:E,NOx!$B:$B,$A50,NOx!$A:$A,"REFNOx")+SUMIFS(NOx!E:E,NOx!$B:$B,$A50,NOx!$A:$A,"RESNOx")+SUMIFS(NOx!E:E,NOx!$B:$B,$A50,NOx!$A:$A,"RSSNOx")+SUMIFS(NOx!E:E,NOx!$B:$B,$A50,NOx!$A:$A,"TRNNOx")</f>
        <v>7460.5308713343602</v>
      </c>
      <c r="E50" s="21">
        <f>SUMIFS(NOx!F:F,NOx!$B:$B,$A50,NOx!$A:$A,"COMNOx")+SUMIFS(NOx!F:F,NOx!$B:$B,$A50,NOx!$A:$A,"ELCNOx")+SUMIFS(NOx!F:F,NOx!$B:$B,$A50,NOx!$A:$A,"ETHNOx")+SUMIFS(NOx!F:F,NOx!$B:$B,$A50,NOx!$A:$A,"INDNOx")+SUMIFS(NOx!F:F,NOx!$B:$B,$A50,NOx!$A:$A,"REFNOx")+SUMIFS(NOx!F:F,NOx!$B:$B,$A50,NOx!$A:$A,"RESNOx")+SUMIFS(NOx!F:F,NOx!$B:$B,$A50,NOx!$A:$A,"RSSNOx")+SUMIFS(NOx!F:F,NOx!$B:$B,$A50,NOx!$A:$A,"TRNNOx")</f>
        <v>5761.0948258771477</v>
      </c>
      <c r="F50" s="21">
        <f>SUMIFS(NOx!G:G,NOx!$B:$B,$A50,NOx!$A:$A,"COMNOx")+SUMIFS(NOx!G:G,NOx!$B:$B,$A50,NOx!$A:$A,"ELCNOx")+SUMIFS(NOx!G:G,NOx!$B:$B,$A50,NOx!$A:$A,"ETHNOx")+SUMIFS(NOx!G:G,NOx!$B:$B,$A50,NOx!$A:$A,"INDNOx")+SUMIFS(NOx!G:G,NOx!$B:$B,$A50,NOx!$A:$A,"REFNOx")+SUMIFS(NOx!G:G,NOx!$B:$B,$A50,NOx!$A:$A,"RESNOx")+SUMIFS(NOx!G:G,NOx!$B:$B,$A50,NOx!$A:$A,"RSSNOx")+SUMIFS(NOx!G:G,NOx!$B:$B,$A50,NOx!$A:$A,"TRNNOx")</f>
        <v>4728.9490857336632</v>
      </c>
      <c r="G50" s="21">
        <f>SUMIFS(NOx!H:H,NOx!$B:$B,$A50,NOx!$A:$A,"COMNOx")+SUMIFS(NOx!H:H,NOx!$B:$B,$A50,NOx!$A:$A,"ELCNOx")+SUMIFS(NOx!H:H,NOx!$B:$B,$A50,NOx!$A:$A,"ETHNOx")+SUMIFS(NOx!H:H,NOx!$B:$B,$A50,NOx!$A:$A,"INDNOx")+SUMIFS(NOx!H:H,NOx!$B:$B,$A50,NOx!$A:$A,"REFNOx")+SUMIFS(NOx!H:H,NOx!$B:$B,$A50,NOx!$A:$A,"RESNOx")+SUMIFS(NOx!H:H,NOx!$B:$B,$A50,NOx!$A:$A,"RSSNOx")+SUMIFS(NOx!H:H,NOx!$B:$B,$A50,NOx!$A:$A,"TRNNOx")</f>
        <v>4547.490429310531</v>
      </c>
      <c r="H50" s="21">
        <f>SUMIFS(NOx!I:I,NOx!$B:$B,$A50,NOx!$A:$A,"COMNOx")+SUMIFS(NOx!I:I,NOx!$B:$B,$A50,NOx!$A:$A,"ELCNOx")+SUMIFS(NOx!I:I,NOx!$B:$B,$A50,NOx!$A:$A,"ETHNOx")+SUMIFS(NOx!I:I,NOx!$B:$B,$A50,NOx!$A:$A,"INDNOx")+SUMIFS(NOx!I:I,NOx!$B:$B,$A50,NOx!$A:$A,"REFNOx")+SUMIFS(NOx!I:I,NOx!$B:$B,$A50,NOx!$A:$A,"RESNOx")+SUMIFS(NOx!I:I,NOx!$B:$B,$A50,NOx!$A:$A,"RSSNOx")+SUMIFS(NOx!I:I,NOx!$B:$B,$A50,NOx!$A:$A,"TRNNOx")</f>
        <v>4323.8170102161284</v>
      </c>
      <c r="I50" s="21">
        <f>SUMIFS(NOx!J:J,NOx!$B:$B,$A50,NOx!$A:$A,"COMNOx")+SUMIFS(NOx!J:J,NOx!$B:$B,$A50,NOx!$A:$A,"ELCNOx")+SUMIFS(NOx!J:J,NOx!$B:$B,$A50,NOx!$A:$A,"ETHNOx")+SUMIFS(NOx!J:J,NOx!$B:$B,$A50,NOx!$A:$A,"INDNOx")+SUMIFS(NOx!J:J,NOx!$B:$B,$A50,NOx!$A:$A,"REFNOx")+SUMIFS(NOx!J:J,NOx!$B:$B,$A50,NOx!$A:$A,"RESNOx")+SUMIFS(NOx!J:J,NOx!$B:$B,$A50,NOx!$A:$A,"RSSNOx")+SUMIFS(NOx!J:J,NOx!$B:$B,$A50,NOx!$A:$A,"TRNNOx")</f>
        <v>4291.1426400224054</v>
      </c>
      <c r="J50" s="21">
        <f>SUMIFS(NOx!K:K,NOx!$B:$B,$A50,NOx!$A:$A,"COMNOx")+SUMIFS(NOx!K:K,NOx!$B:$B,$A50,NOx!$A:$A,"ELCNOx")+SUMIFS(NOx!K:K,NOx!$B:$B,$A50,NOx!$A:$A,"ETHNOx")+SUMIFS(NOx!K:K,NOx!$B:$B,$A50,NOx!$A:$A,"INDNOx")+SUMIFS(NOx!K:K,NOx!$B:$B,$A50,NOx!$A:$A,"REFNOx")+SUMIFS(NOx!K:K,NOx!$B:$B,$A50,NOx!$A:$A,"RESNOx")+SUMIFS(NOx!K:K,NOx!$B:$B,$A50,NOx!$A:$A,"RSSNOx")+SUMIFS(NOx!K:K,NOx!$B:$B,$A50,NOx!$A:$A,"TRNNOx")</f>
        <v>4122.1297949116497</v>
      </c>
      <c r="K50" s="21">
        <f>SUMIFS(NOx!L:L,NOx!$B:$B,$A50,NOx!$A:$A,"COMNOx")+SUMIFS(NOx!L:L,NOx!$B:$B,$A50,NOx!$A:$A,"ELCNOx")+SUMIFS(NOx!L:L,NOx!$B:$B,$A50,NOx!$A:$A,"ETHNOx")+SUMIFS(NOx!L:L,NOx!$B:$B,$A50,NOx!$A:$A,"INDNOx")+SUMIFS(NOx!L:L,NOx!$B:$B,$A50,NOx!$A:$A,"REFNOx")+SUMIFS(NOx!L:L,NOx!$B:$B,$A50,NOx!$A:$A,"RESNOx")+SUMIFS(NOx!L:L,NOx!$B:$B,$A50,NOx!$A:$A,"RSSNOx")+SUMIFS(NOx!L:L,NOx!$B:$B,$A50,NOx!$A:$A,"TRNNOx")</f>
        <v>3617.3961814631098</v>
      </c>
      <c r="M50" s="9" t="str">
        <f t="shared" si="0"/>
        <v>0048</v>
      </c>
      <c r="N50" s="9">
        <f>VLOOKUP($M50,scenarios!$A$2:$I$61,3)</f>
        <v>2060</v>
      </c>
      <c r="O50" s="9" t="str">
        <f>VLOOKUP($M50,scenarios!$A$2:$I$61,4)</f>
        <v>Ref</v>
      </c>
      <c r="P50" s="9">
        <f>VLOOKUP($M50,scenarios!$A$2:$I$61,5)</f>
        <v>20</v>
      </c>
      <c r="Q50" s="9" t="str">
        <f>VLOOKUP($M50,scenarios!$A$2:$I$61,6)</f>
        <v>Linear-Steady</v>
      </c>
      <c r="R50" s="9" t="str">
        <f>VLOOKUP($M50,scenarios!$A$2:$I$61,7)</f>
        <v>Ref</v>
      </c>
      <c r="S50" s="9">
        <f>VLOOKUP($M50,scenarios!$A$2:$I$61,8)</f>
        <v>2030</v>
      </c>
      <c r="T50" s="9">
        <f>VLOOKUP($M50,scenarios!$A$2:$I$61,9)</f>
        <v>70</v>
      </c>
    </row>
    <row r="51" spans="1:20" x14ac:dyDescent="0.3">
      <c r="A51" s="2" t="s">
        <v>132</v>
      </c>
      <c r="B51" s="21">
        <f>SUMIFS(NOx!C:C,NOx!$B:$B,$A51,NOx!$A:$A,"COMNOx")+SUMIFS(NOx!C:C,NOx!$B:$B,$A51,NOx!$A:$A,"ELCNOx")+SUMIFS(NOx!C:C,NOx!$B:$B,$A51,NOx!$A:$A,"ETHNOx")+SUMIFS(NOx!C:C,NOx!$B:$B,$A51,NOx!$A:$A,"INDNOx")+SUMIFS(NOx!C:C,NOx!$B:$B,$A51,NOx!$A:$A,"REFNOx")+SUMIFS(NOx!C:C,NOx!$B:$B,$A51,NOx!$A:$A,"RESNOx")+SUMIFS(NOx!C:C,NOx!$B:$B,$A51,NOx!$A:$A,"RSSNOx")+SUMIFS(NOx!C:C,NOx!$B:$B,$A51,NOx!$A:$A,"TRNNOx")</f>
        <v>11156.50640898338</v>
      </c>
      <c r="C51" s="21">
        <f>SUMIFS(NOx!D:D,NOx!$B:$B,$A51,NOx!$A:$A,"COMNOx")+SUMIFS(NOx!D:D,NOx!$B:$B,$A51,NOx!$A:$A,"ELCNOx")+SUMIFS(NOx!D:D,NOx!$B:$B,$A51,NOx!$A:$A,"ETHNOx")+SUMIFS(NOx!D:D,NOx!$B:$B,$A51,NOx!$A:$A,"INDNOx")+SUMIFS(NOx!D:D,NOx!$B:$B,$A51,NOx!$A:$A,"REFNOx")+SUMIFS(NOx!D:D,NOx!$B:$B,$A51,NOx!$A:$A,"RESNOx")+SUMIFS(NOx!D:D,NOx!$B:$B,$A51,NOx!$A:$A,"RSSNOx")+SUMIFS(NOx!D:D,NOx!$B:$B,$A51,NOx!$A:$A,"TRNNOx")</f>
        <v>10501.357961095398</v>
      </c>
      <c r="D51" s="21">
        <f>SUMIFS(NOx!E:E,NOx!$B:$B,$A51,NOx!$A:$A,"COMNOx")+SUMIFS(NOx!E:E,NOx!$B:$B,$A51,NOx!$A:$A,"ELCNOx")+SUMIFS(NOx!E:E,NOx!$B:$B,$A51,NOx!$A:$A,"ETHNOx")+SUMIFS(NOx!E:E,NOx!$B:$B,$A51,NOx!$A:$A,"INDNOx")+SUMIFS(NOx!E:E,NOx!$B:$B,$A51,NOx!$A:$A,"REFNOx")+SUMIFS(NOx!E:E,NOx!$B:$B,$A51,NOx!$A:$A,"RESNOx")+SUMIFS(NOx!E:E,NOx!$B:$B,$A51,NOx!$A:$A,"RSSNOx")+SUMIFS(NOx!E:E,NOx!$B:$B,$A51,NOx!$A:$A,"TRNNOx")</f>
        <v>7459.3815608001278</v>
      </c>
      <c r="E51" s="21">
        <f>SUMIFS(NOx!F:F,NOx!$B:$B,$A51,NOx!$A:$A,"COMNOx")+SUMIFS(NOx!F:F,NOx!$B:$B,$A51,NOx!$A:$A,"ELCNOx")+SUMIFS(NOx!F:F,NOx!$B:$B,$A51,NOx!$A:$A,"ETHNOx")+SUMIFS(NOx!F:F,NOx!$B:$B,$A51,NOx!$A:$A,"INDNOx")+SUMIFS(NOx!F:F,NOx!$B:$B,$A51,NOx!$A:$A,"REFNOx")+SUMIFS(NOx!F:F,NOx!$B:$B,$A51,NOx!$A:$A,"RESNOx")+SUMIFS(NOx!F:F,NOx!$B:$B,$A51,NOx!$A:$A,"RSSNOx")+SUMIFS(NOx!F:F,NOx!$B:$B,$A51,NOx!$A:$A,"TRNNOx")</f>
        <v>5766.0229628043071</v>
      </c>
      <c r="F51" s="21">
        <f>SUMIFS(NOx!G:G,NOx!$B:$B,$A51,NOx!$A:$A,"COMNOx")+SUMIFS(NOx!G:G,NOx!$B:$B,$A51,NOx!$A:$A,"ELCNOx")+SUMIFS(NOx!G:G,NOx!$B:$B,$A51,NOx!$A:$A,"ETHNOx")+SUMIFS(NOx!G:G,NOx!$B:$B,$A51,NOx!$A:$A,"INDNOx")+SUMIFS(NOx!G:G,NOx!$B:$B,$A51,NOx!$A:$A,"REFNOx")+SUMIFS(NOx!G:G,NOx!$B:$B,$A51,NOx!$A:$A,"RESNOx")+SUMIFS(NOx!G:G,NOx!$B:$B,$A51,NOx!$A:$A,"RSSNOx")+SUMIFS(NOx!G:G,NOx!$B:$B,$A51,NOx!$A:$A,"TRNNOx")</f>
        <v>4725.0580370607349</v>
      </c>
      <c r="G51" s="21">
        <f>SUMIFS(NOx!H:H,NOx!$B:$B,$A51,NOx!$A:$A,"COMNOx")+SUMIFS(NOx!H:H,NOx!$B:$B,$A51,NOx!$A:$A,"ELCNOx")+SUMIFS(NOx!H:H,NOx!$B:$B,$A51,NOx!$A:$A,"ETHNOx")+SUMIFS(NOx!H:H,NOx!$B:$B,$A51,NOx!$A:$A,"INDNOx")+SUMIFS(NOx!H:H,NOx!$B:$B,$A51,NOx!$A:$A,"REFNOx")+SUMIFS(NOx!H:H,NOx!$B:$B,$A51,NOx!$A:$A,"RESNOx")+SUMIFS(NOx!H:H,NOx!$B:$B,$A51,NOx!$A:$A,"RSSNOx")+SUMIFS(NOx!H:H,NOx!$B:$B,$A51,NOx!$A:$A,"TRNNOx")</f>
        <v>4541.8133791137125</v>
      </c>
      <c r="H51" s="21">
        <f>SUMIFS(NOx!I:I,NOx!$B:$B,$A51,NOx!$A:$A,"COMNOx")+SUMIFS(NOx!I:I,NOx!$B:$B,$A51,NOx!$A:$A,"ELCNOx")+SUMIFS(NOx!I:I,NOx!$B:$B,$A51,NOx!$A:$A,"ETHNOx")+SUMIFS(NOx!I:I,NOx!$B:$B,$A51,NOx!$A:$A,"INDNOx")+SUMIFS(NOx!I:I,NOx!$B:$B,$A51,NOx!$A:$A,"REFNOx")+SUMIFS(NOx!I:I,NOx!$B:$B,$A51,NOx!$A:$A,"RESNOx")+SUMIFS(NOx!I:I,NOx!$B:$B,$A51,NOx!$A:$A,"RSSNOx")+SUMIFS(NOx!I:I,NOx!$B:$B,$A51,NOx!$A:$A,"TRNNOx")</f>
        <v>4331.4541807400328</v>
      </c>
      <c r="I51" s="21">
        <f>SUMIFS(NOx!J:J,NOx!$B:$B,$A51,NOx!$A:$A,"COMNOx")+SUMIFS(NOx!J:J,NOx!$B:$B,$A51,NOx!$A:$A,"ELCNOx")+SUMIFS(NOx!J:J,NOx!$B:$B,$A51,NOx!$A:$A,"ETHNOx")+SUMIFS(NOx!J:J,NOx!$B:$B,$A51,NOx!$A:$A,"INDNOx")+SUMIFS(NOx!J:J,NOx!$B:$B,$A51,NOx!$A:$A,"REFNOx")+SUMIFS(NOx!J:J,NOx!$B:$B,$A51,NOx!$A:$A,"RESNOx")+SUMIFS(NOx!J:J,NOx!$B:$B,$A51,NOx!$A:$A,"RSSNOx")+SUMIFS(NOx!J:J,NOx!$B:$B,$A51,NOx!$A:$A,"TRNNOx")</f>
        <v>4300.5209251493752</v>
      </c>
      <c r="J51" s="21">
        <f>SUMIFS(NOx!K:K,NOx!$B:$B,$A51,NOx!$A:$A,"COMNOx")+SUMIFS(NOx!K:K,NOx!$B:$B,$A51,NOx!$A:$A,"ELCNOx")+SUMIFS(NOx!K:K,NOx!$B:$B,$A51,NOx!$A:$A,"ETHNOx")+SUMIFS(NOx!K:K,NOx!$B:$B,$A51,NOx!$A:$A,"INDNOx")+SUMIFS(NOx!K:K,NOx!$B:$B,$A51,NOx!$A:$A,"REFNOx")+SUMIFS(NOx!K:K,NOx!$B:$B,$A51,NOx!$A:$A,"RESNOx")+SUMIFS(NOx!K:K,NOx!$B:$B,$A51,NOx!$A:$A,"RSSNOx")+SUMIFS(NOx!K:K,NOx!$B:$B,$A51,NOx!$A:$A,"TRNNOx")</f>
        <v>4092.2994250322927</v>
      </c>
      <c r="K51" s="21">
        <f>SUMIFS(NOx!L:L,NOx!$B:$B,$A51,NOx!$A:$A,"COMNOx")+SUMIFS(NOx!L:L,NOx!$B:$B,$A51,NOx!$A:$A,"ELCNOx")+SUMIFS(NOx!L:L,NOx!$B:$B,$A51,NOx!$A:$A,"ETHNOx")+SUMIFS(NOx!L:L,NOx!$B:$B,$A51,NOx!$A:$A,"INDNOx")+SUMIFS(NOx!L:L,NOx!$B:$B,$A51,NOx!$A:$A,"REFNOx")+SUMIFS(NOx!L:L,NOx!$B:$B,$A51,NOx!$A:$A,"RESNOx")+SUMIFS(NOx!L:L,NOx!$B:$B,$A51,NOx!$A:$A,"RSSNOx")+SUMIFS(NOx!L:L,NOx!$B:$B,$A51,NOx!$A:$A,"TRNNOx")</f>
        <v>3528.9489825247615</v>
      </c>
      <c r="M51" s="9" t="str">
        <f t="shared" si="0"/>
        <v>0049</v>
      </c>
      <c r="N51" s="9">
        <f>VLOOKUP($M51,scenarios!$A$2:$I$61,3)</f>
        <v>2060</v>
      </c>
      <c r="O51" s="9" t="str">
        <f>VLOOKUP($M51,scenarios!$A$2:$I$61,4)</f>
        <v>Ref</v>
      </c>
      <c r="P51" s="9" t="str">
        <f>VLOOKUP($M51,scenarios!$A$2:$I$61,5)</f>
        <v>Ref</v>
      </c>
      <c r="Q51" s="9" t="str">
        <f>VLOOKUP($M51,scenarios!$A$2:$I$61,6)</f>
        <v>Ref</v>
      </c>
      <c r="R51" s="9" t="str">
        <f>VLOOKUP($M51,scenarios!$A$2:$I$61,7)</f>
        <v>Low</v>
      </c>
      <c r="S51" s="9">
        <f>VLOOKUP($M51,scenarios!$A$2:$I$61,8)</f>
        <v>2030</v>
      </c>
      <c r="T51" s="9">
        <f>VLOOKUP($M51,scenarios!$A$2:$I$61,9)</f>
        <v>70</v>
      </c>
    </row>
    <row r="52" spans="1:20" x14ac:dyDescent="0.3">
      <c r="A52" s="2" t="s">
        <v>133</v>
      </c>
      <c r="B52" s="21">
        <f>SUMIFS(NOx!C:C,NOx!$B:$B,$A52,NOx!$A:$A,"COMNOx")+SUMIFS(NOx!C:C,NOx!$B:$B,$A52,NOx!$A:$A,"ELCNOx")+SUMIFS(NOx!C:C,NOx!$B:$B,$A52,NOx!$A:$A,"ETHNOx")+SUMIFS(NOx!C:C,NOx!$B:$B,$A52,NOx!$A:$A,"INDNOx")+SUMIFS(NOx!C:C,NOx!$B:$B,$A52,NOx!$A:$A,"REFNOx")+SUMIFS(NOx!C:C,NOx!$B:$B,$A52,NOx!$A:$A,"RESNOx")+SUMIFS(NOx!C:C,NOx!$B:$B,$A52,NOx!$A:$A,"RSSNOx")+SUMIFS(NOx!C:C,NOx!$B:$B,$A52,NOx!$A:$A,"TRNNOx")</f>
        <v>11156.506408983267</v>
      </c>
      <c r="C52" s="21">
        <f>SUMIFS(NOx!D:D,NOx!$B:$B,$A52,NOx!$A:$A,"COMNOx")+SUMIFS(NOx!D:D,NOx!$B:$B,$A52,NOx!$A:$A,"ELCNOx")+SUMIFS(NOx!D:D,NOx!$B:$B,$A52,NOx!$A:$A,"ETHNOx")+SUMIFS(NOx!D:D,NOx!$B:$B,$A52,NOx!$A:$A,"INDNOx")+SUMIFS(NOx!D:D,NOx!$B:$B,$A52,NOx!$A:$A,"REFNOx")+SUMIFS(NOx!D:D,NOx!$B:$B,$A52,NOx!$A:$A,"RESNOx")+SUMIFS(NOx!D:D,NOx!$B:$B,$A52,NOx!$A:$A,"RSSNOx")+SUMIFS(NOx!D:D,NOx!$B:$B,$A52,NOx!$A:$A,"TRNNOx")</f>
        <v>10501.3579610954</v>
      </c>
      <c r="D52" s="21">
        <f>SUMIFS(NOx!E:E,NOx!$B:$B,$A52,NOx!$A:$A,"COMNOx")+SUMIFS(NOx!E:E,NOx!$B:$B,$A52,NOx!$A:$A,"ELCNOx")+SUMIFS(NOx!E:E,NOx!$B:$B,$A52,NOx!$A:$A,"ETHNOx")+SUMIFS(NOx!E:E,NOx!$B:$B,$A52,NOx!$A:$A,"INDNOx")+SUMIFS(NOx!E:E,NOx!$B:$B,$A52,NOx!$A:$A,"REFNOx")+SUMIFS(NOx!E:E,NOx!$B:$B,$A52,NOx!$A:$A,"RESNOx")+SUMIFS(NOx!E:E,NOx!$B:$B,$A52,NOx!$A:$A,"RSSNOx")+SUMIFS(NOx!E:E,NOx!$B:$B,$A52,NOx!$A:$A,"TRNNOx")</f>
        <v>7459.3815608001059</v>
      </c>
      <c r="E52" s="21">
        <f>SUMIFS(NOx!F:F,NOx!$B:$B,$A52,NOx!$A:$A,"COMNOx")+SUMIFS(NOx!F:F,NOx!$B:$B,$A52,NOx!$A:$A,"ELCNOx")+SUMIFS(NOx!F:F,NOx!$B:$B,$A52,NOx!$A:$A,"ETHNOx")+SUMIFS(NOx!F:F,NOx!$B:$B,$A52,NOx!$A:$A,"INDNOx")+SUMIFS(NOx!F:F,NOx!$B:$B,$A52,NOx!$A:$A,"REFNOx")+SUMIFS(NOx!F:F,NOx!$B:$B,$A52,NOx!$A:$A,"RESNOx")+SUMIFS(NOx!F:F,NOx!$B:$B,$A52,NOx!$A:$A,"RSSNOx")+SUMIFS(NOx!F:F,NOx!$B:$B,$A52,NOx!$A:$A,"TRNNOx")</f>
        <v>5766.0229628001471</v>
      </c>
      <c r="F52" s="21">
        <f>SUMIFS(NOx!G:G,NOx!$B:$B,$A52,NOx!$A:$A,"COMNOx")+SUMIFS(NOx!G:G,NOx!$B:$B,$A52,NOx!$A:$A,"ELCNOx")+SUMIFS(NOx!G:G,NOx!$B:$B,$A52,NOx!$A:$A,"ETHNOx")+SUMIFS(NOx!G:G,NOx!$B:$B,$A52,NOx!$A:$A,"INDNOx")+SUMIFS(NOx!G:G,NOx!$B:$B,$A52,NOx!$A:$A,"REFNOx")+SUMIFS(NOx!G:G,NOx!$B:$B,$A52,NOx!$A:$A,"RESNOx")+SUMIFS(NOx!G:G,NOx!$B:$B,$A52,NOx!$A:$A,"RSSNOx")+SUMIFS(NOx!G:G,NOx!$B:$B,$A52,NOx!$A:$A,"TRNNOx")</f>
        <v>4725.0580370405014</v>
      </c>
      <c r="G52" s="21">
        <f>SUMIFS(NOx!H:H,NOx!$B:$B,$A52,NOx!$A:$A,"COMNOx")+SUMIFS(NOx!H:H,NOx!$B:$B,$A52,NOx!$A:$A,"ELCNOx")+SUMIFS(NOx!H:H,NOx!$B:$B,$A52,NOx!$A:$A,"ETHNOx")+SUMIFS(NOx!H:H,NOx!$B:$B,$A52,NOx!$A:$A,"INDNOx")+SUMIFS(NOx!H:H,NOx!$B:$B,$A52,NOx!$A:$A,"REFNOx")+SUMIFS(NOx!H:H,NOx!$B:$B,$A52,NOx!$A:$A,"RESNOx")+SUMIFS(NOx!H:H,NOx!$B:$B,$A52,NOx!$A:$A,"RSSNOx")+SUMIFS(NOx!H:H,NOx!$B:$B,$A52,NOx!$A:$A,"TRNNOx")</f>
        <v>4541.8133792135022</v>
      </c>
      <c r="H52" s="21">
        <f>SUMIFS(NOx!I:I,NOx!$B:$B,$A52,NOx!$A:$A,"COMNOx")+SUMIFS(NOx!I:I,NOx!$B:$B,$A52,NOx!$A:$A,"ELCNOx")+SUMIFS(NOx!I:I,NOx!$B:$B,$A52,NOx!$A:$A,"ETHNOx")+SUMIFS(NOx!I:I,NOx!$B:$B,$A52,NOx!$A:$A,"INDNOx")+SUMIFS(NOx!I:I,NOx!$B:$B,$A52,NOx!$A:$A,"REFNOx")+SUMIFS(NOx!I:I,NOx!$B:$B,$A52,NOx!$A:$A,"RESNOx")+SUMIFS(NOx!I:I,NOx!$B:$B,$A52,NOx!$A:$A,"RSSNOx")+SUMIFS(NOx!I:I,NOx!$B:$B,$A52,NOx!$A:$A,"TRNNOx")</f>
        <v>4331.4541807397281</v>
      </c>
      <c r="I52" s="21">
        <f>SUMIFS(NOx!J:J,NOx!$B:$B,$A52,NOx!$A:$A,"COMNOx")+SUMIFS(NOx!J:J,NOx!$B:$B,$A52,NOx!$A:$A,"ELCNOx")+SUMIFS(NOx!J:J,NOx!$B:$B,$A52,NOx!$A:$A,"ETHNOx")+SUMIFS(NOx!J:J,NOx!$B:$B,$A52,NOx!$A:$A,"INDNOx")+SUMIFS(NOx!J:J,NOx!$B:$B,$A52,NOx!$A:$A,"REFNOx")+SUMIFS(NOx!J:J,NOx!$B:$B,$A52,NOx!$A:$A,"RESNOx")+SUMIFS(NOx!J:J,NOx!$B:$B,$A52,NOx!$A:$A,"RSSNOx")+SUMIFS(NOx!J:J,NOx!$B:$B,$A52,NOx!$A:$A,"TRNNOx")</f>
        <v>4300.5209251027936</v>
      </c>
      <c r="J52" s="21">
        <f>SUMIFS(NOx!K:K,NOx!$B:$B,$A52,NOx!$A:$A,"COMNOx")+SUMIFS(NOx!K:K,NOx!$B:$B,$A52,NOx!$A:$A,"ELCNOx")+SUMIFS(NOx!K:K,NOx!$B:$B,$A52,NOx!$A:$A,"ETHNOx")+SUMIFS(NOx!K:K,NOx!$B:$B,$A52,NOx!$A:$A,"INDNOx")+SUMIFS(NOx!K:K,NOx!$B:$B,$A52,NOx!$A:$A,"REFNOx")+SUMIFS(NOx!K:K,NOx!$B:$B,$A52,NOx!$A:$A,"RESNOx")+SUMIFS(NOx!K:K,NOx!$B:$B,$A52,NOx!$A:$A,"RSSNOx")+SUMIFS(NOx!K:K,NOx!$B:$B,$A52,NOx!$A:$A,"TRNNOx")</f>
        <v>4092.2994249771909</v>
      </c>
      <c r="K52" s="21">
        <f>SUMIFS(NOx!L:L,NOx!$B:$B,$A52,NOx!$A:$A,"COMNOx")+SUMIFS(NOx!L:L,NOx!$B:$B,$A52,NOx!$A:$A,"ELCNOx")+SUMIFS(NOx!L:L,NOx!$B:$B,$A52,NOx!$A:$A,"ETHNOx")+SUMIFS(NOx!L:L,NOx!$B:$B,$A52,NOx!$A:$A,"INDNOx")+SUMIFS(NOx!L:L,NOx!$B:$B,$A52,NOx!$A:$A,"REFNOx")+SUMIFS(NOx!L:L,NOx!$B:$B,$A52,NOx!$A:$A,"RESNOx")+SUMIFS(NOx!L:L,NOx!$B:$B,$A52,NOx!$A:$A,"RSSNOx")+SUMIFS(NOx!L:L,NOx!$B:$B,$A52,NOx!$A:$A,"TRNNOx")</f>
        <v>3528.9489824641751</v>
      </c>
      <c r="M52" s="9" t="str">
        <f t="shared" si="0"/>
        <v>0050</v>
      </c>
      <c r="N52" s="9">
        <f>VLOOKUP($M52,scenarios!$A$2:$I$61,3)</f>
        <v>2060</v>
      </c>
      <c r="O52" s="9" t="str">
        <f>VLOOKUP($M52,scenarios!$A$2:$I$61,4)</f>
        <v>Ref</v>
      </c>
      <c r="P52" s="9" t="str">
        <f>VLOOKUP($M52,scenarios!$A$2:$I$61,5)</f>
        <v>Ref</v>
      </c>
      <c r="Q52" s="9" t="str">
        <f>VLOOKUP($M52,scenarios!$A$2:$I$61,6)</f>
        <v>Ref</v>
      </c>
      <c r="R52" s="9" t="str">
        <f>VLOOKUP($M52,scenarios!$A$2:$I$61,7)</f>
        <v>Doe4</v>
      </c>
      <c r="S52" s="9">
        <f>VLOOKUP($M52,scenarios!$A$2:$I$61,8)</f>
        <v>2030</v>
      </c>
      <c r="T52" s="9">
        <f>VLOOKUP($M52,scenarios!$A$2:$I$61,9)</f>
        <v>70</v>
      </c>
    </row>
    <row r="53" spans="1:20" x14ac:dyDescent="0.3">
      <c r="A53" s="2" t="s">
        <v>134</v>
      </c>
      <c r="B53" s="21">
        <f>SUMIFS(NOx!C:C,NOx!$B:$B,$A53,NOx!$A:$A,"COMNOx")+SUMIFS(NOx!C:C,NOx!$B:$B,$A53,NOx!$A:$A,"ELCNOx")+SUMIFS(NOx!C:C,NOx!$B:$B,$A53,NOx!$A:$A,"ETHNOx")+SUMIFS(NOx!C:C,NOx!$B:$B,$A53,NOx!$A:$A,"INDNOx")+SUMIFS(NOx!C:C,NOx!$B:$B,$A53,NOx!$A:$A,"REFNOx")+SUMIFS(NOx!C:C,NOx!$B:$B,$A53,NOx!$A:$A,"RESNOx")+SUMIFS(NOx!C:C,NOx!$B:$B,$A53,NOx!$A:$A,"RSSNOx")+SUMIFS(NOx!C:C,NOx!$B:$B,$A53,NOx!$A:$A,"TRNNOx")</f>
        <v>11156.506408983381</v>
      </c>
      <c r="C53" s="21">
        <f>SUMIFS(NOx!D:D,NOx!$B:$B,$A53,NOx!$A:$A,"COMNOx")+SUMIFS(NOx!D:D,NOx!$B:$B,$A53,NOx!$A:$A,"ELCNOx")+SUMIFS(NOx!D:D,NOx!$B:$B,$A53,NOx!$A:$A,"ETHNOx")+SUMIFS(NOx!D:D,NOx!$B:$B,$A53,NOx!$A:$A,"INDNOx")+SUMIFS(NOx!D:D,NOx!$B:$B,$A53,NOx!$A:$A,"REFNOx")+SUMIFS(NOx!D:D,NOx!$B:$B,$A53,NOx!$A:$A,"RESNOx")+SUMIFS(NOx!D:D,NOx!$B:$B,$A53,NOx!$A:$A,"RSSNOx")+SUMIFS(NOx!D:D,NOx!$B:$B,$A53,NOx!$A:$A,"TRNNOx")</f>
        <v>10501.3579610954</v>
      </c>
      <c r="D53" s="21">
        <f>SUMIFS(NOx!E:E,NOx!$B:$B,$A53,NOx!$A:$A,"COMNOx")+SUMIFS(NOx!E:E,NOx!$B:$B,$A53,NOx!$A:$A,"ELCNOx")+SUMIFS(NOx!E:E,NOx!$B:$B,$A53,NOx!$A:$A,"ETHNOx")+SUMIFS(NOx!E:E,NOx!$B:$B,$A53,NOx!$A:$A,"INDNOx")+SUMIFS(NOx!E:E,NOx!$B:$B,$A53,NOx!$A:$A,"REFNOx")+SUMIFS(NOx!E:E,NOx!$B:$B,$A53,NOx!$A:$A,"RESNOx")+SUMIFS(NOx!E:E,NOx!$B:$B,$A53,NOx!$A:$A,"RSSNOx")+SUMIFS(NOx!E:E,NOx!$B:$B,$A53,NOx!$A:$A,"TRNNOx")</f>
        <v>7459.3815608001614</v>
      </c>
      <c r="E53" s="21">
        <f>SUMIFS(NOx!F:F,NOx!$B:$B,$A53,NOx!$A:$A,"COMNOx")+SUMIFS(NOx!F:F,NOx!$B:$B,$A53,NOx!$A:$A,"ELCNOx")+SUMIFS(NOx!F:F,NOx!$B:$B,$A53,NOx!$A:$A,"ETHNOx")+SUMIFS(NOx!F:F,NOx!$B:$B,$A53,NOx!$A:$A,"INDNOx")+SUMIFS(NOx!F:F,NOx!$B:$B,$A53,NOx!$A:$A,"REFNOx")+SUMIFS(NOx!F:F,NOx!$B:$B,$A53,NOx!$A:$A,"RESNOx")+SUMIFS(NOx!F:F,NOx!$B:$B,$A53,NOx!$A:$A,"RSSNOx")+SUMIFS(NOx!F:F,NOx!$B:$B,$A53,NOx!$A:$A,"TRNNOx")</f>
        <v>5766.0229628043207</v>
      </c>
      <c r="F53" s="21">
        <f>SUMIFS(NOx!G:G,NOx!$B:$B,$A53,NOx!$A:$A,"COMNOx")+SUMIFS(NOx!G:G,NOx!$B:$B,$A53,NOx!$A:$A,"ELCNOx")+SUMIFS(NOx!G:G,NOx!$B:$B,$A53,NOx!$A:$A,"ETHNOx")+SUMIFS(NOx!G:G,NOx!$B:$B,$A53,NOx!$A:$A,"INDNOx")+SUMIFS(NOx!G:G,NOx!$B:$B,$A53,NOx!$A:$A,"REFNOx")+SUMIFS(NOx!G:G,NOx!$B:$B,$A53,NOx!$A:$A,"RESNOx")+SUMIFS(NOx!G:G,NOx!$B:$B,$A53,NOx!$A:$A,"RSSNOx")+SUMIFS(NOx!G:G,NOx!$B:$B,$A53,NOx!$A:$A,"TRNNOx")</f>
        <v>4725.0580370615389</v>
      </c>
      <c r="G53" s="21">
        <f>SUMIFS(NOx!H:H,NOx!$B:$B,$A53,NOx!$A:$A,"COMNOx")+SUMIFS(NOx!H:H,NOx!$B:$B,$A53,NOx!$A:$A,"ELCNOx")+SUMIFS(NOx!H:H,NOx!$B:$B,$A53,NOx!$A:$A,"ETHNOx")+SUMIFS(NOx!H:H,NOx!$B:$B,$A53,NOx!$A:$A,"INDNOx")+SUMIFS(NOx!H:H,NOx!$B:$B,$A53,NOx!$A:$A,"REFNOx")+SUMIFS(NOx!H:H,NOx!$B:$B,$A53,NOx!$A:$A,"RESNOx")+SUMIFS(NOx!H:H,NOx!$B:$B,$A53,NOx!$A:$A,"RSSNOx")+SUMIFS(NOx!H:H,NOx!$B:$B,$A53,NOx!$A:$A,"TRNNOx")</f>
        <v>4541.8133791137479</v>
      </c>
      <c r="H53" s="21">
        <f>SUMIFS(NOx!I:I,NOx!$B:$B,$A53,NOx!$A:$A,"COMNOx")+SUMIFS(NOx!I:I,NOx!$B:$B,$A53,NOx!$A:$A,"ELCNOx")+SUMIFS(NOx!I:I,NOx!$B:$B,$A53,NOx!$A:$A,"ETHNOx")+SUMIFS(NOx!I:I,NOx!$B:$B,$A53,NOx!$A:$A,"INDNOx")+SUMIFS(NOx!I:I,NOx!$B:$B,$A53,NOx!$A:$A,"REFNOx")+SUMIFS(NOx!I:I,NOx!$B:$B,$A53,NOx!$A:$A,"RESNOx")+SUMIFS(NOx!I:I,NOx!$B:$B,$A53,NOx!$A:$A,"RSSNOx")+SUMIFS(NOx!I:I,NOx!$B:$B,$A53,NOx!$A:$A,"TRNNOx")</f>
        <v>4331.4541807400656</v>
      </c>
      <c r="I53" s="21">
        <f>SUMIFS(NOx!J:J,NOx!$B:$B,$A53,NOx!$A:$A,"COMNOx")+SUMIFS(NOx!J:J,NOx!$B:$B,$A53,NOx!$A:$A,"ELCNOx")+SUMIFS(NOx!J:J,NOx!$B:$B,$A53,NOx!$A:$A,"ETHNOx")+SUMIFS(NOx!J:J,NOx!$B:$B,$A53,NOx!$A:$A,"INDNOx")+SUMIFS(NOx!J:J,NOx!$B:$B,$A53,NOx!$A:$A,"REFNOx")+SUMIFS(NOx!J:J,NOx!$B:$B,$A53,NOx!$A:$A,"RESNOx")+SUMIFS(NOx!J:J,NOx!$B:$B,$A53,NOx!$A:$A,"RSSNOx")+SUMIFS(NOx!J:J,NOx!$B:$B,$A53,NOx!$A:$A,"TRNNOx")</f>
        <v>4300.5209251492379</v>
      </c>
      <c r="J53" s="21">
        <f>SUMIFS(NOx!K:K,NOx!$B:$B,$A53,NOx!$A:$A,"COMNOx")+SUMIFS(NOx!K:K,NOx!$B:$B,$A53,NOx!$A:$A,"ELCNOx")+SUMIFS(NOx!K:K,NOx!$B:$B,$A53,NOx!$A:$A,"ETHNOx")+SUMIFS(NOx!K:K,NOx!$B:$B,$A53,NOx!$A:$A,"INDNOx")+SUMIFS(NOx!K:K,NOx!$B:$B,$A53,NOx!$A:$A,"REFNOx")+SUMIFS(NOx!K:K,NOx!$B:$B,$A53,NOx!$A:$A,"RESNOx")+SUMIFS(NOx!K:K,NOx!$B:$B,$A53,NOx!$A:$A,"RSSNOx")+SUMIFS(NOx!K:K,NOx!$B:$B,$A53,NOx!$A:$A,"TRNNOx")</f>
        <v>4092.2994250322522</v>
      </c>
      <c r="K53" s="21">
        <f>SUMIFS(NOx!L:L,NOx!$B:$B,$A53,NOx!$A:$A,"COMNOx")+SUMIFS(NOx!L:L,NOx!$B:$B,$A53,NOx!$A:$A,"ELCNOx")+SUMIFS(NOx!L:L,NOx!$B:$B,$A53,NOx!$A:$A,"ETHNOx")+SUMIFS(NOx!L:L,NOx!$B:$B,$A53,NOx!$A:$A,"INDNOx")+SUMIFS(NOx!L:L,NOx!$B:$B,$A53,NOx!$A:$A,"REFNOx")+SUMIFS(NOx!L:L,NOx!$B:$B,$A53,NOx!$A:$A,"RESNOx")+SUMIFS(NOx!L:L,NOx!$B:$B,$A53,NOx!$A:$A,"RSSNOx")+SUMIFS(NOx!L:L,NOx!$B:$B,$A53,NOx!$A:$A,"TRNNOx")</f>
        <v>3528.9489825245378</v>
      </c>
      <c r="M53" s="9" t="str">
        <f t="shared" si="0"/>
        <v>0051</v>
      </c>
      <c r="N53" s="9">
        <f>VLOOKUP($M53,scenarios!$A$2:$I$61,3)</f>
        <v>2060</v>
      </c>
      <c r="O53" s="9" t="str">
        <f>VLOOKUP($M53,scenarios!$A$2:$I$61,4)</f>
        <v>Ref</v>
      </c>
      <c r="P53" s="9" t="str">
        <f>VLOOKUP($M53,scenarios!$A$2:$I$61,5)</f>
        <v>Ref</v>
      </c>
      <c r="Q53" s="9" t="str">
        <f>VLOOKUP($M53,scenarios!$A$2:$I$61,6)</f>
        <v>Ref</v>
      </c>
      <c r="R53" s="9" t="str">
        <f>VLOOKUP($M53,scenarios!$A$2:$I$61,7)</f>
        <v>Doe2</v>
      </c>
      <c r="S53" s="9">
        <f>VLOOKUP($M53,scenarios!$A$2:$I$61,8)</f>
        <v>2030</v>
      </c>
      <c r="T53" s="9">
        <f>VLOOKUP($M53,scenarios!$A$2:$I$61,9)</f>
        <v>70</v>
      </c>
    </row>
    <row r="54" spans="1:20" x14ac:dyDescent="0.3">
      <c r="A54" s="2" t="s">
        <v>135</v>
      </c>
      <c r="B54" s="21">
        <f>SUMIFS(NOx!C:C,NOx!$B:$B,$A54,NOx!$A:$A,"COMNOx")+SUMIFS(NOx!C:C,NOx!$B:$B,$A54,NOx!$A:$A,"ELCNOx")+SUMIFS(NOx!C:C,NOx!$B:$B,$A54,NOx!$A:$A,"ETHNOx")+SUMIFS(NOx!C:C,NOx!$B:$B,$A54,NOx!$A:$A,"INDNOx")+SUMIFS(NOx!C:C,NOx!$B:$B,$A54,NOx!$A:$A,"REFNOx")+SUMIFS(NOx!C:C,NOx!$B:$B,$A54,NOx!$A:$A,"RESNOx")+SUMIFS(NOx!C:C,NOx!$B:$B,$A54,NOx!$A:$A,"RSSNOx")+SUMIFS(NOx!C:C,NOx!$B:$B,$A54,NOx!$A:$A,"TRNNOx")</f>
        <v>11156.509217532152</v>
      </c>
      <c r="C54" s="21">
        <f>SUMIFS(NOx!D:D,NOx!$B:$B,$A54,NOx!$A:$A,"COMNOx")+SUMIFS(NOx!D:D,NOx!$B:$B,$A54,NOx!$A:$A,"ELCNOx")+SUMIFS(NOx!D:D,NOx!$B:$B,$A54,NOx!$A:$A,"ETHNOx")+SUMIFS(NOx!D:D,NOx!$B:$B,$A54,NOx!$A:$A,"INDNOx")+SUMIFS(NOx!D:D,NOx!$B:$B,$A54,NOx!$A:$A,"REFNOx")+SUMIFS(NOx!D:D,NOx!$B:$B,$A54,NOx!$A:$A,"RESNOx")+SUMIFS(NOx!D:D,NOx!$B:$B,$A54,NOx!$A:$A,"RSSNOx")+SUMIFS(NOx!D:D,NOx!$B:$B,$A54,NOx!$A:$A,"TRNNOx")</f>
        <v>10501.36415351789</v>
      </c>
      <c r="D54" s="21">
        <f>SUMIFS(NOx!E:E,NOx!$B:$B,$A54,NOx!$A:$A,"COMNOx")+SUMIFS(NOx!E:E,NOx!$B:$B,$A54,NOx!$A:$A,"ELCNOx")+SUMIFS(NOx!E:E,NOx!$B:$B,$A54,NOx!$A:$A,"ETHNOx")+SUMIFS(NOx!E:E,NOx!$B:$B,$A54,NOx!$A:$A,"INDNOx")+SUMIFS(NOx!E:E,NOx!$B:$B,$A54,NOx!$A:$A,"REFNOx")+SUMIFS(NOx!E:E,NOx!$B:$B,$A54,NOx!$A:$A,"RESNOx")+SUMIFS(NOx!E:E,NOx!$B:$B,$A54,NOx!$A:$A,"RSSNOx")+SUMIFS(NOx!E:E,NOx!$B:$B,$A54,NOx!$A:$A,"TRNNOx")</f>
        <v>7460.086825790735</v>
      </c>
      <c r="E54" s="21">
        <f>SUMIFS(NOx!F:F,NOx!$B:$B,$A54,NOx!$A:$A,"COMNOx")+SUMIFS(NOx!F:F,NOx!$B:$B,$A54,NOx!$A:$A,"ELCNOx")+SUMIFS(NOx!F:F,NOx!$B:$B,$A54,NOx!$A:$A,"ETHNOx")+SUMIFS(NOx!F:F,NOx!$B:$B,$A54,NOx!$A:$A,"INDNOx")+SUMIFS(NOx!F:F,NOx!$B:$B,$A54,NOx!$A:$A,"REFNOx")+SUMIFS(NOx!F:F,NOx!$B:$B,$A54,NOx!$A:$A,"RESNOx")+SUMIFS(NOx!F:F,NOx!$B:$B,$A54,NOx!$A:$A,"RSSNOx")+SUMIFS(NOx!F:F,NOx!$B:$B,$A54,NOx!$A:$A,"TRNNOx")</f>
        <v>5763.5528502880834</v>
      </c>
      <c r="F54" s="21">
        <f>SUMIFS(NOx!G:G,NOx!$B:$B,$A54,NOx!$A:$A,"COMNOx")+SUMIFS(NOx!G:G,NOx!$B:$B,$A54,NOx!$A:$A,"ELCNOx")+SUMIFS(NOx!G:G,NOx!$B:$B,$A54,NOx!$A:$A,"ETHNOx")+SUMIFS(NOx!G:G,NOx!$B:$B,$A54,NOx!$A:$A,"INDNOx")+SUMIFS(NOx!G:G,NOx!$B:$B,$A54,NOx!$A:$A,"REFNOx")+SUMIFS(NOx!G:G,NOx!$B:$B,$A54,NOx!$A:$A,"RESNOx")+SUMIFS(NOx!G:G,NOx!$B:$B,$A54,NOx!$A:$A,"RSSNOx")+SUMIFS(NOx!G:G,NOx!$B:$B,$A54,NOx!$A:$A,"TRNNOx")</f>
        <v>4724.937352814406</v>
      </c>
      <c r="G54" s="21">
        <f>SUMIFS(NOx!H:H,NOx!$B:$B,$A54,NOx!$A:$A,"COMNOx")+SUMIFS(NOx!H:H,NOx!$B:$B,$A54,NOx!$A:$A,"ELCNOx")+SUMIFS(NOx!H:H,NOx!$B:$B,$A54,NOx!$A:$A,"ETHNOx")+SUMIFS(NOx!H:H,NOx!$B:$B,$A54,NOx!$A:$A,"INDNOx")+SUMIFS(NOx!H:H,NOx!$B:$B,$A54,NOx!$A:$A,"REFNOx")+SUMIFS(NOx!H:H,NOx!$B:$B,$A54,NOx!$A:$A,"RESNOx")+SUMIFS(NOx!H:H,NOx!$B:$B,$A54,NOx!$A:$A,"RSSNOx")+SUMIFS(NOx!H:H,NOx!$B:$B,$A54,NOx!$A:$A,"TRNNOx")</f>
        <v>4540.8744918603497</v>
      </c>
      <c r="H54" s="21">
        <f>SUMIFS(NOx!I:I,NOx!$B:$B,$A54,NOx!$A:$A,"COMNOx")+SUMIFS(NOx!I:I,NOx!$B:$B,$A54,NOx!$A:$A,"ELCNOx")+SUMIFS(NOx!I:I,NOx!$B:$B,$A54,NOx!$A:$A,"ETHNOx")+SUMIFS(NOx!I:I,NOx!$B:$B,$A54,NOx!$A:$A,"INDNOx")+SUMIFS(NOx!I:I,NOx!$B:$B,$A54,NOx!$A:$A,"REFNOx")+SUMIFS(NOx!I:I,NOx!$B:$B,$A54,NOx!$A:$A,"RESNOx")+SUMIFS(NOx!I:I,NOx!$B:$B,$A54,NOx!$A:$A,"RSSNOx")+SUMIFS(NOx!I:I,NOx!$B:$B,$A54,NOx!$A:$A,"TRNNOx")</f>
        <v>4326.9886504119086</v>
      </c>
      <c r="I54" s="21">
        <f>SUMIFS(NOx!J:J,NOx!$B:$B,$A54,NOx!$A:$A,"COMNOx")+SUMIFS(NOx!J:J,NOx!$B:$B,$A54,NOx!$A:$A,"ELCNOx")+SUMIFS(NOx!J:J,NOx!$B:$B,$A54,NOx!$A:$A,"ETHNOx")+SUMIFS(NOx!J:J,NOx!$B:$B,$A54,NOx!$A:$A,"INDNOx")+SUMIFS(NOx!J:J,NOx!$B:$B,$A54,NOx!$A:$A,"REFNOx")+SUMIFS(NOx!J:J,NOx!$B:$B,$A54,NOx!$A:$A,"RESNOx")+SUMIFS(NOx!J:J,NOx!$B:$B,$A54,NOx!$A:$A,"RSSNOx")+SUMIFS(NOx!J:J,NOx!$B:$B,$A54,NOx!$A:$A,"TRNNOx")</f>
        <v>4290.1075034064324</v>
      </c>
      <c r="J54" s="21">
        <f>SUMIFS(NOx!K:K,NOx!$B:$B,$A54,NOx!$A:$A,"COMNOx")+SUMIFS(NOx!K:K,NOx!$B:$B,$A54,NOx!$A:$A,"ELCNOx")+SUMIFS(NOx!K:K,NOx!$B:$B,$A54,NOx!$A:$A,"ETHNOx")+SUMIFS(NOx!K:K,NOx!$B:$B,$A54,NOx!$A:$A,"INDNOx")+SUMIFS(NOx!K:K,NOx!$B:$B,$A54,NOx!$A:$A,"REFNOx")+SUMIFS(NOx!K:K,NOx!$B:$B,$A54,NOx!$A:$A,"RESNOx")+SUMIFS(NOx!K:K,NOx!$B:$B,$A54,NOx!$A:$A,"RSSNOx")+SUMIFS(NOx!K:K,NOx!$B:$B,$A54,NOx!$A:$A,"TRNNOx")</f>
        <v>4093.5915961122701</v>
      </c>
      <c r="K54" s="21">
        <f>SUMIFS(NOx!L:L,NOx!$B:$B,$A54,NOx!$A:$A,"COMNOx")+SUMIFS(NOx!L:L,NOx!$B:$B,$A54,NOx!$A:$A,"ELCNOx")+SUMIFS(NOx!L:L,NOx!$B:$B,$A54,NOx!$A:$A,"ETHNOx")+SUMIFS(NOx!L:L,NOx!$B:$B,$A54,NOx!$A:$A,"INDNOx")+SUMIFS(NOx!L:L,NOx!$B:$B,$A54,NOx!$A:$A,"REFNOx")+SUMIFS(NOx!L:L,NOx!$B:$B,$A54,NOx!$A:$A,"RESNOx")+SUMIFS(NOx!L:L,NOx!$B:$B,$A54,NOx!$A:$A,"RSSNOx")+SUMIFS(NOx!L:L,NOx!$B:$B,$A54,NOx!$A:$A,"TRNNOx")</f>
        <v>3494.6553195351089</v>
      </c>
      <c r="M54" s="9" t="str">
        <f t="shared" si="0"/>
        <v>0052</v>
      </c>
      <c r="N54" s="9">
        <f>VLOOKUP($M54,scenarios!$A$2:$I$61,3)</f>
        <v>2060</v>
      </c>
      <c r="O54" s="9" t="str">
        <f>VLOOKUP($M54,scenarios!$A$2:$I$61,4)</f>
        <v>Ref</v>
      </c>
      <c r="P54" s="9" t="str">
        <f>VLOOKUP($M54,scenarios!$A$2:$I$61,5)</f>
        <v>Ref</v>
      </c>
      <c r="Q54" s="9" t="str">
        <f>VLOOKUP($M54,scenarios!$A$2:$I$61,6)</f>
        <v>Linear-Steady</v>
      </c>
      <c r="R54" s="9" t="str">
        <f>VLOOKUP($M54,scenarios!$A$2:$I$61,7)</f>
        <v>Low</v>
      </c>
      <c r="S54" s="9">
        <f>VLOOKUP($M54,scenarios!$A$2:$I$61,8)</f>
        <v>2030</v>
      </c>
      <c r="T54" s="9">
        <f>VLOOKUP($M54,scenarios!$A$2:$I$61,9)</f>
        <v>70</v>
      </c>
    </row>
    <row r="55" spans="1:20" x14ac:dyDescent="0.3">
      <c r="A55" s="2" t="s">
        <v>136</v>
      </c>
      <c r="B55" s="21">
        <f>SUMIFS(NOx!C:C,NOx!$B:$B,$A55,NOx!$A:$A,"COMNOx")+SUMIFS(NOx!C:C,NOx!$B:$B,$A55,NOx!$A:$A,"ELCNOx")+SUMIFS(NOx!C:C,NOx!$B:$B,$A55,NOx!$A:$A,"ETHNOx")+SUMIFS(NOx!C:C,NOx!$B:$B,$A55,NOx!$A:$A,"INDNOx")+SUMIFS(NOx!C:C,NOx!$B:$B,$A55,NOx!$A:$A,"REFNOx")+SUMIFS(NOx!C:C,NOx!$B:$B,$A55,NOx!$A:$A,"RESNOx")+SUMIFS(NOx!C:C,NOx!$B:$B,$A55,NOx!$A:$A,"RSSNOx")+SUMIFS(NOx!C:C,NOx!$B:$B,$A55,NOx!$A:$A,"TRNNOx")</f>
        <v>11156.509217532148</v>
      </c>
      <c r="C55" s="21">
        <f>SUMIFS(NOx!D:D,NOx!$B:$B,$A55,NOx!$A:$A,"COMNOx")+SUMIFS(NOx!D:D,NOx!$B:$B,$A55,NOx!$A:$A,"ELCNOx")+SUMIFS(NOx!D:D,NOx!$B:$B,$A55,NOx!$A:$A,"ETHNOx")+SUMIFS(NOx!D:D,NOx!$B:$B,$A55,NOx!$A:$A,"INDNOx")+SUMIFS(NOx!D:D,NOx!$B:$B,$A55,NOx!$A:$A,"REFNOx")+SUMIFS(NOx!D:D,NOx!$B:$B,$A55,NOx!$A:$A,"RESNOx")+SUMIFS(NOx!D:D,NOx!$B:$B,$A55,NOx!$A:$A,"RSSNOx")+SUMIFS(NOx!D:D,NOx!$B:$B,$A55,NOx!$A:$A,"TRNNOx")</f>
        <v>10501.30722336928</v>
      </c>
      <c r="D55" s="21">
        <f>SUMIFS(NOx!E:E,NOx!$B:$B,$A55,NOx!$A:$A,"COMNOx")+SUMIFS(NOx!E:E,NOx!$B:$B,$A55,NOx!$A:$A,"ELCNOx")+SUMIFS(NOx!E:E,NOx!$B:$B,$A55,NOx!$A:$A,"ETHNOx")+SUMIFS(NOx!E:E,NOx!$B:$B,$A55,NOx!$A:$A,"INDNOx")+SUMIFS(NOx!E:E,NOx!$B:$B,$A55,NOx!$A:$A,"REFNOx")+SUMIFS(NOx!E:E,NOx!$B:$B,$A55,NOx!$A:$A,"RESNOx")+SUMIFS(NOx!E:E,NOx!$B:$B,$A55,NOx!$A:$A,"RSSNOx")+SUMIFS(NOx!E:E,NOx!$B:$B,$A55,NOx!$A:$A,"TRNNOx")</f>
        <v>7459.535118984064</v>
      </c>
      <c r="E55" s="21">
        <f>SUMIFS(NOx!F:F,NOx!$B:$B,$A55,NOx!$A:$A,"COMNOx")+SUMIFS(NOx!F:F,NOx!$B:$B,$A55,NOx!$A:$A,"ELCNOx")+SUMIFS(NOx!F:F,NOx!$B:$B,$A55,NOx!$A:$A,"ETHNOx")+SUMIFS(NOx!F:F,NOx!$B:$B,$A55,NOx!$A:$A,"INDNOx")+SUMIFS(NOx!F:F,NOx!$B:$B,$A55,NOx!$A:$A,"REFNOx")+SUMIFS(NOx!F:F,NOx!$B:$B,$A55,NOx!$A:$A,"RESNOx")+SUMIFS(NOx!F:F,NOx!$B:$B,$A55,NOx!$A:$A,"RSSNOx")+SUMIFS(NOx!F:F,NOx!$B:$B,$A55,NOx!$A:$A,"TRNNOx")</f>
        <v>5763.4951130965101</v>
      </c>
      <c r="F55" s="21">
        <f>SUMIFS(NOx!G:G,NOx!$B:$B,$A55,NOx!$A:$A,"COMNOx")+SUMIFS(NOx!G:G,NOx!$B:$B,$A55,NOx!$A:$A,"ELCNOx")+SUMIFS(NOx!G:G,NOx!$B:$B,$A55,NOx!$A:$A,"ETHNOx")+SUMIFS(NOx!G:G,NOx!$B:$B,$A55,NOx!$A:$A,"INDNOx")+SUMIFS(NOx!G:G,NOx!$B:$B,$A55,NOx!$A:$A,"REFNOx")+SUMIFS(NOx!G:G,NOx!$B:$B,$A55,NOx!$A:$A,"RESNOx")+SUMIFS(NOx!G:G,NOx!$B:$B,$A55,NOx!$A:$A,"RSSNOx")+SUMIFS(NOx!G:G,NOx!$B:$B,$A55,NOx!$A:$A,"TRNNOx")</f>
        <v>4724.9373528090437</v>
      </c>
      <c r="G55" s="21">
        <f>SUMIFS(NOx!H:H,NOx!$B:$B,$A55,NOx!$A:$A,"COMNOx")+SUMIFS(NOx!H:H,NOx!$B:$B,$A55,NOx!$A:$A,"ELCNOx")+SUMIFS(NOx!H:H,NOx!$B:$B,$A55,NOx!$A:$A,"ETHNOx")+SUMIFS(NOx!H:H,NOx!$B:$B,$A55,NOx!$A:$A,"INDNOx")+SUMIFS(NOx!H:H,NOx!$B:$B,$A55,NOx!$A:$A,"REFNOx")+SUMIFS(NOx!H:H,NOx!$B:$B,$A55,NOx!$A:$A,"RESNOx")+SUMIFS(NOx!H:H,NOx!$B:$B,$A55,NOx!$A:$A,"RSSNOx")+SUMIFS(NOx!H:H,NOx!$B:$B,$A55,NOx!$A:$A,"TRNNOx")</f>
        <v>4540.8744918575203</v>
      </c>
      <c r="H55" s="21">
        <f>SUMIFS(NOx!I:I,NOx!$B:$B,$A55,NOx!$A:$A,"COMNOx")+SUMIFS(NOx!I:I,NOx!$B:$B,$A55,NOx!$A:$A,"ELCNOx")+SUMIFS(NOx!I:I,NOx!$B:$B,$A55,NOx!$A:$A,"ETHNOx")+SUMIFS(NOx!I:I,NOx!$B:$B,$A55,NOx!$A:$A,"INDNOx")+SUMIFS(NOx!I:I,NOx!$B:$B,$A55,NOx!$A:$A,"REFNOx")+SUMIFS(NOx!I:I,NOx!$B:$B,$A55,NOx!$A:$A,"RESNOx")+SUMIFS(NOx!I:I,NOx!$B:$B,$A55,NOx!$A:$A,"RSSNOx")+SUMIFS(NOx!I:I,NOx!$B:$B,$A55,NOx!$A:$A,"TRNNOx")</f>
        <v>4326.9886504061533</v>
      </c>
      <c r="I55" s="21">
        <f>SUMIFS(NOx!J:J,NOx!$B:$B,$A55,NOx!$A:$A,"COMNOx")+SUMIFS(NOx!J:J,NOx!$B:$B,$A55,NOx!$A:$A,"ELCNOx")+SUMIFS(NOx!J:J,NOx!$B:$B,$A55,NOx!$A:$A,"ETHNOx")+SUMIFS(NOx!J:J,NOx!$B:$B,$A55,NOx!$A:$A,"INDNOx")+SUMIFS(NOx!J:J,NOx!$B:$B,$A55,NOx!$A:$A,"REFNOx")+SUMIFS(NOx!J:J,NOx!$B:$B,$A55,NOx!$A:$A,"RESNOx")+SUMIFS(NOx!J:J,NOx!$B:$B,$A55,NOx!$A:$A,"RSSNOx")+SUMIFS(NOx!J:J,NOx!$B:$B,$A55,NOx!$A:$A,"TRNNOx")</f>
        <v>4290.1075034090081</v>
      </c>
      <c r="J55" s="21">
        <f>SUMIFS(NOx!K:K,NOx!$B:$B,$A55,NOx!$A:$A,"COMNOx")+SUMIFS(NOx!K:K,NOx!$B:$B,$A55,NOx!$A:$A,"ELCNOx")+SUMIFS(NOx!K:K,NOx!$B:$B,$A55,NOx!$A:$A,"ETHNOx")+SUMIFS(NOx!K:K,NOx!$B:$B,$A55,NOx!$A:$A,"INDNOx")+SUMIFS(NOx!K:K,NOx!$B:$B,$A55,NOx!$A:$A,"REFNOx")+SUMIFS(NOx!K:K,NOx!$B:$B,$A55,NOx!$A:$A,"RESNOx")+SUMIFS(NOx!K:K,NOx!$B:$B,$A55,NOx!$A:$A,"RSSNOx")+SUMIFS(NOx!K:K,NOx!$B:$B,$A55,NOx!$A:$A,"TRNNOx")</f>
        <v>4093.5915961168116</v>
      </c>
      <c r="K55" s="21">
        <f>SUMIFS(NOx!L:L,NOx!$B:$B,$A55,NOx!$A:$A,"COMNOx")+SUMIFS(NOx!L:L,NOx!$B:$B,$A55,NOx!$A:$A,"ELCNOx")+SUMIFS(NOx!L:L,NOx!$B:$B,$A55,NOx!$A:$A,"ETHNOx")+SUMIFS(NOx!L:L,NOx!$B:$B,$A55,NOx!$A:$A,"INDNOx")+SUMIFS(NOx!L:L,NOx!$B:$B,$A55,NOx!$A:$A,"REFNOx")+SUMIFS(NOx!L:L,NOx!$B:$B,$A55,NOx!$A:$A,"RESNOx")+SUMIFS(NOx!L:L,NOx!$B:$B,$A55,NOx!$A:$A,"RSSNOx")+SUMIFS(NOx!L:L,NOx!$B:$B,$A55,NOx!$A:$A,"TRNNOx")</f>
        <v>3494.65531953954</v>
      </c>
      <c r="M55" s="9" t="str">
        <f t="shared" si="0"/>
        <v>0053</v>
      </c>
      <c r="N55" s="9">
        <f>VLOOKUP($M55,scenarios!$A$2:$I$61,3)</f>
        <v>2060</v>
      </c>
      <c r="O55" s="9" t="str">
        <f>VLOOKUP($M55,scenarios!$A$2:$I$61,4)</f>
        <v>Ref</v>
      </c>
      <c r="P55" s="9" t="str">
        <f>VLOOKUP($M55,scenarios!$A$2:$I$61,5)</f>
        <v>Ref</v>
      </c>
      <c r="Q55" s="9" t="str">
        <f>VLOOKUP($M55,scenarios!$A$2:$I$61,6)</f>
        <v>Linear-Steady</v>
      </c>
      <c r="R55" s="9" t="str">
        <f>VLOOKUP($M55,scenarios!$A$2:$I$61,7)</f>
        <v>Doe4</v>
      </c>
      <c r="S55" s="9">
        <f>VLOOKUP($M55,scenarios!$A$2:$I$61,8)</f>
        <v>2030</v>
      </c>
      <c r="T55" s="9">
        <f>VLOOKUP($M55,scenarios!$A$2:$I$61,9)</f>
        <v>70</v>
      </c>
    </row>
    <row r="56" spans="1:20" x14ac:dyDescent="0.3">
      <c r="A56" s="2" t="s">
        <v>137</v>
      </c>
      <c r="B56" s="21">
        <f>SUMIFS(NOx!C:C,NOx!$B:$B,$A56,NOx!$A:$A,"COMNOx")+SUMIFS(NOx!C:C,NOx!$B:$B,$A56,NOx!$A:$A,"ELCNOx")+SUMIFS(NOx!C:C,NOx!$B:$B,$A56,NOx!$A:$A,"ETHNOx")+SUMIFS(NOx!C:C,NOx!$B:$B,$A56,NOx!$A:$A,"INDNOx")+SUMIFS(NOx!C:C,NOx!$B:$B,$A56,NOx!$A:$A,"REFNOx")+SUMIFS(NOx!C:C,NOx!$B:$B,$A56,NOx!$A:$A,"RESNOx")+SUMIFS(NOx!C:C,NOx!$B:$B,$A56,NOx!$A:$A,"RSSNOx")+SUMIFS(NOx!C:C,NOx!$B:$B,$A56,NOx!$A:$A,"TRNNOx")</f>
        <v>11156.509217532144</v>
      </c>
      <c r="C56" s="21">
        <f>SUMIFS(NOx!D:D,NOx!$B:$B,$A56,NOx!$A:$A,"COMNOx")+SUMIFS(NOx!D:D,NOx!$B:$B,$A56,NOx!$A:$A,"ELCNOx")+SUMIFS(NOx!D:D,NOx!$B:$B,$A56,NOx!$A:$A,"ETHNOx")+SUMIFS(NOx!D:D,NOx!$B:$B,$A56,NOx!$A:$A,"INDNOx")+SUMIFS(NOx!D:D,NOx!$B:$B,$A56,NOx!$A:$A,"REFNOx")+SUMIFS(NOx!D:D,NOx!$B:$B,$A56,NOx!$A:$A,"RESNOx")+SUMIFS(NOx!D:D,NOx!$B:$B,$A56,NOx!$A:$A,"RSSNOx")+SUMIFS(NOx!D:D,NOx!$B:$B,$A56,NOx!$A:$A,"TRNNOx")</f>
        <v>10501.36415351789</v>
      </c>
      <c r="D56" s="21">
        <f>SUMIFS(NOx!E:E,NOx!$B:$B,$A56,NOx!$A:$A,"COMNOx")+SUMIFS(NOx!E:E,NOx!$B:$B,$A56,NOx!$A:$A,"ELCNOx")+SUMIFS(NOx!E:E,NOx!$B:$B,$A56,NOx!$A:$A,"ETHNOx")+SUMIFS(NOx!E:E,NOx!$B:$B,$A56,NOx!$A:$A,"INDNOx")+SUMIFS(NOx!E:E,NOx!$B:$B,$A56,NOx!$A:$A,"REFNOx")+SUMIFS(NOx!E:E,NOx!$B:$B,$A56,NOx!$A:$A,"RESNOx")+SUMIFS(NOx!E:E,NOx!$B:$B,$A56,NOx!$A:$A,"RSSNOx")+SUMIFS(NOx!E:E,NOx!$B:$B,$A56,NOx!$A:$A,"TRNNOx")</f>
        <v>7460.0159018544309</v>
      </c>
      <c r="E56" s="21">
        <f>SUMIFS(NOx!F:F,NOx!$B:$B,$A56,NOx!$A:$A,"COMNOx")+SUMIFS(NOx!F:F,NOx!$B:$B,$A56,NOx!$A:$A,"ELCNOx")+SUMIFS(NOx!F:F,NOx!$B:$B,$A56,NOx!$A:$A,"ETHNOx")+SUMIFS(NOx!F:F,NOx!$B:$B,$A56,NOx!$A:$A,"INDNOx")+SUMIFS(NOx!F:F,NOx!$B:$B,$A56,NOx!$A:$A,"REFNOx")+SUMIFS(NOx!F:F,NOx!$B:$B,$A56,NOx!$A:$A,"RESNOx")+SUMIFS(NOx!F:F,NOx!$B:$B,$A56,NOx!$A:$A,"RSSNOx")+SUMIFS(NOx!F:F,NOx!$B:$B,$A56,NOx!$A:$A,"TRNNOx")</f>
        <v>5763.5528502868328</v>
      </c>
      <c r="F56" s="21">
        <f>SUMIFS(NOx!G:G,NOx!$B:$B,$A56,NOx!$A:$A,"COMNOx")+SUMIFS(NOx!G:G,NOx!$B:$B,$A56,NOx!$A:$A,"ELCNOx")+SUMIFS(NOx!G:G,NOx!$B:$B,$A56,NOx!$A:$A,"ETHNOx")+SUMIFS(NOx!G:G,NOx!$B:$B,$A56,NOx!$A:$A,"INDNOx")+SUMIFS(NOx!G:G,NOx!$B:$B,$A56,NOx!$A:$A,"REFNOx")+SUMIFS(NOx!G:G,NOx!$B:$B,$A56,NOx!$A:$A,"RESNOx")+SUMIFS(NOx!G:G,NOx!$B:$B,$A56,NOx!$A:$A,"RSSNOx")+SUMIFS(NOx!G:G,NOx!$B:$B,$A56,NOx!$A:$A,"TRNNOx")</f>
        <v>4724.9373531282727</v>
      </c>
      <c r="G56" s="21">
        <f>SUMIFS(NOx!H:H,NOx!$B:$B,$A56,NOx!$A:$A,"COMNOx")+SUMIFS(NOx!H:H,NOx!$B:$B,$A56,NOx!$A:$A,"ELCNOx")+SUMIFS(NOx!H:H,NOx!$B:$B,$A56,NOx!$A:$A,"ETHNOx")+SUMIFS(NOx!H:H,NOx!$B:$B,$A56,NOx!$A:$A,"INDNOx")+SUMIFS(NOx!H:H,NOx!$B:$B,$A56,NOx!$A:$A,"REFNOx")+SUMIFS(NOx!H:H,NOx!$B:$B,$A56,NOx!$A:$A,"RESNOx")+SUMIFS(NOx!H:H,NOx!$B:$B,$A56,NOx!$A:$A,"RSSNOx")+SUMIFS(NOx!H:H,NOx!$B:$B,$A56,NOx!$A:$A,"TRNNOx")</f>
        <v>4540.8744918612783</v>
      </c>
      <c r="H56" s="21">
        <f>SUMIFS(NOx!I:I,NOx!$B:$B,$A56,NOx!$A:$A,"COMNOx")+SUMIFS(NOx!I:I,NOx!$B:$B,$A56,NOx!$A:$A,"ELCNOx")+SUMIFS(NOx!I:I,NOx!$B:$B,$A56,NOx!$A:$A,"ETHNOx")+SUMIFS(NOx!I:I,NOx!$B:$B,$A56,NOx!$A:$A,"INDNOx")+SUMIFS(NOx!I:I,NOx!$B:$B,$A56,NOx!$A:$A,"REFNOx")+SUMIFS(NOx!I:I,NOx!$B:$B,$A56,NOx!$A:$A,"RESNOx")+SUMIFS(NOx!I:I,NOx!$B:$B,$A56,NOx!$A:$A,"RSSNOx")+SUMIFS(NOx!I:I,NOx!$B:$B,$A56,NOx!$A:$A,"TRNNOx")</f>
        <v>4326.9886504169144</v>
      </c>
      <c r="I56" s="21">
        <f>SUMIFS(NOx!J:J,NOx!$B:$B,$A56,NOx!$A:$A,"COMNOx")+SUMIFS(NOx!J:J,NOx!$B:$B,$A56,NOx!$A:$A,"ELCNOx")+SUMIFS(NOx!J:J,NOx!$B:$B,$A56,NOx!$A:$A,"ETHNOx")+SUMIFS(NOx!J:J,NOx!$B:$B,$A56,NOx!$A:$A,"INDNOx")+SUMIFS(NOx!J:J,NOx!$B:$B,$A56,NOx!$A:$A,"REFNOx")+SUMIFS(NOx!J:J,NOx!$B:$B,$A56,NOx!$A:$A,"RESNOx")+SUMIFS(NOx!J:J,NOx!$B:$B,$A56,NOx!$A:$A,"RSSNOx")+SUMIFS(NOx!J:J,NOx!$B:$B,$A56,NOx!$A:$A,"TRNNOx")</f>
        <v>4290.1075034056648</v>
      </c>
      <c r="J56" s="21">
        <f>SUMIFS(NOx!K:K,NOx!$B:$B,$A56,NOx!$A:$A,"COMNOx")+SUMIFS(NOx!K:K,NOx!$B:$B,$A56,NOx!$A:$A,"ELCNOx")+SUMIFS(NOx!K:K,NOx!$B:$B,$A56,NOx!$A:$A,"ETHNOx")+SUMIFS(NOx!K:K,NOx!$B:$B,$A56,NOx!$A:$A,"INDNOx")+SUMIFS(NOx!K:K,NOx!$B:$B,$A56,NOx!$A:$A,"REFNOx")+SUMIFS(NOx!K:K,NOx!$B:$B,$A56,NOx!$A:$A,"RESNOx")+SUMIFS(NOx!K:K,NOx!$B:$B,$A56,NOx!$A:$A,"RSSNOx")+SUMIFS(NOx!K:K,NOx!$B:$B,$A56,NOx!$A:$A,"TRNNOx")</f>
        <v>4093.5915961018095</v>
      </c>
      <c r="K56" s="21">
        <f>SUMIFS(NOx!L:L,NOx!$B:$B,$A56,NOx!$A:$A,"COMNOx")+SUMIFS(NOx!L:L,NOx!$B:$B,$A56,NOx!$A:$A,"ELCNOx")+SUMIFS(NOx!L:L,NOx!$B:$B,$A56,NOx!$A:$A,"ETHNOx")+SUMIFS(NOx!L:L,NOx!$B:$B,$A56,NOx!$A:$A,"INDNOx")+SUMIFS(NOx!L:L,NOx!$B:$B,$A56,NOx!$A:$A,"REFNOx")+SUMIFS(NOx!L:L,NOx!$B:$B,$A56,NOx!$A:$A,"RESNOx")+SUMIFS(NOx!L:L,NOx!$B:$B,$A56,NOx!$A:$A,"RSSNOx")+SUMIFS(NOx!L:L,NOx!$B:$B,$A56,NOx!$A:$A,"TRNNOx")</f>
        <v>3494.65531953461</v>
      </c>
      <c r="M56" s="9" t="str">
        <f t="shared" si="0"/>
        <v>0054</v>
      </c>
      <c r="N56" s="9">
        <f>VLOOKUP($M56,scenarios!$A$2:$I$61,3)</f>
        <v>2060</v>
      </c>
      <c r="O56" s="9" t="str">
        <f>VLOOKUP($M56,scenarios!$A$2:$I$61,4)</f>
        <v>Ref</v>
      </c>
      <c r="P56" s="9" t="str">
        <f>VLOOKUP($M56,scenarios!$A$2:$I$61,5)</f>
        <v>Ref</v>
      </c>
      <c r="Q56" s="9" t="str">
        <f>VLOOKUP($M56,scenarios!$A$2:$I$61,6)</f>
        <v>Linear-Steady</v>
      </c>
      <c r="R56" s="9" t="str">
        <f>VLOOKUP($M56,scenarios!$A$2:$I$61,7)</f>
        <v>Doe2</v>
      </c>
      <c r="S56" s="9">
        <f>VLOOKUP($M56,scenarios!$A$2:$I$61,8)</f>
        <v>2030</v>
      </c>
      <c r="T56" s="9">
        <f>VLOOKUP($M56,scenarios!$A$2:$I$61,9)</f>
        <v>70</v>
      </c>
    </row>
    <row r="57" spans="1:20" x14ac:dyDescent="0.3">
      <c r="A57" s="2" t="s">
        <v>195</v>
      </c>
      <c r="B57" s="21">
        <f>SUMIFS(NOx!C:C,NOx!$B:$B,$A57,NOx!$A:$A,"COMNOx")+SUMIFS(NOx!C:C,NOx!$B:$B,$A57,NOx!$A:$A,"ELCNOx")+SUMIFS(NOx!C:C,NOx!$B:$B,$A57,NOx!$A:$A,"ETHNOx")+SUMIFS(NOx!C:C,NOx!$B:$B,$A57,NOx!$A:$A,"INDNOx")+SUMIFS(NOx!C:C,NOx!$B:$B,$A57,NOx!$A:$A,"REFNOx")+SUMIFS(NOx!C:C,NOx!$B:$B,$A57,NOx!$A:$A,"RESNOx")+SUMIFS(NOx!C:C,NOx!$B:$B,$A57,NOx!$A:$A,"RSSNOx")+SUMIFS(NOx!C:C,NOx!$B:$B,$A57,NOx!$A:$A,"TRNNOx")</f>
        <v>11156.509216831164</v>
      </c>
      <c r="C57" s="21">
        <f>SUMIFS(NOx!D:D,NOx!$B:$B,$A57,NOx!$A:$A,"COMNOx")+SUMIFS(NOx!D:D,NOx!$B:$B,$A57,NOx!$A:$A,"ELCNOx")+SUMIFS(NOx!D:D,NOx!$B:$B,$A57,NOx!$A:$A,"ETHNOx")+SUMIFS(NOx!D:D,NOx!$B:$B,$A57,NOx!$A:$A,"INDNOx")+SUMIFS(NOx!D:D,NOx!$B:$B,$A57,NOx!$A:$A,"REFNOx")+SUMIFS(NOx!D:D,NOx!$B:$B,$A57,NOx!$A:$A,"RESNOx")+SUMIFS(NOx!D:D,NOx!$B:$B,$A57,NOx!$A:$A,"RSSNOx")+SUMIFS(NOx!D:D,NOx!$B:$B,$A57,NOx!$A:$A,"TRNNOx")</f>
        <v>10501.547016128825</v>
      </c>
      <c r="D57" s="21">
        <f>SUMIFS(NOx!E:E,NOx!$B:$B,$A57,NOx!$A:$A,"COMNOx")+SUMIFS(NOx!E:E,NOx!$B:$B,$A57,NOx!$A:$A,"ELCNOx")+SUMIFS(NOx!E:E,NOx!$B:$B,$A57,NOx!$A:$A,"ETHNOx")+SUMIFS(NOx!E:E,NOx!$B:$B,$A57,NOx!$A:$A,"INDNOx")+SUMIFS(NOx!E:E,NOx!$B:$B,$A57,NOx!$A:$A,"REFNOx")+SUMIFS(NOx!E:E,NOx!$B:$B,$A57,NOx!$A:$A,"RESNOx")+SUMIFS(NOx!E:E,NOx!$B:$B,$A57,NOx!$A:$A,"RSSNOx")+SUMIFS(NOx!E:E,NOx!$B:$B,$A57,NOx!$A:$A,"TRNNOx")</f>
        <v>7460.4763840294536</v>
      </c>
      <c r="E57" s="21">
        <f>SUMIFS(NOx!F:F,NOx!$B:$B,$A57,NOx!$A:$A,"COMNOx")+SUMIFS(NOx!F:F,NOx!$B:$B,$A57,NOx!$A:$A,"ELCNOx")+SUMIFS(NOx!F:F,NOx!$B:$B,$A57,NOx!$A:$A,"ETHNOx")+SUMIFS(NOx!F:F,NOx!$B:$B,$A57,NOx!$A:$A,"INDNOx")+SUMIFS(NOx!F:F,NOx!$B:$B,$A57,NOx!$A:$A,"REFNOx")+SUMIFS(NOx!F:F,NOx!$B:$B,$A57,NOx!$A:$A,"RESNOx")+SUMIFS(NOx!F:F,NOx!$B:$B,$A57,NOx!$A:$A,"RSSNOx")+SUMIFS(NOx!F:F,NOx!$B:$B,$A57,NOx!$A:$A,"TRNNOx")</f>
        <v>5765.8255247476172</v>
      </c>
      <c r="F57" s="21">
        <f>SUMIFS(NOx!G:G,NOx!$B:$B,$A57,NOx!$A:$A,"COMNOx")+SUMIFS(NOx!G:G,NOx!$B:$B,$A57,NOx!$A:$A,"ELCNOx")+SUMIFS(NOx!G:G,NOx!$B:$B,$A57,NOx!$A:$A,"ETHNOx")+SUMIFS(NOx!G:G,NOx!$B:$B,$A57,NOx!$A:$A,"INDNOx")+SUMIFS(NOx!G:G,NOx!$B:$B,$A57,NOx!$A:$A,"REFNOx")+SUMIFS(NOx!G:G,NOx!$B:$B,$A57,NOx!$A:$A,"RESNOx")+SUMIFS(NOx!G:G,NOx!$B:$B,$A57,NOx!$A:$A,"RSSNOx")+SUMIFS(NOx!G:G,NOx!$B:$B,$A57,NOx!$A:$A,"TRNNOx")</f>
        <v>4723.8802001009717</v>
      </c>
      <c r="G57" s="21">
        <f>SUMIFS(NOx!H:H,NOx!$B:$B,$A57,NOx!$A:$A,"COMNOx")+SUMIFS(NOx!H:H,NOx!$B:$B,$A57,NOx!$A:$A,"ELCNOx")+SUMIFS(NOx!H:H,NOx!$B:$B,$A57,NOx!$A:$A,"ETHNOx")+SUMIFS(NOx!H:H,NOx!$B:$B,$A57,NOx!$A:$A,"INDNOx")+SUMIFS(NOx!H:H,NOx!$B:$B,$A57,NOx!$A:$A,"REFNOx")+SUMIFS(NOx!H:H,NOx!$B:$B,$A57,NOx!$A:$A,"RESNOx")+SUMIFS(NOx!H:H,NOx!$B:$B,$A57,NOx!$A:$A,"RSSNOx")+SUMIFS(NOx!H:H,NOx!$B:$B,$A57,NOx!$A:$A,"TRNNOx")</f>
        <v>4535.3326484922172</v>
      </c>
      <c r="H57" s="21">
        <f>SUMIFS(NOx!I:I,NOx!$B:$B,$A57,NOx!$A:$A,"COMNOx")+SUMIFS(NOx!I:I,NOx!$B:$B,$A57,NOx!$A:$A,"ELCNOx")+SUMIFS(NOx!I:I,NOx!$B:$B,$A57,NOx!$A:$A,"ETHNOx")+SUMIFS(NOx!I:I,NOx!$B:$B,$A57,NOx!$A:$A,"INDNOx")+SUMIFS(NOx!I:I,NOx!$B:$B,$A57,NOx!$A:$A,"REFNOx")+SUMIFS(NOx!I:I,NOx!$B:$B,$A57,NOx!$A:$A,"RESNOx")+SUMIFS(NOx!I:I,NOx!$B:$B,$A57,NOx!$A:$A,"RSSNOx")+SUMIFS(NOx!I:I,NOx!$B:$B,$A57,NOx!$A:$A,"TRNNOx")</f>
        <v>4320.5237367050668</v>
      </c>
      <c r="I57" s="21">
        <f>SUMIFS(NOx!J:J,NOx!$B:$B,$A57,NOx!$A:$A,"COMNOx")+SUMIFS(NOx!J:J,NOx!$B:$B,$A57,NOx!$A:$A,"ELCNOx")+SUMIFS(NOx!J:J,NOx!$B:$B,$A57,NOx!$A:$A,"ETHNOx")+SUMIFS(NOx!J:J,NOx!$B:$B,$A57,NOx!$A:$A,"INDNOx")+SUMIFS(NOx!J:J,NOx!$B:$B,$A57,NOx!$A:$A,"REFNOx")+SUMIFS(NOx!J:J,NOx!$B:$B,$A57,NOx!$A:$A,"RESNOx")+SUMIFS(NOx!J:J,NOx!$B:$B,$A57,NOx!$A:$A,"RSSNOx")+SUMIFS(NOx!J:J,NOx!$B:$B,$A57,NOx!$A:$A,"TRNNOx")</f>
        <v>4293.451867343194</v>
      </c>
      <c r="J57" s="21">
        <f>SUMIFS(NOx!K:K,NOx!$B:$B,$A57,NOx!$A:$A,"COMNOx")+SUMIFS(NOx!K:K,NOx!$B:$B,$A57,NOx!$A:$A,"ELCNOx")+SUMIFS(NOx!K:K,NOx!$B:$B,$A57,NOx!$A:$A,"ETHNOx")+SUMIFS(NOx!K:K,NOx!$B:$B,$A57,NOx!$A:$A,"INDNOx")+SUMIFS(NOx!K:K,NOx!$B:$B,$A57,NOx!$A:$A,"REFNOx")+SUMIFS(NOx!K:K,NOx!$B:$B,$A57,NOx!$A:$A,"RESNOx")+SUMIFS(NOx!K:K,NOx!$B:$B,$A57,NOx!$A:$A,"RSSNOx")+SUMIFS(NOx!K:K,NOx!$B:$B,$A57,NOx!$A:$A,"TRNNOx")</f>
        <v>4096.4922419217646</v>
      </c>
      <c r="K57" s="21">
        <f>SUMIFS(NOx!L:L,NOx!$B:$B,$A57,NOx!$A:$A,"COMNOx")+SUMIFS(NOx!L:L,NOx!$B:$B,$A57,NOx!$A:$A,"ELCNOx")+SUMIFS(NOx!L:L,NOx!$B:$B,$A57,NOx!$A:$A,"ETHNOx")+SUMIFS(NOx!L:L,NOx!$B:$B,$A57,NOx!$A:$A,"INDNOx")+SUMIFS(NOx!L:L,NOx!$B:$B,$A57,NOx!$A:$A,"REFNOx")+SUMIFS(NOx!L:L,NOx!$B:$B,$A57,NOx!$A:$A,"RESNOx")+SUMIFS(NOx!L:L,NOx!$B:$B,$A57,NOx!$A:$A,"RSSNOx")+SUMIFS(NOx!L:L,NOx!$B:$B,$A57,NOx!$A:$A,"TRNNOx")</f>
        <v>3506.3561159517139</v>
      </c>
      <c r="M57" s="9" t="str">
        <f t="shared" si="0"/>
        <v>0055</v>
      </c>
      <c r="N57" s="9">
        <f>VLOOKUP($M57,scenarios!$A$2:$I$61,3)</f>
        <v>2060</v>
      </c>
      <c r="O57" s="9" t="str">
        <f>VLOOKUP($M57,scenarios!$A$2:$I$61,4)</f>
        <v>Ref</v>
      </c>
      <c r="P57" s="9">
        <f>VLOOKUP($M57,scenarios!$A$2:$I$61,5)</f>
        <v>10</v>
      </c>
      <c r="Q57" s="9" t="str">
        <f>VLOOKUP($M57,scenarios!$A$2:$I$61,6)</f>
        <v>Linear-Steady</v>
      </c>
      <c r="R57" s="9" t="str">
        <f>VLOOKUP($M57,scenarios!$A$2:$I$61,7)</f>
        <v>Low</v>
      </c>
      <c r="S57" s="9">
        <f>VLOOKUP($M57,scenarios!$A$2:$I$61,8)</f>
        <v>2030</v>
      </c>
      <c r="T57" s="9">
        <f>VLOOKUP($M57,scenarios!$A$2:$I$61,9)</f>
        <v>70</v>
      </c>
    </row>
    <row r="58" spans="1:20" x14ac:dyDescent="0.3">
      <c r="A58" s="2" t="s">
        <v>196</v>
      </c>
      <c r="B58" s="21">
        <f>SUMIFS(NOx!C:C,NOx!$B:$B,$A58,NOx!$A:$A,"COMNOx")+SUMIFS(NOx!C:C,NOx!$B:$B,$A58,NOx!$A:$A,"ELCNOx")+SUMIFS(NOx!C:C,NOx!$B:$B,$A58,NOx!$A:$A,"ETHNOx")+SUMIFS(NOx!C:C,NOx!$B:$B,$A58,NOx!$A:$A,"INDNOx")+SUMIFS(NOx!C:C,NOx!$B:$B,$A58,NOx!$A:$A,"REFNOx")+SUMIFS(NOx!C:C,NOx!$B:$B,$A58,NOx!$A:$A,"RESNOx")+SUMIFS(NOx!C:C,NOx!$B:$B,$A58,NOx!$A:$A,"RSSNOx")+SUMIFS(NOx!C:C,NOx!$B:$B,$A58,NOx!$A:$A,"TRNNOx")</f>
        <v>11156.509216831171</v>
      </c>
      <c r="C58" s="21">
        <f>SUMIFS(NOx!D:D,NOx!$B:$B,$A58,NOx!$A:$A,"COMNOx")+SUMIFS(NOx!D:D,NOx!$B:$B,$A58,NOx!$A:$A,"ELCNOx")+SUMIFS(NOx!D:D,NOx!$B:$B,$A58,NOx!$A:$A,"ETHNOx")+SUMIFS(NOx!D:D,NOx!$B:$B,$A58,NOx!$A:$A,"INDNOx")+SUMIFS(NOx!D:D,NOx!$B:$B,$A58,NOx!$A:$A,"REFNOx")+SUMIFS(NOx!D:D,NOx!$B:$B,$A58,NOx!$A:$A,"RESNOx")+SUMIFS(NOx!D:D,NOx!$B:$B,$A58,NOx!$A:$A,"RSSNOx")+SUMIFS(NOx!D:D,NOx!$B:$B,$A58,NOx!$A:$A,"TRNNOx")</f>
        <v>10501.547016128825</v>
      </c>
      <c r="D58" s="21">
        <f>SUMIFS(NOx!E:E,NOx!$B:$B,$A58,NOx!$A:$A,"COMNOx")+SUMIFS(NOx!E:E,NOx!$B:$B,$A58,NOx!$A:$A,"ELCNOx")+SUMIFS(NOx!E:E,NOx!$B:$B,$A58,NOx!$A:$A,"ETHNOx")+SUMIFS(NOx!E:E,NOx!$B:$B,$A58,NOx!$A:$A,"INDNOx")+SUMIFS(NOx!E:E,NOx!$B:$B,$A58,NOx!$A:$A,"REFNOx")+SUMIFS(NOx!E:E,NOx!$B:$B,$A58,NOx!$A:$A,"RESNOx")+SUMIFS(NOx!E:E,NOx!$B:$B,$A58,NOx!$A:$A,"RSSNOx")+SUMIFS(NOx!E:E,NOx!$B:$B,$A58,NOx!$A:$A,"TRNNOx")</f>
        <v>7460.4763840294536</v>
      </c>
      <c r="E58" s="21">
        <f>SUMIFS(NOx!F:F,NOx!$B:$B,$A58,NOx!$A:$A,"COMNOx")+SUMIFS(NOx!F:F,NOx!$B:$B,$A58,NOx!$A:$A,"ELCNOx")+SUMIFS(NOx!F:F,NOx!$B:$B,$A58,NOx!$A:$A,"ETHNOx")+SUMIFS(NOx!F:F,NOx!$B:$B,$A58,NOx!$A:$A,"INDNOx")+SUMIFS(NOx!F:F,NOx!$B:$B,$A58,NOx!$A:$A,"REFNOx")+SUMIFS(NOx!F:F,NOx!$B:$B,$A58,NOx!$A:$A,"RESNOx")+SUMIFS(NOx!F:F,NOx!$B:$B,$A58,NOx!$A:$A,"RSSNOx")+SUMIFS(NOx!F:F,NOx!$B:$B,$A58,NOx!$A:$A,"TRNNOx")</f>
        <v>5765.8255247476282</v>
      </c>
      <c r="F58" s="21">
        <f>SUMIFS(NOx!G:G,NOx!$B:$B,$A58,NOx!$A:$A,"COMNOx")+SUMIFS(NOx!G:G,NOx!$B:$B,$A58,NOx!$A:$A,"ELCNOx")+SUMIFS(NOx!G:G,NOx!$B:$B,$A58,NOx!$A:$A,"ETHNOx")+SUMIFS(NOx!G:G,NOx!$B:$B,$A58,NOx!$A:$A,"INDNOx")+SUMIFS(NOx!G:G,NOx!$B:$B,$A58,NOx!$A:$A,"REFNOx")+SUMIFS(NOx!G:G,NOx!$B:$B,$A58,NOx!$A:$A,"RESNOx")+SUMIFS(NOx!G:G,NOx!$B:$B,$A58,NOx!$A:$A,"RSSNOx")+SUMIFS(NOx!G:G,NOx!$B:$B,$A58,NOx!$A:$A,"TRNNOx")</f>
        <v>4723.8802001009572</v>
      </c>
      <c r="G58" s="21">
        <f>SUMIFS(NOx!H:H,NOx!$B:$B,$A58,NOx!$A:$A,"COMNOx")+SUMIFS(NOx!H:H,NOx!$B:$B,$A58,NOx!$A:$A,"ELCNOx")+SUMIFS(NOx!H:H,NOx!$B:$B,$A58,NOx!$A:$A,"ETHNOx")+SUMIFS(NOx!H:H,NOx!$B:$B,$A58,NOx!$A:$A,"INDNOx")+SUMIFS(NOx!H:H,NOx!$B:$B,$A58,NOx!$A:$A,"REFNOx")+SUMIFS(NOx!H:H,NOx!$B:$B,$A58,NOx!$A:$A,"RESNOx")+SUMIFS(NOx!H:H,NOx!$B:$B,$A58,NOx!$A:$A,"RSSNOx")+SUMIFS(NOx!H:H,NOx!$B:$B,$A58,NOx!$A:$A,"TRNNOx")</f>
        <v>4535.3326484922118</v>
      </c>
      <c r="H58" s="21">
        <f>SUMIFS(NOx!I:I,NOx!$B:$B,$A58,NOx!$A:$A,"COMNOx")+SUMIFS(NOx!I:I,NOx!$B:$B,$A58,NOx!$A:$A,"ELCNOx")+SUMIFS(NOx!I:I,NOx!$B:$B,$A58,NOx!$A:$A,"ETHNOx")+SUMIFS(NOx!I:I,NOx!$B:$B,$A58,NOx!$A:$A,"INDNOx")+SUMIFS(NOx!I:I,NOx!$B:$B,$A58,NOx!$A:$A,"REFNOx")+SUMIFS(NOx!I:I,NOx!$B:$B,$A58,NOx!$A:$A,"RESNOx")+SUMIFS(NOx!I:I,NOx!$B:$B,$A58,NOx!$A:$A,"RSSNOx")+SUMIFS(NOx!I:I,NOx!$B:$B,$A58,NOx!$A:$A,"TRNNOx")</f>
        <v>4320.523736705105</v>
      </c>
      <c r="I58" s="21">
        <f>SUMIFS(NOx!J:J,NOx!$B:$B,$A58,NOx!$A:$A,"COMNOx")+SUMIFS(NOx!J:J,NOx!$B:$B,$A58,NOx!$A:$A,"ELCNOx")+SUMIFS(NOx!J:J,NOx!$B:$B,$A58,NOx!$A:$A,"ETHNOx")+SUMIFS(NOx!J:J,NOx!$B:$B,$A58,NOx!$A:$A,"INDNOx")+SUMIFS(NOx!J:J,NOx!$B:$B,$A58,NOx!$A:$A,"REFNOx")+SUMIFS(NOx!J:J,NOx!$B:$B,$A58,NOx!$A:$A,"RESNOx")+SUMIFS(NOx!J:J,NOx!$B:$B,$A58,NOx!$A:$A,"RSSNOx")+SUMIFS(NOx!J:J,NOx!$B:$B,$A58,NOx!$A:$A,"TRNNOx")</f>
        <v>4293.4518673432485</v>
      </c>
      <c r="J58" s="21">
        <f>SUMIFS(NOx!K:K,NOx!$B:$B,$A58,NOx!$A:$A,"COMNOx")+SUMIFS(NOx!K:K,NOx!$B:$B,$A58,NOx!$A:$A,"ELCNOx")+SUMIFS(NOx!K:K,NOx!$B:$B,$A58,NOx!$A:$A,"ETHNOx")+SUMIFS(NOx!K:K,NOx!$B:$B,$A58,NOx!$A:$A,"INDNOx")+SUMIFS(NOx!K:K,NOx!$B:$B,$A58,NOx!$A:$A,"REFNOx")+SUMIFS(NOx!K:K,NOx!$B:$B,$A58,NOx!$A:$A,"RESNOx")+SUMIFS(NOx!K:K,NOx!$B:$B,$A58,NOx!$A:$A,"RSSNOx")+SUMIFS(NOx!K:K,NOx!$B:$B,$A58,NOx!$A:$A,"TRNNOx")</f>
        <v>4096.4922419218228</v>
      </c>
      <c r="K58" s="21">
        <f>SUMIFS(NOx!L:L,NOx!$B:$B,$A58,NOx!$A:$A,"COMNOx")+SUMIFS(NOx!L:L,NOx!$B:$B,$A58,NOx!$A:$A,"ELCNOx")+SUMIFS(NOx!L:L,NOx!$B:$B,$A58,NOx!$A:$A,"ETHNOx")+SUMIFS(NOx!L:L,NOx!$B:$B,$A58,NOx!$A:$A,"INDNOx")+SUMIFS(NOx!L:L,NOx!$B:$B,$A58,NOx!$A:$A,"REFNOx")+SUMIFS(NOx!L:L,NOx!$B:$B,$A58,NOx!$A:$A,"RESNOx")+SUMIFS(NOx!L:L,NOx!$B:$B,$A58,NOx!$A:$A,"RSSNOx")+SUMIFS(NOx!L:L,NOx!$B:$B,$A58,NOx!$A:$A,"TRNNOx")</f>
        <v>3506.3561159515266</v>
      </c>
      <c r="M58" s="9" t="str">
        <f t="shared" si="0"/>
        <v>0056</v>
      </c>
      <c r="N58" s="9">
        <f>VLOOKUP($M58,scenarios!$A$2:$I$61,3)</f>
        <v>2060</v>
      </c>
      <c r="O58" s="9" t="str">
        <f>VLOOKUP($M58,scenarios!$A$2:$I$61,4)</f>
        <v>Ref</v>
      </c>
      <c r="P58" s="9">
        <f>VLOOKUP($M58,scenarios!$A$2:$I$61,5)</f>
        <v>10</v>
      </c>
      <c r="Q58" s="9" t="str">
        <f>VLOOKUP($M58,scenarios!$A$2:$I$61,6)</f>
        <v>Linear-Steady</v>
      </c>
      <c r="R58" s="9" t="str">
        <f>VLOOKUP($M58,scenarios!$A$2:$I$61,7)</f>
        <v>Doe4</v>
      </c>
      <c r="S58" s="9">
        <f>VLOOKUP($M58,scenarios!$A$2:$I$61,8)</f>
        <v>2030</v>
      </c>
      <c r="T58" s="9">
        <f>VLOOKUP($M58,scenarios!$A$2:$I$61,9)</f>
        <v>70</v>
      </c>
    </row>
    <row r="59" spans="1:20" x14ac:dyDescent="0.3">
      <c r="A59" s="2" t="s">
        <v>197</v>
      </c>
      <c r="B59" s="21">
        <f>SUMIFS(NOx!C:C,NOx!$B:$B,$A59,NOx!$A:$A,"COMNOx")+SUMIFS(NOx!C:C,NOx!$B:$B,$A59,NOx!$A:$A,"ELCNOx")+SUMIFS(NOx!C:C,NOx!$B:$B,$A59,NOx!$A:$A,"ETHNOx")+SUMIFS(NOx!C:C,NOx!$B:$B,$A59,NOx!$A:$A,"INDNOx")+SUMIFS(NOx!C:C,NOx!$B:$B,$A59,NOx!$A:$A,"REFNOx")+SUMIFS(NOx!C:C,NOx!$B:$B,$A59,NOx!$A:$A,"RESNOx")+SUMIFS(NOx!C:C,NOx!$B:$B,$A59,NOx!$A:$A,"RSSNOx")+SUMIFS(NOx!C:C,NOx!$B:$B,$A59,NOx!$A:$A,"TRNNOx")</f>
        <v>11156.509216831171</v>
      </c>
      <c r="C59" s="21">
        <f>SUMIFS(NOx!D:D,NOx!$B:$B,$A59,NOx!$A:$A,"COMNOx")+SUMIFS(NOx!D:D,NOx!$B:$B,$A59,NOx!$A:$A,"ELCNOx")+SUMIFS(NOx!D:D,NOx!$B:$B,$A59,NOx!$A:$A,"ETHNOx")+SUMIFS(NOx!D:D,NOx!$B:$B,$A59,NOx!$A:$A,"INDNOx")+SUMIFS(NOx!D:D,NOx!$B:$B,$A59,NOx!$A:$A,"REFNOx")+SUMIFS(NOx!D:D,NOx!$B:$B,$A59,NOx!$A:$A,"RESNOx")+SUMIFS(NOx!D:D,NOx!$B:$B,$A59,NOx!$A:$A,"RSSNOx")+SUMIFS(NOx!D:D,NOx!$B:$B,$A59,NOx!$A:$A,"TRNNOx")</f>
        <v>10501.547016159231</v>
      </c>
      <c r="D59" s="21">
        <f>SUMIFS(NOx!E:E,NOx!$B:$B,$A59,NOx!$A:$A,"COMNOx")+SUMIFS(NOx!E:E,NOx!$B:$B,$A59,NOx!$A:$A,"ELCNOx")+SUMIFS(NOx!E:E,NOx!$B:$B,$A59,NOx!$A:$A,"ETHNOx")+SUMIFS(NOx!E:E,NOx!$B:$B,$A59,NOx!$A:$A,"INDNOx")+SUMIFS(NOx!E:E,NOx!$B:$B,$A59,NOx!$A:$A,"REFNOx")+SUMIFS(NOx!E:E,NOx!$B:$B,$A59,NOx!$A:$A,"RESNOx")+SUMIFS(NOx!E:E,NOx!$B:$B,$A59,NOx!$A:$A,"RSSNOx")+SUMIFS(NOx!E:E,NOx!$B:$B,$A59,NOx!$A:$A,"TRNNOx")</f>
        <v>7459.560047799735</v>
      </c>
      <c r="E59" s="21">
        <f>SUMIFS(NOx!F:F,NOx!$B:$B,$A59,NOx!$A:$A,"COMNOx")+SUMIFS(NOx!F:F,NOx!$B:$B,$A59,NOx!$A:$A,"ELCNOx")+SUMIFS(NOx!F:F,NOx!$B:$B,$A59,NOx!$A:$A,"ETHNOx")+SUMIFS(NOx!F:F,NOx!$B:$B,$A59,NOx!$A:$A,"INDNOx")+SUMIFS(NOx!F:F,NOx!$B:$B,$A59,NOx!$A:$A,"REFNOx")+SUMIFS(NOx!F:F,NOx!$B:$B,$A59,NOx!$A:$A,"RESNOx")+SUMIFS(NOx!F:F,NOx!$B:$B,$A59,NOx!$A:$A,"RSSNOx")+SUMIFS(NOx!F:F,NOx!$B:$B,$A59,NOx!$A:$A,"TRNNOx")</f>
        <v>5765.7677875443032</v>
      </c>
      <c r="F59" s="21">
        <f>SUMIFS(NOx!G:G,NOx!$B:$B,$A59,NOx!$A:$A,"COMNOx")+SUMIFS(NOx!G:G,NOx!$B:$B,$A59,NOx!$A:$A,"ELCNOx")+SUMIFS(NOx!G:G,NOx!$B:$B,$A59,NOx!$A:$A,"ETHNOx")+SUMIFS(NOx!G:G,NOx!$B:$B,$A59,NOx!$A:$A,"INDNOx")+SUMIFS(NOx!G:G,NOx!$B:$B,$A59,NOx!$A:$A,"REFNOx")+SUMIFS(NOx!G:G,NOx!$B:$B,$A59,NOx!$A:$A,"RESNOx")+SUMIFS(NOx!G:G,NOx!$B:$B,$A59,NOx!$A:$A,"RSSNOx")+SUMIFS(NOx!G:G,NOx!$B:$B,$A59,NOx!$A:$A,"TRNNOx")</f>
        <v>4723.8802001009572</v>
      </c>
      <c r="G59" s="21">
        <f>SUMIFS(NOx!H:H,NOx!$B:$B,$A59,NOx!$A:$A,"COMNOx")+SUMIFS(NOx!H:H,NOx!$B:$B,$A59,NOx!$A:$A,"ELCNOx")+SUMIFS(NOx!H:H,NOx!$B:$B,$A59,NOx!$A:$A,"ETHNOx")+SUMIFS(NOx!H:H,NOx!$B:$B,$A59,NOx!$A:$A,"INDNOx")+SUMIFS(NOx!H:H,NOx!$B:$B,$A59,NOx!$A:$A,"REFNOx")+SUMIFS(NOx!H:H,NOx!$B:$B,$A59,NOx!$A:$A,"RESNOx")+SUMIFS(NOx!H:H,NOx!$B:$B,$A59,NOx!$A:$A,"RSSNOx")+SUMIFS(NOx!H:H,NOx!$B:$B,$A59,NOx!$A:$A,"TRNNOx")</f>
        <v>4535.3326484923218</v>
      </c>
      <c r="H59" s="21">
        <f>SUMIFS(NOx!I:I,NOx!$B:$B,$A59,NOx!$A:$A,"COMNOx")+SUMIFS(NOx!I:I,NOx!$B:$B,$A59,NOx!$A:$A,"ELCNOx")+SUMIFS(NOx!I:I,NOx!$B:$B,$A59,NOx!$A:$A,"ETHNOx")+SUMIFS(NOx!I:I,NOx!$B:$B,$A59,NOx!$A:$A,"INDNOx")+SUMIFS(NOx!I:I,NOx!$B:$B,$A59,NOx!$A:$A,"REFNOx")+SUMIFS(NOx!I:I,NOx!$B:$B,$A59,NOx!$A:$A,"RESNOx")+SUMIFS(NOx!I:I,NOx!$B:$B,$A59,NOx!$A:$A,"RSSNOx")+SUMIFS(NOx!I:I,NOx!$B:$B,$A59,NOx!$A:$A,"TRNNOx")</f>
        <v>4320.5237367050704</v>
      </c>
      <c r="I59" s="21">
        <f>SUMIFS(NOx!J:J,NOx!$B:$B,$A59,NOx!$A:$A,"COMNOx")+SUMIFS(NOx!J:J,NOx!$B:$B,$A59,NOx!$A:$A,"ELCNOx")+SUMIFS(NOx!J:J,NOx!$B:$B,$A59,NOx!$A:$A,"ETHNOx")+SUMIFS(NOx!J:J,NOx!$B:$B,$A59,NOx!$A:$A,"INDNOx")+SUMIFS(NOx!J:J,NOx!$B:$B,$A59,NOx!$A:$A,"REFNOx")+SUMIFS(NOx!J:J,NOx!$B:$B,$A59,NOx!$A:$A,"RESNOx")+SUMIFS(NOx!J:J,NOx!$B:$B,$A59,NOx!$A:$A,"RSSNOx")+SUMIFS(NOx!J:J,NOx!$B:$B,$A59,NOx!$A:$A,"TRNNOx")</f>
        <v>4293.4518673431157</v>
      </c>
      <c r="J59" s="21">
        <f>SUMIFS(NOx!K:K,NOx!$B:$B,$A59,NOx!$A:$A,"COMNOx")+SUMIFS(NOx!K:K,NOx!$B:$B,$A59,NOx!$A:$A,"ELCNOx")+SUMIFS(NOx!K:K,NOx!$B:$B,$A59,NOx!$A:$A,"ETHNOx")+SUMIFS(NOx!K:K,NOx!$B:$B,$A59,NOx!$A:$A,"INDNOx")+SUMIFS(NOx!K:K,NOx!$B:$B,$A59,NOx!$A:$A,"REFNOx")+SUMIFS(NOx!K:K,NOx!$B:$B,$A59,NOx!$A:$A,"RESNOx")+SUMIFS(NOx!K:K,NOx!$B:$B,$A59,NOx!$A:$A,"RSSNOx")+SUMIFS(NOx!K:K,NOx!$B:$B,$A59,NOx!$A:$A,"TRNNOx")</f>
        <v>4096.4922419217501</v>
      </c>
      <c r="K59" s="21">
        <f>SUMIFS(NOx!L:L,NOx!$B:$B,$A59,NOx!$A:$A,"COMNOx")+SUMIFS(NOx!L:L,NOx!$B:$B,$A59,NOx!$A:$A,"ELCNOx")+SUMIFS(NOx!L:L,NOx!$B:$B,$A59,NOx!$A:$A,"ETHNOx")+SUMIFS(NOx!L:L,NOx!$B:$B,$A59,NOx!$A:$A,"INDNOx")+SUMIFS(NOx!L:L,NOx!$B:$B,$A59,NOx!$A:$A,"REFNOx")+SUMIFS(NOx!L:L,NOx!$B:$B,$A59,NOx!$A:$A,"RESNOx")+SUMIFS(NOx!L:L,NOx!$B:$B,$A59,NOx!$A:$A,"RSSNOx")+SUMIFS(NOx!L:L,NOx!$B:$B,$A59,NOx!$A:$A,"TRNNOx")</f>
        <v>3506.3561158176581</v>
      </c>
      <c r="M59" s="9" t="str">
        <f t="shared" si="0"/>
        <v>0057</v>
      </c>
      <c r="N59" s="9">
        <f>VLOOKUP($M59,scenarios!$A$2:$I$61,3)</f>
        <v>2060</v>
      </c>
      <c r="O59" s="9" t="str">
        <f>VLOOKUP($M59,scenarios!$A$2:$I$61,4)</f>
        <v>Ref</v>
      </c>
      <c r="P59" s="9">
        <f>VLOOKUP($M59,scenarios!$A$2:$I$61,5)</f>
        <v>10</v>
      </c>
      <c r="Q59" s="9" t="str">
        <f>VLOOKUP($M59,scenarios!$A$2:$I$61,6)</f>
        <v>Linear-Steady</v>
      </c>
      <c r="R59" s="9" t="str">
        <f>VLOOKUP($M59,scenarios!$A$2:$I$61,7)</f>
        <v>Doe2</v>
      </c>
      <c r="S59" s="9">
        <f>VLOOKUP($M59,scenarios!$A$2:$I$61,8)</f>
        <v>2030</v>
      </c>
      <c r="T59" s="9">
        <f>VLOOKUP($M59,scenarios!$A$2:$I$61,9)</f>
        <v>70</v>
      </c>
    </row>
    <row r="60" spans="1:20" x14ac:dyDescent="0.3">
      <c r="A60" s="2" t="s">
        <v>198</v>
      </c>
      <c r="B60" s="21">
        <f>SUMIFS(NOx!C:C,NOx!$B:$B,$A60,NOx!$A:$A,"COMNOx")+SUMIFS(NOx!C:C,NOx!$B:$B,$A60,NOx!$A:$A,"ELCNOx")+SUMIFS(NOx!C:C,NOx!$B:$B,$A60,NOx!$A:$A,"ETHNOx")+SUMIFS(NOx!C:C,NOx!$B:$B,$A60,NOx!$A:$A,"INDNOx")+SUMIFS(NOx!C:C,NOx!$B:$B,$A60,NOx!$A:$A,"REFNOx")+SUMIFS(NOx!C:C,NOx!$B:$B,$A60,NOx!$A:$A,"RESNOx")+SUMIFS(NOx!C:C,NOx!$B:$B,$A60,NOx!$A:$A,"RSSNOx")+SUMIFS(NOx!C:C,NOx!$B:$B,$A60,NOx!$A:$A,"TRNNOx")</f>
        <v>11156.513756251865</v>
      </c>
      <c r="C60" s="21">
        <f>SUMIFS(NOx!D:D,NOx!$B:$B,$A60,NOx!$A:$A,"COMNOx")+SUMIFS(NOx!D:D,NOx!$B:$B,$A60,NOx!$A:$A,"ELCNOx")+SUMIFS(NOx!D:D,NOx!$B:$B,$A60,NOx!$A:$A,"ETHNOx")+SUMIFS(NOx!D:D,NOx!$B:$B,$A60,NOx!$A:$A,"INDNOx")+SUMIFS(NOx!D:D,NOx!$B:$B,$A60,NOx!$A:$A,"REFNOx")+SUMIFS(NOx!D:D,NOx!$B:$B,$A60,NOx!$A:$A,"RESNOx")+SUMIFS(NOx!D:D,NOx!$B:$B,$A60,NOx!$A:$A,"RSSNOx")+SUMIFS(NOx!D:D,NOx!$B:$B,$A60,NOx!$A:$A,"TRNNOx")</f>
        <v>10501.681313529512</v>
      </c>
      <c r="D60" s="21">
        <f>SUMIFS(NOx!E:E,NOx!$B:$B,$A60,NOx!$A:$A,"COMNOx")+SUMIFS(NOx!E:E,NOx!$B:$B,$A60,NOx!$A:$A,"ELCNOx")+SUMIFS(NOx!E:E,NOx!$B:$B,$A60,NOx!$A:$A,"ETHNOx")+SUMIFS(NOx!E:E,NOx!$B:$B,$A60,NOx!$A:$A,"INDNOx")+SUMIFS(NOx!E:E,NOx!$B:$B,$A60,NOx!$A:$A,"REFNOx")+SUMIFS(NOx!E:E,NOx!$B:$B,$A60,NOx!$A:$A,"RESNOx")+SUMIFS(NOx!E:E,NOx!$B:$B,$A60,NOx!$A:$A,"RSSNOx")+SUMIFS(NOx!E:E,NOx!$B:$B,$A60,NOx!$A:$A,"TRNNOx")</f>
        <v>7460.5437650358208</v>
      </c>
      <c r="E60" s="21">
        <f>SUMIFS(NOx!F:F,NOx!$B:$B,$A60,NOx!$A:$A,"COMNOx")+SUMIFS(NOx!F:F,NOx!$B:$B,$A60,NOx!$A:$A,"ELCNOx")+SUMIFS(NOx!F:F,NOx!$B:$B,$A60,NOx!$A:$A,"ETHNOx")+SUMIFS(NOx!F:F,NOx!$B:$B,$A60,NOx!$A:$A,"INDNOx")+SUMIFS(NOx!F:F,NOx!$B:$B,$A60,NOx!$A:$A,"REFNOx")+SUMIFS(NOx!F:F,NOx!$B:$B,$A60,NOx!$A:$A,"RESNOx")+SUMIFS(NOx!F:F,NOx!$B:$B,$A60,NOx!$A:$A,"RSSNOx")+SUMIFS(NOx!F:F,NOx!$B:$B,$A60,NOx!$A:$A,"TRNNOx")</f>
        <v>5761.4852079249376</v>
      </c>
      <c r="F60" s="21">
        <f>SUMIFS(NOx!G:G,NOx!$B:$B,$A60,NOx!$A:$A,"COMNOx")+SUMIFS(NOx!G:G,NOx!$B:$B,$A60,NOx!$A:$A,"ELCNOx")+SUMIFS(NOx!G:G,NOx!$B:$B,$A60,NOx!$A:$A,"ETHNOx")+SUMIFS(NOx!G:G,NOx!$B:$B,$A60,NOx!$A:$A,"INDNOx")+SUMIFS(NOx!G:G,NOx!$B:$B,$A60,NOx!$A:$A,"REFNOx")+SUMIFS(NOx!G:G,NOx!$B:$B,$A60,NOx!$A:$A,"RESNOx")+SUMIFS(NOx!G:G,NOx!$B:$B,$A60,NOx!$A:$A,"RSSNOx")+SUMIFS(NOx!G:G,NOx!$B:$B,$A60,NOx!$A:$A,"TRNNOx")</f>
        <v>4729.3231958480974</v>
      </c>
      <c r="G60" s="21">
        <f>SUMIFS(NOx!H:H,NOx!$B:$B,$A60,NOx!$A:$A,"COMNOx")+SUMIFS(NOx!H:H,NOx!$B:$B,$A60,NOx!$A:$A,"ELCNOx")+SUMIFS(NOx!H:H,NOx!$B:$B,$A60,NOx!$A:$A,"ETHNOx")+SUMIFS(NOx!H:H,NOx!$B:$B,$A60,NOx!$A:$A,"INDNOx")+SUMIFS(NOx!H:H,NOx!$B:$B,$A60,NOx!$A:$A,"REFNOx")+SUMIFS(NOx!H:H,NOx!$B:$B,$A60,NOx!$A:$A,"RESNOx")+SUMIFS(NOx!H:H,NOx!$B:$B,$A60,NOx!$A:$A,"RSSNOx")+SUMIFS(NOx!H:H,NOx!$B:$B,$A60,NOx!$A:$A,"TRNNOx")</f>
        <v>4543.6600118908009</v>
      </c>
      <c r="H60" s="21">
        <f>SUMIFS(NOx!I:I,NOx!$B:$B,$A60,NOx!$A:$A,"COMNOx")+SUMIFS(NOx!I:I,NOx!$B:$B,$A60,NOx!$A:$A,"ELCNOx")+SUMIFS(NOx!I:I,NOx!$B:$B,$A60,NOx!$A:$A,"ETHNOx")+SUMIFS(NOx!I:I,NOx!$B:$B,$A60,NOx!$A:$A,"INDNOx")+SUMIFS(NOx!I:I,NOx!$B:$B,$A60,NOx!$A:$A,"REFNOx")+SUMIFS(NOx!I:I,NOx!$B:$B,$A60,NOx!$A:$A,"RESNOx")+SUMIFS(NOx!I:I,NOx!$B:$B,$A60,NOx!$A:$A,"RSSNOx")+SUMIFS(NOx!I:I,NOx!$B:$B,$A60,NOx!$A:$A,"TRNNOx")</f>
        <v>4322.0600549268274</v>
      </c>
      <c r="I60" s="21">
        <f>SUMIFS(NOx!J:J,NOx!$B:$B,$A60,NOx!$A:$A,"COMNOx")+SUMIFS(NOx!J:J,NOx!$B:$B,$A60,NOx!$A:$A,"ELCNOx")+SUMIFS(NOx!J:J,NOx!$B:$B,$A60,NOx!$A:$A,"ETHNOx")+SUMIFS(NOx!J:J,NOx!$B:$B,$A60,NOx!$A:$A,"INDNOx")+SUMIFS(NOx!J:J,NOx!$B:$B,$A60,NOx!$A:$A,"REFNOx")+SUMIFS(NOx!J:J,NOx!$B:$B,$A60,NOx!$A:$A,"RESNOx")+SUMIFS(NOx!J:J,NOx!$B:$B,$A60,NOx!$A:$A,"RSSNOx")+SUMIFS(NOx!J:J,NOx!$B:$B,$A60,NOx!$A:$A,"TRNNOx")</f>
        <v>4278.746563521363</v>
      </c>
      <c r="J60" s="21">
        <f>SUMIFS(NOx!K:K,NOx!$B:$B,$A60,NOx!$A:$A,"COMNOx")+SUMIFS(NOx!K:K,NOx!$B:$B,$A60,NOx!$A:$A,"ELCNOx")+SUMIFS(NOx!K:K,NOx!$B:$B,$A60,NOx!$A:$A,"ETHNOx")+SUMIFS(NOx!K:K,NOx!$B:$B,$A60,NOx!$A:$A,"INDNOx")+SUMIFS(NOx!K:K,NOx!$B:$B,$A60,NOx!$A:$A,"REFNOx")+SUMIFS(NOx!K:K,NOx!$B:$B,$A60,NOx!$A:$A,"RESNOx")+SUMIFS(NOx!K:K,NOx!$B:$B,$A60,NOx!$A:$A,"RSSNOx")+SUMIFS(NOx!K:K,NOx!$B:$B,$A60,NOx!$A:$A,"TRNNOx")</f>
        <v>4101.0835756361257</v>
      </c>
      <c r="K60" s="21">
        <f>SUMIFS(NOx!L:L,NOx!$B:$B,$A60,NOx!$A:$A,"COMNOx")+SUMIFS(NOx!L:L,NOx!$B:$B,$A60,NOx!$A:$A,"ELCNOx")+SUMIFS(NOx!L:L,NOx!$B:$B,$A60,NOx!$A:$A,"ETHNOx")+SUMIFS(NOx!L:L,NOx!$B:$B,$A60,NOx!$A:$A,"INDNOx")+SUMIFS(NOx!L:L,NOx!$B:$B,$A60,NOx!$A:$A,"REFNOx")+SUMIFS(NOx!L:L,NOx!$B:$B,$A60,NOx!$A:$A,"RESNOx")+SUMIFS(NOx!L:L,NOx!$B:$B,$A60,NOx!$A:$A,"RSSNOx")+SUMIFS(NOx!L:L,NOx!$B:$B,$A60,NOx!$A:$A,"TRNNOx")</f>
        <v>3573.0064023715413</v>
      </c>
      <c r="M60" s="9" t="str">
        <f t="shared" si="0"/>
        <v>0058</v>
      </c>
      <c r="N60" s="9">
        <f>VLOOKUP($M60,scenarios!$A$2:$I$61,3)</f>
        <v>2060</v>
      </c>
      <c r="O60" s="9" t="str">
        <f>VLOOKUP($M60,scenarios!$A$2:$I$61,4)</f>
        <v>Ref</v>
      </c>
      <c r="P60" s="9">
        <f>VLOOKUP($M60,scenarios!$A$2:$I$61,5)</f>
        <v>20</v>
      </c>
      <c r="Q60" s="9" t="str">
        <f>VLOOKUP($M60,scenarios!$A$2:$I$61,6)</f>
        <v>Linear-Steady</v>
      </c>
      <c r="R60" s="9" t="str">
        <f>VLOOKUP($M60,scenarios!$A$2:$I$61,7)</f>
        <v>Low</v>
      </c>
      <c r="S60" s="9">
        <f>VLOOKUP($M60,scenarios!$A$2:$I$61,8)</f>
        <v>2030</v>
      </c>
      <c r="T60" s="9">
        <f>VLOOKUP($M60,scenarios!$A$2:$I$61,9)</f>
        <v>70</v>
      </c>
    </row>
    <row r="61" spans="1:20" x14ac:dyDescent="0.3">
      <c r="A61" s="2" t="s">
        <v>199</v>
      </c>
      <c r="B61" s="21">
        <f>SUMIFS(NOx!C:C,NOx!$B:$B,$A61,NOx!$A:$A,"COMNOx")+SUMIFS(NOx!C:C,NOx!$B:$B,$A61,NOx!$A:$A,"ELCNOx")+SUMIFS(NOx!C:C,NOx!$B:$B,$A61,NOx!$A:$A,"ETHNOx")+SUMIFS(NOx!C:C,NOx!$B:$B,$A61,NOx!$A:$A,"INDNOx")+SUMIFS(NOx!C:C,NOx!$B:$B,$A61,NOx!$A:$A,"REFNOx")+SUMIFS(NOx!C:C,NOx!$B:$B,$A61,NOx!$A:$A,"RESNOx")+SUMIFS(NOx!C:C,NOx!$B:$B,$A61,NOx!$A:$A,"RSSNOx")+SUMIFS(NOx!C:C,NOx!$B:$B,$A61,NOx!$A:$A,"TRNNOx")</f>
        <v>11156.513756251865</v>
      </c>
      <c r="C61" s="21">
        <f>SUMIFS(NOx!D:D,NOx!$B:$B,$A61,NOx!$A:$A,"COMNOx")+SUMIFS(NOx!D:D,NOx!$B:$B,$A61,NOx!$A:$A,"ELCNOx")+SUMIFS(NOx!D:D,NOx!$B:$B,$A61,NOx!$A:$A,"ETHNOx")+SUMIFS(NOx!D:D,NOx!$B:$B,$A61,NOx!$A:$A,"INDNOx")+SUMIFS(NOx!D:D,NOx!$B:$B,$A61,NOx!$A:$A,"REFNOx")+SUMIFS(NOx!D:D,NOx!$B:$B,$A61,NOx!$A:$A,"RESNOx")+SUMIFS(NOx!D:D,NOx!$B:$B,$A61,NOx!$A:$A,"RSSNOx")+SUMIFS(NOx!D:D,NOx!$B:$B,$A61,NOx!$A:$A,"TRNNOx")</f>
        <v>10501.681313529896</v>
      </c>
      <c r="D61" s="21">
        <f>SUMIFS(NOx!E:E,NOx!$B:$B,$A61,NOx!$A:$A,"COMNOx")+SUMIFS(NOx!E:E,NOx!$B:$B,$A61,NOx!$A:$A,"ELCNOx")+SUMIFS(NOx!E:E,NOx!$B:$B,$A61,NOx!$A:$A,"ETHNOx")+SUMIFS(NOx!E:E,NOx!$B:$B,$A61,NOx!$A:$A,"INDNOx")+SUMIFS(NOx!E:E,NOx!$B:$B,$A61,NOx!$A:$A,"REFNOx")+SUMIFS(NOx!E:E,NOx!$B:$B,$A61,NOx!$A:$A,"RESNOx")+SUMIFS(NOx!E:E,NOx!$B:$B,$A61,NOx!$A:$A,"RSSNOx")+SUMIFS(NOx!E:E,NOx!$B:$B,$A61,NOx!$A:$A,"TRNNOx")</f>
        <v>7459.6274288058512</v>
      </c>
      <c r="E61" s="21">
        <f>SUMIFS(NOx!F:F,NOx!$B:$B,$A61,NOx!$A:$A,"COMNOx")+SUMIFS(NOx!F:F,NOx!$B:$B,$A61,NOx!$A:$A,"ELCNOx")+SUMIFS(NOx!F:F,NOx!$B:$B,$A61,NOx!$A:$A,"ETHNOx")+SUMIFS(NOx!F:F,NOx!$B:$B,$A61,NOx!$A:$A,"INDNOx")+SUMIFS(NOx!F:F,NOx!$B:$B,$A61,NOx!$A:$A,"REFNOx")+SUMIFS(NOx!F:F,NOx!$B:$B,$A61,NOx!$A:$A,"RESNOx")+SUMIFS(NOx!F:F,NOx!$B:$B,$A61,NOx!$A:$A,"RSSNOx")+SUMIFS(NOx!F:F,NOx!$B:$B,$A61,NOx!$A:$A,"TRNNOx")</f>
        <v>5761.2845998333323</v>
      </c>
      <c r="F61" s="21">
        <f>SUMIFS(NOx!G:G,NOx!$B:$B,$A61,NOx!$A:$A,"COMNOx")+SUMIFS(NOx!G:G,NOx!$B:$B,$A61,NOx!$A:$A,"ELCNOx")+SUMIFS(NOx!G:G,NOx!$B:$B,$A61,NOx!$A:$A,"ETHNOx")+SUMIFS(NOx!G:G,NOx!$B:$B,$A61,NOx!$A:$A,"INDNOx")+SUMIFS(NOx!G:G,NOx!$B:$B,$A61,NOx!$A:$A,"REFNOx")+SUMIFS(NOx!G:G,NOx!$B:$B,$A61,NOx!$A:$A,"RESNOx")+SUMIFS(NOx!G:G,NOx!$B:$B,$A61,NOx!$A:$A,"RSSNOx")+SUMIFS(NOx!G:G,NOx!$B:$B,$A61,NOx!$A:$A,"TRNNOx")</f>
        <v>4729.3231958483439</v>
      </c>
      <c r="G61" s="21">
        <f>SUMIFS(NOx!H:H,NOx!$B:$B,$A61,NOx!$A:$A,"COMNOx")+SUMIFS(NOx!H:H,NOx!$B:$B,$A61,NOx!$A:$A,"ELCNOx")+SUMIFS(NOx!H:H,NOx!$B:$B,$A61,NOx!$A:$A,"ETHNOx")+SUMIFS(NOx!H:H,NOx!$B:$B,$A61,NOx!$A:$A,"INDNOx")+SUMIFS(NOx!H:H,NOx!$B:$B,$A61,NOx!$A:$A,"REFNOx")+SUMIFS(NOx!H:H,NOx!$B:$B,$A61,NOx!$A:$A,"RESNOx")+SUMIFS(NOx!H:H,NOx!$B:$B,$A61,NOx!$A:$A,"RSSNOx")+SUMIFS(NOx!H:H,NOx!$B:$B,$A61,NOx!$A:$A,"TRNNOx")</f>
        <v>4543.6600118908173</v>
      </c>
      <c r="H61" s="21">
        <f>SUMIFS(NOx!I:I,NOx!$B:$B,$A61,NOx!$A:$A,"COMNOx")+SUMIFS(NOx!I:I,NOx!$B:$B,$A61,NOx!$A:$A,"ELCNOx")+SUMIFS(NOx!I:I,NOx!$B:$B,$A61,NOx!$A:$A,"ETHNOx")+SUMIFS(NOx!I:I,NOx!$B:$B,$A61,NOx!$A:$A,"INDNOx")+SUMIFS(NOx!I:I,NOx!$B:$B,$A61,NOx!$A:$A,"REFNOx")+SUMIFS(NOx!I:I,NOx!$B:$B,$A61,NOx!$A:$A,"RESNOx")+SUMIFS(NOx!I:I,NOx!$B:$B,$A61,NOx!$A:$A,"RSSNOx")+SUMIFS(NOx!I:I,NOx!$B:$B,$A61,NOx!$A:$A,"TRNNOx")</f>
        <v>4322.0600549268383</v>
      </c>
      <c r="I61" s="21">
        <f>SUMIFS(NOx!J:J,NOx!$B:$B,$A61,NOx!$A:$A,"COMNOx")+SUMIFS(NOx!J:J,NOx!$B:$B,$A61,NOx!$A:$A,"ELCNOx")+SUMIFS(NOx!J:J,NOx!$B:$B,$A61,NOx!$A:$A,"ETHNOx")+SUMIFS(NOx!J:J,NOx!$B:$B,$A61,NOx!$A:$A,"INDNOx")+SUMIFS(NOx!J:J,NOx!$B:$B,$A61,NOx!$A:$A,"REFNOx")+SUMIFS(NOx!J:J,NOx!$B:$B,$A61,NOx!$A:$A,"RESNOx")+SUMIFS(NOx!J:J,NOx!$B:$B,$A61,NOx!$A:$A,"RSSNOx")+SUMIFS(NOx!J:J,NOx!$B:$B,$A61,NOx!$A:$A,"TRNNOx")</f>
        <v>4278.7465635213657</v>
      </c>
      <c r="J61" s="21">
        <f>SUMIFS(NOx!K:K,NOx!$B:$B,$A61,NOx!$A:$A,"COMNOx")+SUMIFS(NOx!K:K,NOx!$B:$B,$A61,NOx!$A:$A,"ELCNOx")+SUMIFS(NOx!K:K,NOx!$B:$B,$A61,NOx!$A:$A,"ETHNOx")+SUMIFS(NOx!K:K,NOx!$B:$B,$A61,NOx!$A:$A,"INDNOx")+SUMIFS(NOx!K:K,NOx!$B:$B,$A61,NOx!$A:$A,"REFNOx")+SUMIFS(NOx!K:K,NOx!$B:$B,$A61,NOx!$A:$A,"RESNOx")+SUMIFS(NOx!K:K,NOx!$B:$B,$A61,NOx!$A:$A,"RSSNOx")+SUMIFS(NOx!K:K,NOx!$B:$B,$A61,NOx!$A:$A,"TRNNOx")</f>
        <v>4101.0835756361639</v>
      </c>
      <c r="K61" s="21">
        <f>SUMIFS(NOx!L:L,NOx!$B:$B,$A61,NOx!$A:$A,"COMNOx")+SUMIFS(NOx!L:L,NOx!$B:$B,$A61,NOx!$A:$A,"ELCNOx")+SUMIFS(NOx!L:L,NOx!$B:$B,$A61,NOx!$A:$A,"ETHNOx")+SUMIFS(NOx!L:L,NOx!$B:$B,$A61,NOx!$A:$A,"INDNOx")+SUMIFS(NOx!L:L,NOx!$B:$B,$A61,NOx!$A:$A,"REFNOx")+SUMIFS(NOx!L:L,NOx!$B:$B,$A61,NOx!$A:$A,"RESNOx")+SUMIFS(NOx!L:L,NOx!$B:$B,$A61,NOx!$A:$A,"RSSNOx")+SUMIFS(NOx!L:L,NOx!$B:$B,$A61,NOx!$A:$A,"TRNNOx")</f>
        <v>3573.0064023730529</v>
      </c>
      <c r="M61" s="9" t="str">
        <f t="shared" ref="M61:M62" si="2">RIGHT(A61,4)</f>
        <v>0059</v>
      </c>
      <c r="N61" s="9">
        <f>VLOOKUP($M61,scenarios!$A$2:$I$61,3)</f>
        <v>2060</v>
      </c>
      <c r="O61" s="9" t="str">
        <f>VLOOKUP($M61,scenarios!$A$2:$I$61,4)</f>
        <v>Ref</v>
      </c>
      <c r="P61" s="9">
        <f>VLOOKUP($M61,scenarios!$A$2:$I$61,5)</f>
        <v>20</v>
      </c>
      <c r="Q61" s="9" t="str">
        <f>VLOOKUP($M61,scenarios!$A$2:$I$61,6)</f>
        <v>Linear-Steady</v>
      </c>
      <c r="R61" s="9" t="str">
        <f>VLOOKUP($M61,scenarios!$A$2:$I$61,7)</f>
        <v>Doe4</v>
      </c>
      <c r="S61" s="9">
        <f>VLOOKUP($M61,scenarios!$A$2:$I$61,8)</f>
        <v>2030</v>
      </c>
      <c r="T61" s="9">
        <f>VLOOKUP($M61,scenarios!$A$2:$I$61,9)</f>
        <v>70</v>
      </c>
    </row>
    <row r="62" spans="1:20" x14ac:dyDescent="0.3">
      <c r="A62" s="2" t="s">
        <v>200</v>
      </c>
      <c r="B62" s="21">
        <f>SUMIFS(NOx!C:C,NOx!$B:$B,$A62,NOx!$A:$A,"COMNOx")+SUMIFS(NOx!C:C,NOx!$B:$B,$A62,NOx!$A:$A,"ELCNOx")+SUMIFS(NOx!C:C,NOx!$B:$B,$A62,NOx!$A:$A,"ETHNOx")+SUMIFS(NOx!C:C,NOx!$B:$B,$A62,NOx!$A:$A,"INDNOx")+SUMIFS(NOx!C:C,NOx!$B:$B,$A62,NOx!$A:$A,"REFNOx")+SUMIFS(NOx!C:C,NOx!$B:$B,$A62,NOx!$A:$A,"RESNOx")+SUMIFS(NOx!C:C,NOx!$B:$B,$A62,NOx!$A:$A,"RSSNOx")+SUMIFS(NOx!C:C,NOx!$B:$B,$A62,NOx!$A:$A,"TRNNOx")</f>
        <v>11156.513756251861</v>
      </c>
      <c r="C62" s="21">
        <f>SUMIFS(NOx!D:D,NOx!$B:$B,$A62,NOx!$A:$A,"COMNOx")+SUMIFS(NOx!D:D,NOx!$B:$B,$A62,NOx!$A:$A,"ELCNOx")+SUMIFS(NOx!D:D,NOx!$B:$B,$A62,NOx!$A:$A,"ETHNOx")+SUMIFS(NOx!D:D,NOx!$B:$B,$A62,NOx!$A:$A,"INDNOx")+SUMIFS(NOx!D:D,NOx!$B:$B,$A62,NOx!$A:$A,"REFNOx")+SUMIFS(NOx!D:D,NOx!$B:$B,$A62,NOx!$A:$A,"RESNOx")+SUMIFS(NOx!D:D,NOx!$B:$B,$A62,NOx!$A:$A,"RSSNOx")+SUMIFS(NOx!D:D,NOx!$B:$B,$A62,NOx!$A:$A,"TRNNOx")</f>
        <v>10501.681313529509</v>
      </c>
      <c r="D62" s="21">
        <f>SUMIFS(NOx!E:E,NOx!$B:$B,$A62,NOx!$A:$A,"COMNOx")+SUMIFS(NOx!E:E,NOx!$B:$B,$A62,NOx!$A:$A,"ELCNOx")+SUMIFS(NOx!E:E,NOx!$B:$B,$A62,NOx!$A:$A,"ETHNOx")+SUMIFS(NOx!E:E,NOx!$B:$B,$A62,NOx!$A:$A,"INDNOx")+SUMIFS(NOx!E:E,NOx!$B:$B,$A62,NOx!$A:$A,"REFNOx")+SUMIFS(NOx!E:E,NOx!$B:$B,$A62,NOx!$A:$A,"RESNOx")+SUMIFS(NOx!E:E,NOx!$B:$B,$A62,NOx!$A:$A,"RSSNOx")+SUMIFS(NOx!E:E,NOx!$B:$B,$A62,NOx!$A:$A,"TRNNOx")</f>
        <v>7460.5437650357972</v>
      </c>
      <c r="E62" s="21">
        <f>SUMIFS(NOx!F:F,NOx!$B:$B,$A62,NOx!$A:$A,"COMNOx")+SUMIFS(NOx!F:F,NOx!$B:$B,$A62,NOx!$A:$A,"ELCNOx")+SUMIFS(NOx!F:F,NOx!$B:$B,$A62,NOx!$A:$A,"ETHNOx")+SUMIFS(NOx!F:F,NOx!$B:$B,$A62,NOx!$A:$A,"INDNOx")+SUMIFS(NOx!F:F,NOx!$B:$B,$A62,NOx!$A:$A,"REFNOx")+SUMIFS(NOx!F:F,NOx!$B:$B,$A62,NOx!$A:$A,"RESNOx")+SUMIFS(NOx!F:F,NOx!$B:$B,$A62,NOx!$A:$A,"RSSNOx")+SUMIFS(NOx!F:F,NOx!$B:$B,$A62,NOx!$A:$A,"TRNNOx")</f>
        <v>5761.284599833305</v>
      </c>
      <c r="F62" s="21">
        <f>SUMIFS(NOx!G:G,NOx!$B:$B,$A62,NOx!$A:$A,"COMNOx")+SUMIFS(NOx!G:G,NOx!$B:$B,$A62,NOx!$A:$A,"ELCNOx")+SUMIFS(NOx!G:G,NOx!$B:$B,$A62,NOx!$A:$A,"ETHNOx")+SUMIFS(NOx!G:G,NOx!$B:$B,$A62,NOx!$A:$A,"INDNOx")+SUMIFS(NOx!G:G,NOx!$B:$B,$A62,NOx!$A:$A,"REFNOx")+SUMIFS(NOx!G:G,NOx!$B:$B,$A62,NOx!$A:$A,"RESNOx")+SUMIFS(NOx!G:G,NOx!$B:$B,$A62,NOx!$A:$A,"RSSNOx")+SUMIFS(NOx!G:G,NOx!$B:$B,$A62,NOx!$A:$A,"TRNNOx")</f>
        <v>4729.323195848312</v>
      </c>
      <c r="G62" s="21">
        <f>SUMIFS(NOx!H:H,NOx!$B:$B,$A62,NOx!$A:$A,"COMNOx")+SUMIFS(NOx!H:H,NOx!$B:$B,$A62,NOx!$A:$A,"ELCNOx")+SUMIFS(NOx!H:H,NOx!$B:$B,$A62,NOx!$A:$A,"ETHNOx")+SUMIFS(NOx!H:H,NOx!$B:$B,$A62,NOx!$A:$A,"INDNOx")+SUMIFS(NOx!H:H,NOx!$B:$B,$A62,NOx!$A:$A,"REFNOx")+SUMIFS(NOx!H:H,NOx!$B:$B,$A62,NOx!$A:$A,"RESNOx")+SUMIFS(NOx!H:H,NOx!$B:$B,$A62,NOx!$A:$A,"RSSNOx")+SUMIFS(NOx!H:H,NOx!$B:$B,$A62,NOx!$A:$A,"TRNNOx")</f>
        <v>4543.6600118913711</v>
      </c>
      <c r="H62" s="21">
        <f>SUMIFS(NOx!I:I,NOx!$B:$B,$A62,NOx!$A:$A,"COMNOx")+SUMIFS(NOx!I:I,NOx!$B:$B,$A62,NOx!$A:$A,"ELCNOx")+SUMIFS(NOx!I:I,NOx!$B:$B,$A62,NOx!$A:$A,"ETHNOx")+SUMIFS(NOx!I:I,NOx!$B:$B,$A62,NOx!$A:$A,"INDNOx")+SUMIFS(NOx!I:I,NOx!$B:$B,$A62,NOx!$A:$A,"REFNOx")+SUMIFS(NOx!I:I,NOx!$B:$B,$A62,NOx!$A:$A,"RESNOx")+SUMIFS(NOx!I:I,NOx!$B:$B,$A62,NOx!$A:$A,"RSSNOx")+SUMIFS(NOx!I:I,NOx!$B:$B,$A62,NOx!$A:$A,"TRNNOx")</f>
        <v>4322.0600549268329</v>
      </c>
      <c r="I62" s="21">
        <f>SUMIFS(NOx!J:J,NOx!$B:$B,$A62,NOx!$A:$A,"COMNOx")+SUMIFS(NOx!J:J,NOx!$B:$B,$A62,NOx!$A:$A,"ELCNOx")+SUMIFS(NOx!J:J,NOx!$B:$B,$A62,NOx!$A:$A,"ETHNOx")+SUMIFS(NOx!J:J,NOx!$B:$B,$A62,NOx!$A:$A,"INDNOx")+SUMIFS(NOx!J:J,NOx!$B:$B,$A62,NOx!$A:$A,"REFNOx")+SUMIFS(NOx!J:J,NOx!$B:$B,$A62,NOx!$A:$A,"RESNOx")+SUMIFS(NOx!J:J,NOx!$B:$B,$A62,NOx!$A:$A,"RSSNOx")+SUMIFS(NOx!J:J,NOx!$B:$B,$A62,NOx!$A:$A,"TRNNOx")</f>
        <v>4278.7465635213512</v>
      </c>
      <c r="J62" s="21">
        <f>SUMIFS(NOx!K:K,NOx!$B:$B,$A62,NOx!$A:$A,"COMNOx")+SUMIFS(NOx!K:K,NOx!$B:$B,$A62,NOx!$A:$A,"ELCNOx")+SUMIFS(NOx!K:K,NOx!$B:$B,$A62,NOx!$A:$A,"ETHNOx")+SUMIFS(NOx!K:K,NOx!$B:$B,$A62,NOx!$A:$A,"INDNOx")+SUMIFS(NOx!K:K,NOx!$B:$B,$A62,NOx!$A:$A,"REFNOx")+SUMIFS(NOx!K:K,NOx!$B:$B,$A62,NOx!$A:$A,"RESNOx")+SUMIFS(NOx!K:K,NOx!$B:$B,$A62,NOx!$A:$A,"RSSNOx")+SUMIFS(NOx!K:K,NOx!$B:$B,$A62,NOx!$A:$A,"TRNNOx")</f>
        <v>4101.0835756361257</v>
      </c>
      <c r="K62" s="21">
        <f>SUMIFS(NOx!L:L,NOx!$B:$B,$A62,NOx!$A:$A,"COMNOx")+SUMIFS(NOx!L:L,NOx!$B:$B,$A62,NOx!$A:$A,"ELCNOx")+SUMIFS(NOx!L:L,NOx!$B:$B,$A62,NOx!$A:$A,"ETHNOx")+SUMIFS(NOx!L:L,NOx!$B:$B,$A62,NOx!$A:$A,"INDNOx")+SUMIFS(NOx!L:L,NOx!$B:$B,$A62,NOx!$A:$A,"REFNOx")+SUMIFS(NOx!L:L,NOx!$B:$B,$A62,NOx!$A:$A,"RESNOx")+SUMIFS(NOx!L:L,NOx!$B:$B,$A62,NOx!$A:$A,"RSSNOx")+SUMIFS(NOx!L:L,NOx!$B:$B,$A62,NOx!$A:$A,"TRNNOx")</f>
        <v>3573.0064023715513</v>
      </c>
      <c r="M62" s="9" t="str">
        <f t="shared" si="2"/>
        <v>0060</v>
      </c>
      <c r="N62" s="9">
        <f>VLOOKUP($M62,scenarios!$A$2:$I$61,3)</f>
        <v>2060</v>
      </c>
      <c r="O62" s="9" t="str">
        <f>VLOOKUP($M62,scenarios!$A$2:$I$61,4)</f>
        <v>Ref</v>
      </c>
      <c r="P62" s="9">
        <f>VLOOKUP($M62,scenarios!$A$2:$I$61,5)</f>
        <v>20</v>
      </c>
      <c r="Q62" s="9" t="str">
        <f>VLOOKUP($M62,scenarios!$A$2:$I$61,6)</f>
        <v>Linear-Steady</v>
      </c>
      <c r="R62" s="9" t="str">
        <f>VLOOKUP($M62,scenarios!$A$2:$I$61,7)</f>
        <v>Doe2</v>
      </c>
      <c r="S62" s="9">
        <f>VLOOKUP($M62,scenarios!$A$2:$I$61,8)</f>
        <v>2030</v>
      </c>
      <c r="T62" s="9">
        <f>VLOOKUP($M62,scenarios!$A$2:$I$61,9)</f>
        <v>70</v>
      </c>
    </row>
  </sheetData>
  <sortState xmlns:xlrd2="http://schemas.microsoft.com/office/spreadsheetml/2017/richdata2" ref="A4:T40">
    <sortCondition ref="K4:K40"/>
  </sortState>
  <phoneticPr fontId="7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CE067-87CF-41B3-BAC7-58AF2461D188}">
  <dimension ref="A1:L511"/>
  <sheetViews>
    <sheetView topLeftCell="A370" workbookViewId="0">
      <selection activeCell="B393" sqref="B393"/>
    </sheetView>
  </sheetViews>
  <sheetFormatPr defaultColWidth="9.33203125" defaultRowHeight="14.4" x14ac:dyDescent="0.3"/>
  <cols>
    <col min="1" max="1" width="9.33203125" style="9"/>
    <col min="2" max="2" width="19.88671875" style="9" bestFit="1" customWidth="1"/>
    <col min="3" max="16384" width="9.33203125" style="9"/>
  </cols>
  <sheetData>
    <row r="1" spans="1:12" x14ac:dyDescent="0.3">
      <c r="A1" s="1" t="s">
        <v>0</v>
      </c>
      <c r="B1" s="9" t="s">
        <v>57</v>
      </c>
      <c r="C1" s="1" t="s">
        <v>43</v>
      </c>
    </row>
    <row r="2" spans="1:12" x14ac:dyDescent="0.3">
      <c r="A2" s="1" t="s">
        <v>59</v>
      </c>
      <c r="B2" s="1" t="s">
        <v>1</v>
      </c>
      <c r="C2" s="3">
        <v>2010</v>
      </c>
      <c r="D2" s="3">
        <v>2011</v>
      </c>
      <c r="E2" s="3">
        <v>2015</v>
      </c>
      <c r="F2" s="3">
        <v>2020</v>
      </c>
      <c r="G2" s="3">
        <v>2025</v>
      </c>
      <c r="H2" s="3">
        <v>2030</v>
      </c>
      <c r="I2" s="3">
        <v>2035</v>
      </c>
      <c r="J2" s="3">
        <v>2040</v>
      </c>
      <c r="K2" s="3">
        <v>2045</v>
      </c>
      <c r="L2" s="3">
        <v>2050</v>
      </c>
    </row>
    <row r="3" spans="1:12" x14ac:dyDescent="0.3">
      <c r="A3" s="2" t="s">
        <v>115</v>
      </c>
      <c r="B3" s="2" t="s">
        <v>124</v>
      </c>
      <c r="C3" s="4">
        <v>10.983260869540601</v>
      </c>
      <c r="D3" s="4">
        <v>20.062785413880299</v>
      </c>
      <c r="E3" s="4">
        <v>21.711916683572898</v>
      </c>
      <c r="F3" s="4">
        <v>9.6812102916523894</v>
      </c>
      <c r="G3" s="5"/>
      <c r="H3" s="5"/>
      <c r="I3" s="4">
        <v>0.34340257262725898</v>
      </c>
      <c r="J3" s="4">
        <v>0.85502555387097201</v>
      </c>
      <c r="K3" s="4">
        <v>0.85661877921660701</v>
      </c>
      <c r="L3" s="4">
        <v>0.55865321330671003</v>
      </c>
    </row>
    <row r="4" spans="1:12" x14ac:dyDescent="0.3">
      <c r="A4" s="2" t="s">
        <v>116</v>
      </c>
      <c r="B4" s="2" t="s">
        <v>124</v>
      </c>
      <c r="C4" s="4">
        <v>60.868608318191797</v>
      </c>
      <c r="D4" s="4">
        <v>58.901040355344698</v>
      </c>
      <c r="E4" s="4">
        <v>54.704349583534402</v>
      </c>
      <c r="F4" s="4">
        <v>51.674805922941196</v>
      </c>
      <c r="G4" s="4">
        <v>46.687221695118502</v>
      </c>
      <c r="H4" s="4">
        <v>45.223383723192001</v>
      </c>
      <c r="I4" s="4">
        <v>43.994473965093498</v>
      </c>
      <c r="J4" s="4">
        <v>43.082154536300003</v>
      </c>
      <c r="K4" s="4">
        <v>43.652179816347797</v>
      </c>
      <c r="L4" s="4">
        <v>46.411914803885303</v>
      </c>
    </row>
    <row r="5" spans="1:12" x14ac:dyDescent="0.3">
      <c r="A5" s="2" t="s">
        <v>117</v>
      </c>
      <c r="B5" s="2" t="s">
        <v>124</v>
      </c>
      <c r="C5" s="4">
        <v>5006.5241170996196</v>
      </c>
      <c r="D5" s="4">
        <v>3779.8296013387198</v>
      </c>
      <c r="E5" s="4">
        <v>1242.2714251057901</v>
      </c>
      <c r="F5" s="4">
        <v>1078.56372256603</v>
      </c>
      <c r="G5" s="4">
        <v>978.21513313604396</v>
      </c>
      <c r="H5" s="4">
        <v>889.32086271520802</v>
      </c>
      <c r="I5" s="4">
        <v>804.09525080094602</v>
      </c>
      <c r="J5" s="4">
        <v>685.91385048447296</v>
      </c>
      <c r="K5" s="4">
        <v>604.68461355629404</v>
      </c>
      <c r="L5" s="4">
        <v>507.07620889369201</v>
      </c>
    </row>
    <row r="6" spans="1:12" x14ac:dyDescent="0.3">
      <c r="A6" s="2" t="s">
        <v>119</v>
      </c>
      <c r="B6" s="2" t="s">
        <v>124</v>
      </c>
      <c r="C6" s="4">
        <v>1240.65603231149</v>
      </c>
      <c r="D6" s="4">
        <v>1102.1114933957399</v>
      </c>
      <c r="E6" s="4">
        <v>1131.4911431994301</v>
      </c>
      <c r="F6" s="4">
        <v>1267.2903458434901</v>
      </c>
      <c r="G6" s="4">
        <v>1245.44771188974</v>
      </c>
      <c r="H6" s="4">
        <v>1214.15455019601</v>
      </c>
      <c r="I6" s="4">
        <v>1181.31452273175</v>
      </c>
      <c r="J6" s="4">
        <v>1155.3621166436601</v>
      </c>
      <c r="K6" s="4">
        <v>1192.3395408351801</v>
      </c>
      <c r="L6" s="4">
        <v>1189.63545632458</v>
      </c>
    </row>
    <row r="7" spans="1:12" x14ac:dyDescent="0.3">
      <c r="A7" s="2" t="s">
        <v>120</v>
      </c>
      <c r="B7" s="2" t="s">
        <v>124</v>
      </c>
      <c r="C7" s="4">
        <v>225.834687492879</v>
      </c>
      <c r="D7" s="4">
        <v>212.44149675616799</v>
      </c>
      <c r="E7" s="4">
        <v>171.94234898123599</v>
      </c>
      <c r="F7" s="4">
        <v>119.896797722412</v>
      </c>
      <c r="G7" s="4">
        <v>102.38643350666101</v>
      </c>
      <c r="H7" s="4">
        <v>106.61060794436899</v>
      </c>
      <c r="I7" s="4">
        <v>106.899546352277</v>
      </c>
      <c r="J7" s="4">
        <v>107.11288411926201</v>
      </c>
      <c r="K7" s="4">
        <v>110.878946783516</v>
      </c>
      <c r="L7" s="4">
        <v>114.860462607771</v>
      </c>
    </row>
    <row r="8" spans="1:12" x14ac:dyDescent="0.3">
      <c r="A8" s="2" t="s">
        <v>121</v>
      </c>
      <c r="B8" s="2" t="s">
        <v>124</v>
      </c>
      <c r="C8" s="4">
        <v>83.605576984407094</v>
      </c>
      <c r="D8" s="4">
        <v>81.846882267528301</v>
      </c>
      <c r="E8" s="4">
        <v>88.142122850802593</v>
      </c>
      <c r="F8" s="4">
        <v>92.9891493256915</v>
      </c>
      <c r="G8" s="4">
        <v>82.339043571968006</v>
      </c>
      <c r="H8" s="4">
        <v>73.663118513200303</v>
      </c>
      <c r="I8" s="4">
        <v>66.016576854759407</v>
      </c>
      <c r="J8" s="4">
        <v>58.644852291427298</v>
      </c>
      <c r="K8" s="4">
        <v>51.881658279283897</v>
      </c>
      <c r="L8" s="4">
        <v>45.787161039009902</v>
      </c>
    </row>
    <row r="9" spans="1:12" x14ac:dyDescent="0.3">
      <c r="A9" s="2" t="s">
        <v>122</v>
      </c>
      <c r="B9" s="2" t="s">
        <v>124</v>
      </c>
      <c r="C9" s="4">
        <v>171.81677834116101</v>
      </c>
      <c r="D9" s="4">
        <v>160.100471755868</v>
      </c>
      <c r="E9" s="4">
        <v>142.01876150330301</v>
      </c>
      <c r="F9" s="4">
        <v>116.474031945297</v>
      </c>
      <c r="G9" s="4">
        <v>108.50479598892601</v>
      </c>
      <c r="H9" s="4">
        <v>100.270835426077</v>
      </c>
      <c r="I9" s="4">
        <v>92.950157976794699</v>
      </c>
      <c r="J9" s="4">
        <v>85.669638054177199</v>
      </c>
      <c r="K9" s="4">
        <v>85.128518681710503</v>
      </c>
      <c r="L9" s="4">
        <v>84.121267591422296</v>
      </c>
    </row>
    <row r="10" spans="1:12" x14ac:dyDescent="0.3">
      <c r="A10" s="2" t="s">
        <v>123</v>
      </c>
      <c r="B10" s="2" t="s">
        <v>124</v>
      </c>
      <c r="C10" s="4">
        <v>433.89687338733899</v>
      </c>
      <c r="D10" s="4">
        <v>454.31966103149301</v>
      </c>
      <c r="E10" s="4">
        <v>409.74420049805298</v>
      </c>
      <c r="F10" s="4">
        <v>332.82943073387702</v>
      </c>
      <c r="G10" s="4">
        <v>302.52880040935401</v>
      </c>
      <c r="H10" s="4">
        <v>268.68688358276199</v>
      </c>
      <c r="I10" s="4">
        <v>248.79251181594501</v>
      </c>
      <c r="J10" s="4">
        <v>157.47806734901499</v>
      </c>
      <c r="K10" s="4">
        <v>106.990454573919</v>
      </c>
      <c r="L10" s="4">
        <v>111.773575715718</v>
      </c>
    </row>
    <row r="11" spans="1:12" x14ac:dyDescent="0.3">
      <c r="A11" s="2" t="s">
        <v>115</v>
      </c>
      <c r="B11" s="2" t="s">
        <v>2</v>
      </c>
      <c r="C11" s="4">
        <v>6.5624214170775499</v>
      </c>
      <c r="D11" s="4">
        <v>15.369398230120201</v>
      </c>
      <c r="E11" s="4">
        <v>11.112137985554799</v>
      </c>
      <c r="F11" s="4">
        <v>4.7459689055645802</v>
      </c>
      <c r="G11" s="5"/>
      <c r="H11" s="4">
        <v>19.6242652976849</v>
      </c>
      <c r="I11" s="4">
        <v>80.516788785065899</v>
      </c>
      <c r="J11" s="4">
        <v>91.893653780315006</v>
      </c>
      <c r="K11" s="4">
        <v>6.2747153983373103</v>
      </c>
      <c r="L11" s="4">
        <v>5.9079323507997001</v>
      </c>
    </row>
    <row r="12" spans="1:12" x14ac:dyDescent="0.3">
      <c r="A12" s="2" t="s">
        <v>116</v>
      </c>
      <c r="B12" s="2" t="s">
        <v>2</v>
      </c>
      <c r="C12" s="4">
        <v>60.868608318191797</v>
      </c>
      <c r="D12" s="4">
        <v>58.916597264008701</v>
      </c>
      <c r="E12" s="4">
        <v>52.166089368164798</v>
      </c>
      <c r="F12" s="4">
        <v>47.911008361282001</v>
      </c>
      <c r="G12" s="4">
        <v>40.808510254055903</v>
      </c>
      <c r="H12" s="4">
        <v>37.370285619645998</v>
      </c>
      <c r="I12" s="4">
        <v>34.152908473268099</v>
      </c>
      <c r="J12" s="4">
        <v>31.147592278324499</v>
      </c>
      <c r="K12" s="4">
        <v>28.6233183085211</v>
      </c>
      <c r="L12" s="4">
        <v>26.099604004639499</v>
      </c>
    </row>
    <row r="13" spans="1:12" x14ac:dyDescent="0.3">
      <c r="A13" s="2" t="s">
        <v>117</v>
      </c>
      <c r="B13" s="2" t="s">
        <v>2</v>
      </c>
      <c r="C13" s="4">
        <v>5006.5241170996096</v>
      </c>
      <c r="D13" s="4">
        <v>3779.9451001157299</v>
      </c>
      <c r="E13" s="4">
        <v>1242.2714251057801</v>
      </c>
      <c r="F13" s="4">
        <v>960.31246715521604</v>
      </c>
      <c r="G13" s="4">
        <v>527.984097500291</v>
      </c>
      <c r="H13" s="4">
        <v>151.47793444188</v>
      </c>
      <c r="I13" s="4">
        <v>177.33668750267299</v>
      </c>
      <c r="J13" s="4">
        <v>162.39970803447699</v>
      </c>
      <c r="K13" s="4">
        <v>37.344235779980103</v>
      </c>
      <c r="L13" s="4">
        <v>37.604854173628802</v>
      </c>
    </row>
    <row r="14" spans="1:12" x14ac:dyDescent="0.3">
      <c r="A14" s="2" t="s">
        <v>118</v>
      </c>
      <c r="B14" s="2" t="s">
        <v>2</v>
      </c>
      <c r="C14" s="4">
        <v>1.8025463308702899E-2</v>
      </c>
      <c r="D14" s="4">
        <v>2.37922487329337E-3</v>
      </c>
      <c r="E14" s="4">
        <v>2.2471632220600998E-3</v>
      </c>
      <c r="F14" s="4">
        <v>1.7288473628346E-3</v>
      </c>
      <c r="G14" s="4">
        <v>1.2756554142622401E-3</v>
      </c>
      <c r="H14" s="4">
        <v>1.3248716276947001E-3</v>
      </c>
      <c r="I14" s="4">
        <v>8.9775304172492402E-4</v>
      </c>
      <c r="J14" s="4">
        <v>5.1766341713566197E-4</v>
      </c>
      <c r="K14" s="5"/>
      <c r="L14" s="5"/>
    </row>
    <row r="15" spans="1:12" x14ac:dyDescent="0.3">
      <c r="A15" s="2" t="s">
        <v>119</v>
      </c>
      <c r="B15" s="2" t="s">
        <v>2</v>
      </c>
      <c r="C15" s="4">
        <v>1240.73309894095</v>
      </c>
      <c r="D15" s="4">
        <v>1106.5785044315301</v>
      </c>
      <c r="E15" s="4">
        <v>1116.7762118514299</v>
      </c>
      <c r="F15" s="4">
        <v>1260.0630289317301</v>
      </c>
      <c r="G15" s="4">
        <v>1155.4323118100799</v>
      </c>
      <c r="H15" s="4">
        <v>1048.0057460681301</v>
      </c>
      <c r="I15" s="4">
        <v>792.55392360361998</v>
      </c>
      <c r="J15" s="4">
        <v>767.43564894193503</v>
      </c>
      <c r="K15" s="4">
        <v>790.64569403452901</v>
      </c>
      <c r="L15" s="4">
        <v>804.46178546529404</v>
      </c>
    </row>
    <row r="16" spans="1:12" x14ac:dyDescent="0.3">
      <c r="A16" s="2" t="s">
        <v>120</v>
      </c>
      <c r="B16" s="2" t="s">
        <v>2</v>
      </c>
      <c r="C16" s="4">
        <v>207.63474538773099</v>
      </c>
      <c r="D16" s="4">
        <v>163.027409809848</v>
      </c>
      <c r="E16" s="4">
        <v>137.455423844325</v>
      </c>
      <c r="F16" s="4">
        <v>98.945368899128397</v>
      </c>
      <c r="G16" s="4">
        <v>86.112868173680795</v>
      </c>
      <c r="H16" s="4">
        <v>84.196756912097101</v>
      </c>
      <c r="I16" s="4">
        <v>77.582601274386604</v>
      </c>
      <c r="J16" s="4">
        <v>50.076532510089102</v>
      </c>
      <c r="K16" s="4">
        <v>33.4314589782065</v>
      </c>
      <c r="L16" s="4">
        <v>30.179313088206801</v>
      </c>
    </row>
    <row r="17" spans="1:12" x14ac:dyDescent="0.3">
      <c r="A17" s="2" t="s">
        <v>121</v>
      </c>
      <c r="B17" s="2" t="s">
        <v>2</v>
      </c>
      <c r="C17" s="4">
        <v>83.605576984407094</v>
      </c>
      <c r="D17" s="4">
        <v>81.973508753832206</v>
      </c>
      <c r="E17" s="4">
        <v>88.058334460984398</v>
      </c>
      <c r="F17" s="4">
        <v>82.966542732889806</v>
      </c>
      <c r="G17" s="4">
        <v>68.369885781415405</v>
      </c>
      <c r="H17" s="4">
        <v>54.635353664605901</v>
      </c>
      <c r="I17" s="4">
        <v>41.164808931979699</v>
      </c>
      <c r="J17" s="4">
        <v>29.291149599462901</v>
      </c>
      <c r="K17" s="4">
        <v>19.635921737242001</v>
      </c>
      <c r="L17" s="4">
        <v>11.3956634078733</v>
      </c>
    </row>
    <row r="18" spans="1:12" x14ac:dyDescent="0.3">
      <c r="A18" s="2" t="s">
        <v>122</v>
      </c>
      <c r="B18" s="2" t="s">
        <v>2</v>
      </c>
      <c r="C18" s="4">
        <v>165.55584350838399</v>
      </c>
      <c r="D18" s="4">
        <v>156.30832858321801</v>
      </c>
      <c r="E18" s="4">
        <v>144.23231690753599</v>
      </c>
      <c r="F18" s="4">
        <v>116.842166035185</v>
      </c>
      <c r="G18" s="4">
        <v>86.661613397983103</v>
      </c>
      <c r="H18" s="4">
        <v>74.148132899969994</v>
      </c>
      <c r="I18" s="4">
        <v>76.219915787386199</v>
      </c>
      <c r="J18" s="4">
        <v>54.344030766449798</v>
      </c>
      <c r="K18" s="4">
        <v>17.300429886928701</v>
      </c>
      <c r="L18" s="4">
        <v>16.9562204074481</v>
      </c>
    </row>
    <row r="19" spans="1:12" x14ac:dyDescent="0.3">
      <c r="A19" s="2" t="s">
        <v>123</v>
      </c>
      <c r="B19" s="2" t="s">
        <v>2</v>
      </c>
      <c r="C19" s="4">
        <v>449.63921720757003</v>
      </c>
      <c r="D19" s="4">
        <v>456.91685465684498</v>
      </c>
      <c r="E19" s="4">
        <v>408.98221374145402</v>
      </c>
      <c r="F19" s="4">
        <v>330.78689448558998</v>
      </c>
      <c r="G19" s="4">
        <v>299.476382425895</v>
      </c>
      <c r="H19" s="4">
        <v>262.16453508370699</v>
      </c>
      <c r="I19" s="4">
        <v>234.75120003562699</v>
      </c>
      <c r="J19" s="4">
        <v>75.934853154336395</v>
      </c>
      <c r="K19" s="4">
        <v>69.094426973040797</v>
      </c>
      <c r="L19" s="4">
        <v>72.166153700336395</v>
      </c>
    </row>
    <row r="20" spans="1:12" x14ac:dyDescent="0.3">
      <c r="A20" s="10" t="s">
        <v>115</v>
      </c>
      <c r="B20" s="2" t="s">
        <v>3</v>
      </c>
      <c r="C20" s="4">
        <v>6.5443872027827004</v>
      </c>
      <c r="D20" s="4">
        <v>15.6469073521873</v>
      </c>
      <c r="E20" s="4">
        <v>16.516258727433001</v>
      </c>
      <c r="F20" s="4">
        <v>10.5717754667991</v>
      </c>
      <c r="G20" s="4">
        <v>1.5932253456346799E-3</v>
      </c>
      <c r="H20" s="5"/>
      <c r="I20" s="4">
        <v>2.47855131555341</v>
      </c>
      <c r="J20" s="4">
        <v>3.0740597245472698</v>
      </c>
      <c r="K20" s="4">
        <v>99.203752779610198</v>
      </c>
      <c r="L20" s="4">
        <v>81.835966889472203</v>
      </c>
    </row>
    <row r="21" spans="1:12" x14ac:dyDescent="0.3">
      <c r="A21" s="10" t="s">
        <v>116</v>
      </c>
      <c r="B21" s="2" t="s">
        <v>3</v>
      </c>
      <c r="C21" s="4">
        <v>60.868608318191797</v>
      </c>
      <c r="D21" s="4">
        <v>58.922420665762097</v>
      </c>
      <c r="E21" s="4">
        <v>51.856744219070997</v>
      </c>
      <c r="F21" s="4">
        <v>47.921849283824997</v>
      </c>
      <c r="G21" s="4">
        <v>40.863096448928097</v>
      </c>
      <c r="H21" s="4">
        <v>37.529595959218298</v>
      </c>
      <c r="I21" s="4">
        <v>34.268772072087799</v>
      </c>
      <c r="J21" s="4">
        <v>31.379420876702401</v>
      </c>
      <c r="K21" s="4">
        <v>28.441238757184198</v>
      </c>
      <c r="L21" s="4">
        <v>25.7251242022997</v>
      </c>
    </row>
    <row r="22" spans="1:12" x14ac:dyDescent="0.3">
      <c r="A22" s="10" t="s">
        <v>117</v>
      </c>
      <c r="B22" s="2" t="s">
        <v>3</v>
      </c>
      <c r="C22" s="4">
        <v>5006.5241170996196</v>
      </c>
      <c r="D22" s="4">
        <v>3779.9231899272299</v>
      </c>
      <c r="E22" s="4">
        <v>1242.2714251057801</v>
      </c>
      <c r="F22" s="4">
        <v>981.85920740000097</v>
      </c>
      <c r="G22" s="4">
        <v>616.31979289364301</v>
      </c>
      <c r="H22" s="4">
        <v>199.22114891135101</v>
      </c>
      <c r="I22" s="4">
        <v>108.96612948188501</v>
      </c>
      <c r="J22" s="4">
        <v>120.709919498345</v>
      </c>
      <c r="K22" s="4">
        <v>155.033255448901</v>
      </c>
      <c r="L22" s="4">
        <v>168.59203086227399</v>
      </c>
    </row>
    <row r="23" spans="1:12" x14ac:dyDescent="0.3">
      <c r="A23" s="10" t="s">
        <v>118</v>
      </c>
      <c r="B23" s="2" t="s">
        <v>3</v>
      </c>
      <c r="C23" s="4">
        <v>1.8025455746867598E-2</v>
      </c>
      <c r="D23" s="4">
        <v>2.2892140535380199E-3</v>
      </c>
      <c r="E23" s="4">
        <v>2.2093655948060699E-3</v>
      </c>
      <c r="F23" s="4">
        <v>1.6931410484672599E-3</v>
      </c>
      <c r="G23" s="4">
        <v>1.3303933511456499E-3</v>
      </c>
      <c r="H23" s="4">
        <v>1.31163181649365E-3</v>
      </c>
      <c r="I23" s="4">
        <v>1.4143448635425999E-3</v>
      </c>
      <c r="J23" s="4">
        <v>1.44336845587955E-3</v>
      </c>
      <c r="K23" s="4">
        <v>1.38817430859194E-3</v>
      </c>
      <c r="L23" s="4">
        <v>8.6776098160911504E-4</v>
      </c>
    </row>
    <row r="24" spans="1:12" x14ac:dyDescent="0.3">
      <c r="A24" s="10" t="s">
        <v>119</v>
      </c>
      <c r="B24" s="2" t="s">
        <v>3</v>
      </c>
      <c r="C24" s="4">
        <v>1240.7330523881301</v>
      </c>
      <c r="D24" s="4">
        <v>1104.5784462796801</v>
      </c>
      <c r="E24" s="4">
        <v>1129.8181943869599</v>
      </c>
      <c r="F24" s="4">
        <v>1266.86871722313</v>
      </c>
      <c r="G24" s="4">
        <v>1188.0728948829901</v>
      </c>
      <c r="H24" s="4">
        <v>1145.89479252093</v>
      </c>
      <c r="I24" s="4">
        <v>990.00604895671995</v>
      </c>
      <c r="J24" s="4">
        <v>966.01585151385598</v>
      </c>
      <c r="K24" s="4">
        <v>790.95007235295395</v>
      </c>
      <c r="L24" s="4">
        <v>804.44037920615699</v>
      </c>
    </row>
    <row r="25" spans="1:12" x14ac:dyDescent="0.3">
      <c r="A25" s="10" t="s">
        <v>120</v>
      </c>
      <c r="B25" s="2" t="s">
        <v>3</v>
      </c>
      <c r="C25" s="4">
        <v>207.63456636785301</v>
      </c>
      <c r="D25" s="4">
        <v>158.40474837585899</v>
      </c>
      <c r="E25" s="4">
        <v>137.92648715125</v>
      </c>
      <c r="F25" s="4">
        <v>100.03549434794201</v>
      </c>
      <c r="G25" s="4">
        <v>87.474808697572001</v>
      </c>
      <c r="H25" s="4">
        <v>86.665410932481706</v>
      </c>
      <c r="I25" s="4">
        <v>89.095673095509994</v>
      </c>
      <c r="J25" s="4">
        <v>90.080591644488294</v>
      </c>
      <c r="K25" s="4">
        <v>85.298359155548894</v>
      </c>
      <c r="L25" s="4">
        <v>68.738831427820003</v>
      </c>
    </row>
    <row r="26" spans="1:12" x14ac:dyDescent="0.3">
      <c r="A26" s="10" t="s">
        <v>121</v>
      </c>
      <c r="B26" s="2" t="s">
        <v>3</v>
      </c>
      <c r="C26" s="4">
        <v>83.605576984407094</v>
      </c>
      <c r="D26" s="4">
        <v>81.930840261396995</v>
      </c>
      <c r="E26" s="4">
        <v>86.888509530680395</v>
      </c>
      <c r="F26" s="4">
        <v>83.080657976898195</v>
      </c>
      <c r="G26" s="4">
        <v>68.192307273350806</v>
      </c>
      <c r="H26" s="4">
        <v>55.310897456822403</v>
      </c>
      <c r="I26" s="4">
        <v>43.532897158310803</v>
      </c>
      <c r="J26" s="4">
        <v>31.849227100364999</v>
      </c>
      <c r="K26" s="4">
        <v>21.562693799861101</v>
      </c>
      <c r="L26" s="4">
        <v>11.9902837179283</v>
      </c>
    </row>
    <row r="27" spans="1:12" x14ac:dyDescent="0.3">
      <c r="A27" s="10" t="s">
        <v>122</v>
      </c>
      <c r="B27" s="2" t="s">
        <v>3</v>
      </c>
      <c r="C27" s="4">
        <v>166.91486964710199</v>
      </c>
      <c r="D27" s="4">
        <v>156.522007702472</v>
      </c>
      <c r="E27" s="4">
        <v>146.96132526495501</v>
      </c>
      <c r="F27" s="4">
        <v>120.531836029717</v>
      </c>
      <c r="G27" s="4">
        <v>89.906360469669593</v>
      </c>
      <c r="H27" s="4">
        <v>74.334793928907402</v>
      </c>
      <c r="I27" s="4">
        <v>69.905936668632506</v>
      </c>
      <c r="J27" s="4">
        <v>70.656043075085194</v>
      </c>
      <c r="K27" s="4">
        <v>74.395553951346898</v>
      </c>
      <c r="L27" s="4">
        <v>69.332145706648504</v>
      </c>
    </row>
    <row r="28" spans="1:12" x14ac:dyDescent="0.3">
      <c r="A28" s="10" t="s">
        <v>123</v>
      </c>
      <c r="B28" s="2" t="s">
        <v>3</v>
      </c>
      <c r="C28" s="4">
        <v>449.44476665569698</v>
      </c>
      <c r="D28" s="4">
        <v>456.72240410497102</v>
      </c>
      <c r="E28" s="4">
        <v>409.07604527619498</v>
      </c>
      <c r="F28" s="4">
        <v>330.93318967198201</v>
      </c>
      <c r="G28" s="4">
        <v>299.63454622136697</v>
      </c>
      <c r="H28" s="4">
        <v>262.661219573251</v>
      </c>
      <c r="I28" s="4">
        <v>236.54602047559899</v>
      </c>
      <c r="J28" s="4">
        <v>137.38061823453401</v>
      </c>
      <c r="K28" s="4">
        <v>76.948817496418201</v>
      </c>
      <c r="L28" s="4">
        <v>79.277200865080601</v>
      </c>
    </row>
    <row r="29" spans="1:12" x14ac:dyDescent="0.3">
      <c r="A29" s="10" t="s">
        <v>115</v>
      </c>
      <c r="B29" s="2" t="s">
        <v>4</v>
      </c>
      <c r="C29" s="4">
        <v>8.2427215908923301</v>
      </c>
      <c r="D29" s="4">
        <v>17.328378067603602</v>
      </c>
      <c r="E29" s="4">
        <v>7.8138699903002502</v>
      </c>
      <c r="F29" s="4">
        <v>4.7573710508069897</v>
      </c>
      <c r="G29" s="4">
        <v>1.23902119336961E-2</v>
      </c>
      <c r="H29" s="4">
        <v>21.162847924051601</v>
      </c>
      <c r="I29" s="4">
        <v>61.903650803710597</v>
      </c>
      <c r="J29" s="4">
        <v>205.54259018702299</v>
      </c>
      <c r="K29" s="4">
        <v>23.480365205601601</v>
      </c>
      <c r="L29" s="4">
        <v>14.0358487401163</v>
      </c>
    </row>
    <row r="30" spans="1:12" x14ac:dyDescent="0.3">
      <c r="A30" s="10" t="s">
        <v>116</v>
      </c>
      <c r="B30" s="2" t="s">
        <v>4</v>
      </c>
      <c r="C30" s="4">
        <v>60.868608318191797</v>
      </c>
      <c r="D30" s="4">
        <v>58.917694644472299</v>
      </c>
      <c r="E30" s="4">
        <v>51.8652630879944</v>
      </c>
      <c r="F30" s="4">
        <v>47.925957459114798</v>
      </c>
      <c r="G30" s="4">
        <v>40.821146571927201</v>
      </c>
      <c r="H30" s="4">
        <v>37.393890213354297</v>
      </c>
      <c r="I30" s="4">
        <v>34.248209444399002</v>
      </c>
      <c r="J30" s="4">
        <v>31.221556332808898</v>
      </c>
      <c r="K30" s="4">
        <v>28.6233183085211</v>
      </c>
      <c r="L30" s="4">
        <v>26.099604004639499</v>
      </c>
    </row>
    <row r="31" spans="1:12" x14ac:dyDescent="0.3">
      <c r="A31" s="10" t="s">
        <v>117</v>
      </c>
      <c r="B31" s="2" t="s">
        <v>4</v>
      </c>
      <c r="C31" s="4">
        <v>5006.5241170996196</v>
      </c>
      <c r="D31" s="4">
        <v>3779.9451001157299</v>
      </c>
      <c r="E31" s="4">
        <v>1242.2714251057801</v>
      </c>
      <c r="F31" s="4">
        <v>969.59844673662303</v>
      </c>
      <c r="G31" s="4">
        <v>502.05802070463301</v>
      </c>
      <c r="H31" s="4">
        <v>149.101732593496</v>
      </c>
      <c r="I31" s="4">
        <v>171.06802492008799</v>
      </c>
      <c r="J31" s="4">
        <v>173.354023910303</v>
      </c>
      <c r="K31" s="4">
        <v>37.344235779980202</v>
      </c>
      <c r="L31" s="4">
        <v>37.604854173628702</v>
      </c>
    </row>
    <row r="32" spans="1:12" x14ac:dyDescent="0.3">
      <c r="A32" s="10" t="s">
        <v>118</v>
      </c>
      <c r="B32" s="2" t="s">
        <v>4</v>
      </c>
      <c r="C32" s="4">
        <v>1.80254632539677E-2</v>
      </c>
      <c r="D32" s="4">
        <v>2.3792249429756499E-3</v>
      </c>
      <c r="E32" s="4">
        <v>2.1871200776853602E-3</v>
      </c>
      <c r="F32" s="4">
        <v>1.7430062100518701E-3</v>
      </c>
      <c r="G32" s="4">
        <v>1.2637915520916599E-3</v>
      </c>
      <c r="H32" s="4">
        <v>8.0903989249808705E-4</v>
      </c>
      <c r="I32" s="4">
        <v>3.1284776541091601E-4</v>
      </c>
      <c r="J32" s="4">
        <v>1.8188519111978802E-5</v>
      </c>
      <c r="K32" s="5"/>
      <c r="L32" s="5"/>
    </row>
    <row r="33" spans="1:12" x14ac:dyDescent="0.3">
      <c r="A33" s="10" t="s">
        <v>119</v>
      </c>
      <c r="B33" s="2" t="s">
        <v>4</v>
      </c>
      <c r="C33" s="4">
        <v>1240.71823596634</v>
      </c>
      <c r="D33" s="4">
        <v>1109.7840145550199</v>
      </c>
      <c r="E33" s="4">
        <v>1115.5497960841001</v>
      </c>
      <c r="F33" s="4">
        <v>1259.8690884600901</v>
      </c>
      <c r="G33" s="4">
        <v>1153.8357381605499</v>
      </c>
      <c r="H33" s="4">
        <v>1052.13405248087</v>
      </c>
      <c r="I33" s="4">
        <v>886.91701448313199</v>
      </c>
      <c r="J33" s="4">
        <v>767.42220495334504</v>
      </c>
      <c r="K33" s="4">
        <v>790.62444587527602</v>
      </c>
      <c r="L33" s="4">
        <v>804.46534794728598</v>
      </c>
    </row>
    <row r="34" spans="1:12" x14ac:dyDescent="0.3">
      <c r="A34" s="10" t="s">
        <v>120</v>
      </c>
      <c r="B34" s="2" t="s">
        <v>4</v>
      </c>
      <c r="C34" s="4">
        <v>207.63472518190599</v>
      </c>
      <c r="D34" s="4">
        <v>161.77837824540401</v>
      </c>
      <c r="E34" s="4">
        <v>138.541478514875</v>
      </c>
      <c r="F34" s="4">
        <v>100.250282893826</v>
      </c>
      <c r="G34" s="4">
        <v>87.048141077040498</v>
      </c>
      <c r="H34" s="4">
        <v>83.388660634984404</v>
      </c>
      <c r="I34" s="4">
        <v>73.387089517226599</v>
      </c>
      <c r="J34" s="4">
        <v>52.514138841863399</v>
      </c>
      <c r="K34" s="4">
        <v>33.431398946975001</v>
      </c>
      <c r="L34" s="4">
        <v>30.191041459515802</v>
      </c>
    </row>
    <row r="35" spans="1:12" x14ac:dyDescent="0.3">
      <c r="A35" s="10" t="s">
        <v>121</v>
      </c>
      <c r="B35" s="2" t="s">
        <v>4</v>
      </c>
      <c r="C35" s="4">
        <v>83.605576984407094</v>
      </c>
      <c r="D35" s="4">
        <v>81.930917856506795</v>
      </c>
      <c r="E35" s="4">
        <v>87.216761868069298</v>
      </c>
      <c r="F35" s="4">
        <v>83.300818499721998</v>
      </c>
      <c r="G35" s="4">
        <v>68.511726659524101</v>
      </c>
      <c r="H35" s="4">
        <v>55.179030001541001</v>
      </c>
      <c r="I35" s="4">
        <v>41.704661174373101</v>
      </c>
      <c r="J35" s="4">
        <v>29.802184642460301</v>
      </c>
      <c r="K35" s="4">
        <v>19.635921737242001</v>
      </c>
      <c r="L35" s="4">
        <v>11.3956634078733</v>
      </c>
    </row>
    <row r="36" spans="1:12" x14ac:dyDescent="0.3">
      <c r="A36" s="10" t="s">
        <v>122</v>
      </c>
      <c r="B36" s="2" t="s">
        <v>4</v>
      </c>
      <c r="C36" s="4">
        <v>166.29605502440899</v>
      </c>
      <c r="D36" s="4">
        <v>156.49216344011899</v>
      </c>
      <c r="E36" s="4">
        <v>144.478554414244</v>
      </c>
      <c r="F36" s="4">
        <v>117.80065002876999</v>
      </c>
      <c r="G36" s="4">
        <v>86.402098576453</v>
      </c>
      <c r="H36" s="4">
        <v>73.937562378410604</v>
      </c>
      <c r="I36" s="4">
        <v>74.847746931110606</v>
      </c>
      <c r="J36" s="4">
        <v>60.1969908251071</v>
      </c>
      <c r="K36" s="4">
        <v>17.300430035103101</v>
      </c>
      <c r="L36" s="4">
        <v>16.956220412078501</v>
      </c>
    </row>
    <row r="37" spans="1:12" x14ac:dyDescent="0.3">
      <c r="A37" s="10" t="s">
        <v>123</v>
      </c>
      <c r="B37" s="2" t="s">
        <v>4</v>
      </c>
      <c r="C37" s="4">
        <v>449.63921720757003</v>
      </c>
      <c r="D37" s="4">
        <v>456.91685465684498</v>
      </c>
      <c r="E37" s="4">
        <v>408.97542613970001</v>
      </c>
      <c r="F37" s="4">
        <v>330.85739711549502</v>
      </c>
      <c r="G37" s="4">
        <v>299.415508677726</v>
      </c>
      <c r="H37" s="4">
        <v>262.10773280992601</v>
      </c>
      <c r="I37" s="4">
        <v>234.14740649545101</v>
      </c>
      <c r="J37" s="4">
        <v>75.842902399242405</v>
      </c>
      <c r="K37" s="4">
        <v>69.094426973040797</v>
      </c>
      <c r="L37" s="4">
        <v>72.148985137441301</v>
      </c>
    </row>
    <row r="38" spans="1:12" x14ac:dyDescent="0.3">
      <c r="A38" s="10" t="s">
        <v>115</v>
      </c>
      <c r="B38" s="2" t="s">
        <v>5</v>
      </c>
      <c r="C38" s="4">
        <v>12.792887843204801</v>
      </c>
      <c r="D38" s="4">
        <v>22.0627863031863</v>
      </c>
      <c r="E38" s="4">
        <v>20.613207174781699</v>
      </c>
      <c r="F38" s="4">
        <v>10.5717754667991</v>
      </c>
      <c r="G38" s="5"/>
      <c r="H38" s="5"/>
      <c r="I38" s="4">
        <v>4.4494514066520798</v>
      </c>
      <c r="J38" s="4">
        <v>4.7092132879110098</v>
      </c>
      <c r="K38" s="4">
        <v>4.68741980406213</v>
      </c>
      <c r="L38" s="4">
        <v>32.653735218787702</v>
      </c>
    </row>
    <row r="39" spans="1:12" x14ac:dyDescent="0.3">
      <c r="A39" s="10" t="s">
        <v>116</v>
      </c>
      <c r="B39" s="2" t="s">
        <v>5</v>
      </c>
      <c r="C39" s="4">
        <v>60.868608318191797</v>
      </c>
      <c r="D39" s="4">
        <v>58.920805964218097</v>
      </c>
      <c r="E39" s="4">
        <v>51.820431396821803</v>
      </c>
      <c r="F39" s="4">
        <v>47.925277871717</v>
      </c>
      <c r="G39" s="4">
        <v>40.863954748943399</v>
      </c>
      <c r="H39" s="4">
        <v>37.5283379546538</v>
      </c>
      <c r="I39" s="4">
        <v>34.268915546185198</v>
      </c>
      <c r="J39" s="4">
        <v>31.454784390791499</v>
      </c>
      <c r="K39" s="4">
        <v>28.885849781760999</v>
      </c>
      <c r="L39" s="4">
        <v>26.321659214690101</v>
      </c>
    </row>
    <row r="40" spans="1:12" x14ac:dyDescent="0.3">
      <c r="A40" s="10" t="s">
        <v>117</v>
      </c>
      <c r="B40" s="2" t="s">
        <v>5</v>
      </c>
      <c r="C40" s="4">
        <v>5006.5241170996196</v>
      </c>
      <c r="D40" s="4">
        <v>3779.9212846654</v>
      </c>
      <c r="E40" s="4">
        <v>1242.2714251057801</v>
      </c>
      <c r="F40" s="4">
        <v>973.89221111432903</v>
      </c>
      <c r="G40" s="4">
        <v>568.75893863028</v>
      </c>
      <c r="H40" s="4">
        <v>168.18028190320101</v>
      </c>
      <c r="I40" s="4">
        <v>104.798808149897</v>
      </c>
      <c r="J40" s="4">
        <v>112.534481584357</v>
      </c>
      <c r="K40" s="4">
        <v>119.199035130341</v>
      </c>
      <c r="L40" s="4">
        <v>136.13172456356199</v>
      </c>
    </row>
    <row r="41" spans="1:12" x14ac:dyDescent="0.3">
      <c r="A41" s="10" t="s">
        <v>118</v>
      </c>
      <c r="B41" s="2" t="s">
        <v>5</v>
      </c>
      <c r="C41" s="4">
        <v>1.8025546325620801E-2</v>
      </c>
      <c r="D41" s="4">
        <v>2.28814754626471E-3</v>
      </c>
      <c r="E41" s="4">
        <v>2.1024272755514402E-3</v>
      </c>
      <c r="F41" s="4">
        <v>1.65697679643023E-3</v>
      </c>
      <c r="G41" s="4">
        <v>1.27309335797149E-3</v>
      </c>
      <c r="H41" s="4">
        <v>1.1049326947327701E-3</v>
      </c>
      <c r="I41" s="4">
        <v>6.1031947759401296E-4</v>
      </c>
      <c r="J41" s="4">
        <v>6.6882604355998705E-5</v>
      </c>
      <c r="K41" s="5"/>
      <c r="L41" s="5"/>
    </row>
    <row r="42" spans="1:12" x14ac:dyDescent="0.3">
      <c r="A42" s="10" t="s">
        <v>119</v>
      </c>
      <c r="B42" s="2" t="s">
        <v>5</v>
      </c>
      <c r="C42" s="4">
        <v>1240.7292987081</v>
      </c>
      <c r="D42" s="4">
        <v>1105.1444759698099</v>
      </c>
      <c r="E42" s="4">
        <v>1126.2556057676099</v>
      </c>
      <c r="F42" s="4">
        <v>1268.41373345835</v>
      </c>
      <c r="G42" s="4">
        <v>1192.0641825207899</v>
      </c>
      <c r="H42" s="4">
        <v>1146.5078228003799</v>
      </c>
      <c r="I42" s="4">
        <v>1004.50073427683</v>
      </c>
      <c r="J42" s="4">
        <v>967.32296391834097</v>
      </c>
      <c r="K42" s="4">
        <v>973.66833663569503</v>
      </c>
      <c r="L42" s="4">
        <v>815.97814438492298</v>
      </c>
    </row>
    <row r="43" spans="1:12" x14ac:dyDescent="0.3">
      <c r="A43" s="10" t="s">
        <v>120</v>
      </c>
      <c r="B43" s="2" t="s">
        <v>5</v>
      </c>
      <c r="C43" s="4">
        <v>207.63403985505599</v>
      </c>
      <c r="D43" s="4">
        <v>160.84676329667201</v>
      </c>
      <c r="E43" s="4">
        <v>141.243874046771</v>
      </c>
      <c r="F43" s="4">
        <v>102.67023488235</v>
      </c>
      <c r="G43" s="4">
        <v>89.841500478879098</v>
      </c>
      <c r="H43" s="4">
        <v>89.232288471625097</v>
      </c>
      <c r="I43" s="4">
        <v>81.147738634220502</v>
      </c>
      <c r="J43" s="4">
        <v>71.040233212069097</v>
      </c>
      <c r="K43" s="4">
        <v>53.578558165137999</v>
      </c>
      <c r="L43" s="4">
        <v>36.922732909298901</v>
      </c>
    </row>
    <row r="44" spans="1:12" x14ac:dyDescent="0.3">
      <c r="A44" s="10" t="s">
        <v>121</v>
      </c>
      <c r="B44" s="2" t="s">
        <v>5</v>
      </c>
      <c r="C44" s="4">
        <v>83.605576984407094</v>
      </c>
      <c r="D44" s="4">
        <v>81.930856637558406</v>
      </c>
      <c r="E44" s="4">
        <v>86.884411502023298</v>
      </c>
      <c r="F44" s="4">
        <v>83.082377631484903</v>
      </c>
      <c r="G44" s="4">
        <v>68.193517854811404</v>
      </c>
      <c r="H44" s="4">
        <v>55.318787563641997</v>
      </c>
      <c r="I44" s="4">
        <v>43.5924957311423</v>
      </c>
      <c r="J44" s="4">
        <v>32.564661338099498</v>
      </c>
      <c r="K44" s="4">
        <v>22.313943246492499</v>
      </c>
      <c r="L44" s="4">
        <v>12.7741535093949</v>
      </c>
    </row>
    <row r="45" spans="1:12" x14ac:dyDescent="0.3">
      <c r="A45" s="10" t="s">
        <v>122</v>
      </c>
      <c r="B45" s="2" t="s">
        <v>5</v>
      </c>
      <c r="C45" s="4">
        <v>166.912362200275</v>
      </c>
      <c r="D45" s="4">
        <v>156.522143485106</v>
      </c>
      <c r="E45" s="4">
        <v>147.884077178951</v>
      </c>
      <c r="F45" s="4">
        <v>122.003147265721</v>
      </c>
      <c r="G45" s="4">
        <v>89.308078849895196</v>
      </c>
      <c r="H45" s="4">
        <v>69.378031164323104</v>
      </c>
      <c r="I45" s="4">
        <v>67.671725654652803</v>
      </c>
      <c r="J45" s="4">
        <v>66.669919507738598</v>
      </c>
      <c r="K45" s="4">
        <v>66.642397475237402</v>
      </c>
      <c r="L45" s="4">
        <v>70.969717829129905</v>
      </c>
    </row>
    <row r="46" spans="1:12" x14ac:dyDescent="0.3">
      <c r="A46" s="10" t="s">
        <v>123</v>
      </c>
      <c r="B46" s="2" t="s">
        <v>5</v>
      </c>
      <c r="C46" s="4">
        <v>449.44476665569698</v>
      </c>
      <c r="D46" s="4">
        <v>456.72257586266699</v>
      </c>
      <c r="E46" s="4">
        <v>409.07025720437503</v>
      </c>
      <c r="F46" s="4">
        <v>330.95830372735298</v>
      </c>
      <c r="G46" s="4">
        <v>299.67033372738399</v>
      </c>
      <c r="H46" s="4">
        <v>261.81503288520798</v>
      </c>
      <c r="I46" s="4">
        <v>234.391511105696</v>
      </c>
      <c r="J46" s="4">
        <v>134.04318731666501</v>
      </c>
      <c r="K46" s="4">
        <v>71.126544467167307</v>
      </c>
      <c r="L46" s="4">
        <v>72.459803513868394</v>
      </c>
    </row>
    <row r="47" spans="1:12" x14ac:dyDescent="0.3">
      <c r="A47" s="10" t="s">
        <v>115</v>
      </c>
      <c r="B47" s="2" t="s">
        <v>6</v>
      </c>
      <c r="C47" s="4">
        <v>6.5443779678513296</v>
      </c>
      <c r="D47" s="4">
        <v>15.6469188038642</v>
      </c>
      <c r="E47" s="4">
        <v>16.938961734755601</v>
      </c>
      <c r="F47" s="4">
        <v>10.5697053065541</v>
      </c>
      <c r="G47" s="5"/>
      <c r="H47" s="4">
        <v>0.164555297608388</v>
      </c>
      <c r="I47" s="4">
        <v>6.4412007968286602</v>
      </c>
      <c r="J47" s="4">
        <v>70.249381394133394</v>
      </c>
      <c r="K47" s="4">
        <v>82.585918169312095</v>
      </c>
      <c r="L47" s="4">
        <v>72.469565637044397</v>
      </c>
    </row>
    <row r="48" spans="1:12" x14ac:dyDescent="0.3">
      <c r="A48" s="10" t="s">
        <v>116</v>
      </c>
      <c r="B48" s="2" t="s">
        <v>6</v>
      </c>
      <c r="C48" s="4">
        <v>60.868608318191797</v>
      </c>
      <c r="D48" s="4">
        <v>58.923317355236797</v>
      </c>
      <c r="E48" s="4">
        <v>51.451015591384198</v>
      </c>
      <c r="F48" s="4">
        <v>47.943924063355297</v>
      </c>
      <c r="G48" s="4">
        <v>40.836699491601301</v>
      </c>
      <c r="H48" s="4">
        <v>37.497916797396798</v>
      </c>
      <c r="I48" s="4">
        <v>34.267123568523601</v>
      </c>
      <c r="J48" s="4">
        <v>31.0270976010362</v>
      </c>
      <c r="K48" s="4">
        <v>28.266466258437202</v>
      </c>
      <c r="L48" s="4">
        <v>25.711224601599898</v>
      </c>
    </row>
    <row r="49" spans="1:12" x14ac:dyDescent="0.3">
      <c r="A49" s="10" t="s">
        <v>117</v>
      </c>
      <c r="B49" s="2" t="s">
        <v>6</v>
      </c>
      <c r="C49" s="4">
        <v>5006.5241170996196</v>
      </c>
      <c r="D49" s="4">
        <v>3779.9215579819402</v>
      </c>
      <c r="E49" s="4">
        <v>1242.2714251057801</v>
      </c>
      <c r="F49" s="4">
        <v>955.962590930901</v>
      </c>
      <c r="G49" s="4">
        <v>471.39271044429898</v>
      </c>
      <c r="H49" s="4">
        <v>121.488886112505</v>
      </c>
      <c r="I49" s="4">
        <v>128.24890901395301</v>
      </c>
      <c r="J49" s="4">
        <v>160.04772439355301</v>
      </c>
      <c r="K49" s="4">
        <v>174.552794462001</v>
      </c>
      <c r="L49" s="4">
        <v>155.323087114917</v>
      </c>
    </row>
    <row r="50" spans="1:12" x14ac:dyDescent="0.3">
      <c r="A50" s="10" t="s">
        <v>118</v>
      </c>
      <c r="B50" s="2" t="s">
        <v>6</v>
      </c>
      <c r="C50" s="4">
        <v>1.8025456283172699E-2</v>
      </c>
      <c r="D50" s="4">
        <v>2.2956274378591198E-3</v>
      </c>
      <c r="E50" s="4">
        <v>2.04628903136781E-3</v>
      </c>
      <c r="F50" s="4">
        <v>1.5323415348934199E-3</v>
      </c>
      <c r="G50" s="4">
        <v>1.15523871147581E-3</v>
      </c>
      <c r="H50" s="4">
        <v>1.3274059527109E-3</v>
      </c>
      <c r="I50" s="4">
        <v>1.21568651103919E-3</v>
      </c>
      <c r="J50" s="4">
        <v>1.1359909823491401E-3</v>
      </c>
      <c r="K50" s="4">
        <v>7.4921169316384702E-4</v>
      </c>
      <c r="L50" s="5"/>
    </row>
    <row r="51" spans="1:12" x14ac:dyDescent="0.3">
      <c r="A51" s="10" t="s">
        <v>119</v>
      </c>
      <c r="B51" s="2" t="s">
        <v>6</v>
      </c>
      <c r="C51" s="4">
        <v>1240.7330523881301</v>
      </c>
      <c r="D51" s="4">
        <v>1105.97162372087</v>
      </c>
      <c r="E51" s="4">
        <v>1134.0190995476</v>
      </c>
      <c r="F51" s="4">
        <v>1265.6205903587199</v>
      </c>
      <c r="G51" s="4">
        <v>1168.7104954162301</v>
      </c>
      <c r="H51" s="4">
        <v>1085.35829303624</v>
      </c>
      <c r="I51" s="4">
        <v>996.06113971266097</v>
      </c>
      <c r="J51" s="4">
        <v>769.02631678427599</v>
      </c>
      <c r="K51" s="4">
        <v>790.55659270493004</v>
      </c>
      <c r="L51" s="4">
        <v>804.54362982740304</v>
      </c>
    </row>
    <row r="52" spans="1:12" x14ac:dyDescent="0.3">
      <c r="A52" s="10" t="s">
        <v>120</v>
      </c>
      <c r="B52" s="2" t="s">
        <v>6</v>
      </c>
      <c r="C52" s="4">
        <v>207.634529528434</v>
      </c>
      <c r="D52" s="4">
        <v>158.32944479815399</v>
      </c>
      <c r="E52" s="4">
        <v>137.66758518675499</v>
      </c>
      <c r="F52" s="4">
        <v>99.9823559012369</v>
      </c>
      <c r="G52" s="4">
        <v>87.354985941717302</v>
      </c>
      <c r="H52" s="4">
        <v>87.018111100296906</v>
      </c>
      <c r="I52" s="4">
        <v>88.258888757523394</v>
      </c>
      <c r="J52" s="4">
        <v>81.467660671015594</v>
      </c>
      <c r="K52" s="4">
        <v>59.595703781607597</v>
      </c>
      <c r="L52" s="4">
        <v>38.485870162020298</v>
      </c>
    </row>
    <row r="53" spans="1:12" x14ac:dyDescent="0.3">
      <c r="A53" s="10" t="s">
        <v>121</v>
      </c>
      <c r="B53" s="2" t="s">
        <v>6</v>
      </c>
      <c r="C53" s="4">
        <v>83.605576984407094</v>
      </c>
      <c r="D53" s="4">
        <v>81.930408226460301</v>
      </c>
      <c r="E53" s="4">
        <v>86.893978379239798</v>
      </c>
      <c r="F53" s="4">
        <v>83.067505025129293</v>
      </c>
      <c r="G53" s="4">
        <v>68.195380631487893</v>
      </c>
      <c r="H53" s="4">
        <v>55.1962768786737</v>
      </c>
      <c r="I53" s="4">
        <v>43.121502921291899</v>
      </c>
      <c r="J53" s="4">
        <v>31.411096826923401</v>
      </c>
      <c r="K53" s="4">
        <v>21.148821966411901</v>
      </c>
      <c r="L53" s="4">
        <v>11.5843270292384</v>
      </c>
    </row>
    <row r="54" spans="1:12" x14ac:dyDescent="0.3">
      <c r="A54" s="10" t="s">
        <v>122</v>
      </c>
      <c r="B54" s="2" t="s">
        <v>6</v>
      </c>
      <c r="C54" s="4">
        <v>166.91943910327001</v>
      </c>
      <c r="D54" s="4">
        <v>156.52463540685801</v>
      </c>
      <c r="E54" s="4">
        <v>146.545777739474</v>
      </c>
      <c r="F54" s="4">
        <v>120.277657447332</v>
      </c>
      <c r="G54" s="4">
        <v>83.178715291447503</v>
      </c>
      <c r="H54" s="4">
        <v>73.713530011808302</v>
      </c>
      <c r="I54" s="4">
        <v>72.533588925752795</v>
      </c>
      <c r="J54" s="4">
        <v>73.425642295231597</v>
      </c>
      <c r="K54" s="4">
        <v>65.181623753066106</v>
      </c>
      <c r="L54" s="4">
        <v>48.431090328639399</v>
      </c>
    </row>
    <row r="55" spans="1:12" x14ac:dyDescent="0.3">
      <c r="A55" s="10" t="s">
        <v>123</v>
      </c>
      <c r="B55" s="2" t="s">
        <v>6</v>
      </c>
      <c r="C55" s="4">
        <v>449.44476665569698</v>
      </c>
      <c r="D55" s="4">
        <v>456.72240410497102</v>
      </c>
      <c r="E55" s="4">
        <v>409.07704480612801</v>
      </c>
      <c r="F55" s="4">
        <v>330.938478827241</v>
      </c>
      <c r="G55" s="4">
        <v>299.63443420035298</v>
      </c>
      <c r="H55" s="4">
        <v>262.59523216754599</v>
      </c>
      <c r="I55" s="4">
        <v>236.43560545874399</v>
      </c>
      <c r="J55" s="4">
        <v>136.704294438544</v>
      </c>
      <c r="K55" s="4">
        <v>73.1866840300588</v>
      </c>
      <c r="L55" s="4">
        <v>74.292422303901304</v>
      </c>
    </row>
    <row r="56" spans="1:12" x14ac:dyDescent="0.3">
      <c r="A56" s="10" t="s">
        <v>115</v>
      </c>
      <c r="B56" s="2" t="s">
        <v>7</v>
      </c>
      <c r="C56" s="4">
        <v>6.5699179678512998</v>
      </c>
      <c r="D56" s="4">
        <v>15.6479764468853</v>
      </c>
      <c r="E56" s="4">
        <v>16.938976752904999</v>
      </c>
      <c r="F56" s="4">
        <v>10.5696944064356</v>
      </c>
      <c r="G56" s="4">
        <v>2.7435408736643102E-3</v>
      </c>
      <c r="H56" s="4">
        <v>0.13243981411022601</v>
      </c>
      <c r="I56" s="4">
        <v>10.657712169753299</v>
      </c>
      <c r="J56" s="4">
        <v>13.782476275422599</v>
      </c>
      <c r="K56" s="4">
        <v>82.812201348699702</v>
      </c>
      <c r="L56" s="4">
        <v>86.730549146109396</v>
      </c>
    </row>
    <row r="57" spans="1:12" x14ac:dyDescent="0.3">
      <c r="A57" s="10" t="s">
        <v>116</v>
      </c>
      <c r="B57" s="2" t="s">
        <v>7</v>
      </c>
      <c r="C57" s="4">
        <v>60.868608318191797</v>
      </c>
      <c r="D57" s="4">
        <v>58.924962850357197</v>
      </c>
      <c r="E57" s="4">
        <v>52.085364349114002</v>
      </c>
      <c r="F57" s="4">
        <v>47.906525177491702</v>
      </c>
      <c r="G57" s="4">
        <v>40.826540349680002</v>
      </c>
      <c r="H57" s="4">
        <v>37.470542469210599</v>
      </c>
      <c r="I57" s="4">
        <v>34.262123396116898</v>
      </c>
      <c r="J57" s="4">
        <v>31.388435100268001</v>
      </c>
      <c r="K57" s="4">
        <v>28.414130912741101</v>
      </c>
      <c r="L57" s="4">
        <v>25.724714754986898</v>
      </c>
    </row>
    <row r="58" spans="1:12" x14ac:dyDescent="0.3">
      <c r="A58" s="10" t="s">
        <v>117</v>
      </c>
      <c r="B58" s="2" t="s">
        <v>7</v>
      </c>
      <c r="C58" s="4">
        <v>5006.5241170996196</v>
      </c>
      <c r="D58" s="4">
        <v>3779.7708363400202</v>
      </c>
      <c r="E58" s="4">
        <v>1242.2714251057801</v>
      </c>
      <c r="F58" s="4">
        <v>958.98387698119097</v>
      </c>
      <c r="G58" s="4">
        <v>470.64364994514199</v>
      </c>
      <c r="H58" s="4">
        <v>115.136753419447</v>
      </c>
      <c r="I58" s="4">
        <v>123.102792219682</v>
      </c>
      <c r="J58" s="4">
        <v>140.99184444246799</v>
      </c>
      <c r="K58" s="4">
        <v>176.414550927693</v>
      </c>
      <c r="L58" s="4">
        <v>177.82214607562099</v>
      </c>
    </row>
    <row r="59" spans="1:12" x14ac:dyDescent="0.3">
      <c r="A59" s="10" t="s">
        <v>118</v>
      </c>
      <c r="B59" s="2" t="s">
        <v>7</v>
      </c>
      <c r="C59" s="4">
        <v>1.80254603433916E-2</v>
      </c>
      <c r="D59" s="4">
        <v>2.2858539737754301E-3</v>
      </c>
      <c r="E59" s="4">
        <v>2.0968385403759698E-3</v>
      </c>
      <c r="F59" s="4">
        <v>1.6576444919864299E-3</v>
      </c>
      <c r="G59" s="4">
        <v>1.26284094999536E-3</v>
      </c>
      <c r="H59" s="4">
        <v>8.0856346834511203E-4</v>
      </c>
      <c r="I59" s="4">
        <v>3.0777338775147601E-4</v>
      </c>
      <c r="J59" s="4">
        <v>4.1210015412459998E-5</v>
      </c>
      <c r="K59" s="5"/>
      <c r="L59" s="5"/>
    </row>
    <row r="60" spans="1:12" x14ac:dyDescent="0.3">
      <c r="A60" s="10" t="s">
        <v>119</v>
      </c>
      <c r="B60" s="2" t="s">
        <v>7</v>
      </c>
      <c r="C60" s="4">
        <v>1240.7330523881301</v>
      </c>
      <c r="D60" s="4">
        <v>1106.3777735282099</v>
      </c>
      <c r="E60" s="4">
        <v>1129.4863766206499</v>
      </c>
      <c r="F60" s="4">
        <v>1265.96320602024</v>
      </c>
      <c r="G60" s="4">
        <v>1171.3024414517199</v>
      </c>
      <c r="H60" s="4">
        <v>1096.8201447618601</v>
      </c>
      <c r="I60" s="4">
        <v>991.09961356782503</v>
      </c>
      <c r="J60" s="4">
        <v>944.32430433707998</v>
      </c>
      <c r="K60" s="4">
        <v>791.11245165859998</v>
      </c>
      <c r="L60" s="4">
        <v>804.49017285025502</v>
      </c>
    </row>
    <row r="61" spans="1:12" x14ac:dyDescent="0.3">
      <c r="A61" s="10" t="s">
        <v>120</v>
      </c>
      <c r="B61" s="2" t="s">
        <v>7</v>
      </c>
      <c r="C61" s="4">
        <v>207.63456628295799</v>
      </c>
      <c r="D61" s="4">
        <v>160.40957359042099</v>
      </c>
      <c r="E61" s="4">
        <v>141.108323661811</v>
      </c>
      <c r="F61" s="4">
        <v>102.92054058596401</v>
      </c>
      <c r="G61" s="4">
        <v>89.798976493526993</v>
      </c>
      <c r="H61" s="4">
        <v>89.040585637207101</v>
      </c>
      <c r="I61" s="4">
        <v>80.147567586377704</v>
      </c>
      <c r="J61" s="4">
        <v>67.911439492109494</v>
      </c>
      <c r="K61" s="4">
        <v>51.912732933760303</v>
      </c>
      <c r="L61" s="4">
        <v>36.093786146639403</v>
      </c>
    </row>
    <row r="62" spans="1:12" x14ac:dyDescent="0.3">
      <c r="A62" s="10" t="s">
        <v>121</v>
      </c>
      <c r="B62" s="2" t="s">
        <v>7</v>
      </c>
      <c r="C62" s="4">
        <v>83.605576984407094</v>
      </c>
      <c r="D62" s="4">
        <v>81.9308047270694</v>
      </c>
      <c r="E62" s="4">
        <v>86.888509530680395</v>
      </c>
      <c r="F62" s="4">
        <v>83.080570083197998</v>
      </c>
      <c r="G62" s="4">
        <v>68.205560327283294</v>
      </c>
      <c r="H62" s="4">
        <v>55.267446953552401</v>
      </c>
      <c r="I62" s="4">
        <v>43.534155623183402</v>
      </c>
      <c r="J62" s="4">
        <v>31.850803300946598</v>
      </c>
      <c r="K62" s="4">
        <v>21.562982062056498</v>
      </c>
      <c r="L62" s="4">
        <v>11.5723936544482</v>
      </c>
    </row>
    <row r="63" spans="1:12" x14ac:dyDescent="0.3">
      <c r="A63" s="10" t="s">
        <v>122</v>
      </c>
      <c r="B63" s="2" t="s">
        <v>7</v>
      </c>
      <c r="C63" s="4">
        <v>166.72546338636499</v>
      </c>
      <c r="D63" s="4">
        <v>156.53269374300501</v>
      </c>
      <c r="E63" s="4">
        <v>147.65958683618399</v>
      </c>
      <c r="F63" s="4">
        <v>121.779131882489</v>
      </c>
      <c r="G63" s="4">
        <v>83.056327862531006</v>
      </c>
      <c r="H63" s="4">
        <v>73.875130629510295</v>
      </c>
      <c r="I63" s="4">
        <v>70.210845992280795</v>
      </c>
      <c r="J63" s="4">
        <v>70.977945029727096</v>
      </c>
      <c r="K63" s="4">
        <v>70.900803450233695</v>
      </c>
      <c r="L63" s="4">
        <v>62.4053398671605</v>
      </c>
    </row>
    <row r="64" spans="1:12" x14ac:dyDescent="0.3">
      <c r="A64" s="10" t="s">
        <v>123</v>
      </c>
      <c r="B64" s="2" t="s">
        <v>7</v>
      </c>
      <c r="C64" s="4">
        <v>449.44476665569601</v>
      </c>
      <c r="D64" s="4">
        <v>456.72257586266699</v>
      </c>
      <c r="E64" s="4">
        <v>409.070257204374</v>
      </c>
      <c r="F64" s="4">
        <v>331.03023483907702</v>
      </c>
      <c r="G64" s="4">
        <v>299.67033372738399</v>
      </c>
      <c r="H64" s="4">
        <v>261.79568526364102</v>
      </c>
      <c r="I64" s="4">
        <v>234.22012899040999</v>
      </c>
      <c r="J64" s="4">
        <v>133.75653947218299</v>
      </c>
      <c r="K64" s="4">
        <v>71.115532436583507</v>
      </c>
      <c r="L64" s="4">
        <v>72.461146368440595</v>
      </c>
    </row>
    <row r="65" spans="1:12" x14ac:dyDescent="0.3">
      <c r="A65" s="10" t="s">
        <v>115</v>
      </c>
      <c r="B65" s="2" t="s">
        <v>10</v>
      </c>
      <c r="C65" s="4">
        <v>4.2389333965801796</v>
      </c>
      <c r="D65" s="4">
        <v>13.341474232593001</v>
      </c>
      <c r="E65" s="4">
        <v>14.633517163484401</v>
      </c>
      <c r="F65" s="4">
        <v>8.2642607352835</v>
      </c>
      <c r="G65" s="5"/>
      <c r="H65" s="4">
        <v>0.16455529760838</v>
      </c>
      <c r="I65" s="4">
        <v>6.5642852072801903</v>
      </c>
      <c r="J65" s="4">
        <v>70.920549086428395</v>
      </c>
      <c r="K65" s="4">
        <v>88.2998977025253</v>
      </c>
      <c r="L65" s="4">
        <v>69.027873040353299</v>
      </c>
    </row>
    <row r="66" spans="1:12" x14ac:dyDescent="0.3">
      <c r="A66" s="10" t="s">
        <v>116</v>
      </c>
      <c r="B66" s="2" t="s">
        <v>10</v>
      </c>
      <c r="C66" s="4">
        <v>60.868608318191797</v>
      </c>
      <c r="D66" s="4">
        <v>58.923316010775999</v>
      </c>
      <c r="E66" s="4">
        <v>51.448107398419403</v>
      </c>
      <c r="F66" s="4">
        <v>47.9441649524273</v>
      </c>
      <c r="G66" s="4">
        <v>40.836798401820801</v>
      </c>
      <c r="H66" s="4">
        <v>37.497916797396798</v>
      </c>
      <c r="I66" s="4">
        <v>34.267123568523601</v>
      </c>
      <c r="J66" s="4">
        <v>31.075228602645399</v>
      </c>
      <c r="K66" s="4">
        <v>28.266925168468699</v>
      </c>
      <c r="L66" s="4">
        <v>25.711110800533799</v>
      </c>
    </row>
    <row r="67" spans="1:12" x14ac:dyDescent="0.3">
      <c r="A67" s="10" t="s">
        <v>117</v>
      </c>
      <c r="B67" s="2" t="s">
        <v>10</v>
      </c>
      <c r="C67" s="4">
        <v>5006.5241170996196</v>
      </c>
      <c r="D67" s="4">
        <v>3779.9215579819402</v>
      </c>
      <c r="E67" s="4">
        <v>1242.2714251057801</v>
      </c>
      <c r="F67" s="4">
        <v>955.10788249282496</v>
      </c>
      <c r="G67" s="4">
        <v>470.965454675692</v>
      </c>
      <c r="H67" s="4">
        <v>120.52780218880299</v>
      </c>
      <c r="I67" s="4">
        <v>127.975532523952</v>
      </c>
      <c r="J67" s="4">
        <v>158.93534225872301</v>
      </c>
      <c r="K67" s="4">
        <v>173.97585215306501</v>
      </c>
      <c r="L67" s="4">
        <v>151.223706455685</v>
      </c>
    </row>
    <row r="68" spans="1:12" x14ac:dyDescent="0.3">
      <c r="A68" s="10" t="s">
        <v>118</v>
      </c>
      <c r="B68" s="2" t="s">
        <v>10</v>
      </c>
      <c r="C68" s="4">
        <v>1.8025456283172699E-2</v>
      </c>
      <c r="D68" s="4">
        <v>2.29571676214708E-3</v>
      </c>
      <c r="E68" s="4">
        <v>2.0463670402863302E-3</v>
      </c>
      <c r="F68" s="4">
        <v>1.5321013852815501E-3</v>
      </c>
      <c r="G68" s="4">
        <v>1.1554784674325E-3</v>
      </c>
      <c r="H68" s="4">
        <v>1.3261013405680901E-3</v>
      </c>
      <c r="I68" s="4">
        <v>1.2162006398108601E-3</v>
      </c>
      <c r="J68" s="4">
        <v>1.1290063003563801E-3</v>
      </c>
      <c r="K68" s="4">
        <v>7.45268777086203E-4</v>
      </c>
      <c r="L68" s="5"/>
    </row>
    <row r="69" spans="1:12" x14ac:dyDescent="0.3">
      <c r="A69" s="10" t="s">
        <v>119</v>
      </c>
      <c r="B69" s="2" t="s">
        <v>10</v>
      </c>
      <c r="C69" s="4">
        <v>1240.7330523881301</v>
      </c>
      <c r="D69" s="4">
        <v>1106.01959815845</v>
      </c>
      <c r="E69" s="4">
        <v>1134.1389160056499</v>
      </c>
      <c r="F69" s="4">
        <v>1265.8624318649599</v>
      </c>
      <c r="G69" s="4">
        <v>1169.2837669104299</v>
      </c>
      <c r="H69" s="4">
        <v>1088.3469377174599</v>
      </c>
      <c r="I69" s="4">
        <v>986.17093331226204</v>
      </c>
      <c r="J69" s="4">
        <v>769.06467522767605</v>
      </c>
      <c r="K69" s="4">
        <v>790.55712783401702</v>
      </c>
      <c r="L69" s="4">
        <v>804.55834685596096</v>
      </c>
    </row>
    <row r="70" spans="1:12" x14ac:dyDescent="0.3">
      <c r="A70" s="10" t="s">
        <v>120</v>
      </c>
      <c r="B70" s="2" t="s">
        <v>10</v>
      </c>
      <c r="C70" s="4">
        <v>207.634529528434</v>
      </c>
      <c r="D70" s="4">
        <v>158.329356086069</v>
      </c>
      <c r="E70" s="4">
        <v>137.65326558349699</v>
      </c>
      <c r="F70" s="4">
        <v>99.956195287798394</v>
      </c>
      <c r="G70" s="4">
        <v>87.364173943572297</v>
      </c>
      <c r="H70" s="4">
        <v>86.958173306226499</v>
      </c>
      <c r="I70" s="4">
        <v>88.2302363236942</v>
      </c>
      <c r="J70" s="4">
        <v>80.964798309303902</v>
      </c>
      <c r="K70" s="4">
        <v>59.427286520961303</v>
      </c>
      <c r="L70" s="4">
        <v>38.524800730745497</v>
      </c>
    </row>
    <row r="71" spans="1:12" x14ac:dyDescent="0.3">
      <c r="A71" s="10" t="s">
        <v>121</v>
      </c>
      <c r="B71" s="2" t="s">
        <v>10</v>
      </c>
      <c r="C71" s="4">
        <v>83.605576984407094</v>
      </c>
      <c r="D71" s="4">
        <v>81.930408226460301</v>
      </c>
      <c r="E71" s="4">
        <v>86.893912176993297</v>
      </c>
      <c r="F71" s="4">
        <v>83.067435881799099</v>
      </c>
      <c r="G71" s="4">
        <v>68.195308580918507</v>
      </c>
      <c r="H71" s="4">
        <v>55.196229307533898</v>
      </c>
      <c r="I71" s="4">
        <v>43.121502921291899</v>
      </c>
      <c r="J71" s="4">
        <v>31.411156412895998</v>
      </c>
      <c r="K71" s="4">
        <v>21.148881552384601</v>
      </c>
      <c r="L71" s="4">
        <v>11.5866176741334</v>
      </c>
    </row>
    <row r="72" spans="1:12" x14ac:dyDescent="0.3">
      <c r="A72" s="10" t="s">
        <v>122</v>
      </c>
      <c r="B72" s="2" t="s">
        <v>10</v>
      </c>
      <c r="C72" s="4">
        <v>166.918106837653</v>
      </c>
      <c r="D72" s="4">
        <v>156.524435082998</v>
      </c>
      <c r="E72" s="4">
        <v>146.63499824409999</v>
      </c>
      <c r="F72" s="4">
        <v>120.365598866431</v>
      </c>
      <c r="G72" s="4">
        <v>83.258361746499801</v>
      </c>
      <c r="H72" s="4">
        <v>73.9078426918486</v>
      </c>
      <c r="I72" s="4">
        <v>72.595342154087504</v>
      </c>
      <c r="J72" s="4">
        <v>73.212891197301204</v>
      </c>
      <c r="K72" s="4">
        <v>65.085452038846199</v>
      </c>
      <c r="L72" s="4">
        <v>47.238183513487797</v>
      </c>
    </row>
    <row r="73" spans="1:12" x14ac:dyDescent="0.3">
      <c r="A73" s="10" t="s">
        <v>123</v>
      </c>
      <c r="B73" s="2" t="s">
        <v>10</v>
      </c>
      <c r="C73" s="4">
        <v>449.44476665569698</v>
      </c>
      <c r="D73" s="4">
        <v>456.72240410497102</v>
      </c>
      <c r="E73" s="4">
        <v>409.07704480612801</v>
      </c>
      <c r="F73" s="4">
        <v>330.93773793256997</v>
      </c>
      <c r="G73" s="4">
        <v>299.63443420035298</v>
      </c>
      <c r="H73" s="4">
        <v>262.60022531691999</v>
      </c>
      <c r="I73" s="4">
        <v>236.443956789944</v>
      </c>
      <c r="J73" s="4">
        <v>136.60631000448299</v>
      </c>
      <c r="K73" s="4">
        <v>73.117362041370399</v>
      </c>
      <c r="L73" s="4">
        <v>74.304420474962697</v>
      </c>
    </row>
    <row r="74" spans="1:12" x14ac:dyDescent="0.3">
      <c r="A74" s="10" t="s">
        <v>115</v>
      </c>
      <c r="B74" s="2" t="s">
        <v>13</v>
      </c>
      <c r="C74" s="4">
        <v>5.1589275336716502</v>
      </c>
      <c r="D74" s="4">
        <v>14.2653805665955</v>
      </c>
      <c r="E74" s="4">
        <v>11.8276229353639</v>
      </c>
      <c r="F74" s="4">
        <v>4.7780164232971796</v>
      </c>
      <c r="G74" s="4">
        <v>4.3367662192989303E-3</v>
      </c>
      <c r="H74" s="4">
        <v>0.18565708721476301</v>
      </c>
      <c r="I74" s="4">
        <v>6.0753438297771796</v>
      </c>
      <c r="J74" s="4">
        <v>137.25061279868899</v>
      </c>
      <c r="K74" s="4">
        <v>208.54600697373601</v>
      </c>
      <c r="L74" s="4">
        <v>185.81968158107</v>
      </c>
    </row>
    <row r="75" spans="1:12" x14ac:dyDescent="0.3">
      <c r="A75" s="10" t="s">
        <v>116</v>
      </c>
      <c r="B75" s="2" t="s">
        <v>13</v>
      </c>
      <c r="C75" s="4">
        <v>60.868608318191797</v>
      </c>
      <c r="D75" s="4">
        <v>58.923317355236797</v>
      </c>
      <c r="E75" s="4">
        <v>51.451015591384198</v>
      </c>
      <c r="F75" s="4">
        <v>47.943924063355297</v>
      </c>
      <c r="G75" s="4">
        <v>40.836699491601301</v>
      </c>
      <c r="H75" s="4">
        <v>37.497916797396798</v>
      </c>
      <c r="I75" s="4">
        <v>34.267123568523601</v>
      </c>
      <c r="J75" s="4">
        <v>31.0270976010362</v>
      </c>
      <c r="K75" s="4">
        <v>28.266466258437202</v>
      </c>
      <c r="L75" s="4">
        <v>25.711224601599898</v>
      </c>
    </row>
    <row r="76" spans="1:12" x14ac:dyDescent="0.3">
      <c r="A76" s="10" t="s">
        <v>117</v>
      </c>
      <c r="B76" s="2" t="s">
        <v>13</v>
      </c>
      <c r="C76" s="4">
        <v>5006.5241170996196</v>
      </c>
      <c r="D76" s="4">
        <v>3779.9215579819402</v>
      </c>
      <c r="E76" s="4">
        <v>1242.2714251057901</v>
      </c>
      <c r="F76" s="4">
        <v>955.96259092889795</v>
      </c>
      <c r="G76" s="4">
        <v>471.392710454716</v>
      </c>
      <c r="H76" s="4">
        <v>121.48888611203201</v>
      </c>
      <c r="I76" s="4">
        <v>128.24890901395301</v>
      </c>
      <c r="J76" s="4">
        <v>160.04772440009901</v>
      </c>
      <c r="K76" s="4">
        <v>174.55279446199401</v>
      </c>
      <c r="L76" s="4">
        <v>155.32308711491299</v>
      </c>
    </row>
    <row r="77" spans="1:12" x14ac:dyDescent="0.3">
      <c r="A77" s="10" t="s">
        <v>118</v>
      </c>
      <c r="B77" s="2" t="s">
        <v>13</v>
      </c>
      <c r="C77" s="4">
        <v>1.8025456283172699E-2</v>
      </c>
      <c r="D77" s="4">
        <v>2.2956274378591198E-3</v>
      </c>
      <c r="E77" s="4">
        <v>2.04628903136781E-3</v>
      </c>
      <c r="F77" s="4">
        <v>1.5323415348934199E-3</v>
      </c>
      <c r="G77" s="4">
        <v>1.15523871147581E-3</v>
      </c>
      <c r="H77" s="4">
        <v>1.32740595271091E-3</v>
      </c>
      <c r="I77" s="4">
        <v>1.21568651101548E-3</v>
      </c>
      <c r="J77" s="4">
        <v>1.1359909824061099E-3</v>
      </c>
      <c r="K77" s="4">
        <v>7.4921169319531198E-4</v>
      </c>
      <c r="L77" s="5"/>
    </row>
    <row r="78" spans="1:12" x14ac:dyDescent="0.3">
      <c r="A78" s="10" t="s">
        <v>119</v>
      </c>
      <c r="B78" s="2" t="s">
        <v>13</v>
      </c>
      <c r="C78" s="4">
        <v>1240.7181894113801</v>
      </c>
      <c r="D78" s="4">
        <v>1105.97118654471</v>
      </c>
      <c r="E78" s="4">
        <v>1133.54887333177</v>
      </c>
      <c r="F78" s="4">
        <v>1265.7625324614801</v>
      </c>
      <c r="G78" s="4">
        <v>1168.7104954162301</v>
      </c>
      <c r="H78" s="4">
        <v>1085.35829303624</v>
      </c>
      <c r="I78" s="4">
        <v>996.061139712662</v>
      </c>
      <c r="J78" s="4">
        <v>769.02631678412695</v>
      </c>
      <c r="K78" s="4">
        <v>790.55659270493004</v>
      </c>
      <c r="L78" s="4">
        <v>804.54362982740395</v>
      </c>
    </row>
    <row r="79" spans="1:12" x14ac:dyDescent="0.3">
      <c r="A79" s="10" t="s">
        <v>120</v>
      </c>
      <c r="B79" s="2" t="s">
        <v>13</v>
      </c>
      <c r="C79" s="4">
        <v>207.63450935395099</v>
      </c>
      <c r="D79" s="4">
        <v>159.33728345567499</v>
      </c>
      <c r="E79" s="4">
        <v>138.71139014565401</v>
      </c>
      <c r="F79" s="4">
        <v>99.9824864837597</v>
      </c>
      <c r="G79" s="4">
        <v>87.354985941716805</v>
      </c>
      <c r="H79" s="4">
        <v>87.018111100295897</v>
      </c>
      <c r="I79" s="4">
        <v>88.258888757521703</v>
      </c>
      <c r="J79" s="4">
        <v>81.467660673140202</v>
      </c>
      <c r="K79" s="4">
        <v>59.595703780365803</v>
      </c>
      <c r="L79" s="4">
        <v>38.4858701633541</v>
      </c>
    </row>
    <row r="80" spans="1:12" x14ac:dyDescent="0.3">
      <c r="A80" s="10" t="s">
        <v>121</v>
      </c>
      <c r="B80" s="2" t="s">
        <v>13</v>
      </c>
      <c r="C80" s="4">
        <v>83.605576984407094</v>
      </c>
      <c r="D80" s="4">
        <v>81.930408226460301</v>
      </c>
      <c r="E80" s="4">
        <v>86.893978379239798</v>
      </c>
      <c r="F80" s="4">
        <v>83.067505025129293</v>
      </c>
      <c r="G80" s="4">
        <v>68.195380631487893</v>
      </c>
      <c r="H80" s="4">
        <v>55.1962768786737</v>
      </c>
      <c r="I80" s="4">
        <v>43.121502921291899</v>
      </c>
      <c r="J80" s="4">
        <v>31.411096826923401</v>
      </c>
      <c r="K80" s="4">
        <v>21.148821966411901</v>
      </c>
      <c r="L80" s="4">
        <v>11.5843270292384</v>
      </c>
    </row>
    <row r="81" spans="1:12" x14ac:dyDescent="0.3">
      <c r="A81" s="10" t="s">
        <v>122</v>
      </c>
      <c r="B81" s="2" t="s">
        <v>13</v>
      </c>
      <c r="C81" s="4">
        <v>166.919439103504</v>
      </c>
      <c r="D81" s="4">
        <v>156.52463540685801</v>
      </c>
      <c r="E81" s="4">
        <v>146.543145798198</v>
      </c>
      <c r="F81" s="4">
        <v>120.277657446631</v>
      </c>
      <c r="G81" s="4">
        <v>83.178715290837303</v>
      </c>
      <c r="H81" s="4">
        <v>73.7135300111578</v>
      </c>
      <c r="I81" s="4">
        <v>72.533588925090697</v>
      </c>
      <c r="J81" s="4">
        <v>73.425642298336498</v>
      </c>
      <c r="K81" s="4">
        <v>65.181623752865804</v>
      </c>
      <c r="L81" s="4">
        <v>48.431090328610502</v>
      </c>
    </row>
    <row r="82" spans="1:12" x14ac:dyDescent="0.3">
      <c r="A82" s="10" t="s">
        <v>123</v>
      </c>
      <c r="B82" s="2" t="s">
        <v>13</v>
      </c>
      <c r="C82" s="4">
        <v>449.44476665569698</v>
      </c>
      <c r="D82" s="4">
        <v>456.72240410497102</v>
      </c>
      <c r="E82" s="4">
        <v>409.07704480612801</v>
      </c>
      <c r="F82" s="4">
        <v>330.938478827241</v>
      </c>
      <c r="G82" s="4">
        <v>299.63443420035298</v>
      </c>
      <c r="H82" s="4">
        <v>262.59523216754599</v>
      </c>
      <c r="I82" s="4">
        <v>236.43560545874399</v>
      </c>
      <c r="J82" s="4">
        <v>136.704294438929</v>
      </c>
      <c r="K82" s="4">
        <v>73.186684030178697</v>
      </c>
      <c r="L82" s="4">
        <v>74.292422304143003</v>
      </c>
    </row>
    <row r="83" spans="1:12" x14ac:dyDescent="0.3">
      <c r="A83" s="10" t="s">
        <v>115</v>
      </c>
      <c r="B83" s="2" t="s">
        <v>14</v>
      </c>
      <c r="C83" s="4">
        <v>4.2389333965805998</v>
      </c>
      <c r="D83" s="4">
        <v>13.3414742325934</v>
      </c>
      <c r="E83" s="4">
        <v>14.633517163484401</v>
      </c>
      <c r="F83" s="4">
        <v>8.2642607352835</v>
      </c>
      <c r="G83" s="5"/>
      <c r="H83" s="4">
        <v>0.164555297608378</v>
      </c>
      <c r="I83" s="4">
        <v>6.44120079682859</v>
      </c>
      <c r="J83" s="4">
        <v>70.249381394136805</v>
      </c>
      <c r="K83" s="4">
        <v>82.585918170542598</v>
      </c>
      <c r="L83" s="4">
        <v>75.745427859266499</v>
      </c>
    </row>
    <row r="84" spans="1:12" x14ac:dyDescent="0.3">
      <c r="A84" s="10" t="s">
        <v>116</v>
      </c>
      <c r="B84" s="2" t="s">
        <v>14</v>
      </c>
      <c r="C84" s="4">
        <v>60.868608318191797</v>
      </c>
      <c r="D84" s="4">
        <v>58.923317355236797</v>
      </c>
      <c r="E84" s="4">
        <v>51.451015591384198</v>
      </c>
      <c r="F84" s="4">
        <v>47.943924063355297</v>
      </c>
      <c r="G84" s="4">
        <v>40.836699491601301</v>
      </c>
      <c r="H84" s="4">
        <v>37.497916797396798</v>
      </c>
      <c r="I84" s="4">
        <v>34.267123568523601</v>
      </c>
      <c r="J84" s="4">
        <v>31.0270976010362</v>
      </c>
      <c r="K84" s="4">
        <v>28.266466258437202</v>
      </c>
      <c r="L84" s="4">
        <v>25.711224601599898</v>
      </c>
    </row>
    <row r="85" spans="1:12" x14ac:dyDescent="0.3">
      <c r="A85" s="10" t="s">
        <v>117</v>
      </c>
      <c r="B85" s="2" t="s">
        <v>14</v>
      </c>
      <c r="C85" s="4">
        <v>5006.5241170996296</v>
      </c>
      <c r="D85" s="4">
        <v>3779.9215579819502</v>
      </c>
      <c r="E85" s="4">
        <v>1242.2714251057801</v>
      </c>
      <c r="F85" s="4">
        <v>955.96259093095603</v>
      </c>
      <c r="G85" s="4">
        <v>471.39271044484701</v>
      </c>
      <c r="H85" s="4">
        <v>121.488886113631</v>
      </c>
      <c r="I85" s="4">
        <v>128.24890901395301</v>
      </c>
      <c r="J85" s="4">
        <v>160.047724393468</v>
      </c>
      <c r="K85" s="4">
        <v>174.552794462001</v>
      </c>
      <c r="L85" s="4">
        <v>155.323087114917</v>
      </c>
    </row>
    <row r="86" spans="1:12" x14ac:dyDescent="0.3">
      <c r="A86" s="10" t="s">
        <v>118</v>
      </c>
      <c r="B86" s="2" t="s">
        <v>14</v>
      </c>
      <c r="C86" s="4">
        <v>1.8025456283172699E-2</v>
      </c>
      <c r="D86" s="4">
        <v>2.2956274378591198E-3</v>
      </c>
      <c r="E86" s="4">
        <v>2.04628903136781E-3</v>
      </c>
      <c r="F86" s="4">
        <v>1.5323415348934199E-3</v>
      </c>
      <c r="G86" s="4">
        <v>1.15523871147581E-3</v>
      </c>
      <c r="H86" s="4">
        <v>1.32740595271091E-3</v>
      </c>
      <c r="I86" s="4">
        <v>1.2156865110396699E-3</v>
      </c>
      <c r="J86" s="4">
        <v>1.13599098234799E-3</v>
      </c>
      <c r="K86" s="4">
        <v>7.4921169317990004E-4</v>
      </c>
      <c r="L86" s="5"/>
    </row>
    <row r="87" spans="1:12" x14ac:dyDescent="0.3">
      <c r="A87" s="10" t="s">
        <v>119</v>
      </c>
      <c r="B87" s="2" t="s">
        <v>14</v>
      </c>
      <c r="C87" s="4">
        <v>1240.7330523881301</v>
      </c>
      <c r="D87" s="4">
        <v>1105.97162372087</v>
      </c>
      <c r="E87" s="4">
        <v>1134.01909954747</v>
      </c>
      <c r="F87" s="4">
        <v>1265.61576904958</v>
      </c>
      <c r="G87" s="4">
        <v>1168.7104954162401</v>
      </c>
      <c r="H87" s="4">
        <v>1085.35829303624</v>
      </c>
      <c r="I87" s="4">
        <v>996.06113971266097</v>
      </c>
      <c r="J87" s="4">
        <v>769.02631678426906</v>
      </c>
      <c r="K87" s="4">
        <v>790.55659270492902</v>
      </c>
      <c r="L87" s="4">
        <v>804.54362982740304</v>
      </c>
    </row>
    <row r="88" spans="1:12" x14ac:dyDescent="0.3">
      <c r="A88" s="10" t="s">
        <v>120</v>
      </c>
      <c r="B88" s="2" t="s">
        <v>14</v>
      </c>
      <c r="C88" s="4">
        <v>207.63452952843301</v>
      </c>
      <c r="D88" s="4">
        <v>158.32944479815399</v>
      </c>
      <c r="E88" s="4">
        <v>137.66758518675499</v>
      </c>
      <c r="F88" s="4">
        <v>99.982355901236801</v>
      </c>
      <c r="G88" s="4">
        <v>87.354985941717302</v>
      </c>
      <c r="H88" s="4">
        <v>87.018111100296807</v>
      </c>
      <c r="I88" s="4">
        <v>88.258888757523295</v>
      </c>
      <c r="J88" s="4">
        <v>81.467660670972506</v>
      </c>
      <c r="K88" s="4">
        <v>59.5957037827542</v>
      </c>
      <c r="L88" s="4">
        <v>38.485870161992999</v>
      </c>
    </row>
    <row r="89" spans="1:12" x14ac:dyDescent="0.3">
      <c r="A89" s="10" t="s">
        <v>121</v>
      </c>
      <c r="B89" s="2" t="s">
        <v>14</v>
      </c>
      <c r="C89" s="4">
        <v>83.605576984407094</v>
      </c>
      <c r="D89" s="4">
        <v>81.930408226460301</v>
      </c>
      <c r="E89" s="4">
        <v>86.893978379239798</v>
      </c>
      <c r="F89" s="4">
        <v>83.067505025129293</v>
      </c>
      <c r="G89" s="4">
        <v>68.195380631487893</v>
      </c>
      <c r="H89" s="4">
        <v>55.1962768786737</v>
      </c>
      <c r="I89" s="4">
        <v>43.121502921291899</v>
      </c>
      <c r="J89" s="4">
        <v>31.411096826923401</v>
      </c>
      <c r="K89" s="4">
        <v>21.148821966411901</v>
      </c>
      <c r="L89" s="4">
        <v>11.5843270292384</v>
      </c>
    </row>
    <row r="90" spans="1:12" x14ac:dyDescent="0.3">
      <c r="A90" s="10" t="s">
        <v>122</v>
      </c>
      <c r="B90" s="2" t="s">
        <v>14</v>
      </c>
      <c r="C90" s="4">
        <v>166.91943910326501</v>
      </c>
      <c r="D90" s="4">
        <v>156.52463540685901</v>
      </c>
      <c r="E90" s="4">
        <v>146.54577773989101</v>
      </c>
      <c r="F90" s="4">
        <v>120.277657447763</v>
      </c>
      <c r="G90" s="4">
        <v>83.178715291962405</v>
      </c>
      <c r="H90" s="4">
        <v>73.713530012368096</v>
      </c>
      <c r="I90" s="4">
        <v>72.533588926217504</v>
      </c>
      <c r="J90" s="4">
        <v>73.425642295599602</v>
      </c>
      <c r="K90" s="4">
        <v>65.181623753681393</v>
      </c>
      <c r="L90" s="4">
        <v>48.431090329123101</v>
      </c>
    </row>
    <row r="91" spans="1:12" x14ac:dyDescent="0.3">
      <c r="A91" s="10" t="s">
        <v>123</v>
      </c>
      <c r="B91" s="2" t="s">
        <v>14</v>
      </c>
      <c r="C91" s="4">
        <v>449.44476665569698</v>
      </c>
      <c r="D91" s="4">
        <v>456.72240410497102</v>
      </c>
      <c r="E91" s="4">
        <v>409.07704480612801</v>
      </c>
      <c r="F91" s="4">
        <v>330.938478827241</v>
      </c>
      <c r="G91" s="4">
        <v>299.63443420035298</v>
      </c>
      <c r="H91" s="4">
        <v>262.59523216754599</v>
      </c>
      <c r="I91" s="4">
        <v>236.43560545874399</v>
      </c>
      <c r="J91" s="4">
        <v>136.70429443853601</v>
      </c>
      <c r="K91" s="4">
        <v>73.186684030144505</v>
      </c>
      <c r="L91" s="4">
        <v>74.292422303896402</v>
      </c>
    </row>
    <row r="92" spans="1:12" x14ac:dyDescent="0.3">
      <c r="A92" s="10" t="s">
        <v>115</v>
      </c>
      <c r="B92" s="2" t="s">
        <v>15</v>
      </c>
      <c r="C92" s="4">
        <v>5.1589275336718199</v>
      </c>
      <c r="D92" s="4">
        <v>14.265380566595701</v>
      </c>
      <c r="E92" s="4">
        <v>11.8276229353639</v>
      </c>
      <c r="F92" s="4">
        <v>4.7780164232971796</v>
      </c>
      <c r="G92" s="4">
        <v>4.3367662192989303E-3</v>
      </c>
      <c r="H92" s="4">
        <v>0.18565708721476301</v>
      </c>
      <c r="I92" s="4">
        <v>6.0753438297826596</v>
      </c>
      <c r="J92" s="4">
        <v>137.25061279865301</v>
      </c>
      <c r="K92" s="4">
        <v>208.546007035733</v>
      </c>
      <c r="L92" s="4">
        <v>236.039237136521</v>
      </c>
    </row>
    <row r="93" spans="1:12" x14ac:dyDescent="0.3">
      <c r="A93" s="10" t="s">
        <v>116</v>
      </c>
      <c r="B93" s="2" t="s">
        <v>15</v>
      </c>
      <c r="C93" s="4">
        <v>60.868608318191797</v>
      </c>
      <c r="D93" s="4">
        <v>58.923317355236797</v>
      </c>
      <c r="E93" s="4">
        <v>51.451015591384198</v>
      </c>
      <c r="F93" s="4">
        <v>47.943924063355297</v>
      </c>
      <c r="G93" s="4">
        <v>40.836699491601301</v>
      </c>
      <c r="H93" s="4">
        <v>37.497916797396798</v>
      </c>
      <c r="I93" s="4">
        <v>34.267123568523601</v>
      </c>
      <c r="J93" s="4">
        <v>31.0270976010362</v>
      </c>
      <c r="K93" s="4">
        <v>28.266466258437202</v>
      </c>
      <c r="L93" s="4">
        <v>25.711224601599898</v>
      </c>
    </row>
    <row r="94" spans="1:12" x14ac:dyDescent="0.3">
      <c r="A94" s="10" t="s">
        <v>117</v>
      </c>
      <c r="B94" s="2" t="s">
        <v>15</v>
      </c>
      <c r="C94" s="4">
        <v>5006.5241170996196</v>
      </c>
      <c r="D94" s="4">
        <v>3779.9215579819502</v>
      </c>
      <c r="E94" s="4">
        <v>1242.2714251057801</v>
      </c>
      <c r="F94" s="4">
        <v>955.96259093063702</v>
      </c>
      <c r="G94" s="4">
        <v>471.39271044958002</v>
      </c>
      <c r="H94" s="4">
        <v>121.488886113661</v>
      </c>
      <c r="I94" s="4">
        <v>128.24890901395401</v>
      </c>
      <c r="J94" s="4">
        <v>160.04772439343</v>
      </c>
      <c r="K94" s="4">
        <v>174.55279446200001</v>
      </c>
      <c r="L94" s="4">
        <v>155.323087114911</v>
      </c>
    </row>
    <row r="95" spans="1:12" x14ac:dyDescent="0.3">
      <c r="A95" s="10" t="s">
        <v>118</v>
      </c>
      <c r="B95" s="2" t="s">
        <v>15</v>
      </c>
      <c r="C95" s="4">
        <v>1.8025456283172699E-2</v>
      </c>
      <c r="D95" s="4">
        <v>2.2956274378591198E-3</v>
      </c>
      <c r="E95" s="4">
        <v>2.04628903136781E-3</v>
      </c>
      <c r="F95" s="4">
        <v>1.5323415348934199E-3</v>
      </c>
      <c r="G95" s="4">
        <v>1.15523871147581E-3</v>
      </c>
      <c r="H95" s="4">
        <v>1.32740595271091E-3</v>
      </c>
      <c r="I95" s="4">
        <v>1.2156865110396699E-3</v>
      </c>
      <c r="J95" s="4">
        <v>1.135990982348E-3</v>
      </c>
      <c r="K95" s="4">
        <v>7.4921169318048605E-4</v>
      </c>
      <c r="L95" s="5"/>
    </row>
    <row r="96" spans="1:12" x14ac:dyDescent="0.3">
      <c r="A96" s="10" t="s">
        <v>119</v>
      </c>
      <c r="B96" s="2" t="s">
        <v>15</v>
      </c>
      <c r="C96" s="4">
        <v>1240.7181894113801</v>
      </c>
      <c r="D96" s="4">
        <v>1105.9711865447</v>
      </c>
      <c r="E96" s="4">
        <v>1133.54887333183</v>
      </c>
      <c r="F96" s="4">
        <v>1265.7625324614701</v>
      </c>
      <c r="G96" s="4">
        <v>1168.7104954162301</v>
      </c>
      <c r="H96" s="4">
        <v>1085.35829303624</v>
      </c>
      <c r="I96" s="4">
        <v>996.061139712662</v>
      </c>
      <c r="J96" s="4">
        <v>769.02631678427804</v>
      </c>
      <c r="K96" s="4">
        <v>790.55659270493004</v>
      </c>
      <c r="L96" s="4">
        <v>804.54362982740395</v>
      </c>
    </row>
    <row r="97" spans="1:12" x14ac:dyDescent="0.3">
      <c r="A97" s="10" t="s">
        <v>120</v>
      </c>
      <c r="B97" s="2" t="s">
        <v>15</v>
      </c>
      <c r="C97" s="4">
        <v>207.63450935395099</v>
      </c>
      <c r="D97" s="4">
        <v>159.33728345567499</v>
      </c>
      <c r="E97" s="4">
        <v>138.71139014565401</v>
      </c>
      <c r="F97" s="4">
        <v>99.982486483760496</v>
      </c>
      <c r="G97" s="4">
        <v>87.354985941717402</v>
      </c>
      <c r="H97" s="4">
        <v>87.018111100296906</v>
      </c>
      <c r="I97" s="4">
        <v>88.258888757523394</v>
      </c>
      <c r="J97" s="4">
        <v>81.467660670973402</v>
      </c>
      <c r="K97" s="4">
        <v>59.595703782793201</v>
      </c>
      <c r="L97" s="4">
        <v>38.485870161994001</v>
      </c>
    </row>
    <row r="98" spans="1:12" x14ac:dyDescent="0.3">
      <c r="A98" s="10" t="s">
        <v>121</v>
      </c>
      <c r="B98" s="2" t="s">
        <v>15</v>
      </c>
      <c r="C98" s="4">
        <v>83.605576984407094</v>
      </c>
      <c r="D98" s="4">
        <v>81.930408226460301</v>
      </c>
      <c r="E98" s="4">
        <v>86.893978379239798</v>
      </c>
      <c r="F98" s="4">
        <v>83.067505025133997</v>
      </c>
      <c r="G98" s="4">
        <v>68.195380631487893</v>
      </c>
      <c r="H98" s="4">
        <v>55.1962768786737</v>
      </c>
      <c r="I98" s="4">
        <v>43.121502921291899</v>
      </c>
      <c r="J98" s="4">
        <v>31.411096826923401</v>
      </c>
      <c r="K98" s="4">
        <v>21.148821966411901</v>
      </c>
      <c r="L98" s="4">
        <v>11.5843270292384</v>
      </c>
    </row>
    <row r="99" spans="1:12" x14ac:dyDescent="0.3">
      <c r="A99" s="10" t="s">
        <v>122</v>
      </c>
      <c r="B99" s="2" t="s">
        <v>15</v>
      </c>
      <c r="C99" s="4">
        <v>166.91943910326501</v>
      </c>
      <c r="D99" s="4">
        <v>156.52463540685801</v>
      </c>
      <c r="E99" s="4">
        <v>146.54314579917099</v>
      </c>
      <c r="F99" s="4">
        <v>120.27765744773301</v>
      </c>
      <c r="G99" s="4">
        <v>83.178715292115996</v>
      </c>
      <c r="H99" s="4">
        <v>73.713530012358703</v>
      </c>
      <c r="I99" s="4">
        <v>72.533588926198703</v>
      </c>
      <c r="J99" s="4">
        <v>73.425642295610999</v>
      </c>
      <c r="K99" s="4">
        <v>65.181623753674003</v>
      </c>
      <c r="L99" s="4">
        <v>48.431090329105402</v>
      </c>
    </row>
    <row r="100" spans="1:12" x14ac:dyDescent="0.3">
      <c r="A100" s="10" t="s">
        <v>123</v>
      </c>
      <c r="B100" s="2" t="s">
        <v>15</v>
      </c>
      <c r="C100" s="4">
        <v>449.44476665569698</v>
      </c>
      <c r="D100" s="4">
        <v>456.72240410497102</v>
      </c>
      <c r="E100" s="4">
        <v>409.07704480612801</v>
      </c>
      <c r="F100" s="4">
        <v>330.938478827241</v>
      </c>
      <c r="G100" s="4">
        <v>299.63443420035298</v>
      </c>
      <c r="H100" s="4">
        <v>262.59523216754599</v>
      </c>
      <c r="I100" s="4">
        <v>236.43560545874399</v>
      </c>
      <c r="J100" s="4">
        <v>136.70429443853601</v>
      </c>
      <c r="K100" s="4">
        <v>73.186684030147703</v>
      </c>
      <c r="L100" s="4">
        <v>74.292422303896501</v>
      </c>
    </row>
    <row r="101" spans="1:12" x14ac:dyDescent="0.3">
      <c r="A101" s="10" t="s">
        <v>115</v>
      </c>
      <c r="B101" s="2" t="s">
        <v>16</v>
      </c>
      <c r="C101" s="4">
        <v>6.5443779678513199</v>
      </c>
      <c r="D101" s="4">
        <v>15.6469188038641</v>
      </c>
      <c r="E101" s="4">
        <v>16.938961734755601</v>
      </c>
      <c r="F101" s="4">
        <v>10.569705306554599</v>
      </c>
      <c r="G101" s="5"/>
      <c r="H101" s="4">
        <v>0.164555297608381</v>
      </c>
      <c r="I101" s="4">
        <v>6.3416729406545302</v>
      </c>
      <c r="J101" s="4">
        <v>70.668387471662697</v>
      </c>
      <c r="K101" s="4">
        <v>88.170192911474302</v>
      </c>
      <c r="L101" s="4">
        <v>69.033014825107003</v>
      </c>
    </row>
    <row r="102" spans="1:12" x14ac:dyDescent="0.3">
      <c r="A102" s="10" t="s">
        <v>116</v>
      </c>
      <c r="B102" s="2" t="s">
        <v>16</v>
      </c>
      <c r="C102" s="4">
        <v>60.868608318191797</v>
      </c>
      <c r="D102" s="4">
        <v>58.923316010775999</v>
      </c>
      <c r="E102" s="4">
        <v>51.448107398419403</v>
      </c>
      <c r="F102" s="4">
        <v>47.9441649524273</v>
      </c>
      <c r="G102" s="4">
        <v>40.836798401820801</v>
      </c>
      <c r="H102" s="4">
        <v>37.497916797396798</v>
      </c>
      <c r="I102" s="4">
        <v>34.267123568523601</v>
      </c>
      <c r="J102" s="4">
        <v>31.075228602645399</v>
      </c>
      <c r="K102" s="4">
        <v>28.266925168468699</v>
      </c>
      <c r="L102" s="4">
        <v>25.711110800533799</v>
      </c>
    </row>
    <row r="103" spans="1:12" x14ac:dyDescent="0.3">
      <c r="A103" s="10" t="s">
        <v>117</v>
      </c>
      <c r="B103" s="2" t="s">
        <v>16</v>
      </c>
      <c r="C103" s="4">
        <v>5006.5241170996196</v>
      </c>
      <c r="D103" s="4">
        <v>3779.9215579819402</v>
      </c>
      <c r="E103" s="4">
        <v>1242.2714251057801</v>
      </c>
      <c r="F103" s="4">
        <v>955.114500437223</v>
      </c>
      <c r="G103" s="4">
        <v>470.81349584837898</v>
      </c>
      <c r="H103" s="4">
        <v>120.07708714125199</v>
      </c>
      <c r="I103" s="4">
        <v>128.068582243489</v>
      </c>
      <c r="J103" s="4">
        <v>159.09327077282001</v>
      </c>
      <c r="K103" s="4">
        <v>174.114610723732</v>
      </c>
      <c r="L103" s="4">
        <v>151.40763353433201</v>
      </c>
    </row>
    <row r="104" spans="1:12" x14ac:dyDescent="0.3">
      <c r="A104" s="10" t="s">
        <v>118</v>
      </c>
      <c r="B104" s="2" t="s">
        <v>16</v>
      </c>
      <c r="C104" s="4">
        <v>1.8025456283172699E-2</v>
      </c>
      <c r="D104" s="4">
        <v>2.2956416301353898E-3</v>
      </c>
      <c r="E104" s="4">
        <v>2.0463010413600698E-3</v>
      </c>
      <c r="F104" s="4">
        <v>1.53230607282601E-3</v>
      </c>
      <c r="G104" s="4">
        <v>1.1554784674325E-3</v>
      </c>
      <c r="H104" s="4">
        <v>1.3261281141646801E-3</v>
      </c>
      <c r="I104" s="4">
        <v>1.2161582202613701E-3</v>
      </c>
      <c r="J104" s="4">
        <v>1.1290607186465399E-3</v>
      </c>
      <c r="K104" s="4">
        <v>7.4534245947002504E-4</v>
      </c>
      <c r="L104" s="5"/>
    </row>
    <row r="105" spans="1:12" x14ac:dyDescent="0.3">
      <c r="A105" s="10" t="s">
        <v>119</v>
      </c>
      <c r="B105" s="2" t="s">
        <v>16</v>
      </c>
      <c r="C105" s="4">
        <v>1240.7330523881301</v>
      </c>
      <c r="D105" s="4">
        <v>1106.01959823262</v>
      </c>
      <c r="E105" s="4">
        <v>1134.1389322439099</v>
      </c>
      <c r="F105" s="4">
        <v>1265.80500530617</v>
      </c>
      <c r="G105" s="4">
        <v>1169.47644722002</v>
      </c>
      <c r="H105" s="4">
        <v>1088.53976043435</v>
      </c>
      <c r="I105" s="4">
        <v>986.38813431218102</v>
      </c>
      <c r="J105" s="4">
        <v>769.06503206864102</v>
      </c>
      <c r="K105" s="4">
        <v>790.55712783401702</v>
      </c>
      <c r="L105" s="4">
        <v>804.55834685596096</v>
      </c>
    </row>
    <row r="106" spans="1:12" x14ac:dyDescent="0.3">
      <c r="A106" s="10" t="s">
        <v>120</v>
      </c>
      <c r="B106" s="2" t="s">
        <v>16</v>
      </c>
      <c r="C106" s="4">
        <v>207.634529528434</v>
      </c>
      <c r="D106" s="4">
        <v>158.302335938635</v>
      </c>
      <c r="E106" s="4">
        <v>137.652598657216</v>
      </c>
      <c r="F106" s="4">
        <v>99.969407237111199</v>
      </c>
      <c r="G106" s="4">
        <v>87.364233675395397</v>
      </c>
      <c r="H106" s="4">
        <v>86.955841841294102</v>
      </c>
      <c r="I106" s="4">
        <v>88.225857963796699</v>
      </c>
      <c r="J106" s="4">
        <v>80.966388673868096</v>
      </c>
      <c r="K106" s="4">
        <v>59.428751082116896</v>
      </c>
      <c r="L106" s="4">
        <v>38.550422898263598</v>
      </c>
    </row>
    <row r="107" spans="1:12" x14ac:dyDescent="0.3">
      <c r="A107" s="10" t="s">
        <v>121</v>
      </c>
      <c r="B107" s="2" t="s">
        <v>16</v>
      </c>
      <c r="C107" s="4">
        <v>83.605576984407094</v>
      </c>
      <c r="D107" s="4">
        <v>81.930408226460301</v>
      </c>
      <c r="E107" s="4">
        <v>86.893912176993297</v>
      </c>
      <c r="F107" s="4">
        <v>83.067435881799099</v>
      </c>
      <c r="G107" s="4">
        <v>68.195335091246903</v>
      </c>
      <c r="H107" s="4">
        <v>55.196257522445698</v>
      </c>
      <c r="I107" s="4">
        <v>43.1215311362036</v>
      </c>
      <c r="J107" s="4">
        <v>31.4111846278077</v>
      </c>
      <c r="K107" s="4">
        <v>21.148881552384601</v>
      </c>
      <c r="L107" s="4">
        <v>11.5866176741334</v>
      </c>
    </row>
    <row r="108" spans="1:12" x14ac:dyDescent="0.3">
      <c r="A108" s="10" t="s">
        <v>122</v>
      </c>
      <c r="B108" s="2" t="s">
        <v>16</v>
      </c>
      <c r="C108" s="4">
        <v>166.918106837653</v>
      </c>
      <c r="D108" s="4">
        <v>156.52443504570601</v>
      </c>
      <c r="E108" s="4">
        <v>146.62033860589301</v>
      </c>
      <c r="F108" s="4">
        <v>120.35564580581</v>
      </c>
      <c r="G108" s="4">
        <v>83.202086902873305</v>
      </c>
      <c r="H108" s="4">
        <v>73.845286203031506</v>
      </c>
      <c r="I108" s="4">
        <v>72.554996242441803</v>
      </c>
      <c r="J108" s="4">
        <v>73.215812709655907</v>
      </c>
      <c r="K108" s="4">
        <v>65.074644650043595</v>
      </c>
      <c r="L108" s="4">
        <v>47.2688457469851</v>
      </c>
    </row>
    <row r="109" spans="1:12" x14ac:dyDescent="0.3">
      <c r="A109" s="10" t="s">
        <v>123</v>
      </c>
      <c r="B109" s="2" t="s">
        <v>16</v>
      </c>
      <c r="C109" s="4">
        <v>449.44476665569698</v>
      </c>
      <c r="D109" s="4">
        <v>456.72240410497102</v>
      </c>
      <c r="E109" s="4">
        <v>409.07704480612801</v>
      </c>
      <c r="F109" s="4">
        <v>330.938364872992</v>
      </c>
      <c r="G109" s="4">
        <v>299.63443420035298</v>
      </c>
      <c r="H109" s="4">
        <v>262.59985153702399</v>
      </c>
      <c r="I109" s="4">
        <v>236.443493195673</v>
      </c>
      <c r="J109" s="4">
        <v>136.60669696832699</v>
      </c>
      <c r="K109" s="4">
        <v>73.117782696474904</v>
      </c>
      <c r="L109" s="4">
        <v>74.308628527179195</v>
      </c>
    </row>
    <row r="110" spans="1:12" x14ac:dyDescent="0.3">
      <c r="A110" s="10" t="s">
        <v>115</v>
      </c>
      <c r="B110" s="2" t="s">
        <v>17</v>
      </c>
      <c r="C110" s="4">
        <v>6.5443779678513696</v>
      </c>
      <c r="D110" s="4">
        <v>15.6469188038642</v>
      </c>
      <c r="E110" s="4">
        <v>16.938961734755601</v>
      </c>
      <c r="F110" s="4">
        <v>10.569705306554701</v>
      </c>
      <c r="G110" s="5"/>
      <c r="H110" s="4">
        <v>0.164555297608382</v>
      </c>
      <c r="I110" s="4">
        <v>5.9758159717573598</v>
      </c>
      <c r="J110" s="4">
        <v>70.668387471636706</v>
      </c>
      <c r="K110" s="4">
        <v>88.170192909628</v>
      </c>
      <c r="L110" s="4">
        <v>69.033014825152904</v>
      </c>
    </row>
    <row r="111" spans="1:12" x14ac:dyDescent="0.3">
      <c r="A111" s="10" t="s">
        <v>116</v>
      </c>
      <c r="B111" s="2" t="s">
        <v>17</v>
      </c>
      <c r="C111" s="4">
        <v>60.868608318191797</v>
      </c>
      <c r="D111" s="4">
        <v>58.923316010775999</v>
      </c>
      <c r="E111" s="4">
        <v>51.448107398419403</v>
      </c>
      <c r="F111" s="4">
        <v>47.9441649524273</v>
      </c>
      <c r="G111" s="4">
        <v>40.836798401820801</v>
      </c>
      <c r="H111" s="4">
        <v>37.497916797396798</v>
      </c>
      <c r="I111" s="4">
        <v>34.267123568523601</v>
      </c>
      <c r="J111" s="4">
        <v>31.075228602645399</v>
      </c>
      <c r="K111" s="4">
        <v>28.266925168468699</v>
      </c>
      <c r="L111" s="4">
        <v>25.711110800533799</v>
      </c>
    </row>
    <row r="112" spans="1:12" x14ac:dyDescent="0.3">
      <c r="A112" s="10" t="s">
        <v>117</v>
      </c>
      <c r="B112" s="2" t="s">
        <v>17</v>
      </c>
      <c r="C112" s="4">
        <v>5006.5241170996196</v>
      </c>
      <c r="D112" s="4">
        <v>3779.9215579819402</v>
      </c>
      <c r="E112" s="4">
        <v>1242.2714251057801</v>
      </c>
      <c r="F112" s="4">
        <v>955.11450043753996</v>
      </c>
      <c r="G112" s="4">
        <v>470.81349584841797</v>
      </c>
      <c r="H112" s="4">
        <v>120.07708713203399</v>
      </c>
      <c r="I112" s="4">
        <v>128.06858224308101</v>
      </c>
      <c r="J112" s="4">
        <v>159.093270774118</v>
      </c>
      <c r="K112" s="4">
        <v>174.11461072265101</v>
      </c>
      <c r="L112" s="4">
        <v>151.407633533904</v>
      </c>
    </row>
    <row r="113" spans="1:12" x14ac:dyDescent="0.3">
      <c r="A113" s="10" t="s">
        <v>118</v>
      </c>
      <c r="B113" s="2" t="s">
        <v>17</v>
      </c>
      <c r="C113" s="4">
        <v>1.8025456283172699E-2</v>
      </c>
      <c r="D113" s="4">
        <v>2.2956416301353898E-3</v>
      </c>
      <c r="E113" s="4">
        <v>2.0463010413600698E-3</v>
      </c>
      <c r="F113" s="4">
        <v>1.53230607282601E-3</v>
      </c>
      <c r="G113" s="4">
        <v>1.1554784674325E-3</v>
      </c>
      <c r="H113" s="4">
        <v>1.3261281141649E-3</v>
      </c>
      <c r="I113" s="4">
        <v>1.2161582202615301E-3</v>
      </c>
      <c r="J113" s="4">
        <v>1.1290607186467501E-3</v>
      </c>
      <c r="K113" s="4">
        <v>7.4534245947031398E-4</v>
      </c>
      <c r="L113" s="5"/>
    </row>
    <row r="114" spans="1:12" x14ac:dyDescent="0.3">
      <c r="A114" s="10" t="s">
        <v>119</v>
      </c>
      <c r="B114" s="2" t="s">
        <v>17</v>
      </c>
      <c r="C114" s="4">
        <v>1240.7330523881301</v>
      </c>
      <c r="D114" s="4">
        <v>1106.01959823262</v>
      </c>
      <c r="E114" s="4">
        <v>1134.1389322441701</v>
      </c>
      <c r="F114" s="4">
        <v>1265.6510039340401</v>
      </c>
      <c r="G114" s="4">
        <v>1169.47644722002</v>
      </c>
      <c r="H114" s="4">
        <v>1088.53976043435</v>
      </c>
      <c r="I114" s="4">
        <v>986.38813431218102</v>
      </c>
      <c r="J114" s="4">
        <v>769.06503206864397</v>
      </c>
      <c r="K114" s="4">
        <v>790.55712783401702</v>
      </c>
      <c r="L114" s="4">
        <v>804.55834685596096</v>
      </c>
    </row>
    <row r="115" spans="1:12" x14ac:dyDescent="0.3">
      <c r="A115" s="10" t="s">
        <v>120</v>
      </c>
      <c r="B115" s="2" t="s">
        <v>17</v>
      </c>
      <c r="C115" s="4">
        <v>207.634529528434</v>
      </c>
      <c r="D115" s="4">
        <v>158.32936173092099</v>
      </c>
      <c r="E115" s="4">
        <v>137.65259865721799</v>
      </c>
      <c r="F115" s="4">
        <v>99.969279701972695</v>
      </c>
      <c r="G115" s="4">
        <v>87.364233675400698</v>
      </c>
      <c r="H115" s="4">
        <v>86.955841841298806</v>
      </c>
      <c r="I115" s="4">
        <v>88.225857963800905</v>
      </c>
      <c r="J115" s="4">
        <v>80.9663886738782</v>
      </c>
      <c r="K115" s="4">
        <v>59.428751082126396</v>
      </c>
      <c r="L115" s="4">
        <v>38.550422898276899</v>
      </c>
    </row>
    <row r="116" spans="1:12" x14ac:dyDescent="0.3">
      <c r="A116" s="10" t="s">
        <v>121</v>
      </c>
      <c r="B116" s="2" t="s">
        <v>17</v>
      </c>
      <c r="C116" s="4">
        <v>83.605576984407094</v>
      </c>
      <c r="D116" s="4">
        <v>81.930408226460301</v>
      </c>
      <c r="E116" s="4">
        <v>86.893912176993297</v>
      </c>
      <c r="F116" s="4">
        <v>83.067435881799199</v>
      </c>
      <c r="G116" s="4">
        <v>68.195335091244701</v>
      </c>
      <c r="H116" s="4">
        <v>55.196257522443197</v>
      </c>
      <c r="I116" s="4">
        <v>43.121531136201199</v>
      </c>
      <c r="J116" s="4">
        <v>31.411184627805302</v>
      </c>
      <c r="K116" s="4">
        <v>21.148881552384601</v>
      </c>
      <c r="L116" s="4">
        <v>11.5866176741334</v>
      </c>
    </row>
    <row r="117" spans="1:12" x14ac:dyDescent="0.3">
      <c r="A117" s="10" t="s">
        <v>122</v>
      </c>
      <c r="B117" s="2" t="s">
        <v>17</v>
      </c>
      <c r="C117" s="4">
        <v>166.918106837653</v>
      </c>
      <c r="D117" s="4">
        <v>156.52443504570601</v>
      </c>
      <c r="E117" s="4">
        <v>146.62033860574701</v>
      </c>
      <c r="F117" s="4">
        <v>120.355645805747</v>
      </c>
      <c r="G117" s="4">
        <v>83.202086902909102</v>
      </c>
      <c r="H117" s="4">
        <v>73.8452862018773</v>
      </c>
      <c r="I117" s="4">
        <v>72.554996241953205</v>
      </c>
      <c r="J117" s="4">
        <v>73.215812709508</v>
      </c>
      <c r="K117" s="4">
        <v>65.074644649549398</v>
      </c>
      <c r="L117" s="4">
        <v>47.268845746839801</v>
      </c>
    </row>
    <row r="118" spans="1:12" x14ac:dyDescent="0.3">
      <c r="A118" s="10" t="s">
        <v>123</v>
      </c>
      <c r="B118" s="2" t="s">
        <v>17</v>
      </c>
      <c r="C118" s="4">
        <v>449.44476665569698</v>
      </c>
      <c r="D118" s="4">
        <v>456.72240410497102</v>
      </c>
      <c r="E118" s="4">
        <v>409.07704480612801</v>
      </c>
      <c r="F118" s="4">
        <v>330.938364872992</v>
      </c>
      <c r="G118" s="4">
        <v>299.63443420035298</v>
      </c>
      <c r="H118" s="4">
        <v>262.59985153702303</v>
      </c>
      <c r="I118" s="4">
        <v>236.443493195673</v>
      </c>
      <c r="J118" s="4">
        <v>136.60669696832801</v>
      </c>
      <c r="K118" s="4">
        <v>73.117782696476496</v>
      </c>
      <c r="L118" s="4">
        <v>74.308628527181199</v>
      </c>
    </row>
    <row r="119" spans="1:12" x14ac:dyDescent="0.3">
      <c r="A119" s="10" t="s">
        <v>115</v>
      </c>
      <c r="B119" s="2" t="s">
        <v>18</v>
      </c>
      <c r="C119" s="4">
        <v>4.2389333965801796</v>
      </c>
      <c r="D119" s="4">
        <v>13.341474232593001</v>
      </c>
      <c r="E119" s="4">
        <v>14.633517163484401</v>
      </c>
      <c r="F119" s="4">
        <v>8.2642607352835</v>
      </c>
      <c r="G119" s="5"/>
      <c r="H119" s="4">
        <v>0.164555297608387</v>
      </c>
      <c r="I119" s="4">
        <v>6.3416729389267799</v>
      </c>
      <c r="J119" s="4">
        <v>70.668387471498505</v>
      </c>
      <c r="K119" s="4">
        <v>88.170192909748394</v>
      </c>
      <c r="L119" s="4">
        <v>72.308877047368497</v>
      </c>
    </row>
    <row r="120" spans="1:12" x14ac:dyDescent="0.3">
      <c r="A120" s="10" t="s">
        <v>116</v>
      </c>
      <c r="B120" s="2" t="s">
        <v>18</v>
      </c>
      <c r="C120" s="4">
        <v>60.868608318191797</v>
      </c>
      <c r="D120" s="4">
        <v>58.923316010775999</v>
      </c>
      <c r="E120" s="4">
        <v>51.448107398419403</v>
      </c>
      <c r="F120" s="4">
        <v>47.9441649524273</v>
      </c>
      <c r="G120" s="4">
        <v>40.836798401820801</v>
      </c>
      <c r="H120" s="4">
        <v>37.497916797396798</v>
      </c>
      <c r="I120" s="4">
        <v>34.267123568523601</v>
      </c>
      <c r="J120" s="4">
        <v>31.075228602645399</v>
      </c>
      <c r="K120" s="4">
        <v>28.266925168468699</v>
      </c>
      <c r="L120" s="4">
        <v>25.711110800533799</v>
      </c>
    </row>
    <row r="121" spans="1:12" x14ac:dyDescent="0.3">
      <c r="A121" s="10" t="s">
        <v>117</v>
      </c>
      <c r="B121" s="2" t="s">
        <v>18</v>
      </c>
      <c r="C121" s="4">
        <v>5006.5241170996196</v>
      </c>
      <c r="D121" s="4">
        <v>3779.9215579819402</v>
      </c>
      <c r="E121" s="4">
        <v>1242.2714251057801</v>
      </c>
      <c r="F121" s="4">
        <v>955.11450043735999</v>
      </c>
      <c r="G121" s="4">
        <v>470.81349584660597</v>
      </c>
      <c r="H121" s="4">
        <v>120.077087135873</v>
      </c>
      <c r="I121" s="4">
        <v>128.06858224310199</v>
      </c>
      <c r="J121" s="4">
        <v>159.09327077396401</v>
      </c>
      <c r="K121" s="4">
        <v>174.11461072280599</v>
      </c>
      <c r="L121" s="4">
        <v>151.407633533047</v>
      </c>
    </row>
    <row r="122" spans="1:12" x14ac:dyDescent="0.3">
      <c r="A122" s="10" t="s">
        <v>118</v>
      </c>
      <c r="B122" s="2" t="s">
        <v>18</v>
      </c>
      <c r="C122" s="4">
        <v>1.8025456283172699E-2</v>
      </c>
      <c r="D122" s="4">
        <v>2.2956416301353898E-3</v>
      </c>
      <c r="E122" s="4">
        <v>2.0463010413600698E-3</v>
      </c>
      <c r="F122" s="4">
        <v>1.53230607282601E-3</v>
      </c>
      <c r="G122" s="4">
        <v>1.15547846743249E-3</v>
      </c>
      <c r="H122" s="4">
        <v>1.32612811415659E-3</v>
      </c>
      <c r="I122" s="4">
        <v>1.21615822025541E-3</v>
      </c>
      <c r="J122" s="4">
        <v>1.1290607186387901E-3</v>
      </c>
      <c r="K122" s="4">
        <v>7.4534245945943596E-4</v>
      </c>
      <c r="L122" s="5"/>
    </row>
    <row r="123" spans="1:12" x14ac:dyDescent="0.3">
      <c r="A123" s="10" t="s">
        <v>119</v>
      </c>
      <c r="B123" s="2" t="s">
        <v>18</v>
      </c>
      <c r="C123" s="4">
        <v>1240.7330523881301</v>
      </c>
      <c r="D123" s="4">
        <v>1106.01959823262</v>
      </c>
      <c r="E123" s="4">
        <v>1134.1389322441601</v>
      </c>
      <c r="F123" s="4">
        <v>1265.6461826248999</v>
      </c>
      <c r="G123" s="4">
        <v>1169.47644722004</v>
      </c>
      <c r="H123" s="4">
        <v>1088.53976043435</v>
      </c>
      <c r="I123" s="4">
        <v>986.38813431218102</v>
      </c>
      <c r="J123" s="4">
        <v>769.06503206863601</v>
      </c>
      <c r="K123" s="4">
        <v>790.55712783401702</v>
      </c>
      <c r="L123" s="4">
        <v>804.55834685596096</v>
      </c>
    </row>
    <row r="124" spans="1:12" x14ac:dyDescent="0.3">
      <c r="A124" s="10" t="s">
        <v>120</v>
      </c>
      <c r="B124" s="2" t="s">
        <v>18</v>
      </c>
      <c r="C124" s="4">
        <v>207.634529528434</v>
      </c>
      <c r="D124" s="4">
        <v>158.32936173092099</v>
      </c>
      <c r="E124" s="4">
        <v>137.652598657201</v>
      </c>
      <c r="F124" s="4">
        <v>99.969279701960005</v>
      </c>
      <c r="G124" s="4">
        <v>87.364233675396306</v>
      </c>
      <c r="H124" s="4">
        <v>86.955841841172102</v>
      </c>
      <c r="I124" s="4">
        <v>88.225857963688597</v>
      </c>
      <c r="J124" s="4">
        <v>80.966388673554704</v>
      </c>
      <c r="K124" s="4">
        <v>59.428751081816301</v>
      </c>
      <c r="L124" s="4">
        <v>38.550422898259399</v>
      </c>
    </row>
    <row r="125" spans="1:12" x14ac:dyDescent="0.3">
      <c r="A125" s="10" t="s">
        <v>121</v>
      </c>
      <c r="B125" s="2" t="s">
        <v>18</v>
      </c>
      <c r="C125" s="4">
        <v>83.605576984407094</v>
      </c>
      <c r="D125" s="4">
        <v>81.930408226460301</v>
      </c>
      <c r="E125" s="4">
        <v>86.893912176993297</v>
      </c>
      <c r="F125" s="4">
        <v>83.067435881799099</v>
      </c>
      <c r="G125" s="4">
        <v>68.195335091246903</v>
      </c>
      <c r="H125" s="4">
        <v>55.196257522445599</v>
      </c>
      <c r="I125" s="4">
        <v>43.1215311362036</v>
      </c>
      <c r="J125" s="4">
        <v>31.4111846278077</v>
      </c>
      <c r="K125" s="4">
        <v>21.148881552384601</v>
      </c>
      <c r="L125" s="4">
        <v>11.5866176741334</v>
      </c>
    </row>
    <row r="126" spans="1:12" x14ac:dyDescent="0.3">
      <c r="A126" s="10" t="s">
        <v>122</v>
      </c>
      <c r="B126" s="2" t="s">
        <v>18</v>
      </c>
      <c r="C126" s="4">
        <v>166.918106837653</v>
      </c>
      <c r="D126" s="4">
        <v>156.52443504570601</v>
      </c>
      <c r="E126" s="4">
        <v>146.62033860618399</v>
      </c>
      <c r="F126" s="4">
        <v>120.355645806141</v>
      </c>
      <c r="G126" s="4">
        <v>83.202086902781204</v>
      </c>
      <c r="H126" s="4">
        <v>73.845286202784294</v>
      </c>
      <c r="I126" s="4">
        <v>72.554996242403504</v>
      </c>
      <c r="J126" s="4">
        <v>73.215812709799295</v>
      </c>
      <c r="K126" s="4">
        <v>65.074644649907299</v>
      </c>
      <c r="L126" s="4">
        <v>47.2688457468319</v>
      </c>
    </row>
    <row r="127" spans="1:12" x14ac:dyDescent="0.3">
      <c r="A127" s="10" t="s">
        <v>123</v>
      </c>
      <c r="B127" s="2" t="s">
        <v>18</v>
      </c>
      <c r="C127" s="4">
        <v>449.44476665569698</v>
      </c>
      <c r="D127" s="4">
        <v>456.72240410497102</v>
      </c>
      <c r="E127" s="4">
        <v>409.07704480612801</v>
      </c>
      <c r="F127" s="4">
        <v>330.938364872992</v>
      </c>
      <c r="G127" s="4">
        <v>299.63443420035298</v>
      </c>
      <c r="H127" s="4">
        <v>262.59985153704798</v>
      </c>
      <c r="I127" s="4">
        <v>236.44349319569599</v>
      </c>
      <c r="J127" s="4">
        <v>136.60669696827199</v>
      </c>
      <c r="K127" s="4">
        <v>73.117782696416199</v>
      </c>
      <c r="L127" s="4">
        <v>74.308628527176793</v>
      </c>
    </row>
    <row r="128" spans="1:12" x14ac:dyDescent="0.3">
      <c r="A128" s="10" t="s">
        <v>115</v>
      </c>
      <c r="B128" s="2" t="s">
        <v>25</v>
      </c>
      <c r="C128" s="4">
        <v>4.2389333965801796</v>
      </c>
      <c r="D128" s="4">
        <v>13.341474232593001</v>
      </c>
      <c r="E128" s="4">
        <v>14.633517163484401</v>
      </c>
      <c r="F128" s="4">
        <v>8.2642607352835107</v>
      </c>
      <c r="G128" s="5"/>
      <c r="H128" s="4">
        <v>0.164555297608378</v>
      </c>
      <c r="I128" s="4">
        <v>6.44120079682643</v>
      </c>
      <c r="J128" s="4">
        <v>70.249381394136606</v>
      </c>
      <c r="K128" s="4">
        <v>82.585918161033803</v>
      </c>
      <c r="L128" s="4">
        <v>75.745427859268503</v>
      </c>
    </row>
    <row r="129" spans="1:12" x14ac:dyDescent="0.3">
      <c r="A129" s="10" t="s">
        <v>116</v>
      </c>
      <c r="B129" s="2" t="s">
        <v>25</v>
      </c>
      <c r="C129" s="4">
        <v>60.868608318191797</v>
      </c>
      <c r="D129" s="4">
        <v>58.923317355236797</v>
      </c>
      <c r="E129" s="4">
        <v>51.451015591384198</v>
      </c>
      <c r="F129" s="4">
        <v>47.943924063355297</v>
      </c>
      <c r="G129" s="4">
        <v>40.836699491601301</v>
      </c>
      <c r="H129" s="4">
        <v>37.497916797396798</v>
      </c>
      <c r="I129" s="4">
        <v>34.267123568523601</v>
      </c>
      <c r="J129" s="4">
        <v>31.0270976010362</v>
      </c>
      <c r="K129" s="4">
        <v>28.266466258437202</v>
      </c>
      <c r="L129" s="4">
        <v>25.711224601599898</v>
      </c>
    </row>
    <row r="130" spans="1:12" x14ac:dyDescent="0.3">
      <c r="A130" s="10" t="s">
        <v>117</v>
      </c>
      <c r="B130" s="2" t="s">
        <v>25</v>
      </c>
      <c r="C130" s="4">
        <v>5006.5241170996196</v>
      </c>
      <c r="D130" s="4">
        <v>3779.9215579819402</v>
      </c>
      <c r="E130" s="4">
        <v>1242.2714251057801</v>
      </c>
      <c r="F130" s="4">
        <v>955.96259093040203</v>
      </c>
      <c r="G130" s="4">
        <v>471.39271044714201</v>
      </c>
      <c r="H130" s="4">
        <v>121.488886113381</v>
      </c>
      <c r="I130" s="4">
        <v>128.24890901395199</v>
      </c>
      <c r="J130" s="4">
        <v>160.04772439444901</v>
      </c>
      <c r="K130" s="4">
        <v>174.55279446199901</v>
      </c>
      <c r="L130" s="4">
        <v>155.323087114917</v>
      </c>
    </row>
    <row r="131" spans="1:12" x14ac:dyDescent="0.3">
      <c r="A131" s="10" t="s">
        <v>118</v>
      </c>
      <c r="B131" s="2" t="s">
        <v>25</v>
      </c>
      <c r="C131" s="4">
        <v>1.8025456283172699E-2</v>
      </c>
      <c r="D131" s="4">
        <v>2.2956274378591198E-3</v>
      </c>
      <c r="E131" s="4">
        <v>2.04628903136781E-3</v>
      </c>
      <c r="F131" s="4">
        <v>1.47617501628851E-3</v>
      </c>
      <c r="G131" s="4">
        <v>1.15523871147581E-3</v>
      </c>
      <c r="H131" s="4">
        <v>1.32740595271091E-3</v>
      </c>
      <c r="I131" s="4">
        <v>1.2156865110359699E-3</v>
      </c>
      <c r="J131" s="4">
        <v>1.1359909823569E-3</v>
      </c>
      <c r="K131" s="4">
        <v>7.49211693180515E-4</v>
      </c>
      <c r="L131" s="5"/>
    </row>
    <row r="132" spans="1:12" x14ac:dyDescent="0.3">
      <c r="A132" s="10" t="s">
        <v>119</v>
      </c>
      <c r="B132" s="2" t="s">
        <v>25</v>
      </c>
      <c r="C132" s="4">
        <v>1240.7330523881301</v>
      </c>
      <c r="D132" s="4">
        <v>1105.97162372087</v>
      </c>
      <c r="E132" s="4">
        <v>1133.0317180493601</v>
      </c>
      <c r="F132" s="4">
        <v>1266.0829185028599</v>
      </c>
      <c r="G132" s="4">
        <v>1168.8299567828701</v>
      </c>
      <c r="H132" s="4">
        <v>1085.2388316695999</v>
      </c>
      <c r="I132" s="4">
        <v>996.06113971266097</v>
      </c>
      <c r="J132" s="4">
        <v>769.02631678425496</v>
      </c>
      <c r="K132" s="4">
        <v>790.55659270492902</v>
      </c>
      <c r="L132" s="4">
        <v>804.54362982740304</v>
      </c>
    </row>
    <row r="133" spans="1:12" x14ac:dyDescent="0.3">
      <c r="A133" s="10" t="s">
        <v>120</v>
      </c>
      <c r="B133" s="2" t="s">
        <v>25</v>
      </c>
      <c r="C133" s="4">
        <v>207.63452952843301</v>
      </c>
      <c r="D133" s="4">
        <v>158.32944479815399</v>
      </c>
      <c r="E133" s="4">
        <v>137.66651120192901</v>
      </c>
      <c r="F133" s="4">
        <v>99.982637401979005</v>
      </c>
      <c r="G133" s="4">
        <v>87.354985941717203</v>
      </c>
      <c r="H133" s="4">
        <v>87.018111100297205</v>
      </c>
      <c r="I133" s="4">
        <v>88.258888757523593</v>
      </c>
      <c r="J133" s="4">
        <v>81.467660671305197</v>
      </c>
      <c r="K133" s="4">
        <v>59.5957037822713</v>
      </c>
      <c r="L133" s="4">
        <v>38.485870162202303</v>
      </c>
    </row>
    <row r="134" spans="1:12" x14ac:dyDescent="0.3">
      <c r="A134" s="10" t="s">
        <v>121</v>
      </c>
      <c r="B134" s="2" t="s">
        <v>25</v>
      </c>
      <c r="C134" s="4">
        <v>83.605576984407094</v>
      </c>
      <c r="D134" s="4">
        <v>81.930408226460301</v>
      </c>
      <c r="E134" s="4">
        <v>86.893978379239798</v>
      </c>
      <c r="F134" s="4">
        <v>83.067505025129293</v>
      </c>
      <c r="G134" s="4">
        <v>68.195380631487893</v>
      </c>
      <c r="H134" s="4">
        <v>55.1962768786737</v>
      </c>
      <c r="I134" s="4">
        <v>43.121502921291899</v>
      </c>
      <c r="J134" s="4">
        <v>31.411096826923401</v>
      </c>
      <c r="K134" s="4">
        <v>21.148821966411901</v>
      </c>
      <c r="L134" s="4">
        <v>11.5843270292384</v>
      </c>
    </row>
    <row r="135" spans="1:12" x14ac:dyDescent="0.3">
      <c r="A135" s="10" t="s">
        <v>122</v>
      </c>
      <c r="B135" s="2" t="s">
        <v>25</v>
      </c>
      <c r="C135" s="4">
        <v>166.91943910330099</v>
      </c>
      <c r="D135" s="4">
        <v>156.52463540685801</v>
      </c>
      <c r="E135" s="4">
        <v>146.54577773986099</v>
      </c>
      <c r="F135" s="4">
        <v>120.27765744769999</v>
      </c>
      <c r="G135" s="4">
        <v>83.178715291895202</v>
      </c>
      <c r="H135" s="4">
        <v>73.713530012307899</v>
      </c>
      <c r="I135" s="4">
        <v>72.533588926171305</v>
      </c>
      <c r="J135" s="4">
        <v>73.425642296175596</v>
      </c>
      <c r="K135" s="4">
        <v>65.181623753680498</v>
      </c>
      <c r="L135" s="4">
        <v>48.431090329187001</v>
      </c>
    </row>
    <row r="136" spans="1:12" x14ac:dyDescent="0.3">
      <c r="A136" s="10" t="s">
        <v>123</v>
      </c>
      <c r="B136" s="2" t="s">
        <v>25</v>
      </c>
      <c r="C136" s="4">
        <v>449.44476665569698</v>
      </c>
      <c r="D136" s="4">
        <v>456.72240410497102</v>
      </c>
      <c r="E136" s="4">
        <v>409.07704480612801</v>
      </c>
      <c r="F136" s="4">
        <v>330.938478827241</v>
      </c>
      <c r="G136" s="4">
        <v>299.63443420035298</v>
      </c>
      <c r="H136" s="4">
        <v>262.59523216754599</v>
      </c>
      <c r="I136" s="4">
        <v>236.43560545874399</v>
      </c>
      <c r="J136" s="4">
        <v>136.70429443859601</v>
      </c>
      <c r="K136" s="4">
        <v>73.186684030140597</v>
      </c>
      <c r="L136" s="4">
        <v>74.292422303934202</v>
      </c>
    </row>
    <row r="137" spans="1:12" x14ac:dyDescent="0.3">
      <c r="A137" s="10" t="s">
        <v>115</v>
      </c>
      <c r="B137" s="2" t="s">
        <v>28</v>
      </c>
      <c r="C137" s="4">
        <v>6.5443779678513501</v>
      </c>
      <c r="D137" s="4">
        <v>15.6469188038641</v>
      </c>
      <c r="E137" s="4">
        <v>16.938961734756202</v>
      </c>
      <c r="F137" s="4">
        <v>10.569705306554599</v>
      </c>
      <c r="G137" s="5"/>
      <c r="H137" s="4">
        <v>0.164555297608381</v>
      </c>
      <c r="I137" s="4">
        <v>6.56428520632097</v>
      </c>
      <c r="J137" s="4">
        <v>70.920549086409494</v>
      </c>
      <c r="K137" s="4">
        <v>88.2998977015707</v>
      </c>
      <c r="L137" s="4">
        <v>69.027873040401204</v>
      </c>
    </row>
    <row r="138" spans="1:12" x14ac:dyDescent="0.3">
      <c r="A138" s="10" t="s">
        <v>116</v>
      </c>
      <c r="B138" s="2" t="s">
        <v>28</v>
      </c>
      <c r="C138" s="4">
        <v>60.868608318191797</v>
      </c>
      <c r="D138" s="4">
        <v>58.923316010775999</v>
      </c>
      <c r="E138" s="4">
        <v>51.448107398419403</v>
      </c>
      <c r="F138" s="4">
        <v>47.9441649524273</v>
      </c>
      <c r="G138" s="4">
        <v>40.836798401820801</v>
      </c>
      <c r="H138" s="4">
        <v>37.497916797396798</v>
      </c>
      <c r="I138" s="4">
        <v>34.267123568523601</v>
      </c>
      <c r="J138" s="4">
        <v>31.075228602645399</v>
      </c>
      <c r="K138" s="4">
        <v>28.266925168468699</v>
      </c>
      <c r="L138" s="4">
        <v>25.711110800533799</v>
      </c>
    </row>
    <row r="139" spans="1:12" x14ac:dyDescent="0.3">
      <c r="A139" s="10" t="s">
        <v>117</v>
      </c>
      <c r="B139" s="2" t="s">
        <v>28</v>
      </c>
      <c r="C139" s="4">
        <v>5006.5241170996296</v>
      </c>
      <c r="D139" s="4">
        <v>3779.9215579819402</v>
      </c>
      <c r="E139" s="4">
        <v>1242.2714251057801</v>
      </c>
      <c r="F139" s="4">
        <v>955.10788249251004</v>
      </c>
      <c r="G139" s="4">
        <v>470.965454674721</v>
      </c>
      <c r="H139" s="4">
        <v>120.52780218689099</v>
      </c>
      <c r="I139" s="4">
        <v>127.97553252373901</v>
      </c>
      <c r="J139" s="4">
        <v>158.935342259408</v>
      </c>
      <c r="K139" s="4">
        <v>173.97585215250999</v>
      </c>
      <c r="L139" s="4">
        <v>151.22370645544899</v>
      </c>
    </row>
    <row r="140" spans="1:12" x14ac:dyDescent="0.3">
      <c r="A140" s="10" t="s">
        <v>118</v>
      </c>
      <c r="B140" s="2" t="s">
        <v>28</v>
      </c>
      <c r="C140" s="4">
        <v>1.8025456283172699E-2</v>
      </c>
      <c r="D140" s="4">
        <v>2.2957167621444501E-3</v>
      </c>
      <c r="E140" s="4">
        <v>2.0463670402840199E-3</v>
      </c>
      <c r="F140" s="4">
        <v>1.4759348666838199E-3</v>
      </c>
      <c r="G140" s="4">
        <v>1.1554784674325E-3</v>
      </c>
      <c r="H140" s="4">
        <v>1.32610134056667E-3</v>
      </c>
      <c r="I140" s="4">
        <v>1.2162006398074899E-3</v>
      </c>
      <c r="J140" s="4">
        <v>1.1290063003563801E-3</v>
      </c>
      <c r="K140" s="4">
        <v>7.45268777086203E-4</v>
      </c>
      <c r="L140" s="5"/>
    </row>
    <row r="141" spans="1:12" x14ac:dyDescent="0.3">
      <c r="A141" s="10" t="s">
        <v>119</v>
      </c>
      <c r="B141" s="2" t="s">
        <v>28</v>
      </c>
      <c r="C141" s="4">
        <v>1240.7330523881301</v>
      </c>
      <c r="D141" s="4">
        <v>1106.01959815845</v>
      </c>
      <c r="E141" s="4">
        <v>1134.13891599678</v>
      </c>
      <c r="F141" s="4">
        <v>1265.98671454191</v>
      </c>
      <c r="G141" s="4">
        <v>1169.40322827707</v>
      </c>
      <c r="H141" s="4">
        <v>1088.2274763508201</v>
      </c>
      <c r="I141" s="4">
        <v>986.17093331226101</v>
      </c>
      <c r="J141" s="4">
        <v>769.06467522767298</v>
      </c>
      <c r="K141" s="4">
        <v>790.55712783401702</v>
      </c>
      <c r="L141" s="4">
        <v>804.55834685596096</v>
      </c>
    </row>
    <row r="142" spans="1:12" x14ac:dyDescent="0.3">
      <c r="A142" s="10" t="s">
        <v>120</v>
      </c>
      <c r="B142" s="2" t="s">
        <v>28</v>
      </c>
      <c r="C142" s="4">
        <v>207.634529528434</v>
      </c>
      <c r="D142" s="4">
        <v>158.329356086069</v>
      </c>
      <c r="E142" s="4">
        <v>137.65326558352501</v>
      </c>
      <c r="F142" s="4">
        <v>99.956195288281705</v>
      </c>
      <c r="G142" s="4">
        <v>87.364173943573405</v>
      </c>
      <c r="H142" s="4">
        <v>86.958173306132196</v>
      </c>
      <c r="I142" s="4">
        <v>88.230236323533205</v>
      </c>
      <c r="J142" s="4">
        <v>80.964798309305607</v>
      </c>
      <c r="K142" s="4">
        <v>59.427286520967499</v>
      </c>
      <c r="L142" s="4">
        <v>38.5248007307937</v>
      </c>
    </row>
    <row r="143" spans="1:12" x14ac:dyDescent="0.3">
      <c r="A143" s="10" t="s">
        <v>121</v>
      </c>
      <c r="B143" s="2" t="s">
        <v>28</v>
      </c>
      <c r="C143" s="4">
        <v>83.605576984407094</v>
      </c>
      <c r="D143" s="4">
        <v>81.930408226460301</v>
      </c>
      <c r="E143" s="4">
        <v>86.893912176993297</v>
      </c>
      <c r="F143" s="4">
        <v>83.067435881799099</v>
      </c>
      <c r="G143" s="4">
        <v>68.195308580918507</v>
      </c>
      <c r="H143" s="4">
        <v>55.196229307533898</v>
      </c>
      <c r="I143" s="4">
        <v>43.121502921291899</v>
      </c>
      <c r="J143" s="4">
        <v>31.411156412895998</v>
      </c>
      <c r="K143" s="4">
        <v>21.148881552384601</v>
      </c>
      <c r="L143" s="4">
        <v>11.5866176741334</v>
      </c>
    </row>
    <row r="144" spans="1:12" x14ac:dyDescent="0.3">
      <c r="A144" s="10" t="s">
        <v>122</v>
      </c>
      <c r="B144" s="2" t="s">
        <v>28</v>
      </c>
      <c r="C144" s="4">
        <v>166.918106837653</v>
      </c>
      <c r="D144" s="4">
        <v>156.524435082998</v>
      </c>
      <c r="E144" s="4">
        <v>146.634998244798</v>
      </c>
      <c r="F144" s="4">
        <v>120.365598867253</v>
      </c>
      <c r="G144" s="4">
        <v>83.258361747067099</v>
      </c>
      <c r="H144" s="4">
        <v>73.907842692358997</v>
      </c>
      <c r="I144" s="4">
        <v>72.595342154632903</v>
      </c>
      <c r="J144" s="4">
        <v>73.212891198069002</v>
      </c>
      <c r="K144" s="4">
        <v>65.085452039446395</v>
      </c>
      <c r="L144" s="4">
        <v>47.2381835143239</v>
      </c>
    </row>
    <row r="145" spans="1:12" x14ac:dyDescent="0.3">
      <c r="A145" s="10" t="s">
        <v>123</v>
      </c>
      <c r="B145" s="2" t="s">
        <v>28</v>
      </c>
      <c r="C145" s="4">
        <v>449.44476665569698</v>
      </c>
      <c r="D145" s="4">
        <v>456.72240410497102</v>
      </c>
      <c r="E145" s="4">
        <v>409.07704480612801</v>
      </c>
      <c r="F145" s="4">
        <v>330.93773793259197</v>
      </c>
      <c r="G145" s="4">
        <v>299.63443420035298</v>
      </c>
      <c r="H145" s="4">
        <v>262.60022531691402</v>
      </c>
      <c r="I145" s="4">
        <v>236.44395678993399</v>
      </c>
      <c r="J145" s="4">
        <v>136.60631000448299</v>
      </c>
      <c r="K145" s="4">
        <v>73.117362041370399</v>
      </c>
      <c r="L145" s="4">
        <v>74.3044204749702</v>
      </c>
    </row>
    <row r="146" spans="1:12" x14ac:dyDescent="0.3">
      <c r="A146" s="10" t="s">
        <v>115</v>
      </c>
      <c r="B146" s="2" t="s">
        <v>31</v>
      </c>
      <c r="C146" s="4">
        <v>5.1589275336718501</v>
      </c>
      <c r="D146" s="4">
        <v>14.2653805665958</v>
      </c>
      <c r="E146" s="4">
        <v>11.8276229353639</v>
      </c>
      <c r="F146" s="4">
        <v>4.7780164232971796</v>
      </c>
      <c r="G146" s="4">
        <v>4.3367662192989303E-3</v>
      </c>
      <c r="H146" s="4">
        <v>0.18565708721476301</v>
      </c>
      <c r="I146" s="4">
        <v>6.0755208270101599</v>
      </c>
      <c r="J146" s="4">
        <v>137.25074504790001</v>
      </c>
      <c r="K146" s="4">
        <v>208.54634005496601</v>
      </c>
      <c r="L146" s="4">
        <v>185.81919891812399</v>
      </c>
    </row>
    <row r="147" spans="1:12" x14ac:dyDescent="0.3">
      <c r="A147" s="10" t="s">
        <v>116</v>
      </c>
      <c r="B147" s="2" t="s">
        <v>31</v>
      </c>
      <c r="C147" s="4">
        <v>60.868608318191797</v>
      </c>
      <c r="D147" s="4">
        <v>58.923317355236797</v>
      </c>
      <c r="E147" s="4">
        <v>51.451015591384198</v>
      </c>
      <c r="F147" s="4">
        <v>47.943924063355297</v>
      </c>
      <c r="G147" s="4">
        <v>40.836699491601301</v>
      </c>
      <c r="H147" s="4">
        <v>37.497916797396798</v>
      </c>
      <c r="I147" s="4">
        <v>34.267123568523601</v>
      </c>
      <c r="J147" s="4">
        <v>31.0270976010362</v>
      </c>
      <c r="K147" s="4">
        <v>28.266466258437202</v>
      </c>
      <c r="L147" s="4">
        <v>25.711224601599898</v>
      </c>
    </row>
    <row r="148" spans="1:12" x14ac:dyDescent="0.3">
      <c r="A148" s="10" t="s">
        <v>117</v>
      </c>
      <c r="B148" s="2" t="s">
        <v>31</v>
      </c>
      <c r="C148" s="4">
        <v>5006.5241170996196</v>
      </c>
      <c r="D148" s="4">
        <v>3779.9215579819402</v>
      </c>
      <c r="E148" s="4">
        <v>1242.2714251057801</v>
      </c>
      <c r="F148" s="4">
        <v>955.96252254298804</v>
      </c>
      <c r="G148" s="4">
        <v>471.39311502540301</v>
      </c>
      <c r="H148" s="4">
        <v>121.488965453923</v>
      </c>
      <c r="I148" s="4">
        <v>128.24895266652899</v>
      </c>
      <c r="J148" s="4">
        <v>160.047702900053</v>
      </c>
      <c r="K148" s="4">
        <v>174.55279448321301</v>
      </c>
      <c r="L148" s="4">
        <v>155.32303979206699</v>
      </c>
    </row>
    <row r="149" spans="1:12" x14ac:dyDescent="0.3">
      <c r="A149" s="10" t="s">
        <v>118</v>
      </c>
      <c r="B149" s="2" t="s">
        <v>31</v>
      </c>
      <c r="C149" s="4">
        <v>1.8025456283172699E-2</v>
      </c>
      <c r="D149" s="4">
        <v>2.29562743785921E-3</v>
      </c>
      <c r="E149" s="4">
        <v>2.04628903136781E-3</v>
      </c>
      <c r="F149" s="4">
        <v>1.4761750162885199E-3</v>
      </c>
      <c r="G149" s="4">
        <v>1.15523871147581E-3</v>
      </c>
      <c r="H149" s="4">
        <v>1.32740595271091E-3</v>
      </c>
      <c r="I149" s="4">
        <v>1.2156865893224399E-3</v>
      </c>
      <c r="J149" s="4">
        <v>1.1359907881082301E-3</v>
      </c>
      <c r="K149" s="4">
        <v>7.4921215038804996E-4</v>
      </c>
      <c r="L149" s="5"/>
    </row>
    <row r="150" spans="1:12" x14ac:dyDescent="0.3">
      <c r="A150" s="10" t="s">
        <v>119</v>
      </c>
      <c r="B150" s="2" t="s">
        <v>31</v>
      </c>
      <c r="C150" s="4">
        <v>1240.7181894113801</v>
      </c>
      <c r="D150" s="4">
        <v>1105.97118654471</v>
      </c>
      <c r="E150" s="4">
        <v>1133.5488733326499</v>
      </c>
      <c r="F150" s="4">
        <v>1265.8819938281199</v>
      </c>
      <c r="G150" s="4">
        <v>1168.8299567828701</v>
      </c>
      <c r="H150" s="4">
        <v>1085.2388316695999</v>
      </c>
      <c r="I150" s="4">
        <v>996.061139712662</v>
      </c>
      <c r="J150" s="4">
        <v>769.02631725271897</v>
      </c>
      <c r="K150" s="4">
        <v>790.55659270493004</v>
      </c>
      <c r="L150" s="4">
        <v>804.54362982740304</v>
      </c>
    </row>
    <row r="151" spans="1:12" x14ac:dyDescent="0.3">
      <c r="A151" s="10" t="s">
        <v>120</v>
      </c>
      <c r="B151" s="2" t="s">
        <v>31</v>
      </c>
      <c r="C151" s="4">
        <v>207.63450935395099</v>
      </c>
      <c r="D151" s="4">
        <v>159.33728345567499</v>
      </c>
      <c r="E151" s="4">
        <v>138.71139014565401</v>
      </c>
      <c r="F151" s="4">
        <v>99.982486472897605</v>
      </c>
      <c r="G151" s="4">
        <v>87.354985832708195</v>
      </c>
      <c r="H151" s="4">
        <v>87.018111069167603</v>
      </c>
      <c r="I151" s="4">
        <v>88.2588887608063</v>
      </c>
      <c r="J151" s="4">
        <v>81.467652728636494</v>
      </c>
      <c r="K151" s="4">
        <v>59.595745206438998</v>
      </c>
      <c r="L151" s="4">
        <v>38.485865305257903</v>
      </c>
    </row>
    <row r="152" spans="1:12" x14ac:dyDescent="0.3">
      <c r="A152" s="10" t="s">
        <v>121</v>
      </c>
      <c r="B152" s="2" t="s">
        <v>31</v>
      </c>
      <c r="C152" s="4">
        <v>83.605576984407094</v>
      </c>
      <c r="D152" s="4">
        <v>81.930408226460301</v>
      </c>
      <c r="E152" s="4">
        <v>86.893978379239798</v>
      </c>
      <c r="F152" s="4">
        <v>83.067505025129293</v>
      </c>
      <c r="G152" s="4">
        <v>68.195380631487893</v>
      </c>
      <c r="H152" s="4">
        <v>55.1962768786737</v>
      </c>
      <c r="I152" s="4">
        <v>43.121502921291899</v>
      </c>
      <c r="J152" s="4">
        <v>31.411096826923401</v>
      </c>
      <c r="K152" s="4">
        <v>21.148821966411901</v>
      </c>
      <c r="L152" s="4">
        <v>11.5843270292384</v>
      </c>
    </row>
    <row r="153" spans="1:12" x14ac:dyDescent="0.3">
      <c r="A153" s="10" t="s">
        <v>122</v>
      </c>
      <c r="B153" s="2" t="s">
        <v>31</v>
      </c>
      <c r="C153" s="4">
        <v>166.91943833168901</v>
      </c>
      <c r="D153" s="4">
        <v>156.52463540685901</v>
      </c>
      <c r="E153" s="4">
        <v>146.54314942455301</v>
      </c>
      <c r="F153" s="4">
        <v>120.277655549752</v>
      </c>
      <c r="G153" s="4">
        <v>83.178747607741897</v>
      </c>
      <c r="H153" s="4">
        <v>73.713542326689193</v>
      </c>
      <c r="I153" s="4">
        <v>72.533627175119406</v>
      </c>
      <c r="J153" s="4">
        <v>73.425633856161497</v>
      </c>
      <c r="K153" s="4">
        <v>65.181639530078996</v>
      </c>
      <c r="L153" s="4">
        <v>48.431074408664898</v>
      </c>
    </row>
    <row r="154" spans="1:12" x14ac:dyDescent="0.3">
      <c r="A154" s="10" t="s">
        <v>123</v>
      </c>
      <c r="B154" s="2" t="s">
        <v>31</v>
      </c>
      <c r="C154" s="4">
        <v>449.44476665569698</v>
      </c>
      <c r="D154" s="4">
        <v>456.72240410497102</v>
      </c>
      <c r="E154" s="4">
        <v>409.07704480612801</v>
      </c>
      <c r="F154" s="4">
        <v>330.938478827241</v>
      </c>
      <c r="G154" s="4">
        <v>299.63443420035298</v>
      </c>
      <c r="H154" s="4">
        <v>262.59523216754599</v>
      </c>
      <c r="I154" s="4">
        <v>236.43560545874399</v>
      </c>
      <c r="J154" s="4">
        <v>136.70429299974899</v>
      </c>
      <c r="K154" s="4">
        <v>73.186686464303193</v>
      </c>
      <c r="L154" s="4">
        <v>74.292421402103201</v>
      </c>
    </row>
    <row r="155" spans="1:12" x14ac:dyDescent="0.3">
      <c r="A155" s="10" t="s">
        <v>115</v>
      </c>
      <c r="B155" s="2" t="s">
        <v>32</v>
      </c>
      <c r="C155" s="4">
        <v>5.1589275336718199</v>
      </c>
      <c r="D155" s="4">
        <v>14.265380566595701</v>
      </c>
      <c r="E155" s="4">
        <v>11.8276229353639</v>
      </c>
      <c r="F155" s="4">
        <v>4.7780164232971796</v>
      </c>
      <c r="G155" s="4">
        <v>4.3367662192989303E-3</v>
      </c>
      <c r="H155" s="4">
        <v>0.18565708721476301</v>
      </c>
      <c r="I155" s="4">
        <v>6.0755208270092798</v>
      </c>
      <c r="J155" s="4">
        <v>137.25074504790101</v>
      </c>
      <c r="K155" s="4">
        <v>208.54634005493801</v>
      </c>
      <c r="L155" s="4">
        <v>236.038754473681</v>
      </c>
    </row>
    <row r="156" spans="1:12" x14ac:dyDescent="0.3">
      <c r="A156" s="10" t="s">
        <v>116</v>
      </c>
      <c r="B156" s="2" t="s">
        <v>32</v>
      </c>
      <c r="C156" s="4">
        <v>60.868608318191797</v>
      </c>
      <c r="D156" s="4">
        <v>58.923317355236797</v>
      </c>
      <c r="E156" s="4">
        <v>51.451015591384198</v>
      </c>
      <c r="F156" s="4">
        <v>47.943924063355297</v>
      </c>
      <c r="G156" s="4">
        <v>40.836699491601301</v>
      </c>
      <c r="H156" s="4">
        <v>37.497916797396798</v>
      </c>
      <c r="I156" s="4">
        <v>34.267123568523601</v>
      </c>
      <c r="J156" s="4">
        <v>31.0270976010362</v>
      </c>
      <c r="K156" s="4">
        <v>28.266466258437202</v>
      </c>
      <c r="L156" s="4">
        <v>25.711224601599898</v>
      </c>
    </row>
    <row r="157" spans="1:12" x14ac:dyDescent="0.3">
      <c r="A157" s="10" t="s">
        <v>117</v>
      </c>
      <c r="B157" s="2" t="s">
        <v>32</v>
      </c>
      <c r="C157" s="4">
        <v>5006.5241170996196</v>
      </c>
      <c r="D157" s="4">
        <v>3779.9215579819402</v>
      </c>
      <c r="E157" s="4">
        <v>1242.2714251057801</v>
      </c>
      <c r="F157" s="4">
        <v>955.962522543462</v>
      </c>
      <c r="G157" s="4">
        <v>471.39311531579699</v>
      </c>
      <c r="H157" s="4">
        <v>121.488965454007</v>
      </c>
      <c r="I157" s="4">
        <v>128.24895266652899</v>
      </c>
      <c r="J157" s="4">
        <v>160.047702900042</v>
      </c>
      <c r="K157" s="4">
        <v>174.55279448321301</v>
      </c>
      <c r="L157" s="4">
        <v>155.32303979206799</v>
      </c>
    </row>
    <row r="158" spans="1:12" x14ac:dyDescent="0.3">
      <c r="A158" s="10" t="s">
        <v>118</v>
      </c>
      <c r="B158" s="2" t="s">
        <v>32</v>
      </c>
      <c r="C158" s="4">
        <v>1.8025456283172699E-2</v>
      </c>
      <c r="D158" s="4">
        <v>2.29562743785921E-3</v>
      </c>
      <c r="E158" s="4">
        <v>2.04628903136782E-3</v>
      </c>
      <c r="F158" s="4">
        <v>1.4761750162885199E-3</v>
      </c>
      <c r="G158" s="4">
        <v>1.15523871147581E-3</v>
      </c>
      <c r="H158" s="4">
        <v>1.32740595271091E-3</v>
      </c>
      <c r="I158" s="4">
        <v>1.2156865893224299E-3</v>
      </c>
      <c r="J158" s="4">
        <v>1.13599078810825E-3</v>
      </c>
      <c r="K158" s="4">
        <v>7.4921215041514201E-4</v>
      </c>
      <c r="L158" s="5"/>
    </row>
    <row r="159" spans="1:12" x14ac:dyDescent="0.3">
      <c r="A159" s="10" t="s">
        <v>119</v>
      </c>
      <c r="B159" s="2" t="s">
        <v>32</v>
      </c>
      <c r="C159" s="4">
        <v>1240.7181894113801</v>
      </c>
      <c r="D159" s="4">
        <v>1105.9711865447</v>
      </c>
      <c r="E159" s="4">
        <v>1133.54887333292</v>
      </c>
      <c r="F159" s="4">
        <v>1265.88199382929</v>
      </c>
      <c r="G159" s="4">
        <v>1168.8299567828701</v>
      </c>
      <c r="H159" s="4">
        <v>1085.2388316695999</v>
      </c>
      <c r="I159" s="4">
        <v>996.061139712662</v>
      </c>
      <c r="J159" s="4">
        <v>769.02631725272204</v>
      </c>
      <c r="K159" s="4">
        <v>790.55659270493004</v>
      </c>
      <c r="L159" s="4">
        <v>804.54362982740395</v>
      </c>
    </row>
    <row r="160" spans="1:12" x14ac:dyDescent="0.3">
      <c r="A160" s="10" t="s">
        <v>120</v>
      </c>
      <c r="B160" s="2" t="s">
        <v>32</v>
      </c>
      <c r="C160" s="4">
        <v>207.63450935395099</v>
      </c>
      <c r="D160" s="4">
        <v>159.33728345567499</v>
      </c>
      <c r="E160" s="4">
        <v>138.71139014567899</v>
      </c>
      <c r="F160" s="4">
        <v>99.982486472896497</v>
      </c>
      <c r="G160" s="4">
        <v>87.354985832706006</v>
      </c>
      <c r="H160" s="4">
        <v>87.018111069166494</v>
      </c>
      <c r="I160" s="4">
        <v>88.258888760805206</v>
      </c>
      <c r="J160" s="4">
        <v>81.467652728636395</v>
      </c>
      <c r="K160" s="4">
        <v>59.595745208256702</v>
      </c>
      <c r="L160" s="4">
        <v>38.4858653052572</v>
      </c>
    </row>
    <row r="161" spans="1:12" x14ac:dyDescent="0.3">
      <c r="A161" s="10" t="s">
        <v>121</v>
      </c>
      <c r="B161" s="2" t="s">
        <v>32</v>
      </c>
      <c r="C161" s="4">
        <v>83.605576984407094</v>
      </c>
      <c r="D161" s="4">
        <v>81.930408226460301</v>
      </c>
      <c r="E161" s="4">
        <v>86.893978379239798</v>
      </c>
      <c r="F161" s="4">
        <v>83.067505025131794</v>
      </c>
      <c r="G161" s="4">
        <v>68.195380631487893</v>
      </c>
      <c r="H161" s="4">
        <v>55.1962768786737</v>
      </c>
      <c r="I161" s="4">
        <v>43.121502921291899</v>
      </c>
      <c r="J161" s="4">
        <v>31.411096826923401</v>
      </c>
      <c r="K161" s="4">
        <v>21.148821966411901</v>
      </c>
      <c r="L161" s="4">
        <v>11.5843270292384</v>
      </c>
    </row>
    <row r="162" spans="1:12" x14ac:dyDescent="0.3">
      <c r="A162" s="10" t="s">
        <v>122</v>
      </c>
      <c r="B162" s="2" t="s">
        <v>32</v>
      </c>
      <c r="C162" s="4">
        <v>166.91943833168901</v>
      </c>
      <c r="D162" s="4">
        <v>156.52463540685801</v>
      </c>
      <c r="E162" s="4">
        <v>146.543149424554</v>
      </c>
      <c r="F162" s="4">
        <v>120.277655549773</v>
      </c>
      <c r="G162" s="4">
        <v>83.178747623421799</v>
      </c>
      <c r="H162" s="4">
        <v>73.7135423266907</v>
      </c>
      <c r="I162" s="4">
        <v>72.533627175118795</v>
      </c>
      <c r="J162" s="4">
        <v>73.425633856162804</v>
      </c>
      <c r="K162" s="4">
        <v>65.181639530297502</v>
      </c>
      <c r="L162" s="4">
        <v>48.431074408655697</v>
      </c>
    </row>
    <row r="163" spans="1:12" x14ac:dyDescent="0.3">
      <c r="A163" s="10" t="s">
        <v>123</v>
      </c>
      <c r="B163" s="2" t="s">
        <v>32</v>
      </c>
      <c r="C163" s="4">
        <v>449.44476665569698</v>
      </c>
      <c r="D163" s="4">
        <v>456.72240410497102</v>
      </c>
      <c r="E163" s="4">
        <v>409.07704480612801</v>
      </c>
      <c r="F163" s="4">
        <v>330.938478827241</v>
      </c>
      <c r="G163" s="4">
        <v>299.63443420035298</v>
      </c>
      <c r="H163" s="4">
        <v>262.59523216754599</v>
      </c>
      <c r="I163" s="4">
        <v>236.43560545874399</v>
      </c>
      <c r="J163" s="4">
        <v>136.70429299974899</v>
      </c>
      <c r="K163" s="4">
        <v>73.186686464446197</v>
      </c>
      <c r="L163" s="4">
        <v>74.292421402103301</v>
      </c>
    </row>
    <row r="164" spans="1:12" x14ac:dyDescent="0.3">
      <c r="A164" s="10" t="s">
        <v>115</v>
      </c>
      <c r="B164" s="2" t="s">
        <v>33</v>
      </c>
      <c r="C164" s="4">
        <v>5.1589275336718297</v>
      </c>
      <c r="D164" s="4">
        <v>14.265380566595701</v>
      </c>
      <c r="E164" s="4">
        <v>11.8276229353639</v>
      </c>
      <c r="F164" s="4">
        <v>4.7780164232971796</v>
      </c>
      <c r="G164" s="4">
        <v>4.3367662192989303E-3</v>
      </c>
      <c r="H164" s="4">
        <v>0.18565708721476301</v>
      </c>
      <c r="I164" s="4">
        <v>6.0755208270079102</v>
      </c>
      <c r="J164" s="4">
        <v>137.25074504792801</v>
      </c>
      <c r="K164" s="4">
        <v>208.54634005499199</v>
      </c>
      <c r="L164" s="4">
        <v>185.81919891816099</v>
      </c>
    </row>
    <row r="165" spans="1:12" x14ac:dyDescent="0.3">
      <c r="A165" s="10" t="s">
        <v>116</v>
      </c>
      <c r="B165" s="2" t="s">
        <v>33</v>
      </c>
      <c r="C165" s="4">
        <v>60.868608318191797</v>
      </c>
      <c r="D165" s="4">
        <v>58.923317355236797</v>
      </c>
      <c r="E165" s="4">
        <v>51.451015591384198</v>
      </c>
      <c r="F165" s="4">
        <v>47.943924063355297</v>
      </c>
      <c r="G165" s="4">
        <v>40.836699491601301</v>
      </c>
      <c r="H165" s="4">
        <v>37.497916797396798</v>
      </c>
      <c r="I165" s="4">
        <v>34.267123568523601</v>
      </c>
      <c r="J165" s="4">
        <v>31.0270976010362</v>
      </c>
      <c r="K165" s="4">
        <v>28.266466258437202</v>
      </c>
      <c r="L165" s="4">
        <v>25.711224601599898</v>
      </c>
    </row>
    <row r="166" spans="1:12" x14ac:dyDescent="0.3">
      <c r="A166" s="10" t="s">
        <v>117</v>
      </c>
      <c r="B166" s="2" t="s">
        <v>33</v>
      </c>
      <c r="C166" s="4">
        <v>5006.5241170996196</v>
      </c>
      <c r="D166" s="4">
        <v>3779.9215579819402</v>
      </c>
      <c r="E166" s="4">
        <v>1242.2714251057801</v>
      </c>
      <c r="F166" s="4">
        <v>955.96252254353499</v>
      </c>
      <c r="G166" s="4">
        <v>471.39311532048902</v>
      </c>
      <c r="H166" s="4">
        <v>121.488965454035</v>
      </c>
      <c r="I166" s="4">
        <v>128.248952666528</v>
      </c>
      <c r="J166" s="4">
        <v>160.04770290004001</v>
      </c>
      <c r="K166" s="4">
        <v>174.55279448321301</v>
      </c>
      <c r="L166" s="4">
        <v>155.323039792071</v>
      </c>
    </row>
    <row r="167" spans="1:12" x14ac:dyDescent="0.3">
      <c r="A167" s="10" t="s">
        <v>118</v>
      </c>
      <c r="B167" s="2" t="s">
        <v>33</v>
      </c>
      <c r="C167" s="4">
        <v>1.8025456283172699E-2</v>
      </c>
      <c r="D167" s="4">
        <v>2.29562743785921E-3</v>
      </c>
      <c r="E167" s="4">
        <v>2.04628903136781E-3</v>
      </c>
      <c r="F167" s="4">
        <v>1.4761750162885199E-3</v>
      </c>
      <c r="G167" s="4">
        <v>1.15523871147581E-3</v>
      </c>
      <c r="H167" s="4">
        <v>1.32740595271091E-3</v>
      </c>
      <c r="I167" s="4">
        <v>1.2156865893224399E-3</v>
      </c>
      <c r="J167" s="4">
        <v>1.1359907881082301E-3</v>
      </c>
      <c r="K167" s="4">
        <v>7.4921215041512596E-4</v>
      </c>
      <c r="L167" s="5"/>
    </row>
    <row r="168" spans="1:12" x14ac:dyDescent="0.3">
      <c r="A168" s="10" t="s">
        <v>119</v>
      </c>
      <c r="B168" s="2" t="s">
        <v>33</v>
      </c>
      <c r="C168" s="4">
        <v>1240.7181894113801</v>
      </c>
      <c r="D168" s="4">
        <v>1105.9711865447</v>
      </c>
      <c r="E168" s="4">
        <v>1133.54887333389</v>
      </c>
      <c r="F168" s="4">
        <v>1265.8819938281199</v>
      </c>
      <c r="G168" s="4">
        <v>1168.8299567828701</v>
      </c>
      <c r="H168" s="4">
        <v>1085.2388316695999</v>
      </c>
      <c r="I168" s="4">
        <v>996.061139712662</v>
      </c>
      <c r="J168" s="4">
        <v>769.02631725272204</v>
      </c>
      <c r="K168" s="4">
        <v>790.55659270493004</v>
      </c>
      <c r="L168" s="4">
        <v>804.54362982740395</v>
      </c>
    </row>
    <row r="169" spans="1:12" x14ac:dyDescent="0.3">
      <c r="A169" s="10" t="s">
        <v>120</v>
      </c>
      <c r="B169" s="2" t="s">
        <v>33</v>
      </c>
      <c r="C169" s="4">
        <v>207.63450935395099</v>
      </c>
      <c r="D169" s="4">
        <v>159.33728345567499</v>
      </c>
      <c r="E169" s="4">
        <v>138.71139014565401</v>
      </c>
      <c r="F169" s="4">
        <v>99.982486472897094</v>
      </c>
      <c r="G169" s="4">
        <v>87.354985832706305</v>
      </c>
      <c r="H169" s="4">
        <v>87.018111069167006</v>
      </c>
      <c r="I169" s="4">
        <v>88.258888760805803</v>
      </c>
      <c r="J169" s="4">
        <v>81.467652728635898</v>
      </c>
      <c r="K169" s="4">
        <v>59.595745208257497</v>
      </c>
      <c r="L169" s="4">
        <v>38.4858653052571</v>
      </c>
    </row>
    <row r="170" spans="1:12" x14ac:dyDescent="0.3">
      <c r="A170" s="10" t="s">
        <v>121</v>
      </c>
      <c r="B170" s="2" t="s">
        <v>33</v>
      </c>
      <c r="C170" s="4">
        <v>83.605576984407094</v>
      </c>
      <c r="D170" s="4">
        <v>81.930408226460301</v>
      </c>
      <c r="E170" s="4">
        <v>86.893978379239798</v>
      </c>
      <c r="F170" s="4">
        <v>83.067505025129705</v>
      </c>
      <c r="G170" s="4">
        <v>68.195380631487893</v>
      </c>
      <c r="H170" s="4">
        <v>55.1962768786737</v>
      </c>
      <c r="I170" s="4">
        <v>43.121502921291899</v>
      </c>
      <c r="J170" s="4">
        <v>31.411096826923401</v>
      </c>
      <c r="K170" s="4">
        <v>21.148821966411901</v>
      </c>
      <c r="L170" s="4">
        <v>11.5843270292384</v>
      </c>
    </row>
    <row r="171" spans="1:12" x14ac:dyDescent="0.3">
      <c r="A171" s="10" t="s">
        <v>122</v>
      </c>
      <c r="B171" s="2" t="s">
        <v>33</v>
      </c>
      <c r="C171" s="4">
        <v>166.91943833168901</v>
      </c>
      <c r="D171" s="4">
        <v>156.52463540685801</v>
      </c>
      <c r="E171" s="4">
        <v>146.543149424555</v>
      </c>
      <c r="F171" s="4">
        <v>120.27765554978799</v>
      </c>
      <c r="G171" s="4">
        <v>83.178747623680096</v>
      </c>
      <c r="H171" s="4">
        <v>73.713542326704797</v>
      </c>
      <c r="I171" s="4">
        <v>72.533627175130206</v>
      </c>
      <c r="J171" s="4">
        <v>73.425633856173505</v>
      </c>
      <c r="K171" s="4">
        <v>65.181639530309994</v>
      </c>
      <c r="L171" s="4">
        <v>48.431074408670398</v>
      </c>
    </row>
    <row r="172" spans="1:12" x14ac:dyDescent="0.3">
      <c r="A172" s="10" t="s">
        <v>123</v>
      </c>
      <c r="B172" s="2" t="s">
        <v>33</v>
      </c>
      <c r="C172" s="4">
        <v>449.44476665569698</v>
      </c>
      <c r="D172" s="4">
        <v>456.72240410497102</v>
      </c>
      <c r="E172" s="4">
        <v>409.07704480612801</v>
      </c>
      <c r="F172" s="4">
        <v>330.938478827241</v>
      </c>
      <c r="G172" s="4">
        <v>299.63443420035298</v>
      </c>
      <c r="H172" s="4">
        <v>262.59523216754599</v>
      </c>
      <c r="I172" s="4">
        <v>236.43560545874399</v>
      </c>
      <c r="J172" s="4">
        <v>136.70429299974899</v>
      </c>
      <c r="K172" s="4">
        <v>73.186686464446097</v>
      </c>
      <c r="L172" s="4">
        <v>74.292421402103201</v>
      </c>
    </row>
    <row r="173" spans="1:12" x14ac:dyDescent="0.3">
      <c r="A173" s="10" t="s">
        <v>115</v>
      </c>
      <c r="B173" s="2" t="s">
        <v>34</v>
      </c>
      <c r="C173" s="4">
        <v>4.2389333965801796</v>
      </c>
      <c r="D173" s="4">
        <v>13.341474232593001</v>
      </c>
      <c r="E173" s="4">
        <v>14.633517163484401</v>
      </c>
      <c r="F173" s="4">
        <v>8.26633089552797</v>
      </c>
      <c r="G173" s="5"/>
      <c r="H173" s="4">
        <v>0.164555297608389</v>
      </c>
      <c r="I173" s="4">
        <v>5.9376427755933197</v>
      </c>
      <c r="J173" s="4">
        <v>70.240510049719006</v>
      </c>
      <c r="K173" s="4">
        <v>87.475748033111898</v>
      </c>
      <c r="L173" s="4">
        <v>67.583188785454595</v>
      </c>
    </row>
    <row r="174" spans="1:12" x14ac:dyDescent="0.3">
      <c r="A174" s="10" t="s">
        <v>116</v>
      </c>
      <c r="B174" s="2" t="s">
        <v>34</v>
      </c>
      <c r="C174" s="4">
        <v>60.868608318191797</v>
      </c>
      <c r="D174" s="4">
        <v>58.923316010775999</v>
      </c>
      <c r="E174" s="4">
        <v>51.448107398419403</v>
      </c>
      <c r="F174" s="4">
        <v>47.9441649524273</v>
      </c>
      <c r="G174" s="4">
        <v>40.836798401820801</v>
      </c>
      <c r="H174" s="4">
        <v>37.497916797396798</v>
      </c>
      <c r="I174" s="4">
        <v>34.267123568523601</v>
      </c>
      <c r="J174" s="4">
        <v>31.073911261351501</v>
      </c>
      <c r="K174" s="4">
        <v>28.266969884432399</v>
      </c>
      <c r="L174" s="4">
        <v>25.711110800533799</v>
      </c>
    </row>
    <row r="175" spans="1:12" x14ac:dyDescent="0.3">
      <c r="A175" s="10" t="s">
        <v>117</v>
      </c>
      <c r="B175" s="2" t="s">
        <v>34</v>
      </c>
      <c r="C175" s="4">
        <v>5006.5241170996196</v>
      </c>
      <c r="D175" s="4">
        <v>3779.9215579819402</v>
      </c>
      <c r="E175" s="4">
        <v>1242.2714251057801</v>
      </c>
      <c r="F175" s="4">
        <v>954.18821873392596</v>
      </c>
      <c r="G175" s="4">
        <v>475.20353701558798</v>
      </c>
      <c r="H175" s="4">
        <v>119.66605700917999</v>
      </c>
      <c r="I175" s="4">
        <v>127.442810714236</v>
      </c>
      <c r="J175" s="4">
        <v>156.39044024219399</v>
      </c>
      <c r="K175" s="4">
        <v>171.03897161735699</v>
      </c>
      <c r="L175" s="4">
        <v>148.464886217551</v>
      </c>
    </row>
    <row r="176" spans="1:12" x14ac:dyDescent="0.3">
      <c r="A176" s="10" t="s">
        <v>118</v>
      </c>
      <c r="B176" s="2" t="s">
        <v>34</v>
      </c>
      <c r="C176" s="4">
        <v>1.8025456283172699E-2</v>
      </c>
      <c r="D176" s="4">
        <v>2.29576927711253E-3</v>
      </c>
      <c r="E176" s="4">
        <v>2.0464131889166102E-3</v>
      </c>
      <c r="F176" s="4">
        <v>1.47578893864393E-3</v>
      </c>
      <c r="G176" s="4">
        <v>1.1552387114758E-3</v>
      </c>
      <c r="H176" s="4">
        <v>1.3263291084829099E-3</v>
      </c>
      <c r="I176" s="4">
        <v>1.2152745581018899E-3</v>
      </c>
      <c r="J176" s="4">
        <v>1.13028485607725E-3</v>
      </c>
      <c r="K176" s="4">
        <v>7.47326750764219E-4</v>
      </c>
      <c r="L176" s="5"/>
    </row>
    <row r="177" spans="1:12" x14ac:dyDescent="0.3">
      <c r="A177" s="10" t="s">
        <v>119</v>
      </c>
      <c r="B177" s="2" t="s">
        <v>34</v>
      </c>
      <c r="C177" s="4">
        <v>1240.7330523881301</v>
      </c>
      <c r="D177" s="4">
        <v>1106.0195981065699</v>
      </c>
      <c r="E177" s="4">
        <v>1134.1797184961399</v>
      </c>
      <c r="F177" s="4">
        <v>1265.7656439915399</v>
      </c>
      <c r="G177" s="4">
        <v>1169.40566575703</v>
      </c>
      <c r="H177" s="4">
        <v>1088.22737888706</v>
      </c>
      <c r="I177" s="4">
        <v>991.48868038459796</v>
      </c>
      <c r="J177" s="4">
        <v>769.05262105371901</v>
      </c>
      <c r="K177" s="4">
        <v>790.55720762214798</v>
      </c>
      <c r="L177" s="4">
        <v>804.55834685596096</v>
      </c>
    </row>
    <row r="178" spans="1:12" x14ac:dyDescent="0.3">
      <c r="A178" s="10" t="s">
        <v>120</v>
      </c>
      <c r="B178" s="2" t="s">
        <v>34</v>
      </c>
      <c r="C178" s="4">
        <v>207.634529528434</v>
      </c>
      <c r="D178" s="4">
        <v>158.329352140449</v>
      </c>
      <c r="E178" s="4">
        <v>137.65959975925301</v>
      </c>
      <c r="F178" s="4">
        <v>99.949217693700405</v>
      </c>
      <c r="G178" s="4">
        <v>87.355214756172401</v>
      </c>
      <c r="H178" s="4">
        <v>87.001556385771906</v>
      </c>
      <c r="I178" s="4">
        <v>88.225486635538203</v>
      </c>
      <c r="J178" s="4">
        <v>80.969685762472395</v>
      </c>
      <c r="K178" s="4">
        <v>59.475892596649203</v>
      </c>
      <c r="L178" s="4">
        <v>38.435175558306703</v>
      </c>
    </row>
    <row r="179" spans="1:12" x14ac:dyDescent="0.3">
      <c r="A179" s="10" t="s">
        <v>121</v>
      </c>
      <c r="B179" s="2" t="s">
        <v>34</v>
      </c>
      <c r="C179" s="4">
        <v>83.605576984407094</v>
      </c>
      <c r="D179" s="4">
        <v>81.930408226460301</v>
      </c>
      <c r="E179" s="4">
        <v>86.893792446011801</v>
      </c>
      <c r="F179" s="4">
        <v>83.067310831680203</v>
      </c>
      <c r="G179" s="4">
        <v>68.195178272872297</v>
      </c>
      <c r="H179" s="4">
        <v>55.167959901165197</v>
      </c>
      <c r="I179" s="4">
        <v>43.003668671971496</v>
      </c>
      <c r="J179" s="4">
        <v>31.293408053518299</v>
      </c>
      <c r="K179" s="4">
        <v>21.030742187583801</v>
      </c>
      <c r="L179" s="4">
        <v>11.4943519713733</v>
      </c>
    </row>
    <row r="180" spans="1:12" x14ac:dyDescent="0.3">
      <c r="A180" s="10" t="s">
        <v>122</v>
      </c>
      <c r="B180" s="2" t="s">
        <v>34</v>
      </c>
      <c r="C180" s="4">
        <v>166.918106837653</v>
      </c>
      <c r="D180" s="4">
        <v>156.52443510899801</v>
      </c>
      <c r="E180" s="4">
        <v>146.69905469641299</v>
      </c>
      <c r="F180" s="4">
        <v>120.368957414555</v>
      </c>
      <c r="G180" s="4">
        <v>83.235752152800899</v>
      </c>
      <c r="H180" s="4">
        <v>73.873613537973</v>
      </c>
      <c r="I180" s="4">
        <v>72.529104356779996</v>
      </c>
      <c r="J180" s="4">
        <v>73.059023830522406</v>
      </c>
      <c r="K180" s="4">
        <v>65.121158621300197</v>
      </c>
      <c r="L180" s="4">
        <v>46.999772273108803</v>
      </c>
    </row>
    <row r="181" spans="1:12" x14ac:dyDescent="0.3">
      <c r="A181" s="10" t="s">
        <v>123</v>
      </c>
      <c r="B181" s="2" t="s">
        <v>34</v>
      </c>
      <c r="C181" s="4">
        <v>449.44476665569698</v>
      </c>
      <c r="D181" s="4">
        <v>456.72240410497102</v>
      </c>
      <c r="E181" s="4">
        <v>409.07704480612801</v>
      </c>
      <c r="F181" s="4">
        <v>330.93729934830901</v>
      </c>
      <c r="G181" s="4">
        <v>299.63443420035298</v>
      </c>
      <c r="H181" s="4">
        <v>262.59892976406297</v>
      </c>
      <c r="I181" s="4">
        <v>236.44569819889</v>
      </c>
      <c r="J181" s="4">
        <v>136.61543209681199</v>
      </c>
      <c r="K181" s="4">
        <v>73.126871336375402</v>
      </c>
      <c r="L181" s="4">
        <v>74.289911212184805</v>
      </c>
    </row>
    <row r="182" spans="1:12" x14ac:dyDescent="0.3">
      <c r="A182" s="10" t="s">
        <v>115</v>
      </c>
      <c r="B182" s="2" t="s">
        <v>35</v>
      </c>
      <c r="C182" s="4">
        <v>4.2389333965807197</v>
      </c>
      <c r="D182" s="4">
        <v>13.3414742325935</v>
      </c>
      <c r="E182" s="4">
        <v>14.6335171634845</v>
      </c>
      <c r="F182" s="4">
        <v>8.26633089552797</v>
      </c>
      <c r="G182" s="5"/>
      <c r="H182" s="4">
        <v>0.16455529760839399</v>
      </c>
      <c r="I182" s="4">
        <v>5.9376427766485103</v>
      </c>
      <c r="J182" s="4">
        <v>70.240510049719006</v>
      </c>
      <c r="K182" s="4">
        <v>87.475748033111898</v>
      </c>
      <c r="L182" s="4">
        <v>70.771671007677</v>
      </c>
    </row>
    <row r="183" spans="1:12" x14ac:dyDescent="0.3">
      <c r="A183" s="10" t="s">
        <v>116</v>
      </c>
      <c r="B183" s="2" t="s">
        <v>35</v>
      </c>
      <c r="C183" s="4">
        <v>60.868608318191797</v>
      </c>
      <c r="D183" s="4">
        <v>58.923316010775999</v>
      </c>
      <c r="E183" s="4">
        <v>51.448107398419403</v>
      </c>
      <c r="F183" s="4">
        <v>47.9441649524273</v>
      </c>
      <c r="G183" s="4">
        <v>40.836798401820801</v>
      </c>
      <c r="H183" s="4">
        <v>37.497916797396798</v>
      </c>
      <c r="I183" s="4">
        <v>34.267123568523601</v>
      </c>
      <c r="J183" s="4">
        <v>31.073911261351501</v>
      </c>
      <c r="K183" s="4">
        <v>28.266969884432399</v>
      </c>
      <c r="L183" s="4">
        <v>25.711110800533799</v>
      </c>
    </row>
    <row r="184" spans="1:12" x14ac:dyDescent="0.3">
      <c r="A184" s="10" t="s">
        <v>117</v>
      </c>
      <c r="B184" s="2" t="s">
        <v>35</v>
      </c>
      <c r="C184" s="4">
        <v>5006.5241170996196</v>
      </c>
      <c r="D184" s="4">
        <v>3779.9215579819402</v>
      </c>
      <c r="E184" s="4">
        <v>1242.2714251057801</v>
      </c>
      <c r="F184" s="4">
        <v>954.18821873122795</v>
      </c>
      <c r="G184" s="4">
        <v>475.20353702602</v>
      </c>
      <c r="H184" s="4">
        <v>119.66605700917999</v>
      </c>
      <c r="I184" s="4">
        <v>127.442810714236</v>
      </c>
      <c r="J184" s="4">
        <v>156.39044024220999</v>
      </c>
      <c r="K184" s="4">
        <v>171.03897161735799</v>
      </c>
      <c r="L184" s="4">
        <v>148.46488621755</v>
      </c>
    </row>
    <row r="185" spans="1:12" x14ac:dyDescent="0.3">
      <c r="A185" s="10" t="s">
        <v>118</v>
      </c>
      <c r="B185" s="2" t="s">
        <v>35</v>
      </c>
      <c r="C185" s="4">
        <v>1.8025456283172699E-2</v>
      </c>
      <c r="D185" s="4">
        <v>2.29576927711253E-3</v>
      </c>
      <c r="E185" s="4">
        <v>2.0464131889166102E-3</v>
      </c>
      <c r="F185" s="4">
        <v>1.47578893864393E-3</v>
      </c>
      <c r="G185" s="4">
        <v>1.15523871147581E-3</v>
      </c>
      <c r="H185" s="4">
        <v>1.3263291084829099E-3</v>
      </c>
      <c r="I185" s="4">
        <v>1.2152745581018899E-3</v>
      </c>
      <c r="J185" s="4">
        <v>1.13028485607724E-3</v>
      </c>
      <c r="K185" s="4">
        <v>7.4732675076420697E-4</v>
      </c>
      <c r="L185" s="5"/>
    </row>
    <row r="186" spans="1:12" x14ac:dyDescent="0.3">
      <c r="A186" s="10" t="s">
        <v>119</v>
      </c>
      <c r="B186" s="2" t="s">
        <v>35</v>
      </c>
      <c r="C186" s="4">
        <v>1240.7330523881301</v>
      </c>
      <c r="D186" s="4">
        <v>1106.0195981065799</v>
      </c>
      <c r="E186" s="4">
        <v>1133.5852532054</v>
      </c>
      <c r="F186" s="4">
        <v>1265.70339612362</v>
      </c>
      <c r="G186" s="4">
        <v>1169.40566575703</v>
      </c>
      <c r="H186" s="4">
        <v>1088.22737888706</v>
      </c>
      <c r="I186" s="4">
        <v>991.48868040071295</v>
      </c>
      <c r="J186" s="4">
        <v>769.05262105371605</v>
      </c>
      <c r="K186" s="4">
        <v>790.55720762214798</v>
      </c>
      <c r="L186" s="4">
        <v>804.55834685596096</v>
      </c>
    </row>
    <row r="187" spans="1:12" x14ac:dyDescent="0.3">
      <c r="A187" s="10" t="s">
        <v>120</v>
      </c>
      <c r="B187" s="2" t="s">
        <v>35</v>
      </c>
      <c r="C187" s="4">
        <v>207.634529528434</v>
      </c>
      <c r="D187" s="4">
        <v>158.329352140449</v>
      </c>
      <c r="E187" s="4">
        <v>137.65894688365799</v>
      </c>
      <c r="F187" s="4">
        <v>99.949169190950002</v>
      </c>
      <c r="G187" s="4">
        <v>87.355214756171804</v>
      </c>
      <c r="H187" s="4">
        <v>87.001556385766193</v>
      </c>
      <c r="I187" s="4">
        <v>88.225486635532306</v>
      </c>
      <c r="J187" s="4">
        <v>80.969685762466199</v>
      </c>
      <c r="K187" s="4">
        <v>59.475892596642801</v>
      </c>
      <c r="L187" s="4">
        <v>38.435175558996001</v>
      </c>
    </row>
    <row r="188" spans="1:12" x14ac:dyDescent="0.3">
      <c r="A188" s="10" t="s">
        <v>121</v>
      </c>
      <c r="B188" s="2" t="s">
        <v>35</v>
      </c>
      <c r="C188" s="4">
        <v>83.605576984407094</v>
      </c>
      <c r="D188" s="4">
        <v>81.930408226460301</v>
      </c>
      <c r="E188" s="4">
        <v>86.893792446011801</v>
      </c>
      <c r="F188" s="4">
        <v>83.067310831680302</v>
      </c>
      <c r="G188" s="4">
        <v>68.195178272872297</v>
      </c>
      <c r="H188" s="4">
        <v>55.167959901165197</v>
      </c>
      <c r="I188" s="4">
        <v>43.003668671971496</v>
      </c>
      <c r="J188" s="4">
        <v>31.293408053518299</v>
      </c>
      <c r="K188" s="4">
        <v>21.030742187583801</v>
      </c>
      <c r="L188" s="4">
        <v>11.4943519713733</v>
      </c>
    </row>
    <row r="189" spans="1:12" x14ac:dyDescent="0.3">
      <c r="A189" s="10" t="s">
        <v>122</v>
      </c>
      <c r="B189" s="2" t="s">
        <v>35</v>
      </c>
      <c r="C189" s="4">
        <v>166.918106837653</v>
      </c>
      <c r="D189" s="4">
        <v>156.52443510899801</v>
      </c>
      <c r="E189" s="4">
        <v>146.69905469655399</v>
      </c>
      <c r="F189" s="4">
        <v>120.368957414601</v>
      </c>
      <c r="G189" s="4">
        <v>83.2357521531289</v>
      </c>
      <c r="H189" s="4">
        <v>73.873613538124403</v>
      </c>
      <c r="I189" s="4">
        <v>72.529104357063204</v>
      </c>
      <c r="J189" s="4">
        <v>73.059023830669503</v>
      </c>
      <c r="K189" s="4">
        <v>65.121158620602898</v>
      </c>
      <c r="L189" s="4">
        <v>46.999772273572901</v>
      </c>
    </row>
    <row r="190" spans="1:12" x14ac:dyDescent="0.3">
      <c r="A190" s="10" t="s">
        <v>123</v>
      </c>
      <c r="B190" s="2" t="s">
        <v>35</v>
      </c>
      <c r="C190" s="4">
        <v>449.44476665569698</v>
      </c>
      <c r="D190" s="4">
        <v>456.72240410497102</v>
      </c>
      <c r="E190" s="4">
        <v>409.07704480612801</v>
      </c>
      <c r="F190" s="4">
        <v>330.93729934830901</v>
      </c>
      <c r="G190" s="4">
        <v>299.63443420035298</v>
      </c>
      <c r="H190" s="4">
        <v>262.59892976406297</v>
      </c>
      <c r="I190" s="4">
        <v>236.44569819889</v>
      </c>
      <c r="J190" s="4">
        <v>136.61543209681199</v>
      </c>
      <c r="K190" s="4">
        <v>73.126871336375302</v>
      </c>
      <c r="L190" s="4">
        <v>74.289911212296502</v>
      </c>
    </row>
    <row r="191" spans="1:12" x14ac:dyDescent="0.3">
      <c r="A191" s="10" t="s">
        <v>115</v>
      </c>
      <c r="B191" s="2" t="s">
        <v>36</v>
      </c>
      <c r="C191" s="4">
        <v>4.2389333965802196</v>
      </c>
      <c r="D191" s="4">
        <v>13.341474232593001</v>
      </c>
      <c r="E191" s="4">
        <v>14.633517163484401</v>
      </c>
      <c r="F191" s="4">
        <v>8.2663308955279806</v>
      </c>
      <c r="G191" s="5"/>
      <c r="H191" s="4">
        <v>0.164555297608378</v>
      </c>
      <c r="I191" s="4">
        <v>5.9376427750207199</v>
      </c>
      <c r="J191" s="4">
        <v>70.240510049718907</v>
      </c>
      <c r="K191" s="4">
        <v>87.475748033111799</v>
      </c>
      <c r="L191" s="4">
        <v>67.583188785454695</v>
      </c>
    </row>
    <row r="192" spans="1:12" x14ac:dyDescent="0.3">
      <c r="A192" s="10" t="s">
        <v>116</v>
      </c>
      <c r="B192" s="2" t="s">
        <v>36</v>
      </c>
      <c r="C192" s="4">
        <v>60.868608318191797</v>
      </c>
      <c r="D192" s="4">
        <v>58.923316010775999</v>
      </c>
      <c r="E192" s="4">
        <v>51.448107398419403</v>
      </c>
      <c r="F192" s="4">
        <v>47.9441649524273</v>
      </c>
      <c r="G192" s="4">
        <v>40.836798401820801</v>
      </c>
      <c r="H192" s="4">
        <v>37.497916797396798</v>
      </c>
      <c r="I192" s="4">
        <v>34.267123568523601</v>
      </c>
      <c r="J192" s="4">
        <v>31.073911261351501</v>
      </c>
      <c r="K192" s="4">
        <v>28.266969884432399</v>
      </c>
      <c r="L192" s="4">
        <v>25.711110800533799</v>
      </c>
    </row>
    <row r="193" spans="1:12" x14ac:dyDescent="0.3">
      <c r="A193" s="10" t="s">
        <v>117</v>
      </c>
      <c r="B193" s="2" t="s">
        <v>36</v>
      </c>
      <c r="C193" s="4">
        <v>5006.5241170996196</v>
      </c>
      <c r="D193" s="4">
        <v>3779.9215579819402</v>
      </c>
      <c r="E193" s="4">
        <v>1242.2714251057801</v>
      </c>
      <c r="F193" s="4">
        <v>954.18821873545096</v>
      </c>
      <c r="G193" s="4">
        <v>475.20353700953598</v>
      </c>
      <c r="H193" s="4">
        <v>119.66605700917999</v>
      </c>
      <c r="I193" s="4">
        <v>127.442810714236</v>
      </c>
      <c r="J193" s="4">
        <v>156.39044024217901</v>
      </c>
      <c r="K193" s="4">
        <v>171.03897161735799</v>
      </c>
      <c r="L193" s="4">
        <v>148.464886217551</v>
      </c>
    </row>
    <row r="194" spans="1:12" x14ac:dyDescent="0.3">
      <c r="A194" s="10" t="s">
        <v>118</v>
      </c>
      <c r="B194" s="2" t="s">
        <v>36</v>
      </c>
      <c r="C194" s="4">
        <v>1.8025456283172699E-2</v>
      </c>
      <c r="D194" s="4">
        <v>2.29576927711253E-3</v>
      </c>
      <c r="E194" s="4">
        <v>2.0464131889166102E-3</v>
      </c>
      <c r="F194" s="4">
        <v>1.47578893864393E-3</v>
      </c>
      <c r="G194" s="4">
        <v>1.15523871147581E-3</v>
      </c>
      <c r="H194" s="4">
        <v>1.3263291084829099E-3</v>
      </c>
      <c r="I194" s="4">
        <v>1.2152745581018899E-3</v>
      </c>
      <c r="J194" s="4">
        <v>1.13028485607724E-3</v>
      </c>
      <c r="K194" s="4">
        <v>7.4732675076421195E-4</v>
      </c>
      <c r="L194" s="5"/>
    </row>
    <row r="195" spans="1:12" x14ac:dyDescent="0.3">
      <c r="A195" s="10" t="s">
        <v>119</v>
      </c>
      <c r="B195" s="2" t="s">
        <v>36</v>
      </c>
      <c r="C195" s="4">
        <v>1240.7330523881301</v>
      </c>
      <c r="D195" s="4">
        <v>1106.0195981065799</v>
      </c>
      <c r="E195" s="4">
        <v>1134.17971849539</v>
      </c>
      <c r="F195" s="4">
        <v>1265.7656439915399</v>
      </c>
      <c r="G195" s="4">
        <v>1169.40566575702</v>
      </c>
      <c r="H195" s="4">
        <v>1088.22737888706</v>
      </c>
      <c r="I195" s="4">
        <v>991.48868036930105</v>
      </c>
      <c r="J195" s="4">
        <v>769.05262105372196</v>
      </c>
      <c r="K195" s="4">
        <v>790.55720762214798</v>
      </c>
      <c r="L195" s="4">
        <v>804.55834685596199</v>
      </c>
    </row>
    <row r="196" spans="1:12" x14ac:dyDescent="0.3">
      <c r="A196" s="10" t="s">
        <v>120</v>
      </c>
      <c r="B196" s="2" t="s">
        <v>36</v>
      </c>
      <c r="C196" s="4">
        <v>207.63452952843301</v>
      </c>
      <c r="D196" s="4">
        <v>158.329352140449</v>
      </c>
      <c r="E196" s="4">
        <v>137.65959975925799</v>
      </c>
      <c r="F196" s="4">
        <v>99.949217693704298</v>
      </c>
      <c r="G196" s="4">
        <v>87.355214756172799</v>
      </c>
      <c r="H196" s="4">
        <v>87.001556385775999</v>
      </c>
      <c r="I196" s="4">
        <v>88.225486635542396</v>
      </c>
      <c r="J196" s="4">
        <v>80.969685762476502</v>
      </c>
      <c r="K196" s="4">
        <v>59.475892596653502</v>
      </c>
      <c r="L196" s="4">
        <v>38.435175558929103</v>
      </c>
    </row>
    <row r="197" spans="1:12" x14ac:dyDescent="0.3">
      <c r="A197" s="10" t="s">
        <v>121</v>
      </c>
      <c r="B197" s="2" t="s">
        <v>36</v>
      </c>
      <c r="C197" s="4">
        <v>83.605576984407094</v>
      </c>
      <c r="D197" s="4">
        <v>81.930408226460301</v>
      </c>
      <c r="E197" s="4">
        <v>86.893792446011801</v>
      </c>
      <c r="F197" s="4">
        <v>83.067310831680302</v>
      </c>
      <c r="G197" s="4">
        <v>68.195178272872198</v>
      </c>
      <c r="H197" s="4">
        <v>55.167959901165197</v>
      </c>
      <c r="I197" s="4">
        <v>43.003668671971496</v>
      </c>
      <c r="J197" s="4">
        <v>31.293408053518299</v>
      </c>
      <c r="K197" s="4">
        <v>21.030742187583801</v>
      </c>
      <c r="L197" s="4">
        <v>11.4943519713733</v>
      </c>
    </row>
    <row r="198" spans="1:12" x14ac:dyDescent="0.3">
      <c r="A198" s="10" t="s">
        <v>122</v>
      </c>
      <c r="B198" s="2" t="s">
        <v>36</v>
      </c>
      <c r="C198" s="4">
        <v>166.918106837653</v>
      </c>
      <c r="D198" s="4">
        <v>156.52443510899801</v>
      </c>
      <c r="E198" s="4">
        <v>146.69905469634901</v>
      </c>
      <c r="F198" s="4">
        <v>120.36895741454499</v>
      </c>
      <c r="G198" s="4">
        <v>83.235752152630596</v>
      </c>
      <c r="H198" s="4">
        <v>73.873613537903495</v>
      </c>
      <c r="I198" s="4">
        <v>72.529104356580902</v>
      </c>
      <c r="J198" s="4">
        <v>73.059023830462195</v>
      </c>
      <c r="K198" s="4">
        <v>65.121158621221895</v>
      </c>
      <c r="L198" s="4">
        <v>46.999772273300898</v>
      </c>
    </row>
    <row r="199" spans="1:12" x14ac:dyDescent="0.3">
      <c r="A199" s="10" t="s">
        <v>123</v>
      </c>
      <c r="B199" s="2" t="s">
        <v>36</v>
      </c>
      <c r="C199" s="4">
        <v>449.44476665569601</v>
      </c>
      <c r="D199" s="4">
        <v>456.72240410497102</v>
      </c>
      <c r="E199" s="4">
        <v>409.07704480612801</v>
      </c>
      <c r="F199" s="4">
        <v>330.93729934830901</v>
      </c>
      <c r="G199" s="4">
        <v>299.63443420035298</v>
      </c>
      <c r="H199" s="4">
        <v>262.59892976406297</v>
      </c>
      <c r="I199" s="4">
        <v>236.44569819889099</v>
      </c>
      <c r="J199" s="4">
        <v>136.61543209681199</v>
      </c>
      <c r="K199" s="4">
        <v>73.126871336375203</v>
      </c>
      <c r="L199" s="4">
        <v>74.289911212284096</v>
      </c>
    </row>
    <row r="200" spans="1:12" x14ac:dyDescent="0.3">
      <c r="A200" s="10" t="s">
        <v>115</v>
      </c>
      <c r="B200" s="2" t="s">
        <v>126</v>
      </c>
      <c r="C200" s="4">
        <v>4.2389333965802196</v>
      </c>
      <c r="D200" s="4">
        <v>13.341474232593001</v>
      </c>
      <c r="E200" s="4">
        <v>14.633517163484401</v>
      </c>
      <c r="F200" s="4">
        <v>8.2642607352835</v>
      </c>
      <c r="G200" s="5"/>
      <c r="H200" s="4">
        <v>0.164555297608381</v>
      </c>
      <c r="I200" s="4">
        <v>6.4412007967956999</v>
      </c>
      <c r="J200" s="4">
        <v>70.249381394130495</v>
      </c>
      <c r="K200" s="4">
        <v>82.585918167081005</v>
      </c>
      <c r="L200" s="4">
        <v>72.469565637067703</v>
      </c>
    </row>
    <row r="201" spans="1:12" x14ac:dyDescent="0.3">
      <c r="A201" s="10" t="s">
        <v>116</v>
      </c>
      <c r="B201" s="2" t="s">
        <v>126</v>
      </c>
      <c r="C201" s="4">
        <v>60.868608318191797</v>
      </c>
      <c r="D201" s="4">
        <v>58.923317355236797</v>
      </c>
      <c r="E201" s="4">
        <v>51.451015591384198</v>
      </c>
      <c r="F201" s="4">
        <v>47.943924063355297</v>
      </c>
      <c r="G201" s="4">
        <v>40.836699491601301</v>
      </c>
      <c r="H201" s="4">
        <v>37.497916797396798</v>
      </c>
      <c r="I201" s="4">
        <v>34.267123568523601</v>
      </c>
      <c r="J201" s="4">
        <v>31.0270976010362</v>
      </c>
      <c r="K201" s="4">
        <v>28.266466258437202</v>
      </c>
      <c r="L201" s="4">
        <v>25.711224601599898</v>
      </c>
    </row>
    <row r="202" spans="1:12" x14ac:dyDescent="0.3">
      <c r="A202" s="10" t="s">
        <v>117</v>
      </c>
      <c r="B202" s="2" t="s">
        <v>126</v>
      </c>
      <c r="C202" s="4">
        <v>5006.5241170996296</v>
      </c>
      <c r="D202" s="4">
        <v>3779.9215579819402</v>
      </c>
      <c r="E202" s="4">
        <v>1242.2714251057801</v>
      </c>
      <c r="F202" s="4">
        <v>955.96259093078902</v>
      </c>
      <c r="G202" s="4">
        <v>471.39271044544302</v>
      </c>
      <c r="H202" s="4">
        <v>121.48888611275</v>
      </c>
      <c r="I202" s="4">
        <v>128.248909013945</v>
      </c>
      <c r="J202" s="4">
        <v>160.047724393793</v>
      </c>
      <c r="K202" s="4">
        <v>174.55279446200001</v>
      </c>
      <c r="L202" s="4">
        <v>155.32308711492399</v>
      </c>
    </row>
    <row r="203" spans="1:12" x14ac:dyDescent="0.3">
      <c r="A203" s="10" t="s">
        <v>119</v>
      </c>
      <c r="B203" s="2" t="s">
        <v>126</v>
      </c>
      <c r="C203" s="4">
        <v>1240.7330523881301</v>
      </c>
      <c r="D203" s="4">
        <v>1105.97162372087</v>
      </c>
      <c r="E203" s="4">
        <v>1134.01909954705</v>
      </c>
      <c r="F203" s="4">
        <v>1265.73523041622</v>
      </c>
      <c r="G203" s="4">
        <v>1168.8299567828701</v>
      </c>
      <c r="H203" s="4">
        <v>1085.2388316695999</v>
      </c>
      <c r="I203" s="4">
        <v>996.06113971266097</v>
      </c>
      <c r="J203" s="4">
        <v>769.02631678427099</v>
      </c>
      <c r="K203" s="4">
        <v>790.55659270492902</v>
      </c>
      <c r="L203" s="4">
        <v>804.54362982740304</v>
      </c>
    </row>
    <row r="204" spans="1:12" x14ac:dyDescent="0.3">
      <c r="A204" s="10" t="s">
        <v>120</v>
      </c>
      <c r="B204" s="2" t="s">
        <v>126</v>
      </c>
      <c r="C204" s="4">
        <v>207.634529528434</v>
      </c>
      <c r="D204" s="4">
        <v>158.32944479815399</v>
      </c>
      <c r="E204" s="4">
        <v>137.66758518675499</v>
      </c>
      <c r="F204" s="4">
        <v>99.982355901237</v>
      </c>
      <c r="G204" s="4">
        <v>87.354985941717402</v>
      </c>
      <c r="H204" s="4">
        <v>87.018111100296906</v>
      </c>
      <c r="I204" s="4">
        <v>88.258888757523394</v>
      </c>
      <c r="J204" s="4">
        <v>81.467660671093597</v>
      </c>
      <c r="K204" s="4">
        <v>59.595703782658497</v>
      </c>
      <c r="L204" s="4">
        <v>38.485870162069197</v>
      </c>
    </row>
    <row r="205" spans="1:12" x14ac:dyDescent="0.3">
      <c r="A205" s="10" t="s">
        <v>121</v>
      </c>
      <c r="B205" s="2" t="s">
        <v>126</v>
      </c>
      <c r="C205" s="4">
        <v>83.605576984407094</v>
      </c>
      <c r="D205" s="4">
        <v>81.930408226460301</v>
      </c>
      <c r="E205" s="4">
        <v>86.893978379239798</v>
      </c>
      <c r="F205" s="4">
        <v>83.067505025129293</v>
      </c>
      <c r="G205" s="4">
        <v>68.195380631487893</v>
      </c>
      <c r="H205" s="4">
        <v>55.1962768786737</v>
      </c>
      <c r="I205" s="4">
        <v>43.121502921291899</v>
      </c>
      <c r="J205" s="4">
        <v>31.411096826923401</v>
      </c>
      <c r="K205" s="4">
        <v>21.148821966411901</v>
      </c>
      <c r="L205" s="4">
        <v>11.5843270292384</v>
      </c>
    </row>
    <row r="206" spans="1:12" x14ac:dyDescent="0.3">
      <c r="A206" s="10" t="s">
        <v>122</v>
      </c>
      <c r="B206" s="2" t="s">
        <v>126</v>
      </c>
      <c r="C206" s="4">
        <v>166.91943910327799</v>
      </c>
      <c r="D206" s="4">
        <v>156.52463540685901</v>
      </c>
      <c r="E206" s="4">
        <v>146.54577773945101</v>
      </c>
      <c r="F206" s="4">
        <v>120.277657447303</v>
      </c>
      <c r="G206" s="4">
        <v>83.178715291448896</v>
      </c>
      <c r="H206" s="4">
        <v>73.713530011805403</v>
      </c>
      <c r="I206" s="4">
        <v>72.533588925720295</v>
      </c>
      <c r="J206" s="4">
        <v>73.425642295339102</v>
      </c>
      <c r="K206" s="4">
        <v>65.181623753191204</v>
      </c>
      <c r="L206" s="4">
        <v>48.431090328640003</v>
      </c>
    </row>
    <row r="207" spans="1:12" x14ac:dyDescent="0.3">
      <c r="A207" s="10" t="s">
        <v>123</v>
      </c>
      <c r="B207" s="2" t="s">
        <v>126</v>
      </c>
      <c r="C207" s="4">
        <v>449.44476665569698</v>
      </c>
      <c r="D207" s="4">
        <v>456.72240410497102</v>
      </c>
      <c r="E207" s="4">
        <v>409.07704480612801</v>
      </c>
      <c r="F207" s="4">
        <v>330.938478827241</v>
      </c>
      <c r="G207" s="4">
        <v>299.63443420035298</v>
      </c>
      <c r="H207" s="4">
        <v>262.59523216754599</v>
      </c>
      <c r="I207" s="4">
        <v>236.43560545874399</v>
      </c>
      <c r="J207" s="4">
        <v>136.70429443855801</v>
      </c>
      <c r="K207" s="4">
        <v>73.186684030149394</v>
      </c>
      <c r="L207" s="4">
        <v>74.2924223039102</v>
      </c>
    </row>
    <row r="208" spans="1:12" x14ac:dyDescent="0.3">
      <c r="A208" s="10" t="s">
        <v>115</v>
      </c>
      <c r="B208" s="2" t="s">
        <v>129</v>
      </c>
      <c r="C208" s="4">
        <v>6.5443779678513598</v>
      </c>
      <c r="D208" s="4">
        <v>15.6469188038641</v>
      </c>
      <c r="E208" s="4">
        <v>16.938961734756301</v>
      </c>
      <c r="F208" s="4">
        <v>10.569705306554599</v>
      </c>
      <c r="G208" s="5"/>
      <c r="H208" s="4">
        <v>0.164555297608381</v>
      </c>
      <c r="I208" s="4">
        <v>6.5642852063640298</v>
      </c>
      <c r="J208" s="4">
        <v>70.920549086410105</v>
      </c>
      <c r="K208" s="4">
        <v>88.299897701613304</v>
      </c>
      <c r="L208" s="4">
        <v>69.027873040413994</v>
      </c>
    </row>
    <row r="209" spans="1:12" x14ac:dyDescent="0.3">
      <c r="A209" s="10" t="s">
        <v>116</v>
      </c>
      <c r="B209" s="2" t="s">
        <v>129</v>
      </c>
      <c r="C209" s="4">
        <v>60.868608318191797</v>
      </c>
      <c r="D209" s="4">
        <v>58.923316010775999</v>
      </c>
      <c r="E209" s="4">
        <v>51.448107398419403</v>
      </c>
      <c r="F209" s="4">
        <v>47.9441649524273</v>
      </c>
      <c r="G209" s="4">
        <v>40.836798401820801</v>
      </c>
      <c r="H209" s="4">
        <v>37.497916797396798</v>
      </c>
      <c r="I209" s="4">
        <v>34.267123568523601</v>
      </c>
      <c r="J209" s="4">
        <v>31.075228602645399</v>
      </c>
      <c r="K209" s="4">
        <v>28.266925168468699</v>
      </c>
      <c r="L209" s="4">
        <v>25.711110800533799</v>
      </c>
    </row>
    <row r="210" spans="1:12" x14ac:dyDescent="0.3">
      <c r="A210" s="10" t="s">
        <v>117</v>
      </c>
      <c r="B210" s="2" t="s">
        <v>129</v>
      </c>
      <c r="C210" s="4">
        <v>5006.5241170996196</v>
      </c>
      <c r="D210" s="4">
        <v>3779.9215579819502</v>
      </c>
      <c r="E210" s="4">
        <v>1242.2714251057801</v>
      </c>
      <c r="F210" s="4">
        <v>955.10788249287498</v>
      </c>
      <c r="G210" s="4">
        <v>470.965454672416</v>
      </c>
      <c r="H210" s="4">
        <v>120.527802186977</v>
      </c>
      <c r="I210" s="4">
        <v>127.97553252375</v>
      </c>
      <c r="J210" s="4">
        <v>158.935342259339</v>
      </c>
      <c r="K210" s="4">
        <v>173.975852152535</v>
      </c>
      <c r="L210" s="4">
        <v>151.223706455458</v>
      </c>
    </row>
    <row r="211" spans="1:12" x14ac:dyDescent="0.3">
      <c r="A211" s="10" t="s">
        <v>119</v>
      </c>
      <c r="B211" s="2" t="s">
        <v>129</v>
      </c>
      <c r="C211" s="4">
        <v>1240.7330523881301</v>
      </c>
      <c r="D211" s="4">
        <v>1106.01959815845</v>
      </c>
      <c r="E211" s="4">
        <v>1134.13891600495</v>
      </c>
      <c r="F211" s="4">
        <v>1266.11815338731</v>
      </c>
      <c r="G211" s="4">
        <v>1169.40322827707</v>
      </c>
      <c r="H211" s="4">
        <v>1088.2274763508201</v>
      </c>
      <c r="I211" s="4">
        <v>986.17093331226101</v>
      </c>
      <c r="J211" s="4">
        <v>769.06467522768196</v>
      </c>
      <c r="K211" s="4">
        <v>790.55712783401702</v>
      </c>
      <c r="L211" s="4">
        <v>804.55834685596005</v>
      </c>
    </row>
    <row r="212" spans="1:12" x14ac:dyDescent="0.3">
      <c r="A212" s="10" t="s">
        <v>120</v>
      </c>
      <c r="B212" s="2" t="s">
        <v>129</v>
      </c>
      <c r="C212" s="4">
        <v>207.634529528434</v>
      </c>
      <c r="D212" s="4">
        <v>158.329356086069</v>
      </c>
      <c r="E212" s="4">
        <v>137.65326558348599</v>
      </c>
      <c r="F212" s="4">
        <v>99.956287116826203</v>
      </c>
      <c r="G212" s="4">
        <v>87.364173943572794</v>
      </c>
      <c r="H212" s="4">
        <v>86.958173306181493</v>
      </c>
      <c r="I212" s="4">
        <v>88.230236323623998</v>
      </c>
      <c r="J212" s="4">
        <v>80.964798309294494</v>
      </c>
      <c r="K212" s="4">
        <v>59.427286520957097</v>
      </c>
      <c r="L212" s="4">
        <v>38.524800730812601</v>
      </c>
    </row>
    <row r="213" spans="1:12" x14ac:dyDescent="0.3">
      <c r="A213" s="10" t="s">
        <v>121</v>
      </c>
      <c r="B213" s="2" t="s">
        <v>129</v>
      </c>
      <c r="C213" s="4">
        <v>83.605576984407094</v>
      </c>
      <c r="D213" s="4">
        <v>81.930408226460301</v>
      </c>
      <c r="E213" s="4">
        <v>86.893912176993297</v>
      </c>
      <c r="F213" s="4">
        <v>83.067435881799199</v>
      </c>
      <c r="G213" s="4">
        <v>68.195308580918507</v>
      </c>
      <c r="H213" s="4">
        <v>55.196229307533898</v>
      </c>
      <c r="I213" s="4">
        <v>43.121502921291899</v>
      </c>
      <c r="J213" s="4">
        <v>31.411156412895998</v>
      </c>
      <c r="K213" s="4">
        <v>21.148881552384601</v>
      </c>
      <c r="L213" s="4">
        <v>11.5866176741334</v>
      </c>
    </row>
    <row r="214" spans="1:12" x14ac:dyDescent="0.3">
      <c r="A214" s="10" t="s">
        <v>122</v>
      </c>
      <c r="B214" s="2" t="s">
        <v>129</v>
      </c>
      <c r="C214" s="4">
        <v>166.918106837653</v>
      </c>
      <c r="D214" s="4">
        <v>156.524435082998</v>
      </c>
      <c r="E214" s="4">
        <v>146.63499824407</v>
      </c>
      <c r="F214" s="4">
        <v>120.365598866463</v>
      </c>
      <c r="G214" s="4">
        <v>83.258361746158499</v>
      </c>
      <c r="H214" s="4">
        <v>73.907842691622506</v>
      </c>
      <c r="I214" s="4">
        <v>72.595342153815096</v>
      </c>
      <c r="J214" s="4">
        <v>73.212891197211903</v>
      </c>
      <c r="K214" s="4">
        <v>65.085452038629995</v>
      </c>
      <c r="L214" s="4">
        <v>47.2381835134805</v>
      </c>
    </row>
    <row r="215" spans="1:12" x14ac:dyDescent="0.3">
      <c r="A215" s="10" t="s">
        <v>123</v>
      </c>
      <c r="B215" s="2" t="s">
        <v>129</v>
      </c>
      <c r="C215" s="4">
        <v>449.44476665569601</v>
      </c>
      <c r="D215" s="4">
        <v>456.72240410497102</v>
      </c>
      <c r="E215" s="4">
        <v>409.07704480612801</v>
      </c>
      <c r="F215" s="4">
        <v>330.93773793257901</v>
      </c>
      <c r="G215" s="4">
        <v>299.63443420035298</v>
      </c>
      <c r="H215" s="4">
        <v>262.60022531691698</v>
      </c>
      <c r="I215" s="4">
        <v>236.44395678993999</v>
      </c>
      <c r="J215" s="4">
        <v>136.60631000448299</v>
      </c>
      <c r="K215" s="4">
        <v>73.117362041370399</v>
      </c>
      <c r="L215" s="4">
        <v>74.304420474975004</v>
      </c>
    </row>
    <row r="216" spans="1:12" x14ac:dyDescent="0.3">
      <c r="A216" s="10" t="s">
        <v>115</v>
      </c>
      <c r="B216" s="2" t="s">
        <v>132</v>
      </c>
      <c r="C216" s="4">
        <v>4.2389333965802196</v>
      </c>
      <c r="D216" s="4">
        <v>13.341474232593001</v>
      </c>
      <c r="E216" s="4">
        <v>14.633517163484401</v>
      </c>
      <c r="F216" s="4">
        <v>8.2642607352835</v>
      </c>
      <c r="G216" s="5"/>
      <c r="H216" s="4">
        <v>0.16455529760838</v>
      </c>
      <c r="I216" s="4">
        <v>6.44137779405514</v>
      </c>
      <c r="J216" s="4">
        <v>70.249419179630294</v>
      </c>
      <c r="K216" s="4">
        <v>82.586156721612895</v>
      </c>
      <c r="L216" s="4">
        <v>72.469427733365507</v>
      </c>
    </row>
    <row r="217" spans="1:12" x14ac:dyDescent="0.3">
      <c r="A217" s="10" t="s">
        <v>116</v>
      </c>
      <c r="B217" s="2" t="s">
        <v>132</v>
      </c>
      <c r="C217" s="4">
        <v>60.868608318191797</v>
      </c>
      <c r="D217" s="4">
        <v>58.923317355236797</v>
      </c>
      <c r="E217" s="4">
        <v>51.451015591384198</v>
      </c>
      <c r="F217" s="4">
        <v>47.943924063355297</v>
      </c>
      <c r="G217" s="4">
        <v>40.836699491601301</v>
      </c>
      <c r="H217" s="4">
        <v>37.497916797396798</v>
      </c>
      <c r="I217" s="4">
        <v>34.267123568523601</v>
      </c>
      <c r="J217" s="4">
        <v>31.0270976010362</v>
      </c>
      <c r="K217" s="4">
        <v>28.266466258437202</v>
      </c>
      <c r="L217" s="4">
        <v>25.711224601599898</v>
      </c>
    </row>
    <row r="218" spans="1:12" x14ac:dyDescent="0.3">
      <c r="A218" s="10" t="s">
        <v>117</v>
      </c>
      <c r="B218" s="2" t="s">
        <v>132</v>
      </c>
      <c r="C218" s="4">
        <v>5006.5241170996196</v>
      </c>
      <c r="D218" s="4">
        <v>3779.9215579819402</v>
      </c>
      <c r="E218" s="4">
        <v>1242.2714251057801</v>
      </c>
      <c r="F218" s="4">
        <v>955.96252254337605</v>
      </c>
      <c r="G218" s="4">
        <v>471.39311531265002</v>
      </c>
      <c r="H218" s="4">
        <v>121.48896545394</v>
      </c>
      <c r="I218" s="4">
        <v>128.24895266652899</v>
      </c>
      <c r="J218" s="4">
        <v>160.04770290050899</v>
      </c>
      <c r="K218" s="4">
        <v>174.55279448321301</v>
      </c>
      <c r="L218" s="4">
        <v>155.323039792072</v>
      </c>
    </row>
    <row r="219" spans="1:12" x14ac:dyDescent="0.3">
      <c r="A219" s="10" t="s">
        <v>119</v>
      </c>
      <c r="B219" s="2" t="s">
        <v>132</v>
      </c>
      <c r="C219" s="4">
        <v>1240.7330523881301</v>
      </c>
      <c r="D219" s="4">
        <v>1105.97162372087</v>
      </c>
      <c r="E219" s="4">
        <v>1134.01909954704</v>
      </c>
      <c r="F219" s="4">
        <v>1265.73523041622</v>
      </c>
      <c r="G219" s="4">
        <v>1168.8299567828701</v>
      </c>
      <c r="H219" s="4">
        <v>1085.2388316695999</v>
      </c>
      <c r="I219" s="4">
        <v>996.06113971266097</v>
      </c>
      <c r="J219" s="4">
        <v>769.02631725271101</v>
      </c>
      <c r="K219" s="4">
        <v>790.55659270493004</v>
      </c>
      <c r="L219" s="4">
        <v>804.54362982740395</v>
      </c>
    </row>
    <row r="220" spans="1:12" x14ac:dyDescent="0.3">
      <c r="A220" s="10" t="s">
        <v>120</v>
      </c>
      <c r="B220" s="2" t="s">
        <v>132</v>
      </c>
      <c r="C220" s="4">
        <v>207.634529528434</v>
      </c>
      <c r="D220" s="4">
        <v>158.32944479815399</v>
      </c>
      <c r="E220" s="4">
        <v>137.667585172043</v>
      </c>
      <c r="F220" s="4">
        <v>99.982355890374095</v>
      </c>
      <c r="G220" s="4">
        <v>87.354985832706703</v>
      </c>
      <c r="H220" s="4">
        <v>87.018111069167702</v>
      </c>
      <c r="I220" s="4">
        <v>88.2588887608063</v>
      </c>
      <c r="J220" s="4">
        <v>81.467652728790199</v>
      </c>
      <c r="K220" s="4">
        <v>59.595745208039801</v>
      </c>
      <c r="L220" s="4">
        <v>38.485865305354302</v>
      </c>
    </row>
    <row r="221" spans="1:12" x14ac:dyDescent="0.3">
      <c r="A221" s="10" t="s">
        <v>121</v>
      </c>
      <c r="B221" s="2" t="s">
        <v>132</v>
      </c>
      <c r="C221" s="4">
        <v>83.605576984407094</v>
      </c>
      <c r="D221" s="4">
        <v>81.930408226460301</v>
      </c>
      <c r="E221" s="4">
        <v>86.893978379239798</v>
      </c>
      <c r="F221" s="4">
        <v>83.067505025129506</v>
      </c>
      <c r="G221" s="4">
        <v>68.195380631487893</v>
      </c>
      <c r="H221" s="4">
        <v>55.1962768786737</v>
      </c>
      <c r="I221" s="4">
        <v>43.121502921291899</v>
      </c>
      <c r="J221" s="4">
        <v>31.411096826923401</v>
      </c>
      <c r="K221" s="4">
        <v>21.148821966411901</v>
      </c>
      <c r="L221" s="4">
        <v>11.5843270292384</v>
      </c>
    </row>
    <row r="222" spans="1:12" x14ac:dyDescent="0.3">
      <c r="A222" s="10" t="s">
        <v>122</v>
      </c>
      <c r="B222" s="2" t="s">
        <v>132</v>
      </c>
      <c r="C222" s="4">
        <v>166.919438331706</v>
      </c>
      <c r="D222" s="4">
        <v>156.52463540685901</v>
      </c>
      <c r="E222" s="4">
        <v>146.545781365224</v>
      </c>
      <c r="F222" s="4">
        <v>120.27765554974</v>
      </c>
      <c r="G222" s="4">
        <v>83.178747623194695</v>
      </c>
      <c r="H222" s="4">
        <v>73.713542326650796</v>
      </c>
      <c r="I222" s="4">
        <v>72.533627175082401</v>
      </c>
      <c r="J222" s="4">
        <v>73.425633856400296</v>
      </c>
      <c r="K222" s="4">
        <v>65.181639530279</v>
      </c>
      <c r="L222" s="4">
        <v>48.431074408667797</v>
      </c>
    </row>
    <row r="223" spans="1:12" x14ac:dyDescent="0.3">
      <c r="A223" s="10" t="s">
        <v>123</v>
      </c>
      <c r="B223" s="2" t="s">
        <v>132</v>
      </c>
      <c r="C223" s="4">
        <v>449.44476665569698</v>
      </c>
      <c r="D223" s="4">
        <v>456.72240410497102</v>
      </c>
      <c r="E223" s="4">
        <v>409.07704480612801</v>
      </c>
      <c r="F223" s="4">
        <v>330.938478827241</v>
      </c>
      <c r="G223" s="4">
        <v>299.63443420035298</v>
      </c>
      <c r="H223" s="4">
        <v>262.59523216754599</v>
      </c>
      <c r="I223" s="4">
        <v>236.43560545874399</v>
      </c>
      <c r="J223" s="4">
        <v>136.70429299977701</v>
      </c>
      <c r="K223" s="4">
        <v>73.186686464444705</v>
      </c>
      <c r="L223" s="4">
        <v>74.292421402120695</v>
      </c>
    </row>
    <row r="224" spans="1:12" x14ac:dyDescent="0.3">
      <c r="A224" s="10" t="s">
        <v>115</v>
      </c>
      <c r="B224" s="2" t="s">
        <v>133</v>
      </c>
      <c r="C224" s="4">
        <v>4.2389333965802303</v>
      </c>
      <c r="D224" s="4">
        <v>13.341474232593001</v>
      </c>
      <c r="E224" s="4">
        <v>14.633517163484401</v>
      </c>
      <c r="F224" s="4">
        <v>8.2642607352835</v>
      </c>
      <c r="G224" s="5"/>
      <c r="H224" s="4">
        <v>0.164555297608382</v>
      </c>
      <c r="I224" s="4">
        <v>6.4413777940560202</v>
      </c>
      <c r="J224" s="4">
        <v>70.249419179622805</v>
      </c>
      <c r="K224" s="4">
        <v>82.586156707941797</v>
      </c>
      <c r="L224" s="4">
        <v>72.469427733359893</v>
      </c>
    </row>
    <row r="225" spans="1:12" x14ac:dyDescent="0.3">
      <c r="A225" s="10" t="s">
        <v>116</v>
      </c>
      <c r="B225" s="2" t="s">
        <v>133</v>
      </c>
      <c r="C225" s="4">
        <v>60.868608318191797</v>
      </c>
      <c r="D225" s="4">
        <v>58.923317355236797</v>
      </c>
      <c r="E225" s="4">
        <v>51.451015591384198</v>
      </c>
      <c r="F225" s="4">
        <v>47.943924063355297</v>
      </c>
      <c r="G225" s="4">
        <v>40.836699491601301</v>
      </c>
      <c r="H225" s="4">
        <v>37.497916797396798</v>
      </c>
      <c r="I225" s="4">
        <v>34.267123568523601</v>
      </c>
      <c r="J225" s="4">
        <v>31.0270976010362</v>
      </c>
      <c r="K225" s="4">
        <v>28.266466258437202</v>
      </c>
      <c r="L225" s="4">
        <v>25.711224601599898</v>
      </c>
    </row>
    <row r="226" spans="1:12" x14ac:dyDescent="0.3">
      <c r="A226" s="10" t="s">
        <v>117</v>
      </c>
      <c r="B226" s="2" t="s">
        <v>133</v>
      </c>
      <c r="C226" s="4">
        <v>5006.5241170996196</v>
      </c>
      <c r="D226" s="4">
        <v>3779.9215579819502</v>
      </c>
      <c r="E226" s="4">
        <v>1242.2714251057801</v>
      </c>
      <c r="F226" s="4">
        <v>955.96252254709998</v>
      </c>
      <c r="G226" s="4">
        <v>471.39311529449799</v>
      </c>
      <c r="H226" s="4">
        <v>121.48896549081</v>
      </c>
      <c r="I226" s="4">
        <v>128.248952672873</v>
      </c>
      <c r="J226" s="4">
        <v>160.047702901967</v>
      </c>
      <c r="K226" s="4">
        <v>174.55279448321201</v>
      </c>
      <c r="L226" s="4">
        <v>155.32303979206799</v>
      </c>
    </row>
    <row r="227" spans="1:12" x14ac:dyDescent="0.3">
      <c r="A227" s="10" t="s">
        <v>119</v>
      </c>
      <c r="B227" s="2" t="s">
        <v>133</v>
      </c>
      <c r="C227" s="4">
        <v>1240.7330523881301</v>
      </c>
      <c r="D227" s="4">
        <v>1105.97162372087</v>
      </c>
      <c r="E227" s="4">
        <v>1134.0190995482301</v>
      </c>
      <c r="F227" s="4">
        <v>1265.7352304174001</v>
      </c>
      <c r="G227" s="4">
        <v>1168.8299567828701</v>
      </c>
      <c r="H227" s="4">
        <v>1085.2388316695999</v>
      </c>
      <c r="I227" s="4">
        <v>996.06113971266097</v>
      </c>
      <c r="J227" s="4">
        <v>769.02631725267997</v>
      </c>
      <c r="K227" s="4">
        <v>790.55659270493004</v>
      </c>
      <c r="L227" s="4">
        <v>804.54362982740304</v>
      </c>
    </row>
    <row r="228" spans="1:12" x14ac:dyDescent="0.3">
      <c r="A228" s="10" t="s">
        <v>120</v>
      </c>
      <c r="B228" s="2" t="s">
        <v>133</v>
      </c>
      <c r="C228" s="4">
        <v>207.634529528434</v>
      </c>
      <c r="D228" s="4">
        <v>158.32944479815399</v>
      </c>
      <c r="E228" s="4">
        <v>137.66758517206301</v>
      </c>
      <c r="F228" s="4">
        <v>99.982355890369703</v>
      </c>
      <c r="G228" s="4">
        <v>87.354985832705907</v>
      </c>
      <c r="H228" s="4">
        <v>87.018111069164803</v>
      </c>
      <c r="I228" s="4">
        <v>88.258888760801398</v>
      </c>
      <c r="J228" s="4">
        <v>81.467652729263193</v>
      </c>
      <c r="K228" s="4">
        <v>59.5957452073377</v>
      </c>
      <c r="L228" s="4">
        <v>38.485865305649099</v>
      </c>
    </row>
    <row r="229" spans="1:12" x14ac:dyDescent="0.3">
      <c r="A229" s="10" t="s">
        <v>121</v>
      </c>
      <c r="B229" s="2" t="s">
        <v>133</v>
      </c>
      <c r="C229" s="4">
        <v>83.605576984407094</v>
      </c>
      <c r="D229" s="4">
        <v>81.930408226460301</v>
      </c>
      <c r="E229" s="4">
        <v>86.893978379239798</v>
      </c>
      <c r="F229" s="4">
        <v>83.067505025129293</v>
      </c>
      <c r="G229" s="4">
        <v>68.195380631487893</v>
      </c>
      <c r="H229" s="4">
        <v>55.1962768786737</v>
      </c>
      <c r="I229" s="4">
        <v>43.121502921291899</v>
      </c>
      <c r="J229" s="4">
        <v>31.411096826923401</v>
      </c>
      <c r="K229" s="4">
        <v>21.148821966411901</v>
      </c>
      <c r="L229" s="4">
        <v>11.5843270292384</v>
      </c>
    </row>
    <row r="230" spans="1:12" x14ac:dyDescent="0.3">
      <c r="A230" s="10" t="s">
        <v>122</v>
      </c>
      <c r="B230" s="2" t="s">
        <v>133</v>
      </c>
      <c r="C230" s="4">
        <v>166.91943833175799</v>
      </c>
      <c r="D230" s="4">
        <v>156.52463540685901</v>
      </c>
      <c r="E230" s="4">
        <v>146.54578136510699</v>
      </c>
      <c r="F230" s="4">
        <v>120.27765554983699</v>
      </c>
      <c r="G230" s="4">
        <v>83.178747623159794</v>
      </c>
      <c r="H230" s="4">
        <v>73.713542330441101</v>
      </c>
      <c r="I230" s="4">
        <v>72.533627176793402</v>
      </c>
      <c r="J230" s="4">
        <v>73.425633857105197</v>
      </c>
      <c r="K230" s="4">
        <v>65.181639530181101</v>
      </c>
      <c r="L230" s="4">
        <v>48.431074408658603</v>
      </c>
    </row>
    <row r="231" spans="1:12" x14ac:dyDescent="0.3">
      <c r="A231" s="10" t="s">
        <v>123</v>
      </c>
      <c r="B231" s="2" t="s">
        <v>133</v>
      </c>
      <c r="C231" s="4">
        <v>449.44476665569698</v>
      </c>
      <c r="D231" s="4">
        <v>456.72240410497102</v>
      </c>
      <c r="E231" s="4">
        <v>409.07704480612801</v>
      </c>
      <c r="F231" s="4">
        <v>330.938478827241</v>
      </c>
      <c r="G231" s="4">
        <v>299.63443420035298</v>
      </c>
      <c r="H231" s="4">
        <v>262.59523216754599</v>
      </c>
      <c r="I231" s="4">
        <v>236.43560545874399</v>
      </c>
      <c r="J231" s="4">
        <v>136.70429299986401</v>
      </c>
      <c r="K231" s="4">
        <v>73.186686464438793</v>
      </c>
      <c r="L231" s="4">
        <v>74.292421402174995</v>
      </c>
    </row>
    <row r="232" spans="1:12" x14ac:dyDescent="0.3">
      <c r="A232" s="10" t="s">
        <v>115</v>
      </c>
      <c r="B232" s="2" t="s">
        <v>134</v>
      </c>
      <c r="C232" s="4">
        <v>4.2389333965802196</v>
      </c>
      <c r="D232" s="4">
        <v>13.341474232593001</v>
      </c>
      <c r="E232" s="4">
        <v>14.633517163484401</v>
      </c>
      <c r="F232" s="4">
        <v>8.2642607352835107</v>
      </c>
      <c r="G232" s="5"/>
      <c r="H232" s="4">
        <v>0.164555297608381</v>
      </c>
      <c r="I232" s="4">
        <v>6.4413777940582797</v>
      </c>
      <c r="J232" s="4">
        <v>70.249419179611294</v>
      </c>
      <c r="K232" s="4">
        <v>82.586156721688894</v>
      </c>
      <c r="L232" s="4">
        <v>72.469427733341902</v>
      </c>
    </row>
    <row r="233" spans="1:12" x14ac:dyDescent="0.3">
      <c r="A233" s="10" t="s">
        <v>116</v>
      </c>
      <c r="B233" s="2" t="s">
        <v>134</v>
      </c>
      <c r="C233" s="4">
        <v>60.868608318191797</v>
      </c>
      <c r="D233" s="4">
        <v>58.923317355236797</v>
      </c>
      <c r="E233" s="4">
        <v>51.451015591384198</v>
      </c>
      <c r="F233" s="4">
        <v>47.943924063355297</v>
      </c>
      <c r="G233" s="4">
        <v>40.836699491601301</v>
      </c>
      <c r="H233" s="4">
        <v>37.497916797396798</v>
      </c>
      <c r="I233" s="4">
        <v>34.267123568523601</v>
      </c>
      <c r="J233" s="4">
        <v>31.0270976010362</v>
      </c>
      <c r="K233" s="4">
        <v>28.266466258437202</v>
      </c>
      <c r="L233" s="4">
        <v>25.711224601599898</v>
      </c>
    </row>
    <row r="234" spans="1:12" x14ac:dyDescent="0.3">
      <c r="A234" s="10" t="s">
        <v>117</v>
      </c>
      <c r="B234" s="2" t="s">
        <v>134</v>
      </c>
      <c r="C234" s="4">
        <v>5006.5241170996196</v>
      </c>
      <c r="D234" s="4">
        <v>3779.9215579819402</v>
      </c>
      <c r="E234" s="4">
        <v>1242.2714251057801</v>
      </c>
      <c r="F234" s="4">
        <v>955.96252254337605</v>
      </c>
      <c r="G234" s="4">
        <v>471.393115313105</v>
      </c>
      <c r="H234" s="4">
        <v>121.488965453947</v>
      </c>
      <c r="I234" s="4">
        <v>128.24895266652899</v>
      </c>
      <c r="J234" s="4">
        <v>160.04770290049899</v>
      </c>
      <c r="K234" s="4">
        <v>174.55279448321301</v>
      </c>
      <c r="L234" s="4">
        <v>155.32303979206401</v>
      </c>
    </row>
    <row r="235" spans="1:12" x14ac:dyDescent="0.3">
      <c r="A235" s="10" t="s">
        <v>119</v>
      </c>
      <c r="B235" s="2" t="s">
        <v>134</v>
      </c>
      <c r="C235" s="4">
        <v>1240.7330523881301</v>
      </c>
      <c r="D235" s="4">
        <v>1105.97162372087</v>
      </c>
      <c r="E235" s="4">
        <v>1134.0190995471901</v>
      </c>
      <c r="F235" s="4">
        <v>1265.73523041622</v>
      </c>
      <c r="G235" s="4">
        <v>1168.8299567828701</v>
      </c>
      <c r="H235" s="4">
        <v>1085.2388316695999</v>
      </c>
      <c r="I235" s="4">
        <v>996.06113971266097</v>
      </c>
      <c r="J235" s="4">
        <v>769.02631725271101</v>
      </c>
      <c r="K235" s="4">
        <v>790.55659270492902</v>
      </c>
      <c r="L235" s="4">
        <v>804.54362982740304</v>
      </c>
    </row>
    <row r="236" spans="1:12" x14ac:dyDescent="0.3">
      <c r="A236" s="10" t="s">
        <v>120</v>
      </c>
      <c r="B236" s="2" t="s">
        <v>134</v>
      </c>
      <c r="C236" s="4">
        <v>207.634529528434</v>
      </c>
      <c r="D236" s="4">
        <v>158.32944479815399</v>
      </c>
      <c r="E236" s="4">
        <v>137.667585172043</v>
      </c>
      <c r="F236" s="4">
        <v>99.982355890373995</v>
      </c>
      <c r="G236" s="4">
        <v>87.354985832706603</v>
      </c>
      <c r="H236" s="4">
        <v>87.018111069167702</v>
      </c>
      <c r="I236" s="4">
        <v>88.2588887608064</v>
      </c>
      <c r="J236" s="4">
        <v>81.467652728787399</v>
      </c>
      <c r="K236" s="4">
        <v>59.5957452080415</v>
      </c>
      <c r="L236" s="4">
        <v>38.485865305352398</v>
      </c>
    </row>
    <row r="237" spans="1:12" x14ac:dyDescent="0.3">
      <c r="A237" s="10" t="s">
        <v>121</v>
      </c>
      <c r="B237" s="2" t="s">
        <v>134</v>
      </c>
      <c r="C237" s="4">
        <v>83.605576984407094</v>
      </c>
      <c r="D237" s="4">
        <v>81.930408226460301</v>
      </c>
      <c r="E237" s="4">
        <v>86.893978379239798</v>
      </c>
      <c r="F237" s="4">
        <v>83.067505025129293</v>
      </c>
      <c r="G237" s="4">
        <v>68.195380631487893</v>
      </c>
      <c r="H237" s="4">
        <v>55.1962768786737</v>
      </c>
      <c r="I237" s="4">
        <v>43.121502921291899</v>
      </c>
      <c r="J237" s="4">
        <v>31.411096826923401</v>
      </c>
      <c r="K237" s="4">
        <v>21.148821966411901</v>
      </c>
      <c r="L237" s="4">
        <v>11.5843270292384</v>
      </c>
    </row>
    <row r="238" spans="1:12" x14ac:dyDescent="0.3">
      <c r="A238" s="10" t="s">
        <v>122</v>
      </c>
      <c r="B238" s="2" t="s">
        <v>134</v>
      </c>
      <c r="C238" s="4">
        <v>166.919438331706</v>
      </c>
      <c r="D238" s="4">
        <v>156.52463540685901</v>
      </c>
      <c r="E238" s="4">
        <v>146.545781365224</v>
      </c>
      <c r="F238" s="4">
        <v>120.277655549741</v>
      </c>
      <c r="G238" s="4">
        <v>83.178747623218001</v>
      </c>
      <c r="H238" s="4">
        <v>73.713542326651904</v>
      </c>
      <c r="I238" s="4">
        <v>72.533627175083495</v>
      </c>
      <c r="J238" s="4">
        <v>73.425633856394896</v>
      </c>
      <c r="K238" s="4">
        <v>65.181639530279597</v>
      </c>
      <c r="L238" s="4">
        <v>48.431074408661999</v>
      </c>
    </row>
    <row r="239" spans="1:12" x14ac:dyDescent="0.3">
      <c r="A239" s="10" t="s">
        <v>123</v>
      </c>
      <c r="B239" s="2" t="s">
        <v>134</v>
      </c>
      <c r="C239" s="4">
        <v>449.44476665569698</v>
      </c>
      <c r="D239" s="4">
        <v>456.72240410497102</v>
      </c>
      <c r="E239" s="4">
        <v>409.07704480612801</v>
      </c>
      <c r="F239" s="4">
        <v>330.938478827241</v>
      </c>
      <c r="G239" s="4">
        <v>299.63443420035298</v>
      </c>
      <c r="H239" s="4">
        <v>262.59523216754599</v>
      </c>
      <c r="I239" s="4">
        <v>236.43560545874399</v>
      </c>
      <c r="J239" s="4">
        <v>136.70429299977701</v>
      </c>
      <c r="K239" s="4">
        <v>73.186686464444506</v>
      </c>
      <c r="L239" s="4">
        <v>74.292421402120297</v>
      </c>
    </row>
    <row r="240" spans="1:12" x14ac:dyDescent="0.3">
      <c r="A240" s="10" t="s">
        <v>115</v>
      </c>
      <c r="B240" s="2" t="s">
        <v>135</v>
      </c>
      <c r="C240" s="4">
        <v>4.2389333965801796</v>
      </c>
      <c r="D240" s="4">
        <v>13.341474232593001</v>
      </c>
      <c r="E240" s="4">
        <v>14.633517163484401</v>
      </c>
      <c r="F240" s="4">
        <v>8.26633089552797</v>
      </c>
      <c r="G240" s="5"/>
      <c r="H240" s="4">
        <v>0.164555297608388</v>
      </c>
      <c r="I240" s="4">
        <v>5.9376427764443704</v>
      </c>
      <c r="J240" s="4">
        <v>70.240510049718907</v>
      </c>
      <c r="K240" s="4">
        <v>87.475748033111799</v>
      </c>
      <c r="L240" s="4">
        <v>70.859051007677095</v>
      </c>
    </row>
    <row r="241" spans="1:12" x14ac:dyDescent="0.3">
      <c r="A241" s="10" t="s">
        <v>116</v>
      </c>
      <c r="B241" s="2" t="s">
        <v>135</v>
      </c>
      <c r="C241" s="4">
        <v>60.868608318191797</v>
      </c>
      <c r="D241" s="4">
        <v>58.923316010775999</v>
      </c>
      <c r="E241" s="4">
        <v>51.448107398419403</v>
      </c>
      <c r="F241" s="4">
        <v>47.9441649524273</v>
      </c>
      <c r="G241" s="4">
        <v>40.836798401820801</v>
      </c>
      <c r="H241" s="4">
        <v>37.497916797396798</v>
      </c>
      <c r="I241" s="4">
        <v>34.267123568523601</v>
      </c>
      <c r="J241" s="4">
        <v>31.073911261351501</v>
      </c>
      <c r="K241" s="4">
        <v>28.266969884432399</v>
      </c>
      <c r="L241" s="4">
        <v>25.711110800533799</v>
      </c>
    </row>
    <row r="242" spans="1:12" x14ac:dyDescent="0.3">
      <c r="A242" s="10" t="s">
        <v>117</v>
      </c>
      <c r="B242" s="2" t="s">
        <v>135</v>
      </c>
      <c r="C242" s="4">
        <v>5006.5241170996196</v>
      </c>
      <c r="D242" s="4">
        <v>3779.9215579819402</v>
      </c>
      <c r="E242" s="4">
        <v>1242.2714251057801</v>
      </c>
      <c r="F242" s="4">
        <v>954.18821873178501</v>
      </c>
      <c r="G242" s="4">
        <v>475.20353702386501</v>
      </c>
      <c r="H242" s="4">
        <v>119.66605700918799</v>
      </c>
      <c r="I242" s="4">
        <v>127.442810714236</v>
      </c>
      <c r="J242" s="4">
        <v>156.39044024220499</v>
      </c>
      <c r="K242" s="4">
        <v>171.03897161735799</v>
      </c>
      <c r="L242" s="4">
        <v>148.464886217551</v>
      </c>
    </row>
    <row r="243" spans="1:12" x14ac:dyDescent="0.3">
      <c r="A243" s="10" t="s">
        <v>119</v>
      </c>
      <c r="B243" s="2" t="s">
        <v>135</v>
      </c>
      <c r="C243" s="4">
        <v>1240.7330523881301</v>
      </c>
      <c r="D243" s="4">
        <v>1106.0195981065799</v>
      </c>
      <c r="E243" s="4">
        <v>1134.17971849437</v>
      </c>
      <c r="F243" s="4">
        <v>1265.7656439915399</v>
      </c>
      <c r="G243" s="4">
        <v>1169.40566575703</v>
      </c>
      <c r="H243" s="4">
        <v>1088.22737888706</v>
      </c>
      <c r="I243" s="4">
        <v>991.48868039574904</v>
      </c>
      <c r="J243" s="4">
        <v>769.05262105371696</v>
      </c>
      <c r="K243" s="4">
        <v>790.55720762214696</v>
      </c>
      <c r="L243" s="4">
        <v>804.55834685596096</v>
      </c>
    </row>
    <row r="244" spans="1:12" x14ac:dyDescent="0.3">
      <c r="A244" s="10" t="s">
        <v>120</v>
      </c>
      <c r="B244" s="2" t="s">
        <v>135</v>
      </c>
      <c r="C244" s="4">
        <v>207.634529528434</v>
      </c>
      <c r="D244" s="4">
        <v>158.329352140449</v>
      </c>
      <c r="E244" s="4">
        <v>137.65959975924699</v>
      </c>
      <c r="F244" s="4">
        <v>99.949217693696099</v>
      </c>
      <c r="G244" s="4">
        <v>87.355214756172103</v>
      </c>
      <c r="H244" s="4">
        <v>87.001556385767401</v>
      </c>
      <c r="I244" s="4">
        <v>88.225486635533599</v>
      </c>
      <c r="J244" s="4">
        <v>80.969685762467705</v>
      </c>
      <c r="K244" s="4">
        <v>59.4758925966443</v>
      </c>
      <c r="L244" s="4">
        <v>38.435175558740902</v>
      </c>
    </row>
    <row r="245" spans="1:12" x14ac:dyDescent="0.3">
      <c r="A245" s="10" t="s">
        <v>121</v>
      </c>
      <c r="B245" s="2" t="s">
        <v>135</v>
      </c>
      <c r="C245" s="4">
        <v>83.605576984407094</v>
      </c>
      <c r="D245" s="4">
        <v>81.930408226460301</v>
      </c>
      <c r="E245" s="4">
        <v>86.893792446011801</v>
      </c>
      <c r="F245" s="4">
        <v>83.067310831680302</v>
      </c>
      <c r="G245" s="4">
        <v>68.195178272872297</v>
      </c>
      <c r="H245" s="4">
        <v>55.167959901165197</v>
      </c>
      <c r="I245" s="4">
        <v>43.003668671971496</v>
      </c>
      <c r="J245" s="4">
        <v>31.293408053518299</v>
      </c>
      <c r="K245" s="4">
        <v>21.030742187583801</v>
      </c>
      <c r="L245" s="4">
        <v>11.4943519713733</v>
      </c>
    </row>
    <row r="246" spans="1:12" x14ac:dyDescent="0.3">
      <c r="A246" s="10" t="s">
        <v>122</v>
      </c>
      <c r="B246" s="2" t="s">
        <v>135</v>
      </c>
      <c r="C246" s="4">
        <v>166.918106837653</v>
      </c>
      <c r="D246" s="4">
        <v>156.52443510899801</v>
      </c>
      <c r="E246" s="4">
        <v>146.69905469621901</v>
      </c>
      <c r="F246" s="4">
        <v>120.368957414272</v>
      </c>
      <c r="G246" s="4">
        <v>83.235752152710802</v>
      </c>
      <c r="H246" s="4">
        <v>73.873613537766602</v>
      </c>
      <c r="I246" s="4">
        <v>72.529104356648105</v>
      </c>
      <c r="J246" s="4">
        <v>73.059023830293498</v>
      </c>
      <c r="K246" s="4">
        <v>65.121158621072794</v>
      </c>
      <c r="L246" s="4">
        <v>46.999772273062597</v>
      </c>
    </row>
    <row r="247" spans="1:12" x14ac:dyDescent="0.3">
      <c r="A247" s="10" t="s">
        <v>123</v>
      </c>
      <c r="B247" s="2" t="s">
        <v>135</v>
      </c>
      <c r="C247" s="4">
        <v>449.44476665569698</v>
      </c>
      <c r="D247" s="4">
        <v>456.72240410497102</v>
      </c>
      <c r="E247" s="4">
        <v>409.07704480612801</v>
      </c>
      <c r="F247" s="4">
        <v>330.93729934830901</v>
      </c>
      <c r="G247" s="4">
        <v>299.63443420035298</v>
      </c>
      <c r="H247" s="4">
        <v>262.59892976406297</v>
      </c>
      <c r="I247" s="4">
        <v>236.44569819889</v>
      </c>
      <c r="J247" s="4">
        <v>136.61543209681199</v>
      </c>
      <c r="K247" s="4">
        <v>73.126871336375402</v>
      </c>
      <c r="L247" s="4">
        <v>74.289911212255305</v>
      </c>
    </row>
    <row r="248" spans="1:12" x14ac:dyDescent="0.3">
      <c r="A248" s="10" t="s">
        <v>115</v>
      </c>
      <c r="B248" s="2" t="s">
        <v>136</v>
      </c>
      <c r="C248" s="4">
        <v>4.23893339658024</v>
      </c>
      <c r="D248" s="4">
        <v>13.3414742325931</v>
      </c>
      <c r="E248" s="4">
        <v>14.6335171634845</v>
      </c>
      <c r="F248" s="4">
        <v>8.2663308955279806</v>
      </c>
      <c r="G248" s="5"/>
      <c r="H248" s="4">
        <v>0.16455529760838999</v>
      </c>
      <c r="I248" s="4">
        <v>5.5717858081656901</v>
      </c>
      <c r="J248" s="4">
        <v>70.240510049718907</v>
      </c>
      <c r="K248" s="4">
        <v>87.475748033111898</v>
      </c>
      <c r="L248" s="4">
        <v>70.859051007677095</v>
      </c>
    </row>
    <row r="249" spans="1:12" x14ac:dyDescent="0.3">
      <c r="A249" s="10" t="s">
        <v>116</v>
      </c>
      <c r="B249" s="2" t="s">
        <v>136</v>
      </c>
      <c r="C249" s="4">
        <v>60.868608318191797</v>
      </c>
      <c r="D249" s="4">
        <v>58.923316010775999</v>
      </c>
      <c r="E249" s="4">
        <v>51.448107398419403</v>
      </c>
      <c r="F249" s="4">
        <v>47.9441649524273</v>
      </c>
      <c r="G249" s="4">
        <v>40.836798401820801</v>
      </c>
      <c r="H249" s="4">
        <v>37.497916797396798</v>
      </c>
      <c r="I249" s="4">
        <v>34.267123568523601</v>
      </c>
      <c r="J249" s="4">
        <v>31.073911261351501</v>
      </c>
      <c r="K249" s="4">
        <v>28.266969884432399</v>
      </c>
      <c r="L249" s="4">
        <v>25.711110800533799</v>
      </c>
    </row>
    <row r="250" spans="1:12" x14ac:dyDescent="0.3">
      <c r="A250" s="10" t="s">
        <v>117</v>
      </c>
      <c r="B250" s="2" t="s">
        <v>136</v>
      </c>
      <c r="C250" s="4">
        <v>5006.5241170996196</v>
      </c>
      <c r="D250" s="4">
        <v>3779.9215579819402</v>
      </c>
      <c r="E250" s="4">
        <v>1242.2714251057801</v>
      </c>
      <c r="F250" s="4">
        <v>954.18821873493698</v>
      </c>
      <c r="G250" s="4">
        <v>475.20353701151799</v>
      </c>
      <c r="H250" s="4">
        <v>119.66605700917999</v>
      </c>
      <c r="I250" s="4">
        <v>127.44281071423499</v>
      </c>
      <c r="J250" s="4">
        <v>156.390440242182</v>
      </c>
      <c r="K250" s="4">
        <v>171.03897161735799</v>
      </c>
      <c r="L250" s="4">
        <v>148.46488621755</v>
      </c>
    </row>
    <row r="251" spans="1:12" x14ac:dyDescent="0.3">
      <c r="A251" s="10" t="s">
        <v>119</v>
      </c>
      <c r="B251" s="2" t="s">
        <v>136</v>
      </c>
      <c r="C251" s="4">
        <v>1240.7330523881301</v>
      </c>
      <c r="D251" s="4">
        <v>1106.0195981065699</v>
      </c>
      <c r="E251" s="4">
        <v>1133.5852532061899</v>
      </c>
      <c r="F251" s="4">
        <v>1265.70339612362</v>
      </c>
      <c r="G251" s="4">
        <v>1169.40566575703</v>
      </c>
      <c r="H251" s="4">
        <v>1088.22737888706</v>
      </c>
      <c r="I251" s="4">
        <v>991.48868037363002</v>
      </c>
      <c r="J251" s="4">
        <v>769.05262105372196</v>
      </c>
      <c r="K251" s="4">
        <v>790.55720762214798</v>
      </c>
      <c r="L251" s="4">
        <v>804.55834685596096</v>
      </c>
    </row>
    <row r="252" spans="1:12" x14ac:dyDescent="0.3">
      <c r="A252" s="10" t="s">
        <v>120</v>
      </c>
      <c r="B252" s="2" t="s">
        <v>136</v>
      </c>
      <c r="C252" s="4">
        <v>207.634529528434</v>
      </c>
      <c r="D252" s="4">
        <v>158.30232634816301</v>
      </c>
      <c r="E252" s="4">
        <v>137.65894688366799</v>
      </c>
      <c r="F252" s="4">
        <v>99.949169190958202</v>
      </c>
      <c r="G252" s="4">
        <v>87.3552147561726</v>
      </c>
      <c r="H252" s="4">
        <v>87.001556385774805</v>
      </c>
      <c r="I252" s="4">
        <v>88.225486635541102</v>
      </c>
      <c r="J252" s="4">
        <v>80.969685762475294</v>
      </c>
      <c r="K252" s="4">
        <v>59.475892596652201</v>
      </c>
      <c r="L252" s="4">
        <v>38.435175558969704</v>
      </c>
    </row>
    <row r="253" spans="1:12" x14ac:dyDescent="0.3">
      <c r="A253" s="10" t="s">
        <v>121</v>
      </c>
      <c r="B253" s="2" t="s">
        <v>136</v>
      </c>
      <c r="C253" s="4">
        <v>83.605576984407094</v>
      </c>
      <c r="D253" s="4">
        <v>81.930408226460301</v>
      </c>
      <c r="E253" s="4">
        <v>86.893792446011801</v>
      </c>
      <c r="F253" s="4">
        <v>83.067310831680302</v>
      </c>
      <c r="G253" s="4">
        <v>68.195178272872297</v>
      </c>
      <c r="H253" s="4">
        <v>55.167959901165197</v>
      </c>
      <c r="I253" s="4">
        <v>43.003668671971496</v>
      </c>
      <c r="J253" s="4">
        <v>31.293408053518299</v>
      </c>
      <c r="K253" s="4">
        <v>21.030742187583801</v>
      </c>
      <c r="L253" s="4">
        <v>11.4943519713733</v>
      </c>
    </row>
    <row r="254" spans="1:12" x14ac:dyDescent="0.3">
      <c r="A254" s="10" t="s">
        <v>122</v>
      </c>
      <c r="B254" s="2" t="s">
        <v>136</v>
      </c>
      <c r="C254" s="4">
        <v>166.918106837653</v>
      </c>
      <c r="D254" s="4">
        <v>156.52443510899801</v>
      </c>
      <c r="E254" s="4">
        <v>146.69905469655899</v>
      </c>
      <c r="F254" s="4">
        <v>120.368957414744</v>
      </c>
      <c r="G254" s="4">
        <v>83.235752152899295</v>
      </c>
      <c r="H254" s="4">
        <v>73.873613538128396</v>
      </c>
      <c r="I254" s="4">
        <v>72.529104356850098</v>
      </c>
      <c r="J254" s="4">
        <v>73.059023830696304</v>
      </c>
      <c r="K254" s="4">
        <v>65.121158621585195</v>
      </c>
      <c r="L254" s="4">
        <v>46.999772273569299</v>
      </c>
    </row>
    <row r="255" spans="1:12" x14ac:dyDescent="0.3">
      <c r="A255" s="10" t="s">
        <v>123</v>
      </c>
      <c r="B255" s="2" t="s">
        <v>136</v>
      </c>
      <c r="C255" s="4">
        <v>449.44476665569698</v>
      </c>
      <c r="D255" s="4">
        <v>456.72240410497102</v>
      </c>
      <c r="E255" s="4">
        <v>409.07704480612801</v>
      </c>
      <c r="F255" s="4">
        <v>330.93729934830901</v>
      </c>
      <c r="G255" s="4">
        <v>299.63443420035298</v>
      </c>
      <c r="H255" s="4">
        <v>262.59892976406297</v>
      </c>
      <c r="I255" s="4">
        <v>236.44569819889</v>
      </c>
      <c r="J255" s="4">
        <v>136.61543209681199</v>
      </c>
      <c r="K255" s="4">
        <v>73.126871336375402</v>
      </c>
      <c r="L255" s="4">
        <v>74.289911212290804</v>
      </c>
    </row>
    <row r="256" spans="1:12" x14ac:dyDescent="0.3">
      <c r="A256" s="10" t="s">
        <v>115</v>
      </c>
      <c r="B256" s="2" t="s">
        <v>137</v>
      </c>
      <c r="C256" s="4">
        <v>4.2389333965801796</v>
      </c>
      <c r="D256" s="4">
        <v>13.341474232593001</v>
      </c>
      <c r="E256" s="4">
        <v>14.633517163484401</v>
      </c>
      <c r="F256" s="4">
        <v>8.26633089552797</v>
      </c>
      <c r="G256" s="5"/>
      <c r="H256" s="4">
        <v>0.164555297608385</v>
      </c>
      <c r="I256" s="4">
        <v>5.9376427766442301</v>
      </c>
      <c r="J256" s="4">
        <v>70.240510049718907</v>
      </c>
      <c r="K256" s="4">
        <v>87.475748033111799</v>
      </c>
      <c r="L256" s="4">
        <v>70.859051007676896</v>
      </c>
    </row>
    <row r="257" spans="1:12" x14ac:dyDescent="0.3">
      <c r="A257" s="10" t="s">
        <v>116</v>
      </c>
      <c r="B257" s="2" t="s">
        <v>137</v>
      </c>
      <c r="C257" s="4">
        <v>60.868608318191797</v>
      </c>
      <c r="D257" s="4">
        <v>58.923316010775999</v>
      </c>
      <c r="E257" s="4">
        <v>51.448107398419403</v>
      </c>
      <c r="F257" s="4">
        <v>47.9441649524273</v>
      </c>
      <c r="G257" s="4">
        <v>40.836798401820801</v>
      </c>
      <c r="H257" s="4">
        <v>37.497916797396798</v>
      </c>
      <c r="I257" s="4">
        <v>34.267123568523601</v>
      </c>
      <c r="J257" s="4">
        <v>31.073911261351501</v>
      </c>
      <c r="K257" s="4">
        <v>28.266969884432399</v>
      </c>
      <c r="L257" s="4">
        <v>25.711110800533799</v>
      </c>
    </row>
    <row r="258" spans="1:12" x14ac:dyDescent="0.3">
      <c r="A258" s="10" t="s">
        <v>117</v>
      </c>
      <c r="B258" s="2" t="s">
        <v>137</v>
      </c>
      <c r="C258" s="4">
        <v>5006.5241170996196</v>
      </c>
      <c r="D258" s="4">
        <v>3779.9215579819402</v>
      </c>
      <c r="E258" s="4">
        <v>1242.2714251057801</v>
      </c>
      <c r="F258" s="4">
        <v>954.18821873131196</v>
      </c>
      <c r="G258" s="4">
        <v>475.20353720058398</v>
      </c>
      <c r="H258" s="4">
        <v>119.66605700918601</v>
      </c>
      <c r="I258" s="4">
        <v>127.442810714236</v>
      </c>
      <c r="J258" s="4">
        <v>156.39044024222301</v>
      </c>
      <c r="K258" s="4">
        <v>171.03897161735799</v>
      </c>
      <c r="L258" s="4">
        <v>148.464886217551</v>
      </c>
    </row>
    <row r="259" spans="1:12" x14ac:dyDescent="0.3">
      <c r="A259" s="10" t="s">
        <v>119</v>
      </c>
      <c r="B259" s="2" t="s">
        <v>137</v>
      </c>
      <c r="C259" s="4">
        <v>1240.7330523881301</v>
      </c>
      <c r="D259" s="4">
        <v>1106.0195981065799</v>
      </c>
      <c r="E259" s="4">
        <v>1134.1625639326701</v>
      </c>
      <c r="F259" s="4">
        <v>1265.7656439915399</v>
      </c>
      <c r="G259" s="4">
        <v>1169.40566575703</v>
      </c>
      <c r="H259" s="4">
        <v>1088.22737888706</v>
      </c>
      <c r="I259" s="4">
        <v>991.48868041212995</v>
      </c>
      <c r="J259" s="4">
        <v>769.05262105371298</v>
      </c>
      <c r="K259" s="4">
        <v>790.55720762214798</v>
      </c>
      <c r="L259" s="4">
        <v>804.55834685596096</v>
      </c>
    </row>
    <row r="260" spans="1:12" x14ac:dyDescent="0.3">
      <c r="A260" s="10" t="s">
        <v>120</v>
      </c>
      <c r="B260" s="2" t="s">
        <v>137</v>
      </c>
      <c r="C260" s="4">
        <v>207.634529528434</v>
      </c>
      <c r="D260" s="4">
        <v>158.329352140449</v>
      </c>
      <c r="E260" s="4">
        <v>137.65959975924301</v>
      </c>
      <c r="F260" s="4">
        <v>99.949217693693598</v>
      </c>
      <c r="G260" s="4">
        <v>87.355214756170298</v>
      </c>
      <c r="H260" s="4">
        <v>87.0015563857648</v>
      </c>
      <c r="I260" s="4">
        <v>88.2254866355308</v>
      </c>
      <c r="J260" s="4">
        <v>80.969685762464806</v>
      </c>
      <c r="K260" s="4">
        <v>59.475892596641401</v>
      </c>
      <c r="L260" s="4">
        <v>38.435175558666302</v>
      </c>
    </row>
    <row r="261" spans="1:12" x14ac:dyDescent="0.3">
      <c r="A261" s="10" t="s">
        <v>121</v>
      </c>
      <c r="B261" s="2" t="s">
        <v>137</v>
      </c>
      <c r="C261" s="4">
        <v>83.605576984407094</v>
      </c>
      <c r="D261" s="4">
        <v>81.930408226460301</v>
      </c>
      <c r="E261" s="4">
        <v>86.893792446011801</v>
      </c>
      <c r="F261" s="4">
        <v>83.067310831680302</v>
      </c>
      <c r="G261" s="4">
        <v>68.195178272872198</v>
      </c>
      <c r="H261" s="4">
        <v>55.167959901165197</v>
      </c>
      <c r="I261" s="4">
        <v>43.003668671971496</v>
      </c>
      <c r="J261" s="4">
        <v>31.293408053518299</v>
      </c>
      <c r="K261" s="4">
        <v>21.030742187583801</v>
      </c>
      <c r="L261" s="4">
        <v>11.4943519713733</v>
      </c>
    </row>
    <row r="262" spans="1:12" x14ac:dyDescent="0.3">
      <c r="A262" s="10" t="s">
        <v>122</v>
      </c>
      <c r="B262" s="2" t="s">
        <v>137</v>
      </c>
      <c r="C262" s="4">
        <v>166.918106837653</v>
      </c>
      <c r="D262" s="4">
        <v>156.52443510899801</v>
      </c>
      <c r="E262" s="4">
        <v>146.69905469626801</v>
      </c>
      <c r="F262" s="4">
        <v>120.36895741431</v>
      </c>
      <c r="G262" s="4">
        <v>83.235752162170201</v>
      </c>
      <c r="H262" s="4">
        <v>73.873613537825307</v>
      </c>
      <c r="I262" s="4">
        <v>72.529104356856394</v>
      </c>
      <c r="J262" s="4">
        <v>73.059023830342795</v>
      </c>
      <c r="K262" s="4">
        <v>65.121158620848405</v>
      </c>
      <c r="L262" s="4">
        <v>46.999772273095502</v>
      </c>
    </row>
    <row r="263" spans="1:12" x14ac:dyDescent="0.3">
      <c r="A263" s="10" t="s">
        <v>123</v>
      </c>
      <c r="B263" s="2" t="s">
        <v>137</v>
      </c>
      <c r="C263" s="4">
        <v>449.44476665569698</v>
      </c>
      <c r="D263" s="4">
        <v>456.72240410497102</v>
      </c>
      <c r="E263" s="4">
        <v>409.07704480612801</v>
      </c>
      <c r="F263" s="4">
        <v>330.93729934830901</v>
      </c>
      <c r="G263" s="4">
        <v>299.63443420035298</v>
      </c>
      <c r="H263" s="4">
        <v>262.59892976406297</v>
      </c>
      <c r="I263" s="4">
        <v>236.44569819889</v>
      </c>
      <c r="J263" s="4">
        <v>136.61543209681199</v>
      </c>
      <c r="K263" s="4">
        <v>73.126871336375402</v>
      </c>
      <c r="L263" s="4">
        <v>74.289911212243794</v>
      </c>
    </row>
    <row r="264" spans="1:12" x14ac:dyDescent="0.3">
      <c r="A264" s="2" t="s">
        <v>115</v>
      </c>
      <c r="B264" s="2" t="s">
        <v>186</v>
      </c>
      <c r="C264" s="4">
        <v>4.2389333965801796</v>
      </c>
      <c r="D264" s="4">
        <v>13.341474232593001</v>
      </c>
      <c r="E264" s="4">
        <v>14.633590974449801</v>
      </c>
      <c r="F264" s="4">
        <v>8.2642607352835107</v>
      </c>
      <c r="G264" s="5"/>
      <c r="H264" s="4">
        <v>0.16455529760838999</v>
      </c>
      <c r="I264" s="4">
        <v>5.5682122958717901</v>
      </c>
      <c r="J264" s="4">
        <v>68.933994664547299</v>
      </c>
      <c r="K264" s="4">
        <v>87.040681129346694</v>
      </c>
      <c r="L264" s="4">
        <v>70.6999799868384</v>
      </c>
    </row>
    <row r="265" spans="1:12" x14ac:dyDescent="0.3">
      <c r="A265" s="10" t="s">
        <v>115</v>
      </c>
      <c r="B265" s="2" t="s">
        <v>187</v>
      </c>
      <c r="C265" s="4">
        <v>4.2389333965801796</v>
      </c>
      <c r="D265" s="4">
        <v>13.341474232593001</v>
      </c>
      <c r="E265" s="4">
        <v>14.633590974449801</v>
      </c>
      <c r="F265" s="4">
        <v>8.2642607352835107</v>
      </c>
      <c r="G265" s="5"/>
      <c r="H265" s="4">
        <v>0.164555297608384</v>
      </c>
      <c r="I265" s="4">
        <v>5.5682122958656199</v>
      </c>
      <c r="J265" s="4">
        <v>68.934973984595999</v>
      </c>
      <c r="K265" s="4">
        <v>87.040681129332</v>
      </c>
      <c r="L265" s="4">
        <v>70.699979986853094</v>
      </c>
    </row>
    <row r="266" spans="1:12" x14ac:dyDescent="0.3">
      <c r="A266" s="10" t="s">
        <v>115</v>
      </c>
      <c r="B266" s="2" t="s">
        <v>188</v>
      </c>
      <c r="C266" s="4">
        <v>6.5443779678513696</v>
      </c>
      <c r="D266" s="4">
        <v>15.6469188038642</v>
      </c>
      <c r="E266" s="4">
        <v>16.939035545720898</v>
      </c>
      <c r="F266" s="4">
        <v>10.569705306554701</v>
      </c>
      <c r="G266" s="5"/>
      <c r="H266" s="4">
        <v>0.164555297608381</v>
      </c>
      <c r="I266" s="4">
        <v>5.5682122958665801</v>
      </c>
      <c r="J266" s="4">
        <v>68.934973984599097</v>
      </c>
      <c r="K266" s="4">
        <v>87.040681129335098</v>
      </c>
      <c r="L266" s="4">
        <v>67.511497764380493</v>
      </c>
    </row>
    <row r="267" spans="1:12" x14ac:dyDescent="0.3">
      <c r="A267" s="10" t="s">
        <v>115</v>
      </c>
      <c r="B267" s="2" t="s">
        <v>189</v>
      </c>
      <c r="C267" s="4">
        <v>6.5443779678513101</v>
      </c>
      <c r="D267" s="4">
        <v>15.6469188038641</v>
      </c>
      <c r="E267" s="4">
        <v>16.9390401281096</v>
      </c>
      <c r="F267" s="4">
        <v>10.5717754667991</v>
      </c>
      <c r="G267" s="5"/>
      <c r="H267" s="4">
        <v>0.164555297608386</v>
      </c>
      <c r="I267" s="4">
        <v>5.8222489683213299</v>
      </c>
      <c r="J267" s="4">
        <v>117.864914694764</v>
      </c>
      <c r="K267" s="4">
        <v>86.4233291330047</v>
      </c>
      <c r="L267" s="4">
        <v>75.764366002712904</v>
      </c>
    </row>
    <row r="268" spans="1:12" x14ac:dyDescent="0.3">
      <c r="A268" s="10" t="s">
        <v>115</v>
      </c>
      <c r="B268" s="2" t="s">
        <v>190</v>
      </c>
      <c r="C268" s="4">
        <v>6.5443779678513501</v>
      </c>
      <c r="D268" s="4">
        <v>15.6469188038642</v>
      </c>
      <c r="E268" s="4">
        <v>16.9390401281096</v>
      </c>
      <c r="F268" s="4">
        <v>10.571775466799201</v>
      </c>
      <c r="G268" s="5"/>
      <c r="H268" s="4">
        <v>0.164555297608382</v>
      </c>
      <c r="I268" s="4">
        <v>5.8222489683212197</v>
      </c>
      <c r="J268" s="4">
        <v>117.86491469479201</v>
      </c>
      <c r="K268" s="4">
        <v>86.423329133004998</v>
      </c>
      <c r="L268" s="4">
        <v>78.952848224934897</v>
      </c>
    </row>
    <row r="269" spans="1:12" x14ac:dyDescent="0.3">
      <c r="A269" s="10" t="s">
        <v>115</v>
      </c>
      <c r="B269" s="2" t="s">
        <v>191</v>
      </c>
      <c r="C269" s="4">
        <v>6.5443779678513296</v>
      </c>
      <c r="D269" s="4">
        <v>15.6469188038642</v>
      </c>
      <c r="E269" s="4">
        <v>16.9390401281096</v>
      </c>
      <c r="F269" s="4">
        <v>10.5717754667991</v>
      </c>
      <c r="G269" s="5"/>
      <c r="H269" s="4">
        <v>0.164555297608389</v>
      </c>
      <c r="I269" s="4">
        <v>5.8222489683161296</v>
      </c>
      <c r="J269" s="4">
        <v>117.864914694764</v>
      </c>
      <c r="K269" s="4">
        <v>86.423329133004799</v>
      </c>
      <c r="L269" s="4">
        <v>78.952848224936602</v>
      </c>
    </row>
    <row r="270" spans="1:12" x14ac:dyDescent="0.3">
      <c r="A270" s="10" t="s">
        <v>115</v>
      </c>
      <c r="B270" s="2" t="s">
        <v>172</v>
      </c>
      <c r="C270" s="4">
        <v>5.1589275336717897</v>
      </c>
      <c r="D270" s="4">
        <v>14.265380566595701</v>
      </c>
      <c r="E270" s="4">
        <v>11.827704304444399</v>
      </c>
      <c r="F270" s="4">
        <v>4.7780164232971796</v>
      </c>
      <c r="G270" s="4">
        <v>4.3367662192989303E-3</v>
      </c>
      <c r="H270" s="4">
        <v>0.198405997007638</v>
      </c>
      <c r="I270" s="4">
        <v>5.6695147682813696</v>
      </c>
      <c r="J270" s="4">
        <v>135.600798468824</v>
      </c>
      <c r="K270" s="4">
        <v>211.73221492466999</v>
      </c>
      <c r="L270" s="4">
        <v>181.41860747949301</v>
      </c>
    </row>
    <row r="271" spans="1:12" x14ac:dyDescent="0.3">
      <c r="A271" s="10" t="s">
        <v>115</v>
      </c>
      <c r="B271" s="2" t="s">
        <v>192</v>
      </c>
      <c r="C271" s="4">
        <v>6.5443779678513101</v>
      </c>
      <c r="D271" s="4">
        <v>15.6469188038641</v>
      </c>
      <c r="E271" s="4">
        <v>16.939035545720898</v>
      </c>
      <c r="F271" s="4">
        <v>10.5717754667991</v>
      </c>
      <c r="G271" s="5"/>
      <c r="H271" s="4">
        <v>0.16564880483621899</v>
      </c>
      <c r="I271" s="4">
        <v>6.0276738555773699</v>
      </c>
      <c r="J271" s="4">
        <v>117.86491457249601</v>
      </c>
      <c r="K271" s="4">
        <v>87.177016766160804</v>
      </c>
      <c r="L271" s="4">
        <v>79.329472274113002</v>
      </c>
    </row>
    <row r="272" spans="1:12" x14ac:dyDescent="0.3">
      <c r="A272" s="10" t="s">
        <v>115</v>
      </c>
      <c r="B272" s="2" t="s">
        <v>193</v>
      </c>
      <c r="C272" s="4">
        <v>4.2389333965801796</v>
      </c>
      <c r="D272" s="4">
        <v>13.341474232593001</v>
      </c>
      <c r="E272" s="4">
        <v>14.633590974449801</v>
      </c>
      <c r="F272" s="4">
        <v>8.2642607352827095</v>
      </c>
      <c r="G272" s="5"/>
      <c r="H272" s="4">
        <v>0.164555297608377</v>
      </c>
      <c r="I272" s="4">
        <v>7.9772982304106099</v>
      </c>
      <c r="J272" s="4">
        <v>70.663525949759801</v>
      </c>
      <c r="K272" s="4">
        <v>89.340688391492193</v>
      </c>
      <c r="L272" s="4">
        <v>69.817227891748004</v>
      </c>
    </row>
    <row r="273" spans="1:12" x14ac:dyDescent="0.3">
      <c r="A273" s="10" t="s">
        <v>115</v>
      </c>
      <c r="B273" s="2" t="s">
        <v>194</v>
      </c>
      <c r="C273" s="4">
        <v>4.2389333965801796</v>
      </c>
      <c r="D273" s="4">
        <v>13.341474232593001</v>
      </c>
      <c r="E273" s="4">
        <v>14.633590974449801</v>
      </c>
      <c r="F273" s="4">
        <v>8.26633089552797</v>
      </c>
      <c r="G273" s="5"/>
      <c r="H273" s="4">
        <v>0.165648804836214</v>
      </c>
      <c r="I273" s="4">
        <v>5.7674608178149001</v>
      </c>
      <c r="J273" s="4">
        <v>67.435115295212896</v>
      </c>
      <c r="K273" s="4">
        <v>86.932610633301906</v>
      </c>
      <c r="L273" s="4">
        <v>79.014817979043301</v>
      </c>
    </row>
    <row r="274" spans="1:12" x14ac:dyDescent="0.3">
      <c r="A274" s="10" t="s">
        <v>115</v>
      </c>
      <c r="B274" s="2" t="s">
        <v>195</v>
      </c>
      <c r="C274" s="4">
        <v>4.2389333965801903</v>
      </c>
      <c r="D274" s="4">
        <v>13.341474232593001</v>
      </c>
      <c r="E274" s="4">
        <v>14.633590974449801</v>
      </c>
      <c r="F274" s="4">
        <v>8.2642607352835107</v>
      </c>
      <c r="G274" s="5"/>
      <c r="H274" s="4">
        <v>0.164555297608381</v>
      </c>
      <c r="I274" s="4">
        <v>5.5682122958718097</v>
      </c>
      <c r="J274" s="4">
        <v>68.934973984598898</v>
      </c>
      <c r="K274" s="4">
        <v>87.040681129334899</v>
      </c>
      <c r="L274" s="4">
        <v>67.511497764358694</v>
      </c>
    </row>
    <row r="275" spans="1:12" x14ac:dyDescent="0.3">
      <c r="A275" s="10" t="s">
        <v>115</v>
      </c>
      <c r="B275" s="2" t="s">
        <v>196</v>
      </c>
      <c r="C275" s="4">
        <v>4.2389333965801796</v>
      </c>
      <c r="D275" s="4">
        <v>13.341474232593001</v>
      </c>
      <c r="E275" s="4">
        <v>14.6335909744499</v>
      </c>
      <c r="F275" s="4">
        <v>8.2642607352835107</v>
      </c>
      <c r="G275" s="5"/>
      <c r="H275" s="4">
        <v>0.16455529760838999</v>
      </c>
      <c r="I275" s="4">
        <v>5.5682122958573999</v>
      </c>
      <c r="J275" s="4">
        <v>68.934973984610707</v>
      </c>
      <c r="K275" s="4">
        <v>87.040681129346694</v>
      </c>
      <c r="L275" s="4">
        <v>67.511497764347794</v>
      </c>
    </row>
    <row r="276" spans="1:12" x14ac:dyDescent="0.3">
      <c r="A276" s="10" t="s">
        <v>115</v>
      </c>
      <c r="B276" s="2" t="s">
        <v>197</v>
      </c>
      <c r="C276" s="4">
        <v>4.2389333965807197</v>
      </c>
      <c r="D276" s="4">
        <v>13.3414742325935</v>
      </c>
      <c r="E276" s="4">
        <v>14.6335909744499</v>
      </c>
      <c r="F276" s="4">
        <v>8.2642607352835</v>
      </c>
      <c r="G276" s="4">
        <v>2.7435408736642499E-3</v>
      </c>
      <c r="H276" s="4">
        <v>0.16455529760839499</v>
      </c>
      <c r="I276" s="4">
        <v>5.5682122958717999</v>
      </c>
      <c r="J276" s="4">
        <v>68.934973984599495</v>
      </c>
      <c r="K276" s="4">
        <v>87.040681129335297</v>
      </c>
      <c r="L276" s="4">
        <v>70.699979976054294</v>
      </c>
    </row>
    <row r="277" spans="1:12" x14ac:dyDescent="0.3">
      <c r="A277" s="10" t="s">
        <v>115</v>
      </c>
      <c r="B277" s="2" t="s">
        <v>198</v>
      </c>
      <c r="C277" s="4">
        <v>6.5443779678513501</v>
      </c>
      <c r="D277" s="4">
        <v>15.6469188038642</v>
      </c>
      <c r="E277" s="4">
        <v>16.9390401281096</v>
      </c>
      <c r="F277" s="4">
        <v>10.571775466799201</v>
      </c>
      <c r="G277" s="5"/>
      <c r="H277" s="4">
        <v>0.164555297608387</v>
      </c>
      <c r="I277" s="4">
        <v>5.82224896831924</v>
      </c>
      <c r="J277" s="4">
        <v>117.864914694763</v>
      </c>
      <c r="K277" s="4">
        <v>86.423329133004501</v>
      </c>
      <c r="L277" s="4">
        <v>78.952848224935195</v>
      </c>
    </row>
    <row r="278" spans="1:12" x14ac:dyDescent="0.3">
      <c r="A278" s="10" t="s">
        <v>115</v>
      </c>
      <c r="B278" s="2" t="s">
        <v>199</v>
      </c>
      <c r="C278" s="4">
        <v>6.5443779678518696</v>
      </c>
      <c r="D278" s="4">
        <v>15.6469188038647</v>
      </c>
      <c r="E278" s="4">
        <v>16.9390401281096</v>
      </c>
      <c r="F278" s="4">
        <v>10.5717754667991</v>
      </c>
      <c r="G278" s="5"/>
      <c r="H278" s="4">
        <v>0.164555297608387</v>
      </c>
      <c r="I278" s="4">
        <v>5.8222489683220502</v>
      </c>
      <c r="J278" s="4">
        <v>117.864914694764</v>
      </c>
      <c r="K278" s="4">
        <v>86.423329133005097</v>
      </c>
      <c r="L278" s="4">
        <v>78.952848224934996</v>
      </c>
    </row>
    <row r="279" spans="1:12" x14ac:dyDescent="0.3">
      <c r="A279" s="10" t="s">
        <v>115</v>
      </c>
      <c r="B279" s="2" t="s">
        <v>200</v>
      </c>
      <c r="C279" s="4">
        <v>6.5443779678513296</v>
      </c>
      <c r="D279" s="4">
        <v>15.6469188038642</v>
      </c>
      <c r="E279" s="4">
        <v>16.9390401281096</v>
      </c>
      <c r="F279" s="4">
        <v>10.5717754667991</v>
      </c>
      <c r="G279" s="5"/>
      <c r="H279" s="4">
        <v>0.164555297608387</v>
      </c>
      <c r="I279" s="4">
        <v>5.8222489683278802</v>
      </c>
      <c r="J279" s="4">
        <v>117.864914694764</v>
      </c>
      <c r="K279" s="4">
        <v>86.423329133004799</v>
      </c>
      <c r="L279" s="4">
        <v>78.952848224934996</v>
      </c>
    </row>
    <row r="280" spans="1:12" x14ac:dyDescent="0.3">
      <c r="A280" s="2" t="s">
        <v>116</v>
      </c>
      <c r="B280" s="2" t="s">
        <v>186</v>
      </c>
      <c r="C280" s="4">
        <v>60.868608318191797</v>
      </c>
      <c r="D280" s="4">
        <v>58.923316010775999</v>
      </c>
      <c r="E280" s="4">
        <v>51.448155865241603</v>
      </c>
      <c r="F280" s="4">
        <v>47.944206400749103</v>
      </c>
      <c r="G280" s="4">
        <v>40.836798401820801</v>
      </c>
      <c r="H280" s="4">
        <v>37.497916797396798</v>
      </c>
      <c r="I280" s="4">
        <v>34.267123568523601</v>
      </c>
      <c r="J280" s="4">
        <v>31.050962739668901</v>
      </c>
      <c r="K280" s="4">
        <v>28.2668440520135</v>
      </c>
      <c r="L280" s="4">
        <v>25.711191828985399</v>
      </c>
    </row>
    <row r="281" spans="1:12" x14ac:dyDescent="0.3">
      <c r="A281" s="10" t="s">
        <v>116</v>
      </c>
      <c r="B281" s="2" t="s">
        <v>187</v>
      </c>
      <c r="C281" s="4">
        <v>60.868608318191797</v>
      </c>
      <c r="D281" s="4">
        <v>58.923316010775999</v>
      </c>
      <c r="E281" s="4">
        <v>51.448155865241603</v>
      </c>
      <c r="F281" s="4">
        <v>47.944206400749103</v>
      </c>
      <c r="G281" s="4">
        <v>40.836798401820801</v>
      </c>
      <c r="H281" s="4">
        <v>37.497916797396798</v>
      </c>
      <c r="I281" s="4">
        <v>34.267123568523601</v>
      </c>
      <c r="J281" s="4">
        <v>31.050962739668901</v>
      </c>
      <c r="K281" s="4">
        <v>28.2668440520135</v>
      </c>
      <c r="L281" s="4">
        <v>25.711191828985399</v>
      </c>
    </row>
    <row r="282" spans="1:12" x14ac:dyDescent="0.3">
      <c r="A282" s="10" t="s">
        <v>116</v>
      </c>
      <c r="B282" s="2" t="s">
        <v>188</v>
      </c>
      <c r="C282" s="4">
        <v>60.868608318191797</v>
      </c>
      <c r="D282" s="4">
        <v>58.923316010775999</v>
      </c>
      <c r="E282" s="4">
        <v>51.448155865241603</v>
      </c>
      <c r="F282" s="4">
        <v>47.944206400749103</v>
      </c>
      <c r="G282" s="4">
        <v>40.836798401820801</v>
      </c>
      <c r="H282" s="4">
        <v>37.497916797396798</v>
      </c>
      <c r="I282" s="4">
        <v>34.267123568523601</v>
      </c>
      <c r="J282" s="4">
        <v>31.050962739668901</v>
      </c>
      <c r="K282" s="4">
        <v>28.2668440520135</v>
      </c>
      <c r="L282" s="4">
        <v>25.711191828985399</v>
      </c>
    </row>
    <row r="283" spans="1:12" x14ac:dyDescent="0.3">
      <c r="A283" s="10" t="s">
        <v>116</v>
      </c>
      <c r="B283" s="2" t="s">
        <v>189</v>
      </c>
      <c r="C283" s="4">
        <v>60.868608318191797</v>
      </c>
      <c r="D283" s="4">
        <v>58.923317355236797</v>
      </c>
      <c r="E283" s="4">
        <v>51.451064058206398</v>
      </c>
      <c r="F283" s="4">
        <v>47.943965511677</v>
      </c>
      <c r="G283" s="4">
        <v>40.836699491601301</v>
      </c>
      <c r="H283" s="4">
        <v>37.497916797396798</v>
      </c>
      <c r="I283" s="4">
        <v>34.267123568523601</v>
      </c>
      <c r="J283" s="4">
        <v>31.023352269984301</v>
      </c>
      <c r="K283" s="4">
        <v>28.266443327539399</v>
      </c>
      <c r="L283" s="4">
        <v>25.7116742826631</v>
      </c>
    </row>
    <row r="284" spans="1:12" x14ac:dyDescent="0.3">
      <c r="A284" s="10" t="s">
        <v>116</v>
      </c>
      <c r="B284" s="2" t="s">
        <v>190</v>
      </c>
      <c r="C284" s="4">
        <v>60.868608318191797</v>
      </c>
      <c r="D284" s="4">
        <v>58.923317355236797</v>
      </c>
      <c r="E284" s="4">
        <v>51.451064058206398</v>
      </c>
      <c r="F284" s="4">
        <v>47.943965511677</v>
      </c>
      <c r="G284" s="4">
        <v>40.836699491601301</v>
      </c>
      <c r="H284" s="4">
        <v>37.497916797396798</v>
      </c>
      <c r="I284" s="4">
        <v>34.267123568523601</v>
      </c>
      <c r="J284" s="4">
        <v>31.023352269984301</v>
      </c>
      <c r="K284" s="4">
        <v>28.266443327539399</v>
      </c>
      <c r="L284" s="4">
        <v>25.7116742826631</v>
      </c>
    </row>
    <row r="285" spans="1:12" x14ac:dyDescent="0.3">
      <c r="A285" s="10" t="s">
        <v>116</v>
      </c>
      <c r="B285" s="2" t="s">
        <v>191</v>
      </c>
      <c r="C285" s="4">
        <v>60.868608318191797</v>
      </c>
      <c r="D285" s="4">
        <v>58.923317355236797</v>
      </c>
      <c r="E285" s="4">
        <v>51.451064058206398</v>
      </c>
      <c r="F285" s="4">
        <v>47.943965511677</v>
      </c>
      <c r="G285" s="4">
        <v>40.836699491601301</v>
      </c>
      <c r="H285" s="4">
        <v>37.497916797396798</v>
      </c>
      <c r="I285" s="4">
        <v>34.267123568523601</v>
      </c>
      <c r="J285" s="4">
        <v>31.023352269984301</v>
      </c>
      <c r="K285" s="4">
        <v>28.266443327539399</v>
      </c>
      <c r="L285" s="4">
        <v>25.7116742826631</v>
      </c>
    </row>
    <row r="286" spans="1:12" x14ac:dyDescent="0.3">
      <c r="A286" s="10" t="s">
        <v>116</v>
      </c>
      <c r="B286" s="2" t="s">
        <v>172</v>
      </c>
      <c r="C286" s="4">
        <v>60.868608318191797</v>
      </c>
      <c r="D286" s="4">
        <v>58.923317355236797</v>
      </c>
      <c r="E286" s="4">
        <v>51.451015591384198</v>
      </c>
      <c r="F286" s="4">
        <v>47.943924063355297</v>
      </c>
      <c r="G286" s="4">
        <v>40.836699491601301</v>
      </c>
      <c r="H286" s="4">
        <v>37.497916797396798</v>
      </c>
      <c r="I286" s="4">
        <v>34.267123568523601</v>
      </c>
      <c r="J286" s="4">
        <v>31.0752280356526</v>
      </c>
      <c r="K286" s="4">
        <v>28.266517152379699</v>
      </c>
      <c r="L286" s="4">
        <v>25.711191828985399</v>
      </c>
    </row>
    <row r="287" spans="1:12" x14ac:dyDescent="0.3">
      <c r="A287" s="10" t="s">
        <v>116</v>
      </c>
      <c r="B287" s="2" t="s">
        <v>192</v>
      </c>
      <c r="C287" s="4">
        <v>60.868608318191797</v>
      </c>
      <c r="D287" s="4">
        <v>58.923317355236797</v>
      </c>
      <c r="E287" s="4">
        <v>51.451064058206398</v>
      </c>
      <c r="F287" s="4">
        <v>47.943965511677</v>
      </c>
      <c r="G287" s="4">
        <v>40.836699491601301</v>
      </c>
      <c r="H287" s="4">
        <v>37.497916797396798</v>
      </c>
      <c r="I287" s="4">
        <v>34.267123568523601</v>
      </c>
      <c r="J287" s="4">
        <v>31.025330551413099</v>
      </c>
      <c r="K287" s="4">
        <v>28.266431527012401</v>
      </c>
      <c r="L287" s="4">
        <v>25.711664758119301</v>
      </c>
    </row>
    <row r="288" spans="1:12" x14ac:dyDescent="0.3">
      <c r="A288" s="10" t="s">
        <v>116</v>
      </c>
      <c r="B288" s="2" t="s">
        <v>193</v>
      </c>
      <c r="C288" s="4">
        <v>60.868608318191797</v>
      </c>
      <c r="D288" s="4">
        <v>58.923316010775999</v>
      </c>
      <c r="E288" s="4">
        <v>51.448107398419403</v>
      </c>
      <c r="F288" s="4">
        <v>47.9441649524273</v>
      </c>
      <c r="G288" s="4">
        <v>40.836798401820801</v>
      </c>
      <c r="H288" s="4">
        <v>37.497916797396798</v>
      </c>
      <c r="I288" s="4">
        <v>34.267123568523601</v>
      </c>
      <c r="J288" s="4">
        <v>31.075228602645399</v>
      </c>
      <c r="K288" s="4">
        <v>28.2667993360498</v>
      </c>
      <c r="L288" s="4">
        <v>25.711191828985399</v>
      </c>
    </row>
    <row r="289" spans="1:12" x14ac:dyDescent="0.3">
      <c r="A289" s="10" t="s">
        <v>116</v>
      </c>
      <c r="B289" s="2" t="s">
        <v>194</v>
      </c>
      <c r="C289" s="4">
        <v>60.868608318191797</v>
      </c>
      <c r="D289" s="4">
        <v>58.923317355236797</v>
      </c>
      <c r="E289" s="4">
        <v>51.451064058206398</v>
      </c>
      <c r="F289" s="4">
        <v>47.943965511677</v>
      </c>
      <c r="G289" s="4">
        <v>40.836699491601301</v>
      </c>
      <c r="H289" s="4">
        <v>37.497916797396798</v>
      </c>
      <c r="I289" s="4">
        <v>34.267123568523601</v>
      </c>
      <c r="J289" s="4">
        <v>31.0270976010362</v>
      </c>
      <c r="K289" s="4">
        <v>28.266466258437202</v>
      </c>
      <c r="L289" s="4">
        <v>25.711224601599898</v>
      </c>
    </row>
    <row r="290" spans="1:12" x14ac:dyDescent="0.3">
      <c r="A290" s="10" t="s">
        <v>116</v>
      </c>
      <c r="B290" s="2" t="s">
        <v>195</v>
      </c>
      <c r="C290" s="4">
        <v>60.868608318191797</v>
      </c>
      <c r="D290" s="4">
        <v>58.923316010775999</v>
      </c>
      <c r="E290" s="4">
        <v>51.448155865241603</v>
      </c>
      <c r="F290" s="4">
        <v>47.944206400749103</v>
      </c>
      <c r="G290" s="4">
        <v>40.836798401820801</v>
      </c>
      <c r="H290" s="4">
        <v>37.497916797396798</v>
      </c>
      <c r="I290" s="4">
        <v>34.267123568523601</v>
      </c>
      <c r="J290" s="4">
        <v>31.050962739668901</v>
      </c>
      <c r="K290" s="4">
        <v>28.2668440520135</v>
      </c>
      <c r="L290" s="4">
        <v>25.711191828985399</v>
      </c>
    </row>
    <row r="291" spans="1:12" x14ac:dyDescent="0.3">
      <c r="A291" s="10" t="s">
        <v>116</v>
      </c>
      <c r="B291" s="2" t="s">
        <v>196</v>
      </c>
      <c r="C291" s="4">
        <v>60.868608318191797</v>
      </c>
      <c r="D291" s="4">
        <v>58.923316010775999</v>
      </c>
      <c r="E291" s="4">
        <v>51.448155865241603</v>
      </c>
      <c r="F291" s="4">
        <v>47.944206400749103</v>
      </c>
      <c r="G291" s="4">
        <v>40.836798401820801</v>
      </c>
      <c r="H291" s="4">
        <v>37.497916797396798</v>
      </c>
      <c r="I291" s="4">
        <v>34.267123568523601</v>
      </c>
      <c r="J291" s="4">
        <v>31.050962739668901</v>
      </c>
      <c r="K291" s="4">
        <v>28.2668440520135</v>
      </c>
      <c r="L291" s="4">
        <v>25.711191828985399</v>
      </c>
    </row>
    <row r="292" spans="1:12" x14ac:dyDescent="0.3">
      <c r="A292" s="10" t="s">
        <v>116</v>
      </c>
      <c r="B292" s="2" t="s">
        <v>197</v>
      </c>
      <c r="C292" s="4">
        <v>60.868608318191797</v>
      </c>
      <c r="D292" s="4">
        <v>58.923316010775999</v>
      </c>
      <c r="E292" s="4">
        <v>51.448155865241603</v>
      </c>
      <c r="F292" s="4">
        <v>47.944206400749103</v>
      </c>
      <c r="G292" s="4">
        <v>40.836798401820801</v>
      </c>
      <c r="H292" s="4">
        <v>37.497916797396798</v>
      </c>
      <c r="I292" s="4">
        <v>34.267123568523601</v>
      </c>
      <c r="J292" s="4">
        <v>31.050962739668901</v>
      </c>
      <c r="K292" s="4">
        <v>28.2668440520135</v>
      </c>
      <c r="L292" s="4">
        <v>25.711191828985399</v>
      </c>
    </row>
    <row r="293" spans="1:12" x14ac:dyDescent="0.3">
      <c r="A293" s="10" t="s">
        <v>116</v>
      </c>
      <c r="B293" s="2" t="s">
        <v>198</v>
      </c>
      <c r="C293" s="4">
        <v>60.868608318191797</v>
      </c>
      <c r="D293" s="4">
        <v>58.923317355236797</v>
      </c>
      <c r="E293" s="4">
        <v>51.451064058206398</v>
      </c>
      <c r="F293" s="4">
        <v>47.943965511677</v>
      </c>
      <c r="G293" s="4">
        <v>40.836699491601301</v>
      </c>
      <c r="H293" s="4">
        <v>37.497916797396798</v>
      </c>
      <c r="I293" s="4">
        <v>34.267123568523601</v>
      </c>
      <c r="J293" s="4">
        <v>31.023352269984301</v>
      </c>
      <c r="K293" s="4">
        <v>28.266443327539399</v>
      </c>
      <c r="L293" s="4">
        <v>25.7116742826631</v>
      </c>
    </row>
    <row r="294" spans="1:12" x14ac:dyDescent="0.3">
      <c r="A294" s="10" t="s">
        <v>116</v>
      </c>
      <c r="B294" s="2" t="s">
        <v>199</v>
      </c>
      <c r="C294" s="4">
        <v>60.868608318191797</v>
      </c>
      <c r="D294" s="4">
        <v>58.923317355236797</v>
      </c>
      <c r="E294" s="4">
        <v>51.451064058206398</v>
      </c>
      <c r="F294" s="4">
        <v>47.943965511677</v>
      </c>
      <c r="G294" s="4">
        <v>40.836699491601301</v>
      </c>
      <c r="H294" s="4">
        <v>37.497916797396798</v>
      </c>
      <c r="I294" s="4">
        <v>34.267123568523601</v>
      </c>
      <c r="J294" s="4">
        <v>31.023352269984301</v>
      </c>
      <c r="K294" s="4">
        <v>28.266443327539399</v>
      </c>
      <c r="L294" s="4">
        <v>25.7116742826631</v>
      </c>
    </row>
    <row r="295" spans="1:12" x14ac:dyDescent="0.3">
      <c r="A295" s="10" t="s">
        <v>116</v>
      </c>
      <c r="B295" s="2" t="s">
        <v>200</v>
      </c>
      <c r="C295" s="4">
        <v>60.868608318191797</v>
      </c>
      <c r="D295" s="4">
        <v>58.923317355236797</v>
      </c>
      <c r="E295" s="4">
        <v>51.451064058206398</v>
      </c>
      <c r="F295" s="4">
        <v>47.943965511677</v>
      </c>
      <c r="G295" s="4">
        <v>40.836699491601301</v>
      </c>
      <c r="H295" s="4">
        <v>37.497916797396798</v>
      </c>
      <c r="I295" s="4">
        <v>34.267123568523601</v>
      </c>
      <c r="J295" s="4">
        <v>31.023352269984301</v>
      </c>
      <c r="K295" s="4">
        <v>28.266443327539399</v>
      </c>
      <c r="L295" s="4">
        <v>25.7116742826631</v>
      </c>
    </row>
    <row r="296" spans="1:12" x14ac:dyDescent="0.3">
      <c r="A296" s="2" t="s">
        <v>117</v>
      </c>
      <c r="B296" s="2" t="s">
        <v>186</v>
      </c>
      <c r="C296" s="4">
        <v>5006.5241170996196</v>
      </c>
      <c r="D296" s="4">
        <v>3779.9215579819402</v>
      </c>
      <c r="E296" s="4">
        <v>1242.2714251057801</v>
      </c>
      <c r="F296" s="4">
        <v>954.741406639969</v>
      </c>
      <c r="G296" s="4">
        <v>472.00399837549799</v>
      </c>
      <c r="H296" s="4">
        <v>120.698783432212</v>
      </c>
      <c r="I296" s="4">
        <v>127.31994309958699</v>
      </c>
      <c r="J296" s="4">
        <v>158.324472950706</v>
      </c>
      <c r="K296" s="4">
        <v>172.61915551224001</v>
      </c>
      <c r="L296" s="4">
        <v>150.01104639469901</v>
      </c>
    </row>
    <row r="297" spans="1:12" x14ac:dyDescent="0.3">
      <c r="A297" s="10" t="s">
        <v>117</v>
      </c>
      <c r="B297" s="2" t="s">
        <v>187</v>
      </c>
      <c r="C297" s="4">
        <v>5006.5241170996196</v>
      </c>
      <c r="D297" s="4">
        <v>3779.9215579819402</v>
      </c>
      <c r="E297" s="4">
        <v>1242.2714251057801</v>
      </c>
      <c r="F297" s="4">
        <v>954.74140663996104</v>
      </c>
      <c r="G297" s="4">
        <v>472.00399837549702</v>
      </c>
      <c r="H297" s="4">
        <v>120.698783432224</v>
      </c>
      <c r="I297" s="4">
        <v>127.319943099572</v>
      </c>
      <c r="J297" s="4">
        <v>158.32447295076199</v>
      </c>
      <c r="K297" s="4">
        <v>172.619155512296</v>
      </c>
      <c r="L297" s="4">
        <v>150.011046394744</v>
      </c>
    </row>
    <row r="298" spans="1:12" x14ac:dyDescent="0.3">
      <c r="A298" s="10" t="s">
        <v>117</v>
      </c>
      <c r="B298" s="2" t="s">
        <v>188</v>
      </c>
      <c r="C298" s="4">
        <v>5006.5241170996196</v>
      </c>
      <c r="D298" s="4">
        <v>3779.9215579819402</v>
      </c>
      <c r="E298" s="4">
        <v>1242.2714251057801</v>
      </c>
      <c r="F298" s="4">
        <v>954.74140663995695</v>
      </c>
      <c r="G298" s="4">
        <v>472.00399837548201</v>
      </c>
      <c r="H298" s="4">
        <v>120.69878343221001</v>
      </c>
      <c r="I298" s="4">
        <v>127.319943099575</v>
      </c>
      <c r="J298" s="4">
        <v>158.32447295000901</v>
      </c>
      <c r="K298" s="4">
        <v>172.61915551154601</v>
      </c>
      <c r="L298" s="4">
        <v>150.011046394056</v>
      </c>
    </row>
    <row r="299" spans="1:12" x14ac:dyDescent="0.3">
      <c r="A299" s="10" t="s">
        <v>117</v>
      </c>
      <c r="B299" s="2" t="s">
        <v>189</v>
      </c>
      <c r="C299" s="4">
        <v>5006.5241170996196</v>
      </c>
      <c r="D299" s="4">
        <v>3779.9215579819402</v>
      </c>
      <c r="E299" s="4">
        <v>1242.2714251057801</v>
      </c>
      <c r="F299" s="4">
        <v>954.32463835579904</v>
      </c>
      <c r="G299" s="4">
        <v>477.72819681725298</v>
      </c>
      <c r="H299" s="4">
        <v>121.80484144023001</v>
      </c>
      <c r="I299" s="4">
        <v>128.14845665022699</v>
      </c>
      <c r="J299" s="4">
        <v>159.34637248825001</v>
      </c>
      <c r="K299" s="4">
        <v>175.025383203898</v>
      </c>
      <c r="L299" s="4">
        <v>158.73487767706899</v>
      </c>
    </row>
    <row r="300" spans="1:12" x14ac:dyDescent="0.3">
      <c r="A300" s="10" t="s">
        <v>117</v>
      </c>
      <c r="B300" s="2" t="s">
        <v>190</v>
      </c>
      <c r="C300" s="4">
        <v>5006.5241170996196</v>
      </c>
      <c r="D300" s="4">
        <v>3779.9215579819402</v>
      </c>
      <c r="E300" s="4">
        <v>1242.2714251057801</v>
      </c>
      <c r="F300" s="4">
        <v>954.32463835578801</v>
      </c>
      <c r="G300" s="4">
        <v>477.72819681749598</v>
      </c>
      <c r="H300" s="4">
        <v>121.804841440305</v>
      </c>
      <c r="I300" s="4">
        <v>128.14845665022699</v>
      </c>
      <c r="J300" s="4">
        <v>159.34637248826101</v>
      </c>
      <c r="K300" s="4">
        <v>175.025383203899</v>
      </c>
      <c r="L300" s="4">
        <v>158.73487767706899</v>
      </c>
    </row>
    <row r="301" spans="1:12" x14ac:dyDescent="0.3">
      <c r="A301" s="10" t="s">
        <v>117</v>
      </c>
      <c r="B301" s="2" t="s">
        <v>191</v>
      </c>
      <c r="C301" s="4">
        <v>5006.5241170996196</v>
      </c>
      <c r="D301" s="4">
        <v>3779.9215579819402</v>
      </c>
      <c r="E301" s="4">
        <v>1242.2714251057801</v>
      </c>
      <c r="F301" s="4">
        <v>954.32463835596604</v>
      </c>
      <c r="G301" s="4">
        <v>477.72819727914299</v>
      </c>
      <c r="H301" s="4">
        <v>121.804841440304</v>
      </c>
      <c r="I301" s="4">
        <v>128.14845665022699</v>
      </c>
      <c r="J301" s="4">
        <v>159.34637248825101</v>
      </c>
      <c r="K301" s="4">
        <v>175.025383203899</v>
      </c>
      <c r="L301" s="4">
        <v>158.73487767707201</v>
      </c>
    </row>
    <row r="302" spans="1:12" x14ac:dyDescent="0.3">
      <c r="A302" s="10" t="s">
        <v>117</v>
      </c>
      <c r="B302" s="2" t="s">
        <v>172</v>
      </c>
      <c r="C302" s="4">
        <v>5006.5241170996196</v>
      </c>
      <c r="D302" s="4">
        <v>3779.9215579819402</v>
      </c>
      <c r="E302" s="4">
        <v>1242.2714251057901</v>
      </c>
      <c r="F302" s="4">
        <v>955.45630302857103</v>
      </c>
      <c r="G302" s="4">
        <v>470.96220341060803</v>
      </c>
      <c r="H302" s="4">
        <v>121.25658238986399</v>
      </c>
      <c r="I302" s="4">
        <v>127.921030304326</v>
      </c>
      <c r="J302" s="4">
        <v>159.66662018950899</v>
      </c>
      <c r="K302" s="4">
        <v>174.79939628945499</v>
      </c>
      <c r="L302" s="4">
        <v>156.579136408106</v>
      </c>
    </row>
    <row r="303" spans="1:12" x14ac:dyDescent="0.3">
      <c r="A303" s="10" t="s">
        <v>117</v>
      </c>
      <c r="B303" s="2" t="s">
        <v>192</v>
      </c>
      <c r="C303" s="4">
        <v>5006.5241170996196</v>
      </c>
      <c r="D303" s="4">
        <v>3779.9215579819402</v>
      </c>
      <c r="E303" s="4">
        <v>1242.2714251057801</v>
      </c>
      <c r="F303" s="4">
        <v>954.188813387393</v>
      </c>
      <c r="G303" s="4">
        <v>477.72336212664402</v>
      </c>
      <c r="H303" s="4">
        <v>122.18706468260901</v>
      </c>
      <c r="I303" s="4">
        <v>128.36034145490001</v>
      </c>
      <c r="J303" s="4">
        <v>159.93305900584301</v>
      </c>
      <c r="K303" s="4">
        <v>175.30380408541501</v>
      </c>
      <c r="L303" s="4">
        <v>161.52860101965001</v>
      </c>
    </row>
    <row r="304" spans="1:12" x14ac:dyDescent="0.3">
      <c r="A304" s="10" t="s">
        <v>117</v>
      </c>
      <c r="B304" s="2" t="s">
        <v>193</v>
      </c>
      <c r="C304" s="4">
        <v>5006.5241170996196</v>
      </c>
      <c r="D304" s="4">
        <v>3779.9215579819502</v>
      </c>
      <c r="E304" s="4">
        <v>1242.2714251057801</v>
      </c>
      <c r="F304" s="4">
        <v>955.119552747444</v>
      </c>
      <c r="G304" s="4">
        <v>471.20507940167403</v>
      </c>
      <c r="H304" s="4">
        <v>120.987245854199</v>
      </c>
      <c r="I304" s="4">
        <v>128.35884478089901</v>
      </c>
      <c r="J304" s="4">
        <v>159.434268288195</v>
      </c>
      <c r="K304" s="4">
        <v>175.16617050689899</v>
      </c>
      <c r="L304" s="4">
        <v>156.12306436787301</v>
      </c>
    </row>
    <row r="305" spans="1:12" x14ac:dyDescent="0.3">
      <c r="A305" s="10" t="s">
        <v>117</v>
      </c>
      <c r="B305" s="2" t="s">
        <v>194</v>
      </c>
      <c r="C305" s="4">
        <v>5006.5241170996196</v>
      </c>
      <c r="D305" s="4">
        <v>3779.9215579819402</v>
      </c>
      <c r="E305" s="4">
        <v>1242.2714251057801</v>
      </c>
      <c r="F305" s="4">
        <v>954.22401608873395</v>
      </c>
      <c r="G305" s="4">
        <v>477.69257930252002</v>
      </c>
      <c r="H305" s="4">
        <v>122.198674558609</v>
      </c>
      <c r="I305" s="4">
        <v>128.645925881502</v>
      </c>
      <c r="J305" s="4">
        <v>162.64682350234801</v>
      </c>
      <c r="K305" s="4">
        <v>180.849815251336</v>
      </c>
      <c r="L305" s="4">
        <v>168.10851645414101</v>
      </c>
    </row>
    <row r="306" spans="1:12" x14ac:dyDescent="0.3">
      <c r="A306" s="10" t="s">
        <v>117</v>
      </c>
      <c r="B306" s="2" t="s">
        <v>195</v>
      </c>
      <c r="C306" s="4">
        <v>5006.5241170996196</v>
      </c>
      <c r="D306" s="4">
        <v>3779.9215579819402</v>
      </c>
      <c r="E306" s="4">
        <v>1242.2714251057801</v>
      </c>
      <c r="F306" s="4">
        <v>954.74140663995297</v>
      </c>
      <c r="G306" s="4">
        <v>472.00399837549003</v>
      </c>
      <c r="H306" s="4">
        <v>120.69878343222</v>
      </c>
      <c r="I306" s="4">
        <v>127.319943099575</v>
      </c>
      <c r="J306" s="4">
        <v>158.32447294994699</v>
      </c>
      <c r="K306" s="4">
        <v>172.61915551147899</v>
      </c>
      <c r="L306" s="4">
        <v>150.01104639399401</v>
      </c>
    </row>
    <row r="307" spans="1:12" x14ac:dyDescent="0.3">
      <c r="A307" s="10" t="s">
        <v>117</v>
      </c>
      <c r="B307" s="2" t="s">
        <v>196</v>
      </c>
      <c r="C307" s="4">
        <v>5006.5241170996196</v>
      </c>
      <c r="D307" s="4">
        <v>3779.9215579819402</v>
      </c>
      <c r="E307" s="4">
        <v>1242.2714251057801</v>
      </c>
      <c r="F307" s="4">
        <v>954.74140663995399</v>
      </c>
      <c r="G307" s="4">
        <v>472.00399837548701</v>
      </c>
      <c r="H307" s="4">
        <v>120.69878343222</v>
      </c>
      <c r="I307" s="4">
        <v>127.31994309958699</v>
      </c>
      <c r="J307" s="4">
        <v>158.32447294990601</v>
      </c>
      <c r="K307" s="4">
        <v>172.61915551144</v>
      </c>
      <c r="L307" s="4">
        <v>150.011046393962</v>
      </c>
    </row>
    <row r="308" spans="1:12" x14ac:dyDescent="0.3">
      <c r="A308" s="10" t="s">
        <v>117</v>
      </c>
      <c r="B308" s="2" t="s">
        <v>197</v>
      </c>
      <c r="C308" s="4">
        <v>5006.5241170996196</v>
      </c>
      <c r="D308" s="4">
        <v>3779.9215579819402</v>
      </c>
      <c r="E308" s="4">
        <v>1242.2714251057801</v>
      </c>
      <c r="F308" s="4">
        <v>954.74140663995399</v>
      </c>
      <c r="G308" s="4">
        <v>472.00399837544097</v>
      </c>
      <c r="H308" s="4">
        <v>120.69878343224001</v>
      </c>
      <c r="I308" s="4">
        <v>127.319943099575</v>
      </c>
      <c r="J308" s="4">
        <v>158.32447291851301</v>
      </c>
      <c r="K308" s="4">
        <v>172.619155480047</v>
      </c>
      <c r="L308" s="4">
        <v>150.011046365141</v>
      </c>
    </row>
    <row r="309" spans="1:12" x14ac:dyDescent="0.3">
      <c r="A309" s="10" t="s">
        <v>117</v>
      </c>
      <c r="B309" s="2" t="s">
        <v>198</v>
      </c>
      <c r="C309" s="4">
        <v>5006.5241170996196</v>
      </c>
      <c r="D309" s="4">
        <v>3779.9215579819402</v>
      </c>
      <c r="E309" s="4">
        <v>1242.2714251057801</v>
      </c>
      <c r="F309" s="4">
        <v>954.32463835598196</v>
      </c>
      <c r="G309" s="4">
        <v>477.72819681777298</v>
      </c>
      <c r="H309" s="4">
        <v>121.804841440302</v>
      </c>
      <c r="I309" s="4">
        <v>128.14845665022801</v>
      </c>
      <c r="J309" s="4">
        <v>159.34637248825001</v>
      </c>
      <c r="K309" s="4">
        <v>175.025383203899</v>
      </c>
      <c r="L309" s="4">
        <v>158.73487767706899</v>
      </c>
    </row>
    <row r="310" spans="1:12" x14ac:dyDescent="0.3">
      <c r="A310" s="10" t="s">
        <v>117</v>
      </c>
      <c r="B310" s="2" t="s">
        <v>199</v>
      </c>
      <c r="C310" s="4">
        <v>5006.5241170996196</v>
      </c>
      <c r="D310" s="4">
        <v>3779.9215579819502</v>
      </c>
      <c r="E310" s="4">
        <v>1242.2714251057801</v>
      </c>
      <c r="F310" s="4">
        <v>954.32463835596695</v>
      </c>
      <c r="G310" s="4">
        <v>477.728196817921</v>
      </c>
      <c r="H310" s="4">
        <v>121.804841440304</v>
      </c>
      <c r="I310" s="4">
        <v>128.148456650226</v>
      </c>
      <c r="J310" s="4">
        <v>159.34637248825001</v>
      </c>
      <c r="K310" s="4">
        <v>175.025383203898</v>
      </c>
      <c r="L310" s="4">
        <v>158.73487767706899</v>
      </c>
    </row>
    <row r="311" spans="1:12" x14ac:dyDescent="0.3">
      <c r="A311" s="10" t="s">
        <v>117</v>
      </c>
      <c r="B311" s="2" t="s">
        <v>200</v>
      </c>
      <c r="C311" s="4">
        <v>5006.5241170996196</v>
      </c>
      <c r="D311" s="4">
        <v>3779.9215579819402</v>
      </c>
      <c r="E311" s="4">
        <v>1242.2714251057801</v>
      </c>
      <c r="F311" s="4">
        <v>954.32463835594001</v>
      </c>
      <c r="G311" s="4">
        <v>477.72819681781402</v>
      </c>
      <c r="H311" s="4">
        <v>121.804841440424</v>
      </c>
      <c r="I311" s="4">
        <v>128.14845665022699</v>
      </c>
      <c r="J311" s="4">
        <v>159.34637248825101</v>
      </c>
      <c r="K311" s="4">
        <v>175.025383203899</v>
      </c>
      <c r="L311" s="4">
        <v>158.73487767706899</v>
      </c>
    </row>
    <row r="312" spans="1:12" x14ac:dyDescent="0.3">
      <c r="A312" s="2" t="s">
        <v>119</v>
      </c>
      <c r="B312" s="2" t="s">
        <v>186</v>
      </c>
      <c r="C312" s="4">
        <v>1240.7330523881301</v>
      </c>
      <c r="D312" s="4">
        <v>1105.97185270914</v>
      </c>
      <c r="E312" s="4">
        <v>1133.6125618085</v>
      </c>
      <c r="F312" s="4">
        <v>1265.65321834426</v>
      </c>
      <c r="G312" s="4">
        <v>1168.82983401814</v>
      </c>
      <c r="H312" s="4">
        <v>1085.47254160693</v>
      </c>
      <c r="I312" s="4">
        <v>992.86092676609906</v>
      </c>
      <c r="J312" s="4">
        <v>769.03459876468901</v>
      </c>
      <c r="K312" s="4">
        <v>790.55712783401702</v>
      </c>
      <c r="L312" s="4">
        <v>804.54362982740304</v>
      </c>
    </row>
    <row r="313" spans="1:12" x14ac:dyDescent="0.3">
      <c r="A313" s="10" t="s">
        <v>119</v>
      </c>
      <c r="B313" s="2" t="s">
        <v>187</v>
      </c>
      <c r="C313" s="4">
        <v>1240.7330523881301</v>
      </c>
      <c r="D313" s="4">
        <v>1105.97185270914</v>
      </c>
      <c r="E313" s="4">
        <v>1133.61256180841</v>
      </c>
      <c r="F313" s="4">
        <v>1265.71546621218</v>
      </c>
      <c r="G313" s="4">
        <v>1168.82983401814</v>
      </c>
      <c r="H313" s="4">
        <v>1085.47254160693</v>
      </c>
      <c r="I313" s="4">
        <v>992.86092676609906</v>
      </c>
      <c r="J313" s="4">
        <v>769.03459876469003</v>
      </c>
      <c r="K313" s="4">
        <v>790.55712783401702</v>
      </c>
      <c r="L313" s="4">
        <v>804.54362982740304</v>
      </c>
    </row>
    <row r="314" spans="1:12" x14ac:dyDescent="0.3">
      <c r="A314" s="10" t="s">
        <v>119</v>
      </c>
      <c r="B314" s="2" t="s">
        <v>188</v>
      </c>
      <c r="C314" s="4">
        <v>1240.7330523881301</v>
      </c>
      <c r="D314" s="4">
        <v>1105.97185270914</v>
      </c>
      <c r="E314" s="4">
        <v>1133.6125618082001</v>
      </c>
      <c r="F314" s="4">
        <v>1265.6580396534</v>
      </c>
      <c r="G314" s="4">
        <v>1168.82983401814</v>
      </c>
      <c r="H314" s="4">
        <v>1085.47254160693</v>
      </c>
      <c r="I314" s="4">
        <v>992.86092676609906</v>
      </c>
      <c r="J314" s="4">
        <v>769.03459876469003</v>
      </c>
      <c r="K314" s="4">
        <v>790.55712783401702</v>
      </c>
      <c r="L314" s="4">
        <v>804.54362982740304</v>
      </c>
    </row>
    <row r="315" spans="1:12" x14ac:dyDescent="0.3">
      <c r="A315" s="10" t="s">
        <v>119</v>
      </c>
      <c r="B315" s="2" t="s">
        <v>189</v>
      </c>
      <c r="C315" s="4">
        <v>1240.7330523881301</v>
      </c>
      <c r="D315" s="4">
        <v>1105.9718529698901</v>
      </c>
      <c r="E315" s="4">
        <v>1133.85063475385</v>
      </c>
      <c r="F315" s="4">
        <v>1266.3109951379699</v>
      </c>
      <c r="G315" s="4">
        <v>1168.6371340660901</v>
      </c>
      <c r="H315" s="4">
        <v>1087.5402732174</v>
      </c>
      <c r="I315" s="4">
        <v>1000.19898024924</v>
      </c>
      <c r="J315" s="4">
        <v>769.01110500258403</v>
      </c>
      <c r="K315" s="4">
        <v>790.55704539267697</v>
      </c>
      <c r="L315" s="4">
        <v>804.56117236350201</v>
      </c>
    </row>
    <row r="316" spans="1:12" x14ac:dyDescent="0.3">
      <c r="A316" s="10" t="s">
        <v>119</v>
      </c>
      <c r="B316" s="2" t="s">
        <v>190</v>
      </c>
      <c r="C316" s="4">
        <v>1240.7330523881301</v>
      </c>
      <c r="D316" s="4">
        <v>1105.9718529698901</v>
      </c>
      <c r="E316" s="4">
        <v>1133.8506347525999</v>
      </c>
      <c r="F316" s="4">
        <v>1265.9584857422001</v>
      </c>
      <c r="G316" s="4">
        <v>1168.6371340660901</v>
      </c>
      <c r="H316" s="4">
        <v>1087.5402732174</v>
      </c>
      <c r="I316" s="4">
        <v>1000.19898024924</v>
      </c>
      <c r="J316" s="4">
        <v>769.01110500258403</v>
      </c>
      <c r="K316" s="4">
        <v>790.55704539267697</v>
      </c>
      <c r="L316" s="4">
        <v>804.56117236350201</v>
      </c>
    </row>
    <row r="317" spans="1:12" x14ac:dyDescent="0.3">
      <c r="A317" s="10" t="s">
        <v>119</v>
      </c>
      <c r="B317" s="2" t="s">
        <v>191</v>
      </c>
      <c r="C317" s="4">
        <v>1240.7330523881301</v>
      </c>
      <c r="D317" s="4">
        <v>1105.9718529698901</v>
      </c>
      <c r="E317" s="4">
        <v>1133.8506347540699</v>
      </c>
      <c r="F317" s="4">
        <v>1265.74223650215</v>
      </c>
      <c r="G317" s="4">
        <v>1168.6371340660901</v>
      </c>
      <c r="H317" s="4">
        <v>1087.5402732174</v>
      </c>
      <c r="I317" s="4">
        <v>1000.19898024924</v>
      </c>
      <c r="J317" s="4">
        <v>769.01110500258403</v>
      </c>
      <c r="K317" s="4">
        <v>790.55704539267697</v>
      </c>
      <c r="L317" s="4">
        <v>804.56117236350201</v>
      </c>
    </row>
    <row r="318" spans="1:12" x14ac:dyDescent="0.3">
      <c r="A318" s="10" t="s">
        <v>119</v>
      </c>
      <c r="B318" s="2" t="s">
        <v>172</v>
      </c>
      <c r="C318" s="4">
        <v>1240.7181894113801</v>
      </c>
      <c r="D318" s="4">
        <v>1105.9711865526599</v>
      </c>
      <c r="E318" s="4">
        <v>1133.5489219384599</v>
      </c>
      <c r="F318" s="4">
        <v>1265.87269910389</v>
      </c>
      <c r="G318" s="4">
        <v>1168.8298422715</v>
      </c>
      <c r="H318" s="4">
        <v>1087.69138643256</v>
      </c>
      <c r="I318" s="4">
        <v>991.86497992736702</v>
      </c>
      <c r="J318" s="4">
        <v>769.04379619433598</v>
      </c>
      <c r="K318" s="4">
        <v>790.557012853895</v>
      </c>
      <c r="L318" s="4">
        <v>804.54362982740304</v>
      </c>
    </row>
    <row r="319" spans="1:12" x14ac:dyDescent="0.3">
      <c r="A319" s="10" t="s">
        <v>119</v>
      </c>
      <c r="B319" s="2" t="s">
        <v>192</v>
      </c>
      <c r="C319" s="4">
        <v>1240.7330523881301</v>
      </c>
      <c r="D319" s="4">
        <v>1106.29255520129</v>
      </c>
      <c r="E319" s="4">
        <v>1133.65973707071</v>
      </c>
      <c r="F319" s="4">
        <v>1265.74767558389</v>
      </c>
      <c r="G319" s="4">
        <v>1168.63714231943</v>
      </c>
      <c r="H319" s="4">
        <v>1087.5079260544401</v>
      </c>
      <c r="I319" s="4">
        <v>1000.1669570099</v>
      </c>
      <c r="J319" s="4">
        <v>769.02027100530597</v>
      </c>
      <c r="K319" s="4">
        <v>790.55648909968397</v>
      </c>
      <c r="L319" s="4">
        <v>804.56117236350201</v>
      </c>
    </row>
    <row r="320" spans="1:12" x14ac:dyDescent="0.3">
      <c r="A320" s="10" t="s">
        <v>119</v>
      </c>
      <c r="B320" s="2" t="s">
        <v>193</v>
      </c>
      <c r="C320" s="4">
        <v>1240.7330523881301</v>
      </c>
      <c r="D320" s="4">
        <v>1106.01392475068</v>
      </c>
      <c r="E320" s="4">
        <v>1134.08080449263</v>
      </c>
      <c r="F320" s="4">
        <v>1266.2639214840999</v>
      </c>
      <c r="G320" s="4">
        <v>1169.39694711374</v>
      </c>
      <c r="H320" s="4">
        <v>1088.2253654209001</v>
      </c>
      <c r="I320" s="4">
        <v>986.19166464258706</v>
      </c>
      <c r="J320" s="4">
        <v>769.06234422756597</v>
      </c>
      <c r="K320" s="4">
        <v>790.55706120267496</v>
      </c>
      <c r="L320" s="4">
        <v>804.56117236350201</v>
      </c>
    </row>
    <row r="321" spans="1:12" x14ac:dyDescent="0.3">
      <c r="A321" s="10" t="s">
        <v>119</v>
      </c>
      <c r="B321" s="2" t="s">
        <v>194</v>
      </c>
      <c r="C321" s="4">
        <v>1240.7330523881301</v>
      </c>
      <c r="D321" s="4">
        <v>1105.97185268974</v>
      </c>
      <c r="E321" s="4">
        <v>1133.70628056749</v>
      </c>
      <c r="F321" s="4">
        <v>1265.74223650214</v>
      </c>
      <c r="G321" s="4">
        <v>1168.63714231943</v>
      </c>
      <c r="H321" s="4">
        <v>1085.0455327868799</v>
      </c>
      <c r="I321" s="4">
        <v>996.94078105361802</v>
      </c>
      <c r="J321" s="4">
        <v>769.03474709816703</v>
      </c>
      <c r="K321" s="4">
        <v>790.55701285389398</v>
      </c>
      <c r="L321" s="4">
        <v>804.56117236350201</v>
      </c>
    </row>
    <row r="322" spans="1:12" x14ac:dyDescent="0.3">
      <c r="A322" s="10" t="s">
        <v>119</v>
      </c>
      <c r="B322" s="2" t="s">
        <v>195</v>
      </c>
      <c r="C322" s="4">
        <v>1240.7330523881301</v>
      </c>
      <c r="D322" s="4">
        <v>1105.97185270914</v>
      </c>
      <c r="E322" s="4">
        <v>1133.6125618082001</v>
      </c>
      <c r="F322" s="4">
        <v>1265.71546621218</v>
      </c>
      <c r="G322" s="4">
        <v>1168.82983401814</v>
      </c>
      <c r="H322" s="4">
        <v>1085.47254160693</v>
      </c>
      <c r="I322" s="4">
        <v>992.86092676609906</v>
      </c>
      <c r="J322" s="4">
        <v>769.03459876469003</v>
      </c>
      <c r="K322" s="4">
        <v>790.55712783401702</v>
      </c>
      <c r="L322" s="4">
        <v>804.54362982740304</v>
      </c>
    </row>
    <row r="323" spans="1:12" x14ac:dyDescent="0.3">
      <c r="A323" s="10" t="s">
        <v>119</v>
      </c>
      <c r="B323" s="2" t="s">
        <v>196</v>
      </c>
      <c r="C323" s="4">
        <v>1240.7330523881301</v>
      </c>
      <c r="D323" s="4">
        <v>1105.97185270914</v>
      </c>
      <c r="E323" s="4">
        <v>1133.6125618082001</v>
      </c>
      <c r="F323" s="4">
        <v>1265.71546621218</v>
      </c>
      <c r="G323" s="4">
        <v>1168.82983401814</v>
      </c>
      <c r="H323" s="4">
        <v>1085.47254160693</v>
      </c>
      <c r="I323" s="4">
        <v>992.86092676609906</v>
      </c>
      <c r="J323" s="4">
        <v>769.03459876468901</v>
      </c>
      <c r="K323" s="4">
        <v>790.55712783401702</v>
      </c>
      <c r="L323" s="4">
        <v>804.54362982740304</v>
      </c>
    </row>
    <row r="324" spans="1:12" x14ac:dyDescent="0.3">
      <c r="A324" s="10" t="s">
        <v>119</v>
      </c>
      <c r="B324" s="2" t="s">
        <v>197</v>
      </c>
      <c r="C324" s="4">
        <v>1240.7330523881301</v>
      </c>
      <c r="D324" s="4">
        <v>1105.97185270914</v>
      </c>
      <c r="E324" s="4">
        <v>1132.6251803125499</v>
      </c>
      <c r="F324" s="4">
        <v>1265.65321834426</v>
      </c>
      <c r="G324" s="4">
        <v>1168.82983401814</v>
      </c>
      <c r="H324" s="4">
        <v>1085.47254160693</v>
      </c>
      <c r="I324" s="4">
        <v>992.86092676609906</v>
      </c>
      <c r="J324" s="4">
        <v>769.03459876468901</v>
      </c>
      <c r="K324" s="4">
        <v>790.55712783401702</v>
      </c>
      <c r="L324" s="4">
        <v>804.54362982740304</v>
      </c>
    </row>
    <row r="325" spans="1:12" x14ac:dyDescent="0.3">
      <c r="A325" s="10" t="s">
        <v>119</v>
      </c>
      <c r="B325" s="2" t="s">
        <v>198</v>
      </c>
      <c r="C325" s="4">
        <v>1240.7330523881301</v>
      </c>
      <c r="D325" s="4">
        <v>1105.9718529698901</v>
      </c>
      <c r="E325" s="4">
        <v>1133.8506347546299</v>
      </c>
      <c r="F325" s="4">
        <v>1265.9584857422001</v>
      </c>
      <c r="G325" s="4">
        <v>1168.6371340660901</v>
      </c>
      <c r="H325" s="4">
        <v>1087.5402732174</v>
      </c>
      <c r="I325" s="4">
        <v>1000.19898024924</v>
      </c>
      <c r="J325" s="4">
        <v>769.01110500258403</v>
      </c>
      <c r="K325" s="4">
        <v>790.55704539267697</v>
      </c>
      <c r="L325" s="4">
        <v>804.56117236350201</v>
      </c>
    </row>
    <row r="326" spans="1:12" x14ac:dyDescent="0.3">
      <c r="A326" s="10" t="s">
        <v>119</v>
      </c>
      <c r="B326" s="2" t="s">
        <v>199</v>
      </c>
      <c r="C326" s="4">
        <v>1240.7330523881301</v>
      </c>
      <c r="D326" s="4">
        <v>1105.9718529698901</v>
      </c>
      <c r="E326" s="4">
        <v>1132.8632532577601</v>
      </c>
      <c r="F326" s="4">
        <v>1265.74223650215</v>
      </c>
      <c r="G326" s="4">
        <v>1168.6371340660901</v>
      </c>
      <c r="H326" s="4">
        <v>1087.5402732174</v>
      </c>
      <c r="I326" s="4">
        <v>1000.19898024924</v>
      </c>
      <c r="J326" s="4">
        <v>769.01110500258403</v>
      </c>
      <c r="K326" s="4">
        <v>790.55704539267697</v>
      </c>
      <c r="L326" s="4">
        <v>804.56117236350201</v>
      </c>
    </row>
    <row r="327" spans="1:12" x14ac:dyDescent="0.3">
      <c r="A327" s="10" t="s">
        <v>119</v>
      </c>
      <c r="B327" s="2" t="s">
        <v>200</v>
      </c>
      <c r="C327" s="4">
        <v>1240.7330523881301</v>
      </c>
      <c r="D327" s="4">
        <v>1105.9718529698901</v>
      </c>
      <c r="E327" s="4">
        <v>1133.8506347545199</v>
      </c>
      <c r="F327" s="4">
        <v>1265.74223650215</v>
      </c>
      <c r="G327" s="4">
        <v>1168.6371340660901</v>
      </c>
      <c r="H327" s="4">
        <v>1087.5402732174</v>
      </c>
      <c r="I327" s="4">
        <v>1000.19898024924</v>
      </c>
      <c r="J327" s="4">
        <v>769.01110500258403</v>
      </c>
      <c r="K327" s="4">
        <v>790.55704539267697</v>
      </c>
      <c r="L327" s="4">
        <v>804.56117236350201</v>
      </c>
    </row>
    <row r="328" spans="1:12" x14ac:dyDescent="0.3">
      <c r="A328" s="2" t="s">
        <v>120</v>
      </c>
      <c r="B328" s="2" t="s">
        <v>186</v>
      </c>
      <c r="C328" s="4">
        <v>207.63452956168501</v>
      </c>
      <c r="D328" s="4">
        <v>158.43084803910401</v>
      </c>
      <c r="E328" s="4">
        <v>137.667681009999</v>
      </c>
      <c r="F328" s="4">
        <v>99.955136107932006</v>
      </c>
      <c r="G328" s="4">
        <v>87.355721228292893</v>
      </c>
      <c r="H328" s="4">
        <v>87.077638857102599</v>
      </c>
      <c r="I328" s="4">
        <v>88.348860983026796</v>
      </c>
      <c r="J328" s="4">
        <v>81.268674133448798</v>
      </c>
      <c r="K328" s="4">
        <v>59.000692978868898</v>
      </c>
      <c r="L328" s="4">
        <v>38.047225862132898</v>
      </c>
    </row>
    <row r="329" spans="1:12" x14ac:dyDescent="0.3">
      <c r="A329" s="10" t="s">
        <v>120</v>
      </c>
      <c r="B329" s="2" t="s">
        <v>187</v>
      </c>
      <c r="C329" s="4">
        <v>207.63452956168501</v>
      </c>
      <c r="D329" s="4">
        <v>158.43084803910401</v>
      </c>
      <c r="E329" s="4">
        <v>137.667681009999</v>
      </c>
      <c r="F329" s="4">
        <v>99.955184610676895</v>
      </c>
      <c r="G329" s="4">
        <v>87.355721228292893</v>
      </c>
      <c r="H329" s="4">
        <v>87.077638857102599</v>
      </c>
      <c r="I329" s="4">
        <v>88.348860983026697</v>
      </c>
      <c r="J329" s="4">
        <v>81.268674133440797</v>
      </c>
      <c r="K329" s="4">
        <v>59.000692978860897</v>
      </c>
      <c r="L329" s="4">
        <v>38.047225862130503</v>
      </c>
    </row>
    <row r="330" spans="1:12" x14ac:dyDescent="0.3">
      <c r="A330" s="10" t="s">
        <v>120</v>
      </c>
      <c r="B330" s="2" t="s">
        <v>188</v>
      </c>
      <c r="C330" s="4">
        <v>207.63452956168501</v>
      </c>
      <c r="D330" s="4">
        <v>158.43084803910401</v>
      </c>
      <c r="E330" s="4">
        <v>137.667681009999</v>
      </c>
      <c r="F330" s="4">
        <v>99.955133060548306</v>
      </c>
      <c r="G330" s="4">
        <v>87.355721228292893</v>
      </c>
      <c r="H330" s="4">
        <v>87.077638857102698</v>
      </c>
      <c r="I330" s="4">
        <v>88.348860983026796</v>
      </c>
      <c r="J330" s="4">
        <v>81.268674133442502</v>
      </c>
      <c r="K330" s="4">
        <v>59.000692978862602</v>
      </c>
      <c r="L330" s="4">
        <v>38.047225862141602</v>
      </c>
    </row>
    <row r="331" spans="1:12" x14ac:dyDescent="0.3">
      <c r="A331" s="10" t="s">
        <v>120</v>
      </c>
      <c r="B331" s="2" t="s">
        <v>189</v>
      </c>
      <c r="C331" s="4">
        <v>207.634529563749</v>
      </c>
      <c r="D331" s="4">
        <v>158.51068092391</v>
      </c>
      <c r="E331" s="4">
        <v>137.66864481237499</v>
      </c>
      <c r="F331" s="4">
        <v>99.981795709799101</v>
      </c>
      <c r="G331" s="4">
        <v>87.311914001106899</v>
      </c>
      <c r="H331" s="4">
        <v>87.079881146548203</v>
      </c>
      <c r="I331" s="4">
        <v>88.284405662260596</v>
      </c>
      <c r="J331" s="4">
        <v>81.487379632858406</v>
      </c>
      <c r="K331" s="4">
        <v>58.9114360381718</v>
      </c>
      <c r="L331" s="4">
        <v>37.709288451923499</v>
      </c>
    </row>
    <row r="332" spans="1:12" x14ac:dyDescent="0.3">
      <c r="A332" s="10" t="s">
        <v>120</v>
      </c>
      <c r="B332" s="2" t="s">
        <v>190</v>
      </c>
      <c r="C332" s="4">
        <v>207.634529563749</v>
      </c>
      <c r="D332" s="4">
        <v>158.51068092386299</v>
      </c>
      <c r="E332" s="4">
        <v>137.668644812373</v>
      </c>
      <c r="F332" s="4">
        <v>99.981527843057506</v>
      </c>
      <c r="G332" s="4">
        <v>87.311914001107098</v>
      </c>
      <c r="H332" s="4">
        <v>87.079881146546597</v>
      </c>
      <c r="I332" s="4">
        <v>88.284405662259005</v>
      </c>
      <c r="J332" s="4">
        <v>81.487379632856701</v>
      </c>
      <c r="K332" s="4">
        <v>58.911436038171701</v>
      </c>
      <c r="L332" s="4">
        <v>37.709288452008899</v>
      </c>
    </row>
    <row r="333" spans="1:12" x14ac:dyDescent="0.3">
      <c r="A333" s="10" t="s">
        <v>120</v>
      </c>
      <c r="B333" s="2" t="s">
        <v>191</v>
      </c>
      <c r="C333" s="4">
        <v>207.634529563749</v>
      </c>
      <c r="D333" s="4">
        <v>158.510680924133</v>
      </c>
      <c r="E333" s="4">
        <v>137.66864481237201</v>
      </c>
      <c r="F333" s="4">
        <v>99.981348757788396</v>
      </c>
      <c r="G333" s="4">
        <v>87.311914001096596</v>
      </c>
      <c r="H333" s="4">
        <v>87.079881146546001</v>
      </c>
      <c r="I333" s="4">
        <v>88.284405662258294</v>
      </c>
      <c r="J333" s="4">
        <v>81.487379632856104</v>
      </c>
      <c r="K333" s="4">
        <v>58.911436038169398</v>
      </c>
      <c r="L333" s="4">
        <v>37.709288451907099</v>
      </c>
    </row>
    <row r="334" spans="1:12" x14ac:dyDescent="0.3">
      <c r="A334" s="10" t="s">
        <v>120</v>
      </c>
      <c r="B334" s="2" t="s">
        <v>172</v>
      </c>
      <c r="C334" s="4">
        <v>207.63450939060701</v>
      </c>
      <c r="D334" s="4">
        <v>159.33728396923499</v>
      </c>
      <c r="E334" s="4">
        <v>138.711351458161</v>
      </c>
      <c r="F334" s="4">
        <v>99.980796864770994</v>
      </c>
      <c r="G334" s="4">
        <v>87.3497444591261</v>
      </c>
      <c r="H334" s="4">
        <v>87.045899190109793</v>
      </c>
      <c r="I334" s="4">
        <v>88.290872689603503</v>
      </c>
      <c r="J334" s="4">
        <v>81.186650007462703</v>
      </c>
      <c r="K334" s="4">
        <v>59.662458946409799</v>
      </c>
      <c r="L334" s="4">
        <v>38.232753545779197</v>
      </c>
    </row>
    <row r="335" spans="1:12" x14ac:dyDescent="0.3">
      <c r="A335" s="10" t="s">
        <v>120</v>
      </c>
      <c r="B335" s="2" t="s">
        <v>192</v>
      </c>
      <c r="C335" s="4">
        <v>207.63452956168501</v>
      </c>
      <c r="D335" s="4">
        <v>158.34075535451601</v>
      </c>
      <c r="E335" s="4">
        <v>137.66697862623499</v>
      </c>
      <c r="F335" s="4">
        <v>99.9527045697657</v>
      </c>
      <c r="G335" s="4">
        <v>87.323636666830694</v>
      </c>
      <c r="H335" s="4">
        <v>86.955556947100604</v>
      </c>
      <c r="I335" s="4">
        <v>88.359623503232896</v>
      </c>
      <c r="J335" s="4">
        <v>81.3695112398524</v>
      </c>
      <c r="K335" s="4">
        <v>59.091427092559499</v>
      </c>
      <c r="L335" s="4">
        <v>38.175458786336698</v>
      </c>
    </row>
    <row r="336" spans="1:12" x14ac:dyDescent="0.3">
      <c r="A336" s="10" t="s">
        <v>120</v>
      </c>
      <c r="B336" s="2" t="s">
        <v>193</v>
      </c>
      <c r="C336" s="4">
        <v>207.63452956168501</v>
      </c>
      <c r="D336" s="4">
        <v>158.329373104469</v>
      </c>
      <c r="E336" s="4">
        <v>137.65281956245201</v>
      </c>
      <c r="F336" s="4">
        <v>99.969841227877794</v>
      </c>
      <c r="G336" s="4">
        <v>87.363855654162407</v>
      </c>
      <c r="H336" s="4">
        <v>86.947122772167404</v>
      </c>
      <c r="I336" s="4">
        <v>88.223701047039896</v>
      </c>
      <c r="J336" s="4">
        <v>80.866089715364893</v>
      </c>
      <c r="K336" s="4">
        <v>59.158509290814898</v>
      </c>
      <c r="L336" s="4">
        <v>38.548627629233998</v>
      </c>
    </row>
    <row r="337" spans="1:12" x14ac:dyDescent="0.3">
      <c r="A337" s="10" t="s">
        <v>120</v>
      </c>
      <c r="B337" s="2" t="s">
        <v>194</v>
      </c>
      <c r="C337" s="4">
        <v>207.63452956168501</v>
      </c>
      <c r="D337" s="4">
        <v>158.35812548418301</v>
      </c>
      <c r="E337" s="4">
        <v>137.66795586962201</v>
      </c>
      <c r="F337" s="4">
        <v>99.9534059913682</v>
      </c>
      <c r="G337" s="4">
        <v>87.335947916990406</v>
      </c>
      <c r="H337" s="4">
        <v>86.913055456432005</v>
      </c>
      <c r="I337" s="4">
        <v>88.401593505359401</v>
      </c>
      <c r="J337" s="4">
        <v>81.091106520815202</v>
      </c>
      <c r="K337" s="4">
        <v>58.758930369299499</v>
      </c>
      <c r="L337" s="4">
        <v>38.140999181875301</v>
      </c>
    </row>
    <row r="338" spans="1:12" x14ac:dyDescent="0.3">
      <c r="A338" s="10" t="s">
        <v>120</v>
      </c>
      <c r="B338" s="2" t="s">
        <v>195</v>
      </c>
      <c r="C338" s="4">
        <v>207.63452956168501</v>
      </c>
      <c r="D338" s="4">
        <v>158.43084803910401</v>
      </c>
      <c r="E338" s="4">
        <v>137.667681009999</v>
      </c>
      <c r="F338" s="4">
        <v>99.955184610676994</v>
      </c>
      <c r="G338" s="4">
        <v>87.355721228293106</v>
      </c>
      <c r="H338" s="4">
        <v>87.077638857102698</v>
      </c>
      <c r="I338" s="4">
        <v>88.348860983026796</v>
      </c>
      <c r="J338" s="4">
        <v>81.268674133442403</v>
      </c>
      <c r="K338" s="4">
        <v>59.000692978863299</v>
      </c>
      <c r="L338" s="4">
        <v>38.0472258621406</v>
      </c>
    </row>
    <row r="339" spans="1:12" x14ac:dyDescent="0.3">
      <c r="A339" s="10" t="s">
        <v>120</v>
      </c>
      <c r="B339" s="2" t="s">
        <v>196</v>
      </c>
      <c r="C339" s="4">
        <v>207.63452956168501</v>
      </c>
      <c r="D339" s="4">
        <v>158.43084803910401</v>
      </c>
      <c r="E339" s="4">
        <v>137.667681009999</v>
      </c>
      <c r="F339" s="4">
        <v>99.955184610677094</v>
      </c>
      <c r="G339" s="4">
        <v>87.355721228292893</v>
      </c>
      <c r="H339" s="4">
        <v>87.077638857102698</v>
      </c>
      <c r="I339" s="4">
        <v>88.348860983026796</v>
      </c>
      <c r="J339" s="4">
        <v>81.268674133448897</v>
      </c>
      <c r="K339" s="4">
        <v>59.000692978868997</v>
      </c>
      <c r="L339" s="4">
        <v>38.047225862142497</v>
      </c>
    </row>
    <row r="340" spans="1:12" x14ac:dyDescent="0.3">
      <c r="A340" s="10" t="s">
        <v>120</v>
      </c>
      <c r="B340" s="2" t="s">
        <v>197</v>
      </c>
      <c r="C340" s="4">
        <v>207.63452956168501</v>
      </c>
      <c r="D340" s="4">
        <v>158.43084803910401</v>
      </c>
      <c r="E340" s="4">
        <v>137.66660702517299</v>
      </c>
      <c r="F340" s="4">
        <v>99.955136107931693</v>
      </c>
      <c r="G340" s="4">
        <v>87.355721228292794</v>
      </c>
      <c r="H340" s="4">
        <v>87.0776388571024</v>
      </c>
      <c r="I340" s="4">
        <v>88.348860983026597</v>
      </c>
      <c r="J340" s="4">
        <v>81.268674133442303</v>
      </c>
      <c r="K340" s="4">
        <v>59.000692978862403</v>
      </c>
      <c r="L340" s="4">
        <v>38.047225862512398</v>
      </c>
    </row>
    <row r="341" spans="1:12" x14ac:dyDescent="0.3">
      <c r="A341" s="10" t="s">
        <v>120</v>
      </c>
      <c r="B341" s="2" t="s">
        <v>198</v>
      </c>
      <c r="C341" s="4">
        <v>207.63452956374999</v>
      </c>
      <c r="D341" s="4">
        <v>158.510680923911</v>
      </c>
      <c r="E341" s="4">
        <v>137.66864481237201</v>
      </c>
      <c r="F341" s="4">
        <v>99.981527843057094</v>
      </c>
      <c r="G341" s="4">
        <v>87.3119140011068</v>
      </c>
      <c r="H341" s="4">
        <v>87.0798811465461</v>
      </c>
      <c r="I341" s="4">
        <v>88.284405662258393</v>
      </c>
      <c r="J341" s="4">
        <v>81.487379632856204</v>
      </c>
      <c r="K341" s="4">
        <v>58.911436038169299</v>
      </c>
      <c r="L341" s="4">
        <v>37.709288451921303</v>
      </c>
    </row>
    <row r="342" spans="1:12" x14ac:dyDescent="0.3">
      <c r="A342" s="10" t="s">
        <v>120</v>
      </c>
      <c r="B342" s="2" t="s">
        <v>199</v>
      </c>
      <c r="C342" s="4">
        <v>207.634529563749</v>
      </c>
      <c r="D342" s="4">
        <v>158.510680924139</v>
      </c>
      <c r="E342" s="4">
        <v>137.667570827547</v>
      </c>
      <c r="F342" s="4">
        <v>99.981348757788496</v>
      </c>
      <c r="G342" s="4">
        <v>87.3119140011068</v>
      </c>
      <c r="H342" s="4">
        <v>87.079881146546199</v>
      </c>
      <c r="I342" s="4">
        <v>88.284405662258493</v>
      </c>
      <c r="J342" s="4">
        <v>81.487379632856303</v>
      </c>
      <c r="K342" s="4">
        <v>58.911436038154903</v>
      </c>
      <c r="L342" s="4">
        <v>37.7092884519069</v>
      </c>
    </row>
    <row r="343" spans="1:12" x14ac:dyDescent="0.3">
      <c r="A343" s="10" t="s">
        <v>120</v>
      </c>
      <c r="B343" s="2" t="s">
        <v>200</v>
      </c>
      <c r="C343" s="4">
        <v>207.63452956374999</v>
      </c>
      <c r="D343" s="4">
        <v>158.510680923911</v>
      </c>
      <c r="E343" s="4">
        <v>137.66864481237201</v>
      </c>
      <c r="F343" s="4">
        <v>99.981348757788396</v>
      </c>
      <c r="G343" s="4">
        <v>87.3119140011068</v>
      </c>
      <c r="H343" s="4">
        <v>87.0798811465461</v>
      </c>
      <c r="I343" s="4">
        <v>88.284405662258493</v>
      </c>
      <c r="J343" s="4">
        <v>81.487379632856104</v>
      </c>
      <c r="K343" s="4">
        <v>58.911436038169803</v>
      </c>
      <c r="L343" s="4">
        <v>37.709288451921303</v>
      </c>
    </row>
    <row r="344" spans="1:12" x14ac:dyDescent="0.3">
      <c r="A344" s="2" t="s">
        <v>121</v>
      </c>
      <c r="B344" s="2" t="s">
        <v>186</v>
      </c>
      <c r="C344" s="4">
        <v>83.605576984407094</v>
      </c>
      <c r="D344" s="4">
        <v>81.930408226460301</v>
      </c>
      <c r="E344" s="4">
        <v>86.893792446011801</v>
      </c>
      <c r="F344" s="4">
        <v>83.067310831680302</v>
      </c>
      <c r="G344" s="4">
        <v>68.195178272872297</v>
      </c>
      <c r="H344" s="4">
        <v>55.1675688957422</v>
      </c>
      <c r="I344" s="4">
        <v>43.003277666548499</v>
      </c>
      <c r="J344" s="4">
        <v>31.293017048095301</v>
      </c>
      <c r="K344" s="4">
        <v>21.030742187583801</v>
      </c>
      <c r="L344" s="4">
        <v>11.4943519713733</v>
      </c>
    </row>
    <row r="345" spans="1:12" x14ac:dyDescent="0.3">
      <c r="A345" s="10" t="s">
        <v>121</v>
      </c>
      <c r="B345" s="2" t="s">
        <v>187</v>
      </c>
      <c r="C345" s="4">
        <v>83.605576984407094</v>
      </c>
      <c r="D345" s="4">
        <v>81.930408226460301</v>
      </c>
      <c r="E345" s="4">
        <v>86.893792446011801</v>
      </c>
      <c r="F345" s="4">
        <v>83.067310831680302</v>
      </c>
      <c r="G345" s="4">
        <v>68.195178272872297</v>
      </c>
      <c r="H345" s="4">
        <v>55.1675688957422</v>
      </c>
      <c r="I345" s="4">
        <v>43.003277666548499</v>
      </c>
      <c r="J345" s="4">
        <v>31.293017048095301</v>
      </c>
      <c r="K345" s="4">
        <v>21.030742187583801</v>
      </c>
      <c r="L345" s="4">
        <v>11.4943519713733</v>
      </c>
    </row>
    <row r="346" spans="1:12" x14ac:dyDescent="0.3">
      <c r="A346" s="10" t="s">
        <v>121</v>
      </c>
      <c r="B346" s="2" t="s">
        <v>188</v>
      </c>
      <c r="C346" s="4">
        <v>83.605576984407094</v>
      </c>
      <c r="D346" s="4">
        <v>81.930408226460301</v>
      </c>
      <c r="E346" s="4">
        <v>86.893792446011801</v>
      </c>
      <c r="F346" s="4">
        <v>83.067310831680302</v>
      </c>
      <c r="G346" s="4">
        <v>68.195178272872297</v>
      </c>
      <c r="H346" s="4">
        <v>55.1675688957422</v>
      </c>
      <c r="I346" s="4">
        <v>43.003277666548499</v>
      </c>
      <c r="J346" s="4">
        <v>31.293017048095301</v>
      </c>
      <c r="K346" s="4">
        <v>21.030742187583801</v>
      </c>
      <c r="L346" s="4">
        <v>11.4943519713733</v>
      </c>
    </row>
    <row r="347" spans="1:12" x14ac:dyDescent="0.3">
      <c r="A347" s="10" t="s">
        <v>121</v>
      </c>
      <c r="B347" s="2" t="s">
        <v>189</v>
      </c>
      <c r="C347" s="4">
        <v>83.605576984407094</v>
      </c>
      <c r="D347" s="4">
        <v>81.930408226460301</v>
      </c>
      <c r="E347" s="4">
        <v>86.893978379239798</v>
      </c>
      <c r="F347" s="4">
        <v>83.067505025129293</v>
      </c>
      <c r="G347" s="4">
        <v>68.195380631487893</v>
      </c>
      <c r="H347" s="4">
        <v>55.1962768786737</v>
      </c>
      <c r="I347" s="4">
        <v>43.121502921291899</v>
      </c>
      <c r="J347" s="4">
        <v>31.411096826923401</v>
      </c>
      <c r="K347" s="4">
        <v>21.148821966411901</v>
      </c>
      <c r="L347" s="4">
        <v>11.584685263217599</v>
      </c>
    </row>
    <row r="348" spans="1:12" x14ac:dyDescent="0.3">
      <c r="A348" s="10" t="s">
        <v>121</v>
      </c>
      <c r="B348" s="2" t="s">
        <v>190</v>
      </c>
      <c r="C348" s="4">
        <v>83.605576984407094</v>
      </c>
      <c r="D348" s="4">
        <v>81.930408226460301</v>
      </c>
      <c r="E348" s="4">
        <v>86.893978379239798</v>
      </c>
      <c r="F348" s="4">
        <v>83.067505025129293</v>
      </c>
      <c r="G348" s="4">
        <v>68.195380631487893</v>
      </c>
      <c r="H348" s="4">
        <v>55.1962768786737</v>
      </c>
      <c r="I348" s="4">
        <v>43.121502921291899</v>
      </c>
      <c r="J348" s="4">
        <v>31.411096826923401</v>
      </c>
      <c r="K348" s="4">
        <v>21.148821966411901</v>
      </c>
      <c r="L348" s="4">
        <v>11.584685263217599</v>
      </c>
    </row>
    <row r="349" spans="1:12" x14ac:dyDescent="0.3">
      <c r="A349" s="10" t="s">
        <v>121</v>
      </c>
      <c r="B349" s="2" t="s">
        <v>191</v>
      </c>
      <c r="C349" s="4">
        <v>83.605576984407094</v>
      </c>
      <c r="D349" s="4">
        <v>81.930408226460301</v>
      </c>
      <c r="E349" s="4">
        <v>86.893978379239798</v>
      </c>
      <c r="F349" s="4">
        <v>83.067505025129293</v>
      </c>
      <c r="G349" s="4">
        <v>68.195380631487893</v>
      </c>
      <c r="H349" s="4">
        <v>55.1962768786737</v>
      </c>
      <c r="I349" s="4">
        <v>43.121502921291899</v>
      </c>
      <c r="J349" s="4">
        <v>31.411096826923401</v>
      </c>
      <c r="K349" s="4">
        <v>21.148821966411901</v>
      </c>
      <c r="L349" s="4">
        <v>11.584685263217599</v>
      </c>
    </row>
    <row r="350" spans="1:12" x14ac:dyDescent="0.3">
      <c r="A350" s="10" t="s">
        <v>121</v>
      </c>
      <c r="B350" s="2" t="s">
        <v>172</v>
      </c>
      <c r="C350" s="4">
        <v>83.605576984407094</v>
      </c>
      <c r="D350" s="4">
        <v>81.930408226460301</v>
      </c>
      <c r="E350" s="4">
        <v>86.893912176993297</v>
      </c>
      <c r="F350" s="4">
        <v>83.067435881799099</v>
      </c>
      <c r="G350" s="4">
        <v>68.195308580918507</v>
      </c>
      <c r="H350" s="4">
        <v>55.196229307533898</v>
      </c>
      <c r="I350" s="4">
        <v>43.121502921291899</v>
      </c>
      <c r="J350" s="4">
        <v>31.411096826923401</v>
      </c>
      <c r="K350" s="4">
        <v>21.148821966411901</v>
      </c>
      <c r="L350" s="4">
        <v>11.5874160480678</v>
      </c>
    </row>
    <row r="351" spans="1:12" x14ac:dyDescent="0.3">
      <c r="A351" s="10" t="s">
        <v>121</v>
      </c>
      <c r="B351" s="2" t="s">
        <v>192</v>
      </c>
      <c r="C351" s="4">
        <v>83.605576984407094</v>
      </c>
      <c r="D351" s="4">
        <v>81.930408226460301</v>
      </c>
      <c r="E351" s="4">
        <v>86.893912176993297</v>
      </c>
      <c r="F351" s="4">
        <v>83.067435881799099</v>
      </c>
      <c r="G351" s="4">
        <v>68.195308580918507</v>
      </c>
      <c r="H351" s="4">
        <v>55.196229307533898</v>
      </c>
      <c r="I351" s="4">
        <v>43.074288905253901</v>
      </c>
      <c r="J351" s="4">
        <v>31.3636980297386</v>
      </c>
      <c r="K351" s="4">
        <v>21.1014231692271</v>
      </c>
      <c r="L351" s="4">
        <v>11.5874160480678</v>
      </c>
    </row>
    <row r="352" spans="1:12" x14ac:dyDescent="0.3">
      <c r="A352" s="10" t="s">
        <v>121</v>
      </c>
      <c r="B352" s="2" t="s">
        <v>193</v>
      </c>
      <c r="C352" s="4">
        <v>83.605576984407094</v>
      </c>
      <c r="D352" s="4">
        <v>81.930408226460301</v>
      </c>
      <c r="E352" s="4">
        <v>86.893912176993297</v>
      </c>
      <c r="F352" s="4">
        <v>83.067435881799099</v>
      </c>
      <c r="G352" s="4">
        <v>68.1953444749563</v>
      </c>
      <c r="H352" s="4">
        <v>55.196267509516602</v>
      </c>
      <c r="I352" s="4">
        <v>43.121541123274497</v>
      </c>
      <c r="J352" s="4">
        <v>31.411194614878699</v>
      </c>
      <c r="K352" s="4">
        <v>21.148881552384601</v>
      </c>
      <c r="L352" s="4">
        <v>11.5866176741334</v>
      </c>
    </row>
    <row r="353" spans="1:12" x14ac:dyDescent="0.3">
      <c r="A353" s="10" t="s">
        <v>121</v>
      </c>
      <c r="B353" s="2" t="s">
        <v>194</v>
      </c>
      <c r="C353" s="4">
        <v>83.605576984407094</v>
      </c>
      <c r="D353" s="4">
        <v>81.930408226460301</v>
      </c>
      <c r="E353" s="4">
        <v>86.893912176993297</v>
      </c>
      <c r="F353" s="4">
        <v>83.067435881799099</v>
      </c>
      <c r="G353" s="4">
        <v>68.195308580918507</v>
      </c>
      <c r="H353" s="4">
        <v>55.196229307533898</v>
      </c>
      <c r="I353" s="4">
        <v>43.121502921291899</v>
      </c>
      <c r="J353" s="4">
        <v>31.411096826923401</v>
      </c>
      <c r="K353" s="4">
        <v>21.148821966411901</v>
      </c>
      <c r="L353" s="4">
        <v>11.5874160480678</v>
      </c>
    </row>
    <row r="354" spans="1:12" x14ac:dyDescent="0.3">
      <c r="A354" s="10" t="s">
        <v>121</v>
      </c>
      <c r="B354" s="2" t="s">
        <v>195</v>
      </c>
      <c r="C354" s="4">
        <v>83.605576984407094</v>
      </c>
      <c r="D354" s="4">
        <v>81.930408226460301</v>
      </c>
      <c r="E354" s="4">
        <v>86.893792446011801</v>
      </c>
      <c r="F354" s="4">
        <v>83.067310831680302</v>
      </c>
      <c r="G354" s="4">
        <v>68.195178272872198</v>
      </c>
      <c r="H354" s="4">
        <v>55.1675688957422</v>
      </c>
      <c r="I354" s="4">
        <v>43.003277666548499</v>
      </c>
      <c r="J354" s="4">
        <v>31.293017048095301</v>
      </c>
      <c r="K354" s="4">
        <v>21.030742187583801</v>
      </c>
      <c r="L354" s="4">
        <v>11.4943519713733</v>
      </c>
    </row>
    <row r="355" spans="1:12" x14ac:dyDescent="0.3">
      <c r="A355" s="10" t="s">
        <v>121</v>
      </c>
      <c r="B355" s="2" t="s">
        <v>196</v>
      </c>
      <c r="C355" s="4">
        <v>83.605576984407094</v>
      </c>
      <c r="D355" s="4">
        <v>81.930408226460301</v>
      </c>
      <c r="E355" s="4">
        <v>86.893792446011801</v>
      </c>
      <c r="F355" s="4">
        <v>83.067310831680302</v>
      </c>
      <c r="G355" s="4">
        <v>68.195178272872297</v>
      </c>
      <c r="H355" s="4">
        <v>55.1675688957422</v>
      </c>
      <c r="I355" s="4">
        <v>43.003277666548499</v>
      </c>
      <c r="J355" s="4">
        <v>31.293017048095301</v>
      </c>
      <c r="K355" s="4">
        <v>21.030742187583801</v>
      </c>
      <c r="L355" s="4">
        <v>11.4943519713733</v>
      </c>
    </row>
    <row r="356" spans="1:12" x14ac:dyDescent="0.3">
      <c r="A356" s="10" t="s">
        <v>121</v>
      </c>
      <c r="B356" s="2" t="s">
        <v>197</v>
      </c>
      <c r="C356" s="4">
        <v>83.605576984407094</v>
      </c>
      <c r="D356" s="4">
        <v>81.930408226460301</v>
      </c>
      <c r="E356" s="4">
        <v>86.893792446011801</v>
      </c>
      <c r="F356" s="4">
        <v>83.067310831680302</v>
      </c>
      <c r="G356" s="4">
        <v>68.195178272872297</v>
      </c>
      <c r="H356" s="4">
        <v>55.1675688957422</v>
      </c>
      <c r="I356" s="4">
        <v>43.003277666548499</v>
      </c>
      <c r="J356" s="4">
        <v>31.293017048095301</v>
      </c>
      <c r="K356" s="4">
        <v>21.030742187583801</v>
      </c>
      <c r="L356" s="4">
        <v>11.4943519713733</v>
      </c>
    </row>
    <row r="357" spans="1:12" x14ac:dyDescent="0.3">
      <c r="A357" s="10" t="s">
        <v>121</v>
      </c>
      <c r="B357" s="2" t="s">
        <v>198</v>
      </c>
      <c r="C357" s="4">
        <v>83.605576984407094</v>
      </c>
      <c r="D357" s="4">
        <v>81.930408226460301</v>
      </c>
      <c r="E357" s="4">
        <v>86.893978379239798</v>
      </c>
      <c r="F357" s="4">
        <v>83.067505025129293</v>
      </c>
      <c r="G357" s="4">
        <v>68.195380631487893</v>
      </c>
      <c r="H357" s="4">
        <v>55.1962768786737</v>
      </c>
      <c r="I357" s="4">
        <v>43.121502921291899</v>
      </c>
      <c r="J357" s="4">
        <v>31.411096826923401</v>
      </c>
      <c r="K357" s="4">
        <v>21.148821966411901</v>
      </c>
      <c r="L357" s="4">
        <v>11.584685263217599</v>
      </c>
    </row>
    <row r="358" spans="1:12" x14ac:dyDescent="0.3">
      <c r="A358" s="10" t="s">
        <v>121</v>
      </c>
      <c r="B358" s="2" t="s">
        <v>199</v>
      </c>
      <c r="C358" s="4">
        <v>83.605576984407094</v>
      </c>
      <c r="D358" s="4">
        <v>81.930408226460301</v>
      </c>
      <c r="E358" s="4">
        <v>86.893978379239798</v>
      </c>
      <c r="F358" s="4">
        <v>83.067505025129293</v>
      </c>
      <c r="G358" s="4">
        <v>68.195380631487893</v>
      </c>
      <c r="H358" s="4">
        <v>55.1962768786737</v>
      </c>
      <c r="I358" s="4">
        <v>43.121502921291899</v>
      </c>
      <c r="J358" s="4">
        <v>31.411096826923401</v>
      </c>
      <c r="K358" s="4">
        <v>21.148821966411901</v>
      </c>
      <c r="L358" s="4">
        <v>11.584685263217599</v>
      </c>
    </row>
    <row r="359" spans="1:12" x14ac:dyDescent="0.3">
      <c r="A359" s="10" t="s">
        <v>121</v>
      </c>
      <c r="B359" s="2" t="s">
        <v>200</v>
      </c>
      <c r="C359" s="4">
        <v>83.605576984407094</v>
      </c>
      <c r="D359" s="4">
        <v>81.930408226460301</v>
      </c>
      <c r="E359" s="4">
        <v>86.893978379239798</v>
      </c>
      <c r="F359" s="4">
        <v>83.067505025129293</v>
      </c>
      <c r="G359" s="4">
        <v>68.195380631487893</v>
      </c>
      <c r="H359" s="4">
        <v>55.1962768786737</v>
      </c>
      <c r="I359" s="4">
        <v>43.121502921291899</v>
      </c>
      <c r="J359" s="4">
        <v>31.411096826923401</v>
      </c>
      <c r="K359" s="4">
        <v>21.148821966411901</v>
      </c>
      <c r="L359" s="4">
        <v>11.584685263217599</v>
      </c>
    </row>
    <row r="360" spans="1:12" x14ac:dyDescent="0.3">
      <c r="A360" s="2" t="s">
        <v>122</v>
      </c>
      <c r="B360" s="2" t="s">
        <v>186</v>
      </c>
      <c r="C360" s="4">
        <v>166.91810721958501</v>
      </c>
      <c r="D360" s="4">
        <v>156.52469617544401</v>
      </c>
      <c r="E360" s="4">
        <v>146.80959837471499</v>
      </c>
      <c r="F360" s="4">
        <v>120.499292549006</v>
      </c>
      <c r="G360" s="4">
        <v>83.289081605690001</v>
      </c>
      <c r="H360" s="4">
        <v>73.869888639460797</v>
      </c>
      <c r="I360" s="4">
        <v>72.529576426297197</v>
      </c>
      <c r="J360" s="4">
        <v>73.4239381354421</v>
      </c>
      <c r="K360" s="4">
        <v>65.397946370033594</v>
      </c>
      <c r="L360" s="4">
        <v>47.8523119896537</v>
      </c>
    </row>
    <row r="361" spans="1:12" x14ac:dyDescent="0.3">
      <c r="A361" s="10" t="s">
        <v>122</v>
      </c>
      <c r="B361" s="2" t="s">
        <v>187</v>
      </c>
      <c r="C361" s="4">
        <v>166.91810721958501</v>
      </c>
      <c r="D361" s="4">
        <v>156.52469617544401</v>
      </c>
      <c r="E361" s="4">
        <v>146.80959837471499</v>
      </c>
      <c r="F361" s="4">
        <v>120.499292549006</v>
      </c>
      <c r="G361" s="4">
        <v>83.289081605689702</v>
      </c>
      <c r="H361" s="4">
        <v>73.869888639462204</v>
      </c>
      <c r="I361" s="4">
        <v>72.529576426294796</v>
      </c>
      <c r="J361" s="4">
        <v>73.423938135436998</v>
      </c>
      <c r="K361" s="4">
        <v>65.397946370029899</v>
      </c>
      <c r="L361" s="4">
        <v>47.852311989656599</v>
      </c>
    </row>
    <row r="362" spans="1:12" x14ac:dyDescent="0.3">
      <c r="A362" s="10" t="s">
        <v>122</v>
      </c>
      <c r="B362" s="2" t="s">
        <v>188</v>
      </c>
      <c r="C362" s="4">
        <v>166.91810721958501</v>
      </c>
      <c r="D362" s="4">
        <v>156.52469617544401</v>
      </c>
      <c r="E362" s="4">
        <v>146.80959837471499</v>
      </c>
      <c r="F362" s="4">
        <v>120.499292549006</v>
      </c>
      <c r="G362" s="4">
        <v>83.289081605820996</v>
      </c>
      <c r="H362" s="4">
        <v>73.869888639459603</v>
      </c>
      <c r="I362" s="4">
        <v>72.529576426295407</v>
      </c>
      <c r="J362" s="4">
        <v>73.423938135437695</v>
      </c>
      <c r="K362" s="4">
        <v>65.397946370030198</v>
      </c>
      <c r="L362" s="4">
        <v>47.852311989598398</v>
      </c>
    </row>
    <row r="363" spans="1:12" x14ac:dyDescent="0.3">
      <c r="A363" s="10" t="s">
        <v>122</v>
      </c>
      <c r="B363" s="2" t="s">
        <v>189</v>
      </c>
      <c r="C363" s="4">
        <v>166.91595514621699</v>
      </c>
      <c r="D363" s="4">
        <v>156.522511232195</v>
      </c>
      <c r="E363" s="4">
        <v>146.79752541452399</v>
      </c>
      <c r="F363" s="4">
        <v>120.477512596907</v>
      </c>
      <c r="G363" s="4">
        <v>83.425987555526604</v>
      </c>
      <c r="H363" s="4">
        <v>74.084085103449297</v>
      </c>
      <c r="I363" s="4">
        <v>72.617475364312298</v>
      </c>
      <c r="J363" s="4">
        <v>73.429562470754405</v>
      </c>
      <c r="K363" s="4">
        <v>65.717137196729496</v>
      </c>
      <c r="L363" s="4">
        <v>50.254007087030899</v>
      </c>
    </row>
    <row r="364" spans="1:12" x14ac:dyDescent="0.3">
      <c r="A364" s="10" t="s">
        <v>122</v>
      </c>
      <c r="B364" s="2" t="s">
        <v>190</v>
      </c>
      <c r="C364" s="4">
        <v>166.91595514621801</v>
      </c>
      <c r="D364" s="4">
        <v>156.522511232196</v>
      </c>
      <c r="E364" s="4">
        <v>146.79752541452601</v>
      </c>
      <c r="F364" s="4">
        <v>120.477512596899</v>
      </c>
      <c r="G364" s="4">
        <v>83.425987555547707</v>
      </c>
      <c r="H364" s="4">
        <v>74.084085103385306</v>
      </c>
      <c r="I364" s="4">
        <v>72.617475364312995</v>
      </c>
      <c r="J364" s="4">
        <v>73.429562470759294</v>
      </c>
      <c r="K364" s="4">
        <v>65.717137196729595</v>
      </c>
      <c r="L364" s="4">
        <v>50.254007087006102</v>
      </c>
    </row>
    <row r="365" spans="1:12" x14ac:dyDescent="0.3">
      <c r="A365" s="10" t="s">
        <v>122</v>
      </c>
      <c r="B365" s="2" t="s">
        <v>191</v>
      </c>
      <c r="C365" s="4">
        <v>166.91595514621699</v>
      </c>
      <c r="D365" s="4">
        <v>156.522511232195</v>
      </c>
      <c r="E365" s="4">
        <v>146.79752541452399</v>
      </c>
      <c r="F365" s="4">
        <v>120.47751259689799</v>
      </c>
      <c r="G365" s="4">
        <v>83.425987580078996</v>
      </c>
      <c r="H365" s="4">
        <v>74.084085103385306</v>
      </c>
      <c r="I365" s="4">
        <v>72.617475364312398</v>
      </c>
      <c r="J365" s="4">
        <v>73.429562470753893</v>
      </c>
      <c r="K365" s="4">
        <v>65.717137196712599</v>
      </c>
      <c r="L365" s="4">
        <v>50.254007087489398</v>
      </c>
    </row>
    <row r="366" spans="1:12" x14ac:dyDescent="0.3">
      <c r="A366" s="10" t="s">
        <v>122</v>
      </c>
      <c r="B366" s="2" t="s">
        <v>172</v>
      </c>
      <c r="C366" s="4">
        <v>166.91810725869399</v>
      </c>
      <c r="D366" s="4">
        <v>156.52463589872201</v>
      </c>
      <c r="E366" s="4">
        <v>146.70112536028799</v>
      </c>
      <c r="F366" s="4">
        <v>120.44111403870799</v>
      </c>
      <c r="G366" s="4">
        <v>83.302351951999</v>
      </c>
      <c r="H366" s="4">
        <v>73.892832739505806</v>
      </c>
      <c r="I366" s="4">
        <v>72.596723145973101</v>
      </c>
      <c r="J366" s="4">
        <v>73.379020853650502</v>
      </c>
      <c r="K366" s="4">
        <v>65.354804928160107</v>
      </c>
      <c r="L366" s="4">
        <v>48.755930748047398</v>
      </c>
    </row>
    <row r="367" spans="1:12" x14ac:dyDescent="0.3">
      <c r="A367" s="10" t="s">
        <v>122</v>
      </c>
      <c r="B367" s="2" t="s">
        <v>192</v>
      </c>
      <c r="C367" s="4">
        <v>166.91595512250299</v>
      </c>
      <c r="D367" s="4">
        <v>156.52218187828501</v>
      </c>
      <c r="E367" s="4">
        <v>146.80649335523</v>
      </c>
      <c r="F367" s="4">
        <v>120.471761873727</v>
      </c>
      <c r="G367" s="4">
        <v>83.4687848423726</v>
      </c>
      <c r="H367" s="4">
        <v>74.161600695258102</v>
      </c>
      <c r="I367" s="4">
        <v>72.674736308599293</v>
      </c>
      <c r="J367" s="4">
        <v>73.683306075411593</v>
      </c>
      <c r="K367" s="4">
        <v>65.512983445139497</v>
      </c>
      <c r="L367" s="4">
        <v>49.9033397283144</v>
      </c>
    </row>
    <row r="368" spans="1:12" x14ac:dyDescent="0.3">
      <c r="A368" s="10" t="s">
        <v>122</v>
      </c>
      <c r="B368" s="2" t="s">
        <v>193</v>
      </c>
      <c r="C368" s="4">
        <v>166.91810721958501</v>
      </c>
      <c r="D368" s="4">
        <v>156.52446336773599</v>
      </c>
      <c r="E368" s="4">
        <v>146.682482816609</v>
      </c>
      <c r="F368" s="4">
        <v>120.41134869564701</v>
      </c>
      <c r="G368" s="4">
        <v>83.371185868946498</v>
      </c>
      <c r="H368" s="4">
        <v>73.977968110729407</v>
      </c>
      <c r="I368" s="4">
        <v>72.734653484787501</v>
      </c>
      <c r="J368" s="4">
        <v>73.327358796771506</v>
      </c>
      <c r="K368" s="4">
        <v>65.396575491340101</v>
      </c>
      <c r="L368" s="4">
        <v>48.672436242100503</v>
      </c>
    </row>
    <row r="369" spans="1:12" x14ac:dyDescent="0.3">
      <c r="A369" s="10" t="s">
        <v>122</v>
      </c>
      <c r="B369" s="2" t="s">
        <v>194</v>
      </c>
      <c r="C369" s="4">
        <v>166.91595512250299</v>
      </c>
      <c r="D369" s="4">
        <v>156.522511346409</v>
      </c>
      <c r="E369" s="4">
        <v>146.80917029642799</v>
      </c>
      <c r="F369" s="4">
        <v>120.48329609547901</v>
      </c>
      <c r="G369" s="4">
        <v>83.445373301340695</v>
      </c>
      <c r="H369" s="4">
        <v>74.145270750833703</v>
      </c>
      <c r="I369" s="4">
        <v>72.680834483396197</v>
      </c>
      <c r="J369" s="4">
        <v>73.537005422765503</v>
      </c>
      <c r="K369" s="4">
        <v>66.492054309418407</v>
      </c>
      <c r="L369" s="4">
        <v>51.552799182464497</v>
      </c>
    </row>
    <row r="370" spans="1:12" x14ac:dyDescent="0.3">
      <c r="A370" s="10" t="s">
        <v>122</v>
      </c>
      <c r="B370" s="2" t="s">
        <v>195</v>
      </c>
      <c r="C370" s="4">
        <v>166.91810721958501</v>
      </c>
      <c r="D370" s="4">
        <v>156.52469617544401</v>
      </c>
      <c r="E370" s="4">
        <v>146.80959837471599</v>
      </c>
      <c r="F370" s="4">
        <v>120.499292549006</v>
      </c>
      <c r="G370" s="4">
        <v>83.289081605691194</v>
      </c>
      <c r="H370" s="4">
        <v>73.869888639461706</v>
      </c>
      <c r="I370" s="4">
        <v>72.529576426295705</v>
      </c>
      <c r="J370" s="4">
        <v>73.423938135440594</v>
      </c>
      <c r="K370" s="4">
        <v>65.397946370031406</v>
      </c>
      <c r="L370" s="4">
        <v>47.852311989592202</v>
      </c>
    </row>
    <row r="371" spans="1:12" x14ac:dyDescent="0.3">
      <c r="A371" s="10" t="s">
        <v>122</v>
      </c>
      <c r="B371" s="2" t="s">
        <v>196</v>
      </c>
      <c r="C371" s="4">
        <v>166.91810721958501</v>
      </c>
      <c r="D371" s="4">
        <v>156.52469617544401</v>
      </c>
      <c r="E371" s="4">
        <v>146.80959837471599</v>
      </c>
      <c r="F371" s="4">
        <v>120.499292549006</v>
      </c>
      <c r="G371" s="4">
        <v>83.289081605690797</v>
      </c>
      <c r="H371" s="4">
        <v>73.869888639461493</v>
      </c>
      <c r="I371" s="4">
        <v>72.529576426297794</v>
      </c>
      <c r="J371" s="4">
        <v>73.423938135444502</v>
      </c>
      <c r="K371" s="4">
        <v>65.397946370033694</v>
      </c>
      <c r="L371" s="4">
        <v>47.852311989590099</v>
      </c>
    </row>
    <row r="372" spans="1:12" x14ac:dyDescent="0.3">
      <c r="A372" s="10" t="s">
        <v>122</v>
      </c>
      <c r="B372" s="2" t="s">
        <v>197</v>
      </c>
      <c r="C372" s="4">
        <v>166.91810721958501</v>
      </c>
      <c r="D372" s="4">
        <v>156.52469617544401</v>
      </c>
      <c r="E372" s="4">
        <v>146.80959837471499</v>
      </c>
      <c r="F372" s="4">
        <v>120.499292549006</v>
      </c>
      <c r="G372" s="4">
        <v>83.289081605690896</v>
      </c>
      <c r="H372" s="4">
        <v>73.869888639464193</v>
      </c>
      <c r="I372" s="4">
        <v>72.529576426296003</v>
      </c>
      <c r="J372" s="4">
        <v>73.423938135437993</v>
      </c>
      <c r="K372" s="4">
        <v>65.397946370030496</v>
      </c>
      <c r="L372" s="4">
        <v>47.852311987098702</v>
      </c>
    </row>
    <row r="373" spans="1:12" x14ac:dyDescent="0.3">
      <c r="A373" s="10" t="s">
        <v>122</v>
      </c>
      <c r="B373" s="2" t="s">
        <v>198</v>
      </c>
      <c r="C373" s="4">
        <v>166.91595514621699</v>
      </c>
      <c r="D373" s="4">
        <v>156.522511232195</v>
      </c>
      <c r="E373" s="4">
        <v>146.79752541452299</v>
      </c>
      <c r="F373" s="4">
        <v>120.47751259690099</v>
      </c>
      <c r="G373" s="4">
        <v>83.425987555552297</v>
      </c>
      <c r="H373" s="4">
        <v>74.084085103384993</v>
      </c>
      <c r="I373" s="4">
        <v>72.617475364312895</v>
      </c>
      <c r="J373" s="4">
        <v>73.429562470753098</v>
      </c>
      <c r="K373" s="4">
        <v>65.717137196728203</v>
      </c>
      <c r="L373" s="4">
        <v>50.254007087030899</v>
      </c>
    </row>
    <row r="374" spans="1:12" x14ac:dyDescent="0.3">
      <c r="A374" s="10" t="s">
        <v>122</v>
      </c>
      <c r="B374" s="2" t="s">
        <v>199</v>
      </c>
      <c r="C374" s="4">
        <v>166.91595514621699</v>
      </c>
      <c r="D374" s="4">
        <v>156.522511232195</v>
      </c>
      <c r="E374" s="4">
        <v>146.79752541452399</v>
      </c>
      <c r="F374" s="4">
        <v>120.477512596903</v>
      </c>
      <c r="G374" s="4">
        <v>83.425987555555196</v>
      </c>
      <c r="H374" s="4">
        <v>74.084085103385505</v>
      </c>
      <c r="I374" s="4">
        <v>72.617475364313293</v>
      </c>
      <c r="J374" s="4">
        <v>73.429562470753595</v>
      </c>
      <c r="K374" s="4">
        <v>65.717137196721595</v>
      </c>
      <c r="L374" s="4">
        <v>50.254007087501599</v>
      </c>
    </row>
    <row r="375" spans="1:12" x14ac:dyDescent="0.3">
      <c r="A375" s="10" t="s">
        <v>122</v>
      </c>
      <c r="B375" s="2" t="s">
        <v>200</v>
      </c>
      <c r="C375" s="4">
        <v>166.91595514621699</v>
      </c>
      <c r="D375" s="4">
        <v>156.522511232195</v>
      </c>
      <c r="E375" s="4">
        <v>146.79752541452299</v>
      </c>
      <c r="F375" s="4">
        <v>120.4775125969</v>
      </c>
      <c r="G375" s="4">
        <v>83.425987555565001</v>
      </c>
      <c r="H375" s="4">
        <v>74.084085103398294</v>
      </c>
      <c r="I375" s="4">
        <v>72.617475364313094</v>
      </c>
      <c r="J375" s="4">
        <v>73.429562470752799</v>
      </c>
      <c r="K375" s="4">
        <v>65.717137196728402</v>
      </c>
      <c r="L375" s="4">
        <v>50.254007087030899</v>
      </c>
    </row>
    <row r="376" spans="1:12" x14ac:dyDescent="0.3">
      <c r="A376" s="2" t="s">
        <v>123</v>
      </c>
      <c r="B376" s="2" t="s">
        <v>186</v>
      </c>
      <c r="C376" s="4">
        <v>449.44476665569698</v>
      </c>
      <c r="D376" s="4">
        <v>456.72240410497102</v>
      </c>
      <c r="E376" s="4">
        <v>409.07704480612801</v>
      </c>
      <c r="F376" s="4">
        <v>330.93729934830799</v>
      </c>
      <c r="G376" s="4">
        <v>299.63443420035298</v>
      </c>
      <c r="H376" s="4">
        <v>262.583958143622</v>
      </c>
      <c r="I376" s="4">
        <v>236.43061579022901</v>
      </c>
      <c r="J376" s="4">
        <v>136.65850680832901</v>
      </c>
      <c r="K376" s="4">
        <v>73.115139196344202</v>
      </c>
      <c r="L376" s="4">
        <v>74.188750039620103</v>
      </c>
    </row>
    <row r="377" spans="1:12" x14ac:dyDescent="0.3">
      <c r="A377" s="10" t="s">
        <v>123</v>
      </c>
      <c r="B377" s="2" t="s">
        <v>187</v>
      </c>
      <c r="C377" s="4">
        <v>449.44476665569698</v>
      </c>
      <c r="D377" s="4">
        <v>456.72240410497102</v>
      </c>
      <c r="E377" s="4">
        <v>409.07704480612801</v>
      </c>
      <c r="F377" s="4">
        <v>330.93729934830799</v>
      </c>
      <c r="G377" s="4">
        <v>299.63443420035298</v>
      </c>
      <c r="H377" s="4">
        <v>262.583958143622</v>
      </c>
      <c r="I377" s="4">
        <v>236.43061579022901</v>
      </c>
      <c r="J377" s="4">
        <v>136.65850680832699</v>
      </c>
      <c r="K377" s="4">
        <v>73.115139196342795</v>
      </c>
      <c r="L377" s="4">
        <v>74.188750039620402</v>
      </c>
    </row>
    <row r="378" spans="1:12" x14ac:dyDescent="0.3">
      <c r="A378" s="10" t="s">
        <v>123</v>
      </c>
      <c r="B378" s="2" t="s">
        <v>188</v>
      </c>
      <c r="C378" s="4">
        <v>449.44476665569698</v>
      </c>
      <c r="D378" s="4">
        <v>456.72240410497102</v>
      </c>
      <c r="E378" s="4">
        <v>409.07704480612801</v>
      </c>
      <c r="F378" s="4">
        <v>330.93729934830799</v>
      </c>
      <c r="G378" s="4">
        <v>299.63443420035298</v>
      </c>
      <c r="H378" s="4">
        <v>262.583958143622</v>
      </c>
      <c r="I378" s="4">
        <v>236.43061579022901</v>
      </c>
      <c r="J378" s="4">
        <v>136.65850680832801</v>
      </c>
      <c r="K378" s="4">
        <v>73.115139196343094</v>
      </c>
      <c r="L378" s="4">
        <v>74.188750039625205</v>
      </c>
    </row>
    <row r="379" spans="1:12" x14ac:dyDescent="0.3">
      <c r="A379" s="10" t="s">
        <v>123</v>
      </c>
      <c r="B379" s="2" t="s">
        <v>189</v>
      </c>
      <c r="C379" s="4">
        <v>449.44476665569698</v>
      </c>
      <c r="D379" s="4">
        <v>456.72240410497102</v>
      </c>
      <c r="E379" s="4">
        <v>409.07704480612801</v>
      </c>
      <c r="F379" s="4">
        <v>330.93949520415299</v>
      </c>
      <c r="G379" s="4">
        <v>299.64502943043499</v>
      </c>
      <c r="H379" s="4">
        <v>262.58355308908398</v>
      </c>
      <c r="I379" s="4">
        <v>236.43116394934501</v>
      </c>
      <c r="J379" s="4">
        <v>136.73855193248801</v>
      </c>
      <c r="K379" s="4">
        <v>73.118101428032602</v>
      </c>
      <c r="L379" s="4">
        <v>74.049982126837193</v>
      </c>
    </row>
    <row r="380" spans="1:12" x14ac:dyDescent="0.3">
      <c r="A380" s="10" t="s">
        <v>123</v>
      </c>
      <c r="B380" s="2" t="s">
        <v>190</v>
      </c>
      <c r="C380" s="4">
        <v>449.44476665569698</v>
      </c>
      <c r="D380" s="4">
        <v>456.72240410497102</v>
      </c>
      <c r="E380" s="4">
        <v>409.07704480612801</v>
      </c>
      <c r="F380" s="4">
        <v>330.93949520415299</v>
      </c>
      <c r="G380" s="4">
        <v>299.64502943043499</v>
      </c>
      <c r="H380" s="4">
        <v>262.58355308908398</v>
      </c>
      <c r="I380" s="4">
        <v>236.43116394934501</v>
      </c>
      <c r="J380" s="4">
        <v>136.73855193248801</v>
      </c>
      <c r="K380" s="4">
        <v>73.118101428032602</v>
      </c>
      <c r="L380" s="4">
        <v>74.049982126877396</v>
      </c>
    </row>
    <row r="381" spans="1:12" x14ac:dyDescent="0.3">
      <c r="A381" s="10" t="s">
        <v>123</v>
      </c>
      <c r="B381" s="2" t="s">
        <v>191</v>
      </c>
      <c r="C381" s="4">
        <v>449.44476665569698</v>
      </c>
      <c r="D381" s="4">
        <v>456.72240410497102</v>
      </c>
      <c r="E381" s="4">
        <v>409.07704480612801</v>
      </c>
      <c r="F381" s="4">
        <v>330.93949520415299</v>
      </c>
      <c r="G381" s="4">
        <v>299.64502943043499</v>
      </c>
      <c r="H381" s="4">
        <v>262.58355308908398</v>
      </c>
      <c r="I381" s="4">
        <v>236.43116394934501</v>
      </c>
      <c r="J381" s="4">
        <v>136.73855193248801</v>
      </c>
      <c r="K381" s="4">
        <v>73.118101428032602</v>
      </c>
      <c r="L381" s="4">
        <v>74.049982126830699</v>
      </c>
    </row>
    <row r="382" spans="1:12" x14ac:dyDescent="0.3">
      <c r="A382" s="10" t="s">
        <v>123</v>
      </c>
      <c r="B382" s="2" t="s">
        <v>172</v>
      </c>
      <c r="C382" s="4">
        <v>449.44476665569698</v>
      </c>
      <c r="D382" s="4">
        <v>456.72240410497102</v>
      </c>
      <c r="E382" s="4">
        <v>409.07704480612801</v>
      </c>
      <c r="F382" s="4">
        <v>330.938543818742</v>
      </c>
      <c r="G382" s="4">
        <v>299.635755828063</v>
      </c>
      <c r="H382" s="4">
        <v>262.58907774439399</v>
      </c>
      <c r="I382" s="4">
        <v>236.42987699379401</v>
      </c>
      <c r="J382" s="4">
        <v>136.653590420673</v>
      </c>
      <c r="K382" s="4">
        <v>73.154564391708504</v>
      </c>
      <c r="L382" s="4">
        <v>74.249813495637397</v>
      </c>
    </row>
    <row r="383" spans="1:12" x14ac:dyDescent="0.3">
      <c r="A383" s="10" t="s">
        <v>123</v>
      </c>
      <c r="B383" s="2" t="s">
        <v>192</v>
      </c>
      <c r="C383" s="4">
        <v>449.44476665569698</v>
      </c>
      <c r="D383" s="4">
        <v>456.72240410497102</v>
      </c>
      <c r="E383" s="4">
        <v>409.07704480612801</v>
      </c>
      <c r="F383" s="4">
        <v>330.937128167673</v>
      </c>
      <c r="G383" s="4">
        <v>299.644278290297</v>
      </c>
      <c r="H383" s="4">
        <v>262.60526004679502</v>
      </c>
      <c r="I383" s="4">
        <v>236.44091625871599</v>
      </c>
      <c r="J383" s="4">
        <v>136.692562643484</v>
      </c>
      <c r="K383" s="4">
        <v>73.123997382049197</v>
      </c>
      <c r="L383" s="4">
        <v>74.146652940419401</v>
      </c>
    </row>
    <row r="384" spans="1:12" x14ac:dyDescent="0.3">
      <c r="A384" s="10" t="s">
        <v>123</v>
      </c>
      <c r="B384" s="2" t="s">
        <v>193</v>
      </c>
      <c r="C384" s="4">
        <v>449.44476665569698</v>
      </c>
      <c r="D384" s="4">
        <v>456.72240410497102</v>
      </c>
      <c r="E384" s="4">
        <v>409.07704480612801</v>
      </c>
      <c r="F384" s="4">
        <v>330.938364872992</v>
      </c>
      <c r="G384" s="4">
        <v>299.63443420035298</v>
      </c>
      <c r="H384" s="4">
        <v>262.60151062941401</v>
      </c>
      <c r="I384" s="4">
        <v>236.445379173823</v>
      </c>
      <c r="J384" s="4">
        <v>136.621218896561</v>
      </c>
      <c r="K384" s="4">
        <v>73.112297567842802</v>
      </c>
      <c r="L384" s="4">
        <v>74.255561813755406</v>
      </c>
    </row>
    <row r="385" spans="1:12" x14ac:dyDescent="0.3">
      <c r="A385" s="10" t="s">
        <v>123</v>
      </c>
      <c r="B385" s="2" t="s">
        <v>194</v>
      </c>
      <c r="C385" s="4">
        <v>449.44476665569698</v>
      </c>
      <c r="D385" s="4">
        <v>456.72240410497102</v>
      </c>
      <c r="E385" s="4">
        <v>409.07704480612801</v>
      </c>
      <c r="F385" s="4">
        <v>330.937128167673</v>
      </c>
      <c r="G385" s="4">
        <v>299.64356805098998</v>
      </c>
      <c r="H385" s="4">
        <v>262.608248849061</v>
      </c>
      <c r="I385" s="4">
        <v>236.43980365173101</v>
      </c>
      <c r="J385" s="4">
        <v>136.61604921247701</v>
      </c>
      <c r="K385" s="4">
        <v>73.051472773366498</v>
      </c>
      <c r="L385" s="4">
        <v>74.115172164967106</v>
      </c>
    </row>
    <row r="386" spans="1:12" x14ac:dyDescent="0.3">
      <c r="A386" s="10" t="s">
        <v>123</v>
      </c>
      <c r="B386" s="2" t="s">
        <v>195</v>
      </c>
      <c r="C386" s="4">
        <v>449.44476665569698</v>
      </c>
      <c r="D386" s="4">
        <v>456.72240410497102</v>
      </c>
      <c r="E386" s="4">
        <v>409.07704480612801</v>
      </c>
      <c r="F386" s="4">
        <v>330.93729934830799</v>
      </c>
      <c r="G386" s="4">
        <v>299.63443420035298</v>
      </c>
      <c r="H386" s="4">
        <v>262.583958143622</v>
      </c>
      <c r="I386" s="4">
        <v>236.43061579022901</v>
      </c>
      <c r="J386" s="4">
        <v>136.65850680832801</v>
      </c>
      <c r="K386" s="4">
        <v>73.115139196343094</v>
      </c>
      <c r="L386" s="4">
        <v>74.188750039624793</v>
      </c>
    </row>
    <row r="387" spans="1:12" x14ac:dyDescent="0.3">
      <c r="A387" s="10" t="s">
        <v>123</v>
      </c>
      <c r="B387" s="2" t="s">
        <v>196</v>
      </c>
      <c r="C387" s="4">
        <v>449.44476665569698</v>
      </c>
      <c r="D387" s="4">
        <v>456.72240410497102</v>
      </c>
      <c r="E387" s="4">
        <v>409.07704480612801</v>
      </c>
      <c r="F387" s="4">
        <v>330.93729934830799</v>
      </c>
      <c r="G387" s="4">
        <v>299.63443420035298</v>
      </c>
      <c r="H387" s="4">
        <v>262.583958143622</v>
      </c>
      <c r="I387" s="4">
        <v>236.43061579022901</v>
      </c>
      <c r="J387" s="4">
        <v>136.65850680832901</v>
      </c>
      <c r="K387" s="4">
        <v>73.115139196344202</v>
      </c>
      <c r="L387" s="4">
        <v>74.188750039624495</v>
      </c>
    </row>
    <row r="388" spans="1:12" x14ac:dyDescent="0.3">
      <c r="A388" s="10" t="s">
        <v>123</v>
      </c>
      <c r="B388" s="2" t="s">
        <v>197</v>
      </c>
      <c r="C388" s="4">
        <v>449.44476665569698</v>
      </c>
      <c r="D388" s="4">
        <v>456.72240410497102</v>
      </c>
      <c r="E388" s="4">
        <v>409.07704480612801</v>
      </c>
      <c r="F388" s="4">
        <v>330.93729934830799</v>
      </c>
      <c r="G388" s="4">
        <v>299.63443420035298</v>
      </c>
      <c r="H388" s="4">
        <v>262.583958143622</v>
      </c>
      <c r="I388" s="4">
        <v>236.43061579022901</v>
      </c>
      <c r="J388" s="4">
        <v>136.65850680832801</v>
      </c>
      <c r="K388" s="4">
        <v>73.115139196343094</v>
      </c>
      <c r="L388" s="4">
        <v>74.188750039796503</v>
      </c>
    </row>
    <row r="389" spans="1:12" x14ac:dyDescent="0.3">
      <c r="A389" s="10" t="s">
        <v>123</v>
      </c>
      <c r="B389" s="2" t="s">
        <v>198</v>
      </c>
      <c r="C389" s="4">
        <v>449.44476665569698</v>
      </c>
      <c r="D389" s="4">
        <v>456.72240410497102</v>
      </c>
      <c r="E389" s="4">
        <v>409.07704480612801</v>
      </c>
      <c r="F389" s="4">
        <v>330.93949520415299</v>
      </c>
      <c r="G389" s="4">
        <v>299.64502943043499</v>
      </c>
      <c r="H389" s="4">
        <v>262.58355308908398</v>
      </c>
      <c r="I389" s="4">
        <v>236.43116394934501</v>
      </c>
      <c r="J389" s="4">
        <v>136.73855193248801</v>
      </c>
      <c r="K389" s="4">
        <v>73.118101428032602</v>
      </c>
      <c r="L389" s="4">
        <v>74.049982126837307</v>
      </c>
    </row>
    <row r="390" spans="1:12" x14ac:dyDescent="0.3">
      <c r="A390" s="10" t="s">
        <v>123</v>
      </c>
      <c r="B390" s="2" t="s">
        <v>199</v>
      </c>
      <c r="C390" s="4">
        <v>449.44476665569698</v>
      </c>
      <c r="D390" s="4">
        <v>456.72240410497102</v>
      </c>
      <c r="E390" s="4">
        <v>409.07704480612801</v>
      </c>
      <c r="F390" s="4">
        <v>330.93949520415299</v>
      </c>
      <c r="G390" s="4">
        <v>299.64502943043499</v>
      </c>
      <c r="H390" s="4">
        <v>262.58355308908398</v>
      </c>
      <c r="I390" s="4">
        <v>236.43116394934501</v>
      </c>
      <c r="J390" s="4">
        <v>136.73855193248801</v>
      </c>
      <c r="K390" s="4">
        <v>73.118101428032602</v>
      </c>
      <c r="L390" s="4">
        <v>74.0499821268305</v>
      </c>
    </row>
    <row r="391" spans="1:12" x14ac:dyDescent="0.3">
      <c r="A391" s="10" t="s">
        <v>123</v>
      </c>
      <c r="B391" s="2" t="s">
        <v>200</v>
      </c>
      <c r="C391" s="4">
        <v>449.44476665569698</v>
      </c>
      <c r="D391" s="4">
        <v>456.72240410497102</v>
      </c>
      <c r="E391" s="4">
        <v>409.07704480612801</v>
      </c>
      <c r="F391" s="4">
        <v>330.93949520415299</v>
      </c>
      <c r="G391" s="4">
        <v>299.64502943043499</v>
      </c>
      <c r="H391" s="4">
        <v>262.58355308908398</v>
      </c>
      <c r="I391" s="4">
        <v>236.43116394934501</v>
      </c>
      <c r="J391" s="4">
        <v>136.73855193248801</v>
      </c>
      <c r="K391" s="4">
        <v>73.118101428032602</v>
      </c>
      <c r="L391" s="4">
        <v>74.049982126837307</v>
      </c>
    </row>
    <row r="392" spans="1:12" x14ac:dyDescent="0.3">
      <c r="A392" s="2" t="s">
        <v>115</v>
      </c>
      <c r="B392" s="2" t="s">
        <v>173</v>
      </c>
      <c r="C392" s="4">
        <v>6.8711837661264799</v>
      </c>
      <c r="D392" s="4">
        <v>15.648881782142899</v>
      </c>
      <c r="E392" s="4">
        <v>17.7212964008245</v>
      </c>
      <c r="F392" s="4">
        <v>10.5717743125431</v>
      </c>
      <c r="G392" s="4">
        <v>1.5932253456346799E-3</v>
      </c>
      <c r="H392" s="4">
        <v>1.47322534563468E-3</v>
      </c>
      <c r="I392" s="4">
        <v>0.34585496381731101</v>
      </c>
      <c r="J392" s="4">
        <v>0.83914776053794604</v>
      </c>
      <c r="K392" s="4">
        <v>0.83914501813545095</v>
      </c>
      <c r="L392" s="4">
        <v>0.56298997951270802</v>
      </c>
    </row>
    <row r="393" spans="1:12" x14ac:dyDescent="0.3">
      <c r="A393" s="10" t="s">
        <v>115</v>
      </c>
      <c r="B393" s="2" t="s">
        <v>170</v>
      </c>
      <c r="C393" s="4">
        <v>4.2389333965801796</v>
      </c>
      <c r="D393" s="4">
        <v>13.341474232593001</v>
      </c>
      <c r="E393" s="4">
        <v>14.633598532565101</v>
      </c>
      <c r="F393" s="4">
        <v>8.2642607352835107</v>
      </c>
      <c r="G393" s="5"/>
      <c r="H393" s="4">
        <v>0.17730420740116501</v>
      </c>
      <c r="I393" s="4">
        <v>6.03537173532417</v>
      </c>
      <c r="J393" s="4">
        <v>69.665372652128198</v>
      </c>
      <c r="K393" s="4">
        <v>87.216206466727897</v>
      </c>
      <c r="L393" s="4">
        <v>72.437960441955198</v>
      </c>
    </row>
    <row r="394" spans="1:12" x14ac:dyDescent="0.3">
      <c r="A394" s="10" t="s">
        <v>115</v>
      </c>
      <c r="B394" s="2" t="s">
        <v>174</v>
      </c>
      <c r="C394" s="4">
        <v>6.5443779678513296</v>
      </c>
      <c r="D394" s="4">
        <v>15.6469188038642</v>
      </c>
      <c r="E394" s="4">
        <v>16.939035545720898</v>
      </c>
      <c r="F394" s="4">
        <v>10.5717754667991</v>
      </c>
      <c r="G394" s="5"/>
      <c r="H394" s="4">
        <v>0.165648804836217</v>
      </c>
      <c r="I394" s="4">
        <v>6.0276738555772296</v>
      </c>
      <c r="J394" s="4">
        <v>117.86491457249601</v>
      </c>
      <c r="K394" s="4">
        <v>87.177016766161202</v>
      </c>
      <c r="L394" s="4">
        <v>79.329472274113598</v>
      </c>
    </row>
    <row r="395" spans="1:12" x14ac:dyDescent="0.3">
      <c r="A395" s="10" t="s">
        <v>115</v>
      </c>
      <c r="B395" s="2" t="s">
        <v>175</v>
      </c>
      <c r="C395" s="4">
        <v>6.0072820831088203</v>
      </c>
      <c r="D395" s="4">
        <v>15.1098229191216</v>
      </c>
      <c r="E395" s="4">
        <v>16.4019396609783</v>
      </c>
      <c r="F395" s="4">
        <v>10.032609421812101</v>
      </c>
      <c r="G395" s="5"/>
      <c r="H395" s="4">
        <v>0.164555297608388</v>
      </c>
      <c r="I395" s="4">
        <v>6.9393281007483099</v>
      </c>
      <c r="J395" s="4">
        <v>70.663525955485696</v>
      </c>
      <c r="K395" s="4">
        <v>89.3406883914422</v>
      </c>
      <c r="L395" s="4">
        <v>73.093090114389696</v>
      </c>
    </row>
    <row r="396" spans="1:12" x14ac:dyDescent="0.3">
      <c r="A396" s="10" t="s">
        <v>115</v>
      </c>
      <c r="B396" s="2" t="s">
        <v>176</v>
      </c>
      <c r="C396" s="4">
        <v>4.2389333965801796</v>
      </c>
      <c r="D396" s="4">
        <v>13.341474232593001</v>
      </c>
      <c r="E396" s="4">
        <v>14.633590974449801</v>
      </c>
      <c r="F396" s="4">
        <v>8.2663308955279806</v>
      </c>
      <c r="G396" s="5"/>
      <c r="H396" s="4">
        <v>0.165648804836215</v>
      </c>
      <c r="I396" s="4">
        <v>5.7674608178128697</v>
      </c>
      <c r="J396" s="4">
        <v>67.434135975148294</v>
      </c>
      <c r="K396" s="4">
        <v>86.932610633301806</v>
      </c>
      <c r="L396" s="4">
        <v>75.738955756820999</v>
      </c>
    </row>
    <row r="397" spans="1:12" x14ac:dyDescent="0.3">
      <c r="A397" s="10" t="s">
        <v>115</v>
      </c>
      <c r="B397" s="2" t="s">
        <v>177</v>
      </c>
      <c r="C397" s="4">
        <v>6.0847391196400196</v>
      </c>
      <c r="D397" s="4">
        <v>15.1872799556528</v>
      </c>
      <c r="E397" s="4">
        <v>16.4793966975096</v>
      </c>
      <c r="F397" s="4">
        <v>10.110066458343301</v>
      </c>
      <c r="G397" s="5"/>
      <c r="H397" s="4">
        <v>0.164555297608389</v>
      </c>
      <c r="I397" s="4">
        <v>6.90602752661915</v>
      </c>
      <c r="J397" s="4">
        <v>70.6718194202615</v>
      </c>
      <c r="K397" s="4">
        <v>89.357094017530898</v>
      </c>
      <c r="L397" s="4">
        <v>73.102178456826095</v>
      </c>
    </row>
    <row r="398" spans="1:12" x14ac:dyDescent="0.3">
      <c r="A398" s="10" t="s">
        <v>115</v>
      </c>
      <c r="B398" s="2" t="s">
        <v>178</v>
      </c>
      <c r="C398" s="4">
        <v>6.0847391174738101</v>
      </c>
      <c r="D398" s="4">
        <v>15.1872799534866</v>
      </c>
      <c r="E398" s="4">
        <v>16.0566709528959</v>
      </c>
      <c r="F398" s="4">
        <v>10.110066456177201</v>
      </c>
      <c r="G398" s="5"/>
      <c r="H398" s="4">
        <v>0.16455529760839399</v>
      </c>
      <c r="I398" s="4">
        <v>6.90602751761008</v>
      </c>
      <c r="J398" s="4">
        <v>70.671819385440003</v>
      </c>
      <c r="K398" s="4">
        <v>89.357094017248997</v>
      </c>
      <c r="L398" s="4">
        <v>73.102178457035805</v>
      </c>
    </row>
    <row r="399" spans="1:12" x14ac:dyDescent="0.3">
      <c r="A399" s="10" t="s">
        <v>115</v>
      </c>
      <c r="B399" s="2" t="s">
        <v>179</v>
      </c>
      <c r="C399" s="4">
        <v>6.5443779678513501</v>
      </c>
      <c r="D399" s="4">
        <v>15.6469188038641</v>
      </c>
      <c r="E399" s="4">
        <v>16.516309803273199</v>
      </c>
      <c r="F399" s="4">
        <v>10.569705306554599</v>
      </c>
      <c r="G399" s="5"/>
      <c r="H399" s="4">
        <v>0.164555297608381</v>
      </c>
      <c r="I399" s="4">
        <v>6.7221719773475801</v>
      </c>
      <c r="J399" s="4">
        <v>70.671819385239402</v>
      </c>
      <c r="K399" s="4">
        <v>89.357094017426803</v>
      </c>
      <c r="L399" s="4">
        <v>69.826316234507402</v>
      </c>
    </row>
    <row r="400" spans="1:12" x14ac:dyDescent="0.3">
      <c r="A400" s="10" t="s">
        <v>115</v>
      </c>
      <c r="B400" s="2" t="s">
        <v>180</v>
      </c>
      <c r="C400" s="4">
        <v>4.2389333965801796</v>
      </c>
      <c r="D400" s="4">
        <v>13.341474232593001</v>
      </c>
      <c r="E400" s="4">
        <v>14.633590974449801</v>
      </c>
      <c r="F400" s="4">
        <v>8.26633089552797</v>
      </c>
      <c r="G400" s="5"/>
      <c r="H400" s="4">
        <v>0.165648804836214</v>
      </c>
      <c r="I400" s="4">
        <v>5.7674608178149303</v>
      </c>
      <c r="J400" s="4">
        <v>67.435115295214601</v>
      </c>
      <c r="K400" s="4">
        <v>86.932610633301707</v>
      </c>
      <c r="L400" s="4">
        <v>75.7389557568209</v>
      </c>
    </row>
    <row r="401" spans="1:12" x14ac:dyDescent="0.3">
      <c r="A401" s="10" t="s">
        <v>115</v>
      </c>
      <c r="B401" s="2" t="s">
        <v>181</v>
      </c>
      <c r="C401" s="4">
        <v>4.2389333965801796</v>
      </c>
      <c r="D401" s="4">
        <v>13.341474232593001</v>
      </c>
      <c r="E401" s="4">
        <v>14.633590974449801</v>
      </c>
      <c r="F401" s="4">
        <v>8.2663308955279806</v>
      </c>
      <c r="G401" s="5"/>
      <c r="H401" s="4">
        <v>0.16564880483622499</v>
      </c>
      <c r="I401" s="4">
        <v>5.7674608178089404</v>
      </c>
      <c r="J401" s="4">
        <v>67.435115295202806</v>
      </c>
      <c r="K401" s="4">
        <v>86.932610633302005</v>
      </c>
      <c r="L401" s="4">
        <v>75.738955756820999</v>
      </c>
    </row>
    <row r="402" spans="1:12" x14ac:dyDescent="0.3">
      <c r="A402" s="10" t="s">
        <v>115</v>
      </c>
      <c r="B402" s="2" t="s">
        <v>182</v>
      </c>
      <c r="C402" s="4">
        <v>4.2389333965802196</v>
      </c>
      <c r="D402" s="4">
        <v>13.341474232593001</v>
      </c>
      <c r="E402" s="4">
        <v>14.633590974449699</v>
      </c>
      <c r="F402" s="4">
        <v>8.26633089552797</v>
      </c>
      <c r="G402" s="5"/>
      <c r="H402" s="4">
        <v>0.165648804836216</v>
      </c>
      <c r="I402" s="4">
        <v>5.7674608178086304</v>
      </c>
      <c r="J402" s="4">
        <v>67.434135975172495</v>
      </c>
      <c r="K402" s="4">
        <v>86.932610633301707</v>
      </c>
      <c r="L402" s="4">
        <v>75.7389557568209</v>
      </c>
    </row>
    <row r="403" spans="1:12" x14ac:dyDescent="0.3">
      <c r="A403" s="10" t="s">
        <v>115</v>
      </c>
      <c r="B403" s="2" t="s">
        <v>171</v>
      </c>
      <c r="C403" s="4">
        <v>4.2389333965802196</v>
      </c>
      <c r="D403" s="4">
        <v>13.341474232593001</v>
      </c>
      <c r="E403" s="4">
        <v>14.633598532565101</v>
      </c>
      <c r="F403" s="4">
        <v>8.2642607352835107</v>
      </c>
      <c r="G403" s="5"/>
      <c r="H403" s="4">
        <v>0.17730420740116401</v>
      </c>
      <c r="I403" s="4">
        <v>5.6695147682687903</v>
      </c>
      <c r="J403" s="4">
        <v>69.664393332152997</v>
      </c>
      <c r="K403" s="4">
        <v>87.216206466820296</v>
      </c>
      <c r="L403" s="4">
        <v>69.162098219825495</v>
      </c>
    </row>
    <row r="404" spans="1:12" x14ac:dyDescent="0.3">
      <c r="A404" s="10" t="s">
        <v>115</v>
      </c>
      <c r="B404" s="2" t="s">
        <v>183</v>
      </c>
      <c r="C404" s="4">
        <v>6.5443779678513296</v>
      </c>
      <c r="D404" s="4">
        <v>15.6469188038641</v>
      </c>
      <c r="E404" s="4">
        <v>16.939035545720898</v>
      </c>
      <c r="F404" s="4">
        <v>10.5717754667991</v>
      </c>
      <c r="G404" s="5"/>
      <c r="H404" s="4">
        <v>0.165648804836215</v>
      </c>
      <c r="I404" s="4">
        <v>6.02767385557721</v>
      </c>
      <c r="J404" s="4">
        <v>117.86491457249601</v>
      </c>
      <c r="K404" s="4">
        <v>87.177016766355294</v>
      </c>
      <c r="L404" s="4">
        <v>79.242092274307694</v>
      </c>
    </row>
    <row r="405" spans="1:12" x14ac:dyDescent="0.3">
      <c r="A405" s="10" t="s">
        <v>115</v>
      </c>
      <c r="B405" s="2" t="s">
        <v>184</v>
      </c>
      <c r="C405" s="4">
        <v>6.0072820800775704</v>
      </c>
      <c r="D405" s="4">
        <v>15.109822916090399</v>
      </c>
      <c r="E405" s="4">
        <v>16.401939657947199</v>
      </c>
      <c r="F405" s="4">
        <v>10.032609418780901</v>
      </c>
      <c r="G405" s="5"/>
      <c r="H405" s="4">
        <v>0.164555297608382</v>
      </c>
      <c r="I405" s="4">
        <v>6.9393281019885</v>
      </c>
      <c r="J405" s="4">
        <v>70.663525955183502</v>
      </c>
      <c r="K405" s="4">
        <v>89.340688391039905</v>
      </c>
      <c r="L405" s="4">
        <v>73.0930901139225</v>
      </c>
    </row>
    <row r="406" spans="1:12" x14ac:dyDescent="0.3">
      <c r="A406" s="10" t="s">
        <v>115</v>
      </c>
      <c r="B406" s="2" t="s">
        <v>185</v>
      </c>
      <c r="C406" s="4">
        <v>6.5443779678513403</v>
      </c>
      <c r="D406" s="4">
        <v>15.6469188038642</v>
      </c>
      <c r="E406" s="4">
        <v>16.939035545721001</v>
      </c>
      <c r="F406" s="4">
        <v>10.571775466799201</v>
      </c>
      <c r="G406" s="5"/>
      <c r="H406" s="4">
        <v>0.16564880483621999</v>
      </c>
      <c r="I406" s="4">
        <v>5.7674608178089297</v>
      </c>
      <c r="J406" s="4">
        <v>67.435115295212498</v>
      </c>
      <c r="K406" s="4">
        <v>86.932610633301906</v>
      </c>
      <c r="L406" s="4">
        <v>75.738955756820801</v>
      </c>
    </row>
    <row r="407" spans="1:12" x14ac:dyDescent="0.3">
      <c r="A407" s="2" t="s">
        <v>116</v>
      </c>
      <c r="B407" s="2" t="s">
        <v>173</v>
      </c>
      <c r="C407" s="4">
        <v>60.868608318191797</v>
      </c>
      <c r="D407" s="4">
        <v>58.926733976484499</v>
      </c>
      <c r="E407" s="4">
        <v>51.196200350239998</v>
      </c>
      <c r="F407" s="4">
        <v>47.942317142890403</v>
      </c>
      <c r="G407" s="4">
        <v>40.900592165178303</v>
      </c>
      <c r="H407" s="4">
        <v>37.597488493732598</v>
      </c>
      <c r="I407" s="4">
        <v>34.501887629292597</v>
      </c>
      <c r="J407" s="4">
        <v>31.722265645947601</v>
      </c>
      <c r="K407" s="4">
        <v>29.216354523804899</v>
      </c>
      <c r="L407" s="4">
        <v>26.740299446303499</v>
      </c>
    </row>
    <row r="408" spans="1:12" x14ac:dyDescent="0.3">
      <c r="A408" s="10" t="s">
        <v>116</v>
      </c>
      <c r="B408" s="2" t="s">
        <v>170</v>
      </c>
      <c r="C408" s="4">
        <v>60.868608318191797</v>
      </c>
      <c r="D408" s="4">
        <v>58.923317355236797</v>
      </c>
      <c r="E408" s="4">
        <v>51.451015591384198</v>
      </c>
      <c r="F408" s="4">
        <v>47.943924063355297</v>
      </c>
      <c r="G408" s="4">
        <v>40.836699491601301</v>
      </c>
      <c r="H408" s="4">
        <v>37.497916797396798</v>
      </c>
      <c r="I408" s="4">
        <v>34.267123568523601</v>
      </c>
      <c r="J408" s="4">
        <v>31.0752280356526</v>
      </c>
      <c r="K408" s="4">
        <v>28.266517152379699</v>
      </c>
      <c r="L408" s="4">
        <v>25.711191828985399</v>
      </c>
    </row>
    <row r="409" spans="1:12" x14ac:dyDescent="0.3">
      <c r="A409" s="10" t="s">
        <v>116</v>
      </c>
      <c r="B409" s="2" t="s">
        <v>174</v>
      </c>
      <c r="C409" s="4">
        <v>60.868608318191797</v>
      </c>
      <c r="D409" s="4">
        <v>58.923317355236797</v>
      </c>
      <c r="E409" s="4">
        <v>51.451064058206398</v>
      </c>
      <c r="F409" s="4">
        <v>47.943965511677</v>
      </c>
      <c r="G409" s="4">
        <v>40.836699491601301</v>
      </c>
      <c r="H409" s="4">
        <v>37.497916797396798</v>
      </c>
      <c r="I409" s="4">
        <v>34.267123568523601</v>
      </c>
      <c r="J409" s="4">
        <v>31.025330551413099</v>
      </c>
      <c r="K409" s="4">
        <v>28.266431527012401</v>
      </c>
      <c r="L409" s="4">
        <v>25.711664758119301</v>
      </c>
    </row>
    <row r="410" spans="1:12" x14ac:dyDescent="0.3">
      <c r="A410" s="10" t="s">
        <v>116</v>
      </c>
      <c r="B410" s="2" t="s">
        <v>175</v>
      </c>
      <c r="C410" s="4">
        <v>60.868608318191797</v>
      </c>
      <c r="D410" s="4">
        <v>58.923316010775999</v>
      </c>
      <c r="E410" s="4">
        <v>51.448107398419403</v>
      </c>
      <c r="F410" s="4">
        <v>47.9441649524273</v>
      </c>
      <c r="G410" s="4">
        <v>40.836798401820801</v>
      </c>
      <c r="H410" s="4">
        <v>37.497916797396798</v>
      </c>
      <c r="I410" s="4">
        <v>34.267123568523601</v>
      </c>
      <c r="J410" s="4">
        <v>31.075228602645399</v>
      </c>
      <c r="K410" s="4">
        <v>28.2667993360498</v>
      </c>
      <c r="L410" s="4">
        <v>25.711191828985399</v>
      </c>
    </row>
    <row r="411" spans="1:12" x14ac:dyDescent="0.3">
      <c r="A411" s="10" t="s">
        <v>116</v>
      </c>
      <c r="B411" s="2" t="s">
        <v>176</v>
      </c>
      <c r="C411" s="4">
        <v>60.868608318191797</v>
      </c>
      <c r="D411" s="4">
        <v>58.923317355236797</v>
      </c>
      <c r="E411" s="4">
        <v>51.451064058206398</v>
      </c>
      <c r="F411" s="4">
        <v>47.943965511677</v>
      </c>
      <c r="G411" s="4">
        <v>40.836699491601301</v>
      </c>
      <c r="H411" s="4">
        <v>37.497916797396798</v>
      </c>
      <c r="I411" s="4">
        <v>34.267123568523601</v>
      </c>
      <c r="J411" s="4">
        <v>31.0270976010362</v>
      </c>
      <c r="K411" s="4">
        <v>28.266466258437202</v>
      </c>
      <c r="L411" s="4">
        <v>25.711224601599898</v>
      </c>
    </row>
    <row r="412" spans="1:12" x14ac:dyDescent="0.3">
      <c r="A412" s="10" t="s">
        <v>116</v>
      </c>
      <c r="B412" s="2" t="s">
        <v>177</v>
      </c>
      <c r="C412" s="4">
        <v>60.868608318191797</v>
      </c>
      <c r="D412" s="4">
        <v>58.923316010775999</v>
      </c>
      <c r="E412" s="4">
        <v>51.448107398419403</v>
      </c>
      <c r="F412" s="4">
        <v>47.9441649524273</v>
      </c>
      <c r="G412" s="4">
        <v>40.836798401820801</v>
      </c>
      <c r="H412" s="4">
        <v>37.497916797396798</v>
      </c>
      <c r="I412" s="4">
        <v>34.267123568523601</v>
      </c>
      <c r="J412" s="4">
        <v>31.075228602645399</v>
      </c>
      <c r="K412" s="4">
        <v>28.2667993360498</v>
      </c>
      <c r="L412" s="4">
        <v>25.711191828985399</v>
      </c>
    </row>
    <row r="413" spans="1:12" x14ac:dyDescent="0.3">
      <c r="A413" s="10" t="s">
        <v>116</v>
      </c>
      <c r="B413" s="2" t="s">
        <v>178</v>
      </c>
      <c r="C413" s="4">
        <v>60.868608318191797</v>
      </c>
      <c r="D413" s="4">
        <v>58.923316010775999</v>
      </c>
      <c r="E413" s="4">
        <v>51.448107398419403</v>
      </c>
      <c r="F413" s="4">
        <v>47.9441649524273</v>
      </c>
      <c r="G413" s="4">
        <v>40.836798401820801</v>
      </c>
      <c r="H413" s="4">
        <v>37.497916797396798</v>
      </c>
      <c r="I413" s="4">
        <v>34.267123568523601</v>
      </c>
      <c r="J413" s="4">
        <v>31.075228602645399</v>
      </c>
      <c r="K413" s="4">
        <v>28.2667993360498</v>
      </c>
      <c r="L413" s="4">
        <v>25.711191828985399</v>
      </c>
    </row>
    <row r="414" spans="1:12" x14ac:dyDescent="0.3">
      <c r="A414" s="10" t="s">
        <v>116</v>
      </c>
      <c r="B414" s="2" t="s">
        <v>179</v>
      </c>
      <c r="C414" s="4">
        <v>60.868608318191797</v>
      </c>
      <c r="D414" s="4">
        <v>58.923316010775999</v>
      </c>
      <c r="E414" s="4">
        <v>51.448107398419403</v>
      </c>
      <c r="F414" s="4">
        <v>47.9441649524273</v>
      </c>
      <c r="G414" s="4">
        <v>40.836798401820801</v>
      </c>
      <c r="H414" s="4">
        <v>37.497916797396798</v>
      </c>
      <c r="I414" s="4">
        <v>34.267123568523601</v>
      </c>
      <c r="J414" s="4">
        <v>31.075228602645399</v>
      </c>
      <c r="K414" s="4">
        <v>28.2667993360498</v>
      </c>
      <c r="L414" s="4">
        <v>25.711191828985399</v>
      </c>
    </row>
    <row r="415" spans="1:12" x14ac:dyDescent="0.3">
      <c r="A415" s="10" t="s">
        <v>116</v>
      </c>
      <c r="B415" s="2" t="s">
        <v>180</v>
      </c>
      <c r="C415" s="4">
        <v>60.868608318191797</v>
      </c>
      <c r="D415" s="4">
        <v>58.923317355236797</v>
      </c>
      <c r="E415" s="4">
        <v>51.451064058206398</v>
      </c>
      <c r="F415" s="4">
        <v>47.943965511677099</v>
      </c>
      <c r="G415" s="4">
        <v>40.836699491601301</v>
      </c>
      <c r="H415" s="4">
        <v>37.497916797396798</v>
      </c>
      <c r="I415" s="4">
        <v>34.267123568523601</v>
      </c>
      <c r="J415" s="4">
        <v>31.0270976010362</v>
      </c>
      <c r="K415" s="4">
        <v>28.266466258437099</v>
      </c>
      <c r="L415" s="4">
        <v>25.711224601599898</v>
      </c>
    </row>
    <row r="416" spans="1:12" x14ac:dyDescent="0.3">
      <c r="A416" s="10" t="s">
        <v>116</v>
      </c>
      <c r="B416" s="2" t="s">
        <v>181</v>
      </c>
      <c r="C416" s="4">
        <v>60.868608318191797</v>
      </c>
      <c r="D416" s="4">
        <v>58.923317355236797</v>
      </c>
      <c r="E416" s="4">
        <v>51.451064058206398</v>
      </c>
      <c r="F416" s="4">
        <v>47.943965511677</v>
      </c>
      <c r="G416" s="4">
        <v>40.836699491601301</v>
      </c>
      <c r="H416" s="4">
        <v>37.497916797396798</v>
      </c>
      <c r="I416" s="4">
        <v>34.267123568523601</v>
      </c>
      <c r="J416" s="4">
        <v>31.0270976010362</v>
      </c>
      <c r="K416" s="4">
        <v>28.266466258437202</v>
      </c>
      <c r="L416" s="4">
        <v>25.711224601599898</v>
      </c>
    </row>
    <row r="417" spans="1:12" x14ac:dyDescent="0.3">
      <c r="A417" s="10" t="s">
        <v>116</v>
      </c>
      <c r="B417" s="2" t="s">
        <v>182</v>
      </c>
      <c r="C417" s="4">
        <v>60.868608318191797</v>
      </c>
      <c r="D417" s="4">
        <v>58.923317355236797</v>
      </c>
      <c r="E417" s="4">
        <v>51.451064058206398</v>
      </c>
      <c r="F417" s="4">
        <v>47.943965511677</v>
      </c>
      <c r="G417" s="4">
        <v>40.836699491601301</v>
      </c>
      <c r="H417" s="4">
        <v>37.497916797396798</v>
      </c>
      <c r="I417" s="4">
        <v>34.267123568523601</v>
      </c>
      <c r="J417" s="4">
        <v>31.0270976010362</v>
      </c>
      <c r="K417" s="4">
        <v>28.266466258437202</v>
      </c>
      <c r="L417" s="4">
        <v>25.711224601599898</v>
      </c>
    </row>
    <row r="418" spans="1:12" x14ac:dyDescent="0.3">
      <c r="A418" s="10" t="s">
        <v>116</v>
      </c>
      <c r="B418" s="2" t="s">
        <v>171</v>
      </c>
      <c r="C418" s="4">
        <v>60.868608318191797</v>
      </c>
      <c r="D418" s="4">
        <v>58.923317355236797</v>
      </c>
      <c r="E418" s="4">
        <v>51.451015591384198</v>
      </c>
      <c r="F418" s="4">
        <v>47.943924063355297</v>
      </c>
      <c r="G418" s="4">
        <v>40.836699491601301</v>
      </c>
      <c r="H418" s="4">
        <v>37.497916797396798</v>
      </c>
      <c r="I418" s="4">
        <v>34.267123568523601</v>
      </c>
      <c r="J418" s="4">
        <v>31.0752280356526</v>
      </c>
      <c r="K418" s="4">
        <v>28.266517152379699</v>
      </c>
      <c r="L418" s="4">
        <v>25.711191828985399</v>
      </c>
    </row>
    <row r="419" spans="1:12" x14ac:dyDescent="0.3">
      <c r="A419" s="10" t="s">
        <v>116</v>
      </c>
      <c r="B419" s="2" t="s">
        <v>183</v>
      </c>
      <c r="C419" s="4">
        <v>60.868608318191797</v>
      </c>
      <c r="D419" s="4">
        <v>58.923317355236797</v>
      </c>
      <c r="E419" s="4">
        <v>51.451064058206398</v>
      </c>
      <c r="F419" s="4">
        <v>47.943965511677</v>
      </c>
      <c r="G419" s="4">
        <v>40.836699491601301</v>
      </c>
      <c r="H419" s="4">
        <v>37.497916797396798</v>
      </c>
      <c r="I419" s="4">
        <v>34.267123568523601</v>
      </c>
      <c r="J419" s="4">
        <v>31.025330551413099</v>
      </c>
      <c r="K419" s="4">
        <v>28.266431527012401</v>
      </c>
      <c r="L419" s="4">
        <v>25.711664758119301</v>
      </c>
    </row>
    <row r="420" spans="1:12" x14ac:dyDescent="0.3">
      <c r="A420" s="10" t="s">
        <v>116</v>
      </c>
      <c r="B420" s="2" t="s">
        <v>184</v>
      </c>
      <c r="C420" s="4">
        <v>60.868608318191797</v>
      </c>
      <c r="D420" s="4">
        <v>58.923316010775999</v>
      </c>
      <c r="E420" s="4">
        <v>51.448107398419403</v>
      </c>
      <c r="F420" s="4">
        <v>47.9441649524273</v>
      </c>
      <c r="G420" s="4">
        <v>40.836798401820801</v>
      </c>
      <c r="H420" s="4">
        <v>37.497916797396798</v>
      </c>
      <c r="I420" s="4">
        <v>34.267123568523601</v>
      </c>
      <c r="J420" s="4">
        <v>31.075228602645399</v>
      </c>
      <c r="K420" s="4">
        <v>28.2667993360498</v>
      </c>
      <c r="L420" s="4">
        <v>25.711191828985399</v>
      </c>
    </row>
    <row r="421" spans="1:12" x14ac:dyDescent="0.3">
      <c r="A421" s="10" t="s">
        <v>116</v>
      </c>
      <c r="B421" s="2" t="s">
        <v>185</v>
      </c>
      <c r="C421" s="4">
        <v>60.868608318191797</v>
      </c>
      <c r="D421" s="4">
        <v>58.923317355236797</v>
      </c>
      <c r="E421" s="4">
        <v>51.451064058206398</v>
      </c>
      <c r="F421" s="4">
        <v>47.943965511677</v>
      </c>
      <c r="G421" s="4">
        <v>40.836699491601301</v>
      </c>
      <c r="H421" s="4">
        <v>37.497916797396798</v>
      </c>
      <c r="I421" s="4">
        <v>34.267123568523601</v>
      </c>
      <c r="J421" s="4">
        <v>31.0270976010362</v>
      </c>
      <c r="K421" s="4">
        <v>28.266466258437202</v>
      </c>
      <c r="L421" s="4">
        <v>25.711224601599898</v>
      </c>
    </row>
    <row r="422" spans="1:12" x14ac:dyDescent="0.3">
      <c r="A422" s="2" t="s">
        <v>117</v>
      </c>
      <c r="B422" s="2" t="s">
        <v>173</v>
      </c>
      <c r="C422" s="4">
        <v>5006.5241170996196</v>
      </c>
      <c r="D422" s="4">
        <v>3779.9212846654</v>
      </c>
      <c r="E422" s="4">
        <v>1242.2714251057801</v>
      </c>
      <c r="F422" s="4">
        <v>1042.60234623621</v>
      </c>
      <c r="G422" s="4">
        <v>903.07040974005201</v>
      </c>
      <c r="H422" s="4">
        <v>838.29123932433595</v>
      </c>
      <c r="I422" s="4">
        <v>756.21357387537205</v>
      </c>
      <c r="J422" s="4">
        <v>634.66398104257496</v>
      </c>
      <c r="K422" s="4">
        <v>550.488471897826</v>
      </c>
      <c r="L422" s="4">
        <v>478.28051363620199</v>
      </c>
    </row>
    <row r="423" spans="1:12" x14ac:dyDescent="0.3">
      <c r="A423" s="10" t="s">
        <v>117</v>
      </c>
      <c r="B423" s="2" t="s">
        <v>170</v>
      </c>
      <c r="C423" s="4">
        <v>5006.5241170996196</v>
      </c>
      <c r="D423" s="4">
        <v>3779.9215579819402</v>
      </c>
      <c r="E423" s="4">
        <v>1242.2714251057801</v>
      </c>
      <c r="F423" s="4">
        <v>955.45630302824998</v>
      </c>
      <c r="G423" s="4">
        <v>470.96220341034899</v>
      </c>
      <c r="H423" s="4">
        <v>121.256582412288</v>
      </c>
      <c r="I423" s="4">
        <v>127.921030304322</v>
      </c>
      <c r="J423" s="4">
        <v>159.666620189497</v>
      </c>
      <c r="K423" s="4">
        <v>174.79939628941801</v>
      </c>
      <c r="L423" s="4">
        <v>156.57913640832899</v>
      </c>
    </row>
    <row r="424" spans="1:12" x14ac:dyDescent="0.3">
      <c r="A424" s="10" t="s">
        <v>117</v>
      </c>
      <c r="B424" s="2" t="s">
        <v>174</v>
      </c>
      <c r="C424" s="4">
        <v>5006.5241170996196</v>
      </c>
      <c r="D424" s="4">
        <v>3779.9215579819402</v>
      </c>
      <c r="E424" s="4">
        <v>1242.2714251057801</v>
      </c>
      <c r="F424" s="4">
        <v>954.18881338737799</v>
      </c>
      <c r="G424" s="4">
        <v>477.72336210933003</v>
      </c>
      <c r="H424" s="4">
        <v>122.187064682429</v>
      </c>
      <c r="I424" s="4">
        <v>128.360341454901</v>
      </c>
      <c r="J424" s="4">
        <v>159.933059005844</v>
      </c>
      <c r="K424" s="4">
        <v>175.303804085416</v>
      </c>
      <c r="L424" s="4">
        <v>161.52860101965001</v>
      </c>
    </row>
    <row r="425" spans="1:12" x14ac:dyDescent="0.3">
      <c r="A425" s="10" t="s">
        <v>117</v>
      </c>
      <c r="B425" s="2" t="s">
        <v>175</v>
      </c>
      <c r="C425" s="4">
        <v>5006.5241170996196</v>
      </c>
      <c r="D425" s="4">
        <v>3779.9215579819402</v>
      </c>
      <c r="E425" s="4">
        <v>1242.2714251057801</v>
      </c>
      <c r="F425" s="4">
        <v>955.11955274746799</v>
      </c>
      <c r="G425" s="4">
        <v>471.20507940177902</v>
      </c>
      <c r="H425" s="4">
        <v>120.987245847724</v>
      </c>
      <c r="I425" s="4">
        <v>128.35884478129901</v>
      </c>
      <c r="J425" s="4">
        <v>159.434268288483</v>
      </c>
      <c r="K425" s="4">
        <v>175.16617050718699</v>
      </c>
      <c r="L425" s="4">
        <v>156.123064368884</v>
      </c>
    </row>
    <row r="426" spans="1:12" x14ac:dyDescent="0.3">
      <c r="A426" s="10" t="s">
        <v>117</v>
      </c>
      <c r="B426" s="2" t="s">
        <v>176</v>
      </c>
      <c r="C426" s="4">
        <v>5006.5241170996196</v>
      </c>
      <c r="D426" s="4">
        <v>3779.9215579819502</v>
      </c>
      <c r="E426" s="4">
        <v>1242.2714251057801</v>
      </c>
      <c r="F426" s="4">
        <v>954.22401608873304</v>
      </c>
      <c r="G426" s="4">
        <v>477.69257930229702</v>
      </c>
      <c r="H426" s="4">
        <v>122.198674558603</v>
      </c>
      <c r="I426" s="4">
        <v>128.645925881506</v>
      </c>
      <c r="J426" s="4">
        <v>162.64682350234901</v>
      </c>
      <c r="K426" s="4">
        <v>180.84981525133699</v>
      </c>
      <c r="L426" s="4">
        <v>168.10851645414101</v>
      </c>
    </row>
    <row r="427" spans="1:12" x14ac:dyDescent="0.3">
      <c r="A427" s="10" t="s">
        <v>117</v>
      </c>
      <c r="B427" s="2" t="s">
        <v>177</v>
      </c>
      <c r="C427" s="4">
        <v>5006.5241170996196</v>
      </c>
      <c r="D427" s="4">
        <v>3779.9215579819502</v>
      </c>
      <c r="E427" s="4">
        <v>1242.2714251057801</v>
      </c>
      <c r="F427" s="4">
        <v>955.12034941134903</v>
      </c>
      <c r="G427" s="4">
        <v>471.18881510047498</v>
      </c>
      <c r="H427" s="4">
        <v>120.993633694176</v>
      </c>
      <c r="I427" s="4">
        <v>128.36148723610299</v>
      </c>
      <c r="J427" s="4">
        <v>159.44461290364001</v>
      </c>
      <c r="K427" s="4">
        <v>175.17651512309999</v>
      </c>
      <c r="L427" s="4">
        <v>155.51402574481901</v>
      </c>
    </row>
    <row r="428" spans="1:12" x14ac:dyDescent="0.3">
      <c r="A428" s="10" t="s">
        <v>117</v>
      </c>
      <c r="B428" s="2" t="s">
        <v>178</v>
      </c>
      <c r="C428" s="4">
        <v>5006.5241170996196</v>
      </c>
      <c r="D428" s="4">
        <v>3779.9215579819402</v>
      </c>
      <c r="E428" s="4">
        <v>1242.2714251057801</v>
      </c>
      <c r="F428" s="4">
        <v>955.12034941135801</v>
      </c>
      <c r="G428" s="4">
        <v>471.18881528168401</v>
      </c>
      <c r="H428" s="4">
        <v>120.993633730363</v>
      </c>
      <c r="I428" s="4">
        <v>128.36148723373501</v>
      </c>
      <c r="J428" s="4">
        <v>159.44461290130701</v>
      </c>
      <c r="K428" s="4">
        <v>175.176515120766</v>
      </c>
      <c r="L428" s="4">
        <v>155.51402574706</v>
      </c>
    </row>
    <row r="429" spans="1:12" x14ac:dyDescent="0.3">
      <c r="A429" s="10" t="s">
        <v>117</v>
      </c>
      <c r="B429" s="2" t="s">
        <v>179</v>
      </c>
      <c r="C429" s="4">
        <v>5006.5241170996196</v>
      </c>
      <c r="D429" s="4">
        <v>3779.9215579819402</v>
      </c>
      <c r="E429" s="4">
        <v>1242.2714251057801</v>
      </c>
      <c r="F429" s="4">
        <v>955.12034941133697</v>
      </c>
      <c r="G429" s="4">
        <v>471.18881510120701</v>
      </c>
      <c r="H429" s="4">
        <v>120.993633730675</v>
      </c>
      <c r="I429" s="4">
        <v>128.36148723379</v>
      </c>
      <c r="J429" s="4">
        <v>159.44461290139401</v>
      </c>
      <c r="K429" s="4">
        <v>175.176515120853</v>
      </c>
      <c r="L429" s="4">
        <v>155.514025746388</v>
      </c>
    </row>
    <row r="430" spans="1:12" x14ac:dyDescent="0.3">
      <c r="A430" s="10" t="s">
        <v>117</v>
      </c>
      <c r="B430" s="2" t="s">
        <v>180</v>
      </c>
      <c r="C430" s="4">
        <v>5006.5241170996196</v>
      </c>
      <c r="D430" s="4">
        <v>3779.9215579819402</v>
      </c>
      <c r="E430" s="4">
        <v>1242.2714251057801</v>
      </c>
      <c r="F430" s="4">
        <v>954.22401608871905</v>
      </c>
      <c r="G430" s="4">
        <v>477.69257930247301</v>
      </c>
      <c r="H430" s="4">
        <v>122.19867455859401</v>
      </c>
      <c r="I430" s="4">
        <v>128.64592588150501</v>
      </c>
      <c r="J430" s="4">
        <v>162.646823502351</v>
      </c>
      <c r="K430" s="4">
        <v>180.84981525133699</v>
      </c>
      <c r="L430" s="4">
        <v>168.10851645414201</v>
      </c>
    </row>
    <row r="431" spans="1:12" x14ac:dyDescent="0.3">
      <c r="A431" s="10" t="s">
        <v>117</v>
      </c>
      <c r="B431" s="2" t="s">
        <v>181</v>
      </c>
      <c r="C431" s="4">
        <v>5006.5241170996196</v>
      </c>
      <c r="D431" s="4">
        <v>3779.9215579819502</v>
      </c>
      <c r="E431" s="4">
        <v>1242.2714251057801</v>
      </c>
      <c r="F431" s="4">
        <v>954.22401608852999</v>
      </c>
      <c r="G431" s="4">
        <v>477.69257930232999</v>
      </c>
      <c r="H431" s="4">
        <v>122.198674558601</v>
      </c>
      <c r="I431" s="4">
        <v>128.64592588151001</v>
      </c>
      <c r="J431" s="4">
        <v>162.646823502346</v>
      </c>
      <c r="K431" s="4">
        <v>180.849815251341</v>
      </c>
      <c r="L431" s="4">
        <v>168.108516454138</v>
      </c>
    </row>
    <row r="432" spans="1:12" x14ac:dyDescent="0.3">
      <c r="A432" s="10" t="s">
        <v>117</v>
      </c>
      <c r="B432" s="2" t="s">
        <v>182</v>
      </c>
      <c r="C432" s="4">
        <v>5006.5241170996196</v>
      </c>
      <c r="D432" s="4">
        <v>3779.9215579819402</v>
      </c>
      <c r="E432" s="4">
        <v>1242.2714251057801</v>
      </c>
      <c r="F432" s="4">
        <v>954.22401608865698</v>
      </c>
      <c r="G432" s="4">
        <v>477.69257930245601</v>
      </c>
      <c r="H432" s="4">
        <v>122.198674558595</v>
      </c>
      <c r="I432" s="4">
        <v>128.64592588149901</v>
      </c>
      <c r="J432" s="4">
        <v>162.64682350235401</v>
      </c>
      <c r="K432" s="4">
        <v>180.84981525133401</v>
      </c>
      <c r="L432" s="4">
        <v>168.10851645414101</v>
      </c>
    </row>
    <row r="433" spans="1:12" x14ac:dyDescent="0.3">
      <c r="A433" s="10" t="s">
        <v>117</v>
      </c>
      <c r="B433" s="2" t="s">
        <v>171</v>
      </c>
      <c r="C433" s="4">
        <v>5006.5241170996196</v>
      </c>
      <c r="D433" s="4">
        <v>3779.9215579819402</v>
      </c>
      <c r="E433" s="4">
        <v>1242.2714251057801</v>
      </c>
      <c r="F433" s="4">
        <v>955.45630302855295</v>
      </c>
      <c r="G433" s="4">
        <v>470.96220341049099</v>
      </c>
      <c r="H433" s="4">
        <v>121.25658238948201</v>
      </c>
      <c r="I433" s="4">
        <v>127.921030304349</v>
      </c>
      <c r="J433" s="4">
        <v>159.66662018949401</v>
      </c>
      <c r="K433" s="4">
        <v>174.799396289415</v>
      </c>
      <c r="L433" s="4">
        <v>156.57913640835801</v>
      </c>
    </row>
    <row r="434" spans="1:12" x14ac:dyDescent="0.3">
      <c r="A434" s="10" t="s">
        <v>117</v>
      </c>
      <c r="B434" s="2" t="s">
        <v>183</v>
      </c>
      <c r="C434" s="4">
        <v>5006.5241170996196</v>
      </c>
      <c r="D434" s="4">
        <v>3779.9215579819402</v>
      </c>
      <c r="E434" s="4">
        <v>1242.2714251057801</v>
      </c>
      <c r="F434" s="4">
        <v>954.18881338739197</v>
      </c>
      <c r="G434" s="4">
        <v>477.72336210933099</v>
      </c>
      <c r="H434" s="4">
        <v>122.187064682429</v>
      </c>
      <c r="I434" s="4">
        <v>128.36034145490001</v>
      </c>
      <c r="J434" s="4">
        <v>159.933059005909</v>
      </c>
      <c r="K434" s="4">
        <v>175.30380408548399</v>
      </c>
      <c r="L434" s="4">
        <v>161.52860101970199</v>
      </c>
    </row>
    <row r="435" spans="1:12" x14ac:dyDescent="0.3">
      <c r="A435" s="10" t="s">
        <v>117</v>
      </c>
      <c r="B435" s="2" t="s">
        <v>184</v>
      </c>
      <c r="C435" s="4">
        <v>5006.5241170996196</v>
      </c>
      <c r="D435" s="4">
        <v>3779.9215579819502</v>
      </c>
      <c r="E435" s="4">
        <v>1242.2714251057801</v>
      </c>
      <c r="F435" s="4">
        <v>955.11955274741501</v>
      </c>
      <c r="G435" s="4">
        <v>471.20507940184098</v>
      </c>
      <c r="H435" s="4">
        <v>120.987245847773</v>
      </c>
      <c r="I435" s="4">
        <v>128.35884478135199</v>
      </c>
      <c r="J435" s="4">
        <v>159.434268288129</v>
      </c>
      <c r="K435" s="4">
        <v>175.166170506832</v>
      </c>
      <c r="L435" s="4">
        <v>156.123064370777</v>
      </c>
    </row>
    <row r="436" spans="1:12" x14ac:dyDescent="0.3">
      <c r="A436" s="10" t="s">
        <v>117</v>
      </c>
      <c r="B436" s="2" t="s">
        <v>185</v>
      </c>
      <c r="C436" s="4">
        <v>5006.5241170996196</v>
      </c>
      <c r="D436" s="4">
        <v>3779.9215579819502</v>
      </c>
      <c r="E436" s="4">
        <v>1242.2714251057801</v>
      </c>
      <c r="F436" s="4">
        <v>954.22401608871905</v>
      </c>
      <c r="G436" s="4">
        <v>477.69257930234699</v>
      </c>
      <c r="H436" s="4">
        <v>122.19867455859401</v>
      </c>
      <c r="I436" s="4">
        <v>128.64592588150299</v>
      </c>
      <c r="J436" s="4">
        <v>162.64682350234901</v>
      </c>
      <c r="K436" s="4">
        <v>180.849815251336</v>
      </c>
      <c r="L436" s="4">
        <v>168.10851645413999</v>
      </c>
    </row>
    <row r="437" spans="1:12" x14ac:dyDescent="0.3">
      <c r="A437" s="2" t="s">
        <v>119</v>
      </c>
      <c r="B437" s="2" t="s">
        <v>173</v>
      </c>
      <c r="C437" s="4">
        <v>1240.7384990332</v>
      </c>
      <c r="D437" s="4">
        <v>1100.5134312729199</v>
      </c>
      <c r="E437" s="4">
        <v>1125.3284453941101</v>
      </c>
      <c r="F437" s="4">
        <v>1273.58355237911</v>
      </c>
      <c r="G437" s="4">
        <v>1242.67519090011</v>
      </c>
      <c r="H437" s="4">
        <v>1203.9671150439201</v>
      </c>
      <c r="I437" s="4">
        <v>1179.5315183507601</v>
      </c>
      <c r="J437" s="4">
        <v>1152.60056076467</v>
      </c>
      <c r="K437" s="4">
        <v>1186.6725254109999</v>
      </c>
      <c r="L437" s="4">
        <v>1182.0704002872201</v>
      </c>
    </row>
    <row r="438" spans="1:12" x14ac:dyDescent="0.3">
      <c r="A438" s="10" t="s">
        <v>119</v>
      </c>
      <c r="B438" s="2" t="s">
        <v>170</v>
      </c>
      <c r="C438" s="4">
        <v>1240.7330523881301</v>
      </c>
      <c r="D438" s="4">
        <v>1105.9716237288201</v>
      </c>
      <c r="E438" s="4">
        <v>1134.0191481519801</v>
      </c>
      <c r="F438" s="4">
        <v>1265.6064743253501</v>
      </c>
      <c r="G438" s="4">
        <v>1168.7103809048599</v>
      </c>
      <c r="H438" s="4">
        <v>1087.8108477992</v>
      </c>
      <c r="I438" s="4">
        <v>991.86497992736599</v>
      </c>
      <c r="J438" s="4">
        <v>769.04379619433496</v>
      </c>
      <c r="K438" s="4">
        <v>790.55701285389398</v>
      </c>
      <c r="L438" s="4">
        <v>804.54362982740304</v>
      </c>
    </row>
    <row r="439" spans="1:12" x14ac:dyDescent="0.3">
      <c r="A439" s="10" t="s">
        <v>119</v>
      </c>
      <c r="B439" s="2" t="s">
        <v>174</v>
      </c>
      <c r="C439" s="4">
        <v>1240.7330523881301</v>
      </c>
      <c r="D439" s="4">
        <v>1106.29255520129</v>
      </c>
      <c r="E439" s="4">
        <v>1133.65973707071</v>
      </c>
      <c r="F439" s="4">
        <v>1265.6282142172499</v>
      </c>
      <c r="G439" s="4">
        <v>1168.51768095279</v>
      </c>
      <c r="H439" s="4">
        <v>1087.6273874210799</v>
      </c>
      <c r="I439" s="4">
        <v>1000.1669570099</v>
      </c>
      <c r="J439" s="4">
        <v>769.02027100530597</v>
      </c>
      <c r="K439" s="4">
        <v>790.55648909968397</v>
      </c>
      <c r="L439" s="4">
        <v>804.56117236350201</v>
      </c>
    </row>
    <row r="440" spans="1:12" x14ac:dyDescent="0.3">
      <c r="A440" s="10" t="s">
        <v>119</v>
      </c>
      <c r="B440" s="2" t="s">
        <v>175</v>
      </c>
      <c r="C440" s="4">
        <v>1240.7330523881301</v>
      </c>
      <c r="D440" s="4">
        <v>1106.01392475068</v>
      </c>
      <c r="E440" s="4">
        <v>1133.09342299679</v>
      </c>
      <c r="F440" s="4">
        <v>1265.6379493495599</v>
      </c>
      <c r="G440" s="4">
        <v>1169.2774857470999</v>
      </c>
      <c r="H440" s="4">
        <v>1088.3448267875399</v>
      </c>
      <c r="I440" s="4">
        <v>986.19166464258399</v>
      </c>
      <c r="J440" s="4">
        <v>769.06234422756097</v>
      </c>
      <c r="K440" s="4">
        <v>790.55706120267496</v>
      </c>
      <c r="L440" s="4">
        <v>804.56117236350201</v>
      </c>
    </row>
    <row r="441" spans="1:12" x14ac:dyDescent="0.3">
      <c r="A441" s="10" t="s">
        <v>119</v>
      </c>
      <c r="B441" s="2" t="s">
        <v>176</v>
      </c>
      <c r="C441" s="4">
        <v>1240.7330523881301</v>
      </c>
      <c r="D441" s="4">
        <v>1105.97185268974</v>
      </c>
      <c r="E441" s="4">
        <v>1133.70628056747</v>
      </c>
      <c r="F441" s="4">
        <v>1265.7767765076401</v>
      </c>
      <c r="G441" s="4">
        <v>1168.51768095279</v>
      </c>
      <c r="H441" s="4">
        <v>1085.16499415352</v>
      </c>
      <c r="I441" s="4">
        <v>996.94078105623896</v>
      </c>
      <c r="J441" s="4">
        <v>769.03474709816601</v>
      </c>
      <c r="K441" s="4">
        <v>790.55701285389398</v>
      </c>
      <c r="L441" s="4">
        <v>804.56117236350201</v>
      </c>
    </row>
    <row r="442" spans="1:12" x14ac:dyDescent="0.3">
      <c r="A442" s="10" t="s">
        <v>119</v>
      </c>
      <c r="B442" s="2" t="s">
        <v>177</v>
      </c>
      <c r="C442" s="4">
        <v>1240.7330523881301</v>
      </c>
      <c r="D442" s="4">
        <v>1106.01392475068</v>
      </c>
      <c r="E442" s="4">
        <v>1133.0934229956299</v>
      </c>
      <c r="F442" s="4">
        <v>1265.6379493495599</v>
      </c>
      <c r="G442" s="4">
        <v>1169.2774857470999</v>
      </c>
      <c r="H442" s="4">
        <v>1088.3448267875399</v>
      </c>
      <c r="I442" s="4">
        <v>986.16854957699195</v>
      </c>
      <c r="J442" s="4">
        <v>769.06179669045605</v>
      </c>
      <c r="K442" s="4">
        <v>790.55708601818799</v>
      </c>
      <c r="L442" s="4">
        <v>804.56117236350804</v>
      </c>
    </row>
    <row r="443" spans="1:12" x14ac:dyDescent="0.3">
      <c r="A443" s="10" t="s">
        <v>119</v>
      </c>
      <c r="B443" s="2" t="s">
        <v>178</v>
      </c>
      <c r="C443" s="4">
        <v>1240.7330523881301</v>
      </c>
      <c r="D443" s="4">
        <v>1106.01392475068</v>
      </c>
      <c r="E443" s="4">
        <v>1134.00349448473</v>
      </c>
      <c r="F443" s="4">
        <v>1265.9233895682701</v>
      </c>
      <c r="G443" s="4">
        <v>1169.2774857470999</v>
      </c>
      <c r="H443" s="4">
        <v>1088.3448267875399</v>
      </c>
      <c r="I443" s="4">
        <v>986.168549576994</v>
      </c>
      <c r="J443" s="4">
        <v>769.061796690444</v>
      </c>
      <c r="K443" s="4">
        <v>790.55708601818799</v>
      </c>
      <c r="L443" s="4">
        <v>804.56117236350599</v>
      </c>
    </row>
    <row r="444" spans="1:12" x14ac:dyDescent="0.3">
      <c r="A444" s="10" t="s">
        <v>119</v>
      </c>
      <c r="B444" s="2" t="s">
        <v>179</v>
      </c>
      <c r="C444" s="4">
        <v>1240.7330523881301</v>
      </c>
      <c r="D444" s="4">
        <v>1106.01514214028</v>
      </c>
      <c r="E444" s="4">
        <v>1133.5268189338899</v>
      </c>
      <c r="F444" s="4">
        <v>1265.6427706586901</v>
      </c>
      <c r="G444" s="4">
        <v>1169.2774857470999</v>
      </c>
      <c r="H444" s="4">
        <v>1088.3448267875399</v>
      </c>
      <c r="I444" s="4">
        <v>986.168549576994</v>
      </c>
      <c r="J444" s="4">
        <v>769.06179669044798</v>
      </c>
      <c r="K444" s="4">
        <v>790.55708601818799</v>
      </c>
      <c r="L444" s="4">
        <v>804.561172363266</v>
      </c>
    </row>
    <row r="445" spans="1:12" x14ac:dyDescent="0.3">
      <c r="A445" s="10" t="s">
        <v>119</v>
      </c>
      <c r="B445" s="2" t="s">
        <v>180</v>
      </c>
      <c r="C445" s="4">
        <v>1240.7330523881301</v>
      </c>
      <c r="D445" s="4">
        <v>1105.97185268974</v>
      </c>
      <c r="E445" s="4">
        <v>1133.7062805670701</v>
      </c>
      <c r="F445" s="4">
        <v>1265.6227751355</v>
      </c>
      <c r="G445" s="4">
        <v>1168.51768095279</v>
      </c>
      <c r="H445" s="4">
        <v>1085.16499415352</v>
      </c>
      <c r="I445" s="4">
        <v>996.94078105352196</v>
      </c>
      <c r="J445" s="4">
        <v>769.03474709816703</v>
      </c>
      <c r="K445" s="4">
        <v>790.55701285389398</v>
      </c>
      <c r="L445" s="4">
        <v>804.56117236350303</v>
      </c>
    </row>
    <row r="446" spans="1:12" x14ac:dyDescent="0.3">
      <c r="A446" s="10" t="s">
        <v>119</v>
      </c>
      <c r="B446" s="2" t="s">
        <v>181</v>
      </c>
      <c r="C446" s="4">
        <v>1240.7330523881301</v>
      </c>
      <c r="D446" s="4">
        <v>1105.97185268974</v>
      </c>
      <c r="E446" s="4">
        <v>1133.70628056136</v>
      </c>
      <c r="F446" s="4">
        <v>1266.1292859034099</v>
      </c>
      <c r="G446" s="4">
        <v>1168.51768095279</v>
      </c>
      <c r="H446" s="4">
        <v>1085.16499415352</v>
      </c>
      <c r="I446" s="4">
        <v>996.94078105540302</v>
      </c>
      <c r="J446" s="4">
        <v>769.03474709816601</v>
      </c>
      <c r="K446" s="4">
        <v>790.55701285389398</v>
      </c>
      <c r="L446" s="4">
        <v>804.56117236350201</v>
      </c>
    </row>
    <row r="447" spans="1:12" x14ac:dyDescent="0.3">
      <c r="A447" s="10" t="s">
        <v>119</v>
      </c>
      <c r="B447" s="2" t="s">
        <v>182</v>
      </c>
      <c r="C447" s="4">
        <v>1240.7330523881301</v>
      </c>
      <c r="D447" s="4">
        <v>1105.97185268974</v>
      </c>
      <c r="E447" s="4">
        <v>1133.7062805655901</v>
      </c>
      <c r="F447" s="4">
        <v>1265.9130366633501</v>
      </c>
      <c r="G447" s="4">
        <v>1168.51768095279</v>
      </c>
      <c r="H447" s="4">
        <v>1085.16499415352</v>
      </c>
      <c r="I447" s="4">
        <v>996.940781052332</v>
      </c>
      <c r="J447" s="4">
        <v>769.03474709798695</v>
      </c>
      <c r="K447" s="4">
        <v>790.55701285389398</v>
      </c>
      <c r="L447" s="4">
        <v>804.56117236350201</v>
      </c>
    </row>
    <row r="448" spans="1:12" x14ac:dyDescent="0.3">
      <c r="A448" s="10" t="s">
        <v>119</v>
      </c>
      <c r="B448" s="2" t="s">
        <v>171</v>
      </c>
      <c r="C448" s="4">
        <v>1240.7330523881301</v>
      </c>
      <c r="D448" s="4">
        <v>1105.9716237288201</v>
      </c>
      <c r="E448" s="4">
        <v>1134.0191481530401</v>
      </c>
      <c r="F448" s="4">
        <v>1265.6636878240699</v>
      </c>
      <c r="G448" s="4">
        <v>1168.8298422715</v>
      </c>
      <c r="H448" s="4">
        <v>1087.69138643256</v>
      </c>
      <c r="I448" s="4">
        <v>991.86497992736599</v>
      </c>
      <c r="J448" s="4">
        <v>769.04379619433496</v>
      </c>
      <c r="K448" s="4">
        <v>790.55701285389398</v>
      </c>
      <c r="L448" s="4">
        <v>804.54362982740304</v>
      </c>
    </row>
    <row r="449" spans="1:12" x14ac:dyDescent="0.3">
      <c r="A449" s="10" t="s">
        <v>119</v>
      </c>
      <c r="B449" s="2" t="s">
        <v>183</v>
      </c>
      <c r="C449" s="4">
        <v>1240.7330523881301</v>
      </c>
      <c r="D449" s="4">
        <v>1106.29255520129</v>
      </c>
      <c r="E449" s="4">
        <v>1132.67235557411</v>
      </c>
      <c r="F449" s="4">
        <v>1265.74767558389</v>
      </c>
      <c r="G449" s="4">
        <v>1168.63714231943</v>
      </c>
      <c r="H449" s="4">
        <v>1087.5079260544401</v>
      </c>
      <c r="I449" s="4">
        <v>1000.1669570099</v>
      </c>
      <c r="J449" s="4">
        <v>769.02027100530597</v>
      </c>
      <c r="K449" s="4">
        <v>790.556489099685</v>
      </c>
      <c r="L449" s="4">
        <v>804.56117236350201</v>
      </c>
    </row>
    <row r="450" spans="1:12" x14ac:dyDescent="0.3">
      <c r="A450" s="10" t="s">
        <v>119</v>
      </c>
      <c r="B450" s="2" t="s">
        <v>184</v>
      </c>
      <c r="C450" s="4">
        <v>1240.7330523881301</v>
      </c>
      <c r="D450" s="4">
        <v>1106.01392475069</v>
      </c>
      <c r="E450" s="4">
        <v>1134.0636499301499</v>
      </c>
      <c r="F450" s="4">
        <v>1265.69516284828</v>
      </c>
      <c r="G450" s="4">
        <v>1169.39694711374</v>
      </c>
      <c r="H450" s="4">
        <v>1088.2253654209001</v>
      </c>
      <c r="I450" s="4">
        <v>986.19166464258399</v>
      </c>
      <c r="J450" s="4">
        <v>769.06234422754198</v>
      </c>
      <c r="K450" s="4">
        <v>790.55706120267303</v>
      </c>
      <c r="L450" s="4">
        <v>804.56117236349803</v>
      </c>
    </row>
    <row r="451" spans="1:12" x14ac:dyDescent="0.3">
      <c r="A451" s="10" t="s">
        <v>119</v>
      </c>
      <c r="B451" s="2" t="s">
        <v>185</v>
      </c>
      <c r="C451" s="4">
        <v>1240.7330523881301</v>
      </c>
      <c r="D451" s="4">
        <v>1105.97185268974</v>
      </c>
      <c r="E451" s="4">
        <v>1133.70628056706</v>
      </c>
      <c r="F451" s="4">
        <v>1266.24874727005</v>
      </c>
      <c r="G451" s="4">
        <v>1168.63714231943</v>
      </c>
      <c r="H451" s="4">
        <v>1085.0455327868799</v>
      </c>
      <c r="I451" s="4">
        <v>996.94078105337906</v>
      </c>
      <c r="J451" s="4">
        <v>769.03474709816703</v>
      </c>
      <c r="K451" s="4">
        <v>790.55701285389398</v>
      </c>
      <c r="L451" s="4">
        <v>804.56117236350201</v>
      </c>
    </row>
    <row r="452" spans="1:12" x14ac:dyDescent="0.3">
      <c r="A452" s="2" t="s">
        <v>120</v>
      </c>
      <c r="B452" s="2" t="s">
        <v>173</v>
      </c>
      <c r="C452" s="4">
        <v>207.634521616607</v>
      </c>
      <c r="D452" s="4">
        <v>160.603396197862</v>
      </c>
      <c r="E452" s="4">
        <v>141.215307954069</v>
      </c>
      <c r="F452" s="4">
        <v>102.25076542948</v>
      </c>
      <c r="G452" s="4">
        <v>89.987420764202497</v>
      </c>
      <c r="H452" s="4">
        <v>89.416738255448493</v>
      </c>
      <c r="I452" s="4">
        <v>91.796789996911897</v>
      </c>
      <c r="J452" s="4">
        <v>94.280821698149495</v>
      </c>
      <c r="K452" s="4">
        <v>96.918816836004098</v>
      </c>
      <c r="L452" s="4">
        <v>94.579238890383294</v>
      </c>
    </row>
    <row r="453" spans="1:12" x14ac:dyDescent="0.3">
      <c r="A453" s="10" t="s">
        <v>120</v>
      </c>
      <c r="B453" s="2" t="s">
        <v>170</v>
      </c>
      <c r="C453" s="4">
        <v>207.63452956508999</v>
      </c>
      <c r="D453" s="4">
        <v>158.32944531167101</v>
      </c>
      <c r="E453" s="4">
        <v>137.66507357407701</v>
      </c>
      <c r="F453" s="4">
        <v>99.980666282247398</v>
      </c>
      <c r="G453" s="4">
        <v>87.349744459126299</v>
      </c>
      <c r="H453" s="4">
        <v>87.045899190109793</v>
      </c>
      <c r="I453" s="4">
        <v>88.290872689611902</v>
      </c>
      <c r="J453" s="4">
        <v>81.186650007514203</v>
      </c>
      <c r="K453" s="4">
        <v>59.662458946456901</v>
      </c>
      <c r="L453" s="4">
        <v>38.232753545771999</v>
      </c>
    </row>
    <row r="454" spans="1:12" x14ac:dyDescent="0.3">
      <c r="A454" s="10" t="s">
        <v>120</v>
      </c>
      <c r="B454" s="2" t="s">
        <v>174</v>
      </c>
      <c r="C454" s="4">
        <v>207.63452956168501</v>
      </c>
      <c r="D454" s="4">
        <v>158.34075535448301</v>
      </c>
      <c r="E454" s="4">
        <v>137.66697862623801</v>
      </c>
      <c r="F454" s="4">
        <v>99.952704569768102</v>
      </c>
      <c r="G454" s="4">
        <v>87.323636666830794</v>
      </c>
      <c r="H454" s="4">
        <v>86.955556947103105</v>
      </c>
      <c r="I454" s="4">
        <v>88.359623503235198</v>
      </c>
      <c r="J454" s="4">
        <v>81.369511239854901</v>
      </c>
      <c r="K454" s="4">
        <v>59.091427092562</v>
      </c>
      <c r="L454" s="4">
        <v>38.175458786481002</v>
      </c>
    </row>
    <row r="455" spans="1:12" x14ac:dyDescent="0.3">
      <c r="A455" s="10" t="s">
        <v>120</v>
      </c>
      <c r="B455" s="2" t="s">
        <v>175</v>
      </c>
      <c r="C455" s="4">
        <v>207.63452956168501</v>
      </c>
      <c r="D455" s="4">
        <v>158.329373104469</v>
      </c>
      <c r="E455" s="4">
        <v>137.651745577621</v>
      </c>
      <c r="F455" s="4">
        <v>99.969442778609903</v>
      </c>
      <c r="G455" s="4">
        <v>87.363855654162407</v>
      </c>
      <c r="H455" s="4">
        <v>86.947122772163098</v>
      </c>
      <c r="I455" s="4">
        <v>88.223701047029905</v>
      </c>
      <c r="J455" s="4">
        <v>80.866089715064405</v>
      </c>
      <c r="K455" s="4">
        <v>59.158509290516399</v>
      </c>
      <c r="L455" s="4">
        <v>38.5486276290465</v>
      </c>
    </row>
    <row r="456" spans="1:12" x14ac:dyDescent="0.3">
      <c r="A456" s="10" t="s">
        <v>120</v>
      </c>
      <c r="B456" s="2" t="s">
        <v>176</v>
      </c>
      <c r="C456" s="4">
        <v>207.63452956168501</v>
      </c>
      <c r="D456" s="4">
        <v>158.35812548418201</v>
      </c>
      <c r="E456" s="4">
        <v>137.66795586962201</v>
      </c>
      <c r="F456" s="4">
        <v>99.953533526507996</v>
      </c>
      <c r="G456" s="4">
        <v>87.335947916990406</v>
      </c>
      <c r="H456" s="4">
        <v>86.913055456432105</v>
      </c>
      <c r="I456" s="4">
        <v>88.4015935053596</v>
      </c>
      <c r="J456" s="4">
        <v>81.091106520823004</v>
      </c>
      <c r="K456" s="4">
        <v>58.758930369304103</v>
      </c>
      <c r="L456" s="4">
        <v>38.140999181883402</v>
      </c>
    </row>
    <row r="457" spans="1:12" x14ac:dyDescent="0.3">
      <c r="A457" s="10" t="s">
        <v>120</v>
      </c>
      <c r="B457" s="2" t="s">
        <v>177</v>
      </c>
      <c r="C457" s="4">
        <v>207.63452956168501</v>
      </c>
      <c r="D457" s="4">
        <v>158.329373104469</v>
      </c>
      <c r="E457" s="4">
        <v>137.663246219412</v>
      </c>
      <c r="F457" s="4">
        <v>99.977934499148006</v>
      </c>
      <c r="G457" s="4">
        <v>87.363963947898796</v>
      </c>
      <c r="H457" s="4">
        <v>86.956055052384201</v>
      </c>
      <c r="I457" s="4">
        <v>88.232912418470093</v>
      </c>
      <c r="J457" s="4">
        <v>80.887768209822397</v>
      </c>
      <c r="K457" s="4">
        <v>59.142401638319399</v>
      </c>
      <c r="L457" s="4">
        <v>38.562482777733798</v>
      </c>
    </row>
    <row r="458" spans="1:12" x14ac:dyDescent="0.3">
      <c r="A458" s="10" t="s">
        <v>120</v>
      </c>
      <c r="B458" s="2" t="s">
        <v>178</v>
      </c>
      <c r="C458" s="4">
        <v>207.63452956168501</v>
      </c>
      <c r="D458" s="4">
        <v>158.329373104469</v>
      </c>
      <c r="E458" s="4">
        <v>137.66423734697</v>
      </c>
      <c r="F458" s="4">
        <v>99.978153863135105</v>
      </c>
      <c r="G458" s="4">
        <v>87.363963947890397</v>
      </c>
      <c r="H458" s="4">
        <v>86.956055052375604</v>
      </c>
      <c r="I458" s="4">
        <v>88.232912418462405</v>
      </c>
      <c r="J458" s="4">
        <v>80.887768209841695</v>
      </c>
      <c r="K458" s="4">
        <v>59.142401638324898</v>
      </c>
      <c r="L458" s="4">
        <v>38.562482777642003</v>
      </c>
    </row>
    <row r="459" spans="1:12" x14ac:dyDescent="0.3">
      <c r="A459" s="10" t="s">
        <v>120</v>
      </c>
      <c r="B459" s="2" t="s">
        <v>179</v>
      </c>
      <c r="C459" s="4">
        <v>207.63452956168501</v>
      </c>
      <c r="D459" s="4">
        <v>158.329373104469</v>
      </c>
      <c r="E459" s="4">
        <v>137.66371423449201</v>
      </c>
      <c r="F459" s="4">
        <v>99.977934499147395</v>
      </c>
      <c r="G459" s="4">
        <v>87.3639639478981</v>
      </c>
      <c r="H459" s="4">
        <v>86.956055052383405</v>
      </c>
      <c r="I459" s="4">
        <v>88.232912418471798</v>
      </c>
      <c r="J459" s="4">
        <v>80.887768209947694</v>
      </c>
      <c r="K459" s="4">
        <v>59.142401638375198</v>
      </c>
      <c r="L459" s="4">
        <v>38.562482777718103</v>
      </c>
    </row>
    <row r="460" spans="1:12" x14ac:dyDescent="0.3">
      <c r="A460" s="10" t="s">
        <v>120</v>
      </c>
      <c r="B460" s="2" t="s">
        <v>180</v>
      </c>
      <c r="C460" s="4">
        <v>207.63452956168501</v>
      </c>
      <c r="D460" s="4">
        <v>158.35812548418599</v>
      </c>
      <c r="E460" s="4">
        <v>137.66795586962201</v>
      </c>
      <c r="F460" s="4">
        <v>99.953405991369294</v>
      </c>
      <c r="G460" s="4">
        <v>87.335947916990406</v>
      </c>
      <c r="H460" s="4">
        <v>86.913055456432204</v>
      </c>
      <c r="I460" s="4">
        <v>88.4015935053596</v>
      </c>
      <c r="J460" s="4">
        <v>81.091106520808793</v>
      </c>
      <c r="K460" s="4">
        <v>58.758930369289203</v>
      </c>
      <c r="L460" s="4">
        <v>38.140999181875102</v>
      </c>
    </row>
    <row r="461" spans="1:12" x14ac:dyDescent="0.3">
      <c r="A461" s="10" t="s">
        <v>120</v>
      </c>
      <c r="B461" s="2" t="s">
        <v>181</v>
      </c>
      <c r="C461" s="4">
        <v>207.63452956168501</v>
      </c>
      <c r="D461" s="4">
        <v>158.35812548418701</v>
      </c>
      <c r="E461" s="4">
        <v>137.667955869624</v>
      </c>
      <c r="F461" s="4">
        <v>99.953804440633405</v>
      </c>
      <c r="G461" s="4">
        <v>87.335947916991302</v>
      </c>
      <c r="H461" s="4">
        <v>86.913055456433796</v>
      </c>
      <c r="I461" s="4">
        <v>88.401593505361205</v>
      </c>
      <c r="J461" s="4">
        <v>81.091106520820304</v>
      </c>
      <c r="K461" s="4">
        <v>58.758930369301098</v>
      </c>
      <c r="L461" s="4">
        <v>38.140999181882798</v>
      </c>
    </row>
    <row r="462" spans="1:12" x14ac:dyDescent="0.3">
      <c r="A462" s="10" t="s">
        <v>120</v>
      </c>
      <c r="B462" s="2" t="s">
        <v>182</v>
      </c>
      <c r="C462" s="4">
        <v>207.63452956168501</v>
      </c>
      <c r="D462" s="4">
        <v>158.35812548419</v>
      </c>
      <c r="E462" s="4">
        <v>137.667955869623</v>
      </c>
      <c r="F462" s="4">
        <v>99.953635941981901</v>
      </c>
      <c r="G462" s="4">
        <v>87.335947916990605</v>
      </c>
      <c r="H462" s="4">
        <v>86.913055456432502</v>
      </c>
      <c r="I462" s="4">
        <v>88.401593505359997</v>
      </c>
      <c r="J462" s="4">
        <v>81.091106520808097</v>
      </c>
      <c r="K462" s="4">
        <v>58.758930369295001</v>
      </c>
      <c r="L462" s="4">
        <v>38.1409991818729</v>
      </c>
    </row>
    <row r="463" spans="1:12" x14ac:dyDescent="0.3">
      <c r="A463" s="10" t="s">
        <v>120</v>
      </c>
      <c r="B463" s="2" t="s">
        <v>171</v>
      </c>
      <c r="C463" s="4">
        <v>207.63452956508999</v>
      </c>
      <c r="D463" s="4">
        <v>158.32944531167101</v>
      </c>
      <c r="E463" s="4">
        <v>137.66507357407701</v>
      </c>
      <c r="F463" s="4">
        <v>99.980617779502595</v>
      </c>
      <c r="G463" s="4">
        <v>87.349744459126399</v>
      </c>
      <c r="H463" s="4">
        <v>87.045899190110006</v>
      </c>
      <c r="I463" s="4">
        <v>88.290872689613295</v>
      </c>
      <c r="J463" s="4">
        <v>81.186650007523099</v>
      </c>
      <c r="K463" s="4">
        <v>59.6624589464652</v>
      </c>
      <c r="L463" s="4">
        <v>38.232753545775701</v>
      </c>
    </row>
    <row r="464" spans="1:12" x14ac:dyDescent="0.3">
      <c r="A464" s="10" t="s">
        <v>120</v>
      </c>
      <c r="B464" s="2" t="s">
        <v>183</v>
      </c>
      <c r="C464" s="4">
        <v>207.63452956168501</v>
      </c>
      <c r="D464" s="4">
        <v>158.34075535474699</v>
      </c>
      <c r="E464" s="4">
        <v>137.665904641412</v>
      </c>
      <c r="F464" s="4">
        <v>99.952704569768102</v>
      </c>
      <c r="G464" s="4">
        <v>87.323636666830794</v>
      </c>
      <c r="H464" s="4">
        <v>86.955556947103105</v>
      </c>
      <c r="I464" s="4">
        <v>88.359623503235198</v>
      </c>
      <c r="J464" s="4">
        <v>81.369511239855896</v>
      </c>
      <c r="K464" s="4">
        <v>59.091427092563002</v>
      </c>
      <c r="L464" s="4">
        <v>38.175458786355598</v>
      </c>
    </row>
    <row r="465" spans="1:12" x14ac:dyDescent="0.3">
      <c r="A465" s="10" t="s">
        <v>120</v>
      </c>
      <c r="B465" s="2" t="s">
        <v>184</v>
      </c>
      <c r="C465" s="4">
        <v>207.63452956168501</v>
      </c>
      <c r="D465" s="4">
        <v>158.329373104469</v>
      </c>
      <c r="E465" s="4">
        <v>137.652819562432</v>
      </c>
      <c r="F465" s="4">
        <v>99.969394275854498</v>
      </c>
      <c r="G465" s="4">
        <v>87.363855654161398</v>
      </c>
      <c r="H465" s="4">
        <v>86.947122772151801</v>
      </c>
      <c r="I465" s="4">
        <v>88.223701047027802</v>
      </c>
      <c r="J465" s="4">
        <v>80.866089715524396</v>
      </c>
      <c r="K465" s="4">
        <v>59.158509290972702</v>
      </c>
      <c r="L465" s="4">
        <v>38.548627629325303</v>
      </c>
    </row>
    <row r="466" spans="1:12" x14ac:dyDescent="0.3">
      <c r="A466" s="10" t="s">
        <v>120</v>
      </c>
      <c r="B466" s="2" t="s">
        <v>185</v>
      </c>
      <c r="C466" s="4">
        <v>207.63452956168501</v>
      </c>
      <c r="D466" s="4">
        <v>158.35812548419</v>
      </c>
      <c r="E466" s="4">
        <v>137.66795586962201</v>
      </c>
      <c r="F466" s="4">
        <v>99.953804440631899</v>
      </c>
      <c r="G466" s="4">
        <v>87.335947916990605</v>
      </c>
      <c r="H466" s="4">
        <v>86.913055456432204</v>
      </c>
      <c r="I466" s="4">
        <v>88.4015935053595</v>
      </c>
      <c r="J466" s="4">
        <v>81.091106520810499</v>
      </c>
      <c r="K466" s="4">
        <v>58.758930369296301</v>
      </c>
      <c r="L466" s="4">
        <v>38.140999181874797</v>
      </c>
    </row>
    <row r="467" spans="1:12" x14ac:dyDescent="0.3">
      <c r="A467" s="2" t="s">
        <v>121</v>
      </c>
      <c r="B467" s="2" t="s">
        <v>173</v>
      </c>
      <c r="C467" s="4">
        <v>83.605576984407094</v>
      </c>
      <c r="D467" s="4">
        <v>81.930856637847299</v>
      </c>
      <c r="E467" s="4">
        <v>86.907295908890802</v>
      </c>
      <c r="F467" s="4">
        <v>83.120791278489506</v>
      </c>
      <c r="G467" s="4">
        <v>68.243935001270501</v>
      </c>
      <c r="H467" s="4">
        <v>55.3944780686248</v>
      </c>
      <c r="I467" s="4">
        <v>43.6387941191145</v>
      </c>
      <c r="J467" s="4">
        <v>32.617213503304598</v>
      </c>
      <c r="K467" s="4">
        <v>22.359483691415299</v>
      </c>
      <c r="L467" s="4">
        <v>12.8939117355606</v>
      </c>
    </row>
    <row r="468" spans="1:12" x14ac:dyDescent="0.3">
      <c r="A468" s="10" t="s">
        <v>121</v>
      </c>
      <c r="B468" s="2" t="s">
        <v>170</v>
      </c>
      <c r="C468" s="4">
        <v>83.605576984407094</v>
      </c>
      <c r="D468" s="4">
        <v>81.930408226460301</v>
      </c>
      <c r="E468" s="4">
        <v>86.893912176993297</v>
      </c>
      <c r="F468" s="4">
        <v>83.067435881799099</v>
      </c>
      <c r="G468" s="4">
        <v>68.195308580918507</v>
      </c>
      <c r="H468" s="4">
        <v>55.196229307533898</v>
      </c>
      <c r="I468" s="4">
        <v>43.121502921291899</v>
      </c>
      <c r="J468" s="4">
        <v>31.411096826923401</v>
      </c>
      <c r="K468" s="4">
        <v>21.148821966411901</v>
      </c>
      <c r="L468" s="4">
        <v>11.5874160480678</v>
      </c>
    </row>
    <row r="469" spans="1:12" x14ac:dyDescent="0.3">
      <c r="A469" s="10" t="s">
        <v>121</v>
      </c>
      <c r="B469" s="2" t="s">
        <v>174</v>
      </c>
      <c r="C469" s="4">
        <v>83.605576984407094</v>
      </c>
      <c r="D469" s="4">
        <v>81.930408226460301</v>
      </c>
      <c r="E469" s="4">
        <v>86.893912176993297</v>
      </c>
      <c r="F469" s="4">
        <v>83.067435881799099</v>
      </c>
      <c r="G469" s="4">
        <v>68.195308580918507</v>
      </c>
      <c r="H469" s="4">
        <v>55.196229307533898</v>
      </c>
      <c r="I469" s="4">
        <v>43.074288905253901</v>
      </c>
      <c r="J469" s="4">
        <v>31.3636980297386</v>
      </c>
      <c r="K469" s="4">
        <v>21.1014231692271</v>
      </c>
      <c r="L469" s="4">
        <v>11.5874160480678</v>
      </c>
    </row>
    <row r="470" spans="1:12" x14ac:dyDescent="0.3">
      <c r="A470" s="10" t="s">
        <v>121</v>
      </c>
      <c r="B470" s="2" t="s">
        <v>175</v>
      </c>
      <c r="C470" s="4">
        <v>83.605576984407094</v>
      </c>
      <c r="D470" s="4">
        <v>81.930408226460301</v>
      </c>
      <c r="E470" s="4">
        <v>86.893912176993297</v>
      </c>
      <c r="F470" s="4">
        <v>83.067435881799099</v>
      </c>
      <c r="G470" s="4">
        <v>68.1953444749563</v>
      </c>
      <c r="H470" s="4">
        <v>55.196267509516602</v>
      </c>
      <c r="I470" s="4">
        <v>43.121541123274497</v>
      </c>
      <c r="J470" s="4">
        <v>31.411194614878699</v>
      </c>
      <c r="K470" s="4">
        <v>21.148881552384601</v>
      </c>
      <c r="L470" s="4">
        <v>11.5866176741334</v>
      </c>
    </row>
    <row r="471" spans="1:12" x14ac:dyDescent="0.3">
      <c r="A471" s="10" t="s">
        <v>121</v>
      </c>
      <c r="B471" s="2" t="s">
        <v>176</v>
      </c>
      <c r="C471" s="4">
        <v>83.605576984407094</v>
      </c>
      <c r="D471" s="4">
        <v>81.930408226460301</v>
      </c>
      <c r="E471" s="4">
        <v>86.893912176993297</v>
      </c>
      <c r="F471" s="4">
        <v>83.067435881799099</v>
      </c>
      <c r="G471" s="4">
        <v>68.195308580918507</v>
      </c>
      <c r="H471" s="4">
        <v>55.196229307533898</v>
      </c>
      <c r="I471" s="4">
        <v>43.121502921291899</v>
      </c>
      <c r="J471" s="4">
        <v>31.411096826923401</v>
      </c>
      <c r="K471" s="4">
        <v>21.148821966411901</v>
      </c>
      <c r="L471" s="4">
        <v>11.5874160480678</v>
      </c>
    </row>
    <row r="472" spans="1:12" x14ac:dyDescent="0.3">
      <c r="A472" s="10" t="s">
        <v>121</v>
      </c>
      <c r="B472" s="2" t="s">
        <v>177</v>
      </c>
      <c r="C472" s="4">
        <v>83.605576984407094</v>
      </c>
      <c r="D472" s="4">
        <v>81.930408226460301</v>
      </c>
      <c r="E472" s="4">
        <v>86.893912176993297</v>
      </c>
      <c r="F472" s="4">
        <v>83.067435881799099</v>
      </c>
      <c r="G472" s="4">
        <v>68.1953444749563</v>
      </c>
      <c r="H472" s="4">
        <v>55.196267509516602</v>
      </c>
      <c r="I472" s="4">
        <v>43.121541123274497</v>
      </c>
      <c r="J472" s="4">
        <v>31.411194614878699</v>
      </c>
      <c r="K472" s="4">
        <v>21.148881552384601</v>
      </c>
      <c r="L472" s="4">
        <v>11.5866176741334</v>
      </c>
    </row>
    <row r="473" spans="1:12" x14ac:dyDescent="0.3">
      <c r="A473" s="10" t="s">
        <v>121</v>
      </c>
      <c r="B473" s="2" t="s">
        <v>178</v>
      </c>
      <c r="C473" s="4">
        <v>83.605576984407094</v>
      </c>
      <c r="D473" s="4">
        <v>81.930408226460301</v>
      </c>
      <c r="E473" s="4">
        <v>86.893912176993297</v>
      </c>
      <c r="F473" s="4">
        <v>83.067435881799099</v>
      </c>
      <c r="G473" s="4">
        <v>68.1953444749563</v>
      </c>
      <c r="H473" s="4">
        <v>55.196267509516701</v>
      </c>
      <c r="I473" s="4">
        <v>43.121541123274497</v>
      </c>
      <c r="J473" s="4">
        <v>31.411194614878699</v>
      </c>
      <c r="K473" s="4">
        <v>21.148881552384601</v>
      </c>
      <c r="L473" s="4">
        <v>11.5866176741334</v>
      </c>
    </row>
    <row r="474" spans="1:12" x14ac:dyDescent="0.3">
      <c r="A474" s="10" t="s">
        <v>121</v>
      </c>
      <c r="B474" s="2" t="s">
        <v>179</v>
      </c>
      <c r="C474" s="4">
        <v>83.605576984407094</v>
      </c>
      <c r="D474" s="4">
        <v>81.930408226460301</v>
      </c>
      <c r="E474" s="4">
        <v>86.893912176993297</v>
      </c>
      <c r="F474" s="4">
        <v>83.067435881799199</v>
      </c>
      <c r="G474" s="4">
        <v>68.1953444749563</v>
      </c>
      <c r="H474" s="4">
        <v>55.196267509516602</v>
      </c>
      <c r="I474" s="4">
        <v>43.121541123274497</v>
      </c>
      <c r="J474" s="4">
        <v>31.411194614878699</v>
      </c>
      <c r="K474" s="4">
        <v>21.148881552384601</v>
      </c>
      <c r="L474" s="4">
        <v>11.5866176741334</v>
      </c>
    </row>
    <row r="475" spans="1:12" x14ac:dyDescent="0.3">
      <c r="A475" s="10" t="s">
        <v>121</v>
      </c>
      <c r="B475" s="2" t="s">
        <v>180</v>
      </c>
      <c r="C475" s="4">
        <v>83.605576984407094</v>
      </c>
      <c r="D475" s="4">
        <v>81.930408226460301</v>
      </c>
      <c r="E475" s="4">
        <v>86.893912176993297</v>
      </c>
      <c r="F475" s="4">
        <v>83.067435881799099</v>
      </c>
      <c r="G475" s="4">
        <v>68.195308580918507</v>
      </c>
      <c r="H475" s="4">
        <v>55.196229307533898</v>
      </c>
      <c r="I475" s="4">
        <v>43.121502921291899</v>
      </c>
      <c r="J475" s="4">
        <v>31.411096826923401</v>
      </c>
      <c r="K475" s="4">
        <v>21.148821966411901</v>
      </c>
      <c r="L475" s="4">
        <v>11.5874160480678</v>
      </c>
    </row>
    <row r="476" spans="1:12" x14ac:dyDescent="0.3">
      <c r="A476" s="10" t="s">
        <v>121</v>
      </c>
      <c r="B476" s="2" t="s">
        <v>181</v>
      </c>
      <c r="C476" s="4">
        <v>83.605576984407094</v>
      </c>
      <c r="D476" s="4">
        <v>81.930408226460301</v>
      </c>
      <c r="E476" s="4">
        <v>86.893912176993297</v>
      </c>
      <c r="F476" s="4">
        <v>83.067435881799099</v>
      </c>
      <c r="G476" s="4">
        <v>68.195308580918507</v>
      </c>
      <c r="H476" s="4">
        <v>55.196229307533898</v>
      </c>
      <c r="I476" s="4">
        <v>43.121502921291899</v>
      </c>
      <c r="J476" s="4">
        <v>31.411096826923401</v>
      </c>
      <c r="K476" s="4">
        <v>21.148821966411901</v>
      </c>
      <c r="L476" s="4">
        <v>11.5874160480678</v>
      </c>
    </row>
    <row r="477" spans="1:12" x14ac:dyDescent="0.3">
      <c r="A477" s="10" t="s">
        <v>121</v>
      </c>
      <c r="B477" s="2" t="s">
        <v>182</v>
      </c>
      <c r="C477" s="4">
        <v>83.605576984407094</v>
      </c>
      <c r="D477" s="4">
        <v>81.930408226460301</v>
      </c>
      <c r="E477" s="4">
        <v>86.893912176993297</v>
      </c>
      <c r="F477" s="4">
        <v>83.067435881799099</v>
      </c>
      <c r="G477" s="4">
        <v>68.195308580918507</v>
      </c>
      <c r="H477" s="4">
        <v>55.196229307533898</v>
      </c>
      <c r="I477" s="4">
        <v>43.121502921291899</v>
      </c>
      <c r="J477" s="4">
        <v>31.411096826923401</v>
      </c>
      <c r="K477" s="4">
        <v>21.148821966411901</v>
      </c>
      <c r="L477" s="4">
        <v>11.5874160480678</v>
      </c>
    </row>
    <row r="478" spans="1:12" x14ac:dyDescent="0.3">
      <c r="A478" s="10" t="s">
        <v>121</v>
      </c>
      <c r="B478" s="2" t="s">
        <v>171</v>
      </c>
      <c r="C478" s="4">
        <v>83.605576984407094</v>
      </c>
      <c r="D478" s="4">
        <v>81.930408226460301</v>
      </c>
      <c r="E478" s="4">
        <v>86.893912176993297</v>
      </c>
      <c r="F478" s="4">
        <v>83.067435881799199</v>
      </c>
      <c r="G478" s="4">
        <v>68.195308580918507</v>
      </c>
      <c r="H478" s="4">
        <v>55.196229307533898</v>
      </c>
      <c r="I478" s="4">
        <v>43.121502921291899</v>
      </c>
      <c r="J478" s="4">
        <v>31.411096826923401</v>
      </c>
      <c r="K478" s="4">
        <v>21.148821966411901</v>
      </c>
      <c r="L478" s="4">
        <v>11.5874160480678</v>
      </c>
    </row>
    <row r="479" spans="1:12" x14ac:dyDescent="0.3">
      <c r="A479" s="10" t="s">
        <v>121</v>
      </c>
      <c r="B479" s="2" t="s">
        <v>183</v>
      </c>
      <c r="C479" s="4">
        <v>83.605576984407094</v>
      </c>
      <c r="D479" s="4">
        <v>81.930408226460301</v>
      </c>
      <c r="E479" s="4">
        <v>86.893912176993297</v>
      </c>
      <c r="F479" s="4">
        <v>83.067435881799099</v>
      </c>
      <c r="G479" s="4">
        <v>68.195308580918507</v>
      </c>
      <c r="H479" s="4">
        <v>55.196229307533898</v>
      </c>
      <c r="I479" s="4">
        <v>43.074288905253901</v>
      </c>
      <c r="J479" s="4">
        <v>31.3636980297386</v>
      </c>
      <c r="K479" s="4">
        <v>21.1014231692271</v>
      </c>
      <c r="L479" s="4">
        <v>11.5874160480678</v>
      </c>
    </row>
    <row r="480" spans="1:12" x14ac:dyDescent="0.3">
      <c r="A480" s="10" t="s">
        <v>121</v>
      </c>
      <c r="B480" s="2" t="s">
        <v>184</v>
      </c>
      <c r="C480" s="4">
        <v>83.605576984407094</v>
      </c>
      <c r="D480" s="4">
        <v>81.930408226460301</v>
      </c>
      <c r="E480" s="4">
        <v>86.893912176993297</v>
      </c>
      <c r="F480" s="4">
        <v>83.067435881799099</v>
      </c>
      <c r="G480" s="4">
        <v>68.1953444749563</v>
      </c>
      <c r="H480" s="4">
        <v>55.196267509516503</v>
      </c>
      <c r="I480" s="4">
        <v>43.121541123274497</v>
      </c>
      <c r="J480" s="4">
        <v>31.411194614878699</v>
      </c>
      <c r="K480" s="4">
        <v>21.148881552384601</v>
      </c>
      <c r="L480" s="4">
        <v>11.5866176741334</v>
      </c>
    </row>
    <row r="481" spans="1:12" x14ac:dyDescent="0.3">
      <c r="A481" s="10" t="s">
        <v>121</v>
      </c>
      <c r="B481" s="2" t="s">
        <v>185</v>
      </c>
      <c r="C481" s="4">
        <v>83.605576984407094</v>
      </c>
      <c r="D481" s="4">
        <v>81.930408226460301</v>
      </c>
      <c r="E481" s="4">
        <v>86.893912176993297</v>
      </c>
      <c r="F481" s="4">
        <v>83.067435881799099</v>
      </c>
      <c r="G481" s="4">
        <v>68.195308580918507</v>
      </c>
      <c r="H481" s="4">
        <v>55.196229307533898</v>
      </c>
      <c r="I481" s="4">
        <v>43.121502921291899</v>
      </c>
      <c r="J481" s="4">
        <v>31.411096826923401</v>
      </c>
      <c r="K481" s="4">
        <v>21.148821966411901</v>
      </c>
      <c r="L481" s="4">
        <v>11.5874160480678</v>
      </c>
    </row>
    <row r="482" spans="1:12" x14ac:dyDescent="0.3">
      <c r="A482" s="2" t="s">
        <v>122</v>
      </c>
      <c r="B482" s="2" t="s">
        <v>173</v>
      </c>
      <c r="C482" s="4">
        <v>166.995125922928</v>
      </c>
      <c r="D482" s="4">
        <v>156.637525930436</v>
      </c>
      <c r="E482" s="4">
        <v>148.62148004528299</v>
      </c>
      <c r="F482" s="4">
        <v>121.914633776391</v>
      </c>
      <c r="G482" s="4">
        <v>109.99241613935401</v>
      </c>
      <c r="H482" s="4">
        <v>104.35492346023401</v>
      </c>
      <c r="I482" s="4">
        <v>97.270159386859902</v>
      </c>
      <c r="J482" s="4">
        <v>89.513436887383307</v>
      </c>
      <c r="K482" s="4">
        <v>89.025779900187104</v>
      </c>
      <c r="L482" s="4">
        <v>89.786999642972006</v>
      </c>
    </row>
    <row r="483" spans="1:12" x14ac:dyDescent="0.3">
      <c r="A483" s="10" t="s">
        <v>122</v>
      </c>
      <c r="B483" s="2" t="s">
        <v>170</v>
      </c>
      <c r="C483" s="4">
        <v>166.91810725869399</v>
      </c>
      <c r="D483" s="4">
        <v>156.52463589872201</v>
      </c>
      <c r="E483" s="4">
        <v>146.70375730065001</v>
      </c>
      <c r="F483" s="4">
        <v>120.441114038287</v>
      </c>
      <c r="G483" s="4">
        <v>83.302351951572504</v>
      </c>
      <c r="H483" s="4">
        <v>73.892832741514098</v>
      </c>
      <c r="I483" s="4">
        <v>72.596723145588697</v>
      </c>
      <c r="J483" s="4">
        <v>73.3790208532468</v>
      </c>
      <c r="K483" s="4">
        <v>65.354804927739593</v>
      </c>
      <c r="L483" s="4">
        <v>48.755930747747001</v>
      </c>
    </row>
    <row r="484" spans="1:12" x14ac:dyDescent="0.3">
      <c r="A484" s="10" t="s">
        <v>122</v>
      </c>
      <c r="B484" s="2" t="s">
        <v>174</v>
      </c>
      <c r="C484" s="4">
        <v>166.91595512250299</v>
      </c>
      <c r="D484" s="4">
        <v>156.52218187828501</v>
      </c>
      <c r="E484" s="4">
        <v>146.80649335523</v>
      </c>
      <c r="F484" s="4">
        <v>120.471761873725</v>
      </c>
      <c r="G484" s="4">
        <v>83.468784841432097</v>
      </c>
      <c r="H484" s="4">
        <v>74.161600695331799</v>
      </c>
      <c r="I484" s="4">
        <v>72.674736308598497</v>
      </c>
      <c r="J484" s="4">
        <v>73.683306075412204</v>
      </c>
      <c r="K484" s="4">
        <v>65.512983445140705</v>
      </c>
      <c r="L484" s="4">
        <v>49.9033397283063</v>
      </c>
    </row>
    <row r="485" spans="1:12" x14ac:dyDescent="0.3">
      <c r="A485" s="10" t="s">
        <v>122</v>
      </c>
      <c r="B485" s="2" t="s">
        <v>175</v>
      </c>
      <c r="C485" s="4">
        <v>166.91810721958501</v>
      </c>
      <c r="D485" s="4">
        <v>156.52446336773599</v>
      </c>
      <c r="E485" s="4">
        <v>146.68248281715699</v>
      </c>
      <c r="F485" s="4">
        <v>120.41134869621</v>
      </c>
      <c r="G485" s="4">
        <v>83.371185869582504</v>
      </c>
      <c r="H485" s="4">
        <v>73.977968111506101</v>
      </c>
      <c r="I485" s="4">
        <v>72.734653485708606</v>
      </c>
      <c r="J485" s="4">
        <v>73.327358797557693</v>
      </c>
      <c r="K485" s="4">
        <v>65.396575492149793</v>
      </c>
      <c r="L485" s="4">
        <v>48.672436243084498</v>
      </c>
    </row>
    <row r="486" spans="1:12" x14ac:dyDescent="0.3">
      <c r="A486" s="10" t="s">
        <v>122</v>
      </c>
      <c r="B486" s="2" t="s">
        <v>176</v>
      </c>
      <c r="C486" s="4">
        <v>166.91595512250299</v>
      </c>
      <c r="D486" s="4">
        <v>156.522511346409</v>
      </c>
      <c r="E486" s="4">
        <v>146.80917029642799</v>
      </c>
      <c r="F486" s="4">
        <v>120.48329609547901</v>
      </c>
      <c r="G486" s="4">
        <v>83.445373301315101</v>
      </c>
      <c r="H486" s="4">
        <v>74.145270750833006</v>
      </c>
      <c r="I486" s="4">
        <v>72.680834483421293</v>
      </c>
      <c r="J486" s="4">
        <v>73.537005422772907</v>
      </c>
      <c r="K486" s="4">
        <v>66.4920543094252</v>
      </c>
      <c r="L486" s="4">
        <v>51.552799182476598</v>
      </c>
    </row>
    <row r="487" spans="1:12" x14ac:dyDescent="0.3">
      <c r="A487" s="10" t="s">
        <v>122</v>
      </c>
      <c r="B487" s="2" t="s">
        <v>177</v>
      </c>
      <c r="C487" s="4">
        <v>166.91810721958501</v>
      </c>
      <c r="D487" s="4">
        <v>156.52446336773599</v>
      </c>
      <c r="E487" s="4">
        <v>146.676897217126</v>
      </c>
      <c r="F487" s="4">
        <v>120.40581159247</v>
      </c>
      <c r="G487" s="4">
        <v>83.362218793250094</v>
      </c>
      <c r="H487" s="4">
        <v>73.968737852562896</v>
      </c>
      <c r="I487" s="4">
        <v>72.721943814889698</v>
      </c>
      <c r="J487" s="4">
        <v>73.331960280062304</v>
      </c>
      <c r="K487" s="4">
        <v>65.391127280771798</v>
      </c>
      <c r="L487" s="4">
        <v>48.562026831302099</v>
      </c>
    </row>
    <row r="488" spans="1:12" x14ac:dyDescent="0.3">
      <c r="A488" s="10" t="s">
        <v>122</v>
      </c>
      <c r="B488" s="2" t="s">
        <v>178</v>
      </c>
      <c r="C488" s="4">
        <v>166.91810721958501</v>
      </c>
      <c r="D488" s="4">
        <v>156.52446336773599</v>
      </c>
      <c r="E488" s="4">
        <v>146.676897216756</v>
      </c>
      <c r="F488" s="4">
        <v>120.405811592086</v>
      </c>
      <c r="G488" s="4">
        <v>83.362218802510895</v>
      </c>
      <c r="H488" s="4">
        <v>73.968737850753598</v>
      </c>
      <c r="I488" s="4">
        <v>72.721943812849801</v>
      </c>
      <c r="J488" s="4">
        <v>73.331960277779899</v>
      </c>
      <c r="K488" s="4">
        <v>65.391127278507</v>
      </c>
      <c r="L488" s="4">
        <v>48.562026831014997</v>
      </c>
    </row>
    <row r="489" spans="1:12" x14ac:dyDescent="0.3">
      <c r="A489" s="10" t="s">
        <v>122</v>
      </c>
      <c r="B489" s="2" t="s">
        <v>179</v>
      </c>
      <c r="C489" s="4">
        <v>166.91810721958501</v>
      </c>
      <c r="D489" s="4">
        <v>156.52446336773599</v>
      </c>
      <c r="E489" s="4">
        <v>146.676897216914</v>
      </c>
      <c r="F489" s="4">
        <v>120.405811592246</v>
      </c>
      <c r="G489" s="4">
        <v>83.362218793167301</v>
      </c>
      <c r="H489" s="4">
        <v>73.968737850891699</v>
      </c>
      <c r="I489" s="4">
        <v>72.721943813022904</v>
      </c>
      <c r="J489" s="4">
        <v>73.331960278010698</v>
      </c>
      <c r="K489" s="4">
        <v>65.391127278734402</v>
      </c>
      <c r="L489" s="4">
        <v>48.562026831192902</v>
      </c>
    </row>
    <row r="490" spans="1:12" x14ac:dyDescent="0.3">
      <c r="A490" s="10" t="s">
        <v>122</v>
      </c>
      <c r="B490" s="2" t="s">
        <v>180</v>
      </c>
      <c r="C490" s="4">
        <v>166.91595512250299</v>
      </c>
      <c r="D490" s="4">
        <v>156.522511346409</v>
      </c>
      <c r="E490" s="4">
        <v>146.809170296427</v>
      </c>
      <c r="F490" s="4">
        <v>120.48329609547901</v>
      </c>
      <c r="G490" s="4">
        <v>83.445373301316806</v>
      </c>
      <c r="H490" s="4">
        <v>74.145270750831699</v>
      </c>
      <c r="I490" s="4">
        <v>72.680834483394307</v>
      </c>
      <c r="J490" s="4">
        <v>73.537005422770704</v>
      </c>
      <c r="K490" s="4">
        <v>66.492054309526694</v>
      </c>
      <c r="L490" s="4">
        <v>51.552799182480697</v>
      </c>
    </row>
    <row r="491" spans="1:12" x14ac:dyDescent="0.3">
      <c r="A491" s="10" t="s">
        <v>122</v>
      </c>
      <c r="B491" s="2" t="s">
        <v>181</v>
      </c>
      <c r="C491" s="4">
        <v>166.91595512250299</v>
      </c>
      <c r="D491" s="4">
        <v>156.522511346409</v>
      </c>
      <c r="E491" s="4">
        <v>146.80917029643399</v>
      </c>
      <c r="F491" s="4">
        <v>120.483296095478</v>
      </c>
      <c r="G491" s="4">
        <v>83.445373301326896</v>
      </c>
      <c r="H491" s="4">
        <v>74.145270750833305</v>
      </c>
      <c r="I491" s="4">
        <v>72.680834483416206</v>
      </c>
      <c r="J491" s="4">
        <v>73.537005422772907</v>
      </c>
      <c r="K491" s="4">
        <v>66.492054309425896</v>
      </c>
      <c r="L491" s="4">
        <v>51.552799182488698</v>
      </c>
    </row>
    <row r="492" spans="1:12" x14ac:dyDescent="0.3">
      <c r="A492" s="10" t="s">
        <v>122</v>
      </c>
      <c r="B492" s="2" t="s">
        <v>182</v>
      </c>
      <c r="C492" s="4">
        <v>166.91595512250299</v>
      </c>
      <c r="D492" s="4">
        <v>156.522511346409</v>
      </c>
      <c r="E492" s="4">
        <v>146.80917029643001</v>
      </c>
      <c r="F492" s="4">
        <v>120.48329609547901</v>
      </c>
      <c r="G492" s="4">
        <v>83.445373301319407</v>
      </c>
      <c r="H492" s="4">
        <v>74.145270750832296</v>
      </c>
      <c r="I492" s="4">
        <v>72.680834483383705</v>
      </c>
      <c r="J492" s="4">
        <v>73.537005422765802</v>
      </c>
      <c r="K492" s="4">
        <v>66.492054309417696</v>
      </c>
      <c r="L492" s="4">
        <v>51.552799182491697</v>
      </c>
    </row>
    <row r="493" spans="1:12" x14ac:dyDescent="0.3">
      <c r="A493" s="10" t="s">
        <v>122</v>
      </c>
      <c r="B493" s="2" t="s">
        <v>171</v>
      </c>
      <c r="C493" s="4">
        <v>166.91810725869399</v>
      </c>
      <c r="D493" s="4">
        <v>156.52463589872201</v>
      </c>
      <c r="E493" s="4">
        <v>146.70375730059999</v>
      </c>
      <c r="F493" s="4">
        <v>120.4411140383</v>
      </c>
      <c r="G493" s="4">
        <v>83.302351951546299</v>
      </c>
      <c r="H493" s="4">
        <v>73.8928327390433</v>
      </c>
      <c r="I493" s="4">
        <v>72.596723145541503</v>
      </c>
      <c r="J493" s="4">
        <v>73.379020853189402</v>
      </c>
      <c r="K493" s="4">
        <v>65.354804927682807</v>
      </c>
      <c r="L493" s="4">
        <v>48.755930747706998</v>
      </c>
    </row>
    <row r="494" spans="1:12" x14ac:dyDescent="0.3">
      <c r="A494" s="10" t="s">
        <v>122</v>
      </c>
      <c r="B494" s="2" t="s">
        <v>183</v>
      </c>
      <c r="C494" s="4">
        <v>166.91595512250299</v>
      </c>
      <c r="D494" s="4">
        <v>156.52218187828501</v>
      </c>
      <c r="E494" s="4">
        <v>146.80649335523</v>
      </c>
      <c r="F494" s="4">
        <v>120.471761873725</v>
      </c>
      <c r="G494" s="4">
        <v>83.468784841432196</v>
      </c>
      <c r="H494" s="4">
        <v>74.161600695331799</v>
      </c>
      <c r="I494" s="4">
        <v>72.674736308596707</v>
      </c>
      <c r="J494" s="4">
        <v>73.683306075447902</v>
      </c>
      <c r="K494" s="4">
        <v>65.512983445175905</v>
      </c>
      <c r="L494" s="4">
        <v>49.9033397288391</v>
      </c>
    </row>
    <row r="495" spans="1:12" x14ac:dyDescent="0.3">
      <c r="A495" s="10" t="s">
        <v>122</v>
      </c>
      <c r="B495" s="2" t="s">
        <v>184</v>
      </c>
      <c r="C495" s="4">
        <v>166.91810721958501</v>
      </c>
      <c r="D495" s="4">
        <v>156.52446336773599</v>
      </c>
      <c r="E495" s="4">
        <v>146.68248281663799</v>
      </c>
      <c r="F495" s="4">
        <v>120.41134869567</v>
      </c>
      <c r="G495" s="4">
        <v>83.371185869144</v>
      </c>
      <c r="H495" s="4">
        <v>73.977968110978495</v>
      </c>
      <c r="I495" s="4">
        <v>72.734653485300399</v>
      </c>
      <c r="J495" s="4">
        <v>73.327358797132007</v>
      </c>
      <c r="K495" s="4">
        <v>65.396575491738901</v>
      </c>
      <c r="L495" s="4">
        <v>48.672436242789999</v>
      </c>
    </row>
    <row r="496" spans="1:12" x14ac:dyDescent="0.3">
      <c r="A496" s="10" t="s">
        <v>122</v>
      </c>
      <c r="B496" s="2" t="s">
        <v>185</v>
      </c>
      <c r="C496" s="4">
        <v>166.91595512250299</v>
      </c>
      <c r="D496" s="4">
        <v>156.522511346409</v>
      </c>
      <c r="E496" s="4">
        <v>146.80917029642799</v>
      </c>
      <c r="F496" s="4">
        <v>120.48329609547299</v>
      </c>
      <c r="G496" s="4">
        <v>83.445373301310298</v>
      </c>
      <c r="H496" s="4">
        <v>74.145270750831997</v>
      </c>
      <c r="I496" s="4">
        <v>72.680834483394193</v>
      </c>
      <c r="J496" s="4">
        <v>73.537005422768402</v>
      </c>
      <c r="K496" s="4">
        <v>66.492054309421107</v>
      </c>
      <c r="L496" s="4">
        <v>51.552799182489601</v>
      </c>
    </row>
    <row r="497" spans="1:12" x14ac:dyDescent="0.3">
      <c r="A497" s="2" t="s">
        <v>123</v>
      </c>
      <c r="B497" s="2" t="s">
        <v>173</v>
      </c>
      <c r="C497" s="4">
        <v>449.44476665569698</v>
      </c>
      <c r="D497" s="4">
        <v>456.72257586266699</v>
      </c>
      <c r="E497" s="4">
        <v>409.07704480612801</v>
      </c>
      <c r="F497" s="4">
        <v>330.92466785226901</v>
      </c>
      <c r="G497" s="4">
        <v>299.63484844877502</v>
      </c>
      <c r="H497" s="4">
        <v>262.64782320484801</v>
      </c>
      <c r="I497" s="4">
        <v>236.55431175587699</v>
      </c>
      <c r="J497" s="4">
        <v>137.57641592139899</v>
      </c>
      <c r="K497" s="4">
        <v>76.908395230320494</v>
      </c>
      <c r="L497" s="4">
        <v>80.790034800877905</v>
      </c>
    </row>
    <row r="498" spans="1:12" x14ac:dyDescent="0.3">
      <c r="A498" s="10" t="s">
        <v>123</v>
      </c>
      <c r="B498" s="2" t="s">
        <v>170</v>
      </c>
      <c r="C498" s="4">
        <v>449.44476665569698</v>
      </c>
      <c r="D498" s="4">
        <v>456.72240410497102</v>
      </c>
      <c r="E498" s="4">
        <v>409.07704480612801</v>
      </c>
      <c r="F498" s="4">
        <v>330.938543818742</v>
      </c>
      <c r="G498" s="4">
        <v>299.635755828063</v>
      </c>
      <c r="H498" s="4">
        <v>262.58907774439399</v>
      </c>
      <c r="I498" s="4">
        <v>236.429876993726</v>
      </c>
      <c r="J498" s="4">
        <v>136.653590420613</v>
      </c>
      <c r="K498" s="4">
        <v>73.154564391673603</v>
      </c>
      <c r="L498" s="4">
        <v>74.249813495628302</v>
      </c>
    </row>
    <row r="499" spans="1:12" x14ac:dyDescent="0.3">
      <c r="A499" s="10" t="s">
        <v>123</v>
      </c>
      <c r="B499" s="2" t="s">
        <v>174</v>
      </c>
      <c r="C499" s="4">
        <v>449.44476665569698</v>
      </c>
      <c r="D499" s="4">
        <v>456.72240410497102</v>
      </c>
      <c r="E499" s="4">
        <v>409.07704480612801</v>
      </c>
      <c r="F499" s="4">
        <v>330.937128167673</v>
      </c>
      <c r="G499" s="4">
        <v>299.644278290297</v>
      </c>
      <c r="H499" s="4">
        <v>262.60526004679502</v>
      </c>
      <c r="I499" s="4">
        <v>236.44091625871599</v>
      </c>
      <c r="J499" s="4">
        <v>136.692562643484</v>
      </c>
      <c r="K499" s="4">
        <v>73.123997382049197</v>
      </c>
      <c r="L499" s="4">
        <v>74.146652940442095</v>
      </c>
    </row>
    <row r="500" spans="1:12" x14ac:dyDescent="0.3">
      <c r="A500" s="10" t="s">
        <v>123</v>
      </c>
      <c r="B500" s="2" t="s">
        <v>175</v>
      </c>
      <c r="C500" s="4">
        <v>449.44476665569698</v>
      </c>
      <c r="D500" s="4">
        <v>456.72240410497102</v>
      </c>
      <c r="E500" s="4">
        <v>409.07704480612801</v>
      </c>
      <c r="F500" s="4">
        <v>330.938364872992</v>
      </c>
      <c r="G500" s="4">
        <v>299.63443420035298</v>
      </c>
      <c r="H500" s="4">
        <v>262.60151062941401</v>
      </c>
      <c r="I500" s="4">
        <v>236.44537917385901</v>
      </c>
      <c r="J500" s="4">
        <v>136.62121889654301</v>
      </c>
      <c r="K500" s="4">
        <v>73.112297567812007</v>
      </c>
      <c r="L500" s="4">
        <v>74.255561813722295</v>
      </c>
    </row>
    <row r="501" spans="1:12" x14ac:dyDescent="0.3">
      <c r="A501" s="10" t="s">
        <v>123</v>
      </c>
      <c r="B501" s="2" t="s">
        <v>176</v>
      </c>
      <c r="C501" s="4">
        <v>449.44476665569698</v>
      </c>
      <c r="D501" s="4">
        <v>456.72240410497102</v>
      </c>
      <c r="E501" s="4">
        <v>409.07704480612801</v>
      </c>
      <c r="F501" s="4">
        <v>330.937128167673</v>
      </c>
      <c r="G501" s="4">
        <v>299.64356805098902</v>
      </c>
      <c r="H501" s="4">
        <v>262.608248849061</v>
      </c>
      <c r="I501" s="4">
        <v>236.43980365173101</v>
      </c>
      <c r="J501" s="4">
        <v>136.61604921248201</v>
      </c>
      <c r="K501" s="4">
        <v>73.051472773366001</v>
      </c>
      <c r="L501" s="4">
        <v>74.115172164968598</v>
      </c>
    </row>
    <row r="502" spans="1:12" x14ac:dyDescent="0.3">
      <c r="A502" s="10" t="s">
        <v>123</v>
      </c>
      <c r="B502" s="2" t="s">
        <v>177</v>
      </c>
      <c r="C502" s="4">
        <v>449.44476665569698</v>
      </c>
      <c r="D502" s="4">
        <v>456.72240410497102</v>
      </c>
      <c r="E502" s="4">
        <v>409.07704480612801</v>
      </c>
      <c r="F502" s="4">
        <v>330.938364872992</v>
      </c>
      <c r="G502" s="4">
        <v>299.63443420035298</v>
      </c>
      <c r="H502" s="4">
        <v>262.60151062941401</v>
      </c>
      <c r="I502" s="4">
        <v>236.44497845572499</v>
      </c>
      <c r="J502" s="4">
        <v>136.61973443450199</v>
      </c>
      <c r="K502" s="4">
        <v>73.107994520529004</v>
      </c>
      <c r="L502" s="4">
        <v>74.256858111540296</v>
      </c>
    </row>
    <row r="503" spans="1:12" x14ac:dyDescent="0.3">
      <c r="A503" s="10" t="s">
        <v>123</v>
      </c>
      <c r="B503" s="2" t="s">
        <v>178</v>
      </c>
      <c r="C503" s="4">
        <v>449.44476665569698</v>
      </c>
      <c r="D503" s="4">
        <v>456.72240410497102</v>
      </c>
      <c r="E503" s="4">
        <v>409.07704480612801</v>
      </c>
      <c r="F503" s="4">
        <v>330.938364872992</v>
      </c>
      <c r="G503" s="4">
        <v>299.63443420035298</v>
      </c>
      <c r="H503" s="4">
        <v>262.60151062941401</v>
      </c>
      <c r="I503" s="4">
        <v>236.44497845571499</v>
      </c>
      <c r="J503" s="4">
        <v>136.619734434517</v>
      </c>
      <c r="K503" s="4">
        <v>73.107994520547393</v>
      </c>
      <c r="L503" s="4">
        <v>74.256858111524195</v>
      </c>
    </row>
    <row r="504" spans="1:12" x14ac:dyDescent="0.3">
      <c r="A504" s="10" t="s">
        <v>123</v>
      </c>
      <c r="B504" s="2" t="s">
        <v>179</v>
      </c>
      <c r="C504" s="4">
        <v>449.44476665569698</v>
      </c>
      <c r="D504" s="4">
        <v>456.72240410497102</v>
      </c>
      <c r="E504" s="4">
        <v>409.07704480612801</v>
      </c>
      <c r="F504" s="4">
        <v>330.938364872992</v>
      </c>
      <c r="G504" s="4">
        <v>299.63443420035298</v>
      </c>
      <c r="H504" s="4">
        <v>262.60151062941401</v>
      </c>
      <c r="I504" s="4">
        <v>236.44497845570501</v>
      </c>
      <c r="J504" s="4">
        <v>136.61973443451799</v>
      </c>
      <c r="K504" s="4">
        <v>73.107994520547194</v>
      </c>
      <c r="L504" s="4">
        <v>74.256858111537497</v>
      </c>
    </row>
    <row r="505" spans="1:12" x14ac:dyDescent="0.3">
      <c r="A505" s="10" t="s">
        <v>123</v>
      </c>
      <c r="B505" s="2" t="s">
        <v>180</v>
      </c>
      <c r="C505" s="4">
        <v>449.44476665569601</v>
      </c>
      <c r="D505" s="4">
        <v>456.72240410497102</v>
      </c>
      <c r="E505" s="4">
        <v>409.07704480612801</v>
      </c>
      <c r="F505" s="4">
        <v>330.937128167673</v>
      </c>
      <c r="G505" s="4">
        <v>299.64356805098998</v>
      </c>
      <c r="H505" s="4">
        <v>262.60824884906202</v>
      </c>
      <c r="I505" s="4">
        <v>236.43980365173101</v>
      </c>
      <c r="J505" s="4">
        <v>136.616049212479</v>
      </c>
      <c r="K505" s="4">
        <v>73.051472773363301</v>
      </c>
      <c r="L505" s="4">
        <v>74.115172164967007</v>
      </c>
    </row>
    <row r="506" spans="1:12" x14ac:dyDescent="0.3">
      <c r="A506" s="10" t="s">
        <v>123</v>
      </c>
      <c r="B506" s="2" t="s">
        <v>181</v>
      </c>
      <c r="C506" s="4">
        <v>449.44476665569601</v>
      </c>
      <c r="D506" s="4">
        <v>456.72240410497102</v>
      </c>
      <c r="E506" s="4">
        <v>409.07704480612801</v>
      </c>
      <c r="F506" s="4">
        <v>330.937128167673</v>
      </c>
      <c r="G506" s="4">
        <v>299.64356805098998</v>
      </c>
      <c r="H506" s="4">
        <v>262.60824884906202</v>
      </c>
      <c r="I506" s="4">
        <v>236.43980365173101</v>
      </c>
      <c r="J506" s="4">
        <v>136.61604921248099</v>
      </c>
      <c r="K506" s="4">
        <v>73.051472773365205</v>
      </c>
      <c r="L506" s="4">
        <v>74.1151721649682</v>
      </c>
    </row>
    <row r="507" spans="1:12" x14ac:dyDescent="0.3">
      <c r="A507" s="10" t="s">
        <v>123</v>
      </c>
      <c r="B507" s="2" t="s">
        <v>182</v>
      </c>
      <c r="C507" s="4">
        <v>449.44476665569698</v>
      </c>
      <c r="D507" s="4">
        <v>456.72240410497102</v>
      </c>
      <c r="E507" s="4">
        <v>409.07704480612801</v>
      </c>
      <c r="F507" s="4">
        <v>330.937128167673</v>
      </c>
      <c r="G507" s="4">
        <v>299.64356805098998</v>
      </c>
      <c r="H507" s="4">
        <v>262.608248849061</v>
      </c>
      <c r="I507" s="4">
        <v>236.43980365173101</v>
      </c>
      <c r="J507" s="4">
        <v>136.61604921247701</v>
      </c>
      <c r="K507" s="4">
        <v>73.051472773364097</v>
      </c>
      <c r="L507" s="4">
        <v>74.115172164966594</v>
      </c>
    </row>
    <row r="508" spans="1:12" x14ac:dyDescent="0.3">
      <c r="A508" s="10" t="s">
        <v>123</v>
      </c>
      <c r="B508" s="2" t="s">
        <v>171</v>
      </c>
      <c r="C508" s="4">
        <v>449.44476665569698</v>
      </c>
      <c r="D508" s="4">
        <v>456.72240410497102</v>
      </c>
      <c r="E508" s="4">
        <v>409.07704480612801</v>
      </c>
      <c r="F508" s="4">
        <v>330.938543818742</v>
      </c>
      <c r="G508" s="4">
        <v>299.635755828063</v>
      </c>
      <c r="H508" s="4">
        <v>262.58907774439399</v>
      </c>
      <c r="I508" s="4">
        <v>236.42987699371699</v>
      </c>
      <c r="J508" s="4">
        <v>136.65359042060601</v>
      </c>
      <c r="K508" s="4">
        <v>73.154564391669197</v>
      </c>
      <c r="L508" s="4">
        <v>74.2498134956288</v>
      </c>
    </row>
    <row r="509" spans="1:12" x14ac:dyDescent="0.3">
      <c r="A509" s="10" t="s">
        <v>123</v>
      </c>
      <c r="B509" s="2" t="s">
        <v>183</v>
      </c>
      <c r="C509" s="4">
        <v>449.44476665569698</v>
      </c>
      <c r="D509" s="4">
        <v>456.72240410497102</v>
      </c>
      <c r="E509" s="4">
        <v>409.07704480612801</v>
      </c>
      <c r="F509" s="4">
        <v>330.937128167673</v>
      </c>
      <c r="G509" s="4">
        <v>299.644278290297</v>
      </c>
      <c r="H509" s="4">
        <v>262.60526004679502</v>
      </c>
      <c r="I509" s="4">
        <v>236.44091625871599</v>
      </c>
      <c r="J509" s="4">
        <v>136.692562643484</v>
      </c>
      <c r="K509" s="4">
        <v>73.123997382049396</v>
      </c>
      <c r="L509" s="4">
        <v>74.146652940422001</v>
      </c>
    </row>
    <row r="510" spans="1:12" x14ac:dyDescent="0.3">
      <c r="A510" s="10" t="s">
        <v>123</v>
      </c>
      <c r="B510" s="2" t="s">
        <v>184</v>
      </c>
      <c r="C510" s="4">
        <v>449.44476665569601</v>
      </c>
      <c r="D510" s="4">
        <v>456.72240410497102</v>
      </c>
      <c r="E510" s="4">
        <v>409.07704480612801</v>
      </c>
      <c r="F510" s="4">
        <v>330.93836487299302</v>
      </c>
      <c r="G510" s="4">
        <v>299.63443420035298</v>
      </c>
      <c r="H510" s="4">
        <v>262.60151062941401</v>
      </c>
      <c r="I510" s="4">
        <v>236.445379173802</v>
      </c>
      <c r="J510" s="4">
        <v>136.62121889657101</v>
      </c>
      <c r="K510" s="4">
        <v>73.112297567861006</v>
      </c>
      <c r="L510" s="4">
        <v>74.255561813775003</v>
      </c>
    </row>
    <row r="511" spans="1:12" x14ac:dyDescent="0.3">
      <c r="A511" s="10" t="s">
        <v>123</v>
      </c>
      <c r="B511" s="2" t="s">
        <v>185</v>
      </c>
      <c r="C511" s="4">
        <v>449.44476665569698</v>
      </c>
      <c r="D511" s="4">
        <v>456.72240410497102</v>
      </c>
      <c r="E511" s="4">
        <v>409.07704480612801</v>
      </c>
      <c r="F511" s="4">
        <v>330.937128167673</v>
      </c>
      <c r="G511" s="4">
        <v>299.64356805098902</v>
      </c>
      <c r="H511" s="4">
        <v>262.608248849061</v>
      </c>
      <c r="I511" s="4">
        <v>236.43980365173101</v>
      </c>
      <c r="J511" s="4">
        <v>136.616049212478</v>
      </c>
      <c r="K511" s="4">
        <v>73.051472773364495</v>
      </c>
      <c r="L511" s="4">
        <v>74.115172164967007</v>
      </c>
    </row>
  </sheetData>
  <sortState xmlns:xlrd2="http://schemas.microsoft.com/office/spreadsheetml/2017/richdata2" ref="A3:L263">
    <sortCondition ref="B3:B263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31DFF-25B7-4A13-A058-B8D697E6D288}">
  <dimension ref="A1:T62"/>
  <sheetViews>
    <sheetView topLeftCell="A40" workbookViewId="0">
      <selection activeCell="D65" sqref="D65"/>
    </sheetView>
  </sheetViews>
  <sheetFormatPr defaultRowHeight="14.4" x14ac:dyDescent="0.3"/>
  <cols>
    <col min="1" max="1" width="19.88671875" bestFit="1" customWidth="1"/>
  </cols>
  <sheetData>
    <row r="1" spans="1:20" ht="72" x14ac:dyDescent="0.3">
      <c r="B1" s="20">
        <v>2010</v>
      </c>
      <c r="C1" s="20">
        <v>2011</v>
      </c>
      <c r="D1" s="20">
        <v>2015</v>
      </c>
      <c r="E1" s="20">
        <v>2020</v>
      </c>
      <c r="F1" s="20">
        <v>2025</v>
      </c>
      <c r="G1" s="20">
        <v>2030</v>
      </c>
      <c r="H1" s="20">
        <v>2035</v>
      </c>
      <c r="I1" s="20">
        <v>2040</v>
      </c>
      <c r="J1" s="20">
        <v>2045</v>
      </c>
      <c r="K1" s="20">
        <v>2050</v>
      </c>
      <c r="M1" s="13"/>
      <c r="N1" s="12" t="s">
        <v>45</v>
      </c>
      <c r="O1" s="12" t="s">
        <v>46</v>
      </c>
      <c r="P1" s="12" t="s">
        <v>47</v>
      </c>
      <c r="Q1" s="12" t="s">
        <v>48</v>
      </c>
      <c r="R1" s="12" t="s">
        <v>49</v>
      </c>
      <c r="S1" s="12" t="s">
        <v>50</v>
      </c>
      <c r="T1" s="12" t="s">
        <v>51</v>
      </c>
    </row>
    <row r="2" spans="1:20" x14ac:dyDescent="0.3">
      <c r="A2" s="2" t="s">
        <v>124</v>
      </c>
      <c r="B2" s="21">
        <f>SUMIFS('SO2'!C:C,'SO2'!$B:$B,$A2,'SO2'!$A:$A,"BIOESO2")+SUMIFS('SO2'!C:C,'SO2'!$B:$B,$A2,'SO2'!$A:$A,"COMSO2")+SUMIFS('SO2'!C:C,'SO2'!$B:$B,$A2,'SO2'!$A:$A,"ELCSO2")+SUMIFS('SO2'!C:C,'SO2'!$B:$B,$A2,'SO2'!$A:$A,"ETHSO2")+SUMIFS('SO2'!C:C,'SO2'!$B:$B,$A2,'SO2'!$A:$A,"INDSO2")+SUMIFS('SO2'!C:C,'SO2'!$B:$B,$A2,'SO2'!$A:$A,"REFSO2")+SUMIFS('SO2'!C:C,'SO2'!$B:$B,$A2,'SO2'!$A:$A,"RESSO2")+SUMIFS('SO2'!C:C,'SO2'!$B:$B,$A2,'SO2'!$A:$A,"RSSSO2")+SUMIFS('SO2'!C:C,'SO2'!$B:$B,$A2,'SO2'!$A:$A,"TRNSO2")</f>
        <v>7234.1859348046282</v>
      </c>
      <c r="C2" s="21">
        <f>SUMIFS('SO2'!D:D,'SO2'!$B:$B,$A2,'SO2'!$A:$A,"BIOESO2")+SUMIFS('SO2'!D:D,'SO2'!$B:$B,$A2,'SO2'!$A:$A,"COMSO2")+SUMIFS('SO2'!D:D,'SO2'!$B:$B,$A2,'SO2'!$A:$A,"ELCSO2")+SUMIFS('SO2'!D:D,'SO2'!$B:$B,$A2,'SO2'!$A:$A,"ETHSO2")+SUMIFS('SO2'!D:D,'SO2'!$B:$B,$A2,'SO2'!$A:$A,"INDSO2")+SUMIFS('SO2'!D:D,'SO2'!$B:$B,$A2,'SO2'!$A:$A,"REFSO2")+SUMIFS('SO2'!D:D,'SO2'!$B:$B,$A2,'SO2'!$A:$A,"RESSO2")+SUMIFS('SO2'!D:D,'SO2'!$B:$B,$A2,'SO2'!$A:$A,"RSSSO2")+SUMIFS('SO2'!D:D,'SO2'!$B:$B,$A2,'SO2'!$A:$A,"TRNSO2")</f>
        <v>5869.6134323147417</v>
      </c>
      <c r="D2" s="21">
        <f>SUMIFS('SO2'!E:E,'SO2'!$B:$B,$A2,'SO2'!$A:$A,"BIOESO2")+SUMIFS('SO2'!E:E,'SO2'!$B:$B,$A2,'SO2'!$A:$A,"COMSO2")+SUMIFS('SO2'!E:E,'SO2'!$B:$B,$A2,'SO2'!$A:$A,"ELCSO2")+SUMIFS('SO2'!E:E,'SO2'!$B:$B,$A2,'SO2'!$A:$A,"ETHSO2")+SUMIFS('SO2'!E:E,'SO2'!$B:$B,$A2,'SO2'!$A:$A,"INDSO2")+SUMIFS('SO2'!E:E,'SO2'!$B:$B,$A2,'SO2'!$A:$A,"REFSO2")+SUMIFS('SO2'!E:E,'SO2'!$B:$B,$A2,'SO2'!$A:$A,"RESSO2")+SUMIFS('SO2'!E:E,'SO2'!$B:$B,$A2,'SO2'!$A:$A,"RSSSO2")+SUMIFS('SO2'!E:E,'SO2'!$B:$B,$A2,'SO2'!$A:$A,"TRNSO2")</f>
        <v>3262.026268405722</v>
      </c>
      <c r="E2" s="21">
        <f>SUMIFS('SO2'!F:F,'SO2'!$B:$B,$A2,'SO2'!$A:$A,"BIOESO2")+SUMIFS('SO2'!F:F,'SO2'!$B:$B,$A2,'SO2'!$A:$A,"COMSO2")+SUMIFS('SO2'!F:F,'SO2'!$B:$B,$A2,'SO2'!$A:$A,"ELCSO2")+SUMIFS('SO2'!F:F,'SO2'!$B:$B,$A2,'SO2'!$A:$A,"ETHSO2")+SUMIFS('SO2'!F:F,'SO2'!$B:$B,$A2,'SO2'!$A:$A,"INDSO2")+SUMIFS('SO2'!F:F,'SO2'!$B:$B,$A2,'SO2'!$A:$A,"REFSO2")+SUMIFS('SO2'!F:F,'SO2'!$B:$B,$A2,'SO2'!$A:$A,"RESSO2")+SUMIFS('SO2'!F:F,'SO2'!$B:$B,$A2,'SO2'!$A:$A,"RSSSO2")+SUMIFS('SO2'!F:F,'SO2'!$B:$B,$A2,'SO2'!$A:$A,"TRNSO2")</f>
        <v>3069.3994943513912</v>
      </c>
      <c r="F2" s="21">
        <f>SUMIFS('SO2'!G:G,'SO2'!$B:$B,$A2,'SO2'!$A:$A,"BIOESO2")+SUMIFS('SO2'!G:G,'SO2'!$B:$B,$A2,'SO2'!$A:$A,"COMSO2")+SUMIFS('SO2'!G:G,'SO2'!$B:$B,$A2,'SO2'!$A:$A,"ELCSO2")+SUMIFS('SO2'!G:G,'SO2'!$B:$B,$A2,'SO2'!$A:$A,"ETHSO2")+SUMIFS('SO2'!G:G,'SO2'!$B:$B,$A2,'SO2'!$A:$A,"INDSO2")+SUMIFS('SO2'!G:G,'SO2'!$B:$B,$A2,'SO2'!$A:$A,"REFSO2")+SUMIFS('SO2'!G:G,'SO2'!$B:$B,$A2,'SO2'!$A:$A,"RESSO2")+SUMIFS('SO2'!G:G,'SO2'!$B:$B,$A2,'SO2'!$A:$A,"RSSSO2")+SUMIFS('SO2'!G:G,'SO2'!$B:$B,$A2,'SO2'!$A:$A,"TRNSO2")</f>
        <v>2866.1091401978119</v>
      </c>
      <c r="G2" s="21">
        <f>SUMIFS('SO2'!H:H,'SO2'!$B:$B,$A2,'SO2'!$A:$A,"BIOESO2")+SUMIFS('SO2'!H:H,'SO2'!$B:$B,$A2,'SO2'!$A:$A,"COMSO2")+SUMIFS('SO2'!H:H,'SO2'!$B:$B,$A2,'SO2'!$A:$A,"ELCSO2")+SUMIFS('SO2'!H:H,'SO2'!$B:$B,$A2,'SO2'!$A:$A,"ETHSO2")+SUMIFS('SO2'!H:H,'SO2'!$B:$B,$A2,'SO2'!$A:$A,"INDSO2")+SUMIFS('SO2'!H:H,'SO2'!$B:$B,$A2,'SO2'!$A:$A,"REFSO2")+SUMIFS('SO2'!H:H,'SO2'!$B:$B,$A2,'SO2'!$A:$A,"RESSO2")+SUMIFS('SO2'!H:H,'SO2'!$B:$B,$A2,'SO2'!$A:$A,"RSSSO2")+SUMIFS('SO2'!H:H,'SO2'!$B:$B,$A2,'SO2'!$A:$A,"TRNSO2")</f>
        <v>2697.9302421008188</v>
      </c>
      <c r="H2" s="21">
        <f>SUMIFS('SO2'!I:I,'SO2'!$B:$B,$A2,'SO2'!$A:$A,"BIOESO2")+SUMIFS('SO2'!I:I,'SO2'!$B:$B,$A2,'SO2'!$A:$A,"COMSO2")+SUMIFS('SO2'!I:I,'SO2'!$B:$B,$A2,'SO2'!$A:$A,"ELCSO2")+SUMIFS('SO2'!I:I,'SO2'!$B:$B,$A2,'SO2'!$A:$A,"ETHSO2")+SUMIFS('SO2'!I:I,'SO2'!$B:$B,$A2,'SO2'!$A:$A,"INDSO2")+SUMIFS('SO2'!I:I,'SO2'!$B:$B,$A2,'SO2'!$A:$A,"REFSO2")+SUMIFS('SO2'!I:I,'SO2'!$B:$B,$A2,'SO2'!$A:$A,"RESSO2")+SUMIFS('SO2'!I:I,'SO2'!$B:$B,$A2,'SO2'!$A:$A,"RSSSO2")+SUMIFS('SO2'!I:I,'SO2'!$B:$B,$A2,'SO2'!$A:$A,"TRNSO2")</f>
        <v>2544.4064430701933</v>
      </c>
      <c r="I2" s="21">
        <f>SUMIFS('SO2'!J:J,'SO2'!$B:$B,$A2,'SO2'!$A:$A,"BIOESO2")+SUMIFS('SO2'!J:J,'SO2'!$B:$B,$A2,'SO2'!$A:$A,"COMSO2")+SUMIFS('SO2'!J:J,'SO2'!$B:$B,$A2,'SO2'!$A:$A,"ELCSO2")+SUMIFS('SO2'!J:J,'SO2'!$B:$B,$A2,'SO2'!$A:$A,"ETHSO2")+SUMIFS('SO2'!J:J,'SO2'!$B:$B,$A2,'SO2'!$A:$A,"INDSO2")+SUMIFS('SO2'!J:J,'SO2'!$B:$B,$A2,'SO2'!$A:$A,"REFSO2")+SUMIFS('SO2'!J:J,'SO2'!$B:$B,$A2,'SO2'!$A:$A,"RESSO2")+SUMIFS('SO2'!J:J,'SO2'!$B:$B,$A2,'SO2'!$A:$A,"RSSSO2")+SUMIFS('SO2'!J:J,'SO2'!$B:$B,$A2,'SO2'!$A:$A,"TRNSO2")</f>
        <v>2294.1185890321854</v>
      </c>
      <c r="J2" s="21">
        <f>SUMIFS('SO2'!K:K,'SO2'!$B:$B,$A2,'SO2'!$A:$A,"BIOESO2")+SUMIFS('SO2'!K:K,'SO2'!$B:$B,$A2,'SO2'!$A:$A,"COMSO2")+SUMIFS('SO2'!K:K,'SO2'!$B:$B,$A2,'SO2'!$A:$A,"ELCSO2")+SUMIFS('SO2'!K:K,'SO2'!$B:$B,$A2,'SO2'!$A:$A,"ETHSO2")+SUMIFS('SO2'!K:K,'SO2'!$B:$B,$A2,'SO2'!$A:$A,"INDSO2")+SUMIFS('SO2'!K:K,'SO2'!$B:$B,$A2,'SO2'!$A:$A,"REFSO2")+SUMIFS('SO2'!K:K,'SO2'!$B:$B,$A2,'SO2'!$A:$A,"RESSO2")+SUMIFS('SO2'!K:K,'SO2'!$B:$B,$A2,'SO2'!$A:$A,"RSSSO2")+SUMIFS('SO2'!K:K,'SO2'!$B:$B,$A2,'SO2'!$A:$A,"TRNSO2")</f>
        <v>2196.4125313054678</v>
      </c>
      <c r="K2" s="21">
        <f>SUMIFS('SO2'!L:L,'SO2'!$B:$B,$A2,'SO2'!$A:$A,"BIOESO2")+SUMIFS('SO2'!L:L,'SO2'!$B:$B,$A2,'SO2'!$A:$A,"COMSO2")+SUMIFS('SO2'!L:L,'SO2'!$B:$B,$A2,'SO2'!$A:$A,"ELCSO2")+SUMIFS('SO2'!L:L,'SO2'!$B:$B,$A2,'SO2'!$A:$A,"ETHSO2")+SUMIFS('SO2'!L:L,'SO2'!$B:$B,$A2,'SO2'!$A:$A,"INDSO2")+SUMIFS('SO2'!L:L,'SO2'!$B:$B,$A2,'SO2'!$A:$A,"REFSO2")+SUMIFS('SO2'!L:L,'SO2'!$B:$B,$A2,'SO2'!$A:$A,"RESSO2")+SUMIFS('SO2'!L:L,'SO2'!$B:$B,$A2,'SO2'!$A:$A,"RSSSO2")+SUMIFS('SO2'!L:L,'SO2'!$B:$B,$A2,'SO2'!$A:$A,"TRNSO2")</f>
        <v>2100.2247001893857</v>
      </c>
      <c r="M2" s="9" t="str">
        <f t="shared" ref="M2:M33" si="0">RIGHT(A2,4)</f>
        <v>0316</v>
      </c>
      <c r="N2" s="9">
        <f>VLOOKUP($M2,scenarios!$A$2:$I$61,3)</f>
        <v>2060</v>
      </c>
      <c r="O2" s="9" t="str">
        <f>VLOOKUP($M2,scenarios!$A$2:$I$61,4)</f>
        <v>Ref</v>
      </c>
      <c r="P2" s="9">
        <f>VLOOKUP($M2,scenarios!$A$2:$I$61,5)</f>
        <v>20</v>
      </c>
      <c r="Q2" s="9" t="str">
        <f>VLOOKUP($M2,scenarios!$A$2:$I$61,6)</f>
        <v>Linear-Steady</v>
      </c>
      <c r="R2" s="9" t="str">
        <f>VLOOKUP($M2,scenarios!$A$2:$I$61,7)</f>
        <v>Doe2</v>
      </c>
      <c r="S2" s="9">
        <f>VLOOKUP($M2,scenarios!$A$2:$I$61,8)</f>
        <v>2030</v>
      </c>
      <c r="T2" s="9">
        <f>VLOOKUP($M2,scenarios!$A$2:$I$61,9)</f>
        <v>70</v>
      </c>
    </row>
    <row r="3" spans="1:20" x14ac:dyDescent="0.3">
      <c r="A3" s="2" t="s">
        <v>2</v>
      </c>
      <c r="B3" s="21">
        <f>SUMIFS('SO2'!C:C,'SO2'!$B:$B,$A3,'SO2'!$A:$A,"BIOESO2")+SUMIFS('SO2'!C:C,'SO2'!$B:$B,$A3,'SO2'!$A:$A,"COMSO2")+SUMIFS('SO2'!C:C,'SO2'!$B:$B,$A3,'SO2'!$A:$A,"ELCSO2")+SUMIFS('SO2'!C:C,'SO2'!$B:$B,$A3,'SO2'!$A:$A,"ETHSO2")+SUMIFS('SO2'!C:C,'SO2'!$B:$B,$A3,'SO2'!$A:$A,"INDSO2")+SUMIFS('SO2'!C:C,'SO2'!$B:$B,$A3,'SO2'!$A:$A,"REFSO2")+SUMIFS('SO2'!C:C,'SO2'!$B:$B,$A3,'SO2'!$A:$A,"RESSO2")+SUMIFS('SO2'!C:C,'SO2'!$B:$B,$A3,'SO2'!$A:$A,"RSSSO2")+SUMIFS('SO2'!C:C,'SO2'!$B:$B,$A3,'SO2'!$A:$A,"TRNSO2")</f>
        <v>7221.1416543272298</v>
      </c>
      <c r="C3" s="21">
        <f>SUMIFS('SO2'!D:D,'SO2'!$B:$B,$A3,'SO2'!$A:$A,"BIOESO2")+SUMIFS('SO2'!D:D,'SO2'!$B:$B,$A3,'SO2'!$A:$A,"COMSO2")+SUMIFS('SO2'!D:D,'SO2'!$B:$B,$A3,'SO2'!$A:$A,"ELCSO2")+SUMIFS('SO2'!D:D,'SO2'!$B:$B,$A3,'SO2'!$A:$A,"ETHSO2")+SUMIFS('SO2'!D:D,'SO2'!$B:$B,$A3,'SO2'!$A:$A,"INDSO2")+SUMIFS('SO2'!D:D,'SO2'!$B:$B,$A3,'SO2'!$A:$A,"REFSO2")+SUMIFS('SO2'!D:D,'SO2'!$B:$B,$A3,'SO2'!$A:$A,"RESSO2")+SUMIFS('SO2'!D:D,'SO2'!$B:$B,$A3,'SO2'!$A:$A,"RSSSO2")+SUMIFS('SO2'!D:D,'SO2'!$B:$B,$A3,'SO2'!$A:$A,"TRNSO2")</f>
        <v>5819.0380810700062</v>
      </c>
      <c r="D3" s="21">
        <f>SUMIFS('SO2'!E:E,'SO2'!$B:$B,$A3,'SO2'!$A:$A,"BIOESO2")+SUMIFS('SO2'!E:E,'SO2'!$B:$B,$A3,'SO2'!$A:$A,"COMSO2")+SUMIFS('SO2'!E:E,'SO2'!$B:$B,$A3,'SO2'!$A:$A,"ELCSO2")+SUMIFS('SO2'!E:E,'SO2'!$B:$B,$A3,'SO2'!$A:$A,"ETHSO2")+SUMIFS('SO2'!E:E,'SO2'!$B:$B,$A3,'SO2'!$A:$A,"INDSO2")+SUMIFS('SO2'!E:E,'SO2'!$B:$B,$A3,'SO2'!$A:$A,"REFSO2")+SUMIFS('SO2'!E:E,'SO2'!$B:$B,$A3,'SO2'!$A:$A,"RESSO2")+SUMIFS('SO2'!E:E,'SO2'!$B:$B,$A3,'SO2'!$A:$A,"RSSSO2")+SUMIFS('SO2'!E:E,'SO2'!$B:$B,$A3,'SO2'!$A:$A,"TRNSO2")</f>
        <v>3201.0564004284515</v>
      </c>
      <c r="E3" s="21">
        <f>SUMIFS('SO2'!F:F,'SO2'!$B:$B,$A3,'SO2'!$A:$A,"BIOESO2")+SUMIFS('SO2'!F:F,'SO2'!$B:$B,$A3,'SO2'!$A:$A,"COMSO2")+SUMIFS('SO2'!F:F,'SO2'!$B:$B,$A3,'SO2'!$A:$A,"ELCSO2")+SUMIFS('SO2'!F:F,'SO2'!$B:$B,$A3,'SO2'!$A:$A,"ETHSO2")+SUMIFS('SO2'!F:F,'SO2'!$B:$B,$A3,'SO2'!$A:$A,"INDSO2")+SUMIFS('SO2'!F:F,'SO2'!$B:$B,$A3,'SO2'!$A:$A,"REFSO2")+SUMIFS('SO2'!F:F,'SO2'!$B:$B,$A3,'SO2'!$A:$A,"RESSO2")+SUMIFS('SO2'!F:F,'SO2'!$B:$B,$A3,'SO2'!$A:$A,"RSSSO2")+SUMIFS('SO2'!F:F,'SO2'!$B:$B,$A3,'SO2'!$A:$A,"TRNSO2")</f>
        <v>2902.5751743539486</v>
      </c>
      <c r="F3" s="21">
        <f>SUMIFS('SO2'!G:G,'SO2'!$B:$B,$A3,'SO2'!$A:$A,"BIOESO2")+SUMIFS('SO2'!G:G,'SO2'!$B:$B,$A3,'SO2'!$A:$A,"COMSO2")+SUMIFS('SO2'!G:G,'SO2'!$B:$B,$A3,'SO2'!$A:$A,"ELCSO2")+SUMIFS('SO2'!G:G,'SO2'!$B:$B,$A3,'SO2'!$A:$A,"ETHSO2")+SUMIFS('SO2'!G:G,'SO2'!$B:$B,$A3,'SO2'!$A:$A,"INDSO2")+SUMIFS('SO2'!G:G,'SO2'!$B:$B,$A3,'SO2'!$A:$A,"REFSO2")+SUMIFS('SO2'!G:G,'SO2'!$B:$B,$A3,'SO2'!$A:$A,"RESSO2")+SUMIFS('SO2'!G:G,'SO2'!$B:$B,$A3,'SO2'!$A:$A,"RSSSO2")+SUMIFS('SO2'!G:G,'SO2'!$B:$B,$A3,'SO2'!$A:$A,"TRNSO2")</f>
        <v>2264.8469449988152</v>
      </c>
      <c r="G3" s="21">
        <f>SUMIFS('SO2'!H:H,'SO2'!$B:$B,$A3,'SO2'!$A:$A,"BIOESO2")+SUMIFS('SO2'!H:H,'SO2'!$B:$B,$A3,'SO2'!$A:$A,"COMSO2")+SUMIFS('SO2'!H:H,'SO2'!$B:$B,$A3,'SO2'!$A:$A,"ELCSO2")+SUMIFS('SO2'!H:H,'SO2'!$B:$B,$A3,'SO2'!$A:$A,"ETHSO2")+SUMIFS('SO2'!H:H,'SO2'!$B:$B,$A3,'SO2'!$A:$A,"INDSO2")+SUMIFS('SO2'!H:H,'SO2'!$B:$B,$A3,'SO2'!$A:$A,"REFSO2")+SUMIFS('SO2'!H:H,'SO2'!$B:$B,$A3,'SO2'!$A:$A,"RESSO2")+SUMIFS('SO2'!H:H,'SO2'!$B:$B,$A3,'SO2'!$A:$A,"RSSSO2")+SUMIFS('SO2'!H:H,'SO2'!$B:$B,$A3,'SO2'!$A:$A,"TRNSO2")</f>
        <v>1731.6243348593487</v>
      </c>
      <c r="H3" s="21">
        <f>SUMIFS('SO2'!I:I,'SO2'!$B:$B,$A3,'SO2'!$A:$A,"BIOESO2")+SUMIFS('SO2'!I:I,'SO2'!$B:$B,$A3,'SO2'!$A:$A,"COMSO2")+SUMIFS('SO2'!I:I,'SO2'!$B:$B,$A3,'SO2'!$A:$A,"ELCSO2")+SUMIFS('SO2'!I:I,'SO2'!$B:$B,$A3,'SO2'!$A:$A,"ETHSO2")+SUMIFS('SO2'!I:I,'SO2'!$B:$B,$A3,'SO2'!$A:$A,"INDSO2")+SUMIFS('SO2'!I:I,'SO2'!$B:$B,$A3,'SO2'!$A:$A,"REFSO2")+SUMIFS('SO2'!I:I,'SO2'!$B:$B,$A3,'SO2'!$A:$A,"RESSO2")+SUMIFS('SO2'!I:I,'SO2'!$B:$B,$A3,'SO2'!$A:$A,"RSSSO2")+SUMIFS('SO2'!I:I,'SO2'!$B:$B,$A3,'SO2'!$A:$A,"TRNSO2")</f>
        <v>1514.2797321470484</v>
      </c>
      <c r="I3" s="21">
        <f>SUMIFS('SO2'!J:J,'SO2'!$B:$B,$A3,'SO2'!$A:$A,"BIOESO2")+SUMIFS('SO2'!J:J,'SO2'!$B:$B,$A3,'SO2'!$A:$A,"COMSO2")+SUMIFS('SO2'!J:J,'SO2'!$B:$B,$A3,'SO2'!$A:$A,"ELCSO2")+SUMIFS('SO2'!J:J,'SO2'!$B:$B,$A3,'SO2'!$A:$A,"ETHSO2")+SUMIFS('SO2'!J:J,'SO2'!$B:$B,$A3,'SO2'!$A:$A,"INDSO2")+SUMIFS('SO2'!J:J,'SO2'!$B:$B,$A3,'SO2'!$A:$A,"REFSO2")+SUMIFS('SO2'!J:J,'SO2'!$B:$B,$A3,'SO2'!$A:$A,"RESSO2")+SUMIFS('SO2'!J:J,'SO2'!$B:$B,$A3,'SO2'!$A:$A,"RSSSO2")+SUMIFS('SO2'!J:J,'SO2'!$B:$B,$A3,'SO2'!$A:$A,"TRNSO2")</f>
        <v>1262.5236867288068</v>
      </c>
      <c r="J3" s="21">
        <f>SUMIFS('SO2'!K:K,'SO2'!$B:$B,$A3,'SO2'!$A:$A,"BIOESO2")+SUMIFS('SO2'!K:K,'SO2'!$B:$B,$A3,'SO2'!$A:$A,"COMSO2")+SUMIFS('SO2'!K:K,'SO2'!$B:$B,$A3,'SO2'!$A:$A,"ELCSO2")+SUMIFS('SO2'!K:K,'SO2'!$B:$B,$A3,'SO2'!$A:$A,"ETHSO2")+SUMIFS('SO2'!K:K,'SO2'!$B:$B,$A3,'SO2'!$A:$A,"INDSO2")+SUMIFS('SO2'!K:K,'SO2'!$B:$B,$A3,'SO2'!$A:$A,"REFSO2")+SUMIFS('SO2'!K:K,'SO2'!$B:$B,$A3,'SO2'!$A:$A,"RESSO2")+SUMIFS('SO2'!K:K,'SO2'!$B:$B,$A3,'SO2'!$A:$A,"RSSSO2")+SUMIFS('SO2'!K:K,'SO2'!$B:$B,$A3,'SO2'!$A:$A,"TRNSO2")</f>
        <v>1002.3502010967854</v>
      </c>
      <c r="K3" s="21">
        <f>SUMIFS('SO2'!L:L,'SO2'!$B:$B,$A3,'SO2'!$A:$A,"BIOESO2")+SUMIFS('SO2'!L:L,'SO2'!$B:$B,$A3,'SO2'!$A:$A,"COMSO2")+SUMIFS('SO2'!L:L,'SO2'!$B:$B,$A3,'SO2'!$A:$A,"ELCSO2")+SUMIFS('SO2'!L:L,'SO2'!$B:$B,$A3,'SO2'!$A:$A,"ETHSO2")+SUMIFS('SO2'!L:L,'SO2'!$B:$B,$A3,'SO2'!$A:$A,"INDSO2")+SUMIFS('SO2'!L:L,'SO2'!$B:$B,$A3,'SO2'!$A:$A,"REFSO2")+SUMIFS('SO2'!L:L,'SO2'!$B:$B,$A3,'SO2'!$A:$A,"RESSO2")+SUMIFS('SO2'!L:L,'SO2'!$B:$B,$A3,'SO2'!$A:$A,"RSSSO2")+SUMIFS('SO2'!L:L,'SO2'!$B:$B,$A3,'SO2'!$A:$A,"TRNSO2")</f>
        <v>1004.7715265982265</v>
      </c>
      <c r="M3" s="9" t="str">
        <f t="shared" si="0"/>
        <v>0001</v>
      </c>
      <c r="N3" s="9">
        <f>VLOOKUP($M3,scenarios!$A$2:$I$61,3)</f>
        <v>2050</v>
      </c>
      <c r="O3" s="9" t="str">
        <f>VLOOKUP($M3,scenarios!$A$2:$I$61,4)</f>
        <v>Ref</v>
      </c>
      <c r="P3" s="9" t="str">
        <f>VLOOKUP($M3,scenarios!$A$2:$I$61,5)</f>
        <v>Ref</v>
      </c>
      <c r="Q3" s="9" t="str">
        <f>VLOOKUP($M3,scenarios!$A$2:$I$61,6)</f>
        <v>Ref</v>
      </c>
      <c r="R3" s="9" t="str">
        <f>VLOOKUP($M3,scenarios!$A$2:$I$61,7)</f>
        <v>Ref</v>
      </c>
      <c r="S3" s="9" t="str">
        <f>VLOOKUP($M3,scenarios!$A$2:$I$61,8)</f>
        <v>Ref</v>
      </c>
      <c r="T3" s="9" t="str">
        <f>VLOOKUP($M3,scenarios!$A$2:$I$61,9)</f>
        <v>Ref</v>
      </c>
    </row>
    <row r="4" spans="1:20" x14ac:dyDescent="0.3">
      <c r="A4" s="2" t="s">
        <v>3</v>
      </c>
      <c r="B4" s="21">
        <f>SUMIFS('SO2'!C:C,'SO2'!$B:$B,$A4,'SO2'!$A:$A,"BIOESO2")+SUMIFS('SO2'!C:C,'SO2'!$B:$B,$A4,'SO2'!$A:$A,"COMSO2")+SUMIFS('SO2'!C:C,'SO2'!$B:$B,$A4,'SO2'!$A:$A,"ELCSO2")+SUMIFS('SO2'!C:C,'SO2'!$B:$B,$A4,'SO2'!$A:$A,"ETHSO2")+SUMIFS('SO2'!C:C,'SO2'!$B:$B,$A4,'SO2'!$A:$A,"INDSO2")+SUMIFS('SO2'!C:C,'SO2'!$B:$B,$A4,'SO2'!$A:$A,"REFSO2")+SUMIFS('SO2'!C:C,'SO2'!$B:$B,$A4,'SO2'!$A:$A,"RESSO2")+SUMIFS('SO2'!C:C,'SO2'!$B:$B,$A4,'SO2'!$A:$A,"RSSSO2")+SUMIFS('SO2'!C:C,'SO2'!$B:$B,$A4,'SO2'!$A:$A,"TRNSO2")</f>
        <v>7222.2879701195307</v>
      </c>
      <c r="C4" s="21">
        <f>SUMIFS('SO2'!D:D,'SO2'!$B:$B,$A4,'SO2'!$A:$A,"BIOESO2")+SUMIFS('SO2'!D:D,'SO2'!$B:$B,$A4,'SO2'!$A:$A,"COMSO2")+SUMIFS('SO2'!D:D,'SO2'!$B:$B,$A4,'SO2'!$A:$A,"ELCSO2")+SUMIFS('SO2'!D:D,'SO2'!$B:$B,$A4,'SO2'!$A:$A,"ETHSO2")+SUMIFS('SO2'!D:D,'SO2'!$B:$B,$A4,'SO2'!$A:$A,"INDSO2")+SUMIFS('SO2'!D:D,'SO2'!$B:$B,$A4,'SO2'!$A:$A,"REFSO2")+SUMIFS('SO2'!D:D,'SO2'!$B:$B,$A4,'SO2'!$A:$A,"RESSO2")+SUMIFS('SO2'!D:D,'SO2'!$B:$B,$A4,'SO2'!$A:$A,"RSSSO2")+SUMIFS('SO2'!D:D,'SO2'!$B:$B,$A4,'SO2'!$A:$A,"TRNSO2")</f>
        <v>5812.6532538836127</v>
      </c>
      <c r="D4" s="21">
        <f>SUMIFS('SO2'!E:E,'SO2'!$B:$B,$A4,'SO2'!$A:$A,"BIOESO2")+SUMIFS('SO2'!E:E,'SO2'!$B:$B,$A4,'SO2'!$A:$A,"COMSO2")+SUMIFS('SO2'!E:E,'SO2'!$B:$B,$A4,'SO2'!$A:$A,"ELCSO2")+SUMIFS('SO2'!E:E,'SO2'!$B:$B,$A4,'SO2'!$A:$A,"ETHSO2")+SUMIFS('SO2'!E:E,'SO2'!$B:$B,$A4,'SO2'!$A:$A,"INDSO2")+SUMIFS('SO2'!E:E,'SO2'!$B:$B,$A4,'SO2'!$A:$A,"REFSO2")+SUMIFS('SO2'!E:E,'SO2'!$B:$B,$A4,'SO2'!$A:$A,"RESSO2")+SUMIFS('SO2'!E:E,'SO2'!$B:$B,$A4,'SO2'!$A:$A,"RSSSO2")+SUMIFS('SO2'!E:E,'SO2'!$B:$B,$A4,'SO2'!$A:$A,"TRNSO2")</f>
        <v>3221.3171990279193</v>
      </c>
      <c r="E4" s="21">
        <f>SUMIFS('SO2'!F:F,'SO2'!$B:$B,$A4,'SO2'!$A:$A,"BIOESO2")+SUMIFS('SO2'!F:F,'SO2'!$B:$B,$A4,'SO2'!$A:$A,"COMSO2")+SUMIFS('SO2'!F:F,'SO2'!$B:$B,$A4,'SO2'!$A:$A,"ELCSO2")+SUMIFS('SO2'!F:F,'SO2'!$B:$B,$A4,'SO2'!$A:$A,"ETHSO2")+SUMIFS('SO2'!F:F,'SO2'!$B:$B,$A4,'SO2'!$A:$A,"INDSO2")+SUMIFS('SO2'!F:F,'SO2'!$B:$B,$A4,'SO2'!$A:$A,"REFSO2")+SUMIFS('SO2'!F:F,'SO2'!$B:$B,$A4,'SO2'!$A:$A,"RESSO2")+SUMIFS('SO2'!F:F,'SO2'!$B:$B,$A4,'SO2'!$A:$A,"RSSSO2")+SUMIFS('SO2'!F:F,'SO2'!$B:$B,$A4,'SO2'!$A:$A,"TRNSO2")</f>
        <v>2941.8044205413426</v>
      </c>
      <c r="F4" s="21">
        <f>SUMIFS('SO2'!G:G,'SO2'!$B:$B,$A4,'SO2'!$A:$A,"BIOESO2")+SUMIFS('SO2'!G:G,'SO2'!$B:$B,$A4,'SO2'!$A:$A,"COMSO2")+SUMIFS('SO2'!G:G,'SO2'!$B:$B,$A4,'SO2'!$A:$A,"ELCSO2")+SUMIFS('SO2'!G:G,'SO2'!$B:$B,$A4,'SO2'!$A:$A,"ETHSO2")+SUMIFS('SO2'!G:G,'SO2'!$B:$B,$A4,'SO2'!$A:$A,"INDSO2")+SUMIFS('SO2'!G:G,'SO2'!$B:$B,$A4,'SO2'!$A:$A,"REFSO2")+SUMIFS('SO2'!G:G,'SO2'!$B:$B,$A4,'SO2'!$A:$A,"RESSO2")+SUMIFS('SO2'!G:G,'SO2'!$B:$B,$A4,'SO2'!$A:$A,"RSSSO2")+SUMIFS('SO2'!G:G,'SO2'!$B:$B,$A4,'SO2'!$A:$A,"TRNSO2")</f>
        <v>2390.4667305062171</v>
      </c>
      <c r="G4" s="21">
        <f>SUMIFS('SO2'!H:H,'SO2'!$B:$B,$A4,'SO2'!$A:$A,"BIOESO2")+SUMIFS('SO2'!H:H,'SO2'!$B:$B,$A4,'SO2'!$A:$A,"COMSO2")+SUMIFS('SO2'!H:H,'SO2'!$B:$B,$A4,'SO2'!$A:$A,"ELCSO2")+SUMIFS('SO2'!H:H,'SO2'!$B:$B,$A4,'SO2'!$A:$A,"ETHSO2")+SUMIFS('SO2'!H:H,'SO2'!$B:$B,$A4,'SO2'!$A:$A,"INDSO2")+SUMIFS('SO2'!H:H,'SO2'!$B:$B,$A4,'SO2'!$A:$A,"REFSO2")+SUMIFS('SO2'!H:H,'SO2'!$B:$B,$A4,'SO2'!$A:$A,"RESSO2")+SUMIFS('SO2'!H:H,'SO2'!$B:$B,$A4,'SO2'!$A:$A,"RSSSO2")+SUMIFS('SO2'!H:H,'SO2'!$B:$B,$A4,'SO2'!$A:$A,"TRNSO2")</f>
        <v>1861.6191709147784</v>
      </c>
      <c r="H4" s="21">
        <f>SUMIFS('SO2'!I:I,'SO2'!$B:$B,$A4,'SO2'!$A:$A,"BIOESO2")+SUMIFS('SO2'!I:I,'SO2'!$B:$B,$A4,'SO2'!$A:$A,"COMSO2")+SUMIFS('SO2'!I:I,'SO2'!$B:$B,$A4,'SO2'!$A:$A,"ELCSO2")+SUMIFS('SO2'!I:I,'SO2'!$B:$B,$A4,'SO2'!$A:$A,"ETHSO2")+SUMIFS('SO2'!I:I,'SO2'!$B:$B,$A4,'SO2'!$A:$A,"INDSO2")+SUMIFS('SO2'!I:I,'SO2'!$B:$B,$A4,'SO2'!$A:$A,"REFSO2")+SUMIFS('SO2'!I:I,'SO2'!$B:$B,$A4,'SO2'!$A:$A,"RESSO2")+SUMIFS('SO2'!I:I,'SO2'!$B:$B,$A4,'SO2'!$A:$A,"RSSSO2")+SUMIFS('SO2'!I:I,'SO2'!$B:$B,$A4,'SO2'!$A:$A,"TRNSO2")</f>
        <v>1574.8014435691621</v>
      </c>
      <c r="I4" s="21">
        <f>SUMIFS('SO2'!J:J,'SO2'!$B:$B,$A4,'SO2'!$A:$A,"BIOESO2")+SUMIFS('SO2'!J:J,'SO2'!$B:$B,$A4,'SO2'!$A:$A,"COMSO2")+SUMIFS('SO2'!J:J,'SO2'!$B:$B,$A4,'SO2'!$A:$A,"ELCSO2")+SUMIFS('SO2'!J:J,'SO2'!$B:$B,$A4,'SO2'!$A:$A,"ETHSO2")+SUMIFS('SO2'!J:J,'SO2'!$B:$B,$A4,'SO2'!$A:$A,"INDSO2")+SUMIFS('SO2'!J:J,'SO2'!$B:$B,$A4,'SO2'!$A:$A,"REFSO2")+SUMIFS('SO2'!J:J,'SO2'!$B:$B,$A4,'SO2'!$A:$A,"RESSO2")+SUMIFS('SO2'!J:J,'SO2'!$B:$B,$A4,'SO2'!$A:$A,"RSSSO2")+SUMIFS('SO2'!J:J,'SO2'!$B:$B,$A4,'SO2'!$A:$A,"TRNSO2")</f>
        <v>1451.1471750363789</v>
      </c>
      <c r="J4" s="21">
        <f>SUMIFS('SO2'!K:K,'SO2'!$B:$B,$A4,'SO2'!$A:$A,"BIOESO2")+SUMIFS('SO2'!K:K,'SO2'!$B:$B,$A4,'SO2'!$A:$A,"COMSO2")+SUMIFS('SO2'!K:K,'SO2'!$B:$B,$A4,'SO2'!$A:$A,"ELCSO2")+SUMIFS('SO2'!K:K,'SO2'!$B:$B,$A4,'SO2'!$A:$A,"ETHSO2")+SUMIFS('SO2'!K:K,'SO2'!$B:$B,$A4,'SO2'!$A:$A,"INDSO2")+SUMIFS('SO2'!K:K,'SO2'!$B:$B,$A4,'SO2'!$A:$A,"REFSO2")+SUMIFS('SO2'!K:K,'SO2'!$B:$B,$A4,'SO2'!$A:$A,"RESSO2")+SUMIFS('SO2'!K:K,'SO2'!$B:$B,$A4,'SO2'!$A:$A,"RSSSO2")+SUMIFS('SO2'!K:K,'SO2'!$B:$B,$A4,'SO2'!$A:$A,"TRNSO2")</f>
        <v>1331.8351319161334</v>
      </c>
      <c r="K4" s="21">
        <f>SUMIFS('SO2'!L:L,'SO2'!$B:$B,$A4,'SO2'!$A:$A,"BIOESO2")+SUMIFS('SO2'!L:L,'SO2'!$B:$B,$A4,'SO2'!$A:$A,"COMSO2")+SUMIFS('SO2'!L:L,'SO2'!$B:$B,$A4,'SO2'!$A:$A,"ELCSO2")+SUMIFS('SO2'!L:L,'SO2'!$B:$B,$A4,'SO2'!$A:$A,"ETHSO2")+SUMIFS('SO2'!L:L,'SO2'!$B:$B,$A4,'SO2'!$A:$A,"INDSO2")+SUMIFS('SO2'!L:L,'SO2'!$B:$B,$A4,'SO2'!$A:$A,"REFSO2")+SUMIFS('SO2'!L:L,'SO2'!$B:$B,$A4,'SO2'!$A:$A,"RESSO2")+SUMIFS('SO2'!L:L,'SO2'!$B:$B,$A4,'SO2'!$A:$A,"RSSSO2")+SUMIFS('SO2'!L:L,'SO2'!$B:$B,$A4,'SO2'!$A:$A,"TRNSO2")</f>
        <v>1309.9328306386622</v>
      </c>
      <c r="M4" s="9" t="str">
        <f t="shared" si="0"/>
        <v>0002</v>
      </c>
      <c r="N4" s="9">
        <f>VLOOKUP($M4,scenarios!$A$2:$I$61,3)</f>
        <v>2080</v>
      </c>
      <c r="O4" s="9" t="str">
        <f>VLOOKUP($M4,scenarios!$A$2:$I$61,4)</f>
        <v>Ref</v>
      </c>
      <c r="P4" s="9" t="str">
        <f>VLOOKUP($M4,scenarios!$A$2:$I$61,5)</f>
        <v>Ref</v>
      </c>
      <c r="Q4" s="9" t="str">
        <f>VLOOKUP($M4,scenarios!$A$2:$I$61,6)</f>
        <v>Ref</v>
      </c>
      <c r="R4" s="9" t="str">
        <f>VLOOKUP($M4,scenarios!$A$2:$I$61,7)</f>
        <v>Ref</v>
      </c>
      <c r="S4" s="9" t="str">
        <f>VLOOKUP($M4,scenarios!$A$2:$I$61,8)</f>
        <v>Ref</v>
      </c>
      <c r="T4" s="9" t="str">
        <f>VLOOKUP($M4,scenarios!$A$2:$I$61,9)</f>
        <v>Ref</v>
      </c>
    </row>
    <row r="5" spans="1:20" x14ac:dyDescent="0.3">
      <c r="A5" s="2" t="s">
        <v>4</v>
      </c>
      <c r="B5" s="21">
        <f>SUMIFS('SO2'!C:C,'SO2'!$B:$B,$A5,'SO2'!$A:$A,"BIOESO2")+SUMIFS('SO2'!C:C,'SO2'!$B:$B,$A5,'SO2'!$A:$A,"COMSO2")+SUMIFS('SO2'!C:C,'SO2'!$B:$B,$A5,'SO2'!$A:$A,"ELCSO2")+SUMIFS('SO2'!C:C,'SO2'!$B:$B,$A5,'SO2'!$A:$A,"ETHSO2")+SUMIFS('SO2'!C:C,'SO2'!$B:$B,$A5,'SO2'!$A:$A,"INDSO2")+SUMIFS('SO2'!C:C,'SO2'!$B:$B,$A5,'SO2'!$A:$A,"REFSO2")+SUMIFS('SO2'!C:C,'SO2'!$B:$B,$A5,'SO2'!$A:$A,"RESSO2")+SUMIFS('SO2'!C:C,'SO2'!$B:$B,$A5,'SO2'!$A:$A,"RSSSO2")+SUMIFS('SO2'!C:C,'SO2'!$B:$B,$A5,'SO2'!$A:$A,"TRNSO2")</f>
        <v>7223.5472828365901</v>
      </c>
      <c r="C5" s="21">
        <f>SUMIFS('SO2'!D:D,'SO2'!$B:$B,$A5,'SO2'!$A:$A,"BIOESO2")+SUMIFS('SO2'!D:D,'SO2'!$B:$B,$A5,'SO2'!$A:$A,"COMSO2")+SUMIFS('SO2'!D:D,'SO2'!$B:$B,$A5,'SO2'!$A:$A,"ELCSO2")+SUMIFS('SO2'!D:D,'SO2'!$B:$B,$A5,'SO2'!$A:$A,"ETHSO2")+SUMIFS('SO2'!D:D,'SO2'!$B:$B,$A5,'SO2'!$A:$A,"INDSO2")+SUMIFS('SO2'!D:D,'SO2'!$B:$B,$A5,'SO2'!$A:$A,"REFSO2")+SUMIFS('SO2'!D:D,'SO2'!$B:$B,$A5,'SO2'!$A:$A,"RESSO2")+SUMIFS('SO2'!D:D,'SO2'!$B:$B,$A5,'SO2'!$A:$A,"RSSSO2")+SUMIFS('SO2'!D:D,'SO2'!$B:$B,$A5,'SO2'!$A:$A,"TRNSO2")</f>
        <v>5823.0958808066453</v>
      </c>
      <c r="D5" s="21">
        <f>SUMIFS('SO2'!E:E,'SO2'!$B:$B,$A5,'SO2'!$A:$A,"BIOESO2")+SUMIFS('SO2'!E:E,'SO2'!$B:$B,$A5,'SO2'!$A:$A,"COMSO2")+SUMIFS('SO2'!E:E,'SO2'!$B:$B,$A5,'SO2'!$A:$A,"ELCSO2")+SUMIFS('SO2'!E:E,'SO2'!$B:$B,$A5,'SO2'!$A:$A,"ETHSO2")+SUMIFS('SO2'!E:E,'SO2'!$B:$B,$A5,'SO2'!$A:$A,"INDSO2")+SUMIFS('SO2'!E:E,'SO2'!$B:$B,$A5,'SO2'!$A:$A,"REFSO2")+SUMIFS('SO2'!E:E,'SO2'!$B:$B,$A5,'SO2'!$A:$A,"RESSO2")+SUMIFS('SO2'!E:E,'SO2'!$B:$B,$A5,'SO2'!$A:$A,"RSSSO2")+SUMIFS('SO2'!E:E,'SO2'!$B:$B,$A5,'SO2'!$A:$A,"TRNSO2")</f>
        <v>3196.7147623251408</v>
      </c>
      <c r="E5" s="21">
        <f>SUMIFS('SO2'!F:F,'SO2'!$B:$B,$A5,'SO2'!$A:$A,"BIOESO2")+SUMIFS('SO2'!F:F,'SO2'!$B:$B,$A5,'SO2'!$A:$A,"COMSO2")+SUMIFS('SO2'!F:F,'SO2'!$B:$B,$A5,'SO2'!$A:$A,"ELCSO2")+SUMIFS('SO2'!F:F,'SO2'!$B:$B,$A5,'SO2'!$A:$A,"ETHSO2")+SUMIFS('SO2'!F:F,'SO2'!$B:$B,$A5,'SO2'!$A:$A,"INDSO2")+SUMIFS('SO2'!F:F,'SO2'!$B:$B,$A5,'SO2'!$A:$A,"REFSO2")+SUMIFS('SO2'!F:F,'SO2'!$B:$B,$A5,'SO2'!$A:$A,"RESSO2")+SUMIFS('SO2'!F:F,'SO2'!$B:$B,$A5,'SO2'!$A:$A,"RSSSO2")+SUMIFS('SO2'!F:F,'SO2'!$B:$B,$A5,'SO2'!$A:$A,"TRNSO2")</f>
        <v>2914.3617552506585</v>
      </c>
      <c r="F5" s="21">
        <f>SUMIFS('SO2'!G:G,'SO2'!$B:$B,$A5,'SO2'!$A:$A,"BIOESO2")+SUMIFS('SO2'!G:G,'SO2'!$B:$B,$A5,'SO2'!$A:$A,"COMSO2")+SUMIFS('SO2'!G:G,'SO2'!$B:$B,$A5,'SO2'!$A:$A,"ELCSO2")+SUMIFS('SO2'!G:G,'SO2'!$B:$B,$A5,'SO2'!$A:$A,"ETHSO2")+SUMIFS('SO2'!G:G,'SO2'!$B:$B,$A5,'SO2'!$A:$A,"INDSO2")+SUMIFS('SO2'!G:G,'SO2'!$B:$B,$A5,'SO2'!$A:$A,"REFSO2")+SUMIFS('SO2'!G:G,'SO2'!$B:$B,$A5,'SO2'!$A:$A,"RESSO2")+SUMIFS('SO2'!G:G,'SO2'!$B:$B,$A5,'SO2'!$A:$A,"RSSSO2")+SUMIFS('SO2'!G:G,'SO2'!$B:$B,$A5,'SO2'!$A:$A,"TRNSO2")</f>
        <v>2238.1060344313396</v>
      </c>
      <c r="G5" s="21">
        <f>SUMIFS('SO2'!H:H,'SO2'!$B:$B,$A5,'SO2'!$A:$A,"BIOESO2")+SUMIFS('SO2'!H:H,'SO2'!$B:$B,$A5,'SO2'!$A:$A,"COMSO2")+SUMIFS('SO2'!H:H,'SO2'!$B:$B,$A5,'SO2'!$A:$A,"ELCSO2")+SUMIFS('SO2'!H:H,'SO2'!$B:$B,$A5,'SO2'!$A:$A,"ETHSO2")+SUMIFS('SO2'!H:H,'SO2'!$B:$B,$A5,'SO2'!$A:$A,"INDSO2")+SUMIFS('SO2'!H:H,'SO2'!$B:$B,$A5,'SO2'!$A:$A,"REFSO2")+SUMIFS('SO2'!H:H,'SO2'!$B:$B,$A5,'SO2'!$A:$A,"RESSO2")+SUMIFS('SO2'!H:H,'SO2'!$B:$B,$A5,'SO2'!$A:$A,"RSSSO2")+SUMIFS('SO2'!H:H,'SO2'!$B:$B,$A5,'SO2'!$A:$A,"TRNSO2")</f>
        <v>1734.4063180765265</v>
      </c>
      <c r="H5" s="21">
        <f>SUMIFS('SO2'!I:I,'SO2'!$B:$B,$A5,'SO2'!$A:$A,"BIOESO2")+SUMIFS('SO2'!I:I,'SO2'!$B:$B,$A5,'SO2'!$A:$A,"COMSO2")+SUMIFS('SO2'!I:I,'SO2'!$B:$B,$A5,'SO2'!$A:$A,"ELCSO2")+SUMIFS('SO2'!I:I,'SO2'!$B:$B,$A5,'SO2'!$A:$A,"ETHSO2")+SUMIFS('SO2'!I:I,'SO2'!$B:$B,$A5,'SO2'!$A:$A,"INDSO2")+SUMIFS('SO2'!I:I,'SO2'!$B:$B,$A5,'SO2'!$A:$A,"REFSO2")+SUMIFS('SO2'!I:I,'SO2'!$B:$B,$A5,'SO2'!$A:$A,"RESSO2")+SUMIFS('SO2'!I:I,'SO2'!$B:$B,$A5,'SO2'!$A:$A,"RSSSO2")+SUMIFS('SO2'!I:I,'SO2'!$B:$B,$A5,'SO2'!$A:$A,"TRNSO2")</f>
        <v>1578.2241166172562</v>
      </c>
      <c r="I5" s="21">
        <f>SUMIFS('SO2'!J:J,'SO2'!$B:$B,$A5,'SO2'!$A:$A,"BIOESO2")+SUMIFS('SO2'!J:J,'SO2'!$B:$B,$A5,'SO2'!$A:$A,"COMSO2")+SUMIFS('SO2'!J:J,'SO2'!$B:$B,$A5,'SO2'!$A:$A,"ELCSO2")+SUMIFS('SO2'!J:J,'SO2'!$B:$B,$A5,'SO2'!$A:$A,"ETHSO2")+SUMIFS('SO2'!J:J,'SO2'!$B:$B,$A5,'SO2'!$A:$A,"INDSO2")+SUMIFS('SO2'!J:J,'SO2'!$B:$B,$A5,'SO2'!$A:$A,"REFSO2")+SUMIFS('SO2'!J:J,'SO2'!$B:$B,$A5,'SO2'!$A:$A,"RESSO2")+SUMIFS('SO2'!J:J,'SO2'!$B:$B,$A5,'SO2'!$A:$A,"RSSSO2")+SUMIFS('SO2'!J:J,'SO2'!$B:$B,$A5,'SO2'!$A:$A,"TRNSO2")</f>
        <v>1395.8966102806723</v>
      </c>
      <c r="J5" s="21">
        <f>SUMIFS('SO2'!K:K,'SO2'!$B:$B,$A5,'SO2'!$A:$A,"BIOESO2")+SUMIFS('SO2'!K:K,'SO2'!$B:$B,$A5,'SO2'!$A:$A,"COMSO2")+SUMIFS('SO2'!K:K,'SO2'!$B:$B,$A5,'SO2'!$A:$A,"ELCSO2")+SUMIFS('SO2'!K:K,'SO2'!$B:$B,$A5,'SO2'!$A:$A,"ETHSO2")+SUMIFS('SO2'!K:K,'SO2'!$B:$B,$A5,'SO2'!$A:$A,"INDSO2")+SUMIFS('SO2'!K:K,'SO2'!$B:$B,$A5,'SO2'!$A:$A,"REFSO2")+SUMIFS('SO2'!K:K,'SO2'!$B:$B,$A5,'SO2'!$A:$A,"RESSO2")+SUMIFS('SO2'!K:K,'SO2'!$B:$B,$A5,'SO2'!$A:$A,"RSSSO2")+SUMIFS('SO2'!K:K,'SO2'!$B:$B,$A5,'SO2'!$A:$A,"TRNSO2")</f>
        <v>1019.5345428617399</v>
      </c>
      <c r="K5" s="21">
        <f>SUMIFS('SO2'!L:L,'SO2'!$B:$B,$A5,'SO2'!$A:$A,"BIOESO2")+SUMIFS('SO2'!L:L,'SO2'!$B:$B,$A5,'SO2'!$A:$A,"COMSO2")+SUMIFS('SO2'!L:L,'SO2'!$B:$B,$A5,'SO2'!$A:$A,"ELCSO2")+SUMIFS('SO2'!L:L,'SO2'!$B:$B,$A5,'SO2'!$A:$A,"ETHSO2")+SUMIFS('SO2'!L:L,'SO2'!$B:$B,$A5,'SO2'!$A:$A,"INDSO2")+SUMIFS('SO2'!L:L,'SO2'!$B:$B,$A5,'SO2'!$A:$A,"REFSO2")+SUMIFS('SO2'!L:L,'SO2'!$B:$B,$A5,'SO2'!$A:$A,"RESSO2")+SUMIFS('SO2'!L:L,'SO2'!$B:$B,$A5,'SO2'!$A:$A,"RSSSO2")+SUMIFS('SO2'!L:L,'SO2'!$B:$B,$A5,'SO2'!$A:$A,"TRNSO2")</f>
        <v>1012.8975652825793</v>
      </c>
      <c r="M5" s="9" t="str">
        <f t="shared" si="0"/>
        <v>0004</v>
      </c>
      <c r="N5" s="9">
        <f>VLOOKUP($M5,scenarios!$A$2:$I$61,3)</f>
        <v>2050</v>
      </c>
      <c r="O5" s="9">
        <f>VLOOKUP($M5,scenarios!$A$2:$I$61,4)</f>
        <v>2050</v>
      </c>
      <c r="P5" s="9" t="str">
        <f>VLOOKUP($M5,scenarios!$A$2:$I$61,5)</f>
        <v>Ref</v>
      </c>
      <c r="Q5" s="9" t="str">
        <f>VLOOKUP($M5,scenarios!$A$2:$I$61,6)</f>
        <v>Ref</v>
      </c>
      <c r="R5" s="9" t="str">
        <f>VLOOKUP($M5,scenarios!$A$2:$I$61,7)</f>
        <v>Ref</v>
      </c>
      <c r="S5" s="9" t="str">
        <f>VLOOKUP($M5,scenarios!$A$2:$I$61,8)</f>
        <v>Ref</v>
      </c>
      <c r="T5" s="9" t="str">
        <f>VLOOKUP($M5,scenarios!$A$2:$I$61,9)</f>
        <v>Ref</v>
      </c>
    </row>
    <row r="6" spans="1:20" x14ac:dyDescent="0.3">
      <c r="A6" s="2" t="s">
        <v>5</v>
      </c>
      <c r="B6" s="21">
        <f>SUMIFS('SO2'!C:C,'SO2'!$B:$B,$A6,'SO2'!$A:$A,"BIOESO2")+SUMIFS('SO2'!C:C,'SO2'!$B:$B,$A6,'SO2'!$A:$A,"COMSO2")+SUMIFS('SO2'!C:C,'SO2'!$B:$B,$A6,'SO2'!$A:$A,"ELCSO2")+SUMIFS('SO2'!C:C,'SO2'!$B:$B,$A6,'SO2'!$A:$A,"ETHSO2")+SUMIFS('SO2'!C:C,'SO2'!$B:$B,$A6,'SO2'!$A:$A,"INDSO2")+SUMIFS('SO2'!C:C,'SO2'!$B:$B,$A6,'SO2'!$A:$A,"REFSO2")+SUMIFS('SO2'!C:C,'SO2'!$B:$B,$A6,'SO2'!$A:$A,"RESSO2")+SUMIFS('SO2'!C:C,'SO2'!$B:$B,$A6,'SO2'!$A:$A,"RSSSO2")+SUMIFS('SO2'!C:C,'SO2'!$B:$B,$A6,'SO2'!$A:$A,"TRNSO2")</f>
        <v>7228.529683210877</v>
      </c>
      <c r="C6" s="21">
        <f>SUMIFS('SO2'!D:D,'SO2'!$B:$B,$A6,'SO2'!$A:$A,"BIOESO2")+SUMIFS('SO2'!D:D,'SO2'!$B:$B,$A6,'SO2'!$A:$A,"COMSO2")+SUMIFS('SO2'!D:D,'SO2'!$B:$B,$A6,'SO2'!$A:$A,"ELCSO2")+SUMIFS('SO2'!D:D,'SO2'!$B:$B,$A6,'SO2'!$A:$A,"ETHSO2")+SUMIFS('SO2'!D:D,'SO2'!$B:$B,$A6,'SO2'!$A:$A,"INDSO2")+SUMIFS('SO2'!D:D,'SO2'!$B:$B,$A6,'SO2'!$A:$A,"REFSO2")+SUMIFS('SO2'!D:D,'SO2'!$B:$B,$A6,'SO2'!$A:$A,"RESSO2")+SUMIFS('SO2'!D:D,'SO2'!$B:$B,$A6,'SO2'!$A:$A,"RSSSO2")+SUMIFS('SO2'!D:D,'SO2'!$B:$B,$A6,'SO2'!$A:$A,"TRNSO2")</f>
        <v>5822.0739803321649</v>
      </c>
      <c r="D6" s="21">
        <f>SUMIFS('SO2'!E:E,'SO2'!$B:$B,$A6,'SO2'!$A:$A,"BIOESO2")+SUMIFS('SO2'!E:E,'SO2'!$B:$B,$A6,'SO2'!$A:$A,"COMSO2")+SUMIFS('SO2'!E:E,'SO2'!$B:$B,$A6,'SO2'!$A:$A,"ELCSO2")+SUMIFS('SO2'!E:E,'SO2'!$B:$B,$A6,'SO2'!$A:$A,"ETHSO2")+SUMIFS('SO2'!E:E,'SO2'!$B:$B,$A6,'SO2'!$A:$A,"INDSO2")+SUMIFS('SO2'!E:E,'SO2'!$B:$B,$A6,'SO2'!$A:$A,"REFSO2")+SUMIFS('SO2'!E:E,'SO2'!$B:$B,$A6,'SO2'!$A:$A,"RESSO2")+SUMIFS('SO2'!E:E,'SO2'!$B:$B,$A6,'SO2'!$A:$A,"RSSSO2")+SUMIFS('SO2'!E:E,'SO2'!$B:$B,$A6,'SO2'!$A:$A,"TRNSO2")</f>
        <v>3226.0453918043895</v>
      </c>
      <c r="E6" s="21">
        <f>SUMIFS('SO2'!F:F,'SO2'!$B:$B,$A6,'SO2'!$A:$A,"BIOESO2")+SUMIFS('SO2'!F:F,'SO2'!$B:$B,$A6,'SO2'!$A:$A,"COMSO2")+SUMIFS('SO2'!F:F,'SO2'!$B:$B,$A6,'SO2'!$A:$A,"ELCSO2")+SUMIFS('SO2'!F:F,'SO2'!$B:$B,$A6,'SO2'!$A:$A,"ETHSO2")+SUMIFS('SO2'!F:F,'SO2'!$B:$B,$A6,'SO2'!$A:$A,"INDSO2")+SUMIFS('SO2'!F:F,'SO2'!$B:$B,$A6,'SO2'!$A:$A,"REFSO2")+SUMIFS('SO2'!F:F,'SO2'!$B:$B,$A6,'SO2'!$A:$A,"RESSO2")+SUMIFS('SO2'!F:F,'SO2'!$B:$B,$A6,'SO2'!$A:$A,"RSSSO2")+SUMIFS('SO2'!F:F,'SO2'!$B:$B,$A6,'SO2'!$A:$A,"TRNSO2")</f>
        <v>2939.5187183949006</v>
      </c>
      <c r="F6" s="21">
        <f>SUMIFS('SO2'!G:G,'SO2'!$B:$B,$A6,'SO2'!$A:$A,"BIOESO2")+SUMIFS('SO2'!G:G,'SO2'!$B:$B,$A6,'SO2'!$A:$A,"COMSO2")+SUMIFS('SO2'!G:G,'SO2'!$B:$B,$A6,'SO2'!$A:$A,"ELCSO2")+SUMIFS('SO2'!G:G,'SO2'!$B:$B,$A6,'SO2'!$A:$A,"ETHSO2")+SUMIFS('SO2'!G:G,'SO2'!$B:$B,$A6,'SO2'!$A:$A,"INDSO2")+SUMIFS('SO2'!G:G,'SO2'!$B:$B,$A6,'SO2'!$A:$A,"REFSO2")+SUMIFS('SO2'!G:G,'SO2'!$B:$B,$A6,'SO2'!$A:$A,"RESSO2")+SUMIFS('SO2'!G:G,'SO2'!$B:$B,$A6,'SO2'!$A:$A,"RSSSO2")+SUMIFS('SO2'!G:G,'SO2'!$B:$B,$A6,'SO2'!$A:$A,"TRNSO2")</f>
        <v>2348.701779904341</v>
      </c>
      <c r="G6" s="21">
        <f>SUMIFS('SO2'!H:H,'SO2'!$B:$B,$A6,'SO2'!$A:$A,"BIOESO2")+SUMIFS('SO2'!H:H,'SO2'!$B:$B,$A6,'SO2'!$A:$A,"COMSO2")+SUMIFS('SO2'!H:H,'SO2'!$B:$B,$A6,'SO2'!$A:$A,"ELCSO2")+SUMIFS('SO2'!H:H,'SO2'!$B:$B,$A6,'SO2'!$A:$A,"ETHSO2")+SUMIFS('SO2'!H:H,'SO2'!$B:$B,$A6,'SO2'!$A:$A,"INDSO2")+SUMIFS('SO2'!H:H,'SO2'!$B:$B,$A6,'SO2'!$A:$A,"REFSO2")+SUMIFS('SO2'!H:H,'SO2'!$B:$B,$A6,'SO2'!$A:$A,"RESSO2")+SUMIFS('SO2'!H:H,'SO2'!$B:$B,$A6,'SO2'!$A:$A,"RSSSO2")+SUMIFS('SO2'!H:H,'SO2'!$B:$B,$A6,'SO2'!$A:$A,"TRNSO2")</f>
        <v>1827.9616876757275</v>
      </c>
      <c r="H6" s="21">
        <f>SUMIFS('SO2'!I:I,'SO2'!$B:$B,$A6,'SO2'!$A:$A,"BIOESO2")+SUMIFS('SO2'!I:I,'SO2'!$B:$B,$A6,'SO2'!$A:$A,"COMSO2")+SUMIFS('SO2'!I:I,'SO2'!$B:$B,$A6,'SO2'!$A:$A,"ELCSO2")+SUMIFS('SO2'!I:I,'SO2'!$B:$B,$A6,'SO2'!$A:$A,"ETHSO2")+SUMIFS('SO2'!I:I,'SO2'!$B:$B,$A6,'SO2'!$A:$A,"INDSO2")+SUMIFS('SO2'!I:I,'SO2'!$B:$B,$A6,'SO2'!$A:$A,"REFSO2")+SUMIFS('SO2'!I:I,'SO2'!$B:$B,$A6,'SO2'!$A:$A,"RESSO2")+SUMIFS('SO2'!I:I,'SO2'!$B:$B,$A6,'SO2'!$A:$A,"RSSSO2")+SUMIFS('SO2'!I:I,'SO2'!$B:$B,$A6,'SO2'!$A:$A,"TRNSO2")</f>
        <v>1574.8219908247536</v>
      </c>
      <c r="I6" s="21">
        <f>SUMIFS('SO2'!J:J,'SO2'!$B:$B,$A6,'SO2'!$A:$A,"BIOESO2")+SUMIFS('SO2'!J:J,'SO2'!$B:$B,$A6,'SO2'!$A:$A,"COMSO2")+SUMIFS('SO2'!J:J,'SO2'!$B:$B,$A6,'SO2'!$A:$A,"ELCSO2")+SUMIFS('SO2'!J:J,'SO2'!$B:$B,$A6,'SO2'!$A:$A,"ETHSO2")+SUMIFS('SO2'!J:J,'SO2'!$B:$B,$A6,'SO2'!$A:$A,"INDSO2")+SUMIFS('SO2'!J:J,'SO2'!$B:$B,$A6,'SO2'!$A:$A,"REFSO2")+SUMIFS('SO2'!J:J,'SO2'!$B:$B,$A6,'SO2'!$A:$A,"RESSO2")+SUMIFS('SO2'!J:J,'SO2'!$B:$B,$A6,'SO2'!$A:$A,"RSSSO2")+SUMIFS('SO2'!J:J,'SO2'!$B:$B,$A6,'SO2'!$A:$A,"TRNSO2")</f>
        <v>1420.3395114385771</v>
      </c>
      <c r="J6" s="21">
        <f>SUMIFS('SO2'!K:K,'SO2'!$B:$B,$A6,'SO2'!$A:$A,"BIOESO2")+SUMIFS('SO2'!K:K,'SO2'!$B:$B,$A6,'SO2'!$A:$A,"COMSO2")+SUMIFS('SO2'!K:K,'SO2'!$B:$B,$A6,'SO2'!$A:$A,"ELCSO2")+SUMIFS('SO2'!K:K,'SO2'!$B:$B,$A6,'SO2'!$A:$A,"ETHSO2")+SUMIFS('SO2'!K:K,'SO2'!$B:$B,$A6,'SO2'!$A:$A,"INDSO2")+SUMIFS('SO2'!K:K,'SO2'!$B:$B,$A6,'SO2'!$A:$A,"REFSO2")+SUMIFS('SO2'!K:K,'SO2'!$B:$B,$A6,'SO2'!$A:$A,"RESSO2")+SUMIFS('SO2'!K:K,'SO2'!$B:$B,$A6,'SO2'!$A:$A,"RSSSO2")+SUMIFS('SO2'!K:K,'SO2'!$B:$B,$A6,'SO2'!$A:$A,"TRNSO2")</f>
        <v>1340.1020847058944</v>
      </c>
      <c r="K6" s="21">
        <f>SUMIFS('SO2'!L:L,'SO2'!$B:$B,$A6,'SO2'!$A:$A,"BIOESO2")+SUMIFS('SO2'!L:L,'SO2'!$B:$B,$A6,'SO2'!$A:$A,"COMSO2")+SUMIFS('SO2'!L:L,'SO2'!$B:$B,$A6,'SO2'!$A:$A,"ELCSO2")+SUMIFS('SO2'!L:L,'SO2'!$B:$B,$A6,'SO2'!$A:$A,"ETHSO2")+SUMIFS('SO2'!L:L,'SO2'!$B:$B,$A6,'SO2'!$A:$A,"INDSO2")+SUMIFS('SO2'!L:L,'SO2'!$B:$B,$A6,'SO2'!$A:$A,"REFSO2")+SUMIFS('SO2'!L:L,'SO2'!$B:$B,$A6,'SO2'!$A:$A,"RESSO2")+SUMIFS('SO2'!L:L,'SO2'!$B:$B,$A6,'SO2'!$A:$A,"RSSSO2")+SUMIFS('SO2'!L:L,'SO2'!$B:$B,$A6,'SO2'!$A:$A,"TRNSO2")</f>
        <v>1204.2116711436547</v>
      </c>
      <c r="M6" s="9" t="str">
        <f t="shared" si="0"/>
        <v>0005</v>
      </c>
      <c r="N6" s="9">
        <f>VLOOKUP($M6,scenarios!$A$2:$I$61,3)</f>
        <v>2080</v>
      </c>
      <c r="O6" s="9">
        <f>VLOOKUP($M6,scenarios!$A$2:$I$61,4)</f>
        <v>2050</v>
      </c>
      <c r="P6" s="9" t="str">
        <f>VLOOKUP($M6,scenarios!$A$2:$I$61,5)</f>
        <v>Ref</v>
      </c>
      <c r="Q6" s="9" t="str">
        <f>VLOOKUP($M6,scenarios!$A$2:$I$61,6)</f>
        <v>Ref</v>
      </c>
      <c r="R6" s="9" t="str">
        <f>VLOOKUP($M6,scenarios!$A$2:$I$61,7)</f>
        <v>Ref</v>
      </c>
      <c r="S6" s="9" t="str">
        <f>VLOOKUP($M6,scenarios!$A$2:$I$61,8)</f>
        <v>Ref</v>
      </c>
      <c r="T6" s="9" t="str">
        <f>VLOOKUP($M6,scenarios!$A$2:$I$61,9)</f>
        <v>Ref</v>
      </c>
    </row>
    <row r="7" spans="1:20" x14ac:dyDescent="0.3">
      <c r="A7" s="2" t="s">
        <v>6</v>
      </c>
      <c r="B7" s="21">
        <f>SUMIFS('SO2'!C:C,'SO2'!$B:$B,$A7,'SO2'!$A:$A,"BIOESO2")+SUMIFS('SO2'!C:C,'SO2'!$B:$B,$A7,'SO2'!$A:$A,"COMSO2")+SUMIFS('SO2'!C:C,'SO2'!$B:$B,$A7,'SO2'!$A:$A,"ELCSO2")+SUMIFS('SO2'!C:C,'SO2'!$B:$B,$A7,'SO2'!$A:$A,"ETHSO2")+SUMIFS('SO2'!C:C,'SO2'!$B:$B,$A7,'SO2'!$A:$A,"INDSO2")+SUMIFS('SO2'!C:C,'SO2'!$B:$B,$A7,'SO2'!$A:$A,"REFSO2")+SUMIFS('SO2'!C:C,'SO2'!$B:$B,$A7,'SO2'!$A:$A,"RESSO2")+SUMIFS('SO2'!C:C,'SO2'!$B:$B,$A7,'SO2'!$A:$A,"RSSSO2")+SUMIFS('SO2'!C:C,'SO2'!$B:$B,$A7,'SO2'!$A:$A,"TRNSO2")</f>
        <v>7222.2924935018827</v>
      </c>
      <c r="C7" s="21">
        <f>SUMIFS('SO2'!D:D,'SO2'!$B:$B,$A7,'SO2'!$A:$A,"BIOESO2")+SUMIFS('SO2'!D:D,'SO2'!$B:$B,$A7,'SO2'!$A:$A,"COMSO2")+SUMIFS('SO2'!D:D,'SO2'!$B:$B,$A7,'SO2'!$A:$A,"ELCSO2")+SUMIFS('SO2'!D:D,'SO2'!$B:$B,$A7,'SO2'!$A:$A,"ETHSO2")+SUMIFS('SO2'!D:D,'SO2'!$B:$B,$A7,'SO2'!$A:$A,"INDSO2")+SUMIFS('SO2'!D:D,'SO2'!$B:$B,$A7,'SO2'!$A:$A,"REFSO2")+SUMIFS('SO2'!D:D,'SO2'!$B:$B,$A7,'SO2'!$A:$A,"RESSO2")+SUMIFS('SO2'!D:D,'SO2'!$B:$B,$A7,'SO2'!$A:$A,"RSSSO2")+SUMIFS('SO2'!D:D,'SO2'!$B:$B,$A7,'SO2'!$A:$A,"TRNSO2")</f>
        <v>5813.9726060257935</v>
      </c>
      <c r="D7" s="21">
        <f>SUMIFS('SO2'!E:E,'SO2'!$B:$B,$A7,'SO2'!$A:$A,"BIOESO2")+SUMIFS('SO2'!E:E,'SO2'!$B:$B,$A7,'SO2'!$A:$A,"COMSO2")+SUMIFS('SO2'!E:E,'SO2'!$B:$B,$A7,'SO2'!$A:$A,"ELCSO2")+SUMIFS('SO2'!E:E,'SO2'!$B:$B,$A7,'SO2'!$A:$A,"ETHSO2")+SUMIFS('SO2'!E:E,'SO2'!$B:$B,$A7,'SO2'!$A:$A,"INDSO2")+SUMIFS('SO2'!E:E,'SO2'!$B:$B,$A7,'SO2'!$A:$A,"REFSO2")+SUMIFS('SO2'!E:E,'SO2'!$B:$B,$A7,'SO2'!$A:$A,"RESSO2")+SUMIFS('SO2'!E:E,'SO2'!$B:$B,$A7,'SO2'!$A:$A,"RSSSO2")+SUMIFS('SO2'!E:E,'SO2'!$B:$B,$A7,'SO2'!$A:$A,"TRNSO2")</f>
        <v>3224.866934380148</v>
      </c>
      <c r="E7" s="21">
        <f>SUMIFS('SO2'!F:F,'SO2'!$B:$B,$A7,'SO2'!$A:$A,"BIOESO2")+SUMIFS('SO2'!F:F,'SO2'!$B:$B,$A7,'SO2'!$A:$A,"COMSO2")+SUMIFS('SO2'!F:F,'SO2'!$B:$B,$A7,'SO2'!$A:$A,"ELCSO2")+SUMIFS('SO2'!F:F,'SO2'!$B:$B,$A7,'SO2'!$A:$A,"ETHSO2")+SUMIFS('SO2'!F:F,'SO2'!$B:$B,$A7,'SO2'!$A:$A,"INDSO2")+SUMIFS('SO2'!F:F,'SO2'!$B:$B,$A7,'SO2'!$A:$A,"REFSO2")+SUMIFS('SO2'!F:F,'SO2'!$B:$B,$A7,'SO2'!$A:$A,"RESSO2")+SUMIFS('SO2'!F:F,'SO2'!$B:$B,$A7,'SO2'!$A:$A,"RSSSO2")+SUMIFS('SO2'!F:F,'SO2'!$B:$B,$A7,'SO2'!$A:$A,"TRNSO2")</f>
        <v>2914.3643402020043</v>
      </c>
      <c r="F7" s="21">
        <f>SUMIFS('SO2'!G:G,'SO2'!$B:$B,$A7,'SO2'!$A:$A,"BIOESO2")+SUMIFS('SO2'!G:G,'SO2'!$B:$B,$A7,'SO2'!$A:$A,"COMSO2")+SUMIFS('SO2'!G:G,'SO2'!$B:$B,$A7,'SO2'!$A:$A,"ELCSO2")+SUMIFS('SO2'!G:G,'SO2'!$B:$B,$A7,'SO2'!$A:$A,"ETHSO2")+SUMIFS('SO2'!G:G,'SO2'!$B:$B,$A7,'SO2'!$A:$A,"INDSO2")+SUMIFS('SO2'!G:G,'SO2'!$B:$B,$A7,'SO2'!$A:$A,"REFSO2")+SUMIFS('SO2'!G:G,'SO2'!$B:$B,$A7,'SO2'!$A:$A,"RESSO2")+SUMIFS('SO2'!G:G,'SO2'!$B:$B,$A7,'SO2'!$A:$A,"RSSSO2")+SUMIFS('SO2'!G:G,'SO2'!$B:$B,$A7,'SO2'!$A:$A,"TRNSO2")</f>
        <v>2219.304576655848</v>
      </c>
      <c r="G7" s="21">
        <f>SUMIFS('SO2'!H:H,'SO2'!$B:$B,$A7,'SO2'!$A:$A,"BIOESO2")+SUMIFS('SO2'!H:H,'SO2'!$B:$B,$A7,'SO2'!$A:$A,"COMSO2")+SUMIFS('SO2'!H:H,'SO2'!$B:$B,$A7,'SO2'!$A:$A,"ELCSO2")+SUMIFS('SO2'!H:H,'SO2'!$B:$B,$A7,'SO2'!$A:$A,"ETHSO2")+SUMIFS('SO2'!H:H,'SO2'!$B:$B,$A7,'SO2'!$A:$A,"INDSO2")+SUMIFS('SO2'!H:H,'SO2'!$B:$B,$A7,'SO2'!$A:$A,"REFSO2")+SUMIFS('SO2'!H:H,'SO2'!$B:$B,$A7,'SO2'!$A:$A,"RESSO2")+SUMIFS('SO2'!H:H,'SO2'!$B:$B,$A7,'SO2'!$A:$A,"RSSSO2")+SUMIFS('SO2'!H:H,'SO2'!$B:$B,$A7,'SO2'!$A:$A,"TRNSO2")</f>
        <v>1723.0341288080276</v>
      </c>
      <c r="H7" s="21">
        <f>SUMIFS('SO2'!I:I,'SO2'!$B:$B,$A7,'SO2'!$A:$A,"BIOESO2")+SUMIFS('SO2'!I:I,'SO2'!$B:$B,$A7,'SO2'!$A:$A,"COMSO2")+SUMIFS('SO2'!I:I,'SO2'!$B:$B,$A7,'SO2'!$A:$A,"ELCSO2")+SUMIFS('SO2'!I:I,'SO2'!$B:$B,$A7,'SO2'!$A:$A,"ETHSO2")+SUMIFS('SO2'!I:I,'SO2'!$B:$B,$A7,'SO2'!$A:$A,"INDSO2")+SUMIFS('SO2'!I:I,'SO2'!$B:$B,$A7,'SO2'!$A:$A,"REFSO2")+SUMIFS('SO2'!I:I,'SO2'!$B:$B,$A7,'SO2'!$A:$A,"RESSO2")+SUMIFS('SO2'!I:I,'SO2'!$B:$B,$A7,'SO2'!$A:$A,"RSSSO2")+SUMIFS('SO2'!I:I,'SO2'!$B:$B,$A7,'SO2'!$A:$A,"TRNSO2")</f>
        <v>1605.3691748417896</v>
      </c>
      <c r="I7" s="21">
        <f>SUMIFS('SO2'!J:J,'SO2'!$B:$B,$A7,'SO2'!$A:$A,"BIOESO2")+SUMIFS('SO2'!J:J,'SO2'!$B:$B,$A7,'SO2'!$A:$A,"COMSO2")+SUMIFS('SO2'!J:J,'SO2'!$B:$B,$A7,'SO2'!$A:$A,"ELCSO2")+SUMIFS('SO2'!J:J,'SO2'!$B:$B,$A7,'SO2'!$A:$A,"ETHSO2")+SUMIFS('SO2'!J:J,'SO2'!$B:$B,$A7,'SO2'!$A:$A,"INDSO2")+SUMIFS('SO2'!J:J,'SO2'!$B:$B,$A7,'SO2'!$A:$A,"REFSO2")+SUMIFS('SO2'!J:J,'SO2'!$B:$B,$A7,'SO2'!$A:$A,"RESSO2")+SUMIFS('SO2'!J:J,'SO2'!$B:$B,$A7,'SO2'!$A:$A,"RSSSO2")+SUMIFS('SO2'!J:J,'SO2'!$B:$B,$A7,'SO2'!$A:$A,"TRNSO2")</f>
        <v>1353.3603503956954</v>
      </c>
      <c r="J7" s="21">
        <f>SUMIFS('SO2'!K:K,'SO2'!$B:$B,$A7,'SO2'!$A:$A,"BIOESO2")+SUMIFS('SO2'!K:K,'SO2'!$B:$B,$A7,'SO2'!$A:$A,"COMSO2")+SUMIFS('SO2'!K:K,'SO2'!$B:$B,$A7,'SO2'!$A:$A,"ELCSO2")+SUMIFS('SO2'!K:K,'SO2'!$B:$B,$A7,'SO2'!$A:$A,"ETHSO2")+SUMIFS('SO2'!K:K,'SO2'!$B:$B,$A7,'SO2'!$A:$A,"INDSO2")+SUMIFS('SO2'!K:K,'SO2'!$B:$B,$A7,'SO2'!$A:$A,"REFSO2")+SUMIFS('SO2'!K:K,'SO2'!$B:$B,$A7,'SO2'!$A:$A,"RESSO2")+SUMIFS('SO2'!K:K,'SO2'!$B:$B,$A7,'SO2'!$A:$A,"RSSSO2")+SUMIFS('SO2'!K:K,'SO2'!$B:$B,$A7,'SO2'!$A:$A,"TRNSO2")</f>
        <v>1295.0753543375179</v>
      </c>
      <c r="K7" s="21">
        <f>SUMIFS('SO2'!L:L,'SO2'!$B:$B,$A7,'SO2'!$A:$A,"BIOESO2")+SUMIFS('SO2'!L:L,'SO2'!$B:$B,$A7,'SO2'!$A:$A,"COMSO2")+SUMIFS('SO2'!L:L,'SO2'!$B:$B,$A7,'SO2'!$A:$A,"ELCSO2")+SUMIFS('SO2'!L:L,'SO2'!$B:$B,$A7,'SO2'!$A:$A,"ETHSO2")+SUMIFS('SO2'!L:L,'SO2'!$B:$B,$A7,'SO2'!$A:$A,"INDSO2")+SUMIFS('SO2'!L:L,'SO2'!$B:$B,$A7,'SO2'!$A:$A,"REFSO2")+SUMIFS('SO2'!L:L,'SO2'!$B:$B,$A7,'SO2'!$A:$A,"RESSO2")+SUMIFS('SO2'!L:L,'SO2'!$B:$B,$A7,'SO2'!$A:$A,"RSSSO2")+SUMIFS('SO2'!L:L,'SO2'!$B:$B,$A7,'SO2'!$A:$A,"TRNSO2")</f>
        <v>1230.8412170047636</v>
      </c>
      <c r="M7" s="9" t="str">
        <f t="shared" si="0"/>
        <v>0006</v>
      </c>
      <c r="N7" s="9">
        <f>VLOOKUP($M7,scenarios!$A$2:$I$61,3)</f>
        <v>2060</v>
      </c>
      <c r="O7" s="9" t="str">
        <f>VLOOKUP($M7,scenarios!$A$2:$I$61,4)</f>
        <v>Ref</v>
      </c>
      <c r="P7" s="9" t="str">
        <f>VLOOKUP($M7,scenarios!$A$2:$I$61,5)</f>
        <v>Ref</v>
      </c>
      <c r="Q7" s="9" t="str">
        <f>VLOOKUP($M7,scenarios!$A$2:$I$61,6)</f>
        <v>Ref</v>
      </c>
      <c r="R7" s="9" t="str">
        <f>VLOOKUP($M7,scenarios!$A$2:$I$61,7)</f>
        <v>Ref</v>
      </c>
      <c r="S7" s="9" t="str">
        <f>VLOOKUP($M7,scenarios!$A$2:$I$61,8)</f>
        <v>Ref</v>
      </c>
      <c r="T7" s="9" t="str">
        <f>VLOOKUP($M7,scenarios!$A$2:$I$61,9)</f>
        <v>Ref</v>
      </c>
    </row>
    <row r="8" spans="1:20" x14ac:dyDescent="0.3">
      <c r="A8" s="2" t="s">
        <v>7</v>
      </c>
      <c r="B8" s="21">
        <f>SUMIFS('SO2'!C:C,'SO2'!$B:$B,$A8,'SO2'!$A:$A,"BIOESO2")+SUMIFS('SO2'!C:C,'SO2'!$B:$B,$A8,'SO2'!$A:$A,"COMSO2")+SUMIFS('SO2'!C:C,'SO2'!$B:$B,$A8,'SO2'!$A:$A,"ELCSO2")+SUMIFS('SO2'!C:C,'SO2'!$B:$B,$A8,'SO2'!$A:$A,"ETHSO2")+SUMIFS('SO2'!C:C,'SO2'!$B:$B,$A8,'SO2'!$A:$A,"INDSO2")+SUMIFS('SO2'!C:C,'SO2'!$B:$B,$A8,'SO2'!$A:$A,"REFSO2")+SUMIFS('SO2'!C:C,'SO2'!$B:$B,$A8,'SO2'!$A:$A,"RESSO2")+SUMIFS('SO2'!C:C,'SO2'!$B:$B,$A8,'SO2'!$A:$A,"RSSSO2")+SUMIFS('SO2'!C:C,'SO2'!$B:$B,$A8,'SO2'!$A:$A,"TRNSO2")</f>
        <v>7222.1240945435629</v>
      </c>
      <c r="C8" s="21">
        <f>SUMIFS('SO2'!D:D,'SO2'!$B:$B,$A8,'SO2'!$A:$A,"BIOESO2")+SUMIFS('SO2'!D:D,'SO2'!$B:$B,$A8,'SO2'!$A:$A,"COMSO2")+SUMIFS('SO2'!D:D,'SO2'!$B:$B,$A8,'SO2'!$A:$A,"ELCSO2")+SUMIFS('SO2'!D:D,'SO2'!$B:$B,$A8,'SO2'!$A:$A,"ETHSO2")+SUMIFS('SO2'!D:D,'SO2'!$B:$B,$A8,'SO2'!$A:$A,"INDSO2")+SUMIFS('SO2'!D:D,'SO2'!$B:$B,$A8,'SO2'!$A:$A,"REFSO2")+SUMIFS('SO2'!D:D,'SO2'!$B:$B,$A8,'SO2'!$A:$A,"RESSO2")+SUMIFS('SO2'!D:D,'SO2'!$B:$B,$A8,'SO2'!$A:$A,"RSSSO2")+SUMIFS('SO2'!D:D,'SO2'!$B:$B,$A8,'SO2'!$A:$A,"TRNSO2")</f>
        <v>5816.3194829426102</v>
      </c>
      <c r="D8" s="21">
        <f>SUMIFS('SO2'!E:E,'SO2'!$B:$B,$A8,'SO2'!$A:$A,"BIOESO2")+SUMIFS('SO2'!E:E,'SO2'!$B:$B,$A8,'SO2'!$A:$A,"COMSO2")+SUMIFS('SO2'!E:E,'SO2'!$B:$B,$A8,'SO2'!$A:$A,"ELCSO2")+SUMIFS('SO2'!E:E,'SO2'!$B:$B,$A8,'SO2'!$A:$A,"ETHSO2")+SUMIFS('SO2'!E:E,'SO2'!$B:$B,$A8,'SO2'!$A:$A,"INDSO2")+SUMIFS('SO2'!E:E,'SO2'!$B:$B,$A8,'SO2'!$A:$A,"REFSO2")+SUMIFS('SO2'!E:E,'SO2'!$B:$B,$A8,'SO2'!$A:$A,"RESSO2")+SUMIFS('SO2'!E:E,'SO2'!$B:$B,$A8,'SO2'!$A:$A,"RSSSO2")+SUMIFS('SO2'!E:E,'SO2'!$B:$B,$A8,'SO2'!$A:$A,"TRNSO2")</f>
        <v>3225.5109169000389</v>
      </c>
      <c r="E8" s="21">
        <f>SUMIFS('SO2'!F:F,'SO2'!$B:$B,$A8,'SO2'!$A:$A,"BIOESO2")+SUMIFS('SO2'!F:F,'SO2'!$B:$B,$A8,'SO2'!$A:$A,"COMSO2")+SUMIFS('SO2'!F:F,'SO2'!$B:$B,$A8,'SO2'!$A:$A,"ELCSO2")+SUMIFS('SO2'!F:F,'SO2'!$B:$B,$A8,'SO2'!$A:$A,"ETHSO2")+SUMIFS('SO2'!F:F,'SO2'!$B:$B,$A8,'SO2'!$A:$A,"INDSO2")+SUMIFS('SO2'!F:F,'SO2'!$B:$B,$A8,'SO2'!$A:$A,"REFSO2")+SUMIFS('SO2'!F:F,'SO2'!$B:$B,$A8,'SO2'!$A:$A,"RESSO2")+SUMIFS('SO2'!F:F,'SO2'!$B:$B,$A8,'SO2'!$A:$A,"RSSSO2")+SUMIFS('SO2'!F:F,'SO2'!$B:$B,$A8,'SO2'!$A:$A,"TRNSO2")</f>
        <v>2922.2354376205781</v>
      </c>
      <c r="F8" s="21">
        <f>SUMIFS('SO2'!G:G,'SO2'!$B:$B,$A8,'SO2'!$A:$A,"BIOESO2")+SUMIFS('SO2'!G:G,'SO2'!$B:$B,$A8,'SO2'!$A:$A,"COMSO2")+SUMIFS('SO2'!G:G,'SO2'!$B:$B,$A8,'SO2'!$A:$A,"ELCSO2")+SUMIFS('SO2'!G:G,'SO2'!$B:$B,$A8,'SO2'!$A:$A,"ETHSO2")+SUMIFS('SO2'!G:G,'SO2'!$B:$B,$A8,'SO2'!$A:$A,"INDSO2")+SUMIFS('SO2'!G:G,'SO2'!$B:$B,$A8,'SO2'!$A:$A,"REFSO2")+SUMIFS('SO2'!G:G,'SO2'!$B:$B,$A8,'SO2'!$A:$A,"RESSO2")+SUMIFS('SO2'!G:G,'SO2'!$B:$B,$A8,'SO2'!$A:$A,"RSSSO2")+SUMIFS('SO2'!G:G,'SO2'!$B:$B,$A8,'SO2'!$A:$A,"TRNSO2")</f>
        <v>2223.5078365390905</v>
      </c>
      <c r="G8" s="21">
        <f>SUMIFS('SO2'!H:H,'SO2'!$B:$B,$A8,'SO2'!$A:$A,"BIOESO2")+SUMIFS('SO2'!H:H,'SO2'!$B:$B,$A8,'SO2'!$A:$A,"COMSO2")+SUMIFS('SO2'!H:H,'SO2'!$B:$B,$A8,'SO2'!$A:$A,"ELCSO2")+SUMIFS('SO2'!H:H,'SO2'!$B:$B,$A8,'SO2'!$A:$A,"ETHSO2")+SUMIFS('SO2'!H:H,'SO2'!$B:$B,$A8,'SO2'!$A:$A,"INDSO2")+SUMIFS('SO2'!H:H,'SO2'!$B:$B,$A8,'SO2'!$A:$A,"REFSO2")+SUMIFS('SO2'!H:H,'SO2'!$B:$B,$A8,'SO2'!$A:$A,"RESSO2")+SUMIFS('SO2'!H:H,'SO2'!$B:$B,$A8,'SO2'!$A:$A,"RSSSO2")+SUMIFS('SO2'!H:H,'SO2'!$B:$B,$A8,'SO2'!$A:$A,"TRNSO2")</f>
        <v>1729.5395375120072</v>
      </c>
      <c r="H8" s="21">
        <f>SUMIFS('SO2'!I:I,'SO2'!$B:$B,$A8,'SO2'!$A:$A,"BIOESO2")+SUMIFS('SO2'!I:I,'SO2'!$B:$B,$A8,'SO2'!$A:$A,"COMSO2")+SUMIFS('SO2'!I:I,'SO2'!$B:$B,$A8,'SO2'!$A:$A,"ELCSO2")+SUMIFS('SO2'!I:I,'SO2'!$B:$B,$A8,'SO2'!$A:$A,"ETHSO2")+SUMIFS('SO2'!I:I,'SO2'!$B:$B,$A8,'SO2'!$A:$A,"INDSO2")+SUMIFS('SO2'!I:I,'SO2'!$B:$B,$A8,'SO2'!$A:$A,"REFSO2")+SUMIFS('SO2'!I:I,'SO2'!$B:$B,$A8,'SO2'!$A:$A,"RESSO2")+SUMIFS('SO2'!I:I,'SO2'!$B:$B,$A8,'SO2'!$A:$A,"RSSSO2")+SUMIFS('SO2'!I:I,'SO2'!$B:$B,$A8,'SO2'!$A:$A,"TRNSO2")</f>
        <v>1587.2352473190167</v>
      </c>
      <c r="I8" s="21">
        <f>SUMIFS('SO2'!J:J,'SO2'!$B:$B,$A8,'SO2'!$A:$A,"BIOESO2")+SUMIFS('SO2'!J:J,'SO2'!$B:$B,$A8,'SO2'!$A:$A,"COMSO2")+SUMIFS('SO2'!J:J,'SO2'!$B:$B,$A8,'SO2'!$A:$A,"ELCSO2")+SUMIFS('SO2'!J:J,'SO2'!$B:$B,$A8,'SO2'!$A:$A,"ETHSO2")+SUMIFS('SO2'!J:J,'SO2'!$B:$B,$A8,'SO2'!$A:$A,"INDSO2")+SUMIFS('SO2'!J:J,'SO2'!$B:$B,$A8,'SO2'!$A:$A,"REFSO2")+SUMIFS('SO2'!J:J,'SO2'!$B:$B,$A8,'SO2'!$A:$A,"RESSO2")+SUMIFS('SO2'!J:J,'SO2'!$B:$B,$A8,'SO2'!$A:$A,"RSSSO2")+SUMIFS('SO2'!J:J,'SO2'!$B:$B,$A8,'SO2'!$A:$A,"TRNSO2")</f>
        <v>1434.9838286602203</v>
      </c>
      <c r="J8" s="21">
        <f>SUMIFS('SO2'!K:K,'SO2'!$B:$B,$A8,'SO2'!$A:$A,"BIOESO2")+SUMIFS('SO2'!K:K,'SO2'!$B:$B,$A8,'SO2'!$A:$A,"COMSO2")+SUMIFS('SO2'!K:K,'SO2'!$B:$B,$A8,'SO2'!$A:$A,"ELCSO2")+SUMIFS('SO2'!K:K,'SO2'!$B:$B,$A8,'SO2'!$A:$A,"ETHSO2")+SUMIFS('SO2'!K:K,'SO2'!$B:$B,$A8,'SO2'!$A:$A,"INDSO2")+SUMIFS('SO2'!K:K,'SO2'!$B:$B,$A8,'SO2'!$A:$A,"REFSO2")+SUMIFS('SO2'!K:K,'SO2'!$B:$B,$A8,'SO2'!$A:$A,"RESSO2")+SUMIFS('SO2'!K:K,'SO2'!$B:$B,$A8,'SO2'!$A:$A,"RSSSO2")+SUMIFS('SO2'!K:K,'SO2'!$B:$B,$A8,'SO2'!$A:$A,"TRNSO2")</f>
        <v>1294.2453857303676</v>
      </c>
      <c r="K8" s="21">
        <f>SUMIFS('SO2'!L:L,'SO2'!$B:$B,$A8,'SO2'!$A:$A,"BIOESO2")+SUMIFS('SO2'!L:L,'SO2'!$B:$B,$A8,'SO2'!$A:$A,"COMSO2")+SUMIFS('SO2'!L:L,'SO2'!$B:$B,$A8,'SO2'!$A:$A,"ELCSO2")+SUMIFS('SO2'!L:L,'SO2'!$B:$B,$A8,'SO2'!$A:$A,"ETHSO2")+SUMIFS('SO2'!L:L,'SO2'!$B:$B,$A8,'SO2'!$A:$A,"INDSO2")+SUMIFS('SO2'!L:L,'SO2'!$B:$B,$A8,'SO2'!$A:$A,"REFSO2")+SUMIFS('SO2'!L:L,'SO2'!$B:$B,$A8,'SO2'!$A:$A,"RESSO2")+SUMIFS('SO2'!L:L,'SO2'!$B:$B,$A8,'SO2'!$A:$A,"RSSSO2")+SUMIFS('SO2'!L:L,'SO2'!$B:$B,$A8,'SO2'!$A:$A,"TRNSO2")</f>
        <v>1277.300248863661</v>
      </c>
      <c r="M8" s="9" t="str">
        <f t="shared" si="0"/>
        <v>0007</v>
      </c>
      <c r="N8" s="9">
        <f>VLOOKUP($M8,scenarios!$A$2:$I$61,3)</f>
        <v>2060</v>
      </c>
      <c r="O8" s="9">
        <f>VLOOKUP($M8,scenarios!$A$2:$I$61,4)</f>
        <v>2050</v>
      </c>
      <c r="P8" s="9" t="str">
        <f>VLOOKUP($M8,scenarios!$A$2:$I$61,5)</f>
        <v>Ref</v>
      </c>
      <c r="Q8" s="9" t="str">
        <f>VLOOKUP($M8,scenarios!$A$2:$I$61,6)</f>
        <v>Ref</v>
      </c>
      <c r="R8" s="9" t="str">
        <f>VLOOKUP($M8,scenarios!$A$2:$I$61,7)</f>
        <v>Ref</v>
      </c>
      <c r="S8" s="9" t="str">
        <f>VLOOKUP($M8,scenarios!$A$2:$I$61,8)</f>
        <v>Ref</v>
      </c>
      <c r="T8" s="9" t="str">
        <f>VLOOKUP($M8,scenarios!$A$2:$I$61,9)</f>
        <v>Ref</v>
      </c>
    </row>
    <row r="9" spans="1:20" x14ac:dyDescent="0.3">
      <c r="A9" s="2" t="s">
        <v>170</v>
      </c>
      <c r="B9" s="21">
        <f>SUMIFS('SO2'!C:C,'SO2'!$B:$B,$A9,'SO2'!$A:$A,"BIOESO2")+SUMIFS('SO2'!C:C,'SO2'!$B:$B,$A9,'SO2'!$A:$A,"COMSO2")+SUMIFS('SO2'!C:C,'SO2'!$B:$B,$A9,'SO2'!$A:$A,"ELCSO2")+SUMIFS('SO2'!C:C,'SO2'!$B:$B,$A9,'SO2'!$A:$A,"ETHSO2")+SUMIFS('SO2'!C:C,'SO2'!$B:$B,$A9,'SO2'!$A:$A,"INDSO2")+SUMIFS('SO2'!C:C,'SO2'!$B:$B,$A9,'SO2'!$A:$A,"REFSO2")+SUMIFS('SO2'!C:C,'SO2'!$B:$B,$A9,'SO2'!$A:$A,"RESSO2")+SUMIFS('SO2'!C:C,'SO2'!$B:$B,$A9,'SO2'!$A:$A,"RSSSO2")+SUMIFS('SO2'!C:C,'SO2'!$B:$B,$A9,'SO2'!$A:$A,"TRNSO2")</f>
        <v>7219.9676916664102</v>
      </c>
      <c r="C9" s="21">
        <f>SUMIFS('SO2'!D:D,'SO2'!$B:$B,$A9,'SO2'!$A:$A,"BIOESO2")+SUMIFS('SO2'!D:D,'SO2'!$B:$B,$A9,'SO2'!$A:$A,"COMSO2")+SUMIFS('SO2'!D:D,'SO2'!$B:$B,$A9,'SO2'!$A:$A,"ELCSO2")+SUMIFS('SO2'!D:D,'SO2'!$B:$B,$A9,'SO2'!$A:$A,"ETHSO2")+SUMIFS('SO2'!D:D,'SO2'!$B:$B,$A9,'SO2'!$A:$A,"INDSO2")+SUMIFS('SO2'!D:D,'SO2'!$B:$B,$A9,'SO2'!$A:$A,"REFSO2")+SUMIFS('SO2'!D:D,'SO2'!$B:$B,$A9,'SO2'!$A:$A,"RESSO2")+SUMIFS('SO2'!D:D,'SO2'!$B:$B,$A9,'SO2'!$A:$A,"RSSSO2")+SUMIFS('SO2'!D:D,'SO2'!$B:$B,$A9,'SO2'!$A:$A,"TRNSO2")</f>
        <v>5811.6648668404159</v>
      </c>
      <c r="D9" s="21">
        <f>SUMIFS('SO2'!E:E,'SO2'!$B:$B,$A9,'SO2'!$A:$A,"BIOESO2")+SUMIFS('SO2'!E:E,'SO2'!$B:$B,$A9,'SO2'!$A:$A,"COMSO2")+SUMIFS('SO2'!E:E,'SO2'!$B:$B,$A9,'SO2'!$A:$A,"ELCSO2")+SUMIFS('SO2'!E:E,'SO2'!$B:$B,$A9,'SO2'!$A:$A,"ETHSO2")+SUMIFS('SO2'!E:E,'SO2'!$B:$B,$A9,'SO2'!$A:$A,"INDSO2")+SUMIFS('SO2'!E:E,'SO2'!$B:$B,$A9,'SO2'!$A:$A,"REFSO2")+SUMIFS('SO2'!E:E,'SO2'!$B:$B,$A9,'SO2'!$A:$A,"RESSO2")+SUMIFS('SO2'!E:E,'SO2'!$B:$B,$A9,'SO2'!$A:$A,"RSSSO2")+SUMIFS('SO2'!E:E,'SO2'!$B:$B,$A9,'SO2'!$A:$A,"TRNSO2")</f>
        <v>3222.7149752395571</v>
      </c>
      <c r="E9" s="21">
        <f>SUMIFS('SO2'!F:F,'SO2'!$B:$B,$A9,'SO2'!$A:$A,"BIOESO2")+SUMIFS('SO2'!F:F,'SO2'!$B:$B,$A9,'SO2'!$A:$A,"COMSO2")+SUMIFS('SO2'!F:F,'SO2'!$B:$B,$A9,'SO2'!$A:$A,"ELCSO2")+SUMIFS('SO2'!F:F,'SO2'!$B:$B,$A9,'SO2'!$A:$A,"ETHSO2")+SUMIFS('SO2'!F:F,'SO2'!$B:$B,$A9,'SO2'!$A:$A,"INDSO2")+SUMIFS('SO2'!F:F,'SO2'!$B:$B,$A9,'SO2'!$A:$A,"REFSO2")+SUMIFS('SO2'!F:F,'SO2'!$B:$B,$A9,'SO2'!$A:$A,"RESSO2")+SUMIFS('SO2'!F:F,'SO2'!$B:$B,$A9,'SO2'!$A:$A,"RSSSO2")+SUMIFS('SO2'!F:F,'SO2'!$B:$B,$A9,'SO2'!$A:$A,"TRNSO2")</f>
        <v>2911.6987221733148</v>
      </c>
      <c r="F9" s="21">
        <f>SUMIFS('SO2'!G:G,'SO2'!$B:$B,$A9,'SO2'!$A:$A,"BIOESO2")+SUMIFS('SO2'!G:G,'SO2'!$B:$B,$A9,'SO2'!$A:$A,"COMSO2")+SUMIFS('SO2'!G:G,'SO2'!$B:$B,$A9,'SO2'!$A:$A,"ELCSO2")+SUMIFS('SO2'!G:G,'SO2'!$B:$B,$A9,'SO2'!$A:$A,"ETHSO2")+SUMIFS('SO2'!G:G,'SO2'!$B:$B,$A9,'SO2'!$A:$A,"INDSO2")+SUMIFS('SO2'!G:G,'SO2'!$B:$B,$A9,'SO2'!$A:$A,"REFSO2")+SUMIFS('SO2'!G:G,'SO2'!$B:$B,$A9,'SO2'!$A:$A,"RESSO2")+SUMIFS('SO2'!G:G,'SO2'!$B:$B,$A9,'SO2'!$A:$A,"RSSSO2")+SUMIFS('SO2'!G:G,'SO2'!$B:$B,$A9,'SO2'!$A:$A,"TRNSO2")</f>
        <v>2218.9924446264904</v>
      </c>
      <c r="G9" s="21">
        <f>SUMIFS('SO2'!H:H,'SO2'!$B:$B,$A9,'SO2'!$A:$A,"BIOESO2")+SUMIFS('SO2'!H:H,'SO2'!$B:$B,$A9,'SO2'!$A:$A,"COMSO2")+SUMIFS('SO2'!H:H,'SO2'!$B:$B,$A9,'SO2'!$A:$A,"ELCSO2")+SUMIFS('SO2'!H:H,'SO2'!$B:$B,$A9,'SO2'!$A:$A,"ETHSO2")+SUMIFS('SO2'!H:H,'SO2'!$B:$B,$A9,'SO2'!$A:$A,"INDSO2")+SUMIFS('SO2'!H:H,'SO2'!$B:$B,$A9,'SO2'!$A:$A,"REFSO2")+SUMIFS('SO2'!H:H,'SO2'!$B:$B,$A9,'SO2'!$A:$A,"RESSO2")+SUMIFS('SO2'!H:H,'SO2'!$B:$B,$A9,'SO2'!$A:$A,"RSSSO2")+SUMIFS('SO2'!H:H,'SO2'!$B:$B,$A9,'SO2'!$A:$A,"TRNSO2")</f>
        <v>1725.4666901998378</v>
      </c>
      <c r="H9" s="21">
        <f>SUMIFS('SO2'!I:I,'SO2'!$B:$B,$A9,'SO2'!$A:$A,"BIOESO2")+SUMIFS('SO2'!I:I,'SO2'!$B:$B,$A9,'SO2'!$A:$A,"COMSO2")+SUMIFS('SO2'!I:I,'SO2'!$B:$B,$A9,'SO2'!$A:$A,"ELCSO2")+SUMIFS('SO2'!I:I,'SO2'!$B:$B,$A9,'SO2'!$A:$A,"ETHSO2")+SUMIFS('SO2'!I:I,'SO2'!$B:$B,$A9,'SO2'!$A:$A,"INDSO2")+SUMIFS('SO2'!I:I,'SO2'!$B:$B,$A9,'SO2'!$A:$A,"REFSO2")+SUMIFS('SO2'!I:I,'SO2'!$B:$B,$A9,'SO2'!$A:$A,"RESSO2")+SUMIFS('SO2'!I:I,'SO2'!$B:$B,$A9,'SO2'!$A:$A,"RSSSO2")+SUMIFS('SO2'!I:I,'SO2'!$B:$B,$A9,'SO2'!$A:$A,"TRNSO2")</f>
        <v>1600.5274812857542</v>
      </c>
      <c r="I9" s="21">
        <f>SUMIFS('SO2'!J:J,'SO2'!$B:$B,$A9,'SO2'!$A:$A,"BIOESO2")+SUMIFS('SO2'!J:J,'SO2'!$B:$B,$A9,'SO2'!$A:$A,"COMSO2")+SUMIFS('SO2'!J:J,'SO2'!$B:$B,$A9,'SO2'!$A:$A,"ELCSO2")+SUMIFS('SO2'!J:J,'SO2'!$B:$B,$A9,'SO2'!$A:$A,"ETHSO2")+SUMIFS('SO2'!J:J,'SO2'!$B:$B,$A9,'SO2'!$A:$A,"INDSO2")+SUMIFS('SO2'!J:J,'SO2'!$B:$B,$A9,'SO2'!$A:$A,"REFSO2")+SUMIFS('SO2'!J:J,'SO2'!$B:$B,$A9,'SO2'!$A:$A,"RESSO2")+SUMIFS('SO2'!J:J,'SO2'!$B:$B,$A9,'SO2'!$A:$A,"RSSSO2")+SUMIFS('SO2'!J:J,'SO2'!$B:$B,$A9,'SO2'!$A:$A,"TRNSO2")</f>
        <v>1352.0813751799101</v>
      </c>
      <c r="J9" s="21">
        <f>SUMIFS('SO2'!K:K,'SO2'!$B:$B,$A9,'SO2'!$A:$A,"BIOESO2")+SUMIFS('SO2'!K:K,'SO2'!$B:$B,$A9,'SO2'!$A:$A,"COMSO2")+SUMIFS('SO2'!K:K,'SO2'!$B:$B,$A9,'SO2'!$A:$A,"ELCSO2")+SUMIFS('SO2'!K:K,'SO2'!$B:$B,$A9,'SO2'!$A:$A,"ETHSO2")+SUMIFS('SO2'!K:K,'SO2'!$B:$B,$A9,'SO2'!$A:$A,"INDSO2")+SUMIFS('SO2'!K:K,'SO2'!$B:$B,$A9,'SO2'!$A:$A,"REFSO2")+SUMIFS('SO2'!K:K,'SO2'!$B:$B,$A9,'SO2'!$A:$A,"RESSO2")+SUMIFS('SO2'!K:K,'SO2'!$B:$B,$A9,'SO2'!$A:$A,"RSSSO2")+SUMIFS('SO2'!K:K,'SO2'!$B:$B,$A9,'SO2'!$A:$A,"TRNSO2")</f>
        <v>1300.1597829947016</v>
      </c>
      <c r="K9" s="21">
        <f>SUMIFS('SO2'!L:L,'SO2'!$B:$B,$A9,'SO2'!$A:$A,"BIOESO2")+SUMIFS('SO2'!L:L,'SO2'!$B:$B,$A9,'SO2'!$A:$A,"COMSO2")+SUMIFS('SO2'!L:L,'SO2'!$B:$B,$A9,'SO2'!$A:$A,"ELCSO2")+SUMIFS('SO2'!L:L,'SO2'!$B:$B,$A9,'SO2'!$A:$A,"ETHSO2")+SUMIFS('SO2'!L:L,'SO2'!$B:$B,$A9,'SO2'!$A:$A,"INDSO2")+SUMIFS('SO2'!L:L,'SO2'!$B:$B,$A9,'SO2'!$A:$A,"REFSO2")+SUMIFS('SO2'!L:L,'SO2'!$B:$B,$A9,'SO2'!$A:$A,"RESSO2")+SUMIFS('SO2'!L:L,'SO2'!$B:$B,$A9,'SO2'!$A:$A,"RSSSO2")+SUMIFS('SO2'!L:L,'SO2'!$B:$B,$A9,'SO2'!$A:$A,"TRNSO2")</f>
        <v>1232.0978323438878</v>
      </c>
      <c r="M9" s="9" t="str">
        <f t="shared" si="0"/>
        <v>0008</v>
      </c>
      <c r="N9" s="9">
        <f>VLOOKUP($M9,scenarios!$A$2:$I$61,3)</f>
        <v>2060</v>
      </c>
      <c r="O9" s="9" t="str">
        <f>VLOOKUP($M9,scenarios!$A$2:$I$61,4)</f>
        <v>Ref</v>
      </c>
      <c r="P9" s="9">
        <f>VLOOKUP($M9,scenarios!$A$2:$I$61,5)</f>
        <v>10</v>
      </c>
      <c r="Q9" s="9" t="str">
        <f>VLOOKUP($M9,scenarios!$A$2:$I$61,6)</f>
        <v>Ref</v>
      </c>
      <c r="R9" s="9" t="str">
        <f>VLOOKUP($M9,scenarios!$A$2:$I$61,7)</f>
        <v>Ref</v>
      </c>
      <c r="S9" s="9" t="str">
        <f>VLOOKUP($M9,scenarios!$A$2:$I$61,8)</f>
        <v>Ref</v>
      </c>
      <c r="T9" s="9" t="str">
        <f>VLOOKUP($M9,scenarios!$A$2:$I$61,9)</f>
        <v>Ref</v>
      </c>
    </row>
    <row r="10" spans="1:20" x14ac:dyDescent="0.3">
      <c r="A10" s="2" t="s">
        <v>174</v>
      </c>
      <c r="B10" s="21">
        <f>SUMIFS('SO2'!C:C,'SO2'!$B:$B,$A10,'SO2'!$A:$A,"BIOESO2")+SUMIFS('SO2'!C:C,'SO2'!$B:$B,$A10,'SO2'!$A:$A,"COMSO2")+SUMIFS('SO2'!C:C,'SO2'!$B:$B,$A10,'SO2'!$A:$A,"ELCSO2")+SUMIFS('SO2'!C:C,'SO2'!$B:$B,$A10,'SO2'!$A:$A,"ETHSO2")+SUMIFS('SO2'!C:C,'SO2'!$B:$B,$A10,'SO2'!$A:$A,"INDSO2")+SUMIFS('SO2'!C:C,'SO2'!$B:$B,$A10,'SO2'!$A:$A,"REFSO2")+SUMIFS('SO2'!C:C,'SO2'!$B:$B,$A10,'SO2'!$A:$A,"RESSO2")+SUMIFS('SO2'!C:C,'SO2'!$B:$B,$A10,'SO2'!$A:$A,"RSSSO2")+SUMIFS('SO2'!C:C,'SO2'!$B:$B,$A10,'SO2'!$A:$A,"TRNSO2")</f>
        <v>7222.2709840980842</v>
      </c>
      <c r="C10" s="21">
        <f>SUMIFS('SO2'!D:D,'SO2'!$B:$B,$A10,'SO2'!$A:$A,"BIOESO2")+SUMIFS('SO2'!D:D,'SO2'!$B:$B,$A10,'SO2'!$A:$A,"COMSO2")+SUMIFS('SO2'!D:D,'SO2'!$B:$B,$A10,'SO2'!$A:$A,"ELCSO2")+SUMIFS('SO2'!D:D,'SO2'!$B:$B,$A10,'SO2'!$A:$A,"ETHSO2")+SUMIFS('SO2'!D:D,'SO2'!$B:$B,$A10,'SO2'!$A:$A,"INDSO2")+SUMIFS('SO2'!D:D,'SO2'!$B:$B,$A10,'SO2'!$A:$A,"REFSO2")+SUMIFS('SO2'!D:D,'SO2'!$B:$B,$A10,'SO2'!$A:$A,"RESSO2")+SUMIFS('SO2'!D:D,'SO2'!$B:$B,$A10,'SO2'!$A:$A,"RSSSO2")+SUMIFS('SO2'!D:D,'SO2'!$B:$B,$A10,'SO2'!$A:$A,"TRNSO2")</f>
        <v>5814.3000989065313</v>
      </c>
      <c r="D10" s="21">
        <f>SUMIFS('SO2'!E:E,'SO2'!$B:$B,$A10,'SO2'!$A:$A,"BIOESO2")+SUMIFS('SO2'!E:E,'SO2'!$B:$B,$A10,'SO2'!$A:$A,"COMSO2")+SUMIFS('SO2'!E:E,'SO2'!$B:$B,$A10,'SO2'!$A:$A,"ELCSO2")+SUMIFS('SO2'!E:E,'SO2'!$B:$B,$A10,'SO2'!$A:$A,"ETHSO2")+SUMIFS('SO2'!E:E,'SO2'!$B:$B,$A10,'SO2'!$A:$A,"INDSO2")+SUMIFS('SO2'!E:E,'SO2'!$B:$B,$A10,'SO2'!$A:$A,"REFSO2")+SUMIFS('SO2'!E:E,'SO2'!$B:$B,$A10,'SO2'!$A:$A,"RESSO2")+SUMIFS('SO2'!E:E,'SO2'!$B:$B,$A10,'SO2'!$A:$A,"RSSSO2")+SUMIFS('SO2'!E:E,'SO2'!$B:$B,$A10,'SO2'!$A:$A,"TRNSO2")</f>
        <v>3224.7656907450069</v>
      </c>
      <c r="E10" s="21">
        <f>SUMIFS('SO2'!F:F,'SO2'!$B:$B,$A10,'SO2'!$A:$A,"BIOESO2")+SUMIFS('SO2'!F:F,'SO2'!$B:$B,$A10,'SO2'!$A:$A,"COMSO2")+SUMIFS('SO2'!F:F,'SO2'!$B:$B,$A10,'SO2'!$A:$A,"ELCSO2")+SUMIFS('SO2'!F:F,'SO2'!$B:$B,$A10,'SO2'!$A:$A,"ETHSO2")+SUMIFS('SO2'!F:F,'SO2'!$B:$B,$A10,'SO2'!$A:$A,"INDSO2")+SUMIFS('SO2'!F:F,'SO2'!$B:$B,$A10,'SO2'!$A:$A,"REFSO2")+SUMIFS('SO2'!F:F,'SO2'!$B:$B,$A10,'SO2'!$A:$A,"RESSO2")+SUMIFS('SO2'!F:F,'SO2'!$B:$B,$A10,'SO2'!$A:$A,"RSSSO2")+SUMIFS('SO2'!F:F,'SO2'!$B:$B,$A10,'SO2'!$A:$A,"TRNSO2")</f>
        <v>2912.7617990760696</v>
      </c>
      <c r="F10" s="21">
        <f>SUMIFS('SO2'!G:G,'SO2'!$B:$B,$A10,'SO2'!$A:$A,"BIOESO2")+SUMIFS('SO2'!G:G,'SO2'!$B:$B,$A10,'SO2'!$A:$A,"COMSO2")+SUMIFS('SO2'!G:G,'SO2'!$B:$B,$A10,'SO2'!$A:$A,"ELCSO2")+SUMIFS('SO2'!G:G,'SO2'!$B:$B,$A10,'SO2'!$A:$A,"ETHSO2")+SUMIFS('SO2'!G:G,'SO2'!$B:$B,$A10,'SO2'!$A:$A,"INDSO2")+SUMIFS('SO2'!G:G,'SO2'!$B:$B,$A10,'SO2'!$A:$A,"REFSO2")+SUMIFS('SO2'!G:G,'SO2'!$B:$B,$A10,'SO2'!$A:$A,"RESSO2")+SUMIFS('SO2'!G:G,'SO2'!$B:$B,$A10,'SO2'!$A:$A,"RSSSO2")+SUMIFS('SO2'!G:G,'SO2'!$B:$B,$A10,'SO2'!$A:$A,"TRNSO2")</f>
        <v>2225.7097509331993</v>
      </c>
      <c r="G10" s="21">
        <f>SUMIFS('SO2'!H:H,'SO2'!$B:$B,$A10,'SO2'!$A:$A,"BIOESO2")+SUMIFS('SO2'!H:H,'SO2'!$B:$B,$A10,'SO2'!$A:$A,"COMSO2")+SUMIFS('SO2'!H:H,'SO2'!$B:$B,$A10,'SO2'!$A:$A,"ELCSO2")+SUMIFS('SO2'!H:H,'SO2'!$B:$B,$A10,'SO2'!$A:$A,"ETHSO2")+SUMIFS('SO2'!H:H,'SO2'!$B:$B,$A10,'SO2'!$A:$A,"INDSO2")+SUMIFS('SO2'!H:H,'SO2'!$B:$B,$A10,'SO2'!$A:$A,"REFSO2")+SUMIFS('SO2'!H:H,'SO2'!$B:$B,$A10,'SO2'!$A:$A,"RESSO2")+SUMIFS('SO2'!H:H,'SO2'!$B:$B,$A10,'SO2'!$A:$A,"RSSSO2")+SUMIFS('SO2'!H:H,'SO2'!$B:$B,$A10,'SO2'!$A:$A,"TRNSO2")</f>
        <v>1726.3966647025059</v>
      </c>
      <c r="H10" s="21">
        <f>SUMIFS('SO2'!I:I,'SO2'!$B:$B,$A10,'SO2'!$A:$A,"BIOESO2")+SUMIFS('SO2'!I:I,'SO2'!$B:$B,$A10,'SO2'!$A:$A,"COMSO2")+SUMIFS('SO2'!I:I,'SO2'!$B:$B,$A10,'SO2'!$A:$A,"ELCSO2")+SUMIFS('SO2'!I:I,'SO2'!$B:$B,$A10,'SO2'!$A:$A,"ETHSO2")+SUMIFS('SO2'!I:I,'SO2'!$B:$B,$A10,'SO2'!$A:$A,"INDSO2")+SUMIFS('SO2'!I:I,'SO2'!$B:$B,$A10,'SO2'!$A:$A,"REFSO2")+SUMIFS('SO2'!I:I,'SO2'!$B:$B,$A10,'SO2'!$A:$A,"RESSO2")+SUMIFS('SO2'!I:I,'SO2'!$B:$B,$A10,'SO2'!$A:$A,"RSSSO2")+SUMIFS('SO2'!I:I,'SO2'!$B:$B,$A10,'SO2'!$A:$A,"TRNSO2")</f>
        <v>1609.3716608647057</v>
      </c>
      <c r="I10" s="21">
        <f>SUMIFS('SO2'!J:J,'SO2'!$B:$B,$A10,'SO2'!$A:$A,"BIOESO2")+SUMIFS('SO2'!J:J,'SO2'!$B:$B,$A10,'SO2'!$A:$A,"COMSO2")+SUMIFS('SO2'!J:J,'SO2'!$B:$B,$A10,'SO2'!$A:$A,"ELCSO2")+SUMIFS('SO2'!J:J,'SO2'!$B:$B,$A10,'SO2'!$A:$A,"ETHSO2")+SUMIFS('SO2'!J:J,'SO2'!$B:$B,$A10,'SO2'!$A:$A,"INDSO2")+SUMIFS('SO2'!J:J,'SO2'!$B:$B,$A10,'SO2'!$A:$A,"REFSO2")+SUMIFS('SO2'!J:J,'SO2'!$B:$B,$A10,'SO2'!$A:$A,"RESSO2")+SUMIFS('SO2'!J:J,'SO2'!$B:$B,$A10,'SO2'!$A:$A,"RSSSO2")+SUMIFS('SO2'!J:J,'SO2'!$B:$B,$A10,'SO2'!$A:$A,"TRNSO2")</f>
        <v>1400.9526531235488</v>
      </c>
      <c r="J10" s="21">
        <f>SUMIFS('SO2'!K:K,'SO2'!$B:$B,$A10,'SO2'!$A:$A,"BIOESO2")+SUMIFS('SO2'!K:K,'SO2'!$B:$B,$A10,'SO2'!$A:$A,"COMSO2")+SUMIFS('SO2'!K:K,'SO2'!$B:$B,$A10,'SO2'!$A:$A,"ELCSO2")+SUMIFS('SO2'!K:K,'SO2'!$B:$B,$A10,'SO2'!$A:$A,"ETHSO2")+SUMIFS('SO2'!K:K,'SO2'!$B:$B,$A10,'SO2'!$A:$A,"INDSO2")+SUMIFS('SO2'!K:K,'SO2'!$B:$B,$A10,'SO2'!$A:$A,"REFSO2")+SUMIFS('SO2'!K:K,'SO2'!$B:$B,$A10,'SO2'!$A:$A,"RESSO2")+SUMIFS('SO2'!K:K,'SO2'!$B:$B,$A10,'SO2'!$A:$A,"RSSSO2")+SUMIFS('SO2'!K:K,'SO2'!$B:$B,$A10,'SO2'!$A:$A,"TRNSO2")</f>
        <v>1300.1335725672525</v>
      </c>
      <c r="K10" s="21">
        <f>SUMIFS('SO2'!L:L,'SO2'!$B:$B,$A10,'SO2'!$A:$A,"BIOESO2")+SUMIFS('SO2'!L:L,'SO2'!$B:$B,$A10,'SO2'!$A:$A,"COMSO2")+SUMIFS('SO2'!L:L,'SO2'!$B:$B,$A10,'SO2'!$A:$A,"ELCSO2")+SUMIFS('SO2'!L:L,'SO2'!$B:$B,$A10,'SO2'!$A:$A,"ETHSO2")+SUMIFS('SO2'!L:L,'SO2'!$B:$B,$A10,'SO2'!$A:$A,"INDSO2")+SUMIFS('SO2'!L:L,'SO2'!$B:$B,$A10,'SO2'!$A:$A,"REFSO2")+SUMIFS('SO2'!L:L,'SO2'!$B:$B,$A10,'SO2'!$A:$A,"RESSO2")+SUMIFS('SO2'!L:L,'SO2'!$B:$B,$A10,'SO2'!$A:$A,"RSSSO2")+SUMIFS('SO2'!L:L,'SO2'!$B:$B,$A10,'SO2'!$A:$A,"TRNSO2")</f>
        <v>1244.9437779186819</v>
      </c>
      <c r="M10" s="9" t="str">
        <f t="shared" si="0"/>
        <v>0009</v>
      </c>
      <c r="N10" s="9">
        <f>VLOOKUP($M10,scenarios!$A$2:$I$61,3)</f>
        <v>2060</v>
      </c>
      <c r="O10" s="9" t="str">
        <f>VLOOKUP($M10,scenarios!$A$2:$I$61,4)</f>
        <v>Ref</v>
      </c>
      <c r="P10" s="9">
        <f>VLOOKUP($M10,scenarios!$A$2:$I$61,5)</f>
        <v>20</v>
      </c>
      <c r="Q10" s="9" t="str">
        <f>VLOOKUP($M10,scenarios!$A$2:$I$61,6)</f>
        <v>Ref</v>
      </c>
      <c r="R10" s="9" t="str">
        <f>VLOOKUP($M10,scenarios!$A$2:$I$61,7)</f>
        <v>Ref</v>
      </c>
      <c r="S10" s="9" t="str">
        <f>VLOOKUP($M10,scenarios!$A$2:$I$61,8)</f>
        <v>Ref</v>
      </c>
      <c r="T10" s="9" t="str">
        <f>VLOOKUP($M10,scenarios!$A$2:$I$61,9)</f>
        <v>Ref</v>
      </c>
    </row>
    <row r="11" spans="1:20" x14ac:dyDescent="0.3">
      <c r="A11" s="2" t="s">
        <v>10</v>
      </c>
      <c r="B11" s="21">
        <f>SUMIFS('SO2'!C:C,'SO2'!$B:$B,$A11,'SO2'!$A:$A,"BIOESO2")+SUMIFS('SO2'!C:C,'SO2'!$B:$B,$A11,'SO2'!$A:$A,"COMSO2")+SUMIFS('SO2'!C:C,'SO2'!$B:$B,$A11,'SO2'!$A:$A,"ELCSO2")+SUMIFS('SO2'!C:C,'SO2'!$B:$B,$A11,'SO2'!$A:$A,"ETHSO2")+SUMIFS('SO2'!C:C,'SO2'!$B:$B,$A11,'SO2'!$A:$A,"INDSO2")+SUMIFS('SO2'!C:C,'SO2'!$B:$B,$A11,'SO2'!$A:$A,"REFSO2")+SUMIFS('SO2'!C:C,'SO2'!$B:$B,$A11,'SO2'!$A:$A,"RESSO2")+SUMIFS('SO2'!C:C,'SO2'!$B:$B,$A11,'SO2'!$A:$A,"RSSSO2")+SUMIFS('SO2'!C:C,'SO2'!$B:$B,$A11,'SO2'!$A:$A,"TRNSO2")</f>
        <v>7219.9857166649954</v>
      </c>
      <c r="C11" s="21">
        <f>SUMIFS('SO2'!D:D,'SO2'!$B:$B,$A11,'SO2'!$A:$A,"BIOESO2")+SUMIFS('SO2'!D:D,'SO2'!$B:$B,$A11,'SO2'!$A:$A,"COMSO2")+SUMIFS('SO2'!D:D,'SO2'!$B:$B,$A11,'SO2'!$A:$A,"ELCSO2")+SUMIFS('SO2'!D:D,'SO2'!$B:$B,$A11,'SO2'!$A:$A,"ETHSO2")+SUMIFS('SO2'!D:D,'SO2'!$B:$B,$A11,'SO2'!$A:$A,"INDSO2")+SUMIFS('SO2'!D:D,'SO2'!$B:$B,$A11,'SO2'!$A:$A,"REFSO2")+SUMIFS('SO2'!D:D,'SO2'!$B:$B,$A11,'SO2'!$A:$A,"RESSO2")+SUMIFS('SO2'!D:D,'SO2'!$B:$B,$A11,'SO2'!$A:$A,"RSSSO2")+SUMIFS('SO2'!D:D,'SO2'!$B:$B,$A11,'SO2'!$A:$A,"TRNSO2")</f>
        <v>5811.7148456010209</v>
      </c>
      <c r="D11" s="21">
        <f>SUMIFS('SO2'!E:E,'SO2'!$B:$B,$A11,'SO2'!$A:$A,"BIOESO2")+SUMIFS('SO2'!E:E,'SO2'!$B:$B,$A11,'SO2'!$A:$A,"COMSO2")+SUMIFS('SO2'!E:E,'SO2'!$B:$B,$A11,'SO2'!$A:$A,"ELCSO2")+SUMIFS('SO2'!E:E,'SO2'!$B:$B,$A11,'SO2'!$A:$A,"ETHSO2")+SUMIFS('SO2'!E:E,'SO2'!$B:$B,$A11,'SO2'!$A:$A,"INDSO2")+SUMIFS('SO2'!E:E,'SO2'!$B:$B,$A11,'SO2'!$A:$A,"REFSO2")+SUMIFS('SO2'!E:E,'SO2'!$B:$B,$A11,'SO2'!$A:$A,"RESSO2")+SUMIFS('SO2'!E:E,'SO2'!$B:$B,$A11,'SO2'!$A:$A,"RSSSO2")+SUMIFS('SO2'!E:E,'SO2'!$B:$B,$A11,'SO2'!$A:$A,"TRNSO2")</f>
        <v>3222.7532328510924</v>
      </c>
      <c r="E11" s="21">
        <f>SUMIFS('SO2'!F:F,'SO2'!$B:$B,$A11,'SO2'!$A:$A,"BIOESO2")+SUMIFS('SO2'!F:F,'SO2'!$B:$B,$A11,'SO2'!$A:$A,"COMSO2")+SUMIFS('SO2'!F:F,'SO2'!$B:$B,$A11,'SO2'!$A:$A,"ELCSO2")+SUMIFS('SO2'!F:F,'SO2'!$B:$B,$A11,'SO2'!$A:$A,"ETHSO2")+SUMIFS('SO2'!F:F,'SO2'!$B:$B,$A11,'SO2'!$A:$A,"INDSO2")+SUMIFS('SO2'!F:F,'SO2'!$B:$B,$A11,'SO2'!$A:$A,"REFSO2")+SUMIFS('SO2'!F:F,'SO2'!$B:$B,$A11,'SO2'!$A:$A,"RESSO2")+SUMIFS('SO2'!F:F,'SO2'!$B:$B,$A11,'SO2'!$A:$A,"RSSSO2")+SUMIFS('SO2'!F:F,'SO2'!$B:$B,$A11,'SO2'!$A:$A,"TRNSO2")</f>
        <v>2911.5072401154798</v>
      </c>
      <c r="F11" s="21">
        <f>SUMIFS('SO2'!G:G,'SO2'!$B:$B,$A11,'SO2'!$A:$A,"BIOESO2")+SUMIFS('SO2'!G:G,'SO2'!$B:$B,$A11,'SO2'!$A:$A,"COMSO2")+SUMIFS('SO2'!G:G,'SO2'!$B:$B,$A11,'SO2'!$A:$A,"ELCSO2")+SUMIFS('SO2'!G:G,'SO2'!$B:$B,$A11,'SO2'!$A:$A,"ETHSO2")+SUMIFS('SO2'!G:G,'SO2'!$B:$B,$A11,'SO2'!$A:$A,"INDSO2")+SUMIFS('SO2'!G:G,'SO2'!$B:$B,$A11,'SO2'!$A:$A,"REFSO2")+SUMIFS('SO2'!G:G,'SO2'!$B:$B,$A11,'SO2'!$A:$A,"RESSO2")+SUMIFS('SO2'!G:G,'SO2'!$B:$B,$A11,'SO2'!$A:$A,"RSSSO2")+SUMIFS('SO2'!G:G,'SO2'!$B:$B,$A11,'SO2'!$A:$A,"TRNSO2")</f>
        <v>2219.5394539377535</v>
      </c>
      <c r="G11" s="21">
        <f>SUMIFS('SO2'!H:H,'SO2'!$B:$B,$A11,'SO2'!$A:$A,"BIOESO2")+SUMIFS('SO2'!H:H,'SO2'!$B:$B,$A11,'SO2'!$A:$A,"COMSO2")+SUMIFS('SO2'!H:H,'SO2'!$B:$B,$A11,'SO2'!$A:$A,"ELCSO2")+SUMIFS('SO2'!H:H,'SO2'!$B:$B,$A11,'SO2'!$A:$A,"ETHSO2")+SUMIFS('SO2'!H:H,'SO2'!$B:$B,$A11,'SO2'!$A:$A,"INDSO2")+SUMIFS('SO2'!H:H,'SO2'!$B:$B,$A11,'SO2'!$A:$A,"REFSO2")+SUMIFS('SO2'!H:H,'SO2'!$B:$B,$A11,'SO2'!$A:$A,"RESSO2")+SUMIFS('SO2'!H:H,'SO2'!$B:$B,$A11,'SO2'!$A:$A,"RSSSO2")+SUMIFS('SO2'!H:H,'SO2'!$B:$B,$A11,'SO2'!$A:$A,"TRNSO2")</f>
        <v>1725.2010087251376</v>
      </c>
      <c r="H11" s="21">
        <f>SUMIFS('SO2'!I:I,'SO2'!$B:$B,$A11,'SO2'!$A:$A,"BIOESO2")+SUMIFS('SO2'!I:I,'SO2'!$B:$B,$A11,'SO2'!$A:$A,"COMSO2")+SUMIFS('SO2'!I:I,'SO2'!$B:$B,$A11,'SO2'!$A:$A,"ELCSO2")+SUMIFS('SO2'!I:I,'SO2'!$B:$B,$A11,'SO2'!$A:$A,"ETHSO2")+SUMIFS('SO2'!I:I,'SO2'!$B:$B,$A11,'SO2'!$A:$A,"INDSO2")+SUMIFS('SO2'!I:I,'SO2'!$B:$B,$A11,'SO2'!$A:$A,"REFSO2")+SUMIFS('SO2'!I:I,'SO2'!$B:$B,$A11,'SO2'!$A:$A,"RESSO2")+SUMIFS('SO2'!I:I,'SO2'!$B:$B,$A11,'SO2'!$A:$A,"RSSSO2")+SUMIFS('SO2'!I:I,'SO2'!$B:$B,$A11,'SO2'!$A:$A,"TRNSO2")</f>
        <v>1595.3701290016754</v>
      </c>
      <c r="I11" s="21">
        <f>SUMIFS('SO2'!J:J,'SO2'!$B:$B,$A11,'SO2'!$A:$A,"BIOESO2")+SUMIFS('SO2'!J:J,'SO2'!$B:$B,$A11,'SO2'!$A:$A,"COMSO2")+SUMIFS('SO2'!J:J,'SO2'!$B:$B,$A11,'SO2'!$A:$A,"ELCSO2")+SUMIFS('SO2'!J:J,'SO2'!$B:$B,$A11,'SO2'!$A:$A,"ETHSO2")+SUMIFS('SO2'!J:J,'SO2'!$B:$B,$A11,'SO2'!$A:$A,"INDSO2")+SUMIFS('SO2'!J:J,'SO2'!$B:$B,$A11,'SO2'!$A:$A,"REFSO2")+SUMIFS('SO2'!J:J,'SO2'!$B:$B,$A11,'SO2'!$A:$A,"RESSO2")+SUMIFS('SO2'!J:J,'SO2'!$B:$B,$A11,'SO2'!$A:$A,"RSSSO2")+SUMIFS('SO2'!J:J,'SO2'!$B:$B,$A11,'SO2'!$A:$A,"TRNSO2")</f>
        <v>1352.1920801057572</v>
      </c>
      <c r="J11" s="21">
        <f>SUMIFS('SO2'!K:K,'SO2'!$B:$B,$A11,'SO2'!$A:$A,"BIOESO2")+SUMIFS('SO2'!K:K,'SO2'!$B:$B,$A11,'SO2'!$A:$A,"COMSO2")+SUMIFS('SO2'!K:K,'SO2'!$B:$B,$A11,'SO2'!$A:$A,"ELCSO2")+SUMIFS('SO2'!K:K,'SO2'!$B:$B,$A11,'SO2'!$A:$A,"ETHSO2")+SUMIFS('SO2'!K:K,'SO2'!$B:$B,$A11,'SO2'!$A:$A,"INDSO2")+SUMIFS('SO2'!K:K,'SO2'!$B:$B,$A11,'SO2'!$A:$A,"REFSO2")+SUMIFS('SO2'!K:K,'SO2'!$B:$B,$A11,'SO2'!$A:$A,"RESSO2")+SUMIFS('SO2'!K:K,'SO2'!$B:$B,$A11,'SO2'!$A:$A,"RSSSO2")+SUMIFS('SO2'!K:K,'SO2'!$B:$B,$A11,'SO2'!$A:$A,"TRNSO2")</f>
        <v>1299.8795302804156</v>
      </c>
      <c r="K11" s="21">
        <f>SUMIFS('SO2'!L:L,'SO2'!$B:$B,$A11,'SO2'!$A:$A,"BIOESO2")+SUMIFS('SO2'!L:L,'SO2'!$B:$B,$A11,'SO2'!$A:$A,"COMSO2")+SUMIFS('SO2'!L:L,'SO2'!$B:$B,$A11,'SO2'!$A:$A,"ELCSO2")+SUMIFS('SO2'!L:L,'SO2'!$B:$B,$A11,'SO2'!$A:$A,"ETHSO2")+SUMIFS('SO2'!L:L,'SO2'!$B:$B,$A11,'SO2'!$A:$A,"INDSO2")+SUMIFS('SO2'!L:L,'SO2'!$B:$B,$A11,'SO2'!$A:$A,"REFSO2")+SUMIFS('SO2'!L:L,'SO2'!$B:$B,$A11,'SO2'!$A:$A,"RESSO2")+SUMIFS('SO2'!L:L,'SO2'!$B:$B,$A11,'SO2'!$A:$A,"RSSSO2")+SUMIFS('SO2'!L:L,'SO2'!$B:$B,$A11,'SO2'!$A:$A,"TRNSO2")</f>
        <v>1222.1750595458625</v>
      </c>
      <c r="M11" s="9" t="str">
        <f t="shared" si="0"/>
        <v>0010</v>
      </c>
      <c r="N11" s="9">
        <f>VLOOKUP($M11,scenarios!$A$2:$I$61,3)</f>
        <v>2060</v>
      </c>
      <c r="O11" s="9" t="str">
        <f>VLOOKUP($M11,scenarios!$A$2:$I$61,4)</f>
        <v>Ref</v>
      </c>
      <c r="P11" s="9" t="str">
        <f>VLOOKUP($M11,scenarios!$A$2:$I$61,5)</f>
        <v>Ref</v>
      </c>
      <c r="Q11" s="9" t="str">
        <f>VLOOKUP($M11,scenarios!$A$2:$I$61,6)</f>
        <v>Linear-Steady</v>
      </c>
      <c r="R11" s="9" t="str">
        <f>VLOOKUP($M11,scenarios!$A$2:$I$61,7)</f>
        <v>Ref</v>
      </c>
      <c r="S11" s="9" t="str">
        <f>VLOOKUP($M11,scenarios!$A$2:$I$61,8)</f>
        <v>Ref</v>
      </c>
      <c r="T11" s="9" t="str">
        <f>VLOOKUP($M11,scenarios!$A$2:$I$61,9)</f>
        <v>Ref</v>
      </c>
    </row>
    <row r="12" spans="1:20" x14ac:dyDescent="0.3">
      <c r="A12" s="2" t="s">
        <v>175</v>
      </c>
      <c r="B12" s="21">
        <f>SUMIFS('SO2'!C:C,'SO2'!$B:$B,$A12,'SO2'!$A:$A,"BIOESO2")+SUMIFS('SO2'!C:C,'SO2'!$B:$B,$A12,'SO2'!$A:$A,"COMSO2")+SUMIFS('SO2'!C:C,'SO2'!$B:$B,$A12,'SO2'!$A:$A,"ELCSO2")+SUMIFS('SO2'!C:C,'SO2'!$B:$B,$A12,'SO2'!$A:$A,"ETHSO2")+SUMIFS('SO2'!C:C,'SO2'!$B:$B,$A12,'SO2'!$A:$A,"INDSO2")+SUMIFS('SO2'!C:C,'SO2'!$B:$B,$A12,'SO2'!$A:$A,"REFSO2")+SUMIFS('SO2'!C:C,'SO2'!$B:$B,$A12,'SO2'!$A:$A,"RESSO2")+SUMIFS('SO2'!C:C,'SO2'!$B:$B,$A12,'SO2'!$A:$A,"RSSSO2")+SUMIFS('SO2'!C:C,'SO2'!$B:$B,$A12,'SO2'!$A:$A,"TRNSO2")</f>
        <v>7221.736040310424</v>
      </c>
      <c r="C12" s="21">
        <f>SUMIFS('SO2'!D:D,'SO2'!$B:$B,$A12,'SO2'!$A:$A,"BIOESO2")+SUMIFS('SO2'!D:D,'SO2'!$B:$B,$A12,'SO2'!$A:$A,"COMSO2")+SUMIFS('SO2'!D:D,'SO2'!$B:$B,$A12,'SO2'!$A:$A,"ELCSO2")+SUMIFS('SO2'!D:D,'SO2'!$B:$B,$A12,'SO2'!$A:$A,"ETHSO2")+SUMIFS('SO2'!D:D,'SO2'!$B:$B,$A12,'SO2'!$A:$A,"INDSO2")+SUMIFS('SO2'!D:D,'SO2'!$B:$B,$A12,'SO2'!$A:$A,"REFSO2")+SUMIFS('SO2'!D:D,'SO2'!$B:$B,$A12,'SO2'!$A:$A,"RESSO2")+SUMIFS('SO2'!D:D,'SO2'!$B:$B,$A12,'SO2'!$A:$A,"RSSSO2")+SUMIFS('SO2'!D:D,'SO2'!$B:$B,$A12,'SO2'!$A:$A,"TRNSO2")</f>
        <v>5813.4752704661541</v>
      </c>
      <c r="D12" s="21">
        <f>SUMIFS('SO2'!E:E,'SO2'!$B:$B,$A12,'SO2'!$A:$A,"BIOESO2")+SUMIFS('SO2'!E:E,'SO2'!$B:$B,$A12,'SO2'!$A:$A,"COMSO2")+SUMIFS('SO2'!E:E,'SO2'!$B:$B,$A12,'SO2'!$A:$A,"ELCSO2")+SUMIFS('SO2'!E:E,'SO2'!$B:$B,$A12,'SO2'!$A:$A,"ETHSO2")+SUMIFS('SO2'!E:E,'SO2'!$B:$B,$A12,'SO2'!$A:$A,"INDSO2")+SUMIFS('SO2'!E:E,'SO2'!$B:$B,$A12,'SO2'!$A:$A,"REFSO2")+SUMIFS('SO2'!E:E,'SO2'!$B:$B,$A12,'SO2'!$A:$A,"RESSO2")+SUMIFS('SO2'!E:E,'SO2'!$B:$B,$A12,'SO2'!$A:$A,"RSSSO2")+SUMIFS('SO2'!E:E,'SO2'!$B:$B,$A12,'SO2'!$A:$A,"TRNSO2")</f>
        <v>3223.5200805398667</v>
      </c>
      <c r="E12" s="21">
        <f>SUMIFS('SO2'!F:F,'SO2'!$B:$B,$A12,'SO2'!$A:$A,"BIOESO2")+SUMIFS('SO2'!F:F,'SO2'!$B:$B,$A12,'SO2'!$A:$A,"COMSO2")+SUMIFS('SO2'!F:F,'SO2'!$B:$B,$A12,'SO2'!$A:$A,"ELCSO2")+SUMIFS('SO2'!F:F,'SO2'!$B:$B,$A12,'SO2'!$A:$A,"ETHSO2")+SUMIFS('SO2'!F:F,'SO2'!$B:$B,$A12,'SO2'!$A:$A,"INDSO2")+SUMIFS('SO2'!F:F,'SO2'!$B:$B,$A12,'SO2'!$A:$A,"REFSO2")+SUMIFS('SO2'!F:F,'SO2'!$B:$B,$A12,'SO2'!$A:$A,"RESSO2")+SUMIFS('SO2'!F:F,'SO2'!$B:$B,$A12,'SO2'!$A:$A,"RSSSO2")+SUMIFS('SO2'!F:F,'SO2'!$B:$B,$A12,'SO2'!$A:$A,"TRNSO2")</f>
        <v>2913.1208687008784</v>
      </c>
      <c r="F12" s="21">
        <f>SUMIFS('SO2'!G:G,'SO2'!$B:$B,$A12,'SO2'!$A:$A,"BIOESO2")+SUMIFS('SO2'!G:G,'SO2'!$B:$B,$A12,'SO2'!$A:$A,"COMSO2")+SUMIFS('SO2'!G:G,'SO2'!$B:$B,$A12,'SO2'!$A:$A,"ELCSO2")+SUMIFS('SO2'!G:G,'SO2'!$B:$B,$A12,'SO2'!$A:$A,"ETHSO2")+SUMIFS('SO2'!G:G,'SO2'!$B:$B,$A12,'SO2'!$A:$A,"INDSO2")+SUMIFS('SO2'!G:G,'SO2'!$B:$B,$A12,'SO2'!$A:$A,"REFSO2")+SUMIFS('SO2'!G:G,'SO2'!$B:$B,$A12,'SO2'!$A:$A,"RESSO2")+SUMIFS('SO2'!G:G,'SO2'!$B:$B,$A12,'SO2'!$A:$A,"RSSSO2")+SUMIFS('SO2'!G:G,'SO2'!$B:$B,$A12,'SO2'!$A:$A,"TRNSO2")</f>
        <v>2219.8841837497539</v>
      </c>
      <c r="G12" s="21">
        <f>SUMIFS('SO2'!H:H,'SO2'!$B:$B,$A12,'SO2'!$A:$A,"BIOESO2")+SUMIFS('SO2'!H:H,'SO2'!$B:$B,$A12,'SO2'!$A:$A,"COMSO2")+SUMIFS('SO2'!H:H,'SO2'!$B:$B,$A12,'SO2'!$A:$A,"ELCSO2")+SUMIFS('SO2'!H:H,'SO2'!$B:$B,$A12,'SO2'!$A:$A,"ETHSO2")+SUMIFS('SO2'!H:H,'SO2'!$B:$B,$A12,'SO2'!$A:$A,"INDSO2")+SUMIFS('SO2'!H:H,'SO2'!$B:$B,$A12,'SO2'!$A:$A,"REFSO2")+SUMIFS('SO2'!H:H,'SO2'!$B:$B,$A12,'SO2'!$A:$A,"RESSO2")+SUMIFS('SO2'!H:H,'SO2'!$B:$B,$A12,'SO2'!$A:$A,"RSSSO2")+SUMIFS('SO2'!H:H,'SO2'!$B:$B,$A12,'SO2'!$A:$A,"TRNSO2")</f>
        <v>1725.7174137528689</v>
      </c>
      <c r="H12" s="21">
        <f>SUMIFS('SO2'!I:I,'SO2'!$B:$B,$A12,'SO2'!$A:$A,"BIOESO2")+SUMIFS('SO2'!I:I,'SO2'!$B:$B,$A12,'SO2'!$A:$A,"COMSO2")+SUMIFS('SO2'!I:I,'SO2'!$B:$B,$A12,'SO2'!$A:$A,"ELCSO2")+SUMIFS('SO2'!I:I,'SO2'!$B:$B,$A12,'SO2'!$A:$A,"ETHSO2")+SUMIFS('SO2'!I:I,'SO2'!$B:$B,$A12,'SO2'!$A:$A,"INDSO2")+SUMIFS('SO2'!I:I,'SO2'!$B:$B,$A12,'SO2'!$A:$A,"REFSO2")+SUMIFS('SO2'!I:I,'SO2'!$B:$B,$A12,'SO2'!$A:$A,"RESSO2")+SUMIFS('SO2'!I:I,'SO2'!$B:$B,$A12,'SO2'!$A:$A,"RSSSO2")+SUMIFS('SO2'!I:I,'SO2'!$B:$B,$A12,'SO2'!$A:$A,"TRNSO2")</f>
        <v>1596.282235923027</v>
      </c>
      <c r="I12" s="21">
        <f>SUMIFS('SO2'!J:J,'SO2'!$B:$B,$A12,'SO2'!$A:$A,"BIOESO2")+SUMIFS('SO2'!J:J,'SO2'!$B:$B,$A12,'SO2'!$A:$A,"COMSO2")+SUMIFS('SO2'!J:J,'SO2'!$B:$B,$A12,'SO2'!$A:$A,"ELCSO2")+SUMIFS('SO2'!J:J,'SO2'!$B:$B,$A12,'SO2'!$A:$A,"ETHSO2")+SUMIFS('SO2'!J:J,'SO2'!$B:$B,$A12,'SO2'!$A:$A,"INDSO2")+SUMIFS('SO2'!J:J,'SO2'!$B:$B,$A12,'SO2'!$A:$A,"REFSO2")+SUMIFS('SO2'!J:J,'SO2'!$B:$B,$A12,'SO2'!$A:$A,"RESSO2")+SUMIFS('SO2'!J:J,'SO2'!$B:$B,$A12,'SO2'!$A:$A,"RSSSO2")+SUMIFS('SO2'!J:J,'SO2'!$B:$B,$A12,'SO2'!$A:$A,"TRNSO2")</f>
        <v>1352.4612290982188</v>
      </c>
      <c r="J12" s="21">
        <f>SUMIFS('SO2'!K:K,'SO2'!$B:$B,$A12,'SO2'!$A:$A,"BIOESO2")+SUMIFS('SO2'!K:K,'SO2'!$B:$B,$A12,'SO2'!$A:$A,"COMSO2")+SUMIFS('SO2'!K:K,'SO2'!$B:$B,$A12,'SO2'!$A:$A,"ELCSO2")+SUMIFS('SO2'!K:K,'SO2'!$B:$B,$A12,'SO2'!$A:$A,"ETHSO2")+SUMIFS('SO2'!K:K,'SO2'!$B:$B,$A12,'SO2'!$A:$A,"INDSO2")+SUMIFS('SO2'!K:K,'SO2'!$B:$B,$A12,'SO2'!$A:$A,"REFSO2")+SUMIFS('SO2'!K:K,'SO2'!$B:$B,$A12,'SO2'!$A:$A,"RESSO2")+SUMIFS('SO2'!K:K,'SO2'!$B:$B,$A12,'SO2'!$A:$A,"RSSSO2")+SUMIFS('SO2'!K:K,'SO2'!$B:$B,$A12,'SO2'!$A:$A,"TRNSO2")</f>
        <v>1302.1469833402168</v>
      </c>
      <c r="K12" s="21">
        <f>SUMIFS('SO2'!L:L,'SO2'!$B:$B,$A12,'SO2'!$A:$A,"BIOESO2")+SUMIFS('SO2'!L:L,'SO2'!$B:$B,$A12,'SO2'!$A:$A,"COMSO2")+SUMIFS('SO2'!L:L,'SO2'!$B:$B,$A12,'SO2'!$A:$A,"ELCSO2")+SUMIFS('SO2'!L:L,'SO2'!$B:$B,$A12,'SO2'!$A:$A,"ETHSO2")+SUMIFS('SO2'!L:L,'SO2'!$B:$B,$A12,'SO2'!$A:$A,"INDSO2")+SUMIFS('SO2'!L:L,'SO2'!$B:$B,$A12,'SO2'!$A:$A,"REFSO2")+SUMIFS('SO2'!L:L,'SO2'!$B:$B,$A12,'SO2'!$A:$A,"RESSO2")+SUMIFS('SO2'!L:L,'SO2'!$B:$B,$A12,'SO2'!$A:$A,"RSSSO2")+SUMIFS('SO2'!L:L,'SO2'!$B:$B,$A12,'SO2'!$A:$A,"TRNSO2")</f>
        <v>1232.5517620357477</v>
      </c>
      <c r="M12" s="9" t="str">
        <f t="shared" si="0"/>
        <v>0011</v>
      </c>
      <c r="N12" s="9">
        <f>VLOOKUP($M12,scenarios!$A$2:$I$61,3)</f>
        <v>2060</v>
      </c>
      <c r="O12" s="9" t="str">
        <f>VLOOKUP($M12,scenarios!$A$2:$I$61,4)</f>
        <v>Ref</v>
      </c>
      <c r="P12" s="9">
        <f>VLOOKUP($M12,scenarios!$A$2:$I$61,5)</f>
        <v>10</v>
      </c>
      <c r="Q12" s="9" t="str">
        <f>VLOOKUP($M12,scenarios!$A$2:$I$61,6)</f>
        <v>Linear-Steady</v>
      </c>
      <c r="R12" s="9" t="str">
        <f>VLOOKUP($M12,scenarios!$A$2:$I$61,7)</f>
        <v>Ref</v>
      </c>
      <c r="S12" s="9" t="str">
        <f>VLOOKUP($M12,scenarios!$A$2:$I$61,8)</f>
        <v>Ref</v>
      </c>
      <c r="T12" s="9" t="str">
        <f>VLOOKUP($M12,scenarios!$A$2:$I$61,9)</f>
        <v>Ref</v>
      </c>
    </row>
    <row r="13" spans="1:20" x14ac:dyDescent="0.3">
      <c r="A13" s="2" t="s">
        <v>176</v>
      </c>
      <c r="B13" s="21">
        <f>SUMIFS('SO2'!C:C,'SO2'!$B:$B,$A13,'SO2'!$A:$A,"BIOESO2")+SUMIFS('SO2'!C:C,'SO2'!$B:$B,$A13,'SO2'!$A:$A,"COMSO2")+SUMIFS('SO2'!C:C,'SO2'!$B:$B,$A13,'SO2'!$A:$A,"ELCSO2")+SUMIFS('SO2'!C:C,'SO2'!$B:$B,$A13,'SO2'!$A:$A,"ETHSO2")+SUMIFS('SO2'!C:C,'SO2'!$B:$B,$A13,'SO2'!$A:$A,"INDSO2")+SUMIFS('SO2'!C:C,'SO2'!$B:$B,$A13,'SO2'!$A:$A,"REFSO2")+SUMIFS('SO2'!C:C,'SO2'!$B:$B,$A13,'SO2'!$A:$A,"RESSO2")+SUMIFS('SO2'!C:C,'SO2'!$B:$B,$A13,'SO2'!$A:$A,"RSSSO2")+SUMIFS('SO2'!C:C,'SO2'!$B:$B,$A13,'SO2'!$A:$A,"TRNSO2")</f>
        <v>7219.9655395268137</v>
      </c>
      <c r="C13" s="21">
        <f>SUMIFS('SO2'!D:D,'SO2'!$B:$B,$A13,'SO2'!$A:$A,"BIOESO2")+SUMIFS('SO2'!D:D,'SO2'!$B:$B,$A13,'SO2'!$A:$A,"COMSO2")+SUMIFS('SO2'!D:D,'SO2'!$B:$B,$A13,'SO2'!$A:$A,"ELCSO2")+SUMIFS('SO2'!D:D,'SO2'!$B:$B,$A13,'SO2'!$A:$A,"ETHSO2")+SUMIFS('SO2'!D:D,'SO2'!$B:$B,$A13,'SO2'!$A:$A,"INDSO2")+SUMIFS('SO2'!D:D,'SO2'!$B:$B,$A13,'SO2'!$A:$A,"REFSO2")+SUMIFS('SO2'!D:D,'SO2'!$B:$B,$A13,'SO2'!$A:$A,"RESSO2")+SUMIFS('SO2'!D:D,'SO2'!$B:$B,$A13,'SO2'!$A:$A,"RSSSO2")+SUMIFS('SO2'!D:D,'SO2'!$B:$B,$A13,'SO2'!$A:$A,"TRNSO2")</f>
        <v>5811.6916514215427</v>
      </c>
      <c r="D13" s="21">
        <f>SUMIFS('SO2'!E:E,'SO2'!$B:$B,$A13,'SO2'!$A:$A,"BIOESO2")+SUMIFS('SO2'!E:E,'SO2'!$B:$B,$A13,'SO2'!$A:$A,"COMSO2")+SUMIFS('SO2'!E:E,'SO2'!$B:$B,$A13,'SO2'!$A:$A,"ELCSO2")+SUMIFS('SO2'!E:E,'SO2'!$B:$B,$A13,'SO2'!$A:$A,"ETHSO2")+SUMIFS('SO2'!E:E,'SO2'!$B:$B,$A13,'SO2'!$A:$A,"INDSO2")+SUMIFS('SO2'!E:E,'SO2'!$B:$B,$A13,'SO2'!$A:$A,"REFSO2")+SUMIFS('SO2'!E:E,'SO2'!$B:$B,$A13,'SO2'!$A:$A,"RESSO2")+SUMIFS('SO2'!E:E,'SO2'!$B:$B,$A13,'SO2'!$A:$A,"RSSSO2")+SUMIFS('SO2'!E:E,'SO2'!$B:$B,$A13,'SO2'!$A:$A,"TRNSO2")</f>
        <v>3222.510443855077</v>
      </c>
      <c r="E13" s="21">
        <f>SUMIFS('SO2'!F:F,'SO2'!$B:$B,$A13,'SO2'!$A:$A,"BIOESO2")+SUMIFS('SO2'!F:F,'SO2'!$B:$B,$A13,'SO2'!$A:$A,"COMSO2")+SUMIFS('SO2'!F:F,'SO2'!$B:$B,$A13,'SO2'!$A:$A,"ELCSO2")+SUMIFS('SO2'!F:F,'SO2'!$B:$B,$A13,'SO2'!$A:$A,"ETHSO2")+SUMIFS('SO2'!F:F,'SO2'!$B:$B,$A13,'SO2'!$A:$A,"INDSO2")+SUMIFS('SO2'!F:F,'SO2'!$B:$B,$A13,'SO2'!$A:$A,"REFSO2")+SUMIFS('SO2'!F:F,'SO2'!$B:$B,$A13,'SO2'!$A:$A,"RESSO2")+SUMIFS('SO2'!F:F,'SO2'!$B:$B,$A13,'SO2'!$A:$A,"RSSSO2")+SUMIFS('SO2'!F:F,'SO2'!$B:$B,$A13,'SO2'!$A:$A,"TRNSO2")</f>
        <v>2910.6524826750378</v>
      </c>
      <c r="F13" s="21">
        <f>SUMIFS('SO2'!G:G,'SO2'!$B:$B,$A13,'SO2'!$A:$A,"BIOESO2")+SUMIFS('SO2'!G:G,'SO2'!$B:$B,$A13,'SO2'!$A:$A,"COMSO2")+SUMIFS('SO2'!G:G,'SO2'!$B:$B,$A13,'SO2'!$A:$A,"ELCSO2")+SUMIFS('SO2'!G:G,'SO2'!$B:$B,$A13,'SO2'!$A:$A,"ETHSO2")+SUMIFS('SO2'!G:G,'SO2'!$B:$B,$A13,'SO2'!$A:$A,"INDSO2")+SUMIFS('SO2'!G:G,'SO2'!$B:$B,$A13,'SO2'!$A:$A,"REFSO2")+SUMIFS('SO2'!G:G,'SO2'!$B:$B,$A13,'SO2'!$A:$A,"RESSO2")+SUMIFS('SO2'!G:G,'SO2'!$B:$B,$A13,'SO2'!$A:$A,"RSSSO2")+SUMIFS('SO2'!G:G,'SO2'!$B:$B,$A13,'SO2'!$A:$A,"TRNSO2")</f>
        <v>2225.6671575969012</v>
      </c>
      <c r="G13" s="21">
        <f>SUMIFS('SO2'!H:H,'SO2'!$B:$B,$A13,'SO2'!$A:$A,"BIOESO2")+SUMIFS('SO2'!H:H,'SO2'!$B:$B,$A13,'SO2'!$A:$A,"COMSO2")+SUMIFS('SO2'!H:H,'SO2'!$B:$B,$A13,'SO2'!$A:$A,"ELCSO2")+SUMIFS('SO2'!H:H,'SO2'!$B:$B,$A13,'SO2'!$A:$A,"ETHSO2")+SUMIFS('SO2'!H:H,'SO2'!$B:$B,$A13,'SO2'!$A:$A,"INDSO2")+SUMIFS('SO2'!H:H,'SO2'!$B:$B,$A13,'SO2'!$A:$A,"REFSO2")+SUMIFS('SO2'!H:H,'SO2'!$B:$B,$A13,'SO2'!$A:$A,"RESSO2")+SUMIFS('SO2'!H:H,'SO2'!$B:$B,$A13,'SO2'!$A:$A,"RSSSO2")+SUMIFS('SO2'!H:H,'SO2'!$B:$B,$A13,'SO2'!$A:$A,"TRNSO2")</f>
        <v>1723.8900386782163</v>
      </c>
      <c r="H13" s="21">
        <f>SUMIFS('SO2'!I:I,'SO2'!$B:$B,$A13,'SO2'!$A:$A,"BIOESO2")+SUMIFS('SO2'!I:I,'SO2'!$B:$B,$A13,'SO2'!$A:$A,"COMSO2")+SUMIFS('SO2'!I:I,'SO2'!$B:$B,$A13,'SO2'!$A:$A,"ELCSO2")+SUMIFS('SO2'!I:I,'SO2'!$B:$B,$A13,'SO2'!$A:$A,"ETHSO2")+SUMIFS('SO2'!I:I,'SO2'!$B:$B,$A13,'SO2'!$A:$A,"INDSO2")+SUMIFS('SO2'!I:I,'SO2'!$B:$B,$A13,'SO2'!$A:$A,"REFSO2")+SUMIFS('SO2'!I:I,'SO2'!$B:$B,$A13,'SO2'!$A:$A,"RESSO2")+SUMIFS('SO2'!I:I,'SO2'!$B:$B,$A13,'SO2'!$A:$A,"RSSSO2")+SUMIFS('SO2'!I:I,'SO2'!$B:$B,$A13,'SO2'!$A:$A,"TRNSO2")</f>
        <v>1606.2650258858853</v>
      </c>
      <c r="I13" s="21">
        <f>SUMIFS('SO2'!J:J,'SO2'!$B:$B,$A13,'SO2'!$A:$A,"BIOESO2")+SUMIFS('SO2'!J:J,'SO2'!$B:$B,$A13,'SO2'!$A:$A,"COMSO2")+SUMIFS('SO2'!J:J,'SO2'!$B:$B,$A13,'SO2'!$A:$A,"ELCSO2")+SUMIFS('SO2'!J:J,'SO2'!$B:$B,$A13,'SO2'!$A:$A,"ETHSO2")+SUMIFS('SO2'!J:J,'SO2'!$B:$B,$A13,'SO2'!$A:$A,"INDSO2")+SUMIFS('SO2'!J:J,'SO2'!$B:$B,$A13,'SO2'!$A:$A,"REFSO2")+SUMIFS('SO2'!J:J,'SO2'!$B:$B,$A13,'SO2'!$A:$A,"RESSO2")+SUMIFS('SO2'!J:J,'SO2'!$B:$B,$A13,'SO2'!$A:$A,"RSSSO2")+SUMIFS('SO2'!J:J,'SO2'!$B:$B,$A13,'SO2'!$A:$A,"TRNSO2")</f>
        <v>1352.7980621597005</v>
      </c>
      <c r="J13" s="21">
        <f>SUMIFS('SO2'!K:K,'SO2'!$B:$B,$A13,'SO2'!$A:$A,"BIOESO2")+SUMIFS('SO2'!K:K,'SO2'!$B:$B,$A13,'SO2'!$A:$A,"COMSO2")+SUMIFS('SO2'!K:K,'SO2'!$B:$B,$A13,'SO2'!$A:$A,"ELCSO2")+SUMIFS('SO2'!K:K,'SO2'!$B:$B,$A13,'SO2'!$A:$A,"ETHSO2")+SUMIFS('SO2'!K:K,'SO2'!$B:$B,$A13,'SO2'!$A:$A,"INDSO2")+SUMIFS('SO2'!K:K,'SO2'!$B:$B,$A13,'SO2'!$A:$A,"REFSO2")+SUMIFS('SO2'!K:K,'SO2'!$B:$B,$A13,'SO2'!$A:$A,"RESSO2")+SUMIFS('SO2'!K:K,'SO2'!$B:$B,$A13,'SO2'!$A:$A,"RSSSO2")+SUMIFS('SO2'!K:K,'SO2'!$B:$B,$A13,'SO2'!$A:$A,"TRNSO2")</f>
        <v>1306.057184415477</v>
      </c>
      <c r="K13" s="21">
        <f>SUMIFS('SO2'!L:L,'SO2'!$B:$B,$A13,'SO2'!$A:$A,"BIOESO2")+SUMIFS('SO2'!L:L,'SO2'!$B:$B,$A13,'SO2'!$A:$A,"COMSO2")+SUMIFS('SO2'!L:L,'SO2'!$B:$B,$A13,'SO2'!$A:$A,"ELCSO2")+SUMIFS('SO2'!L:L,'SO2'!$B:$B,$A13,'SO2'!$A:$A,"ETHSO2")+SUMIFS('SO2'!L:L,'SO2'!$B:$B,$A13,'SO2'!$A:$A,"INDSO2")+SUMIFS('SO2'!L:L,'SO2'!$B:$B,$A13,'SO2'!$A:$A,"REFSO2")+SUMIFS('SO2'!L:L,'SO2'!$B:$B,$A13,'SO2'!$A:$A,"RESSO2")+SUMIFS('SO2'!L:L,'SO2'!$B:$B,$A13,'SO2'!$A:$A,"RSSSO2")+SUMIFS('SO2'!L:L,'SO2'!$B:$B,$A13,'SO2'!$A:$A,"TRNSO2")</f>
        <v>1249.5162557534602</v>
      </c>
      <c r="M13" s="9" t="str">
        <f t="shared" si="0"/>
        <v>0012</v>
      </c>
      <c r="N13" s="9">
        <f>VLOOKUP($M13,scenarios!$A$2:$I$61,3)</f>
        <v>2060</v>
      </c>
      <c r="O13" s="9" t="str">
        <f>VLOOKUP($M13,scenarios!$A$2:$I$61,4)</f>
        <v>Ref</v>
      </c>
      <c r="P13" s="9">
        <f>VLOOKUP($M13,scenarios!$A$2:$I$61,5)</f>
        <v>20</v>
      </c>
      <c r="Q13" s="9" t="str">
        <f>VLOOKUP($M13,scenarios!$A$2:$I$61,6)</f>
        <v>Linear-Steady</v>
      </c>
      <c r="R13" s="9" t="str">
        <f>VLOOKUP($M13,scenarios!$A$2:$I$61,7)</f>
        <v>Ref</v>
      </c>
      <c r="S13" s="9" t="str">
        <f>VLOOKUP($M13,scenarios!$A$2:$I$61,8)</f>
        <v>Ref</v>
      </c>
      <c r="T13" s="9" t="str">
        <f>VLOOKUP($M13,scenarios!$A$2:$I$61,9)</f>
        <v>Ref</v>
      </c>
    </row>
    <row r="14" spans="1:20" x14ac:dyDescent="0.3">
      <c r="A14" s="2" t="s">
        <v>13</v>
      </c>
      <c r="B14" s="21">
        <f>SUMIFS('SO2'!C:C,'SO2'!$B:$B,$A14,'SO2'!$A:$A,"BIOESO2")+SUMIFS('SO2'!C:C,'SO2'!$B:$B,$A14,'SO2'!$A:$A,"COMSO2")+SUMIFS('SO2'!C:C,'SO2'!$B:$B,$A14,'SO2'!$A:$A,"ELCSO2")+SUMIFS('SO2'!C:C,'SO2'!$B:$B,$A14,'SO2'!$A:$A,"ETHSO2")+SUMIFS('SO2'!C:C,'SO2'!$B:$B,$A14,'SO2'!$A:$A,"INDSO2")+SUMIFS('SO2'!C:C,'SO2'!$B:$B,$A14,'SO2'!$A:$A,"REFSO2")+SUMIFS('SO2'!C:C,'SO2'!$B:$B,$A14,'SO2'!$A:$A,"RESSO2")+SUMIFS('SO2'!C:C,'SO2'!$B:$B,$A14,'SO2'!$A:$A,"RSSSO2")+SUMIFS('SO2'!C:C,'SO2'!$B:$B,$A14,'SO2'!$A:$A,"TRNSO2")</f>
        <v>7220.8921599167061</v>
      </c>
      <c r="C14" s="21">
        <f>SUMIFS('SO2'!D:D,'SO2'!$B:$B,$A14,'SO2'!$A:$A,"BIOESO2")+SUMIFS('SO2'!D:D,'SO2'!$B:$B,$A14,'SO2'!$A:$A,"COMSO2")+SUMIFS('SO2'!D:D,'SO2'!$B:$B,$A14,'SO2'!$A:$A,"ELCSO2")+SUMIFS('SO2'!D:D,'SO2'!$B:$B,$A14,'SO2'!$A:$A,"ETHSO2")+SUMIFS('SO2'!D:D,'SO2'!$B:$B,$A14,'SO2'!$A:$A,"INDSO2")+SUMIFS('SO2'!D:D,'SO2'!$B:$B,$A14,'SO2'!$A:$A,"REFSO2")+SUMIFS('SO2'!D:D,'SO2'!$B:$B,$A14,'SO2'!$A:$A,"RESSO2")+SUMIFS('SO2'!D:D,'SO2'!$B:$B,$A14,'SO2'!$A:$A,"RSSSO2")+SUMIFS('SO2'!D:D,'SO2'!$B:$B,$A14,'SO2'!$A:$A,"TRNSO2")</f>
        <v>5813.5984692698848</v>
      </c>
      <c r="D14" s="21">
        <f>SUMIFS('SO2'!E:E,'SO2'!$B:$B,$A14,'SO2'!$A:$A,"BIOESO2")+SUMIFS('SO2'!E:E,'SO2'!$B:$B,$A14,'SO2'!$A:$A,"COMSO2")+SUMIFS('SO2'!E:E,'SO2'!$B:$B,$A14,'SO2'!$A:$A,"ELCSO2")+SUMIFS('SO2'!E:E,'SO2'!$B:$B,$A14,'SO2'!$A:$A,"ETHSO2")+SUMIFS('SO2'!E:E,'SO2'!$B:$B,$A14,'SO2'!$A:$A,"INDSO2")+SUMIFS('SO2'!E:E,'SO2'!$B:$B,$A14,'SO2'!$A:$A,"REFSO2")+SUMIFS('SO2'!E:E,'SO2'!$B:$B,$A14,'SO2'!$A:$A,"RESSO2")+SUMIFS('SO2'!E:E,'SO2'!$B:$B,$A14,'SO2'!$A:$A,"RSSSO2")+SUMIFS('SO2'!E:E,'SO2'!$B:$B,$A14,'SO2'!$A:$A,"TRNSO2")</f>
        <v>3220.3265423825596</v>
      </c>
      <c r="E14" s="21">
        <f>SUMIFS('SO2'!F:F,'SO2'!$B:$B,$A14,'SO2'!$A:$A,"BIOESO2")+SUMIFS('SO2'!F:F,'SO2'!$B:$B,$A14,'SO2'!$A:$A,"COMSO2")+SUMIFS('SO2'!F:F,'SO2'!$B:$B,$A14,'SO2'!$A:$A,"ELCSO2")+SUMIFS('SO2'!F:F,'SO2'!$B:$B,$A14,'SO2'!$A:$A,"ETHSO2")+SUMIFS('SO2'!F:F,'SO2'!$B:$B,$A14,'SO2'!$A:$A,"INDSO2")+SUMIFS('SO2'!F:F,'SO2'!$B:$B,$A14,'SO2'!$A:$A,"REFSO2")+SUMIFS('SO2'!F:F,'SO2'!$B:$B,$A14,'SO2'!$A:$A,"RESSO2")+SUMIFS('SO2'!F:F,'SO2'!$B:$B,$A14,'SO2'!$A:$A,"RSSSO2")+SUMIFS('SO2'!F:F,'SO2'!$B:$B,$A14,'SO2'!$A:$A,"TRNSO2")</f>
        <v>2908.7147240013264</v>
      </c>
      <c r="F14" s="21">
        <f>SUMIFS('SO2'!G:G,'SO2'!$B:$B,$A14,'SO2'!$A:$A,"BIOESO2")+SUMIFS('SO2'!G:G,'SO2'!$B:$B,$A14,'SO2'!$A:$A,"COMSO2")+SUMIFS('SO2'!G:G,'SO2'!$B:$B,$A14,'SO2'!$A:$A,"ELCSO2")+SUMIFS('SO2'!G:G,'SO2'!$B:$B,$A14,'SO2'!$A:$A,"ETHSO2")+SUMIFS('SO2'!G:G,'SO2'!$B:$B,$A14,'SO2'!$A:$A,"INDSO2")+SUMIFS('SO2'!G:G,'SO2'!$B:$B,$A14,'SO2'!$A:$A,"REFSO2")+SUMIFS('SO2'!G:G,'SO2'!$B:$B,$A14,'SO2'!$A:$A,"RESSO2")+SUMIFS('SO2'!G:G,'SO2'!$B:$B,$A14,'SO2'!$A:$A,"RSSSO2")+SUMIFS('SO2'!G:G,'SO2'!$B:$B,$A14,'SO2'!$A:$A,"TRNSO2")</f>
        <v>2219.3089134318734</v>
      </c>
      <c r="G14" s="21">
        <f>SUMIFS('SO2'!H:H,'SO2'!$B:$B,$A14,'SO2'!$A:$A,"BIOESO2")+SUMIFS('SO2'!H:H,'SO2'!$B:$B,$A14,'SO2'!$A:$A,"COMSO2")+SUMIFS('SO2'!H:H,'SO2'!$B:$B,$A14,'SO2'!$A:$A,"ELCSO2")+SUMIFS('SO2'!H:H,'SO2'!$B:$B,$A14,'SO2'!$A:$A,"ETHSO2")+SUMIFS('SO2'!H:H,'SO2'!$B:$B,$A14,'SO2'!$A:$A,"INDSO2")+SUMIFS('SO2'!H:H,'SO2'!$B:$B,$A14,'SO2'!$A:$A,"REFSO2")+SUMIFS('SO2'!H:H,'SO2'!$B:$B,$A14,'SO2'!$A:$A,"RESSO2")+SUMIFS('SO2'!H:H,'SO2'!$B:$B,$A14,'SO2'!$A:$A,"RSSSO2")+SUMIFS('SO2'!H:H,'SO2'!$B:$B,$A14,'SO2'!$A:$A,"TRNSO2")</f>
        <v>1723.0552305965098</v>
      </c>
      <c r="H14" s="21">
        <f>SUMIFS('SO2'!I:I,'SO2'!$B:$B,$A14,'SO2'!$A:$A,"BIOESO2")+SUMIFS('SO2'!I:I,'SO2'!$B:$B,$A14,'SO2'!$A:$A,"COMSO2")+SUMIFS('SO2'!I:I,'SO2'!$B:$B,$A14,'SO2'!$A:$A,"ELCSO2")+SUMIFS('SO2'!I:I,'SO2'!$B:$B,$A14,'SO2'!$A:$A,"ETHSO2")+SUMIFS('SO2'!I:I,'SO2'!$B:$B,$A14,'SO2'!$A:$A,"INDSO2")+SUMIFS('SO2'!I:I,'SO2'!$B:$B,$A14,'SO2'!$A:$A,"REFSO2")+SUMIFS('SO2'!I:I,'SO2'!$B:$B,$A14,'SO2'!$A:$A,"RESSO2")+SUMIFS('SO2'!I:I,'SO2'!$B:$B,$A14,'SO2'!$A:$A,"RSSSO2")+SUMIFS('SO2'!I:I,'SO2'!$B:$B,$A14,'SO2'!$A:$A,"TRNSO2")</f>
        <v>1605.003317874075</v>
      </c>
      <c r="I14" s="21">
        <f>SUMIFS('SO2'!J:J,'SO2'!$B:$B,$A14,'SO2'!$A:$A,"BIOESO2")+SUMIFS('SO2'!J:J,'SO2'!$B:$B,$A14,'SO2'!$A:$A,"COMSO2")+SUMIFS('SO2'!J:J,'SO2'!$B:$B,$A14,'SO2'!$A:$A,"ELCSO2")+SUMIFS('SO2'!J:J,'SO2'!$B:$B,$A14,'SO2'!$A:$A,"ETHSO2")+SUMIFS('SO2'!J:J,'SO2'!$B:$B,$A14,'SO2'!$A:$A,"INDSO2")+SUMIFS('SO2'!J:J,'SO2'!$B:$B,$A14,'SO2'!$A:$A,"REFSO2")+SUMIFS('SO2'!J:J,'SO2'!$B:$B,$A14,'SO2'!$A:$A,"RESSO2")+SUMIFS('SO2'!J:J,'SO2'!$B:$B,$A14,'SO2'!$A:$A,"RSSSO2")+SUMIFS('SO2'!J:J,'SO2'!$B:$B,$A14,'SO2'!$A:$A,"TRNSO2")</f>
        <v>1420.3615818122626</v>
      </c>
      <c r="J14" s="21">
        <f>SUMIFS('SO2'!K:K,'SO2'!$B:$B,$A14,'SO2'!$A:$A,"BIOESO2")+SUMIFS('SO2'!K:K,'SO2'!$B:$B,$A14,'SO2'!$A:$A,"COMSO2")+SUMIFS('SO2'!K:K,'SO2'!$B:$B,$A14,'SO2'!$A:$A,"ELCSO2")+SUMIFS('SO2'!K:K,'SO2'!$B:$B,$A14,'SO2'!$A:$A,"ETHSO2")+SUMIFS('SO2'!K:K,'SO2'!$B:$B,$A14,'SO2'!$A:$A,"INDSO2")+SUMIFS('SO2'!K:K,'SO2'!$B:$B,$A14,'SO2'!$A:$A,"REFSO2")+SUMIFS('SO2'!K:K,'SO2'!$B:$B,$A14,'SO2'!$A:$A,"RESSO2")+SUMIFS('SO2'!K:K,'SO2'!$B:$B,$A14,'SO2'!$A:$A,"RSSSO2")+SUMIFS('SO2'!K:K,'SO2'!$B:$B,$A14,'SO2'!$A:$A,"TRNSO2")</f>
        <v>1421.0354431406124</v>
      </c>
      <c r="K14" s="21">
        <f>SUMIFS('SO2'!L:L,'SO2'!$B:$B,$A14,'SO2'!$A:$A,"BIOESO2")+SUMIFS('SO2'!L:L,'SO2'!$B:$B,$A14,'SO2'!$A:$A,"COMSO2")+SUMIFS('SO2'!L:L,'SO2'!$B:$B,$A14,'SO2'!$A:$A,"ELCSO2")+SUMIFS('SO2'!L:L,'SO2'!$B:$B,$A14,'SO2'!$A:$A,"ETHSO2")+SUMIFS('SO2'!L:L,'SO2'!$B:$B,$A14,'SO2'!$A:$A,"INDSO2")+SUMIFS('SO2'!L:L,'SO2'!$B:$B,$A14,'SO2'!$A:$A,"REFSO2")+SUMIFS('SO2'!L:L,'SO2'!$B:$B,$A14,'SO2'!$A:$A,"RESSO2")+SUMIFS('SO2'!L:L,'SO2'!$B:$B,$A14,'SO2'!$A:$A,"RSSSO2")+SUMIFS('SO2'!L:L,'SO2'!$B:$B,$A14,'SO2'!$A:$A,"TRNSO2")</f>
        <v>1344.1913329503327</v>
      </c>
      <c r="M14" s="9" t="str">
        <f t="shared" si="0"/>
        <v>0013</v>
      </c>
      <c r="N14" s="9">
        <f>VLOOKUP($M14,scenarios!$A$2:$I$61,3)</f>
        <v>2060</v>
      </c>
      <c r="O14" s="9" t="str">
        <f>VLOOKUP($M14,scenarios!$A$2:$I$61,4)</f>
        <v>Ref</v>
      </c>
      <c r="P14" s="9" t="str">
        <f>VLOOKUP($M14,scenarios!$A$2:$I$61,5)</f>
        <v>Ref</v>
      </c>
      <c r="Q14" s="9" t="str">
        <f>VLOOKUP($M14,scenarios!$A$2:$I$61,6)</f>
        <v>Ref</v>
      </c>
      <c r="R14" s="9" t="str">
        <f>VLOOKUP($M14,scenarios!$A$2:$I$61,7)</f>
        <v>Low</v>
      </c>
      <c r="S14" s="9" t="str">
        <f>VLOOKUP($M14,scenarios!$A$2:$I$61,8)</f>
        <v>Ref</v>
      </c>
      <c r="T14" s="9" t="str">
        <f>VLOOKUP($M14,scenarios!$A$2:$I$61,9)</f>
        <v>Ref</v>
      </c>
    </row>
    <row r="15" spans="1:20" x14ac:dyDescent="0.3">
      <c r="A15" s="2" t="s">
        <v>14</v>
      </c>
      <c r="B15" s="21">
        <f>SUMIFS('SO2'!C:C,'SO2'!$B:$B,$A15,'SO2'!$A:$A,"BIOESO2")+SUMIFS('SO2'!C:C,'SO2'!$B:$B,$A15,'SO2'!$A:$A,"COMSO2")+SUMIFS('SO2'!C:C,'SO2'!$B:$B,$A15,'SO2'!$A:$A,"ELCSO2")+SUMIFS('SO2'!C:C,'SO2'!$B:$B,$A15,'SO2'!$A:$A,"ETHSO2")+SUMIFS('SO2'!C:C,'SO2'!$B:$B,$A15,'SO2'!$A:$A,"INDSO2")+SUMIFS('SO2'!C:C,'SO2'!$B:$B,$A15,'SO2'!$A:$A,"REFSO2")+SUMIFS('SO2'!C:C,'SO2'!$B:$B,$A15,'SO2'!$A:$A,"RESSO2")+SUMIFS('SO2'!C:C,'SO2'!$B:$B,$A15,'SO2'!$A:$A,"RSSSO2")+SUMIFS('SO2'!C:C,'SO2'!$B:$B,$A15,'SO2'!$A:$A,"TRNSO2")</f>
        <v>7219.9870489306168</v>
      </c>
      <c r="C15" s="21">
        <f>SUMIFS('SO2'!D:D,'SO2'!$B:$B,$A15,'SO2'!$A:$A,"BIOESO2")+SUMIFS('SO2'!D:D,'SO2'!$B:$B,$A15,'SO2'!$A:$A,"COMSO2")+SUMIFS('SO2'!D:D,'SO2'!$B:$B,$A15,'SO2'!$A:$A,"ELCSO2")+SUMIFS('SO2'!D:D,'SO2'!$B:$B,$A15,'SO2'!$A:$A,"ETHSO2")+SUMIFS('SO2'!D:D,'SO2'!$B:$B,$A15,'SO2'!$A:$A,"INDSO2")+SUMIFS('SO2'!D:D,'SO2'!$B:$B,$A15,'SO2'!$A:$A,"REFSO2")+SUMIFS('SO2'!D:D,'SO2'!$B:$B,$A15,'SO2'!$A:$A,"RESSO2")+SUMIFS('SO2'!D:D,'SO2'!$B:$B,$A15,'SO2'!$A:$A,"RSSSO2")+SUMIFS('SO2'!D:D,'SO2'!$B:$B,$A15,'SO2'!$A:$A,"TRNSO2")</f>
        <v>5811.667161454533</v>
      </c>
      <c r="D15" s="21">
        <f>SUMIFS('SO2'!E:E,'SO2'!$B:$B,$A15,'SO2'!$A:$A,"BIOESO2")+SUMIFS('SO2'!E:E,'SO2'!$B:$B,$A15,'SO2'!$A:$A,"COMSO2")+SUMIFS('SO2'!E:E,'SO2'!$B:$B,$A15,'SO2'!$A:$A,"ELCSO2")+SUMIFS('SO2'!E:E,'SO2'!$B:$B,$A15,'SO2'!$A:$A,"ETHSO2")+SUMIFS('SO2'!E:E,'SO2'!$B:$B,$A15,'SO2'!$A:$A,"INDSO2")+SUMIFS('SO2'!E:E,'SO2'!$B:$B,$A15,'SO2'!$A:$A,"REFSO2")+SUMIFS('SO2'!E:E,'SO2'!$B:$B,$A15,'SO2'!$A:$A,"RESSO2")+SUMIFS('SO2'!E:E,'SO2'!$B:$B,$A15,'SO2'!$A:$A,"RSSSO2")+SUMIFS('SO2'!E:E,'SO2'!$B:$B,$A15,'SO2'!$A:$A,"TRNSO2")</f>
        <v>3222.561489809164</v>
      </c>
      <c r="E15" s="21">
        <f>SUMIFS('SO2'!F:F,'SO2'!$B:$B,$A15,'SO2'!$A:$A,"BIOESO2")+SUMIFS('SO2'!F:F,'SO2'!$B:$B,$A15,'SO2'!$A:$A,"COMSO2")+SUMIFS('SO2'!F:F,'SO2'!$B:$B,$A15,'SO2'!$A:$A,"ELCSO2")+SUMIFS('SO2'!F:F,'SO2'!$B:$B,$A15,'SO2'!$A:$A,"ETHSO2")+SUMIFS('SO2'!F:F,'SO2'!$B:$B,$A15,'SO2'!$A:$A,"INDSO2")+SUMIFS('SO2'!F:F,'SO2'!$B:$B,$A15,'SO2'!$A:$A,"REFSO2")+SUMIFS('SO2'!F:F,'SO2'!$B:$B,$A15,'SO2'!$A:$A,"RESSO2")+SUMIFS('SO2'!F:F,'SO2'!$B:$B,$A15,'SO2'!$A:$A,"RSSSO2")+SUMIFS('SO2'!F:F,'SO2'!$B:$B,$A15,'SO2'!$A:$A,"TRNSO2")</f>
        <v>2912.0540743220795</v>
      </c>
      <c r="F15" s="21">
        <f>SUMIFS('SO2'!G:G,'SO2'!$B:$B,$A15,'SO2'!$A:$A,"BIOESO2")+SUMIFS('SO2'!G:G,'SO2'!$B:$B,$A15,'SO2'!$A:$A,"COMSO2")+SUMIFS('SO2'!G:G,'SO2'!$B:$B,$A15,'SO2'!$A:$A,"ELCSO2")+SUMIFS('SO2'!G:G,'SO2'!$B:$B,$A15,'SO2'!$A:$A,"ETHSO2")+SUMIFS('SO2'!G:G,'SO2'!$B:$B,$A15,'SO2'!$A:$A,"INDSO2")+SUMIFS('SO2'!G:G,'SO2'!$B:$B,$A15,'SO2'!$A:$A,"REFSO2")+SUMIFS('SO2'!G:G,'SO2'!$B:$B,$A15,'SO2'!$A:$A,"RESSO2")+SUMIFS('SO2'!G:G,'SO2'!$B:$B,$A15,'SO2'!$A:$A,"RSSSO2")+SUMIFS('SO2'!G:G,'SO2'!$B:$B,$A15,'SO2'!$A:$A,"TRNSO2")</f>
        <v>2219.3045766569207</v>
      </c>
      <c r="G15" s="21">
        <f>SUMIFS('SO2'!H:H,'SO2'!$B:$B,$A15,'SO2'!$A:$A,"BIOESO2")+SUMIFS('SO2'!H:H,'SO2'!$B:$B,$A15,'SO2'!$A:$A,"COMSO2")+SUMIFS('SO2'!H:H,'SO2'!$B:$B,$A15,'SO2'!$A:$A,"ELCSO2")+SUMIFS('SO2'!H:H,'SO2'!$B:$B,$A15,'SO2'!$A:$A,"ETHSO2")+SUMIFS('SO2'!H:H,'SO2'!$B:$B,$A15,'SO2'!$A:$A,"INDSO2")+SUMIFS('SO2'!H:H,'SO2'!$B:$B,$A15,'SO2'!$A:$A,"REFSO2")+SUMIFS('SO2'!H:H,'SO2'!$B:$B,$A15,'SO2'!$A:$A,"RESSO2")+SUMIFS('SO2'!H:H,'SO2'!$B:$B,$A15,'SO2'!$A:$A,"RSSSO2")+SUMIFS('SO2'!H:H,'SO2'!$B:$B,$A15,'SO2'!$A:$A,"TRNSO2")</f>
        <v>1723.0341288097134</v>
      </c>
      <c r="H15" s="21">
        <f>SUMIFS('SO2'!I:I,'SO2'!$B:$B,$A15,'SO2'!$A:$A,"BIOESO2")+SUMIFS('SO2'!I:I,'SO2'!$B:$B,$A15,'SO2'!$A:$A,"COMSO2")+SUMIFS('SO2'!I:I,'SO2'!$B:$B,$A15,'SO2'!$A:$A,"ELCSO2")+SUMIFS('SO2'!I:I,'SO2'!$B:$B,$A15,'SO2'!$A:$A,"ETHSO2")+SUMIFS('SO2'!I:I,'SO2'!$B:$B,$A15,'SO2'!$A:$A,"INDSO2")+SUMIFS('SO2'!I:I,'SO2'!$B:$B,$A15,'SO2'!$A:$A,"REFSO2")+SUMIFS('SO2'!I:I,'SO2'!$B:$B,$A15,'SO2'!$A:$A,"RESSO2")+SUMIFS('SO2'!I:I,'SO2'!$B:$B,$A15,'SO2'!$A:$A,"RSSSO2")+SUMIFS('SO2'!I:I,'SO2'!$B:$B,$A15,'SO2'!$A:$A,"TRNSO2")</f>
        <v>1605.3691748422539</v>
      </c>
      <c r="I15" s="21">
        <f>SUMIFS('SO2'!J:J,'SO2'!$B:$B,$A15,'SO2'!$A:$A,"BIOESO2")+SUMIFS('SO2'!J:J,'SO2'!$B:$B,$A15,'SO2'!$A:$A,"COMSO2")+SUMIFS('SO2'!J:J,'SO2'!$B:$B,$A15,'SO2'!$A:$A,"ELCSO2")+SUMIFS('SO2'!J:J,'SO2'!$B:$B,$A15,'SO2'!$A:$A,"ETHSO2")+SUMIFS('SO2'!J:J,'SO2'!$B:$B,$A15,'SO2'!$A:$A,"INDSO2")+SUMIFS('SO2'!J:J,'SO2'!$B:$B,$A15,'SO2'!$A:$A,"REFSO2")+SUMIFS('SO2'!J:J,'SO2'!$B:$B,$A15,'SO2'!$A:$A,"RESSO2")+SUMIFS('SO2'!J:J,'SO2'!$B:$B,$A15,'SO2'!$A:$A,"RSSSO2")+SUMIFS('SO2'!J:J,'SO2'!$B:$B,$A15,'SO2'!$A:$A,"TRNSO2")</f>
        <v>1353.3603503959237</v>
      </c>
      <c r="J15" s="21">
        <f>SUMIFS('SO2'!K:K,'SO2'!$B:$B,$A15,'SO2'!$A:$A,"BIOESO2")+SUMIFS('SO2'!K:K,'SO2'!$B:$B,$A15,'SO2'!$A:$A,"COMSO2")+SUMIFS('SO2'!K:K,'SO2'!$B:$B,$A15,'SO2'!$A:$A,"ELCSO2")+SUMIFS('SO2'!K:K,'SO2'!$B:$B,$A15,'SO2'!$A:$A,"ETHSO2")+SUMIFS('SO2'!K:K,'SO2'!$B:$B,$A15,'SO2'!$A:$A,"INDSO2")+SUMIFS('SO2'!K:K,'SO2'!$B:$B,$A15,'SO2'!$A:$A,"REFSO2")+SUMIFS('SO2'!K:K,'SO2'!$B:$B,$A15,'SO2'!$A:$A,"RESSO2")+SUMIFS('SO2'!K:K,'SO2'!$B:$B,$A15,'SO2'!$A:$A,"RSSSO2")+SUMIFS('SO2'!K:K,'SO2'!$B:$B,$A15,'SO2'!$A:$A,"TRNSO2")</f>
        <v>1295.0753543405949</v>
      </c>
      <c r="K15" s="21">
        <f>SUMIFS('SO2'!L:L,'SO2'!$B:$B,$A15,'SO2'!$A:$A,"BIOESO2")+SUMIFS('SO2'!L:L,'SO2'!$B:$B,$A15,'SO2'!$A:$A,"COMSO2")+SUMIFS('SO2'!L:L,'SO2'!$B:$B,$A15,'SO2'!$A:$A,"ELCSO2")+SUMIFS('SO2'!L:L,'SO2'!$B:$B,$A15,'SO2'!$A:$A,"ETHSO2")+SUMIFS('SO2'!L:L,'SO2'!$B:$B,$A15,'SO2'!$A:$A,"INDSO2")+SUMIFS('SO2'!L:L,'SO2'!$B:$B,$A15,'SO2'!$A:$A,"REFSO2")+SUMIFS('SO2'!L:L,'SO2'!$B:$B,$A15,'SO2'!$A:$A,"RESSO2")+SUMIFS('SO2'!L:L,'SO2'!$B:$B,$A15,'SO2'!$A:$A,"RSSSO2")+SUMIFS('SO2'!L:L,'SO2'!$B:$B,$A15,'SO2'!$A:$A,"TRNSO2")</f>
        <v>1234.1170792274377</v>
      </c>
      <c r="M15" s="9" t="str">
        <f t="shared" si="0"/>
        <v>0014</v>
      </c>
      <c r="N15" s="9">
        <f>VLOOKUP($M15,scenarios!$A$2:$I$61,3)</f>
        <v>2060</v>
      </c>
      <c r="O15" s="9" t="str">
        <f>VLOOKUP($M15,scenarios!$A$2:$I$61,4)</f>
        <v>Ref</v>
      </c>
      <c r="P15" s="9" t="str">
        <f>VLOOKUP($M15,scenarios!$A$2:$I$61,5)</f>
        <v>Ref</v>
      </c>
      <c r="Q15" s="9" t="str">
        <f>VLOOKUP($M15,scenarios!$A$2:$I$61,6)</f>
        <v>Ref</v>
      </c>
      <c r="R15" s="9" t="str">
        <f>VLOOKUP($M15,scenarios!$A$2:$I$61,7)</f>
        <v>Doe4</v>
      </c>
      <c r="S15" s="9" t="str">
        <f>VLOOKUP($M15,scenarios!$A$2:$I$61,8)</f>
        <v>Ref</v>
      </c>
      <c r="T15" s="9" t="str">
        <f>VLOOKUP($M15,scenarios!$A$2:$I$61,9)</f>
        <v>Ref</v>
      </c>
    </row>
    <row r="16" spans="1:20" x14ac:dyDescent="0.3">
      <c r="A16" s="2" t="s">
        <v>15</v>
      </c>
      <c r="B16" s="21">
        <f>SUMIFS('SO2'!C:C,'SO2'!$B:$B,$A16,'SO2'!$A:$A,"BIOESO2")+SUMIFS('SO2'!C:C,'SO2'!$B:$B,$A16,'SO2'!$A:$A,"COMSO2")+SUMIFS('SO2'!C:C,'SO2'!$B:$B,$A16,'SO2'!$A:$A,"ELCSO2")+SUMIFS('SO2'!C:C,'SO2'!$B:$B,$A16,'SO2'!$A:$A,"ETHSO2")+SUMIFS('SO2'!C:C,'SO2'!$B:$B,$A16,'SO2'!$A:$A,"INDSO2")+SUMIFS('SO2'!C:C,'SO2'!$B:$B,$A16,'SO2'!$A:$A,"REFSO2")+SUMIFS('SO2'!C:C,'SO2'!$B:$B,$A16,'SO2'!$A:$A,"RESSO2")+SUMIFS('SO2'!C:C,'SO2'!$B:$B,$A16,'SO2'!$A:$A,"RSSSO2")+SUMIFS('SO2'!C:C,'SO2'!$B:$B,$A16,'SO2'!$A:$A,"TRNSO2")</f>
        <v>7220.8921599164669</v>
      </c>
      <c r="C16" s="21">
        <f>SUMIFS('SO2'!D:D,'SO2'!$B:$B,$A16,'SO2'!$A:$A,"BIOESO2")+SUMIFS('SO2'!D:D,'SO2'!$B:$B,$A16,'SO2'!$A:$A,"COMSO2")+SUMIFS('SO2'!D:D,'SO2'!$B:$B,$A16,'SO2'!$A:$A,"ELCSO2")+SUMIFS('SO2'!D:D,'SO2'!$B:$B,$A16,'SO2'!$A:$A,"ETHSO2")+SUMIFS('SO2'!D:D,'SO2'!$B:$B,$A16,'SO2'!$A:$A,"INDSO2")+SUMIFS('SO2'!D:D,'SO2'!$B:$B,$A16,'SO2'!$A:$A,"REFSO2")+SUMIFS('SO2'!D:D,'SO2'!$B:$B,$A16,'SO2'!$A:$A,"RESSO2")+SUMIFS('SO2'!D:D,'SO2'!$B:$B,$A16,'SO2'!$A:$A,"RSSSO2")+SUMIFS('SO2'!D:D,'SO2'!$B:$B,$A16,'SO2'!$A:$A,"TRNSO2")</f>
        <v>5813.5984692698848</v>
      </c>
      <c r="D16" s="21">
        <f>SUMIFS('SO2'!E:E,'SO2'!$B:$B,$A16,'SO2'!$A:$A,"BIOESO2")+SUMIFS('SO2'!E:E,'SO2'!$B:$B,$A16,'SO2'!$A:$A,"COMSO2")+SUMIFS('SO2'!E:E,'SO2'!$B:$B,$A16,'SO2'!$A:$A,"ELCSO2")+SUMIFS('SO2'!E:E,'SO2'!$B:$B,$A16,'SO2'!$A:$A,"ETHSO2")+SUMIFS('SO2'!E:E,'SO2'!$B:$B,$A16,'SO2'!$A:$A,"INDSO2")+SUMIFS('SO2'!E:E,'SO2'!$B:$B,$A16,'SO2'!$A:$A,"REFSO2")+SUMIFS('SO2'!E:E,'SO2'!$B:$B,$A16,'SO2'!$A:$A,"RESSO2")+SUMIFS('SO2'!E:E,'SO2'!$B:$B,$A16,'SO2'!$A:$A,"RSSSO2")+SUMIFS('SO2'!E:E,'SO2'!$B:$B,$A16,'SO2'!$A:$A,"TRNSO2")</f>
        <v>3220.3265423835824</v>
      </c>
      <c r="E16" s="21">
        <f>SUMIFS('SO2'!F:F,'SO2'!$B:$B,$A16,'SO2'!$A:$A,"BIOESO2")+SUMIFS('SO2'!F:F,'SO2'!$B:$B,$A16,'SO2'!$A:$A,"COMSO2")+SUMIFS('SO2'!F:F,'SO2'!$B:$B,$A16,'SO2'!$A:$A,"ELCSO2")+SUMIFS('SO2'!F:F,'SO2'!$B:$B,$A16,'SO2'!$A:$A,"ETHSO2")+SUMIFS('SO2'!F:F,'SO2'!$B:$B,$A16,'SO2'!$A:$A,"INDSO2")+SUMIFS('SO2'!F:F,'SO2'!$B:$B,$A16,'SO2'!$A:$A,"REFSO2")+SUMIFS('SO2'!F:F,'SO2'!$B:$B,$A16,'SO2'!$A:$A,"RESSO2")+SUMIFS('SO2'!F:F,'SO2'!$B:$B,$A16,'SO2'!$A:$A,"RSSSO2")+SUMIFS('SO2'!F:F,'SO2'!$B:$B,$A16,'SO2'!$A:$A,"TRNSO2")</f>
        <v>2908.7147240041627</v>
      </c>
      <c r="F16" s="21">
        <f>SUMIFS('SO2'!G:G,'SO2'!$B:$B,$A16,'SO2'!$A:$A,"BIOESO2")+SUMIFS('SO2'!G:G,'SO2'!$B:$B,$A16,'SO2'!$A:$A,"COMSO2")+SUMIFS('SO2'!G:G,'SO2'!$B:$B,$A16,'SO2'!$A:$A,"ELCSO2")+SUMIFS('SO2'!G:G,'SO2'!$B:$B,$A16,'SO2'!$A:$A,"ETHSO2")+SUMIFS('SO2'!G:G,'SO2'!$B:$B,$A16,'SO2'!$A:$A,"INDSO2")+SUMIFS('SO2'!G:G,'SO2'!$B:$B,$A16,'SO2'!$A:$A,"REFSO2")+SUMIFS('SO2'!G:G,'SO2'!$B:$B,$A16,'SO2'!$A:$A,"RESSO2")+SUMIFS('SO2'!G:G,'SO2'!$B:$B,$A16,'SO2'!$A:$A,"RSSSO2")+SUMIFS('SO2'!G:G,'SO2'!$B:$B,$A16,'SO2'!$A:$A,"TRNSO2")</f>
        <v>2219.3089134280167</v>
      </c>
      <c r="G16" s="21">
        <f>SUMIFS('SO2'!H:H,'SO2'!$B:$B,$A16,'SO2'!$A:$A,"BIOESO2")+SUMIFS('SO2'!H:H,'SO2'!$B:$B,$A16,'SO2'!$A:$A,"COMSO2")+SUMIFS('SO2'!H:H,'SO2'!$B:$B,$A16,'SO2'!$A:$A,"ELCSO2")+SUMIFS('SO2'!H:H,'SO2'!$B:$B,$A16,'SO2'!$A:$A,"ETHSO2")+SUMIFS('SO2'!H:H,'SO2'!$B:$B,$A16,'SO2'!$A:$A,"INDSO2")+SUMIFS('SO2'!H:H,'SO2'!$B:$B,$A16,'SO2'!$A:$A,"REFSO2")+SUMIFS('SO2'!H:H,'SO2'!$B:$B,$A16,'SO2'!$A:$A,"RESSO2")+SUMIFS('SO2'!H:H,'SO2'!$B:$B,$A16,'SO2'!$A:$A,"RSSSO2")+SUMIFS('SO2'!H:H,'SO2'!$B:$B,$A16,'SO2'!$A:$A,"TRNSO2")</f>
        <v>1723.0552305993406</v>
      </c>
      <c r="H16" s="21">
        <f>SUMIFS('SO2'!I:I,'SO2'!$B:$B,$A16,'SO2'!$A:$A,"BIOESO2")+SUMIFS('SO2'!I:I,'SO2'!$B:$B,$A16,'SO2'!$A:$A,"COMSO2")+SUMIFS('SO2'!I:I,'SO2'!$B:$B,$A16,'SO2'!$A:$A,"ELCSO2")+SUMIFS('SO2'!I:I,'SO2'!$B:$B,$A16,'SO2'!$A:$A,"ETHSO2")+SUMIFS('SO2'!I:I,'SO2'!$B:$B,$A16,'SO2'!$A:$A,"INDSO2")+SUMIFS('SO2'!I:I,'SO2'!$B:$B,$A16,'SO2'!$A:$A,"REFSO2")+SUMIFS('SO2'!I:I,'SO2'!$B:$B,$A16,'SO2'!$A:$A,"RESSO2")+SUMIFS('SO2'!I:I,'SO2'!$B:$B,$A16,'SO2'!$A:$A,"RSSSO2")+SUMIFS('SO2'!I:I,'SO2'!$B:$B,$A16,'SO2'!$A:$A,"TRNSO2")</f>
        <v>1605.0033178751914</v>
      </c>
      <c r="I16" s="21">
        <f>SUMIFS('SO2'!J:J,'SO2'!$B:$B,$A16,'SO2'!$A:$A,"BIOESO2")+SUMIFS('SO2'!J:J,'SO2'!$B:$B,$A16,'SO2'!$A:$A,"COMSO2")+SUMIFS('SO2'!J:J,'SO2'!$B:$B,$A16,'SO2'!$A:$A,"ELCSO2")+SUMIFS('SO2'!J:J,'SO2'!$B:$B,$A16,'SO2'!$A:$A,"ETHSO2")+SUMIFS('SO2'!J:J,'SO2'!$B:$B,$A16,'SO2'!$A:$A,"INDSO2")+SUMIFS('SO2'!J:J,'SO2'!$B:$B,$A16,'SO2'!$A:$A,"REFSO2")+SUMIFS('SO2'!J:J,'SO2'!$B:$B,$A16,'SO2'!$A:$A,"RESSO2")+SUMIFS('SO2'!J:J,'SO2'!$B:$B,$A16,'SO2'!$A:$A,"RSSSO2")+SUMIFS('SO2'!J:J,'SO2'!$B:$B,$A16,'SO2'!$A:$A,"TRNSO2")</f>
        <v>1420.3615818004232</v>
      </c>
      <c r="J16" s="21">
        <f>SUMIFS('SO2'!K:K,'SO2'!$B:$B,$A16,'SO2'!$A:$A,"BIOESO2")+SUMIFS('SO2'!K:K,'SO2'!$B:$B,$A16,'SO2'!$A:$A,"COMSO2")+SUMIFS('SO2'!K:K,'SO2'!$B:$B,$A16,'SO2'!$A:$A,"ELCSO2")+SUMIFS('SO2'!K:K,'SO2'!$B:$B,$A16,'SO2'!$A:$A,"ETHSO2")+SUMIFS('SO2'!K:K,'SO2'!$B:$B,$A16,'SO2'!$A:$A,"INDSO2")+SUMIFS('SO2'!K:K,'SO2'!$B:$B,$A16,'SO2'!$A:$A,"REFSO2")+SUMIFS('SO2'!K:K,'SO2'!$B:$B,$A16,'SO2'!$A:$A,"RESSO2")+SUMIFS('SO2'!K:K,'SO2'!$B:$B,$A16,'SO2'!$A:$A,"RSSSO2")+SUMIFS('SO2'!K:K,'SO2'!$B:$B,$A16,'SO2'!$A:$A,"TRNSO2")</f>
        <v>1421.0354432058202</v>
      </c>
      <c r="K16" s="21">
        <f>SUMIFS('SO2'!L:L,'SO2'!$B:$B,$A16,'SO2'!$A:$A,"BIOESO2")+SUMIFS('SO2'!L:L,'SO2'!$B:$B,$A16,'SO2'!$A:$A,"COMSO2")+SUMIFS('SO2'!L:L,'SO2'!$B:$B,$A16,'SO2'!$A:$A,"ELCSO2")+SUMIFS('SO2'!L:L,'SO2'!$B:$B,$A16,'SO2'!$A:$A,"ETHSO2")+SUMIFS('SO2'!L:L,'SO2'!$B:$B,$A16,'SO2'!$A:$A,"INDSO2")+SUMIFS('SO2'!L:L,'SO2'!$B:$B,$A16,'SO2'!$A:$A,"REFSO2")+SUMIFS('SO2'!L:L,'SO2'!$B:$B,$A16,'SO2'!$A:$A,"RESSO2")+SUMIFS('SO2'!L:L,'SO2'!$B:$B,$A16,'SO2'!$A:$A,"RSSSO2")+SUMIFS('SO2'!L:L,'SO2'!$B:$B,$A16,'SO2'!$A:$A,"TRNSO2")</f>
        <v>1394.4108885046703</v>
      </c>
      <c r="M16" s="9" t="str">
        <f t="shared" si="0"/>
        <v>0015</v>
      </c>
      <c r="N16" s="9">
        <f>VLOOKUP($M16,scenarios!$A$2:$I$61,3)</f>
        <v>2060</v>
      </c>
      <c r="O16" s="9" t="str">
        <f>VLOOKUP($M16,scenarios!$A$2:$I$61,4)</f>
        <v>Ref</v>
      </c>
      <c r="P16" s="9" t="str">
        <f>VLOOKUP($M16,scenarios!$A$2:$I$61,5)</f>
        <v>Ref</v>
      </c>
      <c r="Q16" s="9" t="str">
        <f>VLOOKUP($M16,scenarios!$A$2:$I$61,6)</f>
        <v>Ref</v>
      </c>
      <c r="R16" s="9" t="str">
        <f>VLOOKUP($M16,scenarios!$A$2:$I$61,7)</f>
        <v>Doe2</v>
      </c>
      <c r="S16" s="9" t="str">
        <f>VLOOKUP($M16,scenarios!$A$2:$I$61,8)</f>
        <v>Ref</v>
      </c>
      <c r="T16" s="9" t="str">
        <f>VLOOKUP($M16,scenarios!$A$2:$I$61,9)</f>
        <v>Ref</v>
      </c>
    </row>
    <row r="17" spans="1:20" x14ac:dyDescent="0.3">
      <c r="A17" s="2" t="s">
        <v>16</v>
      </c>
      <c r="B17" s="21">
        <f>SUMIFS('SO2'!C:C,'SO2'!$B:$B,$A17,'SO2'!$A:$A,"BIOESO2")+SUMIFS('SO2'!C:C,'SO2'!$B:$B,$A17,'SO2'!$A:$A,"COMSO2")+SUMIFS('SO2'!C:C,'SO2'!$B:$B,$A17,'SO2'!$A:$A,"ELCSO2")+SUMIFS('SO2'!C:C,'SO2'!$B:$B,$A17,'SO2'!$A:$A,"ETHSO2")+SUMIFS('SO2'!C:C,'SO2'!$B:$B,$A17,'SO2'!$A:$A,"INDSO2")+SUMIFS('SO2'!C:C,'SO2'!$B:$B,$A17,'SO2'!$A:$A,"REFSO2")+SUMIFS('SO2'!C:C,'SO2'!$B:$B,$A17,'SO2'!$A:$A,"RESSO2")+SUMIFS('SO2'!C:C,'SO2'!$B:$B,$A17,'SO2'!$A:$A,"RSSSO2")+SUMIFS('SO2'!C:C,'SO2'!$B:$B,$A17,'SO2'!$A:$A,"TRNSO2")</f>
        <v>7222.2911612362659</v>
      </c>
      <c r="C17" s="21">
        <f>SUMIFS('SO2'!D:D,'SO2'!$B:$B,$A17,'SO2'!$A:$A,"BIOESO2")+SUMIFS('SO2'!D:D,'SO2'!$B:$B,$A17,'SO2'!$A:$A,"COMSO2")+SUMIFS('SO2'!D:D,'SO2'!$B:$B,$A17,'SO2'!$A:$A,"ELCSO2")+SUMIFS('SO2'!D:D,'SO2'!$B:$B,$A17,'SO2'!$A:$A,"ETHSO2")+SUMIFS('SO2'!D:D,'SO2'!$B:$B,$A17,'SO2'!$A:$A,"INDSO2")+SUMIFS('SO2'!D:D,'SO2'!$B:$B,$A17,'SO2'!$A:$A,"REFSO2")+SUMIFS('SO2'!D:D,'SO2'!$B:$B,$A17,'SO2'!$A:$A,"RESSO2")+SUMIFS('SO2'!D:D,'SO2'!$B:$B,$A17,'SO2'!$A:$A,"RSSSO2")+SUMIFS('SO2'!D:D,'SO2'!$B:$B,$A17,'SO2'!$A:$A,"TRNSO2")</f>
        <v>5813.993269986604</v>
      </c>
      <c r="D17" s="21">
        <f>SUMIFS('SO2'!E:E,'SO2'!$B:$B,$A17,'SO2'!$A:$A,"BIOESO2")+SUMIFS('SO2'!E:E,'SO2'!$B:$B,$A17,'SO2'!$A:$A,"COMSO2")+SUMIFS('SO2'!E:E,'SO2'!$B:$B,$A17,'SO2'!$A:$A,"ELCSO2")+SUMIFS('SO2'!E:E,'SO2'!$B:$B,$A17,'SO2'!$A:$A,"ETHSO2")+SUMIFS('SO2'!E:E,'SO2'!$B:$B,$A17,'SO2'!$A:$A,"INDSO2")+SUMIFS('SO2'!E:E,'SO2'!$B:$B,$A17,'SO2'!$A:$A,"REFSO2")+SUMIFS('SO2'!E:E,'SO2'!$B:$B,$A17,'SO2'!$A:$A,"RESSO2")+SUMIFS('SO2'!E:E,'SO2'!$B:$B,$A17,'SO2'!$A:$A,"RSSSO2")+SUMIFS('SO2'!E:E,'SO2'!$B:$B,$A17,'SO2'!$A:$A,"TRNSO2")</f>
        <v>3225.0433670301363</v>
      </c>
      <c r="E17" s="21">
        <f>SUMIFS('SO2'!F:F,'SO2'!$B:$B,$A17,'SO2'!$A:$A,"BIOESO2")+SUMIFS('SO2'!F:F,'SO2'!$B:$B,$A17,'SO2'!$A:$A,"COMSO2")+SUMIFS('SO2'!F:F,'SO2'!$B:$B,$A17,'SO2'!$A:$A,"ELCSO2")+SUMIFS('SO2'!F:F,'SO2'!$B:$B,$A17,'SO2'!$A:$A,"ETHSO2")+SUMIFS('SO2'!F:F,'SO2'!$B:$B,$A17,'SO2'!$A:$A,"INDSO2")+SUMIFS('SO2'!F:F,'SO2'!$B:$B,$A17,'SO2'!$A:$A,"REFSO2")+SUMIFS('SO2'!F:F,'SO2'!$B:$B,$A17,'SO2'!$A:$A,"RESSO2")+SUMIFS('SO2'!F:F,'SO2'!$B:$B,$A17,'SO2'!$A:$A,"RSSSO2")+SUMIFS('SO2'!F:F,'SO2'!$B:$B,$A17,'SO2'!$A:$A,"TRNSO2")</f>
        <v>2913.7657621061599</v>
      </c>
      <c r="F17" s="21">
        <f>SUMIFS('SO2'!G:G,'SO2'!$B:$B,$A17,'SO2'!$A:$A,"BIOESO2")+SUMIFS('SO2'!G:G,'SO2'!$B:$B,$A17,'SO2'!$A:$A,"COMSO2")+SUMIFS('SO2'!G:G,'SO2'!$B:$B,$A17,'SO2'!$A:$A,"ELCSO2")+SUMIFS('SO2'!G:G,'SO2'!$B:$B,$A17,'SO2'!$A:$A,"ETHSO2")+SUMIFS('SO2'!G:G,'SO2'!$B:$B,$A17,'SO2'!$A:$A,"INDSO2")+SUMIFS('SO2'!G:G,'SO2'!$B:$B,$A17,'SO2'!$A:$A,"REFSO2")+SUMIFS('SO2'!G:G,'SO2'!$B:$B,$A17,'SO2'!$A:$A,"RESSO2")+SUMIFS('SO2'!G:G,'SO2'!$B:$B,$A17,'SO2'!$A:$A,"RSSSO2")+SUMIFS('SO2'!G:G,'SO2'!$B:$B,$A17,'SO2'!$A:$A,"TRNSO2")</f>
        <v>2219.5239868185558</v>
      </c>
      <c r="G17" s="21">
        <f>SUMIFS('SO2'!H:H,'SO2'!$B:$B,$A17,'SO2'!$A:$A,"BIOESO2")+SUMIFS('SO2'!H:H,'SO2'!$B:$B,$A17,'SO2'!$A:$A,"COMSO2")+SUMIFS('SO2'!H:H,'SO2'!$B:$B,$A17,'SO2'!$A:$A,"ELCSO2")+SUMIFS('SO2'!H:H,'SO2'!$B:$B,$A17,'SO2'!$A:$A,"ETHSO2")+SUMIFS('SO2'!H:H,'SO2'!$B:$B,$A17,'SO2'!$A:$A,"INDSO2")+SUMIFS('SO2'!H:H,'SO2'!$B:$B,$A17,'SO2'!$A:$A,"REFSO2")+SUMIFS('SO2'!H:H,'SO2'!$B:$B,$A17,'SO2'!$A:$A,"RESSO2")+SUMIFS('SO2'!H:H,'SO2'!$B:$B,$A17,'SO2'!$A:$A,"RSSSO2")+SUMIFS('SO2'!H:H,'SO2'!$B:$B,$A17,'SO2'!$A:$A,"TRNSO2")</f>
        <v>1724.8778829025166</v>
      </c>
      <c r="H17" s="21">
        <f>SUMIFS('SO2'!I:I,'SO2'!$B:$B,$A17,'SO2'!$A:$A,"BIOESO2")+SUMIFS('SO2'!I:I,'SO2'!$B:$B,$A17,'SO2'!$A:$A,"COMSO2")+SUMIFS('SO2'!I:I,'SO2'!$B:$B,$A17,'SO2'!$A:$A,"ELCSO2")+SUMIFS('SO2'!I:I,'SO2'!$B:$B,$A17,'SO2'!$A:$A,"ETHSO2")+SUMIFS('SO2'!I:I,'SO2'!$B:$B,$A17,'SO2'!$A:$A,"INDSO2")+SUMIFS('SO2'!I:I,'SO2'!$B:$B,$A17,'SO2'!$A:$A,"REFSO2")+SUMIFS('SO2'!I:I,'SO2'!$B:$B,$A17,'SO2'!$A:$A,"RESSO2")+SUMIFS('SO2'!I:I,'SO2'!$B:$B,$A17,'SO2'!$A:$A,"RSSSO2")+SUMIFS('SO2'!I:I,'SO2'!$B:$B,$A17,'SO2'!$A:$A,"TRNSO2")</f>
        <v>1595.4126077611836</v>
      </c>
      <c r="I17" s="21">
        <f>SUMIFS('SO2'!J:J,'SO2'!$B:$B,$A17,'SO2'!$A:$A,"BIOESO2")+SUMIFS('SO2'!J:J,'SO2'!$B:$B,$A17,'SO2'!$A:$A,"COMSO2")+SUMIFS('SO2'!J:J,'SO2'!$B:$B,$A17,'SO2'!$A:$A,"ELCSO2")+SUMIFS('SO2'!J:J,'SO2'!$B:$B,$A17,'SO2'!$A:$A,"ETHSO2")+SUMIFS('SO2'!J:J,'SO2'!$B:$B,$A17,'SO2'!$A:$A,"INDSO2")+SUMIFS('SO2'!J:J,'SO2'!$B:$B,$A17,'SO2'!$A:$A,"REFSO2")+SUMIFS('SO2'!J:J,'SO2'!$B:$B,$A17,'SO2'!$A:$A,"RESSO2")+SUMIFS('SO2'!J:J,'SO2'!$B:$B,$A17,'SO2'!$A:$A,"RSSSO2")+SUMIFS('SO2'!J:J,'SO2'!$B:$B,$A17,'SO2'!$A:$A,"TRNSO2")</f>
        <v>1352.1031309561465</v>
      </c>
      <c r="J17" s="21">
        <f>SUMIFS('SO2'!K:K,'SO2'!$B:$B,$A17,'SO2'!$A:$A,"BIOESO2")+SUMIFS('SO2'!K:K,'SO2'!$B:$B,$A17,'SO2'!$A:$A,"COMSO2")+SUMIFS('SO2'!K:K,'SO2'!$B:$B,$A17,'SO2'!$A:$A,"ELCSO2")+SUMIFS('SO2'!K:K,'SO2'!$B:$B,$A17,'SO2'!$A:$A,"ETHSO2")+SUMIFS('SO2'!K:K,'SO2'!$B:$B,$A17,'SO2'!$A:$A,"INDSO2")+SUMIFS('SO2'!K:K,'SO2'!$B:$B,$A17,'SO2'!$A:$A,"REFSO2")+SUMIFS('SO2'!K:K,'SO2'!$B:$B,$A17,'SO2'!$A:$A,"RESSO2")+SUMIFS('SO2'!K:K,'SO2'!$B:$B,$A17,'SO2'!$A:$A,"RSSSO2")+SUMIFS('SO2'!K:K,'SO2'!$B:$B,$A17,'SO2'!$A:$A,"TRNSO2")</f>
        <v>1299.8796619611717</v>
      </c>
      <c r="K17" s="21">
        <f>SUMIFS('SO2'!L:L,'SO2'!$B:$B,$A17,'SO2'!$A:$A,"BIOESO2")+SUMIFS('SO2'!L:L,'SO2'!$B:$B,$A17,'SO2'!$A:$A,"COMSO2")+SUMIFS('SO2'!L:L,'SO2'!$B:$B,$A17,'SO2'!$A:$A,"ELCSO2")+SUMIFS('SO2'!L:L,'SO2'!$B:$B,$A17,'SO2'!$A:$A,"ETHSO2")+SUMIFS('SO2'!L:L,'SO2'!$B:$B,$A17,'SO2'!$A:$A,"INDSO2")+SUMIFS('SO2'!L:L,'SO2'!$B:$B,$A17,'SO2'!$A:$A,"REFSO2")+SUMIFS('SO2'!L:L,'SO2'!$B:$B,$A17,'SO2'!$A:$A,"RESSO2")+SUMIFS('SO2'!L:L,'SO2'!$B:$B,$A17,'SO2'!$A:$A,"RSSSO2")+SUMIFS('SO2'!L:L,'SO2'!$B:$B,$A17,'SO2'!$A:$A,"TRNSO2")</f>
        <v>1222.4246208624952</v>
      </c>
      <c r="M17" s="9" t="str">
        <f t="shared" si="0"/>
        <v>0016</v>
      </c>
      <c r="N17" s="9">
        <f>VLOOKUP($M17,scenarios!$A$2:$I$61,3)</f>
        <v>2060</v>
      </c>
      <c r="O17" s="9" t="str">
        <f>VLOOKUP($M17,scenarios!$A$2:$I$61,4)</f>
        <v>Ref</v>
      </c>
      <c r="P17" s="9" t="str">
        <f>VLOOKUP($M17,scenarios!$A$2:$I$61,5)</f>
        <v>Ref</v>
      </c>
      <c r="Q17" s="9" t="str">
        <f>VLOOKUP($M17,scenarios!$A$2:$I$61,6)</f>
        <v>Linear-Steady</v>
      </c>
      <c r="R17" s="9" t="str">
        <f>VLOOKUP($M17,scenarios!$A$2:$I$61,7)</f>
        <v>Low</v>
      </c>
      <c r="S17" s="9" t="str">
        <f>VLOOKUP($M17,scenarios!$A$2:$I$61,8)</f>
        <v>Ref</v>
      </c>
      <c r="T17" s="9" t="str">
        <f>VLOOKUP($M17,scenarios!$A$2:$I$61,9)</f>
        <v>Ref</v>
      </c>
    </row>
    <row r="18" spans="1:20" x14ac:dyDescent="0.3">
      <c r="A18" s="2" t="s">
        <v>17</v>
      </c>
      <c r="B18" s="21">
        <f>SUMIFS('SO2'!C:C,'SO2'!$B:$B,$A18,'SO2'!$A:$A,"BIOESO2")+SUMIFS('SO2'!C:C,'SO2'!$B:$B,$A18,'SO2'!$A:$A,"COMSO2")+SUMIFS('SO2'!C:C,'SO2'!$B:$B,$A18,'SO2'!$A:$A,"ELCSO2")+SUMIFS('SO2'!C:C,'SO2'!$B:$B,$A18,'SO2'!$A:$A,"ETHSO2")+SUMIFS('SO2'!C:C,'SO2'!$B:$B,$A18,'SO2'!$A:$A,"INDSO2")+SUMIFS('SO2'!C:C,'SO2'!$B:$B,$A18,'SO2'!$A:$A,"REFSO2")+SUMIFS('SO2'!C:C,'SO2'!$B:$B,$A18,'SO2'!$A:$A,"RESSO2")+SUMIFS('SO2'!C:C,'SO2'!$B:$B,$A18,'SO2'!$A:$A,"RSSSO2")+SUMIFS('SO2'!C:C,'SO2'!$B:$B,$A18,'SO2'!$A:$A,"TRNSO2")</f>
        <v>7222.2911612362659</v>
      </c>
      <c r="C18" s="21">
        <f>SUMIFS('SO2'!D:D,'SO2'!$B:$B,$A18,'SO2'!$A:$A,"BIOESO2")+SUMIFS('SO2'!D:D,'SO2'!$B:$B,$A18,'SO2'!$A:$A,"COMSO2")+SUMIFS('SO2'!D:D,'SO2'!$B:$B,$A18,'SO2'!$A:$A,"ELCSO2")+SUMIFS('SO2'!D:D,'SO2'!$B:$B,$A18,'SO2'!$A:$A,"ETHSO2")+SUMIFS('SO2'!D:D,'SO2'!$B:$B,$A18,'SO2'!$A:$A,"INDSO2")+SUMIFS('SO2'!D:D,'SO2'!$B:$B,$A18,'SO2'!$A:$A,"REFSO2")+SUMIFS('SO2'!D:D,'SO2'!$B:$B,$A18,'SO2'!$A:$A,"RESSO2")+SUMIFS('SO2'!D:D,'SO2'!$B:$B,$A18,'SO2'!$A:$A,"RSSSO2")+SUMIFS('SO2'!D:D,'SO2'!$B:$B,$A18,'SO2'!$A:$A,"TRNSO2")</f>
        <v>5814.0202957788897</v>
      </c>
      <c r="D18" s="21">
        <f>SUMIFS('SO2'!E:E,'SO2'!$B:$B,$A18,'SO2'!$A:$A,"BIOESO2")+SUMIFS('SO2'!E:E,'SO2'!$B:$B,$A18,'SO2'!$A:$A,"COMSO2")+SUMIFS('SO2'!E:E,'SO2'!$B:$B,$A18,'SO2'!$A:$A,"ELCSO2")+SUMIFS('SO2'!E:E,'SO2'!$B:$B,$A18,'SO2'!$A:$A,"ETHSO2")+SUMIFS('SO2'!E:E,'SO2'!$B:$B,$A18,'SO2'!$A:$A,"INDSO2")+SUMIFS('SO2'!E:E,'SO2'!$B:$B,$A18,'SO2'!$A:$A,"REFSO2")+SUMIFS('SO2'!E:E,'SO2'!$B:$B,$A18,'SO2'!$A:$A,"RESSO2")+SUMIFS('SO2'!E:E,'SO2'!$B:$B,$A18,'SO2'!$A:$A,"RSSSO2")+SUMIFS('SO2'!E:E,'SO2'!$B:$B,$A18,'SO2'!$A:$A,"TRNSO2")</f>
        <v>3225.0433670302523</v>
      </c>
      <c r="E18" s="21">
        <f>SUMIFS('SO2'!F:F,'SO2'!$B:$B,$A18,'SO2'!$A:$A,"BIOESO2")+SUMIFS('SO2'!F:F,'SO2'!$B:$B,$A18,'SO2'!$A:$A,"COMSO2")+SUMIFS('SO2'!F:F,'SO2'!$B:$B,$A18,'SO2'!$A:$A,"ELCSO2")+SUMIFS('SO2'!F:F,'SO2'!$B:$B,$A18,'SO2'!$A:$A,"ETHSO2")+SUMIFS('SO2'!F:F,'SO2'!$B:$B,$A18,'SO2'!$A:$A,"INDSO2")+SUMIFS('SO2'!F:F,'SO2'!$B:$B,$A18,'SO2'!$A:$A,"REFSO2")+SUMIFS('SO2'!F:F,'SO2'!$B:$B,$A18,'SO2'!$A:$A,"RESSO2")+SUMIFS('SO2'!F:F,'SO2'!$B:$B,$A18,'SO2'!$A:$A,"RSSSO2")+SUMIFS('SO2'!F:F,'SO2'!$B:$B,$A18,'SO2'!$A:$A,"TRNSO2")</f>
        <v>2913.6116331991452</v>
      </c>
      <c r="F18" s="21">
        <f>SUMIFS('SO2'!G:G,'SO2'!$B:$B,$A18,'SO2'!$A:$A,"BIOESO2")+SUMIFS('SO2'!G:G,'SO2'!$B:$B,$A18,'SO2'!$A:$A,"COMSO2")+SUMIFS('SO2'!G:G,'SO2'!$B:$B,$A18,'SO2'!$A:$A,"ELCSO2")+SUMIFS('SO2'!G:G,'SO2'!$B:$B,$A18,'SO2'!$A:$A,"ETHSO2")+SUMIFS('SO2'!G:G,'SO2'!$B:$B,$A18,'SO2'!$A:$A,"INDSO2")+SUMIFS('SO2'!G:G,'SO2'!$B:$B,$A18,'SO2'!$A:$A,"REFSO2")+SUMIFS('SO2'!G:G,'SO2'!$B:$B,$A18,'SO2'!$A:$A,"RESSO2")+SUMIFS('SO2'!G:G,'SO2'!$B:$B,$A18,'SO2'!$A:$A,"RSSSO2")+SUMIFS('SO2'!G:G,'SO2'!$B:$B,$A18,'SO2'!$A:$A,"TRNSO2")</f>
        <v>2219.5239868186336</v>
      </c>
      <c r="G18" s="21">
        <f>SUMIFS('SO2'!H:H,'SO2'!$B:$B,$A18,'SO2'!$A:$A,"BIOESO2")+SUMIFS('SO2'!H:H,'SO2'!$B:$B,$A18,'SO2'!$A:$A,"COMSO2")+SUMIFS('SO2'!H:H,'SO2'!$B:$B,$A18,'SO2'!$A:$A,"ELCSO2")+SUMIFS('SO2'!H:H,'SO2'!$B:$B,$A18,'SO2'!$A:$A,"ETHSO2")+SUMIFS('SO2'!H:H,'SO2'!$B:$B,$A18,'SO2'!$A:$A,"INDSO2")+SUMIFS('SO2'!H:H,'SO2'!$B:$B,$A18,'SO2'!$A:$A,"REFSO2")+SUMIFS('SO2'!H:H,'SO2'!$B:$B,$A18,'SO2'!$A:$A,"RESSO2")+SUMIFS('SO2'!H:H,'SO2'!$B:$B,$A18,'SO2'!$A:$A,"RSSSO2")+SUMIFS('SO2'!H:H,'SO2'!$B:$B,$A18,'SO2'!$A:$A,"TRNSO2")</f>
        <v>1724.8778828921454</v>
      </c>
      <c r="H18" s="21">
        <f>SUMIFS('SO2'!I:I,'SO2'!$B:$B,$A18,'SO2'!$A:$A,"BIOESO2")+SUMIFS('SO2'!I:I,'SO2'!$B:$B,$A18,'SO2'!$A:$A,"COMSO2")+SUMIFS('SO2'!I:I,'SO2'!$B:$B,$A18,'SO2'!$A:$A,"ELCSO2")+SUMIFS('SO2'!I:I,'SO2'!$B:$B,$A18,'SO2'!$A:$A,"ETHSO2")+SUMIFS('SO2'!I:I,'SO2'!$B:$B,$A18,'SO2'!$A:$A,"INDSO2")+SUMIFS('SO2'!I:I,'SO2'!$B:$B,$A18,'SO2'!$A:$A,"REFSO2")+SUMIFS('SO2'!I:I,'SO2'!$B:$B,$A18,'SO2'!$A:$A,"RESSO2")+SUMIFS('SO2'!I:I,'SO2'!$B:$B,$A18,'SO2'!$A:$A,"RSSSO2")+SUMIFS('SO2'!I:I,'SO2'!$B:$B,$A18,'SO2'!$A:$A,"TRNSO2")</f>
        <v>1595.0467507913916</v>
      </c>
      <c r="I18" s="21">
        <f>SUMIFS('SO2'!J:J,'SO2'!$B:$B,$A18,'SO2'!$A:$A,"BIOESO2")+SUMIFS('SO2'!J:J,'SO2'!$B:$B,$A18,'SO2'!$A:$A,"COMSO2")+SUMIFS('SO2'!J:J,'SO2'!$B:$B,$A18,'SO2'!$A:$A,"ELCSO2")+SUMIFS('SO2'!J:J,'SO2'!$B:$B,$A18,'SO2'!$A:$A,"ETHSO2")+SUMIFS('SO2'!J:J,'SO2'!$B:$B,$A18,'SO2'!$A:$A,"INDSO2")+SUMIFS('SO2'!J:J,'SO2'!$B:$B,$A18,'SO2'!$A:$A,"REFSO2")+SUMIFS('SO2'!J:J,'SO2'!$B:$B,$A18,'SO2'!$A:$A,"RESSO2")+SUMIFS('SO2'!J:J,'SO2'!$B:$B,$A18,'SO2'!$A:$A,"RSSSO2")+SUMIFS('SO2'!J:J,'SO2'!$B:$B,$A18,'SO2'!$A:$A,"TRNSO2")</f>
        <v>1352.1031309572822</v>
      </c>
      <c r="J18" s="21">
        <f>SUMIFS('SO2'!K:K,'SO2'!$B:$B,$A18,'SO2'!$A:$A,"BIOESO2")+SUMIFS('SO2'!K:K,'SO2'!$B:$B,$A18,'SO2'!$A:$A,"COMSO2")+SUMIFS('SO2'!K:K,'SO2'!$B:$B,$A18,'SO2'!$A:$A,"ELCSO2")+SUMIFS('SO2'!K:K,'SO2'!$B:$B,$A18,'SO2'!$A:$A,"ETHSO2")+SUMIFS('SO2'!K:K,'SO2'!$B:$B,$A18,'SO2'!$A:$A,"INDSO2")+SUMIFS('SO2'!K:K,'SO2'!$B:$B,$A18,'SO2'!$A:$A,"REFSO2")+SUMIFS('SO2'!K:K,'SO2'!$B:$B,$A18,'SO2'!$A:$A,"RESSO2")+SUMIFS('SO2'!K:K,'SO2'!$B:$B,$A18,'SO2'!$A:$A,"RSSSO2")+SUMIFS('SO2'!K:K,'SO2'!$B:$B,$A18,'SO2'!$A:$A,"TRNSO2")</f>
        <v>1299.8796619577611</v>
      </c>
      <c r="K18" s="21">
        <f>SUMIFS('SO2'!L:L,'SO2'!$B:$B,$A18,'SO2'!$A:$A,"BIOESO2")+SUMIFS('SO2'!L:L,'SO2'!$B:$B,$A18,'SO2'!$A:$A,"COMSO2")+SUMIFS('SO2'!L:L,'SO2'!$B:$B,$A18,'SO2'!$A:$A,"ELCSO2")+SUMIFS('SO2'!L:L,'SO2'!$B:$B,$A18,'SO2'!$A:$A,"ETHSO2")+SUMIFS('SO2'!L:L,'SO2'!$B:$B,$A18,'SO2'!$A:$A,"INDSO2")+SUMIFS('SO2'!L:L,'SO2'!$B:$B,$A18,'SO2'!$A:$A,"REFSO2")+SUMIFS('SO2'!L:L,'SO2'!$B:$B,$A18,'SO2'!$A:$A,"RESSO2")+SUMIFS('SO2'!L:L,'SO2'!$B:$B,$A18,'SO2'!$A:$A,"RSSSO2")+SUMIFS('SO2'!L:L,'SO2'!$B:$B,$A18,'SO2'!$A:$A,"TRNSO2")</f>
        <v>1222.4246208619827</v>
      </c>
      <c r="M18" s="9" t="str">
        <f t="shared" si="0"/>
        <v>0017</v>
      </c>
      <c r="N18" s="9">
        <f>VLOOKUP($M18,scenarios!$A$2:$I$61,3)</f>
        <v>2060</v>
      </c>
      <c r="O18" s="9" t="str">
        <f>VLOOKUP($M18,scenarios!$A$2:$I$61,4)</f>
        <v>Ref</v>
      </c>
      <c r="P18" s="9" t="str">
        <f>VLOOKUP($M18,scenarios!$A$2:$I$61,5)</f>
        <v>Ref</v>
      </c>
      <c r="Q18" s="9" t="str">
        <f>VLOOKUP($M18,scenarios!$A$2:$I$61,6)</f>
        <v>Linear-Steady</v>
      </c>
      <c r="R18" s="9" t="str">
        <f>VLOOKUP($M18,scenarios!$A$2:$I$61,7)</f>
        <v>Doe4</v>
      </c>
      <c r="S18" s="9" t="str">
        <f>VLOOKUP($M18,scenarios!$A$2:$I$61,8)</f>
        <v>Ref</v>
      </c>
      <c r="T18" s="9" t="str">
        <f>VLOOKUP($M18,scenarios!$A$2:$I$61,9)</f>
        <v>Ref</v>
      </c>
    </row>
    <row r="19" spans="1:20" x14ac:dyDescent="0.3">
      <c r="A19" s="2" t="s">
        <v>18</v>
      </c>
      <c r="B19" s="21">
        <f>SUMIFS('SO2'!C:C,'SO2'!$B:$B,$A19,'SO2'!$A:$A,"BIOESO2")+SUMIFS('SO2'!C:C,'SO2'!$B:$B,$A19,'SO2'!$A:$A,"COMSO2")+SUMIFS('SO2'!C:C,'SO2'!$B:$B,$A19,'SO2'!$A:$A,"ELCSO2")+SUMIFS('SO2'!C:C,'SO2'!$B:$B,$A19,'SO2'!$A:$A,"ETHSO2")+SUMIFS('SO2'!C:C,'SO2'!$B:$B,$A19,'SO2'!$A:$A,"INDSO2")+SUMIFS('SO2'!C:C,'SO2'!$B:$B,$A19,'SO2'!$A:$A,"REFSO2")+SUMIFS('SO2'!C:C,'SO2'!$B:$B,$A19,'SO2'!$A:$A,"RESSO2")+SUMIFS('SO2'!C:C,'SO2'!$B:$B,$A19,'SO2'!$A:$A,"RSSSO2")+SUMIFS('SO2'!C:C,'SO2'!$B:$B,$A19,'SO2'!$A:$A,"TRNSO2")</f>
        <v>7219.9857166649954</v>
      </c>
      <c r="C19" s="21">
        <f>SUMIFS('SO2'!D:D,'SO2'!$B:$B,$A19,'SO2'!$A:$A,"BIOESO2")+SUMIFS('SO2'!D:D,'SO2'!$B:$B,$A19,'SO2'!$A:$A,"COMSO2")+SUMIFS('SO2'!D:D,'SO2'!$B:$B,$A19,'SO2'!$A:$A,"ELCSO2")+SUMIFS('SO2'!D:D,'SO2'!$B:$B,$A19,'SO2'!$A:$A,"ETHSO2")+SUMIFS('SO2'!D:D,'SO2'!$B:$B,$A19,'SO2'!$A:$A,"INDSO2")+SUMIFS('SO2'!D:D,'SO2'!$B:$B,$A19,'SO2'!$A:$A,"REFSO2")+SUMIFS('SO2'!D:D,'SO2'!$B:$B,$A19,'SO2'!$A:$A,"RESSO2")+SUMIFS('SO2'!D:D,'SO2'!$B:$B,$A19,'SO2'!$A:$A,"RSSSO2")+SUMIFS('SO2'!D:D,'SO2'!$B:$B,$A19,'SO2'!$A:$A,"TRNSO2")</f>
        <v>5811.7148512076183</v>
      </c>
      <c r="D19" s="21">
        <f>SUMIFS('SO2'!E:E,'SO2'!$B:$B,$A19,'SO2'!$A:$A,"BIOESO2")+SUMIFS('SO2'!E:E,'SO2'!$B:$B,$A19,'SO2'!$A:$A,"COMSO2")+SUMIFS('SO2'!E:E,'SO2'!$B:$B,$A19,'SO2'!$A:$A,"ELCSO2")+SUMIFS('SO2'!E:E,'SO2'!$B:$B,$A19,'SO2'!$A:$A,"ETHSO2")+SUMIFS('SO2'!E:E,'SO2'!$B:$B,$A19,'SO2'!$A:$A,"INDSO2")+SUMIFS('SO2'!E:E,'SO2'!$B:$B,$A19,'SO2'!$A:$A,"REFSO2")+SUMIFS('SO2'!E:E,'SO2'!$B:$B,$A19,'SO2'!$A:$A,"RESSO2")+SUMIFS('SO2'!E:E,'SO2'!$B:$B,$A19,'SO2'!$A:$A,"RSSSO2")+SUMIFS('SO2'!E:E,'SO2'!$B:$B,$A19,'SO2'!$A:$A,"TRNSO2")</f>
        <v>3222.7379224593915</v>
      </c>
      <c r="E19" s="21">
        <f>SUMIFS('SO2'!F:F,'SO2'!$B:$B,$A19,'SO2'!$A:$A,"BIOESO2")+SUMIFS('SO2'!F:F,'SO2'!$B:$B,$A19,'SO2'!$A:$A,"COMSO2")+SUMIFS('SO2'!F:F,'SO2'!$B:$B,$A19,'SO2'!$A:$A,"ELCSO2")+SUMIFS('SO2'!F:F,'SO2'!$B:$B,$A19,'SO2'!$A:$A,"ETHSO2")+SUMIFS('SO2'!F:F,'SO2'!$B:$B,$A19,'SO2'!$A:$A,"INDSO2")+SUMIFS('SO2'!F:F,'SO2'!$B:$B,$A19,'SO2'!$A:$A,"REFSO2")+SUMIFS('SO2'!F:F,'SO2'!$B:$B,$A19,'SO2'!$A:$A,"RESSO2")+SUMIFS('SO2'!F:F,'SO2'!$B:$B,$A19,'SO2'!$A:$A,"RSSSO2")+SUMIFS('SO2'!F:F,'SO2'!$B:$B,$A19,'SO2'!$A:$A,"TRNSO2")</f>
        <v>2911.3013673189362</v>
      </c>
      <c r="F19" s="21">
        <f>SUMIFS('SO2'!G:G,'SO2'!$B:$B,$A19,'SO2'!$A:$A,"BIOESO2")+SUMIFS('SO2'!G:G,'SO2'!$B:$B,$A19,'SO2'!$A:$A,"COMSO2")+SUMIFS('SO2'!G:G,'SO2'!$B:$B,$A19,'SO2'!$A:$A,"ELCSO2")+SUMIFS('SO2'!G:G,'SO2'!$B:$B,$A19,'SO2'!$A:$A,"ETHSO2")+SUMIFS('SO2'!G:G,'SO2'!$B:$B,$A19,'SO2'!$A:$A,"INDSO2")+SUMIFS('SO2'!G:G,'SO2'!$B:$B,$A19,'SO2'!$A:$A,"REFSO2")+SUMIFS('SO2'!G:G,'SO2'!$B:$B,$A19,'SO2'!$A:$A,"RESSO2")+SUMIFS('SO2'!G:G,'SO2'!$B:$B,$A19,'SO2'!$A:$A,"RSSSO2")+SUMIFS('SO2'!G:G,'SO2'!$B:$B,$A19,'SO2'!$A:$A,"TRNSO2")</f>
        <v>2219.5239868167118</v>
      </c>
      <c r="G19" s="21">
        <f>SUMIFS('SO2'!H:H,'SO2'!$B:$B,$A19,'SO2'!$A:$A,"BIOESO2")+SUMIFS('SO2'!H:H,'SO2'!$B:$B,$A19,'SO2'!$A:$A,"COMSO2")+SUMIFS('SO2'!H:H,'SO2'!$B:$B,$A19,'SO2'!$A:$A,"ELCSO2")+SUMIFS('SO2'!H:H,'SO2'!$B:$B,$A19,'SO2'!$A:$A,"ETHSO2")+SUMIFS('SO2'!H:H,'SO2'!$B:$B,$A19,'SO2'!$A:$A,"INDSO2")+SUMIFS('SO2'!H:H,'SO2'!$B:$B,$A19,'SO2'!$A:$A,"REFSO2")+SUMIFS('SO2'!H:H,'SO2'!$B:$B,$A19,'SO2'!$A:$A,"RESSO2")+SUMIFS('SO2'!H:H,'SO2'!$B:$B,$A19,'SO2'!$A:$A,"RSSSO2")+SUMIFS('SO2'!H:H,'SO2'!$B:$B,$A19,'SO2'!$A:$A,"TRNSO2")</f>
        <v>1724.8778828967922</v>
      </c>
      <c r="H19" s="21">
        <f>SUMIFS('SO2'!I:I,'SO2'!$B:$B,$A19,'SO2'!$A:$A,"BIOESO2")+SUMIFS('SO2'!I:I,'SO2'!$B:$B,$A19,'SO2'!$A:$A,"COMSO2")+SUMIFS('SO2'!I:I,'SO2'!$B:$B,$A19,'SO2'!$A:$A,"ELCSO2")+SUMIFS('SO2'!I:I,'SO2'!$B:$B,$A19,'SO2'!$A:$A,"ETHSO2")+SUMIFS('SO2'!I:I,'SO2'!$B:$B,$A19,'SO2'!$A:$A,"INDSO2")+SUMIFS('SO2'!I:I,'SO2'!$B:$B,$A19,'SO2'!$A:$A,"REFSO2")+SUMIFS('SO2'!I:I,'SO2'!$B:$B,$A19,'SO2'!$A:$A,"RESSO2")+SUMIFS('SO2'!I:I,'SO2'!$B:$B,$A19,'SO2'!$A:$A,"RSSSO2")+SUMIFS('SO2'!I:I,'SO2'!$B:$B,$A19,'SO2'!$A:$A,"TRNSO2")</f>
        <v>1595.4126077589456</v>
      </c>
      <c r="I19" s="21">
        <f>SUMIFS('SO2'!J:J,'SO2'!$B:$B,$A19,'SO2'!$A:$A,"BIOESO2")+SUMIFS('SO2'!J:J,'SO2'!$B:$B,$A19,'SO2'!$A:$A,"COMSO2")+SUMIFS('SO2'!J:J,'SO2'!$B:$B,$A19,'SO2'!$A:$A,"ELCSO2")+SUMIFS('SO2'!J:J,'SO2'!$B:$B,$A19,'SO2'!$A:$A,"ETHSO2")+SUMIFS('SO2'!J:J,'SO2'!$B:$B,$A19,'SO2'!$A:$A,"INDSO2")+SUMIFS('SO2'!J:J,'SO2'!$B:$B,$A19,'SO2'!$A:$A,"REFSO2")+SUMIFS('SO2'!J:J,'SO2'!$B:$B,$A19,'SO2'!$A:$A,"RESSO2")+SUMIFS('SO2'!J:J,'SO2'!$B:$B,$A19,'SO2'!$A:$A,"RSSSO2")+SUMIFS('SO2'!J:J,'SO2'!$B:$B,$A19,'SO2'!$A:$A,"TRNSO2")</f>
        <v>1352.1031309568964</v>
      </c>
      <c r="J19" s="21">
        <f>SUMIFS('SO2'!K:K,'SO2'!$B:$B,$A19,'SO2'!$A:$A,"BIOESO2")+SUMIFS('SO2'!K:K,'SO2'!$B:$B,$A19,'SO2'!$A:$A,"COMSO2")+SUMIFS('SO2'!K:K,'SO2'!$B:$B,$A19,'SO2'!$A:$A,"ELCSO2")+SUMIFS('SO2'!K:K,'SO2'!$B:$B,$A19,'SO2'!$A:$A,"ETHSO2")+SUMIFS('SO2'!K:K,'SO2'!$B:$B,$A19,'SO2'!$A:$A,"INDSO2")+SUMIFS('SO2'!K:K,'SO2'!$B:$B,$A19,'SO2'!$A:$A,"REFSO2")+SUMIFS('SO2'!K:K,'SO2'!$B:$B,$A19,'SO2'!$A:$A,"RESSO2")+SUMIFS('SO2'!K:K,'SO2'!$B:$B,$A19,'SO2'!$A:$A,"RSSSO2")+SUMIFS('SO2'!K:K,'SO2'!$B:$B,$A19,'SO2'!$A:$A,"TRNSO2")</f>
        <v>1299.8796619580239</v>
      </c>
      <c r="K19" s="21">
        <f>SUMIFS('SO2'!L:L,'SO2'!$B:$B,$A19,'SO2'!$A:$A,"BIOESO2")+SUMIFS('SO2'!L:L,'SO2'!$B:$B,$A19,'SO2'!$A:$A,"COMSO2")+SUMIFS('SO2'!L:L,'SO2'!$B:$B,$A19,'SO2'!$A:$A,"ELCSO2")+SUMIFS('SO2'!L:L,'SO2'!$B:$B,$A19,'SO2'!$A:$A,"ETHSO2")+SUMIFS('SO2'!L:L,'SO2'!$B:$B,$A19,'SO2'!$A:$A,"INDSO2")+SUMIFS('SO2'!L:L,'SO2'!$B:$B,$A19,'SO2'!$A:$A,"REFSO2")+SUMIFS('SO2'!L:L,'SO2'!$B:$B,$A19,'SO2'!$A:$A,"RESSO2")+SUMIFS('SO2'!L:L,'SO2'!$B:$B,$A19,'SO2'!$A:$A,"RSSSO2")+SUMIFS('SO2'!L:L,'SO2'!$B:$B,$A19,'SO2'!$A:$A,"TRNSO2")</f>
        <v>1225.7004830833116</v>
      </c>
      <c r="M19" s="9" t="str">
        <f t="shared" si="0"/>
        <v>0018</v>
      </c>
      <c r="N19" s="9">
        <f>VLOOKUP($M19,scenarios!$A$2:$I$61,3)</f>
        <v>2060</v>
      </c>
      <c r="O19" s="9" t="str">
        <f>VLOOKUP($M19,scenarios!$A$2:$I$61,4)</f>
        <v>Ref</v>
      </c>
      <c r="P19" s="9" t="str">
        <f>VLOOKUP($M19,scenarios!$A$2:$I$61,5)</f>
        <v>Ref</v>
      </c>
      <c r="Q19" s="9" t="str">
        <f>VLOOKUP($M19,scenarios!$A$2:$I$61,6)</f>
        <v>Linear-Steady</v>
      </c>
      <c r="R19" s="9" t="str">
        <f>VLOOKUP($M19,scenarios!$A$2:$I$61,7)</f>
        <v>Doe2</v>
      </c>
      <c r="S19" s="9" t="str">
        <f>VLOOKUP($M19,scenarios!$A$2:$I$61,8)</f>
        <v>Ref</v>
      </c>
      <c r="T19" s="9" t="str">
        <f>VLOOKUP($M19,scenarios!$A$2:$I$61,9)</f>
        <v>Ref</v>
      </c>
    </row>
    <row r="20" spans="1:20" x14ac:dyDescent="0.3">
      <c r="A20" s="2" t="s">
        <v>177</v>
      </c>
      <c r="B20" s="21">
        <f>SUMIFS('SO2'!C:C,'SO2'!$B:$B,$A20,'SO2'!$A:$A,"BIOESO2")+SUMIFS('SO2'!C:C,'SO2'!$B:$B,$A20,'SO2'!$A:$A,"COMSO2")+SUMIFS('SO2'!C:C,'SO2'!$B:$B,$A20,'SO2'!$A:$A,"ELCSO2")+SUMIFS('SO2'!C:C,'SO2'!$B:$B,$A20,'SO2'!$A:$A,"ETHSO2")+SUMIFS('SO2'!C:C,'SO2'!$B:$B,$A20,'SO2'!$A:$A,"INDSO2")+SUMIFS('SO2'!C:C,'SO2'!$B:$B,$A20,'SO2'!$A:$A,"REFSO2")+SUMIFS('SO2'!C:C,'SO2'!$B:$B,$A20,'SO2'!$A:$A,"RESSO2")+SUMIFS('SO2'!C:C,'SO2'!$B:$B,$A20,'SO2'!$A:$A,"RSSSO2")+SUMIFS('SO2'!C:C,'SO2'!$B:$B,$A20,'SO2'!$A:$A,"TRNSO2")</f>
        <v>7221.813497346956</v>
      </c>
      <c r="C20" s="21">
        <f>SUMIFS('SO2'!D:D,'SO2'!$B:$B,$A20,'SO2'!$A:$A,"BIOESO2")+SUMIFS('SO2'!D:D,'SO2'!$B:$B,$A20,'SO2'!$A:$A,"COMSO2")+SUMIFS('SO2'!D:D,'SO2'!$B:$B,$A20,'SO2'!$A:$A,"ELCSO2")+SUMIFS('SO2'!D:D,'SO2'!$B:$B,$A20,'SO2'!$A:$A,"ETHSO2")+SUMIFS('SO2'!D:D,'SO2'!$B:$B,$A20,'SO2'!$A:$A,"INDSO2")+SUMIFS('SO2'!D:D,'SO2'!$B:$B,$A20,'SO2'!$A:$A,"REFSO2")+SUMIFS('SO2'!D:D,'SO2'!$B:$B,$A20,'SO2'!$A:$A,"RESSO2")+SUMIFS('SO2'!D:D,'SO2'!$B:$B,$A20,'SO2'!$A:$A,"RSSSO2")+SUMIFS('SO2'!D:D,'SO2'!$B:$B,$A20,'SO2'!$A:$A,"TRNSO2")</f>
        <v>5813.5527275026952</v>
      </c>
      <c r="D20" s="21">
        <f>SUMIFS('SO2'!E:E,'SO2'!$B:$B,$A20,'SO2'!$A:$A,"BIOESO2")+SUMIFS('SO2'!E:E,'SO2'!$B:$B,$A20,'SO2'!$A:$A,"COMSO2")+SUMIFS('SO2'!E:E,'SO2'!$B:$B,$A20,'SO2'!$A:$A,"ELCSO2")+SUMIFS('SO2'!E:E,'SO2'!$B:$B,$A20,'SO2'!$A:$A,"ETHSO2")+SUMIFS('SO2'!E:E,'SO2'!$B:$B,$A20,'SO2'!$A:$A,"INDSO2")+SUMIFS('SO2'!E:E,'SO2'!$B:$B,$A20,'SO2'!$A:$A,"REFSO2")+SUMIFS('SO2'!E:E,'SO2'!$B:$B,$A20,'SO2'!$A:$A,"RESSO2")+SUMIFS('SO2'!E:E,'SO2'!$B:$B,$A20,'SO2'!$A:$A,"RSSSO2")+SUMIFS('SO2'!E:E,'SO2'!$B:$B,$A20,'SO2'!$A:$A,"TRNSO2")</f>
        <v>3223.6034526169983</v>
      </c>
      <c r="E20" s="21">
        <f>SUMIFS('SO2'!F:F,'SO2'!$B:$B,$A20,'SO2'!$A:$A,"BIOESO2")+SUMIFS('SO2'!F:F,'SO2'!$B:$B,$A20,'SO2'!$A:$A,"COMSO2")+SUMIFS('SO2'!F:F,'SO2'!$B:$B,$A20,'SO2'!$A:$A,"ELCSO2")+SUMIFS('SO2'!F:F,'SO2'!$B:$B,$A20,'SO2'!$A:$A,"ETHSO2")+SUMIFS('SO2'!F:F,'SO2'!$B:$B,$A20,'SO2'!$A:$A,"INDSO2")+SUMIFS('SO2'!F:F,'SO2'!$B:$B,$A20,'SO2'!$A:$A,"REFSO2")+SUMIFS('SO2'!F:F,'SO2'!$B:$B,$A20,'SO2'!$A:$A,"RESSO2")+SUMIFS('SO2'!F:F,'SO2'!$B:$B,$A20,'SO2'!$A:$A,"RSSSO2")+SUMIFS('SO2'!F:F,'SO2'!$B:$B,$A20,'SO2'!$A:$A,"TRNSO2")</f>
        <v>2913.2020770180889</v>
      </c>
      <c r="F20" s="21">
        <f>SUMIFS('SO2'!G:G,'SO2'!$B:$B,$A20,'SO2'!$A:$A,"BIOESO2")+SUMIFS('SO2'!G:G,'SO2'!$B:$B,$A20,'SO2'!$A:$A,"COMSO2")+SUMIFS('SO2'!G:G,'SO2'!$B:$B,$A20,'SO2'!$A:$A,"ELCSO2")+SUMIFS('SO2'!G:G,'SO2'!$B:$B,$A20,'SO2'!$A:$A,"ETHSO2")+SUMIFS('SO2'!G:G,'SO2'!$B:$B,$A20,'SO2'!$A:$A,"INDSO2")+SUMIFS('SO2'!G:G,'SO2'!$B:$B,$A20,'SO2'!$A:$A,"REFSO2")+SUMIFS('SO2'!G:G,'SO2'!$B:$B,$A20,'SO2'!$A:$A,"RESSO2")+SUMIFS('SO2'!G:G,'SO2'!$B:$B,$A20,'SO2'!$A:$A,"RSSSO2")+SUMIFS('SO2'!G:G,'SO2'!$B:$B,$A20,'SO2'!$A:$A,"TRNSO2")</f>
        <v>2219.859060665854</v>
      </c>
      <c r="G20" s="21">
        <f>SUMIFS('SO2'!H:H,'SO2'!$B:$B,$A20,'SO2'!$A:$A,"BIOESO2")+SUMIFS('SO2'!H:H,'SO2'!$B:$B,$A20,'SO2'!$A:$A,"COMSO2")+SUMIFS('SO2'!H:H,'SO2'!$B:$B,$A20,'SO2'!$A:$A,"ELCSO2")+SUMIFS('SO2'!H:H,'SO2'!$B:$B,$A20,'SO2'!$A:$A,"ETHSO2")+SUMIFS('SO2'!H:H,'SO2'!$B:$B,$A20,'SO2'!$A:$A,"INDSO2")+SUMIFS('SO2'!H:H,'SO2'!$B:$B,$A20,'SO2'!$A:$A,"REFSO2")+SUMIFS('SO2'!H:H,'SO2'!$B:$B,$A20,'SO2'!$A:$A,"RESSO2")+SUMIFS('SO2'!H:H,'SO2'!$B:$B,$A20,'SO2'!$A:$A,"RSSSO2")+SUMIFS('SO2'!H:H,'SO2'!$B:$B,$A20,'SO2'!$A:$A,"TRNSO2")</f>
        <v>1725.7235036205989</v>
      </c>
      <c r="H20" s="21">
        <f>SUMIFS('SO2'!I:I,'SO2'!$B:$B,$A20,'SO2'!$A:$A,"BIOESO2")+SUMIFS('SO2'!I:I,'SO2'!$B:$B,$A20,'SO2'!$A:$A,"COMSO2")+SUMIFS('SO2'!I:I,'SO2'!$B:$B,$A20,'SO2'!$A:$A,"ELCSO2")+SUMIFS('SO2'!I:I,'SO2'!$B:$B,$A20,'SO2'!$A:$A,"ETHSO2")+SUMIFS('SO2'!I:I,'SO2'!$B:$B,$A20,'SO2'!$A:$A,"INDSO2")+SUMIFS('SO2'!I:I,'SO2'!$B:$B,$A20,'SO2'!$A:$A,"REFSO2")+SUMIFS('SO2'!I:I,'SO2'!$B:$B,$A20,'SO2'!$A:$A,"RESSO2")+SUMIFS('SO2'!I:I,'SO2'!$B:$B,$A20,'SO2'!$A:$A,"RSSSO2")+SUMIFS('SO2'!I:I,'SO2'!$B:$B,$A20,'SO2'!$A:$A,"TRNSO2")</f>
        <v>1596.224563720597</v>
      </c>
      <c r="I20" s="21">
        <f>SUMIFS('SO2'!J:J,'SO2'!$B:$B,$A20,'SO2'!$A:$A,"BIOESO2")+SUMIFS('SO2'!J:J,'SO2'!$B:$B,$A20,'SO2'!$A:$A,"COMSO2")+SUMIFS('SO2'!J:J,'SO2'!$B:$B,$A20,'SO2'!$A:$A,"ELCSO2")+SUMIFS('SO2'!J:J,'SO2'!$B:$B,$A20,'SO2'!$A:$A,"ETHSO2")+SUMIFS('SO2'!J:J,'SO2'!$B:$B,$A20,'SO2'!$A:$A,"INDSO2")+SUMIFS('SO2'!J:J,'SO2'!$B:$B,$A20,'SO2'!$A:$A,"REFSO2")+SUMIFS('SO2'!J:J,'SO2'!$B:$B,$A20,'SO2'!$A:$A,"RESSO2")+SUMIFS('SO2'!J:J,'SO2'!$B:$B,$A20,'SO2'!$A:$A,"RSSSO2")+SUMIFS('SO2'!J:J,'SO2'!$B:$B,$A20,'SO2'!$A:$A,"TRNSO2")</f>
        <v>1352.5041151562682</v>
      </c>
      <c r="J20" s="21">
        <f>SUMIFS('SO2'!K:K,'SO2'!$B:$B,$A20,'SO2'!$A:$A,"BIOESO2")+SUMIFS('SO2'!K:K,'SO2'!$B:$B,$A20,'SO2'!$A:$A,"COMSO2")+SUMIFS('SO2'!K:K,'SO2'!$B:$B,$A20,'SO2'!$A:$A,"ELCSO2")+SUMIFS('SO2'!K:K,'SO2'!$B:$B,$A20,'SO2'!$A:$A,"ETHSO2")+SUMIFS('SO2'!K:K,'SO2'!$B:$B,$A20,'SO2'!$A:$A,"INDSO2")+SUMIFS('SO2'!K:K,'SO2'!$B:$B,$A20,'SO2'!$A:$A,"REFSO2")+SUMIFS('SO2'!K:K,'SO2'!$B:$B,$A20,'SO2'!$A:$A,"RESSO2")+SUMIFS('SO2'!K:K,'SO2'!$B:$B,$A20,'SO2'!$A:$A,"RSSSO2")+SUMIFS('SO2'!K:K,'SO2'!$B:$B,$A20,'SO2'!$A:$A,"TRNSO2")</f>
        <v>1302.1478994868735</v>
      </c>
      <c r="K20" s="21">
        <f>SUMIFS('SO2'!L:L,'SO2'!$B:$B,$A20,'SO2'!$A:$A,"BIOESO2")+SUMIFS('SO2'!L:L,'SO2'!$B:$B,$A20,'SO2'!$A:$A,"COMSO2")+SUMIFS('SO2'!L:L,'SO2'!$B:$B,$A20,'SO2'!$A:$A,"ELCSO2")+SUMIFS('SO2'!L:L,'SO2'!$B:$B,$A20,'SO2'!$A:$A,"ETHSO2")+SUMIFS('SO2'!L:L,'SO2'!$B:$B,$A20,'SO2'!$A:$A,"INDSO2")+SUMIFS('SO2'!L:L,'SO2'!$B:$B,$A20,'SO2'!$A:$A,"REFSO2")+SUMIFS('SO2'!L:L,'SO2'!$B:$B,$A20,'SO2'!$A:$A,"RESSO2")+SUMIFS('SO2'!L:L,'SO2'!$B:$B,$A20,'SO2'!$A:$A,"RSSSO2")+SUMIFS('SO2'!L:L,'SO2'!$B:$B,$A20,'SO2'!$A:$A,"TRNSO2")</f>
        <v>1231.856553788848</v>
      </c>
      <c r="M20" s="9" t="str">
        <f t="shared" si="0"/>
        <v>0019</v>
      </c>
      <c r="N20" s="9">
        <f>VLOOKUP($M20,scenarios!$A$2:$I$61,3)</f>
        <v>2060</v>
      </c>
      <c r="O20" s="9" t="str">
        <f>VLOOKUP($M20,scenarios!$A$2:$I$61,4)</f>
        <v>Ref</v>
      </c>
      <c r="P20" s="9">
        <f>VLOOKUP($M20,scenarios!$A$2:$I$61,5)</f>
        <v>10</v>
      </c>
      <c r="Q20" s="9" t="str">
        <f>VLOOKUP($M20,scenarios!$A$2:$I$61,6)</f>
        <v>Linear-Steady</v>
      </c>
      <c r="R20" s="9" t="str">
        <f>VLOOKUP($M20,scenarios!$A$2:$I$61,7)</f>
        <v>Low</v>
      </c>
      <c r="S20" s="9" t="str">
        <f>VLOOKUP($M20,scenarios!$A$2:$I$61,8)</f>
        <v>Ref</v>
      </c>
      <c r="T20" s="9" t="str">
        <f>VLOOKUP($M20,scenarios!$A$2:$I$61,9)</f>
        <v>Ref</v>
      </c>
    </row>
    <row r="21" spans="1:20" x14ac:dyDescent="0.3">
      <c r="A21" s="2" t="s">
        <v>178</v>
      </c>
      <c r="B21" s="21">
        <f>SUMIFS('SO2'!C:C,'SO2'!$B:$B,$A21,'SO2'!$A:$A,"BIOESO2")+SUMIFS('SO2'!C:C,'SO2'!$B:$B,$A21,'SO2'!$A:$A,"COMSO2")+SUMIFS('SO2'!C:C,'SO2'!$B:$B,$A21,'SO2'!$A:$A,"ELCSO2")+SUMIFS('SO2'!C:C,'SO2'!$B:$B,$A21,'SO2'!$A:$A,"ETHSO2")+SUMIFS('SO2'!C:C,'SO2'!$B:$B,$A21,'SO2'!$A:$A,"INDSO2")+SUMIFS('SO2'!C:C,'SO2'!$B:$B,$A21,'SO2'!$A:$A,"REFSO2")+SUMIFS('SO2'!C:C,'SO2'!$B:$B,$A21,'SO2'!$A:$A,"RESSO2")+SUMIFS('SO2'!C:C,'SO2'!$B:$B,$A21,'SO2'!$A:$A,"RSSSO2")+SUMIFS('SO2'!C:C,'SO2'!$B:$B,$A21,'SO2'!$A:$A,"TRNSO2")</f>
        <v>7221.8134973447895</v>
      </c>
      <c r="C21" s="21">
        <f>SUMIFS('SO2'!D:D,'SO2'!$B:$B,$A21,'SO2'!$A:$A,"BIOESO2")+SUMIFS('SO2'!D:D,'SO2'!$B:$B,$A21,'SO2'!$A:$A,"COMSO2")+SUMIFS('SO2'!D:D,'SO2'!$B:$B,$A21,'SO2'!$A:$A,"ELCSO2")+SUMIFS('SO2'!D:D,'SO2'!$B:$B,$A21,'SO2'!$A:$A,"ETHSO2")+SUMIFS('SO2'!D:D,'SO2'!$B:$B,$A21,'SO2'!$A:$A,"INDSO2")+SUMIFS('SO2'!D:D,'SO2'!$B:$B,$A21,'SO2'!$A:$A,"REFSO2")+SUMIFS('SO2'!D:D,'SO2'!$B:$B,$A21,'SO2'!$A:$A,"RESSO2")+SUMIFS('SO2'!D:D,'SO2'!$B:$B,$A21,'SO2'!$A:$A,"RSSSO2")+SUMIFS('SO2'!D:D,'SO2'!$B:$B,$A21,'SO2'!$A:$A,"TRNSO2")</f>
        <v>5813.5527275005197</v>
      </c>
      <c r="D21" s="21">
        <f>SUMIFS('SO2'!E:E,'SO2'!$B:$B,$A21,'SO2'!$A:$A,"BIOESO2")+SUMIFS('SO2'!E:E,'SO2'!$B:$B,$A21,'SO2'!$A:$A,"COMSO2")+SUMIFS('SO2'!E:E,'SO2'!$B:$B,$A21,'SO2'!$A:$A,"ELCSO2")+SUMIFS('SO2'!E:E,'SO2'!$B:$B,$A21,'SO2'!$A:$A,"ETHSO2")+SUMIFS('SO2'!E:E,'SO2'!$B:$B,$A21,'SO2'!$A:$A,"INDSO2")+SUMIFS('SO2'!E:E,'SO2'!$B:$B,$A21,'SO2'!$A:$A,"REFSO2")+SUMIFS('SO2'!E:E,'SO2'!$B:$B,$A21,'SO2'!$A:$A,"RESSO2")+SUMIFS('SO2'!E:E,'SO2'!$B:$B,$A21,'SO2'!$A:$A,"RSSSO2")+SUMIFS('SO2'!E:E,'SO2'!$B:$B,$A21,'SO2'!$A:$A,"TRNSO2")</f>
        <v>3224.0917894886725</v>
      </c>
      <c r="E21" s="21">
        <f>SUMIFS('SO2'!F:F,'SO2'!$B:$B,$A21,'SO2'!$A:$A,"BIOESO2")+SUMIFS('SO2'!F:F,'SO2'!$B:$B,$A21,'SO2'!$A:$A,"COMSO2")+SUMIFS('SO2'!F:F,'SO2'!$B:$B,$A21,'SO2'!$A:$A,"ELCSO2")+SUMIFS('SO2'!F:F,'SO2'!$B:$B,$A21,'SO2'!$A:$A,"ETHSO2")+SUMIFS('SO2'!F:F,'SO2'!$B:$B,$A21,'SO2'!$A:$A,"INDSO2")+SUMIFS('SO2'!F:F,'SO2'!$B:$B,$A21,'SO2'!$A:$A,"REFSO2")+SUMIFS('SO2'!F:F,'SO2'!$B:$B,$A21,'SO2'!$A:$A,"RESSO2")+SUMIFS('SO2'!F:F,'SO2'!$B:$B,$A21,'SO2'!$A:$A,"RSSSO2")+SUMIFS('SO2'!F:F,'SO2'!$B:$B,$A21,'SO2'!$A:$A,"TRNSO2")</f>
        <v>2913.4877365982447</v>
      </c>
      <c r="F21" s="21">
        <f>SUMIFS('SO2'!G:G,'SO2'!$B:$B,$A21,'SO2'!$A:$A,"BIOESO2")+SUMIFS('SO2'!G:G,'SO2'!$B:$B,$A21,'SO2'!$A:$A,"COMSO2")+SUMIFS('SO2'!G:G,'SO2'!$B:$B,$A21,'SO2'!$A:$A,"ELCSO2")+SUMIFS('SO2'!G:G,'SO2'!$B:$B,$A21,'SO2'!$A:$A,"ETHSO2")+SUMIFS('SO2'!G:G,'SO2'!$B:$B,$A21,'SO2'!$A:$A,"INDSO2")+SUMIFS('SO2'!G:G,'SO2'!$B:$B,$A21,'SO2'!$A:$A,"REFSO2")+SUMIFS('SO2'!G:G,'SO2'!$B:$B,$A21,'SO2'!$A:$A,"RESSO2")+SUMIFS('SO2'!G:G,'SO2'!$B:$B,$A21,'SO2'!$A:$A,"RSSSO2")+SUMIFS('SO2'!G:G,'SO2'!$B:$B,$A21,'SO2'!$A:$A,"TRNSO2")</f>
        <v>2219.8590608563154</v>
      </c>
      <c r="G21" s="21">
        <f>SUMIFS('SO2'!H:H,'SO2'!$B:$B,$A21,'SO2'!$A:$A,"BIOESO2")+SUMIFS('SO2'!H:H,'SO2'!$B:$B,$A21,'SO2'!$A:$A,"COMSO2")+SUMIFS('SO2'!H:H,'SO2'!$B:$B,$A21,'SO2'!$A:$A,"ELCSO2")+SUMIFS('SO2'!H:H,'SO2'!$B:$B,$A21,'SO2'!$A:$A,"ETHSO2")+SUMIFS('SO2'!H:H,'SO2'!$B:$B,$A21,'SO2'!$A:$A,"INDSO2")+SUMIFS('SO2'!H:H,'SO2'!$B:$B,$A21,'SO2'!$A:$A,"REFSO2")+SUMIFS('SO2'!H:H,'SO2'!$B:$B,$A21,'SO2'!$A:$A,"RESSO2")+SUMIFS('SO2'!H:H,'SO2'!$B:$B,$A21,'SO2'!$A:$A,"RSSSO2")+SUMIFS('SO2'!H:H,'SO2'!$B:$B,$A21,'SO2'!$A:$A,"TRNSO2")</f>
        <v>1725.723503654968</v>
      </c>
      <c r="H21" s="21">
        <f>SUMIFS('SO2'!I:I,'SO2'!$B:$B,$A21,'SO2'!$A:$A,"BIOESO2")+SUMIFS('SO2'!I:I,'SO2'!$B:$B,$A21,'SO2'!$A:$A,"COMSO2")+SUMIFS('SO2'!I:I,'SO2'!$B:$B,$A21,'SO2'!$A:$A,"ELCSO2")+SUMIFS('SO2'!I:I,'SO2'!$B:$B,$A21,'SO2'!$A:$A,"ETHSO2")+SUMIFS('SO2'!I:I,'SO2'!$B:$B,$A21,'SO2'!$A:$A,"INDSO2")+SUMIFS('SO2'!I:I,'SO2'!$B:$B,$A21,'SO2'!$A:$A,"REFSO2")+SUMIFS('SO2'!I:I,'SO2'!$B:$B,$A21,'SO2'!$A:$A,"RESSO2")+SUMIFS('SO2'!I:I,'SO2'!$B:$B,$A21,'SO2'!$A:$A,"RSSSO2")+SUMIFS('SO2'!I:I,'SO2'!$B:$B,$A21,'SO2'!$A:$A,"TRNSO2")</f>
        <v>1596.2245637071644</v>
      </c>
      <c r="I21" s="21">
        <f>SUMIFS('SO2'!J:J,'SO2'!$B:$B,$A21,'SO2'!$A:$A,"BIOESO2")+SUMIFS('SO2'!J:J,'SO2'!$B:$B,$A21,'SO2'!$A:$A,"COMSO2")+SUMIFS('SO2'!J:J,'SO2'!$B:$B,$A21,'SO2'!$A:$A,"ELCSO2")+SUMIFS('SO2'!J:J,'SO2'!$B:$B,$A21,'SO2'!$A:$A,"ETHSO2")+SUMIFS('SO2'!J:J,'SO2'!$B:$B,$A21,'SO2'!$A:$A,"INDSO2")+SUMIFS('SO2'!J:J,'SO2'!$B:$B,$A21,'SO2'!$A:$A,"REFSO2")+SUMIFS('SO2'!J:J,'SO2'!$B:$B,$A21,'SO2'!$A:$A,"RESSO2")+SUMIFS('SO2'!J:J,'SO2'!$B:$B,$A21,'SO2'!$A:$A,"RSSSO2")+SUMIFS('SO2'!J:J,'SO2'!$B:$B,$A21,'SO2'!$A:$A,"TRNSO2")</f>
        <v>1352.5041151168534</v>
      </c>
      <c r="J21" s="21">
        <f>SUMIFS('SO2'!K:K,'SO2'!$B:$B,$A21,'SO2'!$A:$A,"BIOESO2")+SUMIFS('SO2'!K:K,'SO2'!$B:$B,$A21,'SO2'!$A:$A,"COMSO2")+SUMIFS('SO2'!K:K,'SO2'!$B:$B,$A21,'SO2'!$A:$A,"ELCSO2")+SUMIFS('SO2'!K:K,'SO2'!$B:$B,$A21,'SO2'!$A:$A,"ETHSO2")+SUMIFS('SO2'!K:K,'SO2'!$B:$B,$A21,'SO2'!$A:$A,"INDSO2")+SUMIFS('SO2'!K:K,'SO2'!$B:$B,$A21,'SO2'!$A:$A,"REFSO2")+SUMIFS('SO2'!K:K,'SO2'!$B:$B,$A21,'SO2'!$A:$A,"RESSO2")+SUMIFS('SO2'!K:K,'SO2'!$B:$B,$A21,'SO2'!$A:$A,"RSSSO2")+SUMIFS('SO2'!K:K,'SO2'!$B:$B,$A21,'SO2'!$A:$A,"TRNSO2")</f>
        <v>1302.1478994820166</v>
      </c>
      <c r="K21" s="21">
        <f>SUMIFS('SO2'!L:L,'SO2'!$B:$B,$A21,'SO2'!$A:$A,"BIOESO2")+SUMIFS('SO2'!L:L,'SO2'!$B:$B,$A21,'SO2'!$A:$A,"COMSO2")+SUMIFS('SO2'!L:L,'SO2'!$B:$B,$A21,'SO2'!$A:$A,"ELCSO2")+SUMIFS('SO2'!L:L,'SO2'!$B:$B,$A21,'SO2'!$A:$A,"ETHSO2")+SUMIFS('SO2'!L:L,'SO2'!$B:$B,$A21,'SO2'!$A:$A,"INDSO2")+SUMIFS('SO2'!L:L,'SO2'!$B:$B,$A21,'SO2'!$A:$A,"REFSO2")+SUMIFS('SO2'!L:L,'SO2'!$B:$B,$A21,'SO2'!$A:$A,"RESSO2")+SUMIFS('SO2'!L:L,'SO2'!$B:$B,$A21,'SO2'!$A:$A,"RSSSO2")+SUMIFS('SO2'!L:L,'SO2'!$B:$B,$A21,'SO2'!$A:$A,"TRNSO2")</f>
        <v>1231.8565537909017</v>
      </c>
      <c r="M21" s="9" t="str">
        <f t="shared" si="0"/>
        <v>0020</v>
      </c>
      <c r="N21" s="9">
        <f>VLOOKUP($M21,scenarios!$A$2:$I$61,3)</f>
        <v>2060</v>
      </c>
      <c r="O21" s="9" t="str">
        <f>VLOOKUP($M21,scenarios!$A$2:$I$61,4)</f>
        <v>Ref</v>
      </c>
      <c r="P21" s="9">
        <f>VLOOKUP($M21,scenarios!$A$2:$I$61,5)</f>
        <v>10</v>
      </c>
      <c r="Q21" s="9" t="str">
        <f>VLOOKUP($M21,scenarios!$A$2:$I$61,6)</f>
        <v>Linear-Steady</v>
      </c>
      <c r="R21" s="9" t="str">
        <f>VLOOKUP($M21,scenarios!$A$2:$I$61,7)</f>
        <v>Doe4</v>
      </c>
      <c r="S21" s="9" t="str">
        <f>VLOOKUP($M21,scenarios!$A$2:$I$61,8)</f>
        <v>Ref</v>
      </c>
      <c r="T21" s="9" t="str">
        <f>VLOOKUP($M21,scenarios!$A$2:$I$61,9)</f>
        <v>Ref</v>
      </c>
    </row>
    <row r="22" spans="1:20" x14ac:dyDescent="0.3">
      <c r="A22" s="2" t="s">
        <v>179</v>
      </c>
      <c r="B22" s="21">
        <f>SUMIFS('SO2'!C:C,'SO2'!$B:$B,$A22,'SO2'!$A:$A,"BIOESO2")+SUMIFS('SO2'!C:C,'SO2'!$B:$B,$A22,'SO2'!$A:$A,"COMSO2")+SUMIFS('SO2'!C:C,'SO2'!$B:$B,$A22,'SO2'!$A:$A,"ELCSO2")+SUMIFS('SO2'!C:C,'SO2'!$B:$B,$A22,'SO2'!$A:$A,"ETHSO2")+SUMIFS('SO2'!C:C,'SO2'!$B:$B,$A22,'SO2'!$A:$A,"INDSO2")+SUMIFS('SO2'!C:C,'SO2'!$B:$B,$A22,'SO2'!$A:$A,"REFSO2")+SUMIFS('SO2'!C:C,'SO2'!$B:$B,$A22,'SO2'!$A:$A,"RESSO2")+SUMIFS('SO2'!C:C,'SO2'!$B:$B,$A22,'SO2'!$A:$A,"RSSSO2")+SUMIFS('SO2'!C:C,'SO2'!$B:$B,$A22,'SO2'!$A:$A,"TRNSO2")</f>
        <v>7222.2731361951664</v>
      </c>
      <c r="C22" s="21">
        <f>SUMIFS('SO2'!D:D,'SO2'!$B:$B,$A22,'SO2'!$A:$A,"BIOESO2")+SUMIFS('SO2'!D:D,'SO2'!$B:$B,$A22,'SO2'!$A:$A,"COMSO2")+SUMIFS('SO2'!D:D,'SO2'!$B:$B,$A22,'SO2'!$A:$A,"ELCSO2")+SUMIFS('SO2'!D:D,'SO2'!$B:$B,$A22,'SO2'!$A:$A,"ETHSO2")+SUMIFS('SO2'!D:D,'SO2'!$B:$B,$A22,'SO2'!$A:$A,"INDSO2")+SUMIFS('SO2'!D:D,'SO2'!$B:$B,$A22,'SO2'!$A:$A,"REFSO2")+SUMIFS('SO2'!D:D,'SO2'!$B:$B,$A22,'SO2'!$A:$A,"RESSO2")+SUMIFS('SO2'!D:D,'SO2'!$B:$B,$A22,'SO2'!$A:$A,"RSSSO2")+SUMIFS('SO2'!D:D,'SO2'!$B:$B,$A22,'SO2'!$A:$A,"TRNSO2")</f>
        <v>5814.0135837404969</v>
      </c>
      <c r="D22" s="21">
        <f>SUMIFS('SO2'!E:E,'SO2'!$B:$B,$A22,'SO2'!$A:$A,"BIOESO2")+SUMIFS('SO2'!E:E,'SO2'!$B:$B,$A22,'SO2'!$A:$A,"COMSO2")+SUMIFS('SO2'!E:E,'SO2'!$B:$B,$A22,'SO2'!$A:$A,"ELCSO2")+SUMIFS('SO2'!E:E,'SO2'!$B:$B,$A22,'SO2'!$A:$A,"ETHSO2")+SUMIFS('SO2'!E:E,'SO2'!$B:$B,$A22,'SO2'!$A:$A,"INDSO2")+SUMIFS('SO2'!E:E,'SO2'!$B:$B,$A22,'SO2'!$A:$A,"REFSO2")+SUMIFS('SO2'!E:E,'SO2'!$B:$B,$A22,'SO2'!$A:$A,"RESSO2")+SUMIFS('SO2'!E:E,'SO2'!$B:$B,$A22,'SO2'!$A:$A,"RSSSO2")+SUMIFS('SO2'!E:E,'SO2'!$B:$B,$A22,'SO2'!$A:$A,"TRNSO2")</f>
        <v>3224.0742296758895</v>
      </c>
      <c r="E22" s="21">
        <f>SUMIFS('SO2'!F:F,'SO2'!$B:$B,$A22,'SO2'!$A:$A,"BIOESO2")+SUMIFS('SO2'!F:F,'SO2'!$B:$B,$A22,'SO2'!$A:$A,"COMSO2")+SUMIFS('SO2'!F:F,'SO2'!$B:$B,$A22,'SO2'!$A:$A,"ELCSO2")+SUMIFS('SO2'!F:F,'SO2'!$B:$B,$A22,'SO2'!$A:$A,"ETHSO2")+SUMIFS('SO2'!F:F,'SO2'!$B:$B,$A22,'SO2'!$A:$A,"INDSO2")+SUMIFS('SO2'!F:F,'SO2'!$B:$B,$A22,'SO2'!$A:$A,"REFSO2")+SUMIFS('SO2'!F:F,'SO2'!$B:$B,$A22,'SO2'!$A:$A,"RESSO2")+SUMIFS('SO2'!F:F,'SO2'!$B:$B,$A22,'SO2'!$A:$A,"RSSSO2")+SUMIFS('SO2'!F:F,'SO2'!$B:$B,$A22,'SO2'!$A:$A,"TRNSO2")</f>
        <v>2913.6665371751942</v>
      </c>
      <c r="F22" s="21">
        <f>SUMIFS('SO2'!G:G,'SO2'!$B:$B,$A22,'SO2'!$A:$A,"BIOESO2")+SUMIFS('SO2'!G:G,'SO2'!$B:$B,$A22,'SO2'!$A:$A,"COMSO2")+SUMIFS('SO2'!G:G,'SO2'!$B:$B,$A22,'SO2'!$A:$A,"ELCSO2")+SUMIFS('SO2'!G:G,'SO2'!$B:$B,$A22,'SO2'!$A:$A,"ETHSO2")+SUMIFS('SO2'!G:G,'SO2'!$B:$B,$A22,'SO2'!$A:$A,"INDSO2")+SUMIFS('SO2'!G:G,'SO2'!$B:$B,$A22,'SO2'!$A:$A,"REFSO2")+SUMIFS('SO2'!G:G,'SO2'!$B:$B,$A22,'SO2'!$A:$A,"RESSO2")+SUMIFS('SO2'!G:G,'SO2'!$B:$B,$A22,'SO2'!$A:$A,"RSSSO2")+SUMIFS('SO2'!G:G,'SO2'!$B:$B,$A22,'SO2'!$A:$A,"TRNSO2")</f>
        <v>2219.8590606665025</v>
      </c>
      <c r="G22" s="21">
        <f>SUMIFS('SO2'!H:H,'SO2'!$B:$B,$A22,'SO2'!$A:$A,"BIOESO2")+SUMIFS('SO2'!H:H,'SO2'!$B:$B,$A22,'SO2'!$A:$A,"COMSO2")+SUMIFS('SO2'!H:H,'SO2'!$B:$B,$A22,'SO2'!$A:$A,"ELCSO2")+SUMIFS('SO2'!H:H,'SO2'!$B:$B,$A22,'SO2'!$A:$A,"ETHSO2")+SUMIFS('SO2'!H:H,'SO2'!$B:$B,$A22,'SO2'!$A:$A,"INDSO2")+SUMIFS('SO2'!H:H,'SO2'!$B:$B,$A22,'SO2'!$A:$A,"REFSO2")+SUMIFS('SO2'!H:H,'SO2'!$B:$B,$A22,'SO2'!$A:$A,"RESSO2")+SUMIFS('SO2'!H:H,'SO2'!$B:$B,$A22,'SO2'!$A:$A,"RSSSO2")+SUMIFS('SO2'!H:H,'SO2'!$B:$B,$A22,'SO2'!$A:$A,"TRNSO2")</f>
        <v>1725.7235036554259</v>
      </c>
      <c r="H22" s="21">
        <f>SUMIFS('SO2'!I:I,'SO2'!$B:$B,$A22,'SO2'!$A:$A,"BIOESO2")+SUMIFS('SO2'!I:I,'SO2'!$B:$B,$A22,'SO2'!$A:$A,"COMSO2")+SUMIFS('SO2'!I:I,'SO2'!$B:$B,$A22,'SO2'!$A:$A,"ELCSO2")+SUMIFS('SO2'!I:I,'SO2'!$B:$B,$A22,'SO2'!$A:$A,"ETHSO2")+SUMIFS('SO2'!I:I,'SO2'!$B:$B,$A22,'SO2'!$A:$A,"INDSO2")+SUMIFS('SO2'!I:I,'SO2'!$B:$B,$A22,'SO2'!$A:$A,"REFSO2")+SUMIFS('SO2'!I:I,'SO2'!$B:$B,$A22,'SO2'!$A:$A,"RESSO2")+SUMIFS('SO2'!I:I,'SO2'!$B:$B,$A22,'SO2'!$A:$A,"RSSSO2")+SUMIFS('SO2'!I:I,'SO2'!$B:$B,$A22,'SO2'!$A:$A,"TRNSO2")</f>
        <v>1596.0407081671297</v>
      </c>
      <c r="I22" s="21">
        <f>SUMIFS('SO2'!J:J,'SO2'!$B:$B,$A22,'SO2'!$A:$A,"BIOESO2")+SUMIFS('SO2'!J:J,'SO2'!$B:$B,$A22,'SO2'!$A:$A,"COMSO2")+SUMIFS('SO2'!J:J,'SO2'!$B:$B,$A22,'SO2'!$A:$A,"ELCSO2")+SUMIFS('SO2'!J:J,'SO2'!$B:$B,$A22,'SO2'!$A:$A,"ETHSO2")+SUMIFS('SO2'!J:J,'SO2'!$B:$B,$A22,'SO2'!$A:$A,"INDSO2")+SUMIFS('SO2'!J:J,'SO2'!$B:$B,$A22,'SO2'!$A:$A,"REFSO2")+SUMIFS('SO2'!J:J,'SO2'!$B:$B,$A22,'SO2'!$A:$A,"RESSO2")+SUMIFS('SO2'!J:J,'SO2'!$B:$B,$A22,'SO2'!$A:$A,"RSSSO2")+SUMIFS('SO2'!J:J,'SO2'!$B:$B,$A22,'SO2'!$A:$A,"TRNSO2")</f>
        <v>1352.5041151170819</v>
      </c>
      <c r="J22" s="21">
        <f>SUMIFS('SO2'!K:K,'SO2'!$B:$B,$A22,'SO2'!$A:$A,"BIOESO2")+SUMIFS('SO2'!K:K,'SO2'!$B:$B,$A22,'SO2'!$A:$A,"COMSO2")+SUMIFS('SO2'!K:K,'SO2'!$B:$B,$A22,'SO2'!$A:$A,"ELCSO2")+SUMIFS('SO2'!K:K,'SO2'!$B:$B,$A22,'SO2'!$A:$A,"ETHSO2")+SUMIFS('SO2'!K:K,'SO2'!$B:$B,$A22,'SO2'!$A:$A,"INDSO2")+SUMIFS('SO2'!K:K,'SO2'!$B:$B,$A22,'SO2'!$A:$A,"REFSO2")+SUMIFS('SO2'!K:K,'SO2'!$B:$B,$A22,'SO2'!$A:$A,"RESSO2")+SUMIFS('SO2'!K:K,'SO2'!$B:$B,$A22,'SO2'!$A:$A,"RSSSO2")+SUMIFS('SO2'!K:K,'SO2'!$B:$B,$A22,'SO2'!$A:$A,"TRNSO2")</f>
        <v>1302.1478994825591</v>
      </c>
      <c r="K22" s="21">
        <f>SUMIFS('SO2'!L:L,'SO2'!$B:$B,$A22,'SO2'!$A:$A,"BIOESO2")+SUMIFS('SO2'!L:L,'SO2'!$B:$B,$A22,'SO2'!$A:$A,"COMSO2")+SUMIFS('SO2'!L:L,'SO2'!$B:$B,$A22,'SO2'!$A:$A,"ELCSO2")+SUMIFS('SO2'!L:L,'SO2'!$B:$B,$A22,'SO2'!$A:$A,"ETHSO2")+SUMIFS('SO2'!L:L,'SO2'!$B:$B,$A22,'SO2'!$A:$A,"INDSO2")+SUMIFS('SO2'!L:L,'SO2'!$B:$B,$A22,'SO2'!$A:$A,"REFSO2")+SUMIFS('SO2'!L:L,'SO2'!$B:$B,$A22,'SO2'!$A:$A,"RESSO2")+SUMIFS('SO2'!L:L,'SO2'!$B:$B,$A22,'SO2'!$A:$A,"RSSSO2")+SUMIFS('SO2'!L:L,'SO2'!$B:$B,$A22,'SO2'!$A:$A,"TRNSO2")</f>
        <v>1228.5806915677285</v>
      </c>
      <c r="M22" s="9" t="str">
        <f t="shared" si="0"/>
        <v>0021</v>
      </c>
      <c r="N22" s="9">
        <f>VLOOKUP($M22,scenarios!$A$2:$I$61,3)</f>
        <v>2060</v>
      </c>
      <c r="O22" s="9" t="str">
        <f>VLOOKUP($M22,scenarios!$A$2:$I$61,4)</f>
        <v>Ref</v>
      </c>
      <c r="P22" s="9">
        <f>VLOOKUP($M22,scenarios!$A$2:$I$61,5)</f>
        <v>10</v>
      </c>
      <c r="Q22" s="9" t="str">
        <f>VLOOKUP($M22,scenarios!$A$2:$I$61,6)</f>
        <v>Linear-Steady</v>
      </c>
      <c r="R22" s="9" t="str">
        <f>VLOOKUP($M22,scenarios!$A$2:$I$61,7)</f>
        <v>Doe2</v>
      </c>
      <c r="S22" s="9" t="str">
        <f>VLOOKUP($M22,scenarios!$A$2:$I$61,8)</f>
        <v>Ref</v>
      </c>
      <c r="T22" s="9" t="str">
        <f>VLOOKUP($M22,scenarios!$A$2:$I$61,9)</f>
        <v>Ref</v>
      </c>
    </row>
    <row r="23" spans="1:20" x14ac:dyDescent="0.3">
      <c r="A23" s="2" t="s">
        <v>180</v>
      </c>
      <c r="B23" s="21">
        <f>SUMIFS('SO2'!C:C,'SO2'!$B:$B,$A23,'SO2'!$A:$A,"BIOESO2")+SUMIFS('SO2'!C:C,'SO2'!$B:$B,$A23,'SO2'!$A:$A,"COMSO2")+SUMIFS('SO2'!C:C,'SO2'!$B:$B,$A23,'SO2'!$A:$A,"ELCSO2")+SUMIFS('SO2'!C:C,'SO2'!$B:$B,$A23,'SO2'!$A:$A,"ETHSO2")+SUMIFS('SO2'!C:C,'SO2'!$B:$B,$A23,'SO2'!$A:$A,"INDSO2")+SUMIFS('SO2'!C:C,'SO2'!$B:$B,$A23,'SO2'!$A:$A,"REFSO2")+SUMIFS('SO2'!C:C,'SO2'!$B:$B,$A23,'SO2'!$A:$A,"RESSO2")+SUMIFS('SO2'!C:C,'SO2'!$B:$B,$A23,'SO2'!$A:$A,"RSSSO2")+SUMIFS('SO2'!C:C,'SO2'!$B:$B,$A23,'SO2'!$A:$A,"TRNSO2")</f>
        <v>7219.9655395268128</v>
      </c>
      <c r="C23" s="21">
        <f>SUMIFS('SO2'!D:D,'SO2'!$B:$B,$A23,'SO2'!$A:$A,"BIOESO2")+SUMIFS('SO2'!D:D,'SO2'!$B:$B,$A23,'SO2'!$A:$A,"COMSO2")+SUMIFS('SO2'!D:D,'SO2'!$B:$B,$A23,'SO2'!$A:$A,"ELCSO2")+SUMIFS('SO2'!D:D,'SO2'!$B:$B,$A23,'SO2'!$A:$A,"ETHSO2")+SUMIFS('SO2'!D:D,'SO2'!$B:$B,$A23,'SO2'!$A:$A,"INDSO2")+SUMIFS('SO2'!D:D,'SO2'!$B:$B,$A23,'SO2'!$A:$A,"REFSO2")+SUMIFS('SO2'!D:D,'SO2'!$B:$B,$A23,'SO2'!$A:$A,"RESSO2")+SUMIFS('SO2'!D:D,'SO2'!$B:$B,$A23,'SO2'!$A:$A,"RSSSO2")+SUMIFS('SO2'!D:D,'SO2'!$B:$B,$A23,'SO2'!$A:$A,"TRNSO2")</f>
        <v>5811.6916514215372</v>
      </c>
      <c r="D23" s="21">
        <f>SUMIFS('SO2'!E:E,'SO2'!$B:$B,$A23,'SO2'!$A:$A,"BIOESO2")+SUMIFS('SO2'!E:E,'SO2'!$B:$B,$A23,'SO2'!$A:$A,"COMSO2")+SUMIFS('SO2'!E:E,'SO2'!$B:$B,$A23,'SO2'!$A:$A,"ELCSO2")+SUMIFS('SO2'!E:E,'SO2'!$B:$B,$A23,'SO2'!$A:$A,"ETHSO2")+SUMIFS('SO2'!E:E,'SO2'!$B:$B,$A23,'SO2'!$A:$A,"INDSO2")+SUMIFS('SO2'!E:E,'SO2'!$B:$B,$A23,'SO2'!$A:$A,"REFSO2")+SUMIFS('SO2'!E:E,'SO2'!$B:$B,$A23,'SO2'!$A:$A,"RESSO2")+SUMIFS('SO2'!E:E,'SO2'!$B:$B,$A23,'SO2'!$A:$A,"RSSSO2")+SUMIFS('SO2'!E:E,'SO2'!$B:$B,$A23,'SO2'!$A:$A,"TRNSO2")</f>
        <v>3222.5104438546764</v>
      </c>
      <c r="E23" s="21">
        <f>SUMIFS('SO2'!F:F,'SO2'!$B:$B,$A23,'SO2'!$A:$A,"BIOESO2")+SUMIFS('SO2'!F:F,'SO2'!$B:$B,$A23,'SO2'!$A:$A,"COMSO2")+SUMIFS('SO2'!F:F,'SO2'!$B:$B,$A23,'SO2'!$A:$A,"ELCSO2")+SUMIFS('SO2'!F:F,'SO2'!$B:$B,$A23,'SO2'!$A:$A,"ETHSO2")+SUMIFS('SO2'!F:F,'SO2'!$B:$B,$A23,'SO2'!$A:$A,"INDSO2")+SUMIFS('SO2'!F:F,'SO2'!$B:$B,$A23,'SO2'!$A:$A,"REFSO2")+SUMIFS('SO2'!F:F,'SO2'!$B:$B,$A23,'SO2'!$A:$A,"RESSO2")+SUMIFS('SO2'!F:F,'SO2'!$B:$B,$A23,'SO2'!$A:$A,"RSSSO2")+SUMIFS('SO2'!F:F,'SO2'!$B:$B,$A23,'SO2'!$A:$A,"TRNSO2")</f>
        <v>2910.4983537677449</v>
      </c>
      <c r="F23" s="21">
        <f>SUMIFS('SO2'!G:G,'SO2'!$B:$B,$A23,'SO2'!$A:$A,"BIOESO2")+SUMIFS('SO2'!G:G,'SO2'!$B:$B,$A23,'SO2'!$A:$A,"COMSO2")+SUMIFS('SO2'!G:G,'SO2'!$B:$B,$A23,'SO2'!$A:$A,"ELCSO2")+SUMIFS('SO2'!G:G,'SO2'!$B:$B,$A23,'SO2'!$A:$A,"ETHSO2")+SUMIFS('SO2'!G:G,'SO2'!$B:$B,$A23,'SO2'!$A:$A,"INDSO2")+SUMIFS('SO2'!G:G,'SO2'!$B:$B,$A23,'SO2'!$A:$A,"REFSO2")+SUMIFS('SO2'!G:G,'SO2'!$B:$B,$A23,'SO2'!$A:$A,"RESSO2")+SUMIFS('SO2'!G:G,'SO2'!$B:$B,$A23,'SO2'!$A:$A,"RSSSO2")+SUMIFS('SO2'!G:G,'SO2'!$B:$B,$A23,'SO2'!$A:$A,"TRNSO2")</f>
        <v>2225.6671575970799</v>
      </c>
      <c r="G23" s="21">
        <f>SUMIFS('SO2'!H:H,'SO2'!$B:$B,$A23,'SO2'!$A:$A,"BIOESO2")+SUMIFS('SO2'!H:H,'SO2'!$B:$B,$A23,'SO2'!$A:$A,"COMSO2")+SUMIFS('SO2'!H:H,'SO2'!$B:$B,$A23,'SO2'!$A:$A,"ELCSO2")+SUMIFS('SO2'!H:H,'SO2'!$B:$B,$A23,'SO2'!$A:$A,"ETHSO2")+SUMIFS('SO2'!H:H,'SO2'!$B:$B,$A23,'SO2'!$A:$A,"INDSO2")+SUMIFS('SO2'!H:H,'SO2'!$B:$B,$A23,'SO2'!$A:$A,"REFSO2")+SUMIFS('SO2'!H:H,'SO2'!$B:$B,$A23,'SO2'!$A:$A,"RESSO2")+SUMIFS('SO2'!H:H,'SO2'!$B:$B,$A23,'SO2'!$A:$A,"RSSSO2")+SUMIFS('SO2'!H:H,'SO2'!$B:$B,$A23,'SO2'!$A:$A,"TRNSO2")</f>
        <v>1723.8900386782068</v>
      </c>
      <c r="H23" s="21">
        <f>SUMIFS('SO2'!I:I,'SO2'!$B:$B,$A23,'SO2'!$A:$A,"BIOESO2")+SUMIFS('SO2'!I:I,'SO2'!$B:$B,$A23,'SO2'!$A:$A,"COMSO2")+SUMIFS('SO2'!I:I,'SO2'!$B:$B,$A23,'SO2'!$A:$A,"ELCSO2")+SUMIFS('SO2'!I:I,'SO2'!$B:$B,$A23,'SO2'!$A:$A,"ETHSO2")+SUMIFS('SO2'!I:I,'SO2'!$B:$B,$A23,'SO2'!$A:$A,"INDSO2")+SUMIFS('SO2'!I:I,'SO2'!$B:$B,$A23,'SO2'!$A:$A,"REFSO2")+SUMIFS('SO2'!I:I,'SO2'!$B:$B,$A23,'SO2'!$A:$A,"RESSO2")+SUMIFS('SO2'!I:I,'SO2'!$B:$B,$A23,'SO2'!$A:$A,"RSSSO2")+SUMIFS('SO2'!I:I,'SO2'!$B:$B,$A23,'SO2'!$A:$A,"TRNSO2")</f>
        <v>1606.2650258831425</v>
      </c>
      <c r="I23" s="21">
        <f>SUMIFS('SO2'!J:J,'SO2'!$B:$B,$A23,'SO2'!$A:$A,"BIOESO2")+SUMIFS('SO2'!J:J,'SO2'!$B:$B,$A23,'SO2'!$A:$A,"COMSO2")+SUMIFS('SO2'!J:J,'SO2'!$B:$B,$A23,'SO2'!$A:$A,"ELCSO2")+SUMIFS('SO2'!J:J,'SO2'!$B:$B,$A23,'SO2'!$A:$A,"ETHSO2")+SUMIFS('SO2'!J:J,'SO2'!$B:$B,$A23,'SO2'!$A:$A,"INDSO2")+SUMIFS('SO2'!J:J,'SO2'!$B:$B,$A23,'SO2'!$A:$A,"REFSO2")+SUMIFS('SO2'!J:J,'SO2'!$B:$B,$A23,'SO2'!$A:$A,"RESSO2")+SUMIFS('SO2'!J:J,'SO2'!$B:$B,$A23,'SO2'!$A:$A,"RSSSO2")+SUMIFS('SO2'!J:J,'SO2'!$B:$B,$A23,'SO2'!$A:$A,"TRNSO2")</f>
        <v>1352.7990414797507</v>
      </c>
      <c r="J23" s="21">
        <f>SUMIFS('SO2'!K:K,'SO2'!$B:$B,$A23,'SO2'!$A:$A,"BIOESO2")+SUMIFS('SO2'!K:K,'SO2'!$B:$B,$A23,'SO2'!$A:$A,"COMSO2")+SUMIFS('SO2'!K:K,'SO2'!$B:$B,$A23,'SO2'!$A:$A,"ELCSO2")+SUMIFS('SO2'!K:K,'SO2'!$B:$B,$A23,'SO2'!$A:$A,"ETHSO2")+SUMIFS('SO2'!K:K,'SO2'!$B:$B,$A23,'SO2'!$A:$A,"INDSO2")+SUMIFS('SO2'!K:K,'SO2'!$B:$B,$A23,'SO2'!$A:$A,"REFSO2")+SUMIFS('SO2'!K:K,'SO2'!$B:$B,$A23,'SO2'!$A:$A,"RESSO2")+SUMIFS('SO2'!K:K,'SO2'!$B:$B,$A23,'SO2'!$A:$A,"RSSSO2")+SUMIFS('SO2'!K:K,'SO2'!$B:$B,$A23,'SO2'!$A:$A,"TRNSO2")</f>
        <v>1306.0571844155609</v>
      </c>
      <c r="K23" s="21">
        <f>SUMIFS('SO2'!L:L,'SO2'!$B:$B,$A23,'SO2'!$A:$A,"BIOESO2")+SUMIFS('SO2'!L:L,'SO2'!$B:$B,$A23,'SO2'!$A:$A,"COMSO2")+SUMIFS('SO2'!L:L,'SO2'!$B:$B,$A23,'SO2'!$A:$A,"ELCSO2")+SUMIFS('SO2'!L:L,'SO2'!$B:$B,$A23,'SO2'!$A:$A,"ETHSO2")+SUMIFS('SO2'!L:L,'SO2'!$B:$B,$A23,'SO2'!$A:$A,"INDSO2")+SUMIFS('SO2'!L:L,'SO2'!$B:$B,$A23,'SO2'!$A:$A,"REFSO2")+SUMIFS('SO2'!L:L,'SO2'!$B:$B,$A23,'SO2'!$A:$A,"RESSO2")+SUMIFS('SO2'!L:L,'SO2'!$B:$B,$A23,'SO2'!$A:$A,"RSSSO2")+SUMIFS('SO2'!L:L,'SO2'!$B:$B,$A23,'SO2'!$A:$A,"TRNSO2")</f>
        <v>1249.5162557534561</v>
      </c>
      <c r="M23" s="9" t="str">
        <f t="shared" si="0"/>
        <v>0022</v>
      </c>
      <c r="N23" s="9">
        <f>VLOOKUP($M23,scenarios!$A$2:$I$61,3)</f>
        <v>2060</v>
      </c>
      <c r="O23" s="9" t="str">
        <f>VLOOKUP($M23,scenarios!$A$2:$I$61,4)</f>
        <v>Ref</v>
      </c>
      <c r="P23" s="9">
        <f>VLOOKUP($M23,scenarios!$A$2:$I$61,5)</f>
        <v>20</v>
      </c>
      <c r="Q23" s="9" t="str">
        <f>VLOOKUP($M23,scenarios!$A$2:$I$61,6)</f>
        <v>Linear-Steady</v>
      </c>
      <c r="R23" s="9" t="str">
        <f>VLOOKUP($M23,scenarios!$A$2:$I$61,7)</f>
        <v>Low</v>
      </c>
      <c r="S23" s="9" t="str">
        <f>VLOOKUP($M23,scenarios!$A$2:$I$61,8)</f>
        <v>Ref</v>
      </c>
      <c r="T23" s="9" t="str">
        <f>VLOOKUP($M23,scenarios!$A$2:$I$61,9)</f>
        <v>Ref</v>
      </c>
    </row>
    <row r="24" spans="1:20" x14ac:dyDescent="0.3">
      <c r="A24" s="2" t="s">
        <v>181</v>
      </c>
      <c r="B24" s="21">
        <f>SUMIFS('SO2'!C:C,'SO2'!$B:$B,$A24,'SO2'!$A:$A,"BIOESO2")+SUMIFS('SO2'!C:C,'SO2'!$B:$B,$A24,'SO2'!$A:$A,"COMSO2")+SUMIFS('SO2'!C:C,'SO2'!$B:$B,$A24,'SO2'!$A:$A,"ELCSO2")+SUMIFS('SO2'!C:C,'SO2'!$B:$B,$A24,'SO2'!$A:$A,"ETHSO2")+SUMIFS('SO2'!C:C,'SO2'!$B:$B,$A24,'SO2'!$A:$A,"INDSO2")+SUMIFS('SO2'!C:C,'SO2'!$B:$B,$A24,'SO2'!$A:$A,"REFSO2")+SUMIFS('SO2'!C:C,'SO2'!$B:$B,$A24,'SO2'!$A:$A,"RESSO2")+SUMIFS('SO2'!C:C,'SO2'!$B:$B,$A24,'SO2'!$A:$A,"RSSSO2")+SUMIFS('SO2'!C:C,'SO2'!$B:$B,$A24,'SO2'!$A:$A,"TRNSO2")</f>
        <v>7219.9655395268128</v>
      </c>
      <c r="C24" s="21">
        <f>SUMIFS('SO2'!D:D,'SO2'!$B:$B,$A24,'SO2'!$A:$A,"BIOESO2")+SUMIFS('SO2'!D:D,'SO2'!$B:$B,$A24,'SO2'!$A:$A,"COMSO2")+SUMIFS('SO2'!D:D,'SO2'!$B:$B,$A24,'SO2'!$A:$A,"ELCSO2")+SUMIFS('SO2'!D:D,'SO2'!$B:$B,$A24,'SO2'!$A:$A,"ETHSO2")+SUMIFS('SO2'!D:D,'SO2'!$B:$B,$A24,'SO2'!$A:$A,"INDSO2")+SUMIFS('SO2'!D:D,'SO2'!$B:$B,$A24,'SO2'!$A:$A,"REFSO2")+SUMIFS('SO2'!D:D,'SO2'!$B:$B,$A24,'SO2'!$A:$A,"RESSO2")+SUMIFS('SO2'!D:D,'SO2'!$B:$B,$A24,'SO2'!$A:$A,"RSSSO2")+SUMIFS('SO2'!D:D,'SO2'!$B:$B,$A24,'SO2'!$A:$A,"TRNSO2")</f>
        <v>5811.6916514215482</v>
      </c>
      <c r="D24" s="21">
        <f>SUMIFS('SO2'!E:E,'SO2'!$B:$B,$A24,'SO2'!$A:$A,"BIOESO2")+SUMIFS('SO2'!E:E,'SO2'!$B:$B,$A24,'SO2'!$A:$A,"COMSO2")+SUMIFS('SO2'!E:E,'SO2'!$B:$B,$A24,'SO2'!$A:$A,"ELCSO2")+SUMIFS('SO2'!E:E,'SO2'!$B:$B,$A24,'SO2'!$A:$A,"ETHSO2")+SUMIFS('SO2'!E:E,'SO2'!$B:$B,$A24,'SO2'!$A:$A,"INDSO2")+SUMIFS('SO2'!E:E,'SO2'!$B:$B,$A24,'SO2'!$A:$A,"REFSO2")+SUMIFS('SO2'!E:E,'SO2'!$B:$B,$A24,'SO2'!$A:$A,"RESSO2")+SUMIFS('SO2'!E:E,'SO2'!$B:$B,$A24,'SO2'!$A:$A,"RSSSO2")+SUMIFS('SO2'!E:E,'SO2'!$B:$B,$A24,'SO2'!$A:$A,"TRNSO2")</f>
        <v>3222.5104438489752</v>
      </c>
      <c r="E24" s="21">
        <f>SUMIFS('SO2'!F:F,'SO2'!$B:$B,$A24,'SO2'!$A:$A,"BIOESO2")+SUMIFS('SO2'!F:F,'SO2'!$B:$B,$A24,'SO2'!$A:$A,"COMSO2")+SUMIFS('SO2'!F:F,'SO2'!$B:$B,$A24,'SO2'!$A:$A,"ELCSO2")+SUMIFS('SO2'!F:F,'SO2'!$B:$B,$A24,'SO2'!$A:$A,"ETHSO2")+SUMIFS('SO2'!F:F,'SO2'!$B:$B,$A24,'SO2'!$A:$A,"INDSO2")+SUMIFS('SO2'!F:F,'SO2'!$B:$B,$A24,'SO2'!$A:$A,"REFSO2")+SUMIFS('SO2'!F:F,'SO2'!$B:$B,$A24,'SO2'!$A:$A,"RESSO2")+SUMIFS('SO2'!F:F,'SO2'!$B:$B,$A24,'SO2'!$A:$A,"RSSSO2")+SUMIFS('SO2'!F:F,'SO2'!$B:$B,$A24,'SO2'!$A:$A,"TRNSO2")</f>
        <v>2911.0052629847291</v>
      </c>
      <c r="F24" s="21">
        <f>SUMIFS('SO2'!G:G,'SO2'!$B:$B,$A24,'SO2'!$A:$A,"BIOESO2")+SUMIFS('SO2'!G:G,'SO2'!$B:$B,$A24,'SO2'!$A:$A,"COMSO2")+SUMIFS('SO2'!G:G,'SO2'!$B:$B,$A24,'SO2'!$A:$A,"ELCSO2")+SUMIFS('SO2'!G:G,'SO2'!$B:$B,$A24,'SO2'!$A:$A,"ETHSO2")+SUMIFS('SO2'!G:G,'SO2'!$B:$B,$A24,'SO2'!$A:$A,"INDSO2")+SUMIFS('SO2'!G:G,'SO2'!$B:$B,$A24,'SO2'!$A:$A,"REFSO2")+SUMIFS('SO2'!G:G,'SO2'!$B:$B,$A24,'SO2'!$A:$A,"RESSO2")+SUMIFS('SO2'!G:G,'SO2'!$B:$B,$A24,'SO2'!$A:$A,"RSSSO2")+SUMIFS('SO2'!G:G,'SO2'!$B:$B,$A24,'SO2'!$A:$A,"TRNSO2")</f>
        <v>2225.6671575969481</v>
      </c>
      <c r="G24" s="21">
        <f>SUMIFS('SO2'!H:H,'SO2'!$B:$B,$A24,'SO2'!$A:$A,"BIOESO2")+SUMIFS('SO2'!H:H,'SO2'!$B:$B,$A24,'SO2'!$A:$A,"COMSO2")+SUMIFS('SO2'!H:H,'SO2'!$B:$B,$A24,'SO2'!$A:$A,"ELCSO2")+SUMIFS('SO2'!H:H,'SO2'!$B:$B,$A24,'SO2'!$A:$A,"ETHSO2")+SUMIFS('SO2'!H:H,'SO2'!$B:$B,$A24,'SO2'!$A:$A,"INDSO2")+SUMIFS('SO2'!H:H,'SO2'!$B:$B,$A24,'SO2'!$A:$A,"REFSO2")+SUMIFS('SO2'!H:H,'SO2'!$B:$B,$A24,'SO2'!$A:$A,"RESSO2")+SUMIFS('SO2'!H:H,'SO2'!$B:$B,$A24,'SO2'!$A:$A,"RSSSO2")+SUMIFS('SO2'!H:H,'SO2'!$B:$B,$A24,'SO2'!$A:$A,"TRNSO2")</f>
        <v>1723.890038678217</v>
      </c>
      <c r="H24" s="21">
        <f>SUMIFS('SO2'!I:I,'SO2'!$B:$B,$A24,'SO2'!$A:$A,"BIOESO2")+SUMIFS('SO2'!I:I,'SO2'!$B:$B,$A24,'SO2'!$A:$A,"COMSO2")+SUMIFS('SO2'!I:I,'SO2'!$B:$B,$A24,'SO2'!$A:$A,"ELCSO2")+SUMIFS('SO2'!I:I,'SO2'!$B:$B,$A24,'SO2'!$A:$A,"ETHSO2")+SUMIFS('SO2'!I:I,'SO2'!$B:$B,$A24,'SO2'!$A:$A,"INDSO2")+SUMIFS('SO2'!I:I,'SO2'!$B:$B,$A24,'SO2'!$A:$A,"REFSO2")+SUMIFS('SO2'!I:I,'SO2'!$B:$B,$A24,'SO2'!$A:$A,"RESSO2")+SUMIFS('SO2'!I:I,'SO2'!$B:$B,$A24,'SO2'!$A:$A,"RSSSO2")+SUMIFS('SO2'!I:I,'SO2'!$B:$B,$A24,'SO2'!$A:$A,"TRNSO2")</f>
        <v>1606.2650258850458</v>
      </c>
      <c r="I24" s="21">
        <f>SUMIFS('SO2'!J:J,'SO2'!$B:$B,$A24,'SO2'!$A:$A,"BIOESO2")+SUMIFS('SO2'!J:J,'SO2'!$B:$B,$A24,'SO2'!$A:$A,"COMSO2")+SUMIFS('SO2'!J:J,'SO2'!$B:$B,$A24,'SO2'!$A:$A,"ELCSO2")+SUMIFS('SO2'!J:J,'SO2'!$B:$B,$A24,'SO2'!$A:$A,"ETHSO2")+SUMIFS('SO2'!J:J,'SO2'!$B:$B,$A24,'SO2'!$A:$A,"INDSO2")+SUMIFS('SO2'!J:J,'SO2'!$B:$B,$A24,'SO2'!$A:$A,"REFSO2")+SUMIFS('SO2'!J:J,'SO2'!$B:$B,$A24,'SO2'!$A:$A,"RESSO2")+SUMIFS('SO2'!J:J,'SO2'!$B:$B,$A24,'SO2'!$A:$A,"RSSSO2")+SUMIFS('SO2'!J:J,'SO2'!$B:$B,$A24,'SO2'!$A:$A,"TRNSO2")</f>
        <v>1352.7990414797484</v>
      </c>
      <c r="J24" s="21">
        <f>SUMIFS('SO2'!K:K,'SO2'!$B:$B,$A24,'SO2'!$A:$A,"BIOESO2")+SUMIFS('SO2'!K:K,'SO2'!$B:$B,$A24,'SO2'!$A:$A,"COMSO2")+SUMIFS('SO2'!K:K,'SO2'!$B:$B,$A24,'SO2'!$A:$A,"ELCSO2")+SUMIFS('SO2'!K:K,'SO2'!$B:$B,$A24,'SO2'!$A:$A,"ETHSO2")+SUMIFS('SO2'!K:K,'SO2'!$B:$B,$A24,'SO2'!$A:$A,"INDSO2")+SUMIFS('SO2'!K:K,'SO2'!$B:$B,$A24,'SO2'!$A:$A,"REFSO2")+SUMIFS('SO2'!K:K,'SO2'!$B:$B,$A24,'SO2'!$A:$A,"RESSO2")+SUMIFS('SO2'!K:K,'SO2'!$B:$B,$A24,'SO2'!$A:$A,"RSSSO2")+SUMIFS('SO2'!K:K,'SO2'!$B:$B,$A24,'SO2'!$A:$A,"TRNSO2")</f>
        <v>1306.0571844154783</v>
      </c>
      <c r="K24" s="21">
        <f>SUMIFS('SO2'!L:L,'SO2'!$B:$B,$A24,'SO2'!$A:$A,"BIOESO2")+SUMIFS('SO2'!L:L,'SO2'!$B:$B,$A24,'SO2'!$A:$A,"COMSO2")+SUMIFS('SO2'!L:L,'SO2'!$B:$B,$A24,'SO2'!$A:$A,"ELCSO2")+SUMIFS('SO2'!L:L,'SO2'!$B:$B,$A24,'SO2'!$A:$A,"ETHSO2")+SUMIFS('SO2'!L:L,'SO2'!$B:$B,$A24,'SO2'!$A:$A,"INDSO2")+SUMIFS('SO2'!L:L,'SO2'!$B:$B,$A24,'SO2'!$A:$A,"REFSO2")+SUMIFS('SO2'!L:L,'SO2'!$B:$B,$A24,'SO2'!$A:$A,"RESSO2")+SUMIFS('SO2'!L:L,'SO2'!$B:$B,$A24,'SO2'!$A:$A,"RSSSO2")+SUMIFS('SO2'!L:L,'SO2'!$B:$B,$A24,'SO2'!$A:$A,"TRNSO2")</f>
        <v>1249.5162557534686</v>
      </c>
      <c r="M24" s="9" t="str">
        <f t="shared" si="0"/>
        <v>0023</v>
      </c>
      <c r="N24" s="9">
        <f>VLOOKUP($M24,scenarios!$A$2:$I$61,3)</f>
        <v>2060</v>
      </c>
      <c r="O24" s="9" t="str">
        <f>VLOOKUP($M24,scenarios!$A$2:$I$61,4)</f>
        <v>Ref</v>
      </c>
      <c r="P24" s="9">
        <f>VLOOKUP($M24,scenarios!$A$2:$I$61,5)</f>
        <v>20</v>
      </c>
      <c r="Q24" s="9" t="str">
        <f>VLOOKUP($M24,scenarios!$A$2:$I$61,6)</f>
        <v>Linear-Steady</v>
      </c>
      <c r="R24" s="9" t="str">
        <f>VLOOKUP($M24,scenarios!$A$2:$I$61,7)</f>
        <v>Doe4</v>
      </c>
      <c r="S24" s="9" t="str">
        <f>VLOOKUP($M24,scenarios!$A$2:$I$61,8)</f>
        <v>Ref</v>
      </c>
      <c r="T24" s="9" t="str">
        <f>VLOOKUP($M24,scenarios!$A$2:$I$61,9)</f>
        <v>Ref</v>
      </c>
    </row>
    <row r="25" spans="1:20" x14ac:dyDescent="0.3">
      <c r="A25" s="2" t="s">
        <v>182</v>
      </c>
      <c r="B25" s="21">
        <f>SUMIFS('SO2'!C:C,'SO2'!$B:$B,$A25,'SO2'!$A:$A,"BIOESO2")+SUMIFS('SO2'!C:C,'SO2'!$B:$B,$A25,'SO2'!$A:$A,"COMSO2")+SUMIFS('SO2'!C:C,'SO2'!$B:$B,$A25,'SO2'!$A:$A,"ELCSO2")+SUMIFS('SO2'!C:C,'SO2'!$B:$B,$A25,'SO2'!$A:$A,"ETHSO2")+SUMIFS('SO2'!C:C,'SO2'!$B:$B,$A25,'SO2'!$A:$A,"INDSO2")+SUMIFS('SO2'!C:C,'SO2'!$B:$B,$A25,'SO2'!$A:$A,"REFSO2")+SUMIFS('SO2'!C:C,'SO2'!$B:$B,$A25,'SO2'!$A:$A,"RESSO2")+SUMIFS('SO2'!C:C,'SO2'!$B:$B,$A25,'SO2'!$A:$A,"RSSSO2")+SUMIFS('SO2'!C:C,'SO2'!$B:$B,$A25,'SO2'!$A:$A,"TRNSO2")</f>
        <v>7219.9655395268137</v>
      </c>
      <c r="C25" s="21">
        <f>SUMIFS('SO2'!D:D,'SO2'!$B:$B,$A25,'SO2'!$A:$A,"BIOESO2")+SUMIFS('SO2'!D:D,'SO2'!$B:$B,$A25,'SO2'!$A:$A,"COMSO2")+SUMIFS('SO2'!D:D,'SO2'!$B:$B,$A25,'SO2'!$A:$A,"ELCSO2")+SUMIFS('SO2'!D:D,'SO2'!$B:$B,$A25,'SO2'!$A:$A,"ETHSO2")+SUMIFS('SO2'!D:D,'SO2'!$B:$B,$A25,'SO2'!$A:$A,"INDSO2")+SUMIFS('SO2'!D:D,'SO2'!$B:$B,$A25,'SO2'!$A:$A,"REFSO2")+SUMIFS('SO2'!D:D,'SO2'!$B:$B,$A25,'SO2'!$A:$A,"RESSO2")+SUMIFS('SO2'!D:D,'SO2'!$B:$B,$A25,'SO2'!$A:$A,"RSSSO2")+SUMIFS('SO2'!D:D,'SO2'!$B:$B,$A25,'SO2'!$A:$A,"TRNSO2")</f>
        <v>5811.6916514215418</v>
      </c>
      <c r="D25" s="21">
        <f>SUMIFS('SO2'!E:E,'SO2'!$B:$B,$A25,'SO2'!$A:$A,"BIOESO2")+SUMIFS('SO2'!E:E,'SO2'!$B:$B,$A25,'SO2'!$A:$A,"COMSO2")+SUMIFS('SO2'!E:E,'SO2'!$B:$B,$A25,'SO2'!$A:$A,"ELCSO2")+SUMIFS('SO2'!E:E,'SO2'!$B:$B,$A25,'SO2'!$A:$A,"ETHSO2")+SUMIFS('SO2'!E:E,'SO2'!$B:$B,$A25,'SO2'!$A:$A,"INDSO2")+SUMIFS('SO2'!E:E,'SO2'!$B:$B,$A25,'SO2'!$A:$A,"REFSO2")+SUMIFS('SO2'!E:E,'SO2'!$B:$B,$A25,'SO2'!$A:$A,"RESSO2")+SUMIFS('SO2'!E:E,'SO2'!$B:$B,$A25,'SO2'!$A:$A,"RSSSO2")+SUMIFS('SO2'!E:E,'SO2'!$B:$B,$A25,'SO2'!$A:$A,"TRNSO2")</f>
        <v>3222.5104438532003</v>
      </c>
      <c r="E25" s="21">
        <f>SUMIFS('SO2'!F:F,'SO2'!$B:$B,$A25,'SO2'!$A:$A,"BIOESO2")+SUMIFS('SO2'!F:F,'SO2'!$B:$B,$A25,'SO2'!$A:$A,"COMSO2")+SUMIFS('SO2'!F:F,'SO2'!$B:$B,$A25,'SO2'!$A:$A,"ELCSO2")+SUMIFS('SO2'!F:F,'SO2'!$B:$B,$A25,'SO2'!$A:$A,"ETHSO2")+SUMIFS('SO2'!F:F,'SO2'!$B:$B,$A25,'SO2'!$A:$A,"INDSO2")+SUMIFS('SO2'!F:F,'SO2'!$B:$B,$A25,'SO2'!$A:$A,"REFSO2")+SUMIFS('SO2'!F:F,'SO2'!$B:$B,$A25,'SO2'!$A:$A,"RESSO2")+SUMIFS('SO2'!F:F,'SO2'!$B:$B,$A25,'SO2'!$A:$A,"RSSSO2")+SUMIFS('SO2'!F:F,'SO2'!$B:$B,$A25,'SO2'!$A:$A,"TRNSO2")</f>
        <v>2910.7888452461452</v>
      </c>
      <c r="F25" s="21">
        <f>SUMIFS('SO2'!G:G,'SO2'!$B:$B,$A25,'SO2'!$A:$A,"BIOESO2")+SUMIFS('SO2'!G:G,'SO2'!$B:$B,$A25,'SO2'!$A:$A,"COMSO2")+SUMIFS('SO2'!G:G,'SO2'!$B:$B,$A25,'SO2'!$A:$A,"ELCSO2")+SUMIFS('SO2'!G:G,'SO2'!$B:$B,$A25,'SO2'!$A:$A,"ETHSO2")+SUMIFS('SO2'!G:G,'SO2'!$B:$B,$A25,'SO2'!$A:$A,"INDSO2")+SUMIFS('SO2'!G:G,'SO2'!$B:$B,$A25,'SO2'!$A:$A,"REFSO2")+SUMIFS('SO2'!G:G,'SO2'!$B:$B,$A25,'SO2'!$A:$A,"RESSO2")+SUMIFS('SO2'!G:G,'SO2'!$B:$B,$A25,'SO2'!$A:$A,"RSSSO2")+SUMIFS('SO2'!G:G,'SO2'!$B:$B,$A25,'SO2'!$A:$A,"TRNSO2")</f>
        <v>2225.6671575970659</v>
      </c>
      <c r="G25" s="21">
        <f>SUMIFS('SO2'!H:H,'SO2'!$B:$B,$A25,'SO2'!$A:$A,"BIOESO2")+SUMIFS('SO2'!H:H,'SO2'!$B:$B,$A25,'SO2'!$A:$A,"COMSO2")+SUMIFS('SO2'!H:H,'SO2'!$B:$B,$A25,'SO2'!$A:$A,"ELCSO2")+SUMIFS('SO2'!H:H,'SO2'!$B:$B,$A25,'SO2'!$A:$A,"ETHSO2")+SUMIFS('SO2'!H:H,'SO2'!$B:$B,$A25,'SO2'!$A:$A,"INDSO2")+SUMIFS('SO2'!H:H,'SO2'!$B:$B,$A25,'SO2'!$A:$A,"REFSO2")+SUMIFS('SO2'!H:H,'SO2'!$B:$B,$A25,'SO2'!$A:$A,"RESSO2")+SUMIFS('SO2'!H:H,'SO2'!$B:$B,$A25,'SO2'!$A:$A,"RSSSO2")+SUMIFS('SO2'!H:H,'SO2'!$B:$B,$A25,'SO2'!$A:$A,"TRNSO2")</f>
        <v>1723.8900386782075</v>
      </c>
      <c r="H25" s="21">
        <f>SUMIFS('SO2'!I:I,'SO2'!$B:$B,$A25,'SO2'!$A:$A,"BIOESO2")+SUMIFS('SO2'!I:I,'SO2'!$B:$B,$A25,'SO2'!$A:$A,"COMSO2")+SUMIFS('SO2'!I:I,'SO2'!$B:$B,$A25,'SO2'!$A:$A,"ELCSO2")+SUMIFS('SO2'!I:I,'SO2'!$B:$B,$A25,'SO2'!$A:$A,"ETHSO2")+SUMIFS('SO2'!I:I,'SO2'!$B:$B,$A25,'SO2'!$A:$A,"INDSO2")+SUMIFS('SO2'!I:I,'SO2'!$B:$B,$A25,'SO2'!$A:$A,"REFSO2")+SUMIFS('SO2'!I:I,'SO2'!$B:$B,$A25,'SO2'!$A:$A,"RESSO2")+SUMIFS('SO2'!I:I,'SO2'!$B:$B,$A25,'SO2'!$A:$A,"RSSSO2")+SUMIFS('SO2'!I:I,'SO2'!$B:$B,$A25,'SO2'!$A:$A,"TRNSO2")</f>
        <v>1606.2650258819299</v>
      </c>
      <c r="I25" s="21">
        <f>SUMIFS('SO2'!J:J,'SO2'!$B:$B,$A25,'SO2'!$A:$A,"BIOESO2")+SUMIFS('SO2'!J:J,'SO2'!$B:$B,$A25,'SO2'!$A:$A,"COMSO2")+SUMIFS('SO2'!J:J,'SO2'!$B:$B,$A25,'SO2'!$A:$A,"ELCSO2")+SUMIFS('SO2'!J:J,'SO2'!$B:$B,$A25,'SO2'!$A:$A,"ETHSO2")+SUMIFS('SO2'!J:J,'SO2'!$B:$B,$A25,'SO2'!$A:$A,"INDSO2")+SUMIFS('SO2'!J:J,'SO2'!$B:$B,$A25,'SO2'!$A:$A,"REFSO2")+SUMIFS('SO2'!J:J,'SO2'!$B:$B,$A25,'SO2'!$A:$A,"RESSO2")+SUMIFS('SO2'!J:J,'SO2'!$B:$B,$A25,'SO2'!$A:$A,"RSSSO2")+SUMIFS('SO2'!J:J,'SO2'!$B:$B,$A25,'SO2'!$A:$A,"TRNSO2")</f>
        <v>1352.7980621595239</v>
      </c>
      <c r="J25" s="21">
        <f>SUMIFS('SO2'!K:K,'SO2'!$B:$B,$A25,'SO2'!$A:$A,"BIOESO2")+SUMIFS('SO2'!K:K,'SO2'!$B:$B,$A25,'SO2'!$A:$A,"COMSO2")+SUMIFS('SO2'!K:K,'SO2'!$B:$B,$A25,'SO2'!$A:$A,"ELCSO2")+SUMIFS('SO2'!K:K,'SO2'!$B:$B,$A25,'SO2'!$A:$A,"ETHSO2")+SUMIFS('SO2'!K:K,'SO2'!$B:$B,$A25,'SO2'!$A:$A,"INDSO2")+SUMIFS('SO2'!K:K,'SO2'!$B:$B,$A25,'SO2'!$A:$A,"REFSO2")+SUMIFS('SO2'!K:K,'SO2'!$B:$B,$A25,'SO2'!$A:$A,"RESSO2")+SUMIFS('SO2'!K:K,'SO2'!$B:$B,$A25,'SO2'!$A:$A,"RSSSO2")+SUMIFS('SO2'!K:K,'SO2'!$B:$B,$A25,'SO2'!$A:$A,"TRNSO2")</f>
        <v>1306.0571844154558</v>
      </c>
      <c r="K25" s="21">
        <f>SUMIFS('SO2'!L:L,'SO2'!$B:$B,$A25,'SO2'!$A:$A,"BIOESO2")+SUMIFS('SO2'!L:L,'SO2'!$B:$B,$A25,'SO2'!$A:$A,"COMSO2")+SUMIFS('SO2'!L:L,'SO2'!$B:$B,$A25,'SO2'!$A:$A,"ELCSO2")+SUMIFS('SO2'!L:L,'SO2'!$B:$B,$A25,'SO2'!$A:$A,"ETHSO2")+SUMIFS('SO2'!L:L,'SO2'!$B:$B,$A25,'SO2'!$A:$A,"INDSO2")+SUMIFS('SO2'!L:L,'SO2'!$B:$B,$A25,'SO2'!$A:$A,"REFSO2")+SUMIFS('SO2'!L:L,'SO2'!$B:$B,$A25,'SO2'!$A:$A,"RESSO2")+SUMIFS('SO2'!L:L,'SO2'!$B:$B,$A25,'SO2'!$A:$A,"RSSSO2")+SUMIFS('SO2'!L:L,'SO2'!$B:$B,$A25,'SO2'!$A:$A,"TRNSO2")</f>
        <v>1249.5162557534629</v>
      </c>
      <c r="M25" s="9" t="str">
        <f t="shared" si="0"/>
        <v>0024</v>
      </c>
      <c r="N25" s="9">
        <f>VLOOKUP($M25,scenarios!$A$2:$I$61,3)</f>
        <v>2060</v>
      </c>
      <c r="O25" s="9" t="str">
        <f>VLOOKUP($M25,scenarios!$A$2:$I$61,4)</f>
        <v>Ref</v>
      </c>
      <c r="P25" s="9">
        <f>VLOOKUP($M25,scenarios!$A$2:$I$61,5)</f>
        <v>20</v>
      </c>
      <c r="Q25" s="9" t="str">
        <f>VLOOKUP($M25,scenarios!$A$2:$I$61,6)</f>
        <v>Linear-Steady</v>
      </c>
      <c r="R25" s="9" t="str">
        <f>VLOOKUP($M25,scenarios!$A$2:$I$61,7)</f>
        <v>Doe2</v>
      </c>
      <c r="S25" s="9" t="str">
        <f>VLOOKUP($M25,scenarios!$A$2:$I$61,8)</f>
        <v>Ref</v>
      </c>
      <c r="T25" s="9" t="str">
        <f>VLOOKUP($M25,scenarios!$A$2:$I$61,9)</f>
        <v>Ref</v>
      </c>
    </row>
    <row r="26" spans="1:20" x14ac:dyDescent="0.3">
      <c r="A26" s="2" t="s">
        <v>25</v>
      </c>
      <c r="B26" s="21">
        <f>SUMIFS('SO2'!C:C,'SO2'!$B:$B,$A26,'SO2'!$A:$A,"BIOESO2")+SUMIFS('SO2'!C:C,'SO2'!$B:$B,$A26,'SO2'!$A:$A,"COMSO2")+SUMIFS('SO2'!C:C,'SO2'!$B:$B,$A26,'SO2'!$A:$A,"ELCSO2")+SUMIFS('SO2'!C:C,'SO2'!$B:$B,$A26,'SO2'!$A:$A,"ETHSO2")+SUMIFS('SO2'!C:C,'SO2'!$B:$B,$A26,'SO2'!$A:$A,"INDSO2")+SUMIFS('SO2'!C:C,'SO2'!$B:$B,$A26,'SO2'!$A:$A,"REFSO2")+SUMIFS('SO2'!C:C,'SO2'!$B:$B,$A26,'SO2'!$A:$A,"RESSO2")+SUMIFS('SO2'!C:C,'SO2'!$B:$B,$A26,'SO2'!$A:$A,"RSSSO2")+SUMIFS('SO2'!C:C,'SO2'!$B:$B,$A26,'SO2'!$A:$A,"TRNSO2")</f>
        <v>7219.9870489306422</v>
      </c>
      <c r="C26" s="21">
        <f>SUMIFS('SO2'!D:D,'SO2'!$B:$B,$A26,'SO2'!$A:$A,"BIOESO2")+SUMIFS('SO2'!D:D,'SO2'!$B:$B,$A26,'SO2'!$A:$A,"COMSO2")+SUMIFS('SO2'!D:D,'SO2'!$B:$B,$A26,'SO2'!$A:$A,"ELCSO2")+SUMIFS('SO2'!D:D,'SO2'!$B:$B,$A26,'SO2'!$A:$A,"ETHSO2")+SUMIFS('SO2'!D:D,'SO2'!$B:$B,$A26,'SO2'!$A:$A,"INDSO2")+SUMIFS('SO2'!D:D,'SO2'!$B:$B,$A26,'SO2'!$A:$A,"REFSO2")+SUMIFS('SO2'!D:D,'SO2'!$B:$B,$A26,'SO2'!$A:$A,"RESSO2")+SUMIFS('SO2'!D:D,'SO2'!$B:$B,$A26,'SO2'!$A:$A,"RSSSO2")+SUMIFS('SO2'!D:D,'SO2'!$B:$B,$A26,'SO2'!$A:$A,"TRNSO2")</f>
        <v>5811.6671614545221</v>
      </c>
      <c r="D26" s="21">
        <f>SUMIFS('SO2'!E:E,'SO2'!$B:$B,$A26,'SO2'!$A:$A,"BIOESO2")+SUMIFS('SO2'!E:E,'SO2'!$B:$B,$A26,'SO2'!$A:$A,"COMSO2")+SUMIFS('SO2'!E:E,'SO2'!$B:$B,$A26,'SO2'!$A:$A,"ELCSO2")+SUMIFS('SO2'!E:E,'SO2'!$B:$B,$A26,'SO2'!$A:$A,"ETHSO2")+SUMIFS('SO2'!E:E,'SO2'!$B:$B,$A26,'SO2'!$A:$A,"INDSO2")+SUMIFS('SO2'!E:E,'SO2'!$B:$B,$A26,'SO2'!$A:$A,"REFSO2")+SUMIFS('SO2'!E:E,'SO2'!$B:$B,$A26,'SO2'!$A:$A,"RESSO2")+SUMIFS('SO2'!E:E,'SO2'!$B:$B,$A26,'SO2'!$A:$A,"RSSSO2")+SUMIFS('SO2'!E:E,'SO2'!$B:$B,$A26,'SO2'!$A:$A,"TRNSO2")</f>
        <v>3221.573034326198</v>
      </c>
      <c r="E26" s="21">
        <f>SUMIFS('SO2'!F:F,'SO2'!$B:$B,$A26,'SO2'!$A:$A,"BIOESO2")+SUMIFS('SO2'!F:F,'SO2'!$B:$B,$A26,'SO2'!$A:$A,"COMSO2")+SUMIFS('SO2'!F:F,'SO2'!$B:$B,$A26,'SO2'!$A:$A,"ELCSO2")+SUMIFS('SO2'!F:F,'SO2'!$B:$B,$A26,'SO2'!$A:$A,"ETHSO2")+SUMIFS('SO2'!F:F,'SO2'!$B:$B,$A26,'SO2'!$A:$A,"INDSO2")+SUMIFS('SO2'!F:F,'SO2'!$B:$B,$A26,'SO2'!$A:$A,"REFSO2")+SUMIFS('SO2'!F:F,'SO2'!$B:$B,$A26,'SO2'!$A:$A,"RESSO2")+SUMIFS('SO2'!F:F,'SO2'!$B:$B,$A26,'SO2'!$A:$A,"RSSSO2")+SUMIFS('SO2'!F:F,'SO2'!$B:$B,$A26,'SO2'!$A:$A,"TRNSO2")</f>
        <v>2912.5214491089664</v>
      </c>
      <c r="F26" s="21">
        <f>SUMIFS('SO2'!G:G,'SO2'!$B:$B,$A26,'SO2'!$A:$A,"BIOESO2")+SUMIFS('SO2'!G:G,'SO2'!$B:$B,$A26,'SO2'!$A:$A,"COMSO2")+SUMIFS('SO2'!G:G,'SO2'!$B:$B,$A26,'SO2'!$A:$A,"ELCSO2")+SUMIFS('SO2'!G:G,'SO2'!$B:$B,$A26,'SO2'!$A:$A,"ETHSO2")+SUMIFS('SO2'!G:G,'SO2'!$B:$B,$A26,'SO2'!$A:$A,"INDSO2")+SUMIFS('SO2'!G:G,'SO2'!$B:$B,$A26,'SO2'!$A:$A,"REFSO2")+SUMIFS('SO2'!G:G,'SO2'!$B:$B,$A26,'SO2'!$A:$A,"RESSO2")+SUMIFS('SO2'!G:G,'SO2'!$B:$B,$A26,'SO2'!$A:$A,"RSSSO2")+SUMIFS('SO2'!G:G,'SO2'!$B:$B,$A26,'SO2'!$A:$A,"TRNSO2")</f>
        <v>2219.4240380257784</v>
      </c>
      <c r="G26" s="21">
        <f>SUMIFS('SO2'!H:H,'SO2'!$B:$B,$A26,'SO2'!$A:$A,"BIOESO2")+SUMIFS('SO2'!H:H,'SO2'!$B:$B,$A26,'SO2'!$A:$A,"COMSO2")+SUMIFS('SO2'!H:H,'SO2'!$B:$B,$A26,'SO2'!$A:$A,"ELCSO2")+SUMIFS('SO2'!H:H,'SO2'!$B:$B,$A26,'SO2'!$A:$A,"ETHSO2")+SUMIFS('SO2'!H:H,'SO2'!$B:$B,$A26,'SO2'!$A:$A,"INDSO2")+SUMIFS('SO2'!H:H,'SO2'!$B:$B,$A26,'SO2'!$A:$A,"REFSO2")+SUMIFS('SO2'!H:H,'SO2'!$B:$B,$A26,'SO2'!$A:$A,"RESSO2")+SUMIFS('SO2'!H:H,'SO2'!$B:$B,$A26,'SO2'!$A:$A,"RSSSO2")+SUMIFS('SO2'!H:H,'SO2'!$B:$B,$A26,'SO2'!$A:$A,"TRNSO2")</f>
        <v>1722.9146674427634</v>
      </c>
      <c r="H26" s="21">
        <f>SUMIFS('SO2'!I:I,'SO2'!$B:$B,$A26,'SO2'!$A:$A,"BIOESO2")+SUMIFS('SO2'!I:I,'SO2'!$B:$B,$A26,'SO2'!$A:$A,"COMSO2")+SUMIFS('SO2'!I:I,'SO2'!$B:$B,$A26,'SO2'!$A:$A,"ELCSO2")+SUMIFS('SO2'!I:I,'SO2'!$B:$B,$A26,'SO2'!$A:$A,"ETHSO2")+SUMIFS('SO2'!I:I,'SO2'!$B:$B,$A26,'SO2'!$A:$A,"INDSO2")+SUMIFS('SO2'!I:I,'SO2'!$B:$B,$A26,'SO2'!$A:$A,"REFSO2")+SUMIFS('SO2'!I:I,'SO2'!$B:$B,$A26,'SO2'!$A:$A,"RESSO2")+SUMIFS('SO2'!I:I,'SO2'!$B:$B,$A26,'SO2'!$A:$A,"RSSSO2")+SUMIFS('SO2'!I:I,'SO2'!$B:$B,$A26,'SO2'!$A:$A,"TRNSO2")</f>
        <v>1605.3691748422048</v>
      </c>
      <c r="I26" s="21">
        <f>SUMIFS('SO2'!J:J,'SO2'!$B:$B,$A26,'SO2'!$A:$A,"BIOESO2")+SUMIFS('SO2'!J:J,'SO2'!$B:$B,$A26,'SO2'!$A:$A,"COMSO2")+SUMIFS('SO2'!J:J,'SO2'!$B:$B,$A26,'SO2'!$A:$A,"ELCSO2")+SUMIFS('SO2'!J:J,'SO2'!$B:$B,$A26,'SO2'!$A:$A,"ETHSO2")+SUMIFS('SO2'!J:J,'SO2'!$B:$B,$A26,'SO2'!$A:$A,"INDSO2")+SUMIFS('SO2'!J:J,'SO2'!$B:$B,$A26,'SO2'!$A:$A,"REFSO2")+SUMIFS('SO2'!J:J,'SO2'!$B:$B,$A26,'SO2'!$A:$A,"RESSO2")+SUMIFS('SO2'!J:J,'SO2'!$B:$B,$A26,'SO2'!$A:$A,"RSSSO2")+SUMIFS('SO2'!J:J,'SO2'!$B:$B,$A26,'SO2'!$A:$A,"TRNSO2")</f>
        <v>1353.3603503978591</v>
      </c>
      <c r="J26" s="21">
        <f>SUMIFS('SO2'!K:K,'SO2'!$B:$B,$A26,'SO2'!$A:$A,"BIOESO2")+SUMIFS('SO2'!K:K,'SO2'!$B:$B,$A26,'SO2'!$A:$A,"COMSO2")+SUMIFS('SO2'!K:K,'SO2'!$B:$B,$A26,'SO2'!$A:$A,"ELCSO2")+SUMIFS('SO2'!K:K,'SO2'!$B:$B,$A26,'SO2'!$A:$A,"ETHSO2")+SUMIFS('SO2'!K:K,'SO2'!$B:$B,$A26,'SO2'!$A:$A,"INDSO2")+SUMIFS('SO2'!K:K,'SO2'!$B:$B,$A26,'SO2'!$A:$A,"REFSO2")+SUMIFS('SO2'!K:K,'SO2'!$B:$B,$A26,'SO2'!$A:$A,"RESSO2")+SUMIFS('SO2'!K:K,'SO2'!$B:$B,$A26,'SO2'!$A:$A,"RSSSO2")+SUMIFS('SO2'!K:K,'SO2'!$B:$B,$A26,'SO2'!$A:$A,"TRNSO2")</f>
        <v>1295.0753543305966</v>
      </c>
      <c r="K26" s="21">
        <f>SUMIFS('SO2'!L:L,'SO2'!$B:$B,$A26,'SO2'!$A:$A,"BIOESO2")+SUMIFS('SO2'!L:L,'SO2'!$B:$B,$A26,'SO2'!$A:$A,"COMSO2")+SUMIFS('SO2'!L:L,'SO2'!$B:$B,$A26,'SO2'!$A:$A,"ELCSO2")+SUMIFS('SO2'!L:L,'SO2'!$B:$B,$A26,'SO2'!$A:$A,"ETHSO2")+SUMIFS('SO2'!L:L,'SO2'!$B:$B,$A26,'SO2'!$A:$A,"INDSO2")+SUMIFS('SO2'!L:L,'SO2'!$B:$B,$A26,'SO2'!$A:$A,"REFSO2")+SUMIFS('SO2'!L:L,'SO2'!$B:$B,$A26,'SO2'!$A:$A,"RESSO2")+SUMIFS('SO2'!L:L,'SO2'!$B:$B,$A26,'SO2'!$A:$A,"RSSSO2")+SUMIFS('SO2'!L:L,'SO2'!$B:$B,$A26,'SO2'!$A:$A,"TRNSO2")</f>
        <v>1234.1170792277505</v>
      </c>
      <c r="M26" s="9" t="str">
        <f t="shared" si="0"/>
        <v>0025</v>
      </c>
      <c r="N26" s="9">
        <f>VLOOKUP($M26,scenarios!$A$2:$I$61,3)</f>
        <v>2060</v>
      </c>
      <c r="O26" s="9" t="str">
        <f>VLOOKUP($M26,scenarios!$A$2:$I$61,4)</f>
        <v>Ref</v>
      </c>
      <c r="P26" s="9" t="str">
        <f>VLOOKUP($M26,scenarios!$A$2:$I$61,5)</f>
        <v>Ref</v>
      </c>
      <c r="Q26" s="9" t="str">
        <f>VLOOKUP($M26,scenarios!$A$2:$I$61,6)</f>
        <v>Ref</v>
      </c>
      <c r="R26" s="9" t="str">
        <f>VLOOKUP($M26,scenarios!$A$2:$I$61,7)</f>
        <v>Ref</v>
      </c>
      <c r="S26" s="9">
        <f>VLOOKUP($M26,scenarios!$A$2:$I$61,8)</f>
        <v>2030</v>
      </c>
      <c r="T26" s="9" t="str">
        <f>VLOOKUP($M26,scenarios!$A$2:$I$61,9)</f>
        <v>Ref</v>
      </c>
    </row>
    <row r="27" spans="1:20" x14ac:dyDescent="0.3">
      <c r="A27" s="2" t="s">
        <v>171</v>
      </c>
      <c r="B27" s="21">
        <f>SUMIFS('SO2'!C:C,'SO2'!$B:$B,$A27,'SO2'!$A:$A,"BIOESO2")+SUMIFS('SO2'!C:C,'SO2'!$B:$B,$A27,'SO2'!$A:$A,"COMSO2")+SUMIFS('SO2'!C:C,'SO2'!$B:$B,$A27,'SO2'!$A:$A,"ELCSO2")+SUMIFS('SO2'!C:C,'SO2'!$B:$B,$A27,'SO2'!$A:$A,"ETHSO2")+SUMIFS('SO2'!C:C,'SO2'!$B:$B,$A27,'SO2'!$A:$A,"INDSO2")+SUMIFS('SO2'!C:C,'SO2'!$B:$B,$A27,'SO2'!$A:$A,"REFSO2")+SUMIFS('SO2'!C:C,'SO2'!$B:$B,$A27,'SO2'!$A:$A,"RESSO2")+SUMIFS('SO2'!C:C,'SO2'!$B:$B,$A27,'SO2'!$A:$A,"RSSSO2")+SUMIFS('SO2'!C:C,'SO2'!$B:$B,$A27,'SO2'!$A:$A,"TRNSO2")</f>
        <v>7219.9676916664102</v>
      </c>
      <c r="C27" s="21">
        <f>SUMIFS('SO2'!D:D,'SO2'!$B:$B,$A27,'SO2'!$A:$A,"BIOESO2")+SUMIFS('SO2'!D:D,'SO2'!$B:$B,$A27,'SO2'!$A:$A,"COMSO2")+SUMIFS('SO2'!D:D,'SO2'!$B:$B,$A27,'SO2'!$A:$A,"ELCSO2")+SUMIFS('SO2'!D:D,'SO2'!$B:$B,$A27,'SO2'!$A:$A,"ETHSO2")+SUMIFS('SO2'!D:D,'SO2'!$B:$B,$A27,'SO2'!$A:$A,"INDSO2")+SUMIFS('SO2'!D:D,'SO2'!$B:$B,$A27,'SO2'!$A:$A,"REFSO2")+SUMIFS('SO2'!D:D,'SO2'!$B:$B,$A27,'SO2'!$A:$A,"RESSO2")+SUMIFS('SO2'!D:D,'SO2'!$B:$B,$A27,'SO2'!$A:$A,"RSSSO2")+SUMIFS('SO2'!D:D,'SO2'!$B:$B,$A27,'SO2'!$A:$A,"TRNSO2")</f>
        <v>5811.6648668404159</v>
      </c>
      <c r="D27" s="21">
        <f>SUMIFS('SO2'!E:E,'SO2'!$B:$B,$A27,'SO2'!$A:$A,"BIOESO2")+SUMIFS('SO2'!E:E,'SO2'!$B:$B,$A27,'SO2'!$A:$A,"COMSO2")+SUMIFS('SO2'!E:E,'SO2'!$B:$B,$A27,'SO2'!$A:$A,"ELCSO2")+SUMIFS('SO2'!E:E,'SO2'!$B:$B,$A27,'SO2'!$A:$A,"ETHSO2")+SUMIFS('SO2'!E:E,'SO2'!$B:$B,$A27,'SO2'!$A:$A,"INDSO2")+SUMIFS('SO2'!E:E,'SO2'!$B:$B,$A27,'SO2'!$A:$A,"REFSO2")+SUMIFS('SO2'!E:E,'SO2'!$B:$B,$A27,'SO2'!$A:$A,"RESSO2")+SUMIFS('SO2'!E:E,'SO2'!$B:$B,$A27,'SO2'!$A:$A,"RSSSO2")+SUMIFS('SO2'!E:E,'SO2'!$B:$B,$A27,'SO2'!$A:$A,"TRNSO2")</f>
        <v>3222.7149752405676</v>
      </c>
      <c r="E27" s="21">
        <f>SUMIFS('SO2'!F:F,'SO2'!$B:$B,$A27,'SO2'!$A:$A,"BIOESO2")+SUMIFS('SO2'!F:F,'SO2'!$B:$B,$A27,'SO2'!$A:$A,"COMSO2")+SUMIFS('SO2'!F:F,'SO2'!$B:$B,$A27,'SO2'!$A:$A,"ELCSO2")+SUMIFS('SO2'!F:F,'SO2'!$B:$B,$A27,'SO2'!$A:$A,"ETHSO2")+SUMIFS('SO2'!F:F,'SO2'!$B:$B,$A27,'SO2'!$A:$A,"INDSO2")+SUMIFS('SO2'!F:F,'SO2'!$B:$B,$A27,'SO2'!$A:$A,"REFSO2")+SUMIFS('SO2'!F:F,'SO2'!$B:$B,$A27,'SO2'!$A:$A,"RESSO2")+SUMIFS('SO2'!F:F,'SO2'!$B:$B,$A27,'SO2'!$A:$A,"RSSSO2")+SUMIFS('SO2'!F:F,'SO2'!$B:$B,$A27,'SO2'!$A:$A,"TRNSO2")</f>
        <v>2911.7558871696051</v>
      </c>
      <c r="F27" s="21">
        <f>SUMIFS('SO2'!G:G,'SO2'!$B:$B,$A27,'SO2'!$A:$A,"BIOESO2")+SUMIFS('SO2'!G:G,'SO2'!$B:$B,$A27,'SO2'!$A:$A,"COMSO2")+SUMIFS('SO2'!G:G,'SO2'!$B:$B,$A27,'SO2'!$A:$A,"ELCSO2")+SUMIFS('SO2'!G:G,'SO2'!$B:$B,$A27,'SO2'!$A:$A,"ETHSO2")+SUMIFS('SO2'!G:G,'SO2'!$B:$B,$A27,'SO2'!$A:$A,"INDSO2")+SUMIFS('SO2'!G:G,'SO2'!$B:$B,$A27,'SO2'!$A:$A,"REFSO2")+SUMIFS('SO2'!G:G,'SO2'!$B:$B,$A27,'SO2'!$A:$A,"RESSO2")+SUMIFS('SO2'!G:G,'SO2'!$B:$B,$A27,'SO2'!$A:$A,"RSSSO2")+SUMIFS('SO2'!G:G,'SO2'!$B:$B,$A27,'SO2'!$A:$A,"TRNSO2")</f>
        <v>2219.1119059932466</v>
      </c>
      <c r="G27" s="21">
        <f>SUMIFS('SO2'!H:H,'SO2'!$B:$B,$A27,'SO2'!$A:$A,"BIOESO2")+SUMIFS('SO2'!H:H,'SO2'!$B:$B,$A27,'SO2'!$A:$A,"COMSO2")+SUMIFS('SO2'!H:H,'SO2'!$B:$B,$A27,'SO2'!$A:$A,"ELCSO2")+SUMIFS('SO2'!H:H,'SO2'!$B:$B,$A27,'SO2'!$A:$A,"ETHSO2")+SUMIFS('SO2'!H:H,'SO2'!$B:$B,$A27,'SO2'!$A:$A,"INDSO2")+SUMIFS('SO2'!H:H,'SO2'!$B:$B,$A27,'SO2'!$A:$A,"REFSO2")+SUMIFS('SO2'!H:H,'SO2'!$B:$B,$A27,'SO2'!$A:$A,"RESSO2")+SUMIFS('SO2'!H:H,'SO2'!$B:$B,$A27,'SO2'!$A:$A,"RSSSO2")+SUMIFS('SO2'!H:H,'SO2'!$B:$B,$A27,'SO2'!$A:$A,"TRNSO2")</f>
        <v>1725.3472288079213</v>
      </c>
      <c r="H27" s="21">
        <f>SUMIFS('SO2'!I:I,'SO2'!$B:$B,$A27,'SO2'!$A:$A,"BIOESO2")+SUMIFS('SO2'!I:I,'SO2'!$B:$B,$A27,'SO2'!$A:$A,"COMSO2")+SUMIFS('SO2'!I:I,'SO2'!$B:$B,$A27,'SO2'!$A:$A,"ELCSO2")+SUMIFS('SO2'!I:I,'SO2'!$B:$B,$A27,'SO2'!$A:$A,"ETHSO2")+SUMIFS('SO2'!I:I,'SO2'!$B:$B,$A27,'SO2'!$A:$A,"INDSO2")+SUMIFS('SO2'!I:I,'SO2'!$B:$B,$A27,'SO2'!$A:$A,"REFSO2")+SUMIFS('SO2'!I:I,'SO2'!$B:$B,$A27,'SO2'!$A:$A,"RESSO2")+SUMIFS('SO2'!I:I,'SO2'!$B:$B,$A27,'SO2'!$A:$A,"RSSSO2")+SUMIFS('SO2'!I:I,'SO2'!$B:$B,$A27,'SO2'!$A:$A,"TRNSO2")</f>
        <v>1600.1616243186711</v>
      </c>
      <c r="I27" s="21">
        <f>SUMIFS('SO2'!J:J,'SO2'!$B:$B,$A27,'SO2'!$A:$A,"BIOESO2")+SUMIFS('SO2'!J:J,'SO2'!$B:$B,$A27,'SO2'!$A:$A,"COMSO2")+SUMIFS('SO2'!J:J,'SO2'!$B:$B,$A27,'SO2'!$A:$A,"ELCSO2")+SUMIFS('SO2'!J:J,'SO2'!$B:$B,$A27,'SO2'!$A:$A,"ETHSO2")+SUMIFS('SO2'!J:J,'SO2'!$B:$B,$A27,'SO2'!$A:$A,"INDSO2")+SUMIFS('SO2'!J:J,'SO2'!$B:$B,$A27,'SO2'!$A:$A,"REFSO2")+SUMIFS('SO2'!J:J,'SO2'!$B:$B,$A27,'SO2'!$A:$A,"RESSO2")+SUMIFS('SO2'!J:J,'SO2'!$B:$B,$A27,'SO2'!$A:$A,"RSSSO2")+SUMIFS('SO2'!J:J,'SO2'!$B:$B,$A27,'SO2'!$A:$A,"TRNSO2")</f>
        <v>1352.0803958598763</v>
      </c>
      <c r="J27" s="21">
        <f>SUMIFS('SO2'!K:K,'SO2'!$B:$B,$A27,'SO2'!$A:$A,"BIOESO2")+SUMIFS('SO2'!K:K,'SO2'!$B:$B,$A27,'SO2'!$A:$A,"COMSO2")+SUMIFS('SO2'!K:K,'SO2'!$B:$B,$A27,'SO2'!$A:$A,"ELCSO2")+SUMIFS('SO2'!K:K,'SO2'!$B:$B,$A27,'SO2'!$A:$A,"ETHSO2")+SUMIFS('SO2'!K:K,'SO2'!$B:$B,$A27,'SO2'!$A:$A,"INDSO2")+SUMIFS('SO2'!K:K,'SO2'!$B:$B,$A27,'SO2'!$A:$A,"REFSO2")+SUMIFS('SO2'!K:K,'SO2'!$B:$B,$A27,'SO2'!$A:$A,"RESSO2")+SUMIFS('SO2'!K:K,'SO2'!$B:$B,$A27,'SO2'!$A:$A,"RSSSO2")+SUMIFS('SO2'!K:K,'SO2'!$B:$B,$A27,'SO2'!$A:$A,"TRNSO2")</f>
        <v>1300.1597829947382</v>
      </c>
      <c r="K27" s="21">
        <f>SUMIFS('SO2'!L:L,'SO2'!$B:$B,$A27,'SO2'!$A:$A,"BIOESO2")+SUMIFS('SO2'!L:L,'SO2'!$B:$B,$A27,'SO2'!$A:$A,"COMSO2")+SUMIFS('SO2'!L:L,'SO2'!$B:$B,$A27,'SO2'!$A:$A,"ELCSO2")+SUMIFS('SO2'!L:L,'SO2'!$B:$B,$A27,'SO2'!$A:$A,"ETHSO2")+SUMIFS('SO2'!L:L,'SO2'!$B:$B,$A27,'SO2'!$A:$A,"INDSO2")+SUMIFS('SO2'!L:L,'SO2'!$B:$B,$A27,'SO2'!$A:$A,"REFSO2")+SUMIFS('SO2'!L:L,'SO2'!$B:$B,$A27,'SO2'!$A:$A,"RESSO2")+SUMIFS('SO2'!L:L,'SO2'!$B:$B,$A27,'SO2'!$A:$A,"RSSSO2")+SUMIFS('SO2'!L:L,'SO2'!$B:$B,$A27,'SO2'!$A:$A,"TRNSO2")</f>
        <v>1228.8219701217513</v>
      </c>
      <c r="M27" s="9" t="str">
        <f t="shared" si="0"/>
        <v>0026</v>
      </c>
      <c r="N27" s="9">
        <f>VLOOKUP($M27,scenarios!$A$2:$I$61,3)</f>
        <v>2060</v>
      </c>
      <c r="O27" s="9" t="str">
        <f>VLOOKUP($M27,scenarios!$A$2:$I$61,4)</f>
        <v>Ref</v>
      </c>
      <c r="P27" s="9">
        <f>VLOOKUP($M27,scenarios!$A$2:$I$61,5)</f>
        <v>10</v>
      </c>
      <c r="Q27" s="9" t="str">
        <f>VLOOKUP($M27,scenarios!$A$2:$I$61,6)</f>
        <v>Ref</v>
      </c>
      <c r="R27" s="9" t="str">
        <f>VLOOKUP($M27,scenarios!$A$2:$I$61,7)</f>
        <v>Ref</v>
      </c>
      <c r="S27" s="9">
        <f>VLOOKUP($M27,scenarios!$A$2:$I$61,8)</f>
        <v>2030</v>
      </c>
      <c r="T27" s="9" t="str">
        <f>VLOOKUP($M27,scenarios!$A$2:$I$61,9)</f>
        <v>Ref</v>
      </c>
    </row>
    <row r="28" spans="1:20" x14ac:dyDescent="0.3">
      <c r="A28" s="2" t="s">
        <v>183</v>
      </c>
      <c r="B28" s="21">
        <f>SUMIFS('SO2'!C:C,'SO2'!$B:$B,$A28,'SO2'!$A:$A,"BIOESO2")+SUMIFS('SO2'!C:C,'SO2'!$B:$B,$A28,'SO2'!$A:$A,"COMSO2")+SUMIFS('SO2'!C:C,'SO2'!$B:$B,$A28,'SO2'!$A:$A,"ELCSO2")+SUMIFS('SO2'!C:C,'SO2'!$B:$B,$A28,'SO2'!$A:$A,"ETHSO2")+SUMIFS('SO2'!C:C,'SO2'!$B:$B,$A28,'SO2'!$A:$A,"INDSO2")+SUMIFS('SO2'!C:C,'SO2'!$B:$B,$A28,'SO2'!$A:$A,"REFSO2")+SUMIFS('SO2'!C:C,'SO2'!$B:$B,$A28,'SO2'!$A:$A,"RESSO2")+SUMIFS('SO2'!C:C,'SO2'!$B:$B,$A28,'SO2'!$A:$A,"RSSSO2")+SUMIFS('SO2'!C:C,'SO2'!$B:$B,$A28,'SO2'!$A:$A,"TRNSO2")</f>
        <v>7222.2709840980842</v>
      </c>
      <c r="C28" s="21">
        <f>SUMIFS('SO2'!D:D,'SO2'!$B:$B,$A28,'SO2'!$A:$A,"BIOESO2")+SUMIFS('SO2'!D:D,'SO2'!$B:$B,$A28,'SO2'!$A:$A,"COMSO2")+SUMIFS('SO2'!D:D,'SO2'!$B:$B,$A28,'SO2'!$A:$A,"ELCSO2")+SUMIFS('SO2'!D:D,'SO2'!$B:$B,$A28,'SO2'!$A:$A,"ETHSO2")+SUMIFS('SO2'!D:D,'SO2'!$B:$B,$A28,'SO2'!$A:$A,"INDSO2")+SUMIFS('SO2'!D:D,'SO2'!$B:$B,$A28,'SO2'!$A:$A,"REFSO2")+SUMIFS('SO2'!D:D,'SO2'!$B:$B,$A28,'SO2'!$A:$A,"RESSO2")+SUMIFS('SO2'!D:D,'SO2'!$B:$B,$A28,'SO2'!$A:$A,"RSSSO2")+SUMIFS('SO2'!D:D,'SO2'!$B:$B,$A28,'SO2'!$A:$A,"TRNSO2")</f>
        <v>5814.300098906795</v>
      </c>
      <c r="D28" s="21">
        <f>SUMIFS('SO2'!E:E,'SO2'!$B:$B,$A28,'SO2'!$A:$A,"BIOESO2")+SUMIFS('SO2'!E:E,'SO2'!$B:$B,$A28,'SO2'!$A:$A,"COMSO2")+SUMIFS('SO2'!E:E,'SO2'!$B:$B,$A28,'SO2'!$A:$A,"ELCSO2")+SUMIFS('SO2'!E:E,'SO2'!$B:$B,$A28,'SO2'!$A:$A,"ETHSO2")+SUMIFS('SO2'!E:E,'SO2'!$B:$B,$A28,'SO2'!$A:$A,"INDSO2")+SUMIFS('SO2'!E:E,'SO2'!$B:$B,$A28,'SO2'!$A:$A,"REFSO2")+SUMIFS('SO2'!E:E,'SO2'!$B:$B,$A28,'SO2'!$A:$A,"RESSO2")+SUMIFS('SO2'!E:E,'SO2'!$B:$B,$A28,'SO2'!$A:$A,"RSSSO2")+SUMIFS('SO2'!E:E,'SO2'!$B:$B,$A28,'SO2'!$A:$A,"TRNSO2")</f>
        <v>3223.7772352635807</v>
      </c>
      <c r="E28" s="21">
        <f>SUMIFS('SO2'!F:F,'SO2'!$B:$B,$A28,'SO2'!$A:$A,"BIOESO2")+SUMIFS('SO2'!F:F,'SO2'!$B:$B,$A28,'SO2'!$A:$A,"COMSO2")+SUMIFS('SO2'!F:F,'SO2'!$B:$B,$A28,'SO2'!$A:$A,"ELCSO2")+SUMIFS('SO2'!F:F,'SO2'!$B:$B,$A28,'SO2'!$A:$A,"ETHSO2")+SUMIFS('SO2'!F:F,'SO2'!$B:$B,$A28,'SO2'!$A:$A,"INDSO2")+SUMIFS('SO2'!F:F,'SO2'!$B:$B,$A28,'SO2'!$A:$A,"REFSO2")+SUMIFS('SO2'!F:F,'SO2'!$B:$B,$A28,'SO2'!$A:$A,"RESSO2")+SUMIFS('SO2'!F:F,'SO2'!$B:$B,$A28,'SO2'!$A:$A,"RSSSO2")+SUMIFS('SO2'!F:F,'SO2'!$B:$B,$A28,'SO2'!$A:$A,"TRNSO2")</f>
        <v>2912.8812604427235</v>
      </c>
      <c r="F28" s="21">
        <f>SUMIFS('SO2'!G:G,'SO2'!$B:$B,$A28,'SO2'!$A:$A,"BIOESO2")+SUMIFS('SO2'!G:G,'SO2'!$B:$B,$A28,'SO2'!$A:$A,"COMSO2")+SUMIFS('SO2'!G:G,'SO2'!$B:$B,$A28,'SO2'!$A:$A,"ELCSO2")+SUMIFS('SO2'!G:G,'SO2'!$B:$B,$A28,'SO2'!$A:$A,"ETHSO2")+SUMIFS('SO2'!G:G,'SO2'!$B:$B,$A28,'SO2'!$A:$A,"INDSO2")+SUMIFS('SO2'!G:G,'SO2'!$B:$B,$A28,'SO2'!$A:$A,"REFSO2")+SUMIFS('SO2'!G:G,'SO2'!$B:$B,$A28,'SO2'!$A:$A,"RESSO2")+SUMIFS('SO2'!G:G,'SO2'!$B:$B,$A28,'SO2'!$A:$A,"RSSSO2")+SUMIFS('SO2'!G:G,'SO2'!$B:$B,$A28,'SO2'!$A:$A,"TRNSO2")</f>
        <v>2225.8292122998405</v>
      </c>
      <c r="G28" s="21">
        <f>SUMIFS('SO2'!H:H,'SO2'!$B:$B,$A28,'SO2'!$A:$A,"BIOESO2")+SUMIFS('SO2'!H:H,'SO2'!$B:$B,$A28,'SO2'!$A:$A,"COMSO2")+SUMIFS('SO2'!H:H,'SO2'!$B:$B,$A28,'SO2'!$A:$A,"ELCSO2")+SUMIFS('SO2'!H:H,'SO2'!$B:$B,$A28,'SO2'!$A:$A,"ETHSO2")+SUMIFS('SO2'!H:H,'SO2'!$B:$B,$A28,'SO2'!$A:$A,"INDSO2")+SUMIFS('SO2'!H:H,'SO2'!$B:$B,$A28,'SO2'!$A:$A,"REFSO2")+SUMIFS('SO2'!H:H,'SO2'!$B:$B,$A28,'SO2'!$A:$A,"RESSO2")+SUMIFS('SO2'!H:H,'SO2'!$B:$B,$A28,'SO2'!$A:$A,"RSSSO2")+SUMIFS('SO2'!H:H,'SO2'!$B:$B,$A28,'SO2'!$A:$A,"TRNSO2")</f>
        <v>1726.277203335866</v>
      </c>
      <c r="H28" s="21">
        <f>SUMIFS('SO2'!I:I,'SO2'!$B:$B,$A28,'SO2'!$A:$A,"BIOESO2")+SUMIFS('SO2'!I:I,'SO2'!$B:$B,$A28,'SO2'!$A:$A,"COMSO2")+SUMIFS('SO2'!I:I,'SO2'!$B:$B,$A28,'SO2'!$A:$A,"ELCSO2")+SUMIFS('SO2'!I:I,'SO2'!$B:$B,$A28,'SO2'!$A:$A,"ETHSO2")+SUMIFS('SO2'!I:I,'SO2'!$B:$B,$A28,'SO2'!$A:$A,"INDSO2")+SUMIFS('SO2'!I:I,'SO2'!$B:$B,$A28,'SO2'!$A:$A,"REFSO2")+SUMIFS('SO2'!I:I,'SO2'!$B:$B,$A28,'SO2'!$A:$A,"RESSO2")+SUMIFS('SO2'!I:I,'SO2'!$B:$B,$A28,'SO2'!$A:$A,"RSSSO2")+SUMIFS('SO2'!I:I,'SO2'!$B:$B,$A28,'SO2'!$A:$A,"TRNSO2")</f>
        <v>1609.3716608647028</v>
      </c>
      <c r="I28" s="21">
        <f>SUMIFS('SO2'!J:J,'SO2'!$B:$B,$A28,'SO2'!$A:$A,"BIOESO2")+SUMIFS('SO2'!J:J,'SO2'!$B:$B,$A28,'SO2'!$A:$A,"COMSO2")+SUMIFS('SO2'!J:J,'SO2'!$B:$B,$A28,'SO2'!$A:$A,"ELCSO2")+SUMIFS('SO2'!J:J,'SO2'!$B:$B,$A28,'SO2'!$A:$A,"ETHSO2")+SUMIFS('SO2'!J:J,'SO2'!$B:$B,$A28,'SO2'!$A:$A,"INDSO2")+SUMIFS('SO2'!J:J,'SO2'!$B:$B,$A28,'SO2'!$A:$A,"REFSO2")+SUMIFS('SO2'!J:J,'SO2'!$B:$B,$A28,'SO2'!$A:$A,"RESSO2")+SUMIFS('SO2'!J:J,'SO2'!$B:$B,$A28,'SO2'!$A:$A,"RSSSO2")+SUMIFS('SO2'!J:J,'SO2'!$B:$B,$A28,'SO2'!$A:$A,"TRNSO2")</f>
        <v>1400.9526531236504</v>
      </c>
      <c r="J28" s="21">
        <f>SUMIFS('SO2'!K:K,'SO2'!$B:$B,$A28,'SO2'!$A:$A,"BIOESO2")+SUMIFS('SO2'!K:K,'SO2'!$B:$B,$A28,'SO2'!$A:$A,"COMSO2")+SUMIFS('SO2'!K:K,'SO2'!$B:$B,$A28,'SO2'!$A:$A,"ELCSO2")+SUMIFS('SO2'!K:K,'SO2'!$B:$B,$A28,'SO2'!$A:$A,"ETHSO2")+SUMIFS('SO2'!K:K,'SO2'!$B:$B,$A28,'SO2'!$A:$A,"INDSO2")+SUMIFS('SO2'!K:K,'SO2'!$B:$B,$A28,'SO2'!$A:$A,"REFSO2")+SUMIFS('SO2'!K:K,'SO2'!$B:$B,$A28,'SO2'!$A:$A,"RESSO2")+SUMIFS('SO2'!K:K,'SO2'!$B:$B,$A28,'SO2'!$A:$A,"RSSSO2")+SUMIFS('SO2'!K:K,'SO2'!$B:$B,$A28,'SO2'!$A:$A,"TRNSO2")</f>
        <v>1300.1335725675519</v>
      </c>
      <c r="K28" s="21">
        <f>SUMIFS('SO2'!L:L,'SO2'!$B:$B,$A28,'SO2'!$A:$A,"BIOESO2")+SUMIFS('SO2'!L:L,'SO2'!$B:$B,$A28,'SO2'!$A:$A,"COMSO2")+SUMIFS('SO2'!L:L,'SO2'!$B:$B,$A28,'SO2'!$A:$A,"ELCSO2")+SUMIFS('SO2'!L:L,'SO2'!$B:$B,$A28,'SO2'!$A:$A,"ETHSO2")+SUMIFS('SO2'!L:L,'SO2'!$B:$B,$A28,'SO2'!$A:$A,"INDSO2")+SUMIFS('SO2'!L:L,'SO2'!$B:$B,$A28,'SO2'!$A:$A,"REFSO2")+SUMIFS('SO2'!L:L,'SO2'!$B:$B,$A28,'SO2'!$A:$A,"RESSO2")+SUMIFS('SO2'!L:L,'SO2'!$B:$B,$A28,'SO2'!$A:$A,"RSSSO2")+SUMIFS('SO2'!L:L,'SO2'!$B:$B,$A28,'SO2'!$A:$A,"TRNSO2")</f>
        <v>1244.8563979193154</v>
      </c>
      <c r="M28" s="9" t="str">
        <f t="shared" si="0"/>
        <v>0027</v>
      </c>
      <c r="N28" s="9">
        <f>VLOOKUP($M28,scenarios!$A$2:$I$61,3)</f>
        <v>2060</v>
      </c>
      <c r="O28" s="9" t="str">
        <f>VLOOKUP($M28,scenarios!$A$2:$I$61,4)</f>
        <v>Ref</v>
      </c>
      <c r="P28" s="9">
        <f>VLOOKUP($M28,scenarios!$A$2:$I$61,5)</f>
        <v>20</v>
      </c>
      <c r="Q28" s="9" t="str">
        <f>VLOOKUP($M28,scenarios!$A$2:$I$61,6)</f>
        <v>Ref</v>
      </c>
      <c r="R28" s="9" t="str">
        <f>VLOOKUP($M28,scenarios!$A$2:$I$61,7)</f>
        <v>Ref</v>
      </c>
      <c r="S28" s="9">
        <f>VLOOKUP($M28,scenarios!$A$2:$I$61,8)</f>
        <v>2030</v>
      </c>
      <c r="T28" s="9" t="str">
        <f>VLOOKUP($M28,scenarios!$A$2:$I$61,9)</f>
        <v>Ref</v>
      </c>
    </row>
    <row r="29" spans="1:20" x14ac:dyDescent="0.3">
      <c r="A29" s="2" t="s">
        <v>28</v>
      </c>
      <c r="B29" s="21">
        <f>SUMIFS('SO2'!C:C,'SO2'!$B:$B,$A29,'SO2'!$A:$A,"BIOESO2")+SUMIFS('SO2'!C:C,'SO2'!$B:$B,$A29,'SO2'!$A:$A,"COMSO2")+SUMIFS('SO2'!C:C,'SO2'!$B:$B,$A29,'SO2'!$A:$A,"ELCSO2")+SUMIFS('SO2'!C:C,'SO2'!$B:$B,$A29,'SO2'!$A:$A,"ETHSO2")+SUMIFS('SO2'!C:C,'SO2'!$B:$B,$A29,'SO2'!$A:$A,"INDSO2")+SUMIFS('SO2'!C:C,'SO2'!$B:$B,$A29,'SO2'!$A:$A,"REFSO2")+SUMIFS('SO2'!C:C,'SO2'!$B:$B,$A29,'SO2'!$A:$A,"RESSO2")+SUMIFS('SO2'!C:C,'SO2'!$B:$B,$A29,'SO2'!$A:$A,"RSSSO2")+SUMIFS('SO2'!C:C,'SO2'!$B:$B,$A29,'SO2'!$A:$A,"TRNSO2")</f>
        <v>7222.2911612362759</v>
      </c>
      <c r="C29" s="21">
        <f>SUMIFS('SO2'!D:D,'SO2'!$B:$B,$A29,'SO2'!$A:$A,"BIOESO2")+SUMIFS('SO2'!D:D,'SO2'!$B:$B,$A29,'SO2'!$A:$A,"COMSO2")+SUMIFS('SO2'!D:D,'SO2'!$B:$B,$A29,'SO2'!$A:$A,"ELCSO2")+SUMIFS('SO2'!D:D,'SO2'!$B:$B,$A29,'SO2'!$A:$A,"ETHSO2")+SUMIFS('SO2'!D:D,'SO2'!$B:$B,$A29,'SO2'!$A:$A,"INDSO2")+SUMIFS('SO2'!D:D,'SO2'!$B:$B,$A29,'SO2'!$A:$A,"REFSO2")+SUMIFS('SO2'!D:D,'SO2'!$B:$B,$A29,'SO2'!$A:$A,"RESSO2")+SUMIFS('SO2'!D:D,'SO2'!$B:$B,$A29,'SO2'!$A:$A,"RSSSO2")+SUMIFS('SO2'!D:D,'SO2'!$B:$B,$A29,'SO2'!$A:$A,"TRNSO2")</f>
        <v>5814.0202901722914</v>
      </c>
      <c r="D29" s="21">
        <f>SUMIFS('SO2'!E:E,'SO2'!$B:$B,$A29,'SO2'!$A:$A,"BIOESO2")+SUMIFS('SO2'!E:E,'SO2'!$B:$B,$A29,'SO2'!$A:$A,"COMSO2")+SUMIFS('SO2'!E:E,'SO2'!$B:$B,$A29,'SO2'!$A:$A,"ELCSO2")+SUMIFS('SO2'!E:E,'SO2'!$B:$B,$A29,'SO2'!$A:$A,"ETHSO2")+SUMIFS('SO2'!E:E,'SO2'!$B:$B,$A29,'SO2'!$A:$A,"INDSO2")+SUMIFS('SO2'!E:E,'SO2'!$B:$B,$A29,'SO2'!$A:$A,"REFSO2")+SUMIFS('SO2'!E:E,'SO2'!$B:$B,$A29,'SO2'!$A:$A,"RESSO2")+SUMIFS('SO2'!E:E,'SO2'!$B:$B,$A29,'SO2'!$A:$A,"RSSSO2")+SUMIFS('SO2'!E:E,'SO2'!$B:$B,$A29,'SO2'!$A:$A,"TRNSO2")</f>
        <v>3225.0586774142198</v>
      </c>
      <c r="E29" s="21">
        <f>SUMIFS('SO2'!F:F,'SO2'!$B:$B,$A29,'SO2'!$A:$A,"BIOESO2")+SUMIFS('SO2'!F:F,'SO2'!$B:$B,$A29,'SO2'!$A:$A,"COMSO2")+SUMIFS('SO2'!F:F,'SO2'!$B:$B,$A29,'SO2'!$A:$A,"ELCSO2")+SUMIFS('SO2'!F:F,'SO2'!$B:$B,$A29,'SO2'!$A:$A,"ETHSO2")+SUMIFS('SO2'!F:F,'SO2'!$B:$B,$A29,'SO2'!$A:$A,"INDSO2")+SUMIFS('SO2'!F:F,'SO2'!$B:$B,$A29,'SO2'!$A:$A,"REFSO2")+SUMIFS('SO2'!F:F,'SO2'!$B:$B,$A29,'SO2'!$A:$A,"RESSO2")+SUMIFS('SO2'!F:F,'SO2'!$B:$B,$A29,'SO2'!$A:$A,"RSSSO2")+SUMIFS('SO2'!F:F,'SO2'!$B:$B,$A29,'SO2'!$A:$A,"TRNSO2")</f>
        <v>2913.9369111981946</v>
      </c>
      <c r="F29" s="21">
        <f>SUMIFS('SO2'!G:G,'SO2'!$B:$B,$A29,'SO2'!$A:$A,"BIOESO2")+SUMIFS('SO2'!G:G,'SO2'!$B:$B,$A29,'SO2'!$A:$A,"COMSO2")+SUMIFS('SO2'!G:G,'SO2'!$B:$B,$A29,'SO2'!$A:$A,"ELCSO2")+SUMIFS('SO2'!G:G,'SO2'!$B:$B,$A29,'SO2'!$A:$A,"ETHSO2")+SUMIFS('SO2'!G:G,'SO2'!$B:$B,$A29,'SO2'!$A:$A,"INDSO2")+SUMIFS('SO2'!G:G,'SO2'!$B:$B,$A29,'SO2'!$A:$A,"REFSO2")+SUMIFS('SO2'!G:G,'SO2'!$B:$B,$A29,'SO2'!$A:$A,"RESSO2")+SUMIFS('SO2'!G:G,'SO2'!$B:$B,$A29,'SO2'!$A:$A,"RSSSO2")+SUMIFS('SO2'!G:G,'SO2'!$B:$B,$A29,'SO2'!$A:$A,"TRNSO2")</f>
        <v>2219.6589153039909</v>
      </c>
      <c r="G29" s="21">
        <f>SUMIFS('SO2'!H:H,'SO2'!$B:$B,$A29,'SO2'!$A:$A,"BIOESO2")+SUMIFS('SO2'!H:H,'SO2'!$B:$B,$A29,'SO2'!$A:$A,"COMSO2")+SUMIFS('SO2'!H:H,'SO2'!$B:$B,$A29,'SO2'!$A:$A,"ELCSO2")+SUMIFS('SO2'!H:H,'SO2'!$B:$B,$A29,'SO2'!$A:$A,"ETHSO2")+SUMIFS('SO2'!H:H,'SO2'!$B:$B,$A29,'SO2'!$A:$A,"INDSO2")+SUMIFS('SO2'!H:H,'SO2'!$B:$B,$A29,'SO2'!$A:$A,"REFSO2")+SUMIFS('SO2'!H:H,'SO2'!$B:$B,$A29,'SO2'!$A:$A,"RESSO2")+SUMIFS('SO2'!H:H,'SO2'!$B:$B,$A29,'SO2'!$A:$A,"RSSSO2")+SUMIFS('SO2'!H:H,'SO2'!$B:$B,$A29,'SO2'!$A:$A,"TRNSO2")</f>
        <v>1725.0815473569962</v>
      </c>
      <c r="H29" s="21">
        <f>SUMIFS('SO2'!I:I,'SO2'!$B:$B,$A29,'SO2'!$A:$A,"BIOESO2")+SUMIFS('SO2'!I:I,'SO2'!$B:$B,$A29,'SO2'!$A:$A,"COMSO2")+SUMIFS('SO2'!I:I,'SO2'!$B:$B,$A29,'SO2'!$A:$A,"ELCSO2")+SUMIFS('SO2'!I:I,'SO2'!$B:$B,$A29,'SO2'!$A:$A,"ETHSO2")+SUMIFS('SO2'!I:I,'SO2'!$B:$B,$A29,'SO2'!$A:$A,"INDSO2")+SUMIFS('SO2'!I:I,'SO2'!$B:$B,$A29,'SO2'!$A:$A,"REFSO2")+SUMIFS('SO2'!I:I,'SO2'!$B:$B,$A29,'SO2'!$A:$A,"RESSO2")+SUMIFS('SO2'!I:I,'SO2'!$B:$B,$A29,'SO2'!$A:$A,"RSSSO2")+SUMIFS('SO2'!I:I,'SO2'!$B:$B,$A29,'SO2'!$A:$A,"TRNSO2")</f>
        <v>1595.3701290008764</v>
      </c>
      <c r="I29" s="21">
        <f>SUMIFS('SO2'!J:J,'SO2'!$B:$B,$A29,'SO2'!$A:$A,"BIOESO2")+SUMIFS('SO2'!J:J,'SO2'!$B:$B,$A29,'SO2'!$A:$A,"COMSO2")+SUMIFS('SO2'!J:J,'SO2'!$B:$B,$A29,'SO2'!$A:$A,"ELCSO2")+SUMIFS('SO2'!J:J,'SO2'!$B:$B,$A29,'SO2'!$A:$A,"ETHSO2")+SUMIFS('SO2'!J:J,'SO2'!$B:$B,$A29,'SO2'!$A:$A,"INDSO2")+SUMIFS('SO2'!J:J,'SO2'!$B:$B,$A29,'SO2'!$A:$A,"REFSO2")+SUMIFS('SO2'!J:J,'SO2'!$B:$B,$A29,'SO2'!$A:$A,"RESSO2")+SUMIFS('SO2'!J:J,'SO2'!$B:$B,$A29,'SO2'!$A:$A,"RSSSO2")+SUMIFS('SO2'!J:J,'SO2'!$B:$B,$A29,'SO2'!$A:$A,"TRNSO2")</f>
        <v>1352.1920801071899</v>
      </c>
      <c r="J29" s="21">
        <f>SUMIFS('SO2'!K:K,'SO2'!$B:$B,$A29,'SO2'!$A:$A,"BIOESO2")+SUMIFS('SO2'!K:K,'SO2'!$B:$B,$A29,'SO2'!$A:$A,"COMSO2")+SUMIFS('SO2'!K:K,'SO2'!$B:$B,$A29,'SO2'!$A:$A,"ELCSO2")+SUMIFS('SO2'!K:K,'SO2'!$B:$B,$A29,'SO2'!$A:$A,"ETHSO2")+SUMIFS('SO2'!K:K,'SO2'!$B:$B,$A29,'SO2'!$A:$A,"INDSO2")+SUMIFS('SO2'!K:K,'SO2'!$B:$B,$A29,'SO2'!$A:$A,"REFSO2")+SUMIFS('SO2'!K:K,'SO2'!$B:$B,$A29,'SO2'!$A:$A,"RESSO2")+SUMIFS('SO2'!K:K,'SO2'!$B:$B,$A29,'SO2'!$A:$A,"RSSSO2")+SUMIFS('SO2'!K:K,'SO2'!$B:$B,$A29,'SO2'!$A:$A,"TRNSO2")</f>
        <v>1299.8795302795124</v>
      </c>
      <c r="K29" s="21">
        <f>SUMIFS('SO2'!L:L,'SO2'!$B:$B,$A29,'SO2'!$A:$A,"BIOESO2")+SUMIFS('SO2'!L:L,'SO2'!$B:$B,$A29,'SO2'!$A:$A,"COMSO2")+SUMIFS('SO2'!L:L,'SO2'!$B:$B,$A29,'SO2'!$A:$A,"ELCSO2")+SUMIFS('SO2'!L:L,'SO2'!$B:$B,$A29,'SO2'!$A:$A,"ETHSO2")+SUMIFS('SO2'!L:L,'SO2'!$B:$B,$A29,'SO2'!$A:$A,"INDSO2")+SUMIFS('SO2'!L:L,'SO2'!$B:$B,$A29,'SO2'!$A:$A,"REFSO2")+SUMIFS('SO2'!L:L,'SO2'!$B:$B,$A29,'SO2'!$A:$A,"RESSO2")+SUMIFS('SO2'!L:L,'SO2'!$B:$B,$A29,'SO2'!$A:$A,"RSSSO2")+SUMIFS('SO2'!L:L,'SO2'!$B:$B,$A29,'SO2'!$A:$A,"TRNSO2")</f>
        <v>1222.175059546566</v>
      </c>
      <c r="M29" s="9" t="str">
        <f t="shared" si="0"/>
        <v>0028</v>
      </c>
      <c r="N29" s="9">
        <f>VLOOKUP($M29,scenarios!$A$2:$I$61,3)</f>
        <v>2060</v>
      </c>
      <c r="O29" s="9" t="str">
        <f>VLOOKUP($M29,scenarios!$A$2:$I$61,4)</f>
        <v>Ref</v>
      </c>
      <c r="P29" s="9" t="str">
        <f>VLOOKUP($M29,scenarios!$A$2:$I$61,5)</f>
        <v>Ref</v>
      </c>
      <c r="Q29" s="9" t="str">
        <f>VLOOKUP($M29,scenarios!$A$2:$I$61,6)</f>
        <v>Linear-Steady</v>
      </c>
      <c r="R29" s="9" t="str">
        <f>VLOOKUP($M29,scenarios!$A$2:$I$61,7)</f>
        <v>Ref</v>
      </c>
      <c r="S29" s="9">
        <f>VLOOKUP($M29,scenarios!$A$2:$I$61,8)</f>
        <v>2030</v>
      </c>
      <c r="T29" s="9" t="str">
        <f>VLOOKUP($M29,scenarios!$A$2:$I$61,9)</f>
        <v>Ref</v>
      </c>
    </row>
    <row r="30" spans="1:20" x14ac:dyDescent="0.3">
      <c r="A30" s="2" t="s">
        <v>184</v>
      </c>
      <c r="B30" s="21">
        <f>SUMIFS('SO2'!C:C,'SO2'!$B:$B,$A30,'SO2'!$A:$A,"BIOESO2")+SUMIFS('SO2'!C:C,'SO2'!$B:$B,$A30,'SO2'!$A:$A,"COMSO2")+SUMIFS('SO2'!C:C,'SO2'!$B:$B,$A30,'SO2'!$A:$A,"ELCSO2")+SUMIFS('SO2'!C:C,'SO2'!$B:$B,$A30,'SO2'!$A:$A,"ETHSO2")+SUMIFS('SO2'!C:C,'SO2'!$B:$B,$A30,'SO2'!$A:$A,"INDSO2")+SUMIFS('SO2'!C:C,'SO2'!$B:$B,$A30,'SO2'!$A:$A,"REFSO2")+SUMIFS('SO2'!C:C,'SO2'!$B:$B,$A30,'SO2'!$A:$A,"RESSO2")+SUMIFS('SO2'!C:C,'SO2'!$B:$B,$A30,'SO2'!$A:$A,"RSSSO2")+SUMIFS('SO2'!C:C,'SO2'!$B:$B,$A30,'SO2'!$A:$A,"TRNSO2")</f>
        <v>7221.7360403073926</v>
      </c>
      <c r="C30" s="21">
        <f>SUMIFS('SO2'!D:D,'SO2'!$B:$B,$A30,'SO2'!$A:$A,"BIOESO2")+SUMIFS('SO2'!D:D,'SO2'!$B:$B,$A30,'SO2'!$A:$A,"COMSO2")+SUMIFS('SO2'!D:D,'SO2'!$B:$B,$A30,'SO2'!$A:$A,"ELCSO2")+SUMIFS('SO2'!D:D,'SO2'!$B:$B,$A30,'SO2'!$A:$A,"ETHSO2")+SUMIFS('SO2'!D:D,'SO2'!$B:$B,$A30,'SO2'!$A:$A,"INDSO2")+SUMIFS('SO2'!D:D,'SO2'!$B:$B,$A30,'SO2'!$A:$A,"REFSO2")+SUMIFS('SO2'!D:D,'SO2'!$B:$B,$A30,'SO2'!$A:$A,"RESSO2")+SUMIFS('SO2'!D:D,'SO2'!$B:$B,$A30,'SO2'!$A:$A,"RSSSO2")+SUMIFS('SO2'!D:D,'SO2'!$B:$B,$A30,'SO2'!$A:$A,"TRNSO2")</f>
        <v>5813.4752704631428</v>
      </c>
      <c r="D30" s="21">
        <f>SUMIFS('SO2'!E:E,'SO2'!$B:$B,$A30,'SO2'!$A:$A,"BIOESO2")+SUMIFS('SO2'!E:E,'SO2'!$B:$B,$A30,'SO2'!$A:$A,"COMSO2")+SUMIFS('SO2'!E:E,'SO2'!$B:$B,$A30,'SO2'!$A:$A,"ELCSO2")+SUMIFS('SO2'!E:E,'SO2'!$B:$B,$A30,'SO2'!$A:$A,"ETHSO2")+SUMIFS('SO2'!E:E,'SO2'!$B:$B,$A30,'SO2'!$A:$A,"INDSO2")+SUMIFS('SO2'!E:E,'SO2'!$B:$B,$A30,'SO2'!$A:$A,"REFSO2")+SUMIFS('SO2'!E:E,'SO2'!$B:$B,$A30,'SO2'!$A:$A,"RESSO2")+SUMIFS('SO2'!E:E,'SO2'!$B:$B,$A30,'SO2'!$A:$A,"RSSSO2")+SUMIFS('SO2'!E:E,'SO2'!$B:$B,$A30,'SO2'!$A:$A,"TRNSO2")</f>
        <v>3224.4913814544875</v>
      </c>
      <c r="E30" s="21">
        <f>SUMIFS('SO2'!F:F,'SO2'!$B:$B,$A30,'SO2'!$A:$A,"BIOESO2")+SUMIFS('SO2'!F:F,'SO2'!$B:$B,$A30,'SO2'!$A:$A,"COMSO2")+SUMIFS('SO2'!F:F,'SO2'!$B:$B,$A30,'SO2'!$A:$A,"ELCSO2")+SUMIFS('SO2'!F:F,'SO2'!$B:$B,$A30,'SO2'!$A:$A,"ETHSO2")+SUMIFS('SO2'!F:F,'SO2'!$B:$B,$A30,'SO2'!$A:$A,"INDSO2")+SUMIFS('SO2'!F:F,'SO2'!$B:$B,$A30,'SO2'!$A:$A,"REFSO2")+SUMIFS('SO2'!F:F,'SO2'!$B:$B,$A30,'SO2'!$A:$A,"RESSO2")+SUMIFS('SO2'!F:F,'SO2'!$B:$B,$A30,'SO2'!$A:$A,"RSSSO2")+SUMIFS('SO2'!F:F,'SO2'!$B:$B,$A30,'SO2'!$A:$A,"TRNSO2")</f>
        <v>2913.1780336932197</v>
      </c>
      <c r="F30" s="21">
        <f>SUMIFS('SO2'!G:G,'SO2'!$B:$B,$A30,'SO2'!$A:$A,"BIOESO2")+SUMIFS('SO2'!G:G,'SO2'!$B:$B,$A30,'SO2'!$A:$A,"COMSO2")+SUMIFS('SO2'!G:G,'SO2'!$B:$B,$A30,'SO2'!$A:$A,"ELCSO2")+SUMIFS('SO2'!G:G,'SO2'!$B:$B,$A30,'SO2'!$A:$A,"ETHSO2")+SUMIFS('SO2'!G:G,'SO2'!$B:$B,$A30,'SO2'!$A:$A,"INDSO2")+SUMIFS('SO2'!G:G,'SO2'!$B:$B,$A30,'SO2'!$A:$A,"REFSO2")+SUMIFS('SO2'!G:G,'SO2'!$B:$B,$A30,'SO2'!$A:$A,"RESSO2")+SUMIFS('SO2'!G:G,'SO2'!$B:$B,$A30,'SO2'!$A:$A,"RSSSO2")+SUMIFS('SO2'!G:G,'SO2'!$B:$B,$A30,'SO2'!$A:$A,"TRNSO2")</f>
        <v>2220.0036451160163</v>
      </c>
      <c r="G30" s="21">
        <f>SUMIFS('SO2'!H:H,'SO2'!$B:$B,$A30,'SO2'!$A:$A,"BIOESO2")+SUMIFS('SO2'!H:H,'SO2'!$B:$B,$A30,'SO2'!$A:$A,"COMSO2")+SUMIFS('SO2'!H:H,'SO2'!$B:$B,$A30,'SO2'!$A:$A,"ELCSO2")+SUMIFS('SO2'!H:H,'SO2'!$B:$B,$A30,'SO2'!$A:$A,"ETHSO2")+SUMIFS('SO2'!H:H,'SO2'!$B:$B,$A30,'SO2'!$A:$A,"INDSO2")+SUMIFS('SO2'!H:H,'SO2'!$B:$B,$A30,'SO2'!$A:$A,"REFSO2")+SUMIFS('SO2'!H:H,'SO2'!$B:$B,$A30,'SO2'!$A:$A,"RESSO2")+SUMIFS('SO2'!H:H,'SO2'!$B:$B,$A30,'SO2'!$A:$A,"RSSSO2")+SUMIFS('SO2'!H:H,'SO2'!$B:$B,$A30,'SO2'!$A:$A,"TRNSO2")</f>
        <v>1725.5979523857388</v>
      </c>
      <c r="H30" s="21">
        <f>SUMIFS('SO2'!I:I,'SO2'!$B:$B,$A30,'SO2'!$A:$A,"BIOESO2")+SUMIFS('SO2'!I:I,'SO2'!$B:$B,$A30,'SO2'!$A:$A,"COMSO2")+SUMIFS('SO2'!I:I,'SO2'!$B:$B,$A30,'SO2'!$A:$A,"ELCSO2")+SUMIFS('SO2'!I:I,'SO2'!$B:$B,$A30,'SO2'!$A:$A,"ETHSO2")+SUMIFS('SO2'!I:I,'SO2'!$B:$B,$A30,'SO2'!$A:$A,"INDSO2")+SUMIFS('SO2'!I:I,'SO2'!$B:$B,$A30,'SO2'!$A:$A,"REFSO2")+SUMIFS('SO2'!I:I,'SO2'!$B:$B,$A30,'SO2'!$A:$A,"RESSO2")+SUMIFS('SO2'!I:I,'SO2'!$B:$B,$A30,'SO2'!$A:$A,"RSSSO2")+SUMIFS('SO2'!I:I,'SO2'!$B:$B,$A30,'SO2'!$A:$A,"TRNSO2")</f>
        <v>1596.2822359238528</v>
      </c>
      <c r="I30" s="21">
        <f>SUMIFS('SO2'!J:J,'SO2'!$B:$B,$A30,'SO2'!$A:$A,"BIOESO2")+SUMIFS('SO2'!J:J,'SO2'!$B:$B,$A30,'SO2'!$A:$A,"COMSO2")+SUMIFS('SO2'!J:J,'SO2'!$B:$B,$A30,'SO2'!$A:$A,"ELCSO2")+SUMIFS('SO2'!J:J,'SO2'!$B:$B,$A30,'SO2'!$A:$A,"ETHSO2")+SUMIFS('SO2'!J:J,'SO2'!$B:$B,$A30,'SO2'!$A:$A,"INDSO2")+SUMIFS('SO2'!J:J,'SO2'!$B:$B,$A30,'SO2'!$A:$A,"REFSO2")+SUMIFS('SO2'!J:J,'SO2'!$B:$B,$A30,'SO2'!$A:$A,"RESSO2")+SUMIFS('SO2'!J:J,'SO2'!$B:$B,$A30,'SO2'!$A:$A,"RSSSO2")+SUMIFS('SO2'!J:J,'SO2'!$B:$B,$A30,'SO2'!$A:$A,"TRNSO2")</f>
        <v>1352.4612290976061</v>
      </c>
      <c r="J30" s="21">
        <f>SUMIFS('SO2'!K:K,'SO2'!$B:$B,$A30,'SO2'!$A:$A,"BIOESO2")+SUMIFS('SO2'!K:K,'SO2'!$B:$B,$A30,'SO2'!$A:$A,"COMSO2")+SUMIFS('SO2'!K:K,'SO2'!$B:$B,$A30,'SO2'!$A:$A,"ELCSO2")+SUMIFS('SO2'!K:K,'SO2'!$B:$B,$A30,'SO2'!$A:$A,"ETHSO2")+SUMIFS('SO2'!K:K,'SO2'!$B:$B,$A30,'SO2'!$A:$A,"INDSO2")+SUMIFS('SO2'!K:K,'SO2'!$B:$B,$A30,'SO2'!$A:$A,"REFSO2")+SUMIFS('SO2'!K:K,'SO2'!$B:$B,$A30,'SO2'!$A:$A,"RESSO2")+SUMIFS('SO2'!K:K,'SO2'!$B:$B,$A30,'SO2'!$A:$A,"RSSSO2")+SUMIFS('SO2'!K:K,'SO2'!$B:$B,$A30,'SO2'!$A:$A,"TRNSO2")</f>
        <v>1302.1469833395522</v>
      </c>
      <c r="K30" s="21">
        <f>SUMIFS('SO2'!L:L,'SO2'!$B:$B,$A30,'SO2'!$A:$A,"BIOESO2")+SUMIFS('SO2'!L:L,'SO2'!$B:$B,$A30,'SO2'!$A:$A,"COMSO2")+SUMIFS('SO2'!L:L,'SO2'!$B:$B,$A30,'SO2'!$A:$A,"ELCSO2")+SUMIFS('SO2'!L:L,'SO2'!$B:$B,$A30,'SO2'!$A:$A,"ETHSO2")+SUMIFS('SO2'!L:L,'SO2'!$B:$B,$A30,'SO2'!$A:$A,"INDSO2")+SUMIFS('SO2'!L:L,'SO2'!$B:$B,$A30,'SO2'!$A:$A,"REFSO2")+SUMIFS('SO2'!L:L,'SO2'!$B:$B,$A30,'SO2'!$A:$A,"RESSO2")+SUMIFS('SO2'!L:L,'SO2'!$B:$B,$A30,'SO2'!$A:$A,"RSSSO2")+SUMIFS('SO2'!L:L,'SO2'!$B:$B,$A30,'SO2'!$A:$A,"TRNSO2")</f>
        <v>1232.5517620372066</v>
      </c>
      <c r="M30" s="9" t="str">
        <f t="shared" si="0"/>
        <v>0029</v>
      </c>
      <c r="N30" s="9">
        <f>VLOOKUP($M30,scenarios!$A$2:$I$61,3)</f>
        <v>2060</v>
      </c>
      <c r="O30" s="9" t="str">
        <f>VLOOKUP($M30,scenarios!$A$2:$I$61,4)</f>
        <v>Ref</v>
      </c>
      <c r="P30" s="9">
        <f>VLOOKUP($M30,scenarios!$A$2:$I$61,5)</f>
        <v>10</v>
      </c>
      <c r="Q30" s="9" t="str">
        <f>VLOOKUP($M30,scenarios!$A$2:$I$61,6)</f>
        <v>Linear-Steady</v>
      </c>
      <c r="R30" s="9" t="str">
        <f>VLOOKUP($M30,scenarios!$A$2:$I$61,7)</f>
        <v>Ref</v>
      </c>
      <c r="S30" s="9">
        <f>VLOOKUP($M30,scenarios!$A$2:$I$61,8)</f>
        <v>2030</v>
      </c>
      <c r="T30" s="9" t="str">
        <f>VLOOKUP($M30,scenarios!$A$2:$I$61,9)</f>
        <v>Ref</v>
      </c>
    </row>
    <row r="31" spans="1:20" x14ac:dyDescent="0.3">
      <c r="A31" s="2" t="s">
        <v>185</v>
      </c>
      <c r="B31" s="21">
        <f>SUMIFS('SO2'!C:C,'SO2'!$B:$B,$A31,'SO2'!$A:$A,"BIOESO2")+SUMIFS('SO2'!C:C,'SO2'!$B:$B,$A31,'SO2'!$A:$A,"COMSO2")+SUMIFS('SO2'!C:C,'SO2'!$B:$B,$A31,'SO2'!$A:$A,"ELCSO2")+SUMIFS('SO2'!C:C,'SO2'!$B:$B,$A31,'SO2'!$A:$A,"ETHSO2")+SUMIFS('SO2'!C:C,'SO2'!$B:$B,$A31,'SO2'!$A:$A,"INDSO2")+SUMIFS('SO2'!C:C,'SO2'!$B:$B,$A31,'SO2'!$A:$A,"REFSO2")+SUMIFS('SO2'!C:C,'SO2'!$B:$B,$A31,'SO2'!$A:$A,"RESSO2")+SUMIFS('SO2'!C:C,'SO2'!$B:$B,$A31,'SO2'!$A:$A,"RSSSO2")+SUMIFS('SO2'!C:C,'SO2'!$B:$B,$A31,'SO2'!$A:$A,"TRNSO2")</f>
        <v>7222.2709840980842</v>
      </c>
      <c r="C31" s="21">
        <f>SUMIFS('SO2'!D:D,'SO2'!$B:$B,$A31,'SO2'!$A:$A,"BIOESO2")+SUMIFS('SO2'!D:D,'SO2'!$B:$B,$A31,'SO2'!$A:$A,"COMSO2")+SUMIFS('SO2'!D:D,'SO2'!$B:$B,$A31,'SO2'!$A:$A,"ELCSO2")+SUMIFS('SO2'!D:D,'SO2'!$B:$B,$A31,'SO2'!$A:$A,"ETHSO2")+SUMIFS('SO2'!D:D,'SO2'!$B:$B,$A31,'SO2'!$A:$A,"INDSO2")+SUMIFS('SO2'!D:D,'SO2'!$B:$B,$A31,'SO2'!$A:$A,"REFSO2")+SUMIFS('SO2'!D:D,'SO2'!$B:$B,$A31,'SO2'!$A:$A,"RESSO2")+SUMIFS('SO2'!D:D,'SO2'!$B:$B,$A31,'SO2'!$A:$A,"RSSSO2")+SUMIFS('SO2'!D:D,'SO2'!$B:$B,$A31,'SO2'!$A:$A,"TRNSO2")</f>
        <v>5813.9970959928223</v>
      </c>
      <c r="D31" s="21">
        <f>SUMIFS('SO2'!E:E,'SO2'!$B:$B,$A31,'SO2'!$A:$A,"BIOESO2")+SUMIFS('SO2'!E:E,'SO2'!$B:$B,$A31,'SO2'!$A:$A,"COMSO2")+SUMIFS('SO2'!E:E,'SO2'!$B:$B,$A31,'SO2'!$A:$A,"ELCSO2")+SUMIFS('SO2'!E:E,'SO2'!$B:$B,$A31,'SO2'!$A:$A,"ETHSO2")+SUMIFS('SO2'!E:E,'SO2'!$B:$B,$A31,'SO2'!$A:$A,"INDSO2")+SUMIFS('SO2'!E:E,'SO2'!$B:$B,$A31,'SO2'!$A:$A,"REFSO2")+SUMIFS('SO2'!E:E,'SO2'!$B:$B,$A31,'SO2'!$A:$A,"RESSO2")+SUMIFS('SO2'!E:E,'SO2'!$B:$B,$A31,'SO2'!$A:$A,"RSSSO2")+SUMIFS('SO2'!E:E,'SO2'!$B:$B,$A31,'SO2'!$A:$A,"TRNSO2")</f>
        <v>3224.8158884259383</v>
      </c>
      <c r="E31" s="21">
        <f>SUMIFS('SO2'!F:F,'SO2'!$B:$B,$A31,'SO2'!$A:$A,"BIOESO2")+SUMIFS('SO2'!F:F,'SO2'!$B:$B,$A31,'SO2'!$A:$A,"COMSO2")+SUMIFS('SO2'!F:F,'SO2'!$B:$B,$A31,'SO2'!$A:$A,"ELCSO2")+SUMIFS('SO2'!F:F,'SO2'!$B:$B,$A31,'SO2'!$A:$A,"ETHSO2")+SUMIFS('SO2'!F:F,'SO2'!$B:$B,$A31,'SO2'!$A:$A,"INDSO2")+SUMIFS('SO2'!F:F,'SO2'!$B:$B,$A31,'SO2'!$A:$A,"REFSO2")+SUMIFS('SO2'!F:F,'SO2'!$B:$B,$A31,'SO2'!$A:$A,"RESSO2")+SUMIFS('SO2'!F:F,'SO2'!$B:$B,$A31,'SO2'!$A:$A,"RSSSO2")+SUMIFS('SO2'!F:F,'SO2'!$B:$B,$A31,'SO2'!$A:$A,"TRNSO2")</f>
        <v>2913.4301689228223</v>
      </c>
      <c r="F31" s="21">
        <f>SUMIFS('SO2'!G:G,'SO2'!$B:$B,$A31,'SO2'!$A:$A,"BIOESO2")+SUMIFS('SO2'!G:G,'SO2'!$B:$B,$A31,'SO2'!$A:$A,"COMSO2")+SUMIFS('SO2'!G:G,'SO2'!$B:$B,$A31,'SO2'!$A:$A,"ELCSO2")+SUMIFS('SO2'!G:G,'SO2'!$B:$B,$A31,'SO2'!$A:$A,"ETHSO2")+SUMIFS('SO2'!G:G,'SO2'!$B:$B,$A31,'SO2'!$A:$A,"INDSO2")+SUMIFS('SO2'!G:G,'SO2'!$B:$B,$A31,'SO2'!$A:$A,"REFSO2")+SUMIFS('SO2'!G:G,'SO2'!$B:$B,$A31,'SO2'!$A:$A,"RESSO2")+SUMIFS('SO2'!G:G,'SO2'!$B:$B,$A31,'SO2'!$A:$A,"RSSSO2")+SUMIFS('SO2'!G:G,'SO2'!$B:$B,$A31,'SO2'!$A:$A,"TRNSO2")</f>
        <v>2225.786618963587</v>
      </c>
      <c r="G31" s="21">
        <f>SUMIFS('SO2'!H:H,'SO2'!$B:$B,$A31,'SO2'!$A:$A,"BIOESO2")+SUMIFS('SO2'!H:H,'SO2'!$B:$B,$A31,'SO2'!$A:$A,"COMSO2")+SUMIFS('SO2'!H:H,'SO2'!$B:$B,$A31,'SO2'!$A:$A,"ELCSO2")+SUMIFS('SO2'!H:H,'SO2'!$B:$B,$A31,'SO2'!$A:$A,"ETHSO2")+SUMIFS('SO2'!H:H,'SO2'!$B:$B,$A31,'SO2'!$A:$A,"INDSO2")+SUMIFS('SO2'!H:H,'SO2'!$B:$B,$A31,'SO2'!$A:$A,"REFSO2")+SUMIFS('SO2'!H:H,'SO2'!$B:$B,$A31,'SO2'!$A:$A,"RESSO2")+SUMIFS('SO2'!H:H,'SO2'!$B:$B,$A31,'SO2'!$A:$A,"RSSSO2")+SUMIFS('SO2'!H:H,'SO2'!$B:$B,$A31,'SO2'!$A:$A,"TRNSO2")</f>
        <v>1723.7705773115661</v>
      </c>
      <c r="H31" s="21">
        <f>SUMIFS('SO2'!I:I,'SO2'!$B:$B,$A31,'SO2'!$A:$A,"BIOESO2")+SUMIFS('SO2'!I:I,'SO2'!$B:$B,$A31,'SO2'!$A:$A,"COMSO2")+SUMIFS('SO2'!I:I,'SO2'!$B:$B,$A31,'SO2'!$A:$A,"ELCSO2")+SUMIFS('SO2'!I:I,'SO2'!$B:$B,$A31,'SO2'!$A:$A,"ETHSO2")+SUMIFS('SO2'!I:I,'SO2'!$B:$B,$A31,'SO2'!$A:$A,"INDSO2")+SUMIFS('SO2'!I:I,'SO2'!$B:$B,$A31,'SO2'!$A:$A,"REFSO2")+SUMIFS('SO2'!I:I,'SO2'!$B:$B,$A31,'SO2'!$A:$A,"RESSO2")+SUMIFS('SO2'!I:I,'SO2'!$B:$B,$A31,'SO2'!$A:$A,"RSSSO2")+SUMIFS('SO2'!I:I,'SO2'!$B:$B,$A31,'SO2'!$A:$A,"TRNSO2")</f>
        <v>1606.265025882991</v>
      </c>
      <c r="I31" s="21">
        <f>SUMIFS('SO2'!J:J,'SO2'!$B:$B,$A31,'SO2'!$A:$A,"BIOESO2")+SUMIFS('SO2'!J:J,'SO2'!$B:$B,$A31,'SO2'!$A:$A,"COMSO2")+SUMIFS('SO2'!J:J,'SO2'!$B:$B,$A31,'SO2'!$A:$A,"ELCSO2")+SUMIFS('SO2'!J:J,'SO2'!$B:$B,$A31,'SO2'!$A:$A,"ETHSO2")+SUMIFS('SO2'!J:J,'SO2'!$B:$B,$A31,'SO2'!$A:$A,"INDSO2")+SUMIFS('SO2'!J:J,'SO2'!$B:$B,$A31,'SO2'!$A:$A,"REFSO2")+SUMIFS('SO2'!J:J,'SO2'!$B:$B,$A31,'SO2'!$A:$A,"RESSO2")+SUMIFS('SO2'!J:J,'SO2'!$B:$B,$A31,'SO2'!$A:$A,"RSSSO2")+SUMIFS('SO2'!J:J,'SO2'!$B:$B,$A31,'SO2'!$A:$A,"TRNSO2")</f>
        <v>1352.7990414797448</v>
      </c>
      <c r="J31" s="21">
        <f>SUMIFS('SO2'!K:K,'SO2'!$B:$B,$A31,'SO2'!$A:$A,"BIOESO2")+SUMIFS('SO2'!K:K,'SO2'!$B:$B,$A31,'SO2'!$A:$A,"COMSO2")+SUMIFS('SO2'!K:K,'SO2'!$B:$B,$A31,'SO2'!$A:$A,"ELCSO2")+SUMIFS('SO2'!K:K,'SO2'!$B:$B,$A31,'SO2'!$A:$A,"ETHSO2")+SUMIFS('SO2'!K:K,'SO2'!$B:$B,$A31,'SO2'!$A:$A,"INDSO2")+SUMIFS('SO2'!K:K,'SO2'!$B:$B,$A31,'SO2'!$A:$A,"REFSO2")+SUMIFS('SO2'!K:K,'SO2'!$B:$B,$A31,'SO2'!$A:$A,"RESSO2")+SUMIFS('SO2'!K:K,'SO2'!$B:$B,$A31,'SO2'!$A:$A,"RSSSO2")+SUMIFS('SO2'!K:K,'SO2'!$B:$B,$A31,'SO2'!$A:$A,"TRNSO2")</f>
        <v>1306.0571844154629</v>
      </c>
      <c r="K31" s="21">
        <f>SUMIFS('SO2'!L:L,'SO2'!$B:$B,$A31,'SO2'!$A:$A,"BIOESO2")+SUMIFS('SO2'!L:L,'SO2'!$B:$B,$A31,'SO2'!$A:$A,"COMSO2")+SUMIFS('SO2'!L:L,'SO2'!$B:$B,$A31,'SO2'!$A:$A,"ELCSO2")+SUMIFS('SO2'!L:L,'SO2'!$B:$B,$A31,'SO2'!$A:$A,"ETHSO2")+SUMIFS('SO2'!L:L,'SO2'!$B:$B,$A31,'SO2'!$A:$A,"INDSO2")+SUMIFS('SO2'!L:L,'SO2'!$B:$B,$A31,'SO2'!$A:$A,"REFSO2")+SUMIFS('SO2'!L:L,'SO2'!$B:$B,$A31,'SO2'!$A:$A,"RESSO2")+SUMIFS('SO2'!L:L,'SO2'!$B:$B,$A31,'SO2'!$A:$A,"RSSSO2")+SUMIFS('SO2'!L:L,'SO2'!$B:$B,$A31,'SO2'!$A:$A,"TRNSO2")</f>
        <v>1249.516255753462</v>
      </c>
      <c r="M31" s="9" t="str">
        <f t="shared" si="0"/>
        <v>0030</v>
      </c>
      <c r="N31" s="9">
        <f>VLOOKUP($M31,scenarios!$A$2:$I$61,3)</f>
        <v>2060</v>
      </c>
      <c r="O31" s="9" t="str">
        <f>VLOOKUP($M31,scenarios!$A$2:$I$61,4)</f>
        <v>Ref</v>
      </c>
      <c r="P31" s="9">
        <f>VLOOKUP($M31,scenarios!$A$2:$I$61,5)</f>
        <v>20</v>
      </c>
      <c r="Q31" s="9" t="str">
        <f>VLOOKUP($M31,scenarios!$A$2:$I$61,6)</f>
        <v>Linear-Steady</v>
      </c>
      <c r="R31" s="9" t="str">
        <f>VLOOKUP($M31,scenarios!$A$2:$I$61,7)</f>
        <v>Ref</v>
      </c>
      <c r="S31" s="9">
        <f>VLOOKUP($M31,scenarios!$A$2:$I$61,8)</f>
        <v>2030</v>
      </c>
      <c r="T31" s="9" t="str">
        <f>VLOOKUP($M31,scenarios!$A$2:$I$61,9)</f>
        <v>Ref</v>
      </c>
    </row>
    <row r="32" spans="1:20" x14ac:dyDescent="0.3">
      <c r="A32" s="2" t="s">
        <v>31</v>
      </c>
      <c r="B32" s="21">
        <f>SUMIFS('SO2'!C:C,'SO2'!$B:$B,$A32,'SO2'!$A:$A,"BIOESO2")+SUMIFS('SO2'!C:C,'SO2'!$B:$B,$A32,'SO2'!$A:$A,"COMSO2")+SUMIFS('SO2'!C:C,'SO2'!$B:$B,$A32,'SO2'!$A:$A,"ELCSO2")+SUMIFS('SO2'!C:C,'SO2'!$B:$B,$A32,'SO2'!$A:$A,"ETHSO2")+SUMIFS('SO2'!C:C,'SO2'!$B:$B,$A32,'SO2'!$A:$A,"INDSO2")+SUMIFS('SO2'!C:C,'SO2'!$B:$B,$A32,'SO2'!$A:$A,"REFSO2")+SUMIFS('SO2'!C:C,'SO2'!$B:$B,$A32,'SO2'!$A:$A,"RESSO2")+SUMIFS('SO2'!C:C,'SO2'!$B:$B,$A32,'SO2'!$A:$A,"RSSSO2")+SUMIFS('SO2'!C:C,'SO2'!$B:$B,$A32,'SO2'!$A:$A,"TRNSO2")</f>
        <v>7220.8921591448907</v>
      </c>
      <c r="C32" s="21">
        <f>SUMIFS('SO2'!D:D,'SO2'!$B:$B,$A32,'SO2'!$A:$A,"BIOESO2")+SUMIFS('SO2'!D:D,'SO2'!$B:$B,$A32,'SO2'!$A:$A,"COMSO2")+SUMIFS('SO2'!D:D,'SO2'!$B:$B,$A32,'SO2'!$A:$A,"ELCSO2")+SUMIFS('SO2'!D:D,'SO2'!$B:$B,$A32,'SO2'!$A:$A,"ETHSO2")+SUMIFS('SO2'!D:D,'SO2'!$B:$B,$A32,'SO2'!$A:$A,"INDSO2")+SUMIFS('SO2'!D:D,'SO2'!$B:$B,$A32,'SO2'!$A:$A,"REFSO2")+SUMIFS('SO2'!D:D,'SO2'!$B:$B,$A32,'SO2'!$A:$A,"RESSO2")+SUMIFS('SO2'!D:D,'SO2'!$B:$B,$A32,'SO2'!$A:$A,"RSSSO2")+SUMIFS('SO2'!D:D,'SO2'!$B:$B,$A32,'SO2'!$A:$A,"TRNSO2")</f>
        <v>5813.5984692698858</v>
      </c>
      <c r="D32" s="21">
        <f>SUMIFS('SO2'!E:E,'SO2'!$B:$B,$A32,'SO2'!$A:$A,"BIOESO2")+SUMIFS('SO2'!E:E,'SO2'!$B:$B,$A32,'SO2'!$A:$A,"COMSO2")+SUMIFS('SO2'!E:E,'SO2'!$B:$B,$A32,'SO2'!$A:$A,"ELCSO2")+SUMIFS('SO2'!E:E,'SO2'!$B:$B,$A32,'SO2'!$A:$A,"ETHSO2")+SUMIFS('SO2'!E:E,'SO2'!$B:$B,$A32,'SO2'!$A:$A,"INDSO2")+SUMIFS('SO2'!E:E,'SO2'!$B:$B,$A32,'SO2'!$A:$A,"REFSO2")+SUMIFS('SO2'!E:E,'SO2'!$B:$B,$A32,'SO2'!$A:$A,"RESSO2")+SUMIFS('SO2'!E:E,'SO2'!$B:$B,$A32,'SO2'!$A:$A,"RSSSO2")+SUMIFS('SO2'!E:E,'SO2'!$B:$B,$A32,'SO2'!$A:$A,"TRNSO2")</f>
        <v>3220.3265460097846</v>
      </c>
      <c r="E32" s="21">
        <f>SUMIFS('SO2'!F:F,'SO2'!$B:$B,$A32,'SO2'!$A:$A,"BIOESO2")+SUMIFS('SO2'!F:F,'SO2'!$B:$B,$A32,'SO2'!$A:$A,"COMSO2")+SUMIFS('SO2'!F:F,'SO2'!$B:$B,$A32,'SO2'!$A:$A,"ELCSO2")+SUMIFS('SO2'!F:F,'SO2'!$B:$B,$A32,'SO2'!$A:$A,"ETHSO2")+SUMIFS('SO2'!F:F,'SO2'!$B:$B,$A32,'SO2'!$A:$A,"INDSO2")+SUMIFS('SO2'!F:F,'SO2'!$B:$B,$A32,'SO2'!$A:$A,"REFSO2")+SUMIFS('SO2'!F:F,'SO2'!$B:$B,$A32,'SO2'!$A:$A,"RESSO2")+SUMIFS('SO2'!F:F,'SO2'!$B:$B,$A32,'SO2'!$A:$A,"RSSSO2")+SUMIFS('SO2'!F:F,'SO2'!$B:$B,$A32,'SO2'!$A:$A,"TRNSO2")</f>
        <v>2908.8340589077966</v>
      </c>
      <c r="F32" s="21">
        <f>SUMIFS('SO2'!G:G,'SO2'!$B:$B,$A32,'SO2'!$A:$A,"BIOESO2")+SUMIFS('SO2'!G:G,'SO2'!$B:$B,$A32,'SO2'!$A:$A,"COMSO2")+SUMIFS('SO2'!G:G,'SO2'!$B:$B,$A32,'SO2'!$A:$A,"ELCSO2")+SUMIFS('SO2'!G:G,'SO2'!$B:$B,$A32,'SO2'!$A:$A,"ETHSO2")+SUMIFS('SO2'!G:G,'SO2'!$B:$B,$A32,'SO2'!$A:$A,"INDSO2")+SUMIFS('SO2'!G:G,'SO2'!$B:$B,$A32,'SO2'!$A:$A,"REFSO2")+SUMIFS('SO2'!G:G,'SO2'!$B:$B,$A32,'SO2'!$A:$A,"RESSO2")+SUMIFS('SO2'!G:G,'SO2'!$B:$B,$A32,'SO2'!$A:$A,"RSSSO2")+SUMIFS('SO2'!G:G,'SO2'!$B:$B,$A32,'SO2'!$A:$A,"TRNSO2")</f>
        <v>2219.4288115770964</v>
      </c>
      <c r="G32" s="21">
        <f>SUMIFS('SO2'!H:H,'SO2'!$B:$B,$A32,'SO2'!$A:$A,"BIOESO2")+SUMIFS('SO2'!H:H,'SO2'!$B:$B,$A32,'SO2'!$A:$A,"COMSO2")+SUMIFS('SO2'!H:H,'SO2'!$B:$B,$A32,'SO2'!$A:$A,"ELCSO2")+SUMIFS('SO2'!H:H,'SO2'!$B:$B,$A32,'SO2'!$A:$A,"ETHSO2")+SUMIFS('SO2'!H:H,'SO2'!$B:$B,$A32,'SO2'!$A:$A,"INDSO2")+SUMIFS('SO2'!H:H,'SO2'!$B:$B,$A32,'SO2'!$A:$A,"REFSO2")+SUMIFS('SO2'!H:H,'SO2'!$B:$B,$A32,'SO2'!$A:$A,"RESSO2")+SUMIFS('SO2'!H:H,'SO2'!$B:$B,$A32,'SO2'!$A:$A,"RSSSO2")+SUMIFS('SO2'!H:H,'SO2'!$B:$B,$A32,'SO2'!$A:$A,"TRNSO2")</f>
        <v>1722.9358608561633</v>
      </c>
      <c r="H32" s="21">
        <f>SUMIFS('SO2'!I:I,'SO2'!$B:$B,$A32,'SO2'!$A:$A,"BIOESO2")+SUMIFS('SO2'!I:I,'SO2'!$B:$B,$A32,'SO2'!$A:$A,"COMSO2")+SUMIFS('SO2'!I:I,'SO2'!$B:$B,$A32,'SO2'!$A:$A,"ELCSO2")+SUMIFS('SO2'!I:I,'SO2'!$B:$B,$A32,'SO2'!$A:$A,"ETHSO2")+SUMIFS('SO2'!I:I,'SO2'!$B:$B,$A32,'SO2'!$A:$A,"INDSO2")+SUMIFS('SO2'!I:I,'SO2'!$B:$B,$A32,'SO2'!$A:$A,"REFSO2")+SUMIFS('SO2'!I:I,'SO2'!$B:$B,$A32,'SO2'!$A:$A,"RESSO2")+SUMIFS('SO2'!I:I,'SO2'!$B:$B,$A32,'SO2'!$A:$A,"RSSSO2")+SUMIFS('SO2'!I:I,'SO2'!$B:$B,$A32,'SO2'!$A:$A,"TRNSO2")</f>
        <v>1605.0035767772756</v>
      </c>
      <c r="I32" s="21">
        <f>SUMIFS('SO2'!J:J,'SO2'!$B:$B,$A32,'SO2'!$A:$A,"BIOESO2")+SUMIFS('SO2'!J:J,'SO2'!$B:$B,$A32,'SO2'!$A:$A,"COMSO2")+SUMIFS('SO2'!J:J,'SO2'!$B:$B,$A32,'SO2'!$A:$A,"ELCSO2")+SUMIFS('SO2'!J:J,'SO2'!$B:$B,$A32,'SO2'!$A:$A,"ETHSO2")+SUMIFS('SO2'!J:J,'SO2'!$B:$B,$A32,'SO2'!$A:$A,"INDSO2")+SUMIFS('SO2'!J:J,'SO2'!$B:$B,$A32,'SO2'!$A:$A,"REFSO2")+SUMIFS('SO2'!J:J,'SO2'!$B:$B,$A32,'SO2'!$A:$A,"RESSO2")+SUMIFS('SO2'!J:J,'SO2'!$B:$B,$A32,'SO2'!$A:$A,"RSSSO2")+SUMIFS('SO2'!J:J,'SO2'!$B:$B,$A32,'SO2'!$A:$A,"TRNSO2")</f>
        <v>1420.3616752039666</v>
      </c>
      <c r="J32" s="21">
        <f>SUMIFS('SO2'!K:K,'SO2'!$B:$B,$A32,'SO2'!$A:$A,"BIOESO2")+SUMIFS('SO2'!K:K,'SO2'!$B:$B,$A32,'SO2'!$A:$A,"COMSO2")+SUMIFS('SO2'!K:K,'SO2'!$B:$B,$A32,'SO2'!$A:$A,"ELCSO2")+SUMIFS('SO2'!K:K,'SO2'!$B:$B,$A32,'SO2'!$A:$A,"ETHSO2")+SUMIFS('SO2'!K:K,'SO2'!$B:$B,$A32,'SO2'!$A:$A,"INDSO2")+SUMIFS('SO2'!K:K,'SO2'!$B:$B,$A32,'SO2'!$A:$A,"REFSO2")+SUMIFS('SO2'!K:K,'SO2'!$B:$B,$A32,'SO2'!$A:$A,"RESSO2")+SUMIFS('SO2'!K:K,'SO2'!$B:$B,$A32,'SO2'!$A:$A,"RSSSO2")+SUMIFS('SO2'!K:K,'SO2'!$B:$B,$A32,'SO2'!$A:$A,"TRNSO2")</f>
        <v>1421.0358358809297</v>
      </c>
      <c r="K32" s="21">
        <f>SUMIFS('SO2'!L:L,'SO2'!$B:$B,$A32,'SO2'!$A:$A,"BIOESO2")+SUMIFS('SO2'!L:L,'SO2'!$B:$B,$A32,'SO2'!$A:$A,"COMSO2")+SUMIFS('SO2'!L:L,'SO2'!$B:$B,$A32,'SO2'!$A:$A,"ELCSO2")+SUMIFS('SO2'!L:L,'SO2'!$B:$B,$A32,'SO2'!$A:$A,"ETHSO2")+SUMIFS('SO2'!L:L,'SO2'!$B:$B,$A32,'SO2'!$A:$A,"INDSO2")+SUMIFS('SO2'!L:L,'SO2'!$B:$B,$A32,'SO2'!$A:$A,"REFSO2")+SUMIFS('SO2'!L:L,'SO2'!$B:$B,$A32,'SO2'!$A:$A,"RESSO2")+SUMIFS('SO2'!L:L,'SO2'!$B:$B,$A32,'SO2'!$A:$A,"RSSSO2")+SUMIFS('SO2'!L:L,'SO2'!$B:$B,$A32,'SO2'!$A:$A,"TRNSO2")</f>
        <v>1344.1907812844584</v>
      </c>
      <c r="M32" s="9" t="str">
        <f t="shared" si="0"/>
        <v>0031</v>
      </c>
      <c r="N32" s="9">
        <f>VLOOKUP($M32,scenarios!$A$2:$I$61,3)</f>
        <v>2060</v>
      </c>
      <c r="O32" s="9" t="str">
        <f>VLOOKUP($M32,scenarios!$A$2:$I$61,4)</f>
        <v>Ref</v>
      </c>
      <c r="P32" s="9" t="str">
        <f>VLOOKUP($M32,scenarios!$A$2:$I$61,5)</f>
        <v>Ref</v>
      </c>
      <c r="Q32" s="9" t="str">
        <f>VLOOKUP($M32,scenarios!$A$2:$I$61,6)</f>
        <v>Ref</v>
      </c>
      <c r="R32" s="9" t="str">
        <f>VLOOKUP($M32,scenarios!$A$2:$I$61,7)</f>
        <v>Low</v>
      </c>
      <c r="S32" s="9">
        <f>VLOOKUP($M32,scenarios!$A$2:$I$61,8)</f>
        <v>2030</v>
      </c>
      <c r="T32" s="9" t="str">
        <f>VLOOKUP($M32,scenarios!$A$2:$I$61,9)</f>
        <v>Ref</v>
      </c>
    </row>
    <row r="33" spans="1:20" x14ac:dyDescent="0.3">
      <c r="A33" s="2" t="s">
        <v>32</v>
      </c>
      <c r="B33" s="21">
        <f>SUMIFS('SO2'!C:C,'SO2'!$B:$B,$A33,'SO2'!$A:$A,"BIOESO2")+SUMIFS('SO2'!C:C,'SO2'!$B:$B,$A33,'SO2'!$A:$A,"COMSO2")+SUMIFS('SO2'!C:C,'SO2'!$B:$B,$A33,'SO2'!$A:$A,"ELCSO2")+SUMIFS('SO2'!C:C,'SO2'!$B:$B,$A33,'SO2'!$A:$A,"ETHSO2")+SUMIFS('SO2'!C:C,'SO2'!$B:$B,$A33,'SO2'!$A:$A,"INDSO2")+SUMIFS('SO2'!C:C,'SO2'!$B:$B,$A33,'SO2'!$A:$A,"REFSO2")+SUMIFS('SO2'!C:C,'SO2'!$B:$B,$A33,'SO2'!$A:$A,"RESSO2")+SUMIFS('SO2'!C:C,'SO2'!$B:$B,$A33,'SO2'!$A:$A,"RSSSO2")+SUMIFS('SO2'!C:C,'SO2'!$B:$B,$A33,'SO2'!$A:$A,"TRNSO2")</f>
        <v>7220.8921591448907</v>
      </c>
      <c r="C33" s="21">
        <f>SUMIFS('SO2'!D:D,'SO2'!$B:$B,$A33,'SO2'!$A:$A,"BIOESO2")+SUMIFS('SO2'!D:D,'SO2'!$B:$B,$A33,'SO2'!$A:$A,"COMSO2")+SUMIFS('SO2'!D:D,'SO2'!$B:$B,$A33,'SO2'!$A:$A,"ELCSO2")+SUMIFS('SO2'!D:D,'SO2'!$B:$B,$A33,'SO2'!$A:$A,"ETHSO2")+SUMIFS('SO2'!D:D,'SO2'!$B:$B,$A33,'SO2'!$A:$A,"INDSO2")+SUMIFS('SO2'!D:D,'SO2'!$B:$B,$A33,'SO2'!$A:$A,"REFSO2")+SUMIFS('SO2'!D:D,'SO2'!$B:$B,$A33,'SO2'!$A:$A,"RESSO2")+SUMIFS('SO2'!D:D,'SO2'!$B:$B,$A33,'SO2'!$A:$A,"RSSSO2")+SUMIFS('SO2'!D:D,'SO2'!$B:$B,$A33,'SO2'!$A:$A,"TRNSO2")</f>
        <v>5813.5984692698748</v>
      </c>
      <c r="D33" s="21">
        <f>SUMIFS('SO2'!E:E,'SO2'!$B:$B,$A33,'SO2'!$A:$A,"BIOESO2")+SUMIFS('SO2'!E:E,'SO2'!$B:$B,$A33,'SO2'!$A:$A,"COMSO2")+SUMIFS('SO2'!E:E,'SO2'!$B:$B,$A33,'SO2'!$A:$A,"ELCSO2")+SUMIFS('SO2'!E:E,'SO2'!$B:$B,$A33,'SO2'!$A:$A,"ETHSO2")+SUMIFS('SO2'!E:E,'SO2'!$B:$B,$A33,'SO2'!$A:$A,"INDSO2")+SUMIFS('SO2'!E:E,'SO2'!$B:$B,$A33,'SO2'!$A:$A,"REFSO2")+SUMIFS('SO2'!E:E,'SO2'!$B:$B,$A33,'SO2'!$A:$A,"RESSO2")+SUMIFS('SO2'!E:E,'SO2'!$B:$B,$A33,'SO2'!$A:$A,"RSSSO2")+SUMIFS('SO2'!E:E,'SO2'!$B:$B,$A33,'SO2'!$A:$A,"TRNSO2")</f>
        <v>3220.3265460100806</v>
      </c>
      <c r="E33" s="21">
        <f>SUMIFS('SO2'!F:F,'SO2'!$B:$B,$A33,'SO2'!$A:$A,"BIOESO2")+SUMIFS('SO2'!F:F,'SO2'!$B:$B,$A33,'SO2'!$A:$A,"COMSO2")+SUMIFS('SO2'!F:F,'SO2'!$B:$B,$A33,'SO2'!$A:$A,"ELCSO2")+SUMIFS('SO2'!F:F,'SO2'!$B:$B,$A33,'SO2'!$A:$A,"ETHSO2")+SUMIFS('SO2'!F:F,'SO2'!$B:$B,$A33,'SO2'!$A:$A,"INDSO2")+SUMIFS('SO2'!F:F,'SO2'!$B:$B,$A33,'SO2'!$A:$A,"REFSO2")+SUMIFS('SO2'!F:F,'SO2'!$B:$B,$A33,'SO2'!$A:$A,"RESSO2")+SUMIFS('SO2'!F:F,'SO2'!$B:$B,$A33,'SO2'!$A:$A,"RSSSO2")+SUMIFS('SO2'!F:F,'SO2'!$B:$B,$A33,'SO2'!$A:$A,"TRNSO2")</f>
        <v>2908.8340589094628</v>
      </c>
      <c r="F33" s="21">
        <f>SUMIFS('SO2'!G:G,'SO2'!$B:$B,$A33,'SO2'!$A:$A,"BIOESO2")+SUMIFS('SO2'!G:G,'SO2'!$B:$B,$A33,'SO2'!$A:$A,"COMSO2")+SUMIFS('SO2'!G:G,'SO2'!$B:$B,$A33,'SO2'!$A:$A,"ELCSO2")+SUMIFS('SO2'!G:G,'SO2'!$B:$B,$A33,'SO2'!$A:$A,"ETHSO2")+SUMIFS('SO2'!G:G,'SO2'!$B:$B,$A33,'SO2'!$A:$A,"INDSO2")+SUMIFS('SO2'!G:G,'SO2'!$B:$B,$A33,'SO2'!$A:$A,"REFSO2")+SUMIFS('SO2'!G:G,'SO2'!$B:$B,$A33,'SO2'!$A:$A,"RESSO2")+SUMIFS('SO2'!G:G,'SO2'!$B:$B,$A33,'SO2'!$A:$A,"RSSSO2")+SUMIFS('SO2'!G:G,'SO2'!$B:$B,$A33,'SO2'!$A:$A,"TRNSO2")</f>
        <v>2219.4288118831678</v>
      </c>
      <c r="G33" s="21">
        <f>SUMIFS('SO2'!H:H,'SO2'!$B:$B,$A33,'SO2'!$A:$A,"BIOESO2")+SUMIFS('SO2'!H:H,'SO2'!$B:$B,$A33,'SO2'!$A:$A,"COMSO2")+SUMIFS('SO2'!H:H,'SO2'!$B:$B,$A33,'SO2'!$A:$A,"ELCSO2")+SUMIFS('SO2'!H:H,'SO2'!$B:$B,$A33,'SO2'!$A:$A,"ETHSO2")+SUMIFS('SO2'!H:H,'SO2'!$B:$B,$A33,'SO2'!$A:$A,"INDSO2")+SUMIFS('SO2'!H:H,'SO2'!$B:$B,$A33,'SO2'!$A:$A,"REFSO2")+SUMIFS('SO2'!H:H,'SO2'!$B:$B,$A33,'SO2'!$A:$A,"RESSO2")+SUMIFS('SO2'!H:H,'SO2'!$B:$B,$A33,'SO2'!$A:$A,"RSSSO2")+SUMIFS('SO2'!H:H,'SO2'!$B:$B,$A33,'SO2'!$A:$A,"TRNSO2")</f>
        <v>1722.9358608562479</v>
      </c>
      <c r="H33" s="21">
        <f>SUMIFS('SO2'!I:I,'SO2'!$B:$B,$A33,'SO2'!$A:$A,"BIOESO2")+SUMIFS('SO2'!I:I,'SO2'!$B:$B,$A33,'SO2'!$A:$A,"COMSO2")+SUMIFS('SO2'!I:I,'SO2'!$B:$B,$A33,'SO2'!$A:$A,"ELCSO2")+SUMIFS('SO2'!I:I,'SO2'!$B:$B,$A33,'SO2'!$A:$A,"ETHSO2")+SUMIFS('SO2'!I:I,'SO2'!$B:$B,$A33,'SO2'!$A:$A,"INDSO2")+SUMIFS('SO2'!I:I,'SO2'!$B:$B,$A33,'SO2'!$A:$A,"REFSO2")+SUMIFS('SO2'!I:I,'SO2'!$B:$B,$A33,'SO2'!$A:$A,"RESSO2")+SUMIFS('SO2'!I:I,'SO2'!$B:$B,$A33,'SO2'!$A:$A,"RSSSO2")+SUMIFS('SO2'!I:I,'SO2'!$B:$B,$A33,'SO2'!$A:$A,"TRNSO2")</f>
        <v>1605.0035767772731</v>
      </c>
      <c r="I33" s="21">
        <f>SUMIFS('SO2'!J:J,'SO2'!$B:$B,$A33,'SO2'!$A:$A,"BIOESO2")+SUMIFS('SO2'!J:J,'SO2'!$B:$B,$A33,'SO2'!$A:$A,"COMSO2")+SUMIFS('SO2'!J:J,'SO2'!$B:$B,$A33,'SO2'!$A:$A,"ELCSO2")+SUMIFS('SO2'!J:J,'SO2'!$B:$B,$A33,'SO2'!$A:$A,"ETHSO2")+SUMIFS('SO2'!J:J,'SO2'!$B:$B,$A33,'SO2'!$A:$A,"INDSO2")+SUMIFS('SO2'!J:J,'SO2'!$B:$B,$A33,'SO2'!$A:$A,"REFSO2")+SUMIFS('SO2'!J:J,'SO2'!$B:$B,$A33,'SO2'!$A:$A,"RESSO2")+SUMIFS('SO2'!J:J,'SO2'!$B:$B,$A33,'SO2'!$A:$A,"RSSSO2")+SUMIFS('SO2'!J:J,'SO2'!$B:$B,$A33,'SO2'!$A:$A,"TRNSO2")</f>
        <v>1420.3616752039611</v>
      </c>
      <c r="J33" s="21">
        <f>SUMIFS('SO2'!K:K,'SO2'!$B:$B,$A33,'SO2'!$A:$A,"BIOESO2")+SUMIFS('SO2'!K:K,'SO2'!$B:$B,$A33,'SO2'!$A:$A,"COMSO2")+SUMIFS('SO2'!K:K,'SO2'!$B:$B,$A33,'SO2'!$A:$A,"ELCSO2")+SUMIFS('SO2'!K:K,'SO2'!$B:$B,$A33,'SO2'!$A:$A,"ETHSO2")+SUMIFS('SO2'!K:K,'SO2'!$B:$B,$A33,'SO2'!$A:$A,"INDSO2")+SUMIFS('SO2'!K:K,'SO2'!$B:$B,$A33,'SO2'!$A:$A,"REFSO2")+SUMIFS('SO2'!K:K,'SO2'!$B:$B,$A33,'SO2'!$A:$A,"RESSO2")+SUMIFS('SO2'!K:K,'SO2'!$B:$B,$A33,'SO2'!$A:$A,"RSSSO2")+SUMIFS('SO2'!K:K,'SO2'!$B:$B,$A33,'SO2'!$A:$A,"TRNSO2")</f>
        <v>1421.0358358830808</v>
      </c>
      <c r="K33" s="21">
        <f>SUMIFS('SO2'!L:L,'SO2'!$B:$B,$A33,'SO2'!$A:$A,"BIOESO2")+SUMIFS('SO2'!L:L,'SO2'!$B:$B,$A33,'SO2'!$A:$A,"COMSO2")+SUMIFS('SO2'!L:L,'SO2'!$B:$B,$A33,'SO2'!$A:$A,"ELCSO2")+SUMIFS('SO2'!L:L,'SO2'!$B:$B,$A33,'SO2'!$A:$A,"ETHSO2")+SUMIFS('SO2'!L:L,'SO2'!$B:$B,$A33,'SO2'!$A:$A,"INDSO2")+SUMIFS('SO2'!L:L,'SO2'!$B:$B,$A33,'SO2'!$A:$A,"REFSO2")+SUMIFS('SO2'!L:L,'SO2'!$B:$B,$A33,'SO2'!$A:$A,"RESSO2")+SUMIFS('SO2'!L:L,'SO2'!$B:$B,$A33,'SO2'!$A:$A,"RSSSO2")+SUMIFS('SO2'!L:L,'SO2'!$B:$B,$A33,'SO2'!$A:$A,"TRNSO2")</f>
        <v>1394.4103368400074</v>
      </c>
      <c r="M33" s="9" t="str">
        <f t="shared" si="0"/>
        <v>0032</v>
      </c>
      <c r="N33" s="9">
        <f>VLOOKUP($M33,scenarios!$A$2:$I$61,3)</f>
        <v>2060</v>
      </c>
      <c r="O33" s="9" t="str">
        <f>VLOOKUP($M33,scenarios!$A$2:$I$61,4)</f>
        <v>Ref</v>
      </c>
      <c r="P33" s="9" t="str">
        <f>VLOOKUP($M33,scenarios!$A$2:$I$61,5)</f>
        <v>Ref</v>
      </c>
      <c r="Q33" s="9" t="str">
        <f>VLOOKUP($M33,scenarios!$A$2:$I$61,6)</f>
        <v>Ref</v>
      </c>
      <c r="R33" s="9" t="str">
        <f>VLOOKUP($M33,scenarios!$A$2:$I$61,7)</f>
        <v>Doe4</v>
      </c>
      <c r="S33" s="9">
        <f>VLOOKUP($M33,scenarios!$A$2:$I$61,8)</f>
        <v>2030</v>
      </c>
      <c r="T33" s="9" t="str">
        <f>VLOOKUP($M33,scenarios!$A$2:$I$61,9)</f>
        <v>Ref</v>
      </c>
    </row>
    <row r="34" spans="1:20" x14ac:dyDescent="0.3">
      <c r="A34" s="2" t="s">
        <v>33</v>
      </c>
      <c r="B34" s="21">
        <f>SUMIFS('SO2'!C:C,'SO2'!$B:$B,$A34,'SO2'!$A:$A,"BIOESO2")+SUMIFS('SO2'!C:C,'SO2'!$B:$B,$A34,'SO2'!$A:$A,"COMSO2")+SUMIFS('SO2'!C:C,'SO2'!$B:$B,$A34,'SO2'!$A:$A,"ELCSO2")+SUMIFS('SO2'!C:C,'SO2'!$B:$B,$A34,'SO2'!$A:$A,"ETHSO2")+SUMIFS('SO2'!C:C,'SO2'!$B:$B,$A34,'SO2'!$A:$A,"INDSO2")+SUMIFS('SO2'!C:C,'SO2'!$B:$B,$A34,'SO2'!$A:$A,"REFSO2")+SUMIFS('SO2'!C:C,'SO2'!$B:$B,$A34,'SO2'!$A:$A,"RESSO2")+SUMIFS('SO2'!C:C,'SO2'!$B:$B,$A34,'SO2'!$A:$A,"RSSSO2")+SUMIFS('SO2'!C:C,'SO2'!$B:$B,$A34,'SO2'!$A:$A,"TRNSO2")</f>
        <v>7220.8921591448907</v>
      </c>
      <c r="C34" s="21">
        <f>SUMIFS('SO2'!D:D,'SO2'!$B:$B,$A34,'SO2'!$A:$A,"BIOESO2")+SUMIFS('SO2'!D:D,'SO2'!$B:$B,$A34,'SO2'!$A:$A,"COMSO2")+SUMIFS('SO2'!D:D,'SO2'!$B:$B,$A34,'SO2'!$A:$A,"ELCSO2")+SUMIFS('SO2'!D:D,'SO2'!$B:$B,$A34,'SO2'!$A:$A,"ETHSO2")+SUMIFS('SO2'!D:D,'SO2'!$B:$B,$A34,'SO2'!$A:$A,"INDSO2")+SUMIFS('SO2'!D:D,'SO2'!$B:$B,$A34,'SO2'!$A:$A,"REFSO2")+SUMIFS('SO2'!D:D,'SO2'!$B:$B,$A34,'SO2'!$A:$A,"RESSO2")+SUMIFS('SO2'!D:D,'SO2'!$B:$B,$A34,'SO2'!$A:$A,"RSSSO2")+SUMIFS('SO2'!D:D,'SO2'!$B:$B,$A34,'SO2'!$A:$A,"TRNSO2")</f>
        <v>5813.5984692698748</v>
      </c>
      <c r="D34" s="21">
        <f>SUMIFS('SO2'!E:E,'SO2'!$B:$B,$A34,'SO2'!$A:$A,"BIOESO2")+SUMIFS('SO2'!E:E,'SO2'!$B:$B,$A34,'SO2'!$A:$A,"COMSO2")+SUMIFS('SO2'!E:E,'SO2'!$B:$B,$A34,'SO2'!$A:$A,"ELCSO2")+SUMIFS('SO2'!E:E,'SO2'!$B:$B,$A34,'SO2'!$A:$A,"ETHSO2")+SUMIFS('SO2'!E:E,'SO2'!$B:$B,$A34,'SO2'!$A:$A,"INDSO2")+SUMIFS('SO2'!E:E,'SO2'!$B:$B,$A34,'SO2'!$A:$A,"REFSO2")+SUMIFS('SO2'!E:E,'SO2'!$B:$B,$A34,'SO2'!$A:$A,"RESSO2")+SUMIFS('SO2'!E:E,'SO2'!$B:$B,$A34,'SO2'!$A:$A,"RSSSO2")+SUMIFS('SO2'!E:E,'SO2'!$B:$B,$A34,'SO2'!$A:$A,"TRNSO2")</f>
        <v>3220.3265460110265</v>
      </c>
      <c r="E34" s="21">
        <f>SUMIFS('SO2'!F:F,'SO2'!$B:$B,$A34,'SO2'!$A:$A,"BIOESO2")+SUMIFS('SO2'!F:F,'SO2'!$B:$B,$A34,'SO2'!$A:$A,"COMSO2")+SUMIFS('SO2'!F:F,'SO2'!$B:$B,$A34,'SO2'!$A:$A,"ELCSO2")+SUMIFS('SO2'!F:F,'SO2'!$B:$B,$A34,'SO2'!$A:$A,"ETHSO2")+SUMIFS('SO2'!F:F,'SO2'!$B:$B,$A34,'SO2'!$A:$A,"INDSO2")+SUMIFS('SO2'!F:F,'SO2'!$B:$B,$A34,'SO2'!$A:$A,"REFSO2")+SUMIFS('SO2'!F:F,'SO2'!$B:$B,$A34,'SO2'!$A:$A,"RESSO2")+SUMIFS('SO2'!F:F,'SO2'!$B:$B,$A34,'SO2'!$A:$A,"RSSSO2")+SUMIFS('SO2'!F:F,'SO2'!$B:$B,$A34,'SO2'!$A:$A,"TRNSO2")</f>
        <v>2908.8340589083796</v>
      </c>
      <c r="F34" s="21">
        <f>SUMIFS('SO2'!G:G,'SO2'!$B:$B,$A34,'SO2'!$A:$A,"BIOESO2")+SUMIFS('SO2'!G:G,'SO2'!$B:$B,$A34,'SO2'!$A:$A,"COMSO2")+SUMIFS('SO2'!G:G,'SO2'!$B:$B,$A34,'SO2'!$A:$A,"ELCSO2")+SUMIFS('SO2'!G:G,'SO2'!$B:$B,$A34,'SO2'!$A:$A,"ETHSO2")+SUMIFS('SO2'!G:G,'SO2'!$B:$B,$A34,'SO2'!$A:$A,"INDSO2")+SUMIFS('SO2'!G:G,'SO2'!$B:$B,$A34,'SO2'!$A:$A,"REFSO2")+SUMIFS('SO2'!G:G,'SO2'!$B:$B,$A34,'SO2'!$A:$A,"RESSO2")+SUMIFS('SO2'!G:G,'SO2'!$B:$B,$A34,'SO2'!$A:$A,"RSSSO2")+SUMIFS('SO2'!G:G,'SO2'!$B:$B,$A34,'SO2'!$A:$A,"TRNSO2")</f>
        <v>2219.4288118881186</v>
      </c>
      <c r="G34" s="21">
        <f>SUMIFS('SO2'!H:H,'SO2'!$B:$B,$A34,'SO2'!$A:$A,"BIOESO2")+SUMIFS('SO2'!H:H,'SO2'!$B:$B,$A34,'SO2'!$A:$A,"COMSO2")+SUMIFS('SO2'!H:H,'SO2'!$B:$B,$A34,'SO2'!$A:$A,"ELCSO2")+SUMIFS('SO2'!H:H,'SO2'!$B:$B,$A34,'SO2'!$A:$A,"ETHSO2")+SUMIFS('SO2'!H:H,'SO2'!$B:$B,$A34,'SO2'!$A:$A,"INDSO2")+SUMIFS('SO2'!H:H,'SO2'!$B:$B,$A34,'SO2'!$A:$A,"REFSO2")+SUMIFS('SO2'!H:H,'SO2'!$B:$B,$A34,'SO2'!$A:$A,"RESSO2")+SUMIFS('SO2'!H:H,'SO2'!$B:$B,$A34,'SO2'!$A:$A,"RSSSO2")+SUMIFS('SO2'!H:H,'SO2'!$B:$B,$A34,'SO2'!$A:$A,"TRNSO2")</f>
        <v>1722.9358608562907</v>
      </c>
      <c r="H34" s="21">
        <f>SUMIFS('SO2'!I:I,'SO2'!$B:$B,$A34,'SO2'!$A:$A,"BIOESO2")+SUMIFS('SO2'!I:I,'SO2'!$B:$B,$A34,'SO2'!$A:$A,"COMSO2")+SUMIFS('SO2'!I:I,'SO2'!$B:$B,$A34,'SO2'!$A:$A,"ELCSO2")+SUMIFS('SO2'!I:I,'SO2'!$B:$B,$A34,'SO2'!$A:$A,"ETHSO2")+SUMIFS('SO2'!I:I,'SO2'!$B:$B,$A34,'SO2'!$A:$A,"INDSO2")+SUMIFS('SO2'!I:I,'SO2'!$B:$B,$A34,'SO2'!$A:$A,"REFSO2")+SUMIFS('SO2'!I:I,'SO2'!$B:$B,$A34,'SO2'!$A:$A,"RESSO2")+SUMIFS('SO2'!I:I,'SO2'!$B:$B,$A34,'SO2'!$A:$A,"RSSSO2")+SUMIFS('SO2'!I:I,'SO2'!$B:$B,$A34,'SO2'!$A:$A,"TRNSO2")</f>
        <v>1605.0035767772829</v>
      </c>
      <c r="I34" s="21">
        <f>SUMIFS('SO2'!J:J,'SO2'!$B:$B,$A34,'SO2'!$A:$A,"BIOESO2")+SUMIFS('SO2'!J:J,'SO2'!$B:$B,$A34,'SO2'!$A:$A,"COMSO2")+SUMIFS('SO2'!J:J,'SO2'!$B:$B,$A34,'SO2'!$A:$A,"ELCSO2")+SUMIFS('SO2'!J:J,'SO2'!$B:$B,$A34,'SO2'!$A:$A,"ETHSO2")+SUMIFS('SO2'!J:J,'SO2'!$B:$B,$A34,'SO2'!$A:$A,"INDSO2")+SUMIFS('SO2'!J:J,'SO2'!$B:$B,$A34,'SO2'!$A:$A,"REFSO2")+SUMIFS('SO2'!J:J,'SO2'!$B:$B,$A34,'SO2'!$A:$A,"RESSO2")+SUMIFS('SO2'!J:J,'SO2'!$B:$B,$A34,'SO2'!$A:$A,"RSSSO2")+SUMIFS('SO2'!J:J,'SO2'!$B:$B,$A34,'SO2'!$A:$A,"TRNSO2")</f>
        <v>1420.3616752039961</v>
      </c>
      <c r="J34" s="21">
        <f>SUMIFS('SO2'!K:K,'SO2'!$B:$B,$A34,'SO2'!$A:$A,"BIOESO2")+SUMIFS('SO2'!K:K,'SO2'!$B:$B,$A34,'SO2'!$A:$A,"COMSO2")+SUMIFS('SO2'!K:K,'SO2'!$B:$B,$A34,'SO2'!$A:$A,"ELCSO2")+SUMIFS('SO2'!K:K,'SO2'!$B:$B,$A34,'SO2'!$A:$A,"ETHSO2")+SUMIFS('SO2'!K:K,'SO2'!$B:$B,$A34,'SO2'!$A:$A,"INDSO2")+SUMIFS('SO2'!K:K,'SO2'!$B:$B,$A34,'SO2'!$A:$A,"REFSO2")+SUMIFS('SO2'!K:K,'SO2'!$B:$B,$A34,'SO2'!$A:$A,"RESSO2")+SUMIFS('SO2'!K:K,'SO2'!$B:$B,$A34,'SO2'!$A:$A,"RSSSO2")+SUMIFS('SO2'!K:K,'SO2'!$B:$B,$A34,'SO2'!$A:$A,"TRNSO2")</f>
        <v>1421.0358358831481</v>
      </c>
      <c r="K34" s="21">
        <f>SUMIFS('SO2'!L:L,'SO2'!$B:$B,$A34,'SO2'!$A:$A,"BIOESO2")+SUMIFS('SO2'!L:L,'SO2'!$B:$B,$A34,'SO2'!$A:$A,"COMSO2")+SUMIFS('SO2'!L:L,'SO2'!$B:$B,$A34,'SO2'!$A:$A,"ELCSO2")+SUMIFS('SO2'!L:L,'SO2'!$B:$B,$A34,'SO2'!$A:$A,"ETHSO2")+SUMIFS('SO2'!L:L,'SO2'!$B:$B,$A34,'SO2'!$A:$A,"INDSO2")+SUMIFS('SO2'!L:L,'SO2'!$B:$B,$A34,'SO2'!$A:$A,"REFSO2")+SUMIFS('SO2'!L:L,'SO2'!$B:$B,$A34,'SO2'!$A:$A,"RESSO2")+SUMIFS('SO2'!L:L,'SO2'!$B:$B,$A34,'SO2'!$A:$A,"RSSSO2")+SUMIFS('SO2'!L:L,'SO2'!$B:$B,$A34,'SO2'!$A:$A,"TRNSO2")</f>
        <v>1344.190781284505</v>
      </c>
      <c r="M34" s="9" t="str">
        <f t="shared" ref="M34:M62" si="1">RIGHT(A34,4)</f>
        <v>0033</v>
      </c>
      <c r="N34" s="9">
        <f>VLOOKUP($M34,scenarios!$A$2:$I$61,3)</f>
        <v>2060</v>
      </c>
      <c r="O34" s="9" t="str">
        <f>VLOOKUP($M34,scenarios!$A$2:$I$61,4)</f>
        <v>Ref</v>
      </c>
      <c r="P34" s="9" t="str">
        <f>VLOOKUP($M34,scenarios!$A$2:$I$61,5)</f>
        <v>Ref</v>
      </c>
      <c r="Q34" s="9" t="str">
        <f>VLOOKUP($M34,scenarios!$A$2:$I$61,6)</f>
        <v>Ref</v>
      </c>
      <c r="R34" s="9" t="str">
        <f>VLOOKUP($M34,scenarios!$A$2:$I$61,7)</f>
        <v>Doe2</v>
      </c>
      <c r="S34" s="9">
        <f>VLOOKUP($M34,scenarios!$A$2:$I$61,8)</f>
        <v>2030</v>
      </c>
      <c r="T34" s="9" t="str">
        <f>VLOOKUP($M34,scenarios!$A$2:$I$61,9)</f>
        <v>Ref</v>
      </c>
    </row>
    <row r="35" spans="1:20" x14ac:dyDescent="0.3">
      <c r="A35" s="2" t="s">
        <v>34</v>
      </c>
      <c r="B35" s="21">
        <f>SUMIFS('SO2'!C:C,'SO2'!$B:$B,$A35,'SO2'!$A:$A,"BIOESO2")+SUMIFS('SO2'!C:C,'SO2'!$B:$B,$A35,'SO2'!$A:$A,"COMSO2")+SUMIFS('SO2'!C:C,'SO2'!$B:$B,$A35,'SO2'!$A:$A,"ELCSO2")+SUMIFS('SO2'!C:C,'SO2'!$B:$B,$A35,'SO2'!$A:$A,"ETHSO2")+SUMIFS('SO2'!C:C,'SO2'!$B:$B,$A35,'SO2'!$A:$A,"INDSO2")+SUMIFS('SO2'!C:C,'SO2'!$B:$B,$A35,'SO2'!$A:$A,"REFSO2")+SUMIFS('SO2'!C:C,'SO2'!$B:$B,$A35,'SO2'!$A:$A,"RESSO2")+SUMIFS('SO2'!C:C,'SO2'!$B:$B,$A35,'SO2'!$A:$A,"RSSSO2")+SUMIFS('SO2'!C:C,'SO2'!$B:$B,$A35,'SO2'!$A:$A,"TRNSO2")</f>
        <v>7219.9857166649954</v>
      </c>
      <c r="C35" s="21">
        <f>SUMIFS('SO2'!D:D,'SO2'!$B:$B,$A35,'SO2'!$A:$A,"BIOESO2")+SUMIFS('SO2'!D:D,'SO2'!$B:$B,$A35,'SO2'!$A:$A,"COMSO2")+SUMIFS('SO2'!D:D,'SO2'!$B:$B,$A35,'SO2'!$A:$A,"ELCSO2")+SUMIFS('SO2'!D:D,'SO2'!$B:$B,$A35,'SO2'!$A:$A,"ETHSO2")+SUMIFS('SO2'!D:D,'SO2'!$B:$B,$A35,'SO2'!$A:$A,"INDSO2")+SUMIFS('SO2'!D:D,'SO2'!$B:$B,$A35,'SO2'!$A:$A,"REFSO2")+SUMIFS('SO2'!D:D,'SO2'!$B:$B,$A35,'SO2'!$A:$A,"RESSO2")+SUMIFS('SO2'!D:D,'SO2'!$B:$B,$A35,'SO2'!$A:$A,"RSSSO2")+SUMIFS('SO2'!D:D,'SO2'!$B:$B,$A35,'SO2'!$A:$A,"TRNSO2")</f>
        <v>5811.7148416820355</v>
      </c>
      <c r="D35" s="21">
        <f>SUMIFS('SO2'!E:E,'SO2'!$B:$B,$A35,'SO2'!$A:$A,"BIOESO2")+SUMIFS('SO2'!E:E,'SO2'!$B:$B,$A35,'SO2'!$A:$A,"COMSO2")+SUMIFS('SO2'!E:E,'SO2'!$B:$B,$A35,'SO2'!$A:$A,"ELCSO2")+SUMIFS('SO2'!E:E,'SO2'!$B:$B,$A35,'SO2'!$A:$A,"ETHSO2")+SUMIFS('SO2'!E:E,'SO2'!$B:$B,$A35,'SO2'!$A:$A,"INDSO2")+SUMIFS('SO2'!E:E,'SO2'!$B:$B,$A35,'SO2'!$A:$A,"REFSO2")+SUMIFS('SO2'!E:E,'SO2'!$B:$B,$A35,'SO2'!$A:$A,"RESSO2")+SUMIFS('SO2'!E:E,'SO2'!$B:$B,$A35,'SO2'!$A:$A,"RSSSO2")+SUMIFS('SO2'!E:E,'SO2'!$B:$B,$A35,'SO2'!$A:$A,"TRNSO2")</f>
        <v>3222.8643062848187</v>
      </c>
      <c r="E35" s="21">
        <f>SUMIFS('SO2'!F:F,'SO2'!$B:$B,$A35,'SO2'!$A:$A,"BIOESO2")+SUMIFS('SO2'!F:F,'SO2'!$B:$B,$A35,'SO2'!$A:$A,"COMSO2")+SUMIFS('SO2'!F:F,'SO2'!$B:$B,$A35,'SO2'!$A:$A,"ELCSO2")+SUMIFS('SO2'!F:F,'SO2'!$B:$B,$A35,'SO2'!$A:$A,"ETHSO2")+SUMIFS('SO2'!F:F,'SO2'!$B:$B,$A35,'SO2'!$A:$A,"INDSO2")+SUMIFS('SO2'!F:F,'SO2'!$B:$B,$A35,'SO2'!$A:$A,"REFSO2")+SUMIFS('SO2'!F:F,'SO2'!$B:$B,$A35,'SO2'!$A:$A,"RESSO2")+SUMIFS('SO2'!F:F,'SO2'!$B:$B,$A35,'SO2'!$A:$A,"RSSSO2")+SUMIFS('SO2'!F:F,'SO2'!$B:$B,$A35,'SO2'!$A:$A,"TRNSO2")</f>
        <v>2910.4886196506045</v>
      </c>
      <c r="F35" s="21">
        <f>SUMIFS('SO2'!G:G,'SO2'!$B:$B,$A35,'SO2'!$A:$A,"BIOESO2")+SUMIFS('SO2'!G:G,'SO2'!$B:$B,$A35,'SO2'!$A:$A,"COMSO2")+SUMIFS('SO2'!G:G,'SO2'!$B:$B,$A35,'SO2'!$A:$A,"ELCSO2")+SUMIFS('SO2'!G:G,'SO2'!$B:$B,$A35,'SO2'!$A:$A,"ETHSO2")+SUMIFS('SO2'!G:G,'SO2'!$B:$B,$A35,'SO2'!$A:$A,"INDSO2")+SUMIFS('SO2'!G:G,'SO2'!$B:$B,$A35,'SO2'!$A:$A,"REFSO2")+SUMIFS('SO2'!G:G,'SO2'!$B:$B,$A35,'SO2'!$A:$A,"RESSO2")+SUMIFS('SO2'!G:G,'SO2'!$B:$B,$A35,'SO2'!$A:$A,"RSSSO2")+SUMIFS('SO2'!G:G,'SO2'!$B:$B,$A35,'SO2'!$A:$A,"TRNSO2")</f>
        <v>2223.8677357953488</v>
      </c>
      <c r="G35" s="21">
        <f>SUMIFS('SO2'!H:H,'SO2'!$B:$B,$A35,'SO2'!$A:$A,"BIOESO2")+SUMIFS('SO2'!H:H,'SO2'!$B:$B,$A35,'SO2'!$A:$A,"COMSO2")+SUMIFS('SO2'!H:H,'SO2'!$B:$B,$A35,'SO2'!$A:$A,"ELCSO2")+SUMIFS('SO2'!H:H,'SO2'!$B:$B,$A35,'SO2'!$A:$A,"ETHSO2")+SUMIFS('SO2'!H:H,'SO2'!$B:$B,$A35,'SO2'!$A:$A,"INDSO2")+SUMIFS('SO2'!H:H,'SO2'!$B:$B,$A35,'SO2'!$A:$A,"REFSO2")+SUMIFS('SO2'!H:H,'SO2'!$B:$B,$A35,'SO2'!$A:$A,"RESSO2")+SUMIFS('SO2'!H:H,'SO2'!$B:$B,$A35,'SO2'!$A:$A,"RSSSO2")+SUMIFS('SO2'!H:H,'SO2'!$B:$B,$A35,'SO2'!$A:$A,"TRNSO2")</f>
        <v>1724.1992939093266</v>
      </c>
      <c r="H35" s="21">
        <f>SUMIFS('SO2'!I:I,'SO2'!$B:$B,$A35,'SO2'!$A:$A,"BIOESO2")+SUMIFS('SO2'!I:I,'SO2'!$B:$B,$A35,'SO2'!$A:$A,"COMSO2")+SUMIFS('SO2'!I:I,'SO2'!$B:$B,$A35,'SO2'!$A:$A,"ELCSO2")+SUMIFS('SO2'!I:I,'SO2'!$B:$B,$A35,'SO2'!$A:$A,"ETHSO2")+SUMIFS('SO2'!I:I,'SO2'!$B:$B,$A35,'SO2'!$A:$A,"INDSO2")+SUMIFS('SO2'!I:I,'SO2'!$B:$B,$A35,'SO2'!$A:$A,"REFSO2")+SUMIFS('SO2'!I:I,'SO2'!$B:$B,$A35,'SO2'!$A:$A,"RESSO2")+SUMIFS('SO2'!I:I,'SO2'!$B:$B,$A35,'SO2'!$A:$A,"RSSSO2")+SUMIFS('SO2'!I:I,'SO2'!$B:$B,$A35,'SO2'!$A:$A,"TRNSO2")</f>
        <v>1599.3414305806887</v>
      </c>
      <c r="I35" s="21">
        <f>SUMIFS('SO2'!J:J,'SO2'!$B:$B,$A35,'SO2'!$A:$A,"BIOESO2")+SUMIFS('SO2'!J:J,'SO2'!$B:$B,$A35,'SO2'!$A:$A,"COMSO2")+SUMIFS('SO2'!J:J,'SO2'!$B:$B,$A35,'SO2'!$A:$A,"ELCSO2")+SUMIFS('SO2'!J:J,'SO2'!$B:$B,$A35,'SO2'!$A:$A,"ETHSO2")+SUMIFS('SO2'!J:J,'SO2'!$B:$B,$A35,'SO2'!$A:$A,"INDSO2")+SUMIFS('SO2'!J:J,'SO2'!$B:$B,$A35,'SO2'!$A:$A,"REFSO2")+SUMIFS('SO2'!J:J,'SO2'!$B:$B,$A35,'SO2'!$A:$A,"RESSO2")+SUMIFS('SO2'!J:J,'SO2'!$B:$B,$A35,'SO2'!$A:$A,"RSSSO2")+SUMIFS('SO2'!J:J,'SO2'!$B:$B,$A35,'SO2'!$A:$A,"TRNSO2")</f>
        <v>1348.6961626351647</v>
      </c>
      <c r="J35" s="21">
        <f>SUMIFS('SO2'!K:K,'SO2'!$B:$B,$A35,'SO2'!$A:$A,"BIOESO2")+SUMIFS('SO2'!K:K,'SO2'!$B:$B,$A35,'SO2'!$A:$A,"COMSO2")+SUMIFS('SO2'!K:K,'SO2'!$B:$B,$A35,'SO2'!$A:$A,"ELCSO2")+SUMIFS('SO2'!K:K,'SO2'!$B:$B,$A35,'SO2'!$A:$A,"ETHSO2")+SUMIFS('SO2'!K:K,'SO2'!$B:$B,$A35,'SO2'!$A:$A,"INDSO2")+SUMIFS('SO2'!K:K,'SO2'!$B:$B,$A35,'SO2'!$A:$A,"REFSO2")+SUMIFS('SO2'!K:K,'SO2'!$B:$B,$A35,'SO2'!$A:$A,"RESSO2")+SUMIFS('SO2'!K:K,'SO2'!$B:$B,$A35,'SO2'!$A:$A,"RSSSO2")+SUMIFS('SO2'!K:K,'SO2'!$B:$B,$A35,'SO2'!$A:$A,"TRNSO2")</f>
        <v>1296.0943092257087</v>
      </c>
      <c r="K35" s="21">
        <f>SUMIFS('SO2'!L:L,'SO2'!$B:$B,$A35,'SO2'!$A:$A,"BIOESO2")+SUMIFS('SO2'!L:L,'SO2'!$B:$B,$A35,'SO2'!$A:$A,"COMSO2")+SUMIFS('SO2'!L:L,'SO2'!$B:$B,$A35,'SO2'!$A:$A,"ELCSO2")+SUMIFS('SO2'!L:L,'SO2'!$B:$B,$A35,'SO2'!$A:$A,"ETHSO2")+SUMIFS('SO2'!L:L,'SO2'!$B:$B,$A35,'SO2'!$A:$A,"INDSO2")+SUMIFS('SO2'!L:L,'SO2'!$B:$B,$A35,'SO2'!$A:$A,"REFSO2")+SUMIFS('SO2'!L:L,'SO2'!$B:$B,$A35,'SO2'!$A:$A,"RESSO2")+SUMIFS('SO2'!L:L,'SO2'!$B:$B,$A35,'SO2'!$A:$A,"RSSSO2")+SUMIFS('SO2'!L:L,'SO2'!$B:$B,$A35,'SO2'!$A:$A,"TRNSO2")</f>
        <v>1217.5367436744741</v>
      </c>
      <c r="M35" s="9" t="str">
        <f t="shared" si="1"/>
        <v>0034</v>
      </c>
      <c r="N35" s="9">
        <f>VLOOKUP($M35,scenarios!$A$2:$I$61,3)</f>
        <v>2060</v>
      </c>
      <c r="O35" s="9" t="str">
        <f>VLOOKUP($M35,scenarios!$A$2:$I$61,4)</f>
        <v>Ref</v>
      </c>
      <c r="P35" s="9" t="str">
        <f>VLOOKUP($M35,scenarios!$A$2:$I$61,5)</f>
        <v>Ref</v>
      </c>
      <c r="Q35" s="9" t="str">
        <f>VLOOKUP($M35,scenarios!$A$2:$I$61,6)</f>
        <v>Linear-Steady</v>
      </c>
      <c r="R35" s="9" t="str">
        <f>VLOOKUP($M35,scenarios!$A$2:$I$61,7)</f>
        <v>Low</v>
      </c>
      <c r="S35" s="9">
        <f>VLOOKUP($M35,scenarios!$A$2:$I$61,8)</f>
        <v>2030</v>
      </c>
      <c r="T35" s="9" t="str">
        <f>VLOOKUP($M35,scenarios!$A$2:$I$61,9)</f>
        <v>Ref</v>
      </c>
    </row>
    <row r="36" spans="1:20" x14ac:dyDescent="0.3">
      <c r="A36" s="2" t="s">
        <v>35</v>
      </c>
      <c r="B36" s="21">
        <f>SUMIFS('SO2'!C:C,'SO2'!$B:$B,$A36,'SO2'!$A:$A,"BIOESO2")+SUMIFS('SO2'!C:C,'SO2'!$B:$B,$A36,'SO2'!$A:$A,"COMSO2")+SUMIFS('SO2'!C:C,'SO2'!$B:$B,$A36,'SO2'!$A:$A,"ELCSO2")+SUMIFS('SO2'!C:C,'SO2'!$B:$B,$A36,'SO2'!$A:$A,"ETHSO2")+SUMIFS('SO2'!C:C,'SO2'!$B:$B,$A36,'SO2'!$A:$A,"INDSO2")+SUMIFS('SO2'!C:C,'SO2'!$B:$B,$A36,'SO2'!$A:$A,"REFSO2")+SUMIFS('SO2'!C:C,'SO2'!$B:$B,$A36,'SO2'!$A:$A,"RESSO2")+SUMIFS('SO2'!C:C,'SO2'!$B:$B,$A36,'SO2'!$A:$A,"RSSSO2")+SUMIFS('SO2'!C:C,'SO2'!$B:$B,$A36,'SO2'!$A:$A,"TRNSO2")</f>
        <v>7219.9857166649954</v>
      </c>
      <c r="C36" s="21">
        <f>SUMIFS('SO2'!D:D,'SO2'!$B:$B,$A36,'SO2'!$A:$A,"BIOESO2")+SUMIFS('SO2'!D:D,'SO2'!$B:$B,$A36,'SO2'!$A:$A,"COMSO2")+SUMIFS('SO2'!D:D,'SO2'!$B:$B,$A36,'SO2'!$A:$A,"ELCSO2")+SUMIFS('SO2'!D:D,'SO2'!$B:$B,$A36,'SO2'!$A:$A,"ETHSO2")+SUMIFS('SO2'!D:D,'SO2'!$B:$B,$A36,'SO2'!$A:$A,"INDSO2")+SUMIFS('SO2'!D:D,'SO2'!$B:$B,$A36,'SO2'!$A:$A,"REFSO2")+SUMIFS('SO2'!D:D,'SO2'!$B:$B,$A36,'SO2'!$A:$A,"RESSO2")+SUMIFS('SO2'!D:D,'SO2'!$B:$B,$A36,'SO2'!$A:$A,"RSSSO2")+SUMIFS('SO2'!D:D,'SO2'!$B:$B,$A36,'SO2'!$A:$A,"TRNSO2")</f>
        <v>5811.7148416820464</v>
      </c>
      <c r="D36" s="21">
        <f>SUMIFS('SO2'!E:E,'SO2'!$B:$B,$A36,'SO2'!$A:$A,"BIOESO2")+SUMIFS('SO2'!E:E,'SO2'!$B:$B,$A36,'SO2'!$A:$A,"COMSO2")+SUMIFS('SO2'!E:E,'SO2'!$B:$B,$A36,'SO2'!$A:$A,"ELCSO2")+SUMIFS('SO2'!E:E,'SO2'!$B:$B,$A36,'SO2'!$A:$A,"ETHSO2")+SUMIFS('SO2'!E:E,'SO2'!$B:$B,$A36,'SO2'!$A:$A,"INDSO2")+SUMIFS('SO2'!E:E,'SO2'!$B:$B,$A36,'SO2'!$A:$A,"REFSO2")+SUMIFS('SO2'!E:E,'SO2'!$B:$B,$A36,'SO2'!$A:$A,"RESSO2")+SUMIFS('SO2'!E:E,'SO2'!$B:$B,$A36,'SO2'!$A:$A,"RSSSO2")+SUMIFS('SO2'!E:E,'SO2'!$B:$B,$A36,'SO2'!$A:$A,"TRNSO2")</f>
        <v>3222.2691881186247</v>
      </c>
      <c r="E36" s="21">
        <f>SUMIFS('SO2'!F:F,'SO2'!$B:$B,$A36,'SO2'!$A:$A,"BIOESO2")+SUMIFS('SO2'!F:F,'SO2'!$B:$B,$A36,'SO2'!$A:$A,"COMSO2")+SUMIFS('SO2'!F:F,'SO2'!$B:$B,$A36,'SO2'!$A:$A,"ELCSO2")+SUMIFS('SO2'!F:F,'SO2'!$B:$B,$A36,'SO2'!$A:$A,"ETHSO2")+SUMIFS('SO2'!F:F,'SO2'!$B:$B,$A36,'SO2'!$A:$A,"INDSO2")+SUMIFS('SO2'!F:F,'SO2'!$B:$B,$A36,'SO2'!$A:$A,"REFSO2")+SUMIFS('SO2'!F:F,'SO2'!$B:$B,$A36,'SO2'!$A:$A,"RESSO2")+SUMIFS('SO2'!F:F,'SO2'!$B:$B,$A36,'SO2'!$A:$A,"RSSSO2")+SUMIFS('SO2'!F:F,'SO2'!$B:$B,$A36,'SO2'!$A:$A,"TRNSO2")</f>
        <v>2910.4263232772823</v>
      </c>
      <c r="F36" s="21">
        <f>SUMIFS('SO2'!G:G,'SO2'!$B:$B,$A36,'SO2'!$A:$A,"BIOESO2")+SUMIFS('SO2'!G:G,'SO2'!$B:$B,$A36,'SO2'!$A:$A,"COMSO2")+SUMIFS('SO2'!G:G,'SO2'!$B:$B,$A36,'SO2'!$A:$A,"ELCSO2")+SUMIFS('SO2'!G:G,'SO2'!$B:$B,$A36,'SO2'!$A:$A,"ETHSO2")+SUMIFS('SO2'!G:G,'SO2'!$B:$B,$A36,'SO2'!$A:$A,"INDSO2")+SUMIFS('SO2'!G:G,'SO2'!$B:$B,$A36,'SO2'!$A:$A,"REFSO2")+SUMIFS('SO2'!G:G,'SO2'!$B:$B,$A36,'SO2'!$A:$A,"RESSO2")+SUMIFS('SO2'!G:G,'SO2'!$B:$B,$A36,'SO2'!$A:$A,"RSSSO2")+SUMIFS('SO2'!G:G,'SO2'!$B:$B,$A36,'SO2'!$A:$A,"TRNSO2")</f>
        <v>2223.8677358061082</v>
      </c>
      <c r="G36" s="21">
        <f>SUMIFS('SO2'!H:H,'SO2'!$B:$B,$A36,'SO2'!$A:$A,"BIOESO2")+SUMIFS('SO2'!H:H,'SO2'!$B:$B,$A36,'SO2'!$A:$A,"COMSO2")+SUMIFS('SO2'!H:H,'SO2'!$B:$B,$A36,'SO2'!$A:$A,"ELCSO2")+SUMIFS('SO2'!H:H,'SO2'!$B:$B,$A36,'SO2'!$A:$A,"ETHSO2")+SUMIFS('SO2'!H:H,'SO2'!$B:$B,$A36,'SO2'!$A:$A,"INDSO2")+SUMIFS('SO2'!H:H,'SO2'!$B:$B,$A36,'SO2'!$A:$A,"REFSO2")+SUMIFS('SO2'!H:H,'SO2'!$B:$B,$A36,'SO2'!$A:$A,"RESSO2")+SUMIFS('SO2'!H:H,'SO2'!$B:$B,$A36,'SO2'!$A:$A,"RSSSO2")+SUMIFS('SO2'!H:H,'SO2'!$B:$B,$A36,'SO2'!$A:$A,"TRNSO2")</f>
        <v>1724.1992939094725</v>
      </c>
      <c r="H36" s="21">
        <f>SUMIFS('SO2'!I:I,'SO2'!$B:$B,$A36,'SO2'!$A:$A,"BIOESO2")+SUMIFS('SO2'!I:I,'SO2'!$B:$B,$A36,'SO2'!$A:$A,"COMSO2")+SUMIFS('SO2'!I:I,'SO2'!$B:$B,$A36,'SO2'!$A:$A,"ELCSO2")+SUMIFS('SO2'!I:I,'SO2'!$B:$B,$A36,'SO2'!$A:$A,"ETHSO2")+SUMIFS('SO2'!I:I,'SO2'!$B:$B,$A36,'SO2'!$A:$A,"INDSO2")+SUMIFS('SO2'!I:I,'SO2'!$B:$B,$A36,'SO2'!$A:$A,"REFSO2")+SUMIFS('SO2'!I:I,'SO2'!$B:$B,$A36,'SO2'!$A:$A,"RESSO2")+SUMIFS('SO2'!I:I,'SO2'!$B:$B,$A36,'SO2'!$A:$A,"RSSSO2")+SUMIFS('SO2'!I:I,'SO2'!$B:$B,$A36,'SO2'!$A:$A,"TRNSO2")</f>
        <v>1599.3414305981364</v>
      </c>
      <c r="I36" s="21">
        <f>SUMIFS('SO2'!J:J,'SO2'!$B:$B,$A36,'SO2'!$A:$A,"BIOESO2")+SUMIFS('SO2'!J:J,'SO2'!$B:$B,$A36,'SO2'!$A:$A,"COMSO2")+SUMIFS('SO2'!J:J,'SO2'!$B:$B,$A36,'SO2'!$A:$A,"ELCSO2")+SUMIFS('SO2'!J:J,'SO2'!$B:$B,$A36,'SO2'!$A:$A,"ETHSO2")+SUMIFS('SO2'!J:J,'SO2'!$B:$B,$A36,'SO2'!$A:$A,"INDSO2")+SUMIFS('SO2'!J:J,'SO2'!$B:$B,$A36,'SO2'!$A:$A,"REFSO2")+SUMIFS('SO2'!J:J,'SO2'!$B:$B,$A36,'SO2'!$A:$A,"RESSO2")+SUMIFS('SO2'!J:J,'SO2'!$B:$B,$A36,'SO2'!$A:$A,"RSSSO2")+SUMIFS('SO2'!J:J,'SO2'!$B:$B,$A36,'SO2'!$A:$A,"TRNSO2")</f>
        <v>1348.6961626353186</v>
      </c>
      <c r="J36" s="21">
        <f>SUMIFS('SO2'!K:K,'SO2'!$B:$B,$A36,'SO2'!$A:$A,"BIOESO2")+SUMIFS('SO2'!K:K,'SO2'!$B:$B,$A36,'SO2'!$A:$A,"COMSO2")+SUMIFS('SO2'!K:K,'SO2'!$B:$B,$A36,'SO2'!$A:$A,"ELCSO2")+SUMIFS('SO2'!K:K,'SO2'!$B:$B,$A36,'SO2'!$A:$A,"ETHSO2")+SUMIFS('SO2'!K:K,'SO2'!$B:$B,$A36,'SO2'!$A:$A,"INDSO2")+SUMIFS('SO2'!K:K,'SO2'!$B:$B,$A36,'SO2'!$A:$A,"REFSO2")+SUMIFS('SO2'!K:K,'SO2'!$B:$B,$A36,'SO2'!$A:$A,"RESSO2")+SUMIFS('SO2'!K:K,'SO2'!$B:$B,$A36,'SO2'!$A:$A,"RSSSO2")+SUMIFS('SO2'!K:K,'SO2'!$B:$B,$A36,'SO2'!$A:$A,"TRNSO2")</f>
        <v>1296.0943092250059</v>
      </c>
      <c r="K36" s="21">
        <f>SUMIFS('SO2'!L:L,'SO2'!$B:$B,$A36,'SO2'!$A:$A,"BIOESO2")+SUMIFS('SO2'!L:L,'SO2'!$B:$B,$A36,'SO2'!$A:$A,"COMSO2")+SUMIFS('SO2'!L:L,'SO2'!$B:$B,$A36,'SO2'!$A:$A,"ELCSO2")+SUMIFS('SO2'!L:L,'SO2'!$B:$B,$A36,'SO2'!$A:$A,"ETHSO2")+SUMIFS('SO2'!L:L,'SO2'!$B:$B,$A36,'SO2'!$A:$A,"INDSO2")+SUMIFS('SO2'!L:L,'SO2'!$B:$B,$A36,'SO2'!$A:$A,"REFSO2")+SUMIFS('SO2'!L:L,'SO2'!$B:$B,$A36,'SO2'!$A:$A,"RESSO2")+SUMIFS('SO2'!L:L,'SO2'!$B:$B,$A36,'SO2'!$A:$A,"RSSSO2")+SUMIFS('SO2'!L:L,'SO2'!$B:$B,$A36,'SO2'!$A:$A,"TRNSO2")</f>
        <v>1220.7252258979606</v>
      </c>
      <c r="M36" s="9" t="str">
        <f t="shared" si="1"/>
        <v>0035</v>
      </c>
      <c r="N36" s="9">
        <f>VLOOKUP($M36,scenarios!$A$2:$I$61,3)</f>
        <v>2060</v>
      </c>
      <c r="O36" s="9" t="str">
        <f>VLOOKUP($M36,scenarios!$A$2:$I$61,4)</f>
        <v>Ref</v>
      </c>
      <c r="P36" s="9" t="str">
        <f>VLOOKUP($M36,scenarios!$A$2:$I$61,5)</f>
        <v>Ref</v>
      </c>
      <c r="Q36" s="9" t="str">
        <f>VLOOKUP($M36,scenarios!$A$2:$I$61,6)</f>
        <v>Linear-Steady</v>
      </c>
      <c r="R36" s="9" t="str">
        <f>VLOOKUP($M36,scenarios!$A$2:$I$61,7)</f>
        <v>Doe4</v>
      </c>
      <c r="S36" s="9">
        <f>VLOOKUP($M36,scenarios!$A$2:$I$61,8)</f>
        <v>2030</v>
      </c>
      <c r="T36" s="9" t="str">
        <f>VLOOKUP($M36,scenarios!$A$2:$I$61,9)</f>
        <v>Ref</v>
      </c>
    </row>
    <row r="37" spans="1:20" x14ac:dyDescent="0.3">
      <c r="A37" s="2" t="s">
        <v>36</v>
      </c>
      <c r="B37" s="21">
        <f>SUMIFS('SO2'!C:C,'SO2'!$B:$B,$A37,'SO2'!$A:$A,"BIOESO2")+SUMIFS('SO2'!C:C,'SO2'!$B:$B,$A37,'SO2'!$A:$A,"COMSO2")+SUMIFS('SO2'!C:C,'SO2'!$B:$B,$A37,'SO2'!$A:$A,"ELCSO2")+SUMIFS('SO2'!C:C,'SO2'!$B:$B,$A37,'SO2'!$A:$A,"ETHSO2")+SUMIFS('SO2'!C:C,'SO2'!$B:$B,$A37,'SO2'!$A:$A,"INDSO2")+SUMIFS('SO2'!C:C,'SO2'!$B:$B,$A37,'SO2'!$A:$A,"REFSO2")+SUMIFS('SO2'!C:C,'SO2'!$B:$B,$A37,'SO2'!$A:$A,"RESSO2")+SUMIFS('SO2'!C:C,'SO2'!$B:$B,$A37,'SO2'!$A:$A,"RSSSO2")+SUMIFS('SO2'!C:C,'SO2'!$B:$B,$A37,'SO2'!$A:$A,"TRNSO2")</f>
        <v>7219.9857166649936</v>
      </c>
      <c r="C37" s="21">
        <f>SUMIFS('SO2'!D:D,'SO2'!$B:$B,$A37,'SO2'!$A:$A,"BIOESO2")+SUMIFS('SO2'!D:D,'SO2'!$B:$B,$A37,'SO2'!$A:$A,"COMSO2")+SUMIFS('SO2'!D:D,'SO2'!$B:$B,$A37,'SO2'!$A:$A,"ELCSO2")+SUMIFS('SO2'!D:D,'SO2'!$B:$B,$A37,'SO2'!$A:$A,"ETHSO2")+SUMIFS('SO2'!D:D,'SO2'!$B:$B,$A37,'SO2'!$A:$A,"INDSO2")+SUMIFS('SO2'!D:D,'SO2'!$B:$B,$A37,'SO2'!$A:$A,"REFSO2")+SUMIFS('SO2'!D:D,'SO2'!$B:$B,$A37,'SO2'!$A:$A,"RESSO2")+SUMIFS('SO2'!D:D,'SO2'!$B:$B,$A37,'SO2'!$A:$A,"RSSSO2")+SUMIFS('SO2'!D:D,'SO2'!$B:$B,$A37,'SO2'!$A:$A,"TRNSO2")</f>
        <v>5811.7148416820455</v>
      </c>
      <c r="D37" s="21">
        <f>SUMIFS('SO2'!E:E,'SO2'!$B:$B,$A37,'SO2'!$A:$A,"BIOESO2")+SUMIFS('SO2'!E:E,'SO2'!$B:$B,$A37,'SO2'!$A:$A,"COMSO2")+SUMIFS('SO2'!E:E,'SO2'!$B:$B,$A37,'SO2'!$A:$A,"ELCSO2")+SUMIFS('SO2'!E:E,'SO2'!$B:$B,$A37,'SO2'!$A:$A,"ETHSO2")+SUMIFS('SO2'!E:E,'SO2'!$B:$B,$A37,'SO2'!$A:$A,"INDSO2")+SUMIFS('SO2'!E:E,'SO2'!$B:$B,$A37,'SO2'!$A:$A,"REFSO2")+SUMIFS('SO2'!E:E,'SO2'!$B:$B,$A37,'SO2'!$A:$A,"RESSO2")+SUMIFS('SO2'!E:E,'SO2'!$B:$B,$A37,'SO2'!$A:$A,"RSSSO2")+SUMIFS('SO2'!E:E,'SO2'!$B:$B,$A37,'SO2'!$A:$A,"TRNSO2")</f>
        <v>3222.8643062840097</v>
      </c>
      <c r="E37" s="21">
        <f>SUMIFS('SO2'!F:F,'SO2'!$B:$B,$A37,'SO2'!$A:$A,"BIOESO2")+SUMIFS('SO2'!F:F,'SO2'!$B:$B,$A37,'SO2'!$A:$A,"COMSO2")+SUMIFS('SO2'!F:F,'SO2'!$B:$B,$A37,'SO2'!$A:$A,"ELCSO2")+SUMIFS('SO2'!F:F,'SO2'!$B:$B,$A37,'SO2'!$A:$A,"ETHSO2")+SUMIFS('SO2'!F:F,'SO2'!$B:$B,$A37,'SO2'!$A:$A,"INDSO2")+SUMIFS('SO2'!F:F,'SO2'!$B:$B,$A37,'SO2'!$A:$A,"REFSO2")+SUMIFS('SO2'!F:F,'SO2'!$B:$B,$A37,'SO2'!$A:$A,"RESSO2")+SUMIFS('SO2'!F:F,'SO2'!$B:$B,$A37,'SO2'!$A:$A,"RSSSO2")+SUMIFS('SO2'!F:F,'SO2'!$B:$B,$A37,'SO2'!$A:$A,"TRNSO2")</f>
        <v>2910.4886196521234</v>
      </c>
      <c r="F37" s="21">
        <f>SUMIFS('SO2'!G:G,'SO2'!$B:$B,$A37,'SO2'!$A:$A,"BIOESO2")+SUMIFS('SO2'!G:G,'SO2'!$B:$B,$A37,'SO2'!$A:$A,"COMSO2")+SUMIFS('SO2'!G:G,'SO2'!$B:$B,$A37,'SO2'!$A:$A,"ELCSO2")+SUMIFS('SO2'!G:G,'SO2'!$B:$B,$A37,'SO2'!$A:$A,"ETHSO2")+SUMIFS('SO2'!G:G,'SO2'!$B:$B,$A37,'SO2'!$A:$A,"INDSO2")+SUMIFS('SO2'!G:G,'SO2'!$B:$B,$A37,'SO2'!$A:$A,"REFSO2")+SUMIFS('SO2'!G:G,'SO2'!$B:$B,$A37,'SO2'!$A:$A,"RESSO2")+SUMIFS('SO2'!G:G,'SO2'!$B:$B,$A37,'SO2'!$A:$A,"RSSSO2")+SUMIFS('SO2'!G:G,'SO2'!$B:$B,$A37,'SO2'!$A:$A,"TRNSO2")</f>
        <v>2223.8677357891165</v>
      </c>
      <c r="G37" s="21">
        <f>SUMIFS('SO2'!H:H,'SO2'!$B:$B,$A37,'SO2'!$A:$A,"BIOESO2")+SUMIFS('SO2'!H:H,'SO2'!$B:$B,$A37,'SO2'!$A:$A,"COMSO2")+SUMIFS('SO2'!H:H,'SO2'!$B:$B,$A37,'SO2'!$A:$A,"ELCSO2")+SUMIFS('SO2'!H:H,'SO2'!$B:$B,$A37,'SO2'!$A:$A,"ETHSO2")+SUMIFS('SO2'!H:H,'SO2'!$B:$B,$A37,'SO2'!$A:$A,"INDSO2")+SUMIFS('SO2'!H:H,'SO2'!$B:$B,$A37,'SO2'!$A:$A,"REFSO2")+SUMIFS('SO2'!H:H,'SO2'!$B:$B,$A37,'SO2'!$A:$A,"RESSO2")+SUMIFS('SO2'!H:H,'SO2'!$B:$B,$A37,'SO2'!$A:$A,"RSSSO2")+SUMIFS('SO2'!H:H,'SO2'!$B:$B,$A37,'SO2'!$A:$A,"TRNSO2")</f>
        <v>1724.1992939092615</v>
      </c>
      <c r="H37" s="21">
        <f>SUMIFS('SO2'!I:I,'SO2'!$B:$B,$A37,'SO2'!$A:$A,"BIOESO2")+SUMIFS('SO2'!I:I,'SO2'!$B:$B,$A37,'SO2'!$A:$A,"COMSO2")+SUMIFS('SO2'!I:I,'SO2'!$B:$B,$A37,'SO2'!$A:$A,"ELCSO2")+SUMIFS('SO2'!I:I,'SO2'!$B:$B,$A37,'SO2'!$A:$A,"ETHSO2")+SUMIFS('SO2'!I:I,'SO2'!$B:$B,$A37,'SO2'!$A:$A,"INDSO2")+SUMIFS('SO2'!I:I,'SO2'!$B:$B,$A37,'SO2'!$A:$A,"REFSO2")+SUMIFS('SO2'!I:I,'SO2'!$B:$B,$A37,'SO2'!$A:$A,"RESSO2")+SUMIFS('SO2'!I:I,'SO2'!$B:$B,$A37,'SO2'!$A:$A,"RSSSO2")+SUMIFS('SO2'!I:I,'SO2'!$B:$B,$A37,'SO2'!$A:$A,"TRNSO2")</f>
        <v>1599.3414305646256</v>
      </c>
      <c r="I37" s="21">
        <f>SUMIFS('SO2'!J:J,'SO2'!$B:$B,$A37,'SO2'!$A:$A,"BIOESO2")+SUMIFS('SO2'!J:J,'SO2'!$B:$B,$A37,'SO2'!$A:$A,"COMSO2")+SUMIFS('SO2'!J:J,'SO2'!$B:$B,$A37,'SO2'!$A:$A,"ELCSO2")+SUMIFS('SO2'!J:J,'SO2'!$B:$B,$A37,'SO2'!$A:$A,"ETHSO2")+SUMIFS('SO2'!J:J,'SO2'!$B:$B,$A37,'SO2'!$A:$A,"INDSO2")+SUMIFS('SO2'!J:J,'SO2'!$B:$B,$A37,'SO2'!$A:$A,"REFSO2")+SUMIFS('SO2'!J:J,'SO2'!$B:$B,$A37,'SO2'!$A:$A,"RESSO2")+SUMIFS('SO2'!J:J,'SO2'!$B:$B,$A37,'SO2'!$A:$A,"RSSSO2")+SUMIFS('SO2'!J:J,'SO2'!$B:$B,$A37,'SO2'!$A:$A,"TRNSO2")</f>
        <v>1348.6961626350962</v>
      </c>
      <c r="J37" s="21">
        <f>SUMIFS('SO2'!K:K,'SO2'!$B:$B,$A37,'SO2'!$A:$A,"BIOESO2")+SUMIFS('SO2'!K:K,'SO2'!$B:$B,$A37,'SO2'!$A:$A,"COMSO2")+SUMIFS('SO2'!K:K,'SO2'!$B:$B,$A37,'SO2'!$A:$A,"ELCSO2")+SUMIFS('SO2'!K:K,'SO2'!$B:$B,$A37,'SO2'!$A:$A,"ETHSO2")+SUMIFS('SO2'!K:K,'SO2'!$B:$B,$A37,'SO2'!$A:$A,"INDSO2")+SUMIFS('SO2'!K:K,'SO2'!$B:$B,$A37,'SO2'!$A:$A,"REFSO2")+SUMIFS('SO2'!K:K,'SO2'!$B:$B,$A37,'SO2'!$A:$A,"RESSO2")+SUMIFS('SO2'!K:K,'SO2'!$B:$B,$A37,'SO2'!$A:$A,"RSSSO2")+SUMIFS('SO2'!K:K,'SO2'!$B:$B,$A37,'SO2'!$A:$A,"TRNSO2")</f>
        <v>1296.0943092256352</v>
      </c>
      <c r="K37" s="21">
        <f>SUMIFS('SO2'!L:L,'SO2'!$B:$B,$A37,'SO2'!$A:$A,"BIOESO2")+SUMIFS('SO2'!L:L,'SO2'!$B:$B,$A37,'SO2'!$A:$A,"COMSO2")+SUMIFS('SO2'!L:L,'SO2'!$B:$B,$A37,'SO2'!$A:$A,"ELCSO2")+SUMIFS('SO2'!L:L,'SO2'!$B:$B,$A37,'SO2'!$A:$A,"ETHSO2")+SUMIFS('SO2'!L:L,'SO2'!$B:$B,$A37,'SO2'!$A:$A,"INDSO2")+SUMIFS('SO2'!L:L,'SO2'!$B:$B,$A37,'SO2'!$A:$A,"REFSO2")+SUMIFS('SO2'!L:L,'SO2'!$B:$B,$A37,'SO2'!$A:$A,"RESSO2")+SUMIFS('SO2'!L:L,'SO2'!$B:$B,$A37,'SO2'!$A:$A,"RSSSO2")+SUMIFS('SO2'!L:L,'SO2'!$B:$B,$A37,'SO2'!$A:$A,"TRNSO2")</f>
        <v>1217.5367436753891</v>
      </c>
      <c r="M37" s="9" t="str">
        <f t="shared" si="1"/>
        <v>0036</v>
      </c>
      <c r="N37" s="9">
        <f>VLOOKUP($M37,scenarios!$A$2:$I$61,3)</f>
        <v>2060</v>
      </c>
      <c r="O37" s="9" t="str">
        <f>VLOOKUP($M37,scenarios!$A$2:$I$61,4)</f>
        <v>Ref</v>
      </c>
      <c r="P37" s="9" t="str">
        <f>VLOOKUP($M37,scenarios!$A$2:$I$61,5)</f>
        <v>Ref</v>
      </c>
      <c r="Q37" s="9" t="str">
        <f>VLOOKUP($M37,scenarios!$A$2:$I$61,6)</f>
        <v>Linear-Steady</v>
      </c>
      <c r="R37" s="9" t="str">
        <f>VLOOKUP($M37,scenarios!$A$2:$I$61,7)</f>
        <v>Doe2</v>
      </c>
      <c r="S37" s="9">
        <f>VLOOKUP($M37,scenarios!$A$2:$I$61,8)</f>
        <v>2030</v>
      </c>
      <c r="T37" s="9" t="str">
        <f>VLOOKUP($M37,scenarios!$A$2:$I$61,9)</f>
        <v>Ref</v>
      </c>
    </row>
    <row r="38" spans="1:20" x14ac:dyDescent="0.3">
      <c r="A38" s="2" t="s">
        <v>186</v>
      </c>
      <c r="B38" s="21">
        <f>SUMIFS('SO2'!C:C,'SO2'!$B:$B,$A38,'SO2'!$A:$A,"BIOESO2")+SUMIFS('SO2'!C:C,'SO2'!$B:$B,$A38,'SO2'!$A:$A,"COMSO2")+SUMIFS('SO2'!C:C,'SO2'!$B:$B,$A38,'SO2'!$A:$A,"ELCSO2")+SUMIFS('SO2'!C:C,'SO2'!$B:$B,$A38,'SO2'!$A:$A,"ETHSO2")+SUMIFS('SO2'!C:C,'SO2'!$B:$B,$A38,'SO2'!$A:$A,"INDSO2")+SUMIFS('SO2'!C:C,'SO2'!$B:$B,$A38,'SO2'!$A:$A,"REFSO2")+SUMIFS('SO2'!C:C,'SO2'!$B:$B,$A38,'SO2'!$A:$A,"RESSO2")+SUMIFS('SO2'!C:C,'SO2'!$B:$B,$A38,'SO2'!$A:$A,"RSSSO2")+SUMIFS('SO2'!C:C,'SO2'!$B:$B,$A38,'SO2'!$A:$A,"TRNSO2")</f>
        <v>7219.9676916238959</v>
      </c>
      <c r="C38" s="21">
        <f>SUMIFS('SO2'!D:D,'SO2'!$B:$B,$A38,'SO2'!$A:$A,"BIOESO2")+SUMIFS('SO2'!D:D,'SO2'!$B:$B,$A38,'SO2'!$A:$A,"COMSO2")+SUMIFS('SO2'!D:D,'SO2'!$B:$B,$A38,'SO2'!$A:$A,"ELCSO2")+SUMIFS('SO2'!D:D,'SO2'!$B:$B,$A38,'SO2'!$A:$A,"ETHSO2")+SUMIFS('SO2'!D:D,'SO2'!$B:$B,$A38,'SO2'!$A:$A,"INDSO2")+SUMIFS('SO2'!D:D,'SO2'!$B:$B,$A38,'SO2'!$A:$A,"REFSO2")+SUMIFS('SO2'!D:D,'SO2'!$B:$B,$A38,'SO2'!$A:$A,"RESSO2")+SUMIFS('SO2'!D:D,'SO2'!$B:$B,$A38,'SO2'!$A:$A,"RSSSO2")+SUMIFS('SO2'!D:D,'SO2'!$B:$B,$A38,'SO2'!$A:$A,"TRNSO2")</f>
        <v>5811.7665574804287</v>
      </c>
      <c r="D38" s="21">
        <f>SUMIFS('SO2'!E:E,'SO2'!$B:$B,$A38,'SO2'!$A:$A,"BIOESO2")+SUMIFS('SO2'!E:E,'SO2'!$B:$B,$A38,'SO2'!$A:$A,"COMSO2")+SUMIFS('SO2'!E:E,'SO2'!$B:$B,$A38,'SO2'!$A:$A,"ELCSO2")+SUMIFS('SO2'!E:E,'SO2'!$B:$B,$A38,'SO2'!$A:$A,"ETHSO2")+SUMIFS('SO2'!E:E,'SO2'!$B:$B,$A38,'SO2'!$A:$A,"INDSO2")+SUMIFS('SO2'!E:E,'SO2'!$B:$B,$A38,'SO2'!$A:$A,"REFSO2")+SUMIFS('SO2'!E:E,'SO2'!$B:$B,$A38,'SO2'!$A:$A,"RESSO2")+SUMIFS('SO2'!E:E,'SO2'!$B:$B,$A38,'SO2'!$A:$A,"RSSSO2")+SUMIFS('SO2'!E:E,'SO2'!$B:$B,$A38,'SO2'!$A:$A,"TRNSO2")</f>
        <v>3222.4138503908252</v>
      </c>
      <c r="E38" s="21">
        <f>SUMIFS('SO2'!F:F,'SO2'!$B:$B,$A38,'SO2'!$A:$A,"BIOESO2")+SUMIFS('SO2'!F:F,'SO2'!$B:$B,$A38,'SO2'!$A:$A,"COMSO2")+SUMIFS('SO2'!F:F,'SO2'!$B:$B,$A38,'SO2'!$A:$A,"ELCSO2")+SUMIFS('SO2'!F:F,'SO2'!$B:$B,$A38,'SO2'!$A:$A,"ETHSO2")+SUMIFS('SO2'!F:F,'SO2'!$B:$B,$A38,'SO2'!$A:$A,"INDSO2")+SUMIFS('SO2'!F:F,'SO2'!$B:$B,$A38,'SO2'!$A:$A,"REFSO2")+SUMIFS('SO2'!F:F,'SO2'!$B:$B,$A38,'SO2'!$A:$A,"RESSO2")+SUMIFS('SO2'!F:F,'SO2'!$B:$B,$A38,'SO2'!$A:$A,"RSSSO2")+SUMIFS('SO2'!F:F,'SO2'!$B:$B,$A38,'SO2'!$A:$A,"TRNSO2")</f>
        <v>2911.0621309571884</v>
      </c>
      <c r="F38" s="21">
        <f>SUMIFS('SO2'!G:G,'SO2'!$B:$B,$A38,'SO2'!$A:$A,"BIOESO2")+SUMIFS('SO2'!G:G,'SO2'!$B:$B,$A38,'SO2'!$A:$A,"COMSO2")+SUMIFS('SO2'!G:G,'SO2'!$B:$B,$A38,'SO2'!$A:$A,"ELCSO2")+SUMIFS('SO2'!G:G,'SO2'!$B:$B,$A38,'SO2'!$A:$A,"ETHSO2")+SUMIFS('SO2'!G:G,'SO2'!$B:$B,$A38,'SO2'!$A:$A,"INDSO2")+SUMIFS('SO2'!G:G,'SO2'!$B:$B,$A38,'SO2'!$A:$A,"REFSO2")+SUMIFS('SO2'!G:G,'SO2'!$B:$B,$A38,'SO2'!$A:$A,"RESSO2")+SUMIFS('SO2'!G:G,'SO2'!$B:$B,$A38,'SO2'!$A:$A,"RSSSO2")+SUMIFS('SO2'!G:G,'SO2'!$B:$B,$A38,'SO2'!$A:$A,"TRNSO2")</f>
        <v>2220.1450461026666</v>
      </c>
      <c r="G38" s="21">
        <f>SUMIFS('SO2'!H:H,'SO2'!$B:$B,$A38,'SO2'!$A:$A,"BIOESO2")+SUMIFS('SO2'!H:H,'SO2'!$B:$B,$A38,'SO2'!$A:$A,"COMSO2")+SUMIFS('SO2'!H:H,'SO2'!$B:$B,$A38,'SO2'!$A:$A,"ELCSO2")+SUMIFS('SO2'!H:H,'SO2'!$B:$B,$A38,'SO2'!$A:$A,"ETHSO2")+SUMIFS('SO2'!H:H,'SO2'!$B:$B,$A38,'SO2'!$A:$A,"INDSO2")+SUMIFS('SO2'!H:H,'SO2'!$B:$B,$A38,'SO2'!$A:$A,"REFSO2")+SUMIFS('SO2'!H:H,'SO2'!$B:$B,$A38,'SO2'!$A:$A,"RESSO2")+SUMIFS('SO2'!H:H,'SO2'!$B:$B,$A38,'SO2'!$A:$A,"RSSSO2")+SUMIFS('SO2'!H:H,'SO2'!$B:$B,$A38,'SO2'!$A:$A,"TRNSO2")</f>
        <v>1722.5328516700747</v>
      </c>
      <c r="H38" s="21">
        <f>SUMIFS('SO2'!I:I,'SO2'!$B:$B,$A38,'SO2'!$A:$A,"BIOESO2")+SUMIFS('SO2'!I:I,'SO2'!$B:$B,$A38,'SO2'!$A:$A,"COMSO2")+SUMIFS('SO2'!I:I,'SO2'!$B:$B,$A38,'SO2'!$A:$A,"ELCSO2")+SUMIFS('SO2'!I:I,'SO2'!$B:$B,$A38,'SO2'!$A:$A,"ETHSO2")+SUMIFS('SO2'!I:I,'SO2'!$B:$B,$A38,'SO2'!$A:$A,"INDSO2")+SUMIFS('SO2'!I:I,'SO2'!$B:$B,$A38,'SO2'!$A:$A,"REFSO2")+SUMIFS('SO2'!I:I,'SO2'!$B:$B,$A38,'SO2'!$A:$A,"RESSO2")+SUMIFS('SO2'!I:I,'SO2'!$B:$B,$A38,'SO2'!$A:$A,"RSSSO2")+SUMIFS('SO2'!I:I,'SO2'!$B:$B,$A38,'SO2'!$A:$A,"TRNSO2")</f>
        <v>1600.3285365961826</v>
      </c>
      <c r="I38" s="21">
        <f>SUMIFS('SO2'!J:J,'SO2'!$B:$B,$A38,'SO2'!$A:$A,"BIOESO2")+SUMIFS('SO2'!J:J,'SO2'!$B:$B,$A38,'SO2'!$A:$A,"COMSO2")+SUMIFS('SO2'!J:J,'SO2'!$B:$B,$A38,'SO2'!$A:$A,"ELCSO2")+SUMIFS('SO2'!J:J,'SO2'!$B:$B,$A38,'SO2'!$A:$A,"ETHSO2")+SUMIFS('SO2'!J:J,'SO2'!$B:$B,$A38,'SO2'!$A:$A,"INDSO2")+SUMIFS('SO2'!J:J,'SO2'!$B:$B,$A38,'SO2'!$A:$A,"REFSO2")+SUMIFS('SO2'!J:J,'SO2'!$B:$B,$A38,'SO2'!$A:$A,"RESSO2")+SUMIFS('SO2'!J:J,'SO2'!$B:$B,$A38,'SO2'!$A:$A,"RSSSO2")+SUMIFS('SO2'!J:J,'SO2'!$B:$B,$A38,'SO2'!$A:$A,"TRNSO2")</f>
        <v>1349.9881652449264</v>
      </c>
      <c r="J38" s="21">
        <f>SUMIFS('SO2'!K:K,'SO2'!$B:$B,$A38,'SO2'!$A:$A,"BIOESO2")+SUMIFS('SO2'!K:K,'SO2'!$B:$B,$A38,'SO2'!$A:$A,"COMSO2")+SUMIFS('SO2'!K:K,'SO2'!$B:$B,$A38,'SO2'!$A:$A,"ELCSO2")+SUMIFS('SO2'!K:K,'SO2'!$B:$B,$A38,'SO2'!$A:$A,"ETHSO2")+SUMIFS('SO2'!K:K,'SO2'!$B:$B,$A38,'SO2'!$A:$A,"INDSO2")+SUMIFS('SO2'!K:K,'SO2'!$B:$B,$A38,'SO2'!$A:$A,"REFSO2")+SUMIFS('SO2'!K:K,'SO2'!$B:$B,$A38,'SO2'!$A:$A,"RESSO2")+SUMIFS('SO2'!K:K,'SO2'!$B:$B,$A38,'SO2'!$A:$A,"RSSSO2")+SUMIFS('SO2'!K:K,'SO2'!$B:$B,$A38,'SO2'!$A:$A,"TRNSO2")</f>
        <v>1297.0283292604479</v>
      </c>
      <c r="K38" s="21">
        <f>SUMIFS('SO2'!L:L,'SO2'!$B:$B,$A38,'SO2'!$A:$A,"BIOESO2")+SUMIFS('SO2'!L:L,'SO2'!$B:$B,$A38,'SO2'!$A:$A,"COMSO2")+SUMIFS('SO2'!L:L,'SO2'!$B:$B,$A38,'SO2'!$A:$A,"ELCSO2")+SUMIFS('SO2'!L:L,'SO2'!$B:$B,$A38,'SO2'!$A:$A,"ETHSO2")+SUMIFS('SO2'!L:L,'SO2'!$B:$B,$A38,'SO2'!$A:$A,"INDSO2")+SUMIFS('SO2'!L:L,'SO2'!$B:$B,$A38,'SO2'!$A:$A,"REFSO2")+SUMIFS('SO2'!L:L,'SO2'!$B:$B,$A38,'SO2'!$A:$A,"RESSO2")+SUMIFS('SO2'!L:L,'SO2'!$B:$B,$A38,'SO2'!$A:$A,"RSSSO2")+SUMIFS('SO2'!L:L,'SO2'!$B:$B,$A38,'SO2'!$A:$A,"TRNSO2")</f>
        <v>1222.5484879007058</v>
      </c>
      <c r="M38" s="9" t="str">
        <f t="shared" si="1"/>
        <v>0037</v>
      </c>
      <c r="N38" s="9">
        <f>VLOOKUP($M38,scenarios!$A$2:$I$61,3)</f>
        <v>2060</v>
      </c>
      <c r="O38" s="9" t="str">
        <f>VLOOKUP($M38,scenarios!$A$2:$I$61,4)</f>
        <v>Ref</v>
      </c>
      <c r="P38" s="9">
        <f>VLOOKUP($M38,scenarios!$A$2:$I$61,5)</f>
        <v>10</v>
      </c>
      <c r="Q38" s="9" t="str">
        <f>VLOOKUP($M38,scenarios!$A$2:$I$61,6)</f>
        <v>Linear-Steady</v>
      </c>
      <c r="R38" s="9" t="str">
        <f>VLOOKUP($M38,scenarios!$A$2:$I$61,7)</f>
        <v>Low</v>
      </c>
      <c r="S38" s="9">
        <f>VLOOKUP($M38,scenarios!$A$2:$I$61,8)</f>
        <v>2030</v>
      </c>
      <c r="T38" s="9" t="str">
        <f>VLOOKUP($M38,scenarios!$A$2:$I$61,9)</f>
        <v>Ref</v>
      </c>
    </row>
    <row r="39" spans="1:20" x14ac:dyDescent="0.3">
      <c r="A39" s="2" t="s">
        <v>187</v>
      </c>
      <c r="B39" s="21">
        <f>SUMIFS('SO2'!C:C,'SO2'!$B:$B,$A39,'SO2'!$A:$A,"BIOESO2")+SUMIFS('SO2'!C:C,'SO2'!$B:$B,$A39,'SO2'!$A:$A,"COMSO2")+SUMIFS('SO2'!C:C,'SO2'!$B:$B,$A39,'SO2'!$A:$A,"ELCSO2")+SUMIFS('SO2'!C:C,'SO2'!$B:$B,$A39,'SO2'!$A:$A,"ETHSO2")+SUMIFS('SO2'!C:C,'SO2'!$B:$B,$A39,'SO2'!$A:$A,"INDSO2")+SUMIFS('SO2'!C:C,'SO2'!$B:$B,$A39,'SO2'!$A:$A,"REFSO2")+SUMIFS('SO2'!C:C,'SO2'!$B:$B,$A39,'SO2'!$A:$A,"RESSO2")+SUMIFS('SO2'!C:C,'SO2'!$B:$B,$A39,'SO2'!$A:$A,"RSSSO2")+SUMIFS('SO2'!C:C,'SO2'!$B:$B,$A39,'SO2'!$A:$A,"TRNSO2")</f>
        <v>7219.9676916238959</v>
      </c>
      <c r="C39" s="21">
        <f>SUMIFS('SO2'!D:D,'SO2'!$B:$B,$A39,'SO2'!$A:$A,"BIOESO2")+SUMIFS('SO2'!D:D,'SO2'!$B:$B,$A39,'SO2'!$A:$A,"COMSO2")+SUMIFS('SO2'!D:D,'SO2'!$B:$B,$A39,'SO2'!$A:$A,"ELCSO2")+SUMIFS('SO2'!D:D,'SO2'!$B:$B,$A39,'SO2'!$A:$A,"ETHSO2")+SUMIFS('SO2'!D:D,'SO2'!$B:$B,$A39,'SO2'!$A:$A,"INDSO2")+SUMIFS('SO2'!D:D,'SO2'!$B:$B,$A39,'SO2'!$A:$A,"REFSO2")+SUMIFS('SO2'!D:D,'SO2'!$B:$B,$A39,'SO2'!$A:$A,"RESSO2")+SUMIFS('SO2'!D:D,'SO2'!$B:$B,$A39,'SO2'!$A:$A,"RSSSO2")+SUMIFS('SO2'!D:D,'SO2'!$B:$B,$A39,'SO2'!$A:$A,"TRNSO2")</f>
        <v>5811.7665574804287</v>
      </c>
      <c r="D39" s="21">
        <f>SUMIFS('SO2'!E:E,'SO2'!$B:$B,$A39,'SO2'!$A:$A,"BIOESO2")+SUMIFS('SO2'!E:E,'SO2'!$B:$B,$A39,'SO2'!$A:$A,"COMSO2")+SUMIFS('SO2'!E:E,'SO2'!$B:$B,$A39,'SO2'!$A:$A,"ELCSO2")+SUMIFS('SO2'!E:E,'SO2'!$B:$B,$A39,'SO2'!$A:$A,"ETHSO2")+SUMIFS('SO2'!E:E,'SO2'!$B:$B,$A39,'SO2'!$A:$A,"INDSO2")+SUMIFS('SO2'!E:E,'SO2'!$B:$B,$A39,'SO2'!$A:$A,"REFSO2")+SUMIFS('SO2'!E:E,'SO2'!$B:$B,$A39,'SO2'!$A:$A,"RESSO2")+SUMIFS('SO2'!E:E,'SO2'!$B:$B,$A39,'SO2'!$A:$A,"RSSSO2")+SUMIFS('SO2'!E:E,'SO2'!$B:$B,$A39,'SO2'!$A:$A,"TRNSO2")</f>
        <v>3222.4138503907352</v>
      </c>
      <c r="E39" s="21">
        <f>SUMIFS('SO2'!F:F,'SO2'!$B:$B,$A39,'SO2'!$A:$A,"BIOESO2")+SUMIFS('SO2'!F:F,'SO2'!$B:$B,$A39,'SO2'!$A:$A,"COMSO2")+SUMIFS('SO2'!F:F,'SO2'!$B:$B,$A39,'SO2'!$A:$A,"ELCSO2")+SUMIFS('SO2'!F:F,'SO2'!$B:$B,$A39,'SO2'!$A:$A,"ETHSO2")+SUMIFS('SO2'!F:F,'SO2'!$B:$B,$A39,'SO2'!$A:$A,"INDSO2")+SUMIFS('SO2'!F:F,'SO2'!$B:$B,$A39,'SO2'!$A:$A,"REFSO2")+SUMIFS('SO2'!F:F,'SO2'!$B:$B,$A39,'SO2'!$A:$A,"RESSO2")+SUMIFS('SO2'!F:F,'SO2'!$B:$B,$A39,'SO2'!$A:$A,"RSSSO2")+SUMIFS('SO2'!F:F,'SO2'!$B:$B,$A39,'SO2'!$A:$A,"TRNSO2")</f>
        <v>2911.1244273278448</v>
      </c>
      <c r="F39" s="21">
        <f>SUMIFS('SO2'!G:G,'SO2'!$B:$B,$A39,'SO2'!$A:$A,"BIOESO2")+SUMIFS('SO2'!G:G,'SO2'!$B:$B,$A39,'SO2'!$A:$A,"COMSO2")+SUMIFS('SO2'!G:G,'SO2'!$B:$B,$A39,'SO2'!$A:$A,"ELCSO2")+SUMIFS('SO2'!G:G,'SO2'!$B:$B,$A39,'SO2'!$A:$A,"ETHSO2")+SUMIFS('SO2'!G:G,'SO2'!$B:$B,$A39,'SO2'!$A:$A,"INDSO2")+SUMIFS('SO2'!G:G,'SO2'!$B:$B,$A39,'SO2'!$A:$A,"REFSO2")+SUMIFS('SO2'!G:G,'SO2'!$B:$B,$A39,'SO2'!$A:$A,"RESSO2")+SUMIFS('SO2'!G:G,'SO2'!$B:$B,$A39,'SO2'!$A:$A,"RSSSO2")+SUMIFS('SO2'!G:G,'SO2'!$B:$B,$A39,'SO2'!$A:$A,"TRNSO2")</f>
        <v>2220.1450461026657</v>
      </c>
      <c r="G39" s="21">
        <f>SUMIFS('SO2'!H:H,'SO2'!$B:$B,$A39,'SO2'!$A:$A,"BIOESO2")+SUMIFS('SO2'!H:H,'SO2'!$B:$B,$A39,'SO2'!$A:$A,"COMSO2")+SUMIFS('SO2'!H:H,'SO2'!$B:$B,$A39,'SO2'!$A:$A,"ELCSO2")+SUMIFS('SO2'!H:H,'SO2'!$B:$B,$A39,'SO2'!$A:$A,"ETHSO2")+SUMIFS('SO2'!H:H,'SO2'!$B:$B,$A39,'SO2'!$A:$A,"INDSO2")+SUMIFS('SO2'!H:H,'SO2'!$B:$B,$A39,'SO2'!$A:$A,"REFSO2")+SUMIFS('SO2'!H:H,'SO2'!$B:$B,$A39,'SO2'!$A:$A,"RESSO2")+SUMIFS('SO2'!H:H,'SO2'!$B:$B,$A39,'SO2'!$A:$A,"RSSSO2")+SUMIFS('SO2'!H:H,'SO2'!$B:$B,$A39,'SO2'!$A:$A,"TRNSO2")</f>
        <v>1722.5328516700883</v>
      </c>
      <c r="H39" s="21">
        <f>SUMIFS('SO2'!I:I,'SO2'!$B:$B,$A39,'SO2'!$A:$A,"BIOESO2")+SUMIFS('SO2'!I:I,'SO2'!$B:$B,$A39,'SO2'!$A:$A,"COMSO2")+SUMIFS('SO2'!I:I,'SO2'!$B:$B,$A39,'SO2'!$A:$A,"ELCSO2")+SUMIFS('SO2'!I:I,'SO2'!$B:$B,$A39,'SO2'!$A:$A,"ETHSO2")+SUMIFS('SO2'!I:I,'SO2'!$B:$B,$A39,'SO2'!$A:$A,"INDSO2")+SUMIFS('SO2'!I:I,'SO2'!$B:$B,$A39,'SO2'!$A:$A,"REFSO2")+SUMIFS('SO2'!I:I,'SO2'!$B:$B,$A39,'SO2'!$A:$A,"RESSO2")+SUMIFS('SO2'!I:I,'SO2'!$B:$B,$A39,'SO2'!$A:$A,"RSSSO2")+SUMIFS('SO2'!I:I,'SO2'!$B:$B,$A39,'SO2'!$A:$A,"TRNSO2")</f>
        <v>1600.3285365961594</v>
      </c>
      <c r="I39" s="21">
        <f>SUMIFS('SO2'!J:J,'SO2'!$B:$B,$A39,'SO2'!$A:$A,"BIOESO2")+SUMIFS('SO2'!J:J,'SO2'!$B:$B,$A39,'SO2'!$A:$A,"COMSO2")+SUMIFS('SO2'!J:J,'SO2'!$B:$B,$A39,'SO2'!$A:$A,"ELCSO2")+SUMIFS('SO2'!J:J,'SO2'!$B:$B,$A39,'SO2'!$A:$A,"ETHSO2")+SUMIFS('SO2'!J:J,'SO2'!$B:$B,$A39,'SO2'!$A:$A,"INDSO2")+SUMIFS('SO2'!J:J,'SO2'!$B:$B,$A39,'SO2'!$A:$A,"REFSO2")+SUMIFS('SO2'!J:J,'SO2'!$B:$B,$A39,'SO2'!$A:$A,"RESSO2")+SUMIFS('SO2'!J:J,'SO2'!$B:$B,$A39,'SO2'!$A:$A,"RSSSO2")+SUMIFS('SO2'!J:J,'SO2'!$B:$B,$A39,'SO2'!$A:$A,"TRNSO2")</f>
        <v>1349.9891445650171</v>
      </c>
      <c r="J39" s="21">
        <f>SUMIFS('SO2'!K:K,'SO2'!$B:$B,$A39,'SO2'!$A:$A,"BIOESO2")+SUMIFS('SO2'!K:K,'SO2'!$B:$B,$A39,'SO2'!$A:$A,"COMSO2")+SUMIFS('SO2'!K:K,'SO2'!$B:$B,$A39,'SO2'!$A:$A,"ELCSO2")+SUMIFS('SO2'!K:K,'SO2'!$B:$B,$A39,'SO2'!$A:$A,"ETHSO2")+SUMIFS('SO2'!K:K,'SO2'!$B:$B,$A39,'SO2'!$A:$A,"INDSO2")+SUMIFS('SO2'!K:K,'SO2'!$B:$B,$A39,'SO2'!$A:$A,"REFSO2")+SUMIFS('SO2'!K:K,'SO2'!$B:$B,$A39,'SO2'!$A:$A,"RESSO2")+SUMIFS('SO2'!K:K,'SO2'!$B:$B,$A39,'SO2'!$A:$A,"RSSSO2")+SUMIFS('SO2'!K:K,'SO2'!$B:$B,$A39,'SO2'!$A:$A,"TRNSO2")</f>
        <v>1297.0283292604761</v>
      </c>
      <c r="K39" s="21">
        <f>SUMIFS('SO2'!L:L,'SO2'!$B:$B,$A39,'SO2'!$A:$A,"BIOESO2")+SUMIFS('SO2'!L:L,'SO2'!$B:$B,$A39,'SO2'!$A:$A,"COMSO2")+SUMIFS('SO2'!L:L,'SO2'!$B:$B,$A39,'SO2'!$A:$A,"ELCSO2")+SUMIFS('SO2'!L:L,'SO2'!$B:$B,$A39,'SO2'!$A:$A,"ETHSO2")+SUMIFS('SO2'!L:L,'SO2'!$B:$B,$A39,'SO2'!$A:$A,"INDSO2")+SUMIFS('SO2'!L:L,'SO2'!$B:$B,$A39,'SO2'!$A:$A,"REFSO2")+SUMIFS('SO2'!L:L,'SO2'!$B:$B,$A39,'SO2'!$A:$A,"RESSO2")+SUMIFS('SO2'!L:L,'SO2'!$B:$B,$A39,'SO2'!$A:$A,"RSSSO2")+SUMIFS('SO2'!L:L,'SO2'!$B:$B,$A39,'SO2'!$A:$A,"TRNSO2")</f>
        <v>1222.5484879007663</v>
      </c>
      <c r="M39" s="9" t="str">
        <f t="shared" si="1"/>
        <v>0038</v>
      </c>
      <c r="N39" s="9">
        <f>VLOOKUP($M39,scenarios!$A$2:$I$61,3)</f>
        <v>2060</v>
      </c>
      <c r="O39" s="9" t="str">
        <f>VLOOKUP($M39,scenarios!$A$2:$I$61,4)</f>
        <v>Ref</v>
      </c>
      <c r="P39" s="9">
        <f>VLOOKUP($M39,scenarios!$A$2:$I$61,5)</f>
        <v>10</v>
      </c>
      <c r="Q39" s="9" t="str">
        <f>VLOOKUP($M39,scenarios!$A$2:$I$61,6)</f>
        <v>Linear-Steady</v>
      </c>
      <c r="R39" s="9" t="str">
        <f>VLOOKUP($M39,scenarios!$A$2:$I$61,7)</f>
        <v>Doe4</v>
      </c>
      <c r="S39" s="9">
        <f>VLOOKUP($M39,scenarios!$A$2:$I$61,8)</f>
        <v>2030</v>
      </c>
      <c r="T39" s="9" t="str">
        <f>VLOOKUP($M39,scenarios!$A$2:$I$61,9)</f>
        <v>Ref</v>
      </c>
    </row>
    <row r="40" spans="1:20" x14ac:dyDescent="0.3">
      <c r="A40" s="2" t="s">
        <v>188</v>
      </c>
      <c r="B40" s="21">
        <f>SUMIFS('SO2'!C:C,'SO2'!$B:$B,$A40,'SO2'!$A:$A,"BIOESO2")+SUMIFS('SO2'!C:C,'SO2'!$B:$B,$A40,'SO2'!$A:$A,"COMSO2")+SUMIFS('SO2'!C:C,'SO2'!$B:$B,$A40,'SO2'!$A:$A,"ELCSO2")+SUMIFS('SO2'!C:C,'SO2'!$B:$B,$A40,'SO2'!$A:$A,"ETHSO2")+SUMIFS('SO2'!C:C,'SO2'!$B:$B,$A40,'SO2'!$A:$A,"INDSO2")+SUMIFS('SO2'!C:C,'SO2'!$B:$B,$A40,'SO2'!$A:$A,"REFSO2")+SUMIFS('SO2'!C:C,'SO2'!$B:$B,$A40,'SO2'!$A:$A,"RESSO2")+SUMIFS('SO2'!C:C,'SO2'!$B:$B,$A40,'SO2'!$A:$A,"RSSSO2")+SUMIFS('SO2'!C:C,'SO2'!$B:$B,$A40,'SO2'!$A:$A,"TRNSO2")</f>
        <v>7222.2731361951664</v>
      </c>
      <c r="C40" s="21">
        <f>SUMIFS('SO2'!D:D,'SO2'!$B:$B,$A40,'SO2'!$A:$A,"BIOESO2")+SUMIFS('SO2'!D:D,'SO2'!$B:$B,$A40,'SO2'!$A:$A,"COMSO2")+SUMIFS('SO2'!D:D,'SO2'!$B:$B,$A40,'SO2'!$A:$A,"ELCSO2")+SUMIFS('SO2'!D:D,'SO2'!$B:$B,$A40,'SO2'!$A:$A,"ETHSO2")+SUMIFS('SO2'!D:D,'SO2'!$B:$B,$A40,'SO2'!$A:$A,"INDSO2")+SUMIFS('SO2'!D:D,'SO2'!$B:$B,$A40,'SO2'!$A:$A,"REFSO2")+SUMIFS('SO2'!D:D,'SO2'!$B:$B,$A40,'SO2'!$A:$A,"RESSO2")+SUMIFS('SO2'!D:D,'SO2'!$B:$B,$A40,'SO2'!$A:$A,"RSSSO2")+SUMIFS('SO2'!D:D,'SO2'!$B:$B,$A40,'SO2'!$A:$A,"TRNSO2")</f>
        <v>5814.0720020517001</v>
      </c>
      <c r="D40" s="21">
        <f>SUMIFS('SO2'!E:E,'SO2'!$B:$B,$A40,'SO2'!$A:$A,"BIOESO2")+SUMIFS('SO2'!E:E,'SO2'!$B:$B,$A40,'SO2'!$A:$A,"COMSO2")+SUMIFS('SO2'!E:E,'SO2'!$B:$B,$A40,'SO2'!$A:$A,"ELCSO2")+SUMIFS('SO2'!E:E,'SO2'!$B:$B,$A40,'SO2'!$A:$A,"ETHSO2")+SUMIFS('SO2'!E:E,'SO2'!$B:$B,$A40,'SO2'!$A:$A,"INDSO2")+SUMIFS('SO2'!E:E,'SO2'!$B:$B,$A40,'SO2'!$A:$A,"REFSO2")+SUMIFS('SO2'!E:E,'SO2'!$B:$B,$A40,'SO2'!$A:$A,"RESSO2")+SUMIFS('SO2'!E:E,'SO2'!$B:$B,$A40,'SO2'!$A:$A,"RSSSO2")+SUMIFS('SO2'!E:E,'SO2'!$B:$B,$A40,'SO2'!$A:$A,"TRNSO2")</f>
        <v>3224.7192949617961</v>
      </c>
      <c r="E40" s="21">
        <f>SUMIFS('SO2'!F:F,'SO2'!$B:$B,$A40,'SO2'!$A:$A,"BIOESO2")+SUMIFS('SO2'!F:F,'SO2'!$B:$B,$A40,'SO2'!$A:$A,"COMSO2")+SUMIFS('SO2'!F:F,'SO2'!$B:$B,$A40,'SO2'!$A:$A,"ELCSO2")+SUMIFS('SO2'!F:F,'SO2'!$B:$B,$A40,'SO2'!$A:$A,"ETHSO2")+SUMIFS('SO2'!F:F,'SO2'!$B:$B,$A40,'SO2'!$A:$A,"INDSO2")+SUMIFS('SO2'!F:F,'SO2'!$B:$B,$A40,'SO2'!$A:$A,"REFSO2")+SUMIFS('SO2'!F:F,'SO2'!$B:$B,$A40,'SO2'!$A:$A,"RESSO2")+SUMIFS('SO2'!F:F,'SO2'!$B:$B,$A40,'SO2'!$A:$A,"RSSSO2")+SUMIFS('SO2'!F:F,'SO2'!$B:$B,$A40,'SO2'!$A:$A,"TRNSO2")</f>
        <v>2913.3723937902037</v>
      </c>
      <c r="F40" s="21">
        <f>SUMIFS('SO2'!G:G,'SO2'!$B:$B,$A40,'SO2'!$A:$A,"BIOESO2")+SUMIFS('SO2'!G:G,'SO2'!$B:$B,$A40,'SO2'!$A:$A,"COMSO2")+SUMIFS('SO2'!G:G,'SO2'!$B:$B,$A40,'SO2'!$A:$A,"ELCSO2")+SUMIFS('SO2'!G:G,'SO2'!$B:$B,$A40,'SO2'!$A:$A,"ETHSO2")+SUMIFS('SO2'!G:G,'SO2'!$B:$B,$A40,'SO2'!$A:$A,"INDSO2")+SUMIFS('SO2'!G:G,'SO2'!$B:$B,$A40,'SO2'!$A:$A,"REFSO2")+SUMIFS('SO2'!G:G,'SO2'!$B:$B,$A40,'SO2'!$A:$A,"RESSO2")+SUMIFS('SO2'!G:G,'SO2'!$B:$B,$A40,'SO2'!$A:$A,"RSSSO2")+SUMIFS('SO2'!G:G,'SO2'!$B:$B,$A40,'SO2'!$A:$A,"TRNSO2")</f>
        <v>2220.1450461027816</v>
      </c>
      <c r="G40" s="21">
        <f>SUMIFS('SO2'!H:H,'SO2'!$B:$B,$A40,'SO2'!$A:$A,"BIOESO2")+SUMIFS('SO2'!H:H,'SO2'!$B:$B,$A40,'SO2'!$A:$A,"COMSO2")+SUMIFS('SO2'!H:H,'SO2'!$B:$B,$A40,'SO2'!$A:$A,"ELCSO2")+SUMIFS('SO2'!H:H,'SO2'!$B:$B,$A40,'SO2'!$A:$A,"ETHSO2")+SUMIFS('SO2'!H:H,'SO2'!$B:$B,$A40,'SO2'!$A:$A,"INDSO2")+SUMIFS('SO2'!H:H,'SO2'!$B:$B,$A40,'SO2'!$A:$A,"REFSO2")+SUMIFS('SO2'!H:H,'SO2'!$B:$B,$A40,'SO2'!$A:$A,"RESSO2")+SUMIFS('SO2'!H:H,'SO2'!$B:$B,$A40,'SO2'!$A:$A,"RSSSO2")+SUMIFS('SO2'!H:H,'SO2'!$B:$B,$A40,'SO2'!$A:$A,"TRNSO2")</f>
        <v>1722.532851670072</v>
      </c>
      <c r="H40" s="21">
        <f>SUMIFS('SO2'!I:I,'SO2'!$B:$B,$A40,'SO2'!$A:$A,"BIOESO2")+SUMIFS('SO2'!I:I,'SO2'!$B:$B,$A40,'SO2'!$A:$A,"COMSO2")+SUMIFS('SO2'!I:I,'SO2'!$B:$B,$A40,'SO2'!$A:$A,"ELCSO2")+SUMIFS('SO2'!I:I,'SO2'!$B:$B,$A40,'SO2'!$A:$A,"ETHSO2")+SUMIFS('SO2'!I:I,'SO2'!$B:$B,$A40,'SO2'!$A:$A,"INDSO2")+SUMIFS('SO2'!I:I,'SO2'!$B:$B,$A40,'SO2'!$A:$A,"REFSO2")+SUMIFS('SO2'!I:I,'SO2'!$B:$B,$A40,'SO2'!$A:$A,"RESSO2")+SUMIFS('SO2'!I:I,'SO2'!$B:$B,$A40,'SO2'!$A:$A,"RSSSO2")+SUMIFS('SO2'!I:I,'SO2'!$B:$B,$A40,'SO2'!$A:$A,"TRNSO2")</f>
        <v>1600.3285365961638</v>
      </c>
      <c r="I40" s="21">
        <f>SUMIFS('SO2'!J:J,'SO2'!$B:$B,$A40,'SO2'!$A:$A,"BIOESO2")+SUMIFS('SO2'!J:J,'SO2'!$B:$B,$A40,'SO2'!$A:$A,"COMSO2")+SUMIFS('SO2'!J:J,'SO2'!$B:$B,$A40,'SO2'!$A:$A,"ELCSO2")+SUMIFS('SO2'!J:J,'SO2'!$B:$B,$A40,'SO2'!$A:$A,"ETHSO2")+SUMIFS('SO2'!J:J,'SO2'!$B:$B,$A40,'SO2'!$A:$A,"INDSO2")+SUMIFS('SO2'!J:J,'SO2'!$B:$B,$A40,'SO2'!$A:$A,"REFSO2")+SUMIFS('SO2'!J:J,'SO2'!$B:$B,$A40,'SO2'!$A:$A,"RESSO2")+SUMIFS('SO2'!J:J,'SO2'!$B:$B,$A40,'SO2'!$A:$A,"RSSSO2")+SUMIFS('SO2'!J:J,'SO2'!$B:$B,$A40,'SO2'!$A:$A,"TRNSO2")</f>
        <v>1349.9891445642706</v>
      </c>
      <c r="J40" s="21">
        <f>SUMIFS('SO2'!K:K,'SO2'!$B:$B,$A40,'SO2'!$A:$A,"BIOESO2")+SUMIFS('SO2'!K:K,'SO2'!$B:$B,$A40,'SO2'!$A:$A,"COMSO2")+SUMIFS('SO2'!K:K,'SO2'!$B:$B,$A40,'SO2'!$A:$A,"ELCSO2")+SUMIFS('SO2'!K:K,'SO2'!$B:$B,$A40,'SO2'!$A:$A,"ETHSO2")+SUMIFS('SO2'!K:K,'SO2'!$B:$B,$A40,'SO2'!$A:$A,"INDSO2")+SUMIFS('SO2'!K:K,'SO2'!$B:$B,$A40,'SO2'!$A:$A,"REFSO2")+SUMIFS('SO2'!K:K,'SO2'!$B:$B,$A40,'SO2'!$A:$A,"RESSO2")+SUMIFS('SO2'!K:K,'SO2'!$B:$B,$A40,'SO2'!$A:$A,"RSSSO2")+SUMIFS('SO2'!K:K,'SO2'!$B:$B,$A40,'SO2'!$A:$A,"TRNSO2")</f>
        <v>1297.0283292597314</v>
      </c>
      <c r="K40" s="21">
        <f>SUMIFS('SO2'!L:L,'SO2'!$B:$B,$A40,'SO2'!$A:$A,"BIOESO2")+SUMIFS('SO2'!L:L,'SO2'!$B:$B,$A40,'SO2'!$A:$A,"COMSO2")+SUMIFS('SO2'!L:L,'SO2'!$B:$B,$A40,'SO2'!$A:$A,"ELCSO2")+SUMIFS('SO2'!L:L,'SO2'!$B:$B,$A40,'SO2'!$A:$A,"ETHSO2")+SUMIFS('SO2'!L:L,'SO2'!$B:$B,$A40,'SO2'!$A:$A,"INDSO2")+SUMIFS('SO2'!L:L,'SO2'!$B:$B,$A40,'SO2'!$A:$A,"REFSO2")+SUMIFS('SO2'!L:L,'SO2'!$B:$B,$A40,'SO2'!$A:$A,"RESSO2")+SUMIFS('SO2'!L:L,'SO2'!$B:$B,$A40,'SO2'!$A:$A,"RSSSO2")+SUMIFS('SO2'!L:L,'SO2'!$B:$B,$A40,'SO2'!$A:$A,"TRNSO2")</f>
        <v>1219.3600056775633</v>
      </c>
      <c r="M40" s="9" t="str">
        <f t="shared" si="1"/>
        <v>0039</v>
      </c>
      <c r="N40" s="9">
        <f>VLOOKUP($M40,scenarios!$A$2:$I$61,3)</f>
        <v>2060</v>
      </c>
      <c r="O40" s="9" t="str">
        <f>VLOOKUP($M40,scenarios!$A$2:$I$61,4)</f>
        <v>Ref</v>
      </c>
      <c r="P40" s="9">
        <f>VLOOKUP($M40,scenarios!$A$2:$I$61,5)</f>
        <v>10</v>
      </c>
      <c r="Q40" s="9" t="str">
        <f>VLOOKUP($M40,scenarios!$A$2:$I$61,6)</f>
        <v>Linear-Steady</v>
      </c>
      <c r="R40" s="9" t="str">
        <f>VLOOKUP($M40,scenarios!$A$2:$I$61,7)</f>
        <v>Doe2</v>
      </c>
      <c r="S40" s="9">
        <f>VLOOKUP($M40,scenarios!$A$2:$I$61,8)</f>
        <v>2030</v>
      </c>
      <c r="T40" s="9" t="str">
        <f>VLOOKUP($M40,scenarios!$A$2:$I$61,9)</f>
        <v>Ref</v>
      </c>
    </row>
    <row r="41" spans="1:20" x14ac:dyDescent="0.3">
      <c r="A41" s="2" t="s">
        <v>189</v>
      </c>
      <c r="B41" s="21">
        <f>SUMIFS('SO2'!C:C,'SO2'!$B:$B,$A41,'SO2'!$A:$A,"BIOESO2")+SUMIFS('SO2'!C:C,'SO2'!$B:$B,$A41,'SO2'!$A:$A,"COMSO2")+SUMIFS('SO2'!C:C,'SO2'!$B:$B,$A41,'SO2'!$A:$A,"ELCSO2")+SUMIFS('SO2'!C:C,'SO2'!$B:$B,$A41,'SO2'!$A:$A,"ETHSO2")+SUMIFS('SO2'!C:C,'SO2'!$B:$B,$A41,'SO2'!$A:$A,"INDSO2")+SUMIFS('SO2'!C:C,'SO2'!$B:$B,$A41,'SO2'!$A:$A,"REFSO2")+SUMIFS('SO2'!C:C,'SO2'!$B:$B,$A41,'SO2'!$A:$A,"RESSO2")+SUMIFS('SO2'!C:C,'SO2'!$B:$B,$A41,'SO2'!$A:$A,"RSSSO2")+SUMIFS('SO2'!C:C,'SO2'!$B:$B,$A41,'SO2'!$A:$A,"TRNSO2")</f>
        <v>7222.2709841238629</v>
      </c>
      <c r="C41" s="21">
        <f>SUMIFS('SO2'!D:D,'SO2'!$B:$B,$A41,'SO2'!$A:$A,"BIOESO2")+SUMIFS('SO2'!D:D,'SO2'!$B:$B,$A41,'SO2'!$A:$A,"COMSO2")+SUMIFS('SO2'!D:D,'SO2'!$B:$B,$A41,'SO2'!$A:$A,"ELCSO2")+SUMIFS('SO2'!D:D,'SO2'!$B:$B,$A41,'SO2'!$A:$A,"ETHSO2")+SUMIFS('SO2'!D:D,'SO2'!$B:$B,$A41,'SO2'!$A:$A,"INDSO2")+SUMIFS('SO2'!D:D,'SO2'!$B:$B,$A41,'SO2'!$A:$A,"REFSO2")+SUMIFS('SO2'!D:D,'SO2'!$B:$B,$A41,'SO2'!$A:$A,"RESSO2")+SUMIFS('SO2'!D:D,'SO2'!$B:$B,$A41,'SO2'!$A:$A,"RSSSO2")+SUMIFS('SO2'!D:D,'SO2'!$B:$B,$A41,'SO2'!$A:$A,"TRNSO2")</f>
        <v>5814.1496515984682</v>
      </c>
      <c r="D41" s="21">
        <f>SUMIFS('SO2'!E:E,'SO2'!$B:$B,$A41,'SO2'!$A:$A,"BIOESO2")+SUMIFS('SO2'!E:E,'SO2'!$B:$B,$A41,'SO2'!$A:$A,"COMSO2")+SUMIFS('SO2'!E:E,'SO2'!$B:$B,$A41,'SO2'!$A:$A,"ELCSO2")+SUMIFS('SO2'!E:E,'SO2'!$B:$B,$A41,'SO2'!$A:$A,"ETHSO2")+SUMIFS('SO2'!E:E,'SO2'!$B:$B,$A41,'SO2'!$A:$A,"INDSO2")+SUMIFS('SO2'!E:E,'SO2'!$B:$B,$A41,'SO2'!$A:$A,"REFSO2")+SUMIFS('SO2'!E:E,'SO2'!$B:$B,$A41,'SO2'!$A:$A,"RESSO2")+SUMIFS('SO2'!E:E,'SO2'!$B:$B,$A41,'SO2'!$A:$A,"RSSSO2")+SUMIFS('SO2'!E:E,'SO2'!$B:$B,$A41,'SO2'!$A:$A,"TRNSO2")</f>
        <v>3224.9493574582129</v>
      </c>
      <c r="E41" s="21">
        <f>SUMIFS('SO2'!F:F,'SO2'!$B:$B,$A41,'SO2'!$A:$A,"BIOESO2")+SUMIFS('SO2'!F:F,'SO2'!$B:$B,$A41,'SO2'!$A:$A,"COMSO2")+SUMIFS('SO2'!F:F,'SO2'!$B:$B,$A41,'SO2'!$A:$A,"ELCSO2")+SUMIFS('SO2'!F:F,'SO2'!$B:$B,$A41,'SO2'!$A:$A,"ETHSO2")+SUMIFS('SO2'!F:F,'SO2'!$B:$B,$A41,'SO2'!$A:$A,"INDSO2")+SUMIFS('SO2'!F:F,'SO2'!$B:$B,$A41,'SO2'!$A:$A,"REFSO2")+SUMIFS('SO2'!F:F,'SO2'!$B:$B,$A41,'SO2'!$A:$A,"RESSO2")+SUMIFS('SO2'!F:F,'SO2'!$B:$B,$A41,'SO2'!$A:$A,"RSSSO2")+SUMIFS('SO2'!F:F,'SO2'!$B:$B,$A41,'SO2'!$A:$A,"TRNSO2")</f>
        <v>2913.6176830082336</v>
      </c>
      <c r="F41" s="21">
        <f>SUMIFS('SO2'!G:G,'SO2'!$B:$B,$A41,'SO2'!$A:$A,"BIOESO2")+SUMIFS('SO2'!G:G,'SO2'!$B:$B,$A41,'SO2'!$A:$A,"COMSO2")+SUMIFS('SO2'!G:G,'SO2'!$B:$B,$A41,'SO2'!$A:$A,"ELCSO2")+SUMIFS('SO2'!G:G,'SO2'!$B:$B,$A41,'SO2'!$A:$A,"ETHSO2")+SUMIFS('SO2'!G:G,'SO2'!$B:$B,$A41,'SO2'!$A:$A,"INDSO2")+SUMIFS('SO2'!G:G,'SO2'!$B:$B,$A41,'SO2'!$A:$A,"REFSO2")+SUMIFS('SO2'!G:G,'SO2'!$B:$B,$A41,'SO2'!$A:$A,"RESSO2")+SUMIFS('SO2'!G:G,'SO2'!$B:$B,$A41,'SO2'!$A:$A,"RSSSO2")+SUMIFS('SO2'!G:G,'SO2'!$B:$B,$A41,'SO2'!$A:$A,"TRNSO2")</f>
        <v>2225.7803419935008</v>
      </c>
      <c r="G41" s="21">
        <f>SUMIFS('SO2'!H:H,'SO2'!$B:$B,$A41,'SO2'!$A:$A,"BIOESO2")+SUMIFS('SO2'!H:H,'SO2'!$B:$B,$A41,'SO2'!$A:$A,"COMSO2")+SUMIFS('SO2'!H:H,'SO2'!$B:$B,$A41,'SO2'!$A:$A,"ELCSO2")+SUMIFS('SO2'!H:H,'SO2'!$B:$B,$A41,'SO2'!$A:$A,"ETHSO2")+SUMIFS('SO2'!H:H,'SO2'!$B:$B,$A41,'SO2'!$A:$A,"INDSO2")+SUMIFS('SO2'!H:H,'SO2'!$B:$B,$A41,'SO2'!$A:$A,"REFSO2")+SUMIFS('SO2'!H:H,'SO2'!$B:$B,$A41,'SO2'!$A:$A,"RESSO2")+SUMIFS('SO2'!H:H,'SO2'!$B:$B,$A41,'SO2'!$A:$A,"RSSSO2")+SUMIFS('SO2'!H:H,'SO2'!$B:$B,$A41,'SO2'!$A:$A,"TRNSO2")</f>
        <v>1725.9513829703903</v>
      </c>
      <c r="H41" s="21">
        <f>SUMIFS('SO2'!I:I,'SO2'!$B:$B,$A41,'SO2'!$A:$A,"BIOESO2")+SUMIFS('SO2'!I:I,'SO2'!$B:$B,$A41,'SO2'!$A:$A,"COMSO2")+SUMIFS('SO2'!I:I,'SO2'!$B:$B,$A41,'SO2'!$A:$A,"ELCSO2")+SUMIFS('SO2'!I:I,'SO2'!$B:$B,$A41,'SO2'!$A:$A,"ETHSO2")+SUMIFS('SO2'!I:I,'SO2'!$B:$B,$A41,'SO2'!$A:$A,"INDSO2")+SUMIFS('SO2'!I:I,'SO2'!$B:$B,$A41,'SO2'!$A:$A,"REFSO2")+SUMIFS('SO2'!I:I,'SO2'!$B:$B,$A41,'SO2'!$A:$A,"RESSO2")+SUMIFS('SO2'!I:I,'SO2'!$B:$B,$A41,'SO2'!$A:$A,"RSSSO2")+SUMIFS('SO2'!I:I,'SO2'!$B:$B,$A41,'SO2'!$A:$A,"TRNSO2")</f>
        <v>1608.8913573335217</v>
      </c>
      <c r="I41" s="21">
        <f>SUMIFS('SO2'!J:J,'SO2'!$B:$B,$A41,'SO2'!$A:$A,"BIOESO2")+SUMIFS('SO2'!J:J,'SO2'!$B:$B,$A41,'SO2'!$A:$A,"COMSO2")+SUMIFS('SO2'!J:J,'SO2'!$B:$B,$A41,'SO2'!$A:$A,"ELCSO2")+SUMIFS('SO2'!J:J,'SO2'!$B:$B,$A41,'SO2'!$A:$A,"ETHSO2")+SUMIFS('SO2'!J:J,'SO2'!$B:$B,$A41,'SO2'!$A:$A,"INDSO2")+SUMIFS('SO2'!J:J,'SO2'!$B:$B,$A41,'SO2'!$A:$A,"REFSO2")+SUMIFS('SO2'!J:J,'SO2'!$B:$B,$A41,'SO2'!$A:$A,"RESSO2")+SUMIFS('SO2'!J:J,'SO2'!$B:$B,$A41,'SO2'!$A:$A,"RSSSO2")+SUMIFS('SO2'!J:J,'SO2'!$B:$B,$A41,'SO2'!$A:$A,"TRNSO2")</f>
        <v>1400.3123353186065</v>
      </c>
      <c r="J41" s="21">
        <f>SUMIFS('SO2'!K:K,'SO2'!$B:$B,$A41,'SO2'!$A:$A,"BIOESO2")+SUMIFS('SO2'!K:K,'SO2'!$B:$B,$A41,'SO2'!$A:$A,"COMSO2")+SUMIFS('SO2'!K:K,'SO2'!$B:$B,$A41,'SO2'!$A:$A,"ELCSO2")+SUMIFS('SO2'!K:K,'SO2'!$B:$B,$A41,'SO2'!$A:$A,"ETHSO2")+SUMIFS('SO2'!K:K,'SO2'!$B:$B,$A41,'SO2'!$A:$A,"INDSO2")+SUMIFS('SO2'!K:K,'SO2'!$B:$B,$A41,'SO2'!$A:$A,"REFSO2")+SUMIFS('SO2'!K:K,'SO2'!$B:$B,$A41,'SO2'!$A:$A,"RESSO2")+SUMIFS('SO2'!K:K,'SO2'!$B:$B,$A41,'SO2'!$A:$A,"RSSSO2")+SUMIFS('SO2'!K:K,'SO2'!$B:$B,$A41,'SO2'!$A:$A,"TRNSO2")</f>
        <v>1299.1676976864651</v>
      </c>
      <c r="K41" s="21">
        <f>SUMIFS('SO2'!L:L,'SO2'!$B:$B,$A41,'SO2'!$A:$A,"BIOESO2")+SUMIFS('SO2'!L:L,'SO2'!$B:$B,$A41,'SO2'!$A:$A,"COMSO2")+SUMIFS('SO2'!L:L,'SO2'!$B:$B,$A41,'SO2'!$A:$A,"ELCSO2")+SUMIFS('SO2'!L:L,'SO2'!$B:$B,$A41,'SO2'!$A:$A,"ETHSO2")+SUMIFS('SO2'!L:L,'SO2'!$B:$B,$A41,'SO2'!$A:$A,"INDSO2")+SUMIFS('SO2'!L:L,'SO2'!$B:$B,$A41,'SO2'!$A:$A,"REFSO2")+SUMIFS('SO2'!L:L,'SO2'!$B:$B,$A41,'SO2'!$A:$A,"RESSO2")+SUMIFS('SO2'!L:L,'SO2'!$B:$B,$A41,'SO2'!$A:$A,"RSSSO2")+SUMIFS('SO2'!L:L,'SO2'!$B:$B,$A41,'SO2'!$A:$A,"TRNSO2")</f>
        <v>1238.370053254956</v>
      </c>
      <c r="M41" s="9" t="str">
        <f t="shared" si="1"/>
        <v>0040</v>
      </c>
      <c r="N41" s="9">
        <f>VLOOKUP($M41,scenarios!$A$2:$I$61,3)</f>
        <v>2060</v>
      </c>
      <c r="O41" s="9" t="str">
        <f>VLOOKUP($M41,scenarios!$A$2:$I$61,4)</f>
        <v>Ref</v>
      </c>
      <c r="P41" s="9">
        <f>VLOOKUP($M41,scenarios!$A$2:$I$61,5)</f>
        <v>20</v>
      </c>
      <c r="Q41" s="9" t="str">
        <f>VLOOKUP($M41,scenarios!$A$2:$I$61,6)</f>
        <v>Linear-Steady</v>
      </c>
      <c r="R41" s="9" t="str">
        <f>VLOOKUP($M41,scenarios!$A$2:$I$61,7)</f>
        <v>Low</v>
      </c>
      <c r="S41" s="9">
        <f>VLOOKUP($M41,scenarios!$A$2:$I$61,8)</f>
        <v>2030</v>
      </c>
      <c r="T41" s="9" t="str">
        <f>VLOOKUP($M41,scenarios!$A$2:$I$61,9)</f>
        <v>Ref</v>
      </c>
    </row>
    <row r="42" spans="1:20" x14ac:dyDescent="0.3">
      <c r="A42" s="2" t="s">
        <v>190</v>
      </c>
      <c r="B42" s="21">
        <f>SUMIFS('SO2'!C:C,'SO2'!$B:$B,$A42,'SO2'!$A:$A,"BIOESO2")+SUMIFS('SO2'!C:C,'SO2'!$B:$B,$A42,'SO2'!$A:$A,"COMSO2")+SUMIFS('SO2'!C:C,'SO2'!$B:$B,$A42,'SO2'!$A:$A,"ELCSO2")+SUMIFS('SO2'!C:C,'SO2'!$B:$B,$A42,'SO2'!$A:$A,"ETHSO2")+SUMIFS('SO2'!C:C,'SO2'!$B:$B,$A42,'SO2'!$A:$A,"INDSO2")+SUMIFS('SO2'!C:C,'SO2'!$B:$B,$A42,'SO2'!$A:$A,"REFSO2")+SUMIFS('SO2'!C:C,'SO2'!$B:$B,$A42,'SO2'!$A:$A,"RESSO2")+SUMIFS('SO2'!C:C,'SO2'!$B:$B,$A42,'SO2'!$A:$A,"RSSSO2")+SUMIFS('SO2'!C:C,'SO2'!$B:$B,$A42,'SO2'!$A:$A,"TRNSO2")</f>
        <v>7222.2709841238639</v>
      </c>
      <c r="C42" s="21">
        <f>SUMIFS('SO2'!D:D,'SO2'!$B:$B,$A42,'SO2'!$A:$A,"BIOESO2")+SUMIFS('SO2'!D:D,'SO2'!$B:$B,$A42,'SO2'!$A:$A,"COMSO2")+SUMIFS('SO2'!D:D,'SO2'!$B:$B,$A42,'SO2'!$A:$A,"ELCSO2")+SUMIFS('SO2'!D:D,'SO2'!$B:$B,$A42,'SO2'!$A:$A,"ETHSO2")+SUMIFS('SO2'!D:D,'SO2'!$B:$B,$A42,'SO2'!$A:$A,"INDSO2")+SUMIFS('SO2'!D:D,'SO2'!$B:$B,$A42,'SO2'!$A:$A,"REFSO2")+SUMIFS('SO2'!D:D,'SO2'!$B:$B,$A42,'SO2'!$A:$A,"RESSO2")+SUMIFS('SO2'!D:D,'SO2'!$B:$B,$A42,'SO2'!$A:$A,"RSSSO2")+SUMIFS('SO2'!D:D,'SO2'!$B:$B,$A42,'SO2'!$A:$A,"TRNSO2")</f>
        <v>5814.1496515984227</v>
      </c>
      <c r="D42" s="21">
        <f>SUMIFS('SO2'!E:E,'SO2'!$B:$B,$A42,'SO2'!$A:$A,"BIOESO2")+SUMIFS('SO2'!E:E,'SO2'!$B:$B,$A42,'SO2'!$A:$A,"COMSO2")+SUMIFS('SO2'!E:E,'SO2'!$B:$B,$A42,'SO2'!$A:$A,"ELCSO2")+SUMIFS('SO2'!E:E,'SO2'!$B:$B,$A42,'SO2'!$A:$A,"ETHSO2")+SUMIFS('SO2'!E:E,'SO2'!$B:$B,$A42,'SO2'!$A:$A,"INDSO2")+SUMIFS('SO2'!E:E,'SO2'!$B:$B,$A42,'SO2'!$A:$A,"REFSO2")+SUMIFS('SO2'!E:E,'SO2'!$B:$B,$A42,'SO2'!$A:$A,"RESSO2")+SUMIFS('SO2'!E:E,'SO2'!$B:$B,$A42,'SO2'!$A:$A,"RSSSO2")+SUMIFS('SO2'!E:E,'SO2'!$B:$B,$A42,'SO2'!$A:$A,"TRNSO2")</f>
        <v>3224.9493574569624</v>
      </c>
      <c r="E42" s="21">
        <f>SUMIFS('SO2'!F:F,'SO2'!$B:$B,$A42,'SO2'!$A:$A,"BIOESO2")+SUMIFS('SO2'!F:F,'SO2'!$B:$B,$A42,'SO2'!$A:$A,"COMSO2")+SUMIFS('SO2'!F:F,'SO2'!$B:$B,$A42,'SO2'!$A:$A,"ELCSO2")+SUMIFS('SO2'!F:F,'SO2'!$B:$B,$A42,'SO2'!$A:$A,"ETHSO2")+SUMIFS('SO2'!F:F,'SO2'!$B:$B,$A42,'SO2'!$A:$A,"INDSO2")+SUMIFS('SO2'!F:F,'SO2'!$B:$B,$A42,'SO2'!$A:$A,"REFSO2")+SUMIFS('SO2'!F:F,'SO2'!$B:$B,$A42,'SO2'!$A:$A,"RESSO2")+SUMIFS('SO2'!F:F,'SO2'!$B:$B,$A42,'SO2'!$A:$A,"RSSSO2")+SUMIFS('SO2'!F:F,'SO2'!$B:$B,$A42,'SO2'!$A:$A,"TRNSO2")</f>
        <v>2913.2649057457029</v>
      </c>
      <c r="F42" s="21">
        <f>SUMIFS('SO2'!G:G,'SO2'!$B:$B,$A42,'SO2'!$A:$A,"BIOESO2")+SUMIFS('SO2'!G:G,'SO2'!$B:$B,$A42,'SO2'!$A:$A,"COMSO2")+SUMIFS('SO2'!G:G,'SO2'!$B:$B,$A42,'SO2'!$A:$A,"ELCSO2")+SUMIFS('SO2'!G:G,'SO2'!$B:$B,$A42,'SO2'!$A:$A,"ETHSO2")+SUMIFS('SO2'!G:G,'SO2'!$B:$B,$A42,'SO2'!$A:$A,"INDSO2")+SUMIFS('SO2'!G:G,'SO2'!$B:$B,$A42,'SO2'!$A:$A,"REFSO2")+SUMIFS('SO2'!G:G,'SO2'!$B:$B,$A42,'SO2'!$A:$A,"RESSO2")+SUMIFS('SO2'!G:G,'SO2'!$B:$B,$A42,'SO2'!$A:$A,"RSSSO2")+SUMIFS('SO2'!G:G,'SO2'!$B:$B,$A42,'SO2'!$A:$A,"TRNSO2")</f>
        <v>2225.7803419937654</v>
      </c>
      <c r="G42" s="21">
        <f>SUMIFS('SO2'!H:H,'SO2'!$B:$B,$A42,'SO2'!$A:$A,"BIOESO2")+SUMIFS('SO2'!H:H,'SO2'!$B:$B,$A42,'SO2'!$A:$A,"COMSO2")+SUMIFS('SO2'!H:H,'SO2'!$B:$B,$A42,'SO2'!$A:$A,"ELCSO2")+SUMIFS('SO2'!H:H,'SO2'!$B:$B,$A42,'SO2'!$A:$A,"ETHSO2")+SUMIFS('SO2'!H:H,'SO2'!$B:$B,$A42,'SO2'!$A:$A,"INDSO2")+SUMIFS('SO2'!H:H,'SO2'!$B:$B,$A42,'SO2'!$A:$A,"REFSO2")+SUMIFS('SO2'!H:H,'SO2'!$B:$B,$A42,'SO2'!$A:$A,"RESSO2")+SUMIFS('SO2'!H:H,'SO2'!$B:$B,$A42,'SO2'!$A:$A,"RSSSO2")+SUMIFS('SO2'!H:H,'SO2'!$B:$B,$A42,'SO2'!$A:$A,"TRNSO2")</f>
        <v>1725.9513829703999</v>
      </c>
      <c r="H42" s="21">
        <f>SUMIFS('SO2'!I:I,'SO2'!$B:$B,$A42,'SO2'!$A:$A,"BIOESO2")+SUMIFS('SO2'!I:I,'SO2'!$B:$B,$A42,'SO2'!$A:$A,"COMSO2")+SUMIFS('SO2'!I:I,'SO2'!$B:$B,$A42,'SO2'!$A:$A,"ELCSO2")+SUMIFS('SO2'!I:I,'SO2'!$B:$B,$A42,'SO2'!$A:$A,"ETHSO2")+SUMIFS('SO2'!I:I,'SO2'!$B:$B,$A42,'SO2'!$A:$A,"INDSO2")+SUMIFS('SO2'!I:I,'SO2'!$B:$B,$A42,'SO2'!$A:$A,"REFSO2")+SUMIFS('SO2'!I:I,'SO2'!$B:$B,$A42,'SO2'!$A:$A,"RESSO2")+SUMIFS('SO2'!I:I,'SO2'!$B:$B,$A42,'SO2'!$A:$A,"RSSSO2")+SUMIFS('SO2'!I:I,'SO2'!$B:$B,$A42,'SO2'!$A:$A,"TRNSO2")</f>
        <v>1608.8913573335205</v>
      </c>
      <c r="I42" s="21">
        <f>SUMIFS('SO2'!J:J,'SO2'!$B:$B,$A42,'SO2'!$A:$A,"BIOESO2")+SUMIFS('SO2'!J:J,'SO2'!$B:$B,$A42,'SO2'!$A:$A,"COMSO2")+SUMIFS('SO2'!J:J,'SO2'!$B:$B,$A42,'SO2'!$A:$A,"ELCSO2")+SUMIFS('SO2'!J:J,'SO2'!$B:$B,$A42,'SO2'!$A:$A,"ETHSO2")+SUMIFS('SO2'!J:J,'SO2'!$B:$B,$A42,'SO2'!$A:$A,"INDSO2")+SUMIFS('SO2'!J:J,'SO2'!$B:$B,$A42,'SO2'!$A:$A,"REFSO2")+SUMIFS('SO2'!J:J,'SO2'!$B:$B,$A42,'SO2'!$A:$A,"RESSO2")+SUMIFS('SO2'!J:J,'SO2'!$B:$B,$A42,'SO2'!$A:$A,"RSSSO2")+SUMIFS('SO2'!J:J,'SO2'!$B:$B,$A42,'SO2'!$A:$A,"TRNSO2")</f>
        <v>1400.3123353186486</v>
      </c>
      <c r="J42" s="21">
        <f>SUMIFS('SO2'!K:K,'SO2'!$B:$B,$A42,'SO2'!$A:$A,"BIOESO2")+SUMIFS('SO2'!K:K,'SO2'!$B:$B,$A42,'SO2'!$A:$A,"COMSO2")+SUMIFS('SO2'!K:K,'SO2'!$B:$B,$A42,'SO2'!$A:$A,"ELCSO2")+SUMIFS('SO2'!K:K,'SO2'!$B:$B,$A42,'SO2'!$A:$A,"ETHSO2")+SUMIFS('SO2'!K:K,'SO2'!$B:$B,$A42,'SO2'!$A:$A,"INDSO2")+SUMIFS('SO2'!K:K,'SO2'!$B:$B,$A42,'SO2'!$A:$A,"REFSO2")+SUMIFS('SO2'!K:K,'SO2'!$B:$B,$A42,'SO2'!$A:$A,"RESSO2")+SUMIFS('SO2'!K:K,'SO2'!$B:$B,$A42,'SO2'!$A:$A,"RSSSO2")+SUMIFS('SO2'!K:K,'SO2'!$B:$B,$A42,'SO2'!$A:$A,"TRNSO2")</f>
        <v>1299.1676976864662</v>
      </c>
      <c r="K42" s="21">
        <f>SUMIFS('SO2'!L:L,'SO2'!$B:$B,$A42,'SO2'!$A:$A,"BIOESO2")+SUMIFS('SO2'!L:L,'SO2'!$B:$B,$A42,'SO2'!$A:$A,"COMSO2")+SUMIFS('SO2'!L:L,'SO2'!$B:$B,$A42,'SO2'!$A:$A,"ELCSO2")+SUMIFS('SO2'!L:L,'SO2'!$B:$B,$A42,'SO2'!$A:$A,"ETHSO2")+SUMIFS('SO2'!L:L,'SO2'!$B:$B,$A42,'SO2'!$A:$A,"INDSO2")+SUMIFS('SO2'!L:L,'SO2'!$B:$B,$A42,'SO2'!$A:$A,"REFSO2")+SUMIFS('SO2'!L:L,'SO2'!$B:$B,$A42,'SO2'!$A:$A,"RESSO2")+SUMIFS('SO2'!L:L,'SO2'!$B:$B,$A42,'SO2'!$A:$A,"RSSSO2")+SUMIFS('SO2'!L:L,'SO2'!$B:$B,$A42,'SO2'!$A:$A,"TRNSO2")</f>
        <v>1241.5585354772791</v>
      </c>
      <c r="M42" s="9" t="str">
        <f t="shared" si="1"/>
        <v>0041</v>
      </c>
      <c r="N42" s="9">
        <f>VLOOKUP($M42,scenarios!$A$2:$I$61,3)</f>
        <v>2060</v>
      </c>
      <c r="O42" s="9" t="str">
        <f>VLOOKUP($M42,scenarios!$A$2:$I$61,4)</f>
        <v>Ref</v>
      </c>
      <c r="P42" s="9">
        <f>VLOOKUP($M42,scenarios!$A$2:$I$61,5)</f>
        <v>20</v>
      </c>
      <c r="Q42" s="9" t="str">
        <f>VLOOKUP($M42,scenarios!$A$2:$I$61,6)</f>
        <v>Linear-Steady</v>
      </c>
      <c r="R42" s="9" t="str">
        <f>VLOOKUP($M42,scenarios!$A$2:$I$61,7)</f>
        <v>Doe4</v>
      </c>
      <c r="S42" s="9">
        <f>VLOOKUP($M42,scenarios!$A$2:$I$61,8)</f>
        <v>2030</v>
      </c>
      <c r="T42" s="9" t="str">
        <f>VLOOKUP($M42,scenarios!$A$2:$I$61,9)</f>
        <v>Ref</v>
      </c>
    </row>
    <row r="43" spans="1:20" x14ac:dyDescent="0.3">
      <c r="A43" s="2" t="s">
        <v>191</v>
      </c>
      <c r="B43" s="21">
        <f>SUMIFS('SO2'!C:C,'SO2'!$B:$B,$A43,'SO2'!$A:$A,"BIOESO2")+SUMIFS('SO2'!C:C,'SO2'!$B:$B,$A43,'SO2'!$A:$A,"COMSO2")+SUMIFS('SO2'!C:C,'SO2'!$B:$B,$A43,'SO2'!$A:$A,"ELCSO2")+SUMIFS('SO2'!C:C,'SO2'!$B:$B,$A43,'SO2'!$A:$A,"ETHSO2")+SUMIFS('SO2'!C:C,'SO2'!$B:$B,$A43,'SO2'!$A:$A,"INDSO2")+SUMIFS('SO2'!C:C,'SO2'!$B:$B,$A43,'SO2'!$A:$A,"REFSO2")+SUMIFS('SO2'!C:C,'SO2'!$B:$B,$A43,'SO2'!$A:$A,"RESSO2")+SUMIFS('SO2'!C:C,'SO2'!$B:$B,$A43,'SO2'!$A:$A,"RSSSO2")+SUMIFS('SO2'!C:C,'SO2'!$B:$B,$A43,'SO2'!$A:$A,"TRNSO2")</f>
        <v>7222.2709841238629</v>
      </c>
      <c r="C43" s="21">
        <f>SUMIFS('SO2'!D:D,'SO2'!$B:$B,$A43,'SO2'!$A:$A,"BIOESO2")+SUMIFS('SO2'!D:D,'SO2'!$B:$B,$A43,'SO2'!$A:$A,"COMSO2")+SUMIFS('SO2'!D:D,'SO2'!$B:$B,$A43,'SO2'!$A:$A,"ELCSO2")+SUMIFS('SO2'!D:D,'SO2'!$B:$B,$A43,'SO2'!$A:$A,"ETHSO2")+SUMIFS('SO2'!D:D,'SO2'!$B:$B,$A43,'SO2'!$A:$A,"INDSO2")+SUMIFS('SO2'!D:D,'SO2'!$B:$B,$A43,'SO2'!$A:$A,"REFSO2")+SUMIFS('SO2'!D:D,'SO2'!$B:$B,$A43,'SO2'!$A:$A,"RESSO2")+SUMIFS('SO2'!D:D,'SO2'!$B:$B,$A43,'SO2'!$A:$A,"RSSSO2")+SUMIFS('SO2'!D:D,'SO2'!$B:$B,$A43,'SO2'!$A:$A,"TRNSO2")</f>
        <v>5814.1496515986919</v>
      </c>
      <c r="D43" s="21">
        <f>SUMIFS('SO2'!E:E,'SO2'!$B:$B,$A43,'SO2'!$A:$A,"BIOESO2")+SUMIFS('SO2'!E:E,'SO2'!$B:$B,$A43,'SO2'!$A:$A,"COMSO2")+SUMIFS('SO2'!E:E,'SO2'!$B:$B,$A43,'SO2'!$A:$A,"ELCSO2")+SUMIFS('SO2'!E:E,'SO2'!$B:$B,$A43,'SO2'!$A:$A,"ETHSO2")+SUMIFS('SO2'!E:E,'SO2'!$B:$B,$A43,'SO2'!$A:$A,"INDSO2")+SUMIFS('SO2'!E:E,'SO2'!$B:$B,$A43,'SO2'!$A:$A,"REFSO2")+SUMIFS('SO2'!E:E,'SO2'!$B:$B,$A43,'SO2'!$A:$A,"RESSO2")+SUMIFS('SO2'!E:E,'SO2'!$B:$B,$A43,'SO2'!$A:$A,"RSSSO2")+SUMIFS('SO2'!E:E,'SO2'!$B:$B,$A43,'SO2'!$A:$A,"TRNSO2")</f>
        <v>3224.9493574584294</v>
      </c>
      <c r="E43" s="21">
        <f>SUMIFS('SO2'!F:F,'SO2'!$B:$B,$A43,'SO2'!$A:$A,"BIOESO2")+SUMIFS('SO2'!F:F,'SO2'!$B:$B,$A43,'SO2'!$A:$A,"COMSO2")+SUMIFS('SO2'!F:F,'SO2'!$B:$B,$A43,'SO2'!$A:$A,"ELCSO2")+SUMIFS('SO2'!F:F,'SO2'!$B:$B,$A43,'SO2'!$A:$A,"ETHSO2")+SUMIFS('SO2'!F:F,'SO2'!$B:$B,$A43,'SO2'!$A:$A,"INDSO2")+SUMIFS('SO2'!F:F,'SO2'!$B:$B,$A43,'SO2'!$A:$A,"REFSO2")+SUMIFS('SO2'!F:F,'SO2'!$B:$B,$A43,'SO2'!$A:$A,"RESSO2")+SUMIFS('SO2'!F:F,'SO2'!$B:$B,$A43,'SO2'!$A:$A,"RSSSO2")+SUMIFS('SO2'!F:F,'SO2'!$B:$B,$A43,'SO2'!$A:$A,"TRNSO2")</f>
        <v>2913.0484774205611</v>
      </c>
      <c r="F43" s="21">
        <f>SUMIFS('SO2'!G:G,'SO2'!$B:$B,$A43,'SO2'!$A:$A,"BIOESO2")+SUMIFS('SO2'!G:G,'SO2'!$B:$B,$A43,'SO2'!$A:$A,"COMSO2")+SUMIFS('SO2'!G:G,'SO2'!$B:$B,$A43,'SO2'!$A:$A,"ELCSO2")+SUMIFS('SO2'!G:G,'SO2'!$B:$B,$A43,'SO2'!$A:$A,"ETHSO2")+SUMIFS('SO2'!G:G,'SO2'!$B:$B,$A43,'SO2'!$A:$A,"INDSO2")+SUMIFS('SO2'!G:G,'SO2'!$B:$B,$A43,'SO2'!$A:$A,"REFSO2")+SUMIFS('SO2'!G:G,'SO2'!$B:$B,$A43,'SO2'!$A:$A,"RESSO2")+SUMIFS('SO2'!G:G,'SO2'!$B:$B,$A43,'SO2'!$A:$A,"RSSSO2")+SUMIFS('SO2'!G:G,'SO2'!$B:$B,$A43,'SO2'!$A:$A,"TRNSO2")</f>
        <v>2225.7803424799331</v>
      </c>
      <c r="G43" s="21">
        <f>SUMIFS('SO2'!H:H,'SO2'!$B:$B,$A43,'SO2'!$A:$A,"BIOESO2")+SUMIFS('SO2'!H:H,'SO2'!$B:$B,$A43,'SO2'!$A:$A,"COMSO2")+SUMIFS('SO2'!H:H,'SO2'!$B:$B,$A43,'SO2'!$A:$A,"ELCSO2")+SUMIFS('SO2'!H:H,'SO2'!$B:$B,$A43,'SO2'!$A:$A,"ETHSO2")+SUMIFS('SO2'!H:H,'SO2'!$B:$B,$A43,'SO2'!$A:$A,"INDSO2")+SUMIFS('SO2'!H:H,'SO2'!$B:$B,$A43,'SO2'!$A:$A,"REFSO2")+SUMIFS('SO2'!H:H,'SO2'!$B:$B,$A43,'SO2'!$A:$A,"RESSO2")+SUMIFS('SO2'!H:H,'SO2'!$B:$B,$A43,'SO2'!$A:$A,"RSSSO2")+SUMIFS('SO2'!H:H,'SO2'!$B:$B,$A43,'SO2'!$A:$A,"TRNSO2")</f>
        <v>1725.9513829703983</v>
      </c>
      <c r="H43" s="21">
        <f>SUMIFS('SO2'!I:I,'SO2'!$B:$B,$A43,'SO2'!$A:$A,"BIOESO2")+SUMIFS('SO2'!I:I,'SO2'!$B:$B,$A43,'SO2'!$A:$A,"COMSO2")+SUMIFS('SO2'!I:I,'SO2'!$B:$B,$A43,'SO2'!$A:$A,"ELCSO2")+SUMIFS('SO2'!I:I,'SO2'!$B:$B,$A43,'SO2'!$A:$A,"ETHSO2")+SUMIFS('SO2'!I:I,'SO2'!$B:$B,$A43,'SO2'!$A:$A,"INDSO2")+SUMIFS('SO2'!I:I,'SO2'!$B:$B,$A43,'SO2'!$A:$A,"REFSO2")+SUMIFS('SO2'!I:I,'SO2'!$B:$B,$A43,'SO2'!$A:$A,"RESSO2")+SUMIFS('SO2'!I:I,'SO2'!$B:$B,$A43,'SO2'!$A:$A,"RSSSO2")+SUMIFS('SO2'!I:I,'SO2'!$B:$B,$A43,'SO2'!$A:$A,"TRNSO2")</f>
        <v>1608.8913573335144</v>
      </c>
      <c r="I43" s="21">
        <f>SUMIFS('SO2'!J:J,'SO2'!$B:$B,$A43,'SO2'!$A:$A,"BIOESO2")+SUMIFS('SO2'!J:J,'SO2'!$B:$B,$A43,'SO2'!$A:$A,"COMSO2")+SUMIFS('SO2'!J:J,'SO2'!$B:$B,$A43,'SO2'!$A:$A,"ELCSO2")+SUMIFS('SO2'!J:J,'SO2'!$B:$B,$A43,'SO2'!$A:$A,"ETHSO2")+SUMIFS('SO2'!J:J,'SO2'!$B:$B,$A43,'SO2'!$A:$A,"INDSO2")+SUMIFS('SO2'!J:J,'SO2'!$B:$B,$A43,'SO2'!$A:$A,"REFSO2")+SUMIFS('SO2'!J:J,'SO2'!$B:$B,$A43,'SO2'!$A:$A,"RESSO2")+SUMIFS('SO2'!J:J,'SO2'!$B:$B,$A43,'SO2'!$A:$A,"RSSSO2")+SUMIFS('SO2'!J:J,'SO2'!$B:$B,$A43,'SO2'!$A:$A,"TRNSO2")</f>
        <v>1400.3123353186047</v>
      </c>
      <c r="J43" s="21">
        <f>SUMIFS('SO2'!K:K,'SO2'!$B:$B,$A43,'SO2'!$A:$A,"BIOESO2")+SUMIFS('SO2'!K:K,'SO2'!$B:$B,$A43,'SO2'!$A:$A,"COMSO2")+SUMIFS('SO2'!K:K,'SO2'!$B:$B,$A43,'SO2'!$A:$A,"ELCSO2")+SUMIFS('SO2'!K:K,'SO2'!$B:$B,$A43,'SO2'!$A:$A,"ETHSO2")+SUMIFS('SO2'!K:K,'SO2'!$B:$B,$A43,'SO2'!$A:$A,"INDSO2")+SUMIFS('SO2'!K:K,'SO2'!$B:$B,$A43,'SO2'!$A:$A,"REFSO2")+SUMIFS('SO2'!K:K,'SO2'!$B:$B,$A43,'SO2'!$A:$A,"RESSO2")+SUMIFS('SO2'!K:K,'SO2'!$B:$B,$A43,'SO2'!$A:$A,"RSSSO2")+SUMIFS('SO2'!K:K,'SO2'!$B:$B,$A43,'SO2'!$A:$A,"TRNSO2")</f>
        <v>1299.1676976864464</v>
      </c>
      <c r="K43" s="21">
        <f>SUMIFS('SO2'!L:L,'SO2'!$B:$B,$A43,'SO2'!$A:$A,"BIOESO2")+SUMIFS('SO2'!L:L,'SO2'!$B:$B,$A43,'SO2'!$A:$A,"COMSO2")+SUMIFS('SO2'!L:L,'SO2'!$B:$B,$A43,'SO2'!$A:$A,"ELCSO2")+SUMIFS('SO2'!L:L,'SO2'!$B:$B,$A43,'SO2'!$A:$A,"ETHSO2")+SUMIFS('SO2'!L:L,'SO2'!$B:$B,$A43,'SO2'!$A:$A,"INDSO2")+SUMIFS('SO2'!L:L,'SO2'!$B:$B,$A43,'SO2'!$A:$A,"REFSO2")+SUMIFS('SO2'!L:L,'SO2'!$B:$B,$A43,'SO2'!$A:$A,"RESSO2")+SUMIFS('SO2'!L:L,'SO2'!$B:$B,$A43,'SO2'!$A:$A,"RSSSO2")+SUMIFS('SO2'!L:L,'SO2'!$B:$B,$A43,'SO2'!$A:$A,"TRNSO2")</f>
        <v>1241.5585354776183</v>
      </c>
      <c r="M43" s="9" t="str">
        <f t="shared" si="1"/>
        <v>0042</v>
      </c>
      <c r="N43" s="9">
        <f>VLOOKUP($M43,scenarios!$A$2:$I$61,3)</f>
        <v>2060</v>
      </c>
      <c r="O43" s="9" t="str">
        <f>VLOOKUP($M43,scenarios!$A$2:$I$61,4)</f>
        <v>Ref</v>
      </c>
      <c r="P43" s="9">
        <f>VLOOKUP($M43,scenarios!$A$2:$I$61,5)</f>
        <v>20</v>
      </c>
      <c r="Q43" s="9" t="str">
        <f>VLOOKUP($M43,scenarios!$A$2:$I$61,6)</f>
        <v>Linear-Steady</v>
      </c>
      <c r="R43" s="9" t="str">
        <f>VLOOKUP($M43,scenarios!$A$2:$I$61,7)</f>
        <v>Doe2</v>
      </c>
      <c r="S43" s="9">
        <f>VLOOKUP($M43,scenarios!$A$2:$I$61,8)</f>
        <v>2030</v>
      </c>
      <c r="T43" s="9" t="str">
        <f>VLOOKUP($M43,scenarios!$A$2:$I$61,9)</f>
        <v>Ref</v>
      </c>
    </row>
    <row r="44" spans="1:20" x14ac:dyDescent="0.3">
      <c r="A44" s="2" t="s">
        <v>173</v>
      </c>
      <c r="B44" s="21">
        <f>SUMIFS('SO2'!C:C,'SO2'!$B:$B,$A44,'SO2'!$A:$A,"BIOESO2")+SUMIFS('SO2'!C:C,'SO2'!$B:$B,$A44,'SO2'!$A:$A,"COMSO2")+SUMIFS('SO2'!C:C,'SO2'!$B:$B,$A44,'SO2'!$A:$A,"ELCSO2")+SUMIFS('SO2'!C:C,'SO2'!$B:$B,$A44,'SO2'!$A:$A,"ETHSO2")+SUMIFS('SO2'!C:C,'SO2'!$B:$B,$A44,'SO2'!$A:$A,"INDSO2")+SUMIFS('SO2'!C:C,'SO2'!$B:$B,$A44,'SO2'!$A:$A,"REFSO2")+SUMIFS('SO2'!C:C,'SO2'!$B:$B,$A44,'SO2'!$A:$A,"RESSO2")+SUMIFS('SO2'!C:C,'SO2'!$B:$B,$A44,'SO2'!$A:$A,"RSSSO2")+SUMIFS('SO2'!C:C,'SO2'!$B:$B,$A44,'SO2'!$A:$A,"TRNSO2")</f>
        <v>7222.6823993967782</v>
      </c>
      <c r="C44" s="21">
        <f>SUMIFS('SO2'!D:D,'SO2'!$B:$B,$A44,'SO2'!$A:$A,"BIOESO2")+SUMIFS('SO2'!D:D,'SO2'!$B:$B,$A44,'SO2'!$A:$A,"COMSO2")+SUMIFS('SO2'!D:D,'SO2'!$B:$B,$A44,'SO2'!$A:$A,"ELCSO2")+SUMIFS('SO2'!D:D,'SO2'!$B:$B,$A44,'SO2'!$A:$A,"ETHSO2")+SUMIFS('SO2'!D:D,'SO2'!$B:$B,$A44,'SO2'!$A:$A,"INDSO2")+SUMIFS('SO2'!D:D,'SO2'!$B:$B,$A44,'SO2'!$A:$A,"REFSO2")+SUMIFS('SO2'!D:D,'SO2'!$B:$B,$A44,'SO2'!$A:$A,"RESSO2")+SUMIFS('SO2'!D:D,'SO2'!$B:$B,$A44,'SO2'!$A:$A,"RSSSO2")+SUMIFS('SO2'!D:D,'SO2'!$B:$B,$A44,'SO2'!$A:$A,"TRNSO2")</f>
        <v>5810.9046863257599</v>
      </c>
      <c r="D44" s="21">
        <f>SUMIFS('SO2'!E:E,'SO2'!$B:$B,$A44,'SO2'!$A:$A,"BIOESO2")+SUMIFS('SO2'!E:E,'SO2'!$B:$B,$A44,'SO2'!$A:$A,"COMSO2")+SUMIFS('SO2'!E:E,'SO2'!$B:$B,$A44,'SO2'!$A:$A,"ELCSO2")+SUMIFS('SO2'!E:E,'SO2'!$B:$B,$A44,'SO2'!$A:$A,"ETHSO2")+SUMIFS('SO2'!E:E,'SO2'!$B:$B,$A44,'SO2'!$A:$A,"INDSO2")+SUMIFS('SO2'!E:E,'SO2'!$B:$B,$A44,'SO2'!$A:$A,"REFSO2")+SUMIFS('SO2'!E:E,'SO2'!$B:$B,$A44,'SO2'!$A:$A,"RESSO2")+SUMIFS('SO2'!E:E,'SO2'!$B:$B,$A44,'SO2'!$A:$A,"RSSSO2")+SUMIFS('SO2'!E:E,'SO2'!$B:$B,$A44,'SO2'!$A:$A,"TRNSO2")</f>
        <v>3222.3384959653254</v>
      </c>
      <c r="E44" s="21">
        <f>SUMIFS('SO2'!F:F,'SO2'!$B:$B,$A44,'SO2'!$A:$A,"BIOESO2")+SUMIFS('SO2'!F:F,'SO2'!$B:$B,$A44,'SO2'!$A:$A,"COMSO2")+SUMIFS('SO2'!F:F,'SO2'!$B:$B,$A44,'SO2'!$A:$A,"ELCSO2")+SUMIFS('SO2'!F:F,'SO2'!$B:$B,$A44,'SO2'!$A:$A,"ETHSO2")+SUMIFS('SO2'!F:F,'SO2'!$B:$B,$A44,'SO2'!$A:$A,"INDSO2")+SUMIFS('SO2'!F:F,'SO2'!$B:$B,$A44,'SO2'!$A:$A,"REFSO2")+SUMIFS('SO2'!F:F,'SO2'!$B:$B,$A44,'SO2'!$A:$A,"RESSO2")+SUMIFS('SO2'!F:F,'SO2'!$B:$B,$A44,'SO2'!$A:$A,"RSSSO2")+SUMIFS('SO2'!F:F,'SO2'!$B:$B,$A44,'SO2'!$A:$A,"TRNSO2")</f>
        <v>3012.9108484073827</v>
      </c>
      <c r="F44" s="21">
        <f>SUMIFS('SO2'!G:G,'SO2'!$B:$B,$A44,'SO2'!$A:$A,"BIOESO2")+SUMIFS('SO2'!G:G,'SO2'!$B:$B,$A44,'SO2'!$A:$A,"COMSO2")+SUMIFS('SO2'!G:G,'SO2'!$B:$B,$A44,'SO2'!$A:$A,"ELCSO2")+SUMIFS('SO2'!G:G,'SO2'!$B:$B,$A44,'SO2'!$A:$A,"ETHSO2")+SUMIFS('SO2'!G:G,'SO2'!$B:$B,$A44,'SO2'!$A:$A,"INDSO2")+SUMIFS('SO2'!G:G,'SO2'!$B:$B,$A44,'SO2'!$A:$A,"REFSO2")+SUMIFS('SO2'!G:G,'SO2'!$B:$B,$A44,'SO2'!$A:$A,"RESSO2")+SUMIFS('SO2'!G:G,'SO2'!$B:$B,$A44,'SO2'!$A:$A,"RSSSO2")+SUMIFS('SO2'!G:G,'SO2'!$B:$B,$A44,'SO2'!$A:$A,"TRNSO2")</f>
        <v>2754.5064063842879</v>
      </c>
      <c r="G44" s="21">
        <f>SUMIFS('SO2'!H:H,'SO2'!$B:$B,$A44,'SO2'!$A:$A,"BIOESO2")+SUMIFS('SO2'!H:H,'SO2'!$B:$B,$A44,'SO2'!$A:$A,"COMSO2")+SUMIFS('SO2'!H:H,'SO2'!$B:$B,$A44,'SO2'!$A:$A,"ELCSO2")+SUMIFS('SO2'!H:H,'SO2'!$B:$B,$A44,'SO2'!$A:$A,"ETHSO2")+SUMIFS('SO2'!H:H,'SO2'!$B:$B,$A44,'SO2'!$A:$A,"INDSO2")+SUMIFS('SO2'!H:H,'SO2'!$B:$B,$A44,'SO2'!$A:$A,"REFSO2")+SUMIFS('SO2'!H:H,'SO2'!$B:$B,$A44,'SO2'!$A:$A,"RESSO2")+SUMIFS('SO2'!H:H,'SO2'!$B:$B,$A44,'SO2'!$A:$A,"RSSSO2")+SUMIFS('SO2'!H:H,'SO2'!$B:$B,$A44,'SO2'!$A:$A,"TRNSO2")</f>
        <v>2591.6712790764896</v>
      </c>
      <c r="H44" s="21">
        <f>SUMIFS('SO2'!I:I,'SO2'!$B:$B,$A44,'SO2'!$A:$A,"BIOESO2")+SUMIFS('SO2'!I:I,'SO2'!$B:$B,$A44,'SO2'!$A:$A,"COMSO2")+SUMIFS('SO2'!I:I,'SO2'!$B:$B,$A44,'SO2'!$A:$A,"ELCSO2")+SUMIFS('SO2'!I:I,'SO2'!$B:$B,$A44,'SO2'!$A:$A,"ETHSO2")+SUMIFS('SO2'!I:I,'SO2'!$B:$B,$A44,'SO2'!$A:$A,"INDSO2")+SUMIFS('SO2'!I:I,'SO2'!$B:$B,$A44,'SO2'!$A:$A,"REFSO2")+SUMIFS('SO2'!I:I,'SO2'!$B:$B,$A44,'SO2'!$A:$A,"RESSO2")+SUMIFS('SO2'!I:I,'SO2'!$B:$B,$A44,'SO2'!$A:$A,"RSSSO2")+SUMIFS('SO2'!I:I,'SO2'!$B:$B,$A44,'SO2'!$A:$A,"TRNSO2")</f>
        <v>2439.8528900780052</v>
      </c>
      <c r="I44" s="21">
        <f>SUMIFS('SO2'!J:J,'SO2'!$B:$B,$A44,'SO2'!$A:$A,"BIOESO2")+SUMIFS('SO2'!J:J,'SO2'!$B:$B,$A44,'SO2'!$A:$A,"COMSO2")+SUMIFS('SO2'!J:J,'SO2'!$B:$B,$A44,'SO2'!$A:$A,"ELCSO2")+SUMIFS('SO2'!J:J,'SO2'!$B:$B,$A44,'SO2'!$A:$A,"ETHSO2")+SUMIFS('SO2'!J:J,'SO2'!$B:$B,$A44,'SO2'!$A:$A,"INDSO2")+SUMIFS('SO2'!J:J,'SO2'!$B:$B,$A44,'SO2'!$A:$A,"REFSO2")+SUMIFS('SO2'!J:J,'SO2'!$B:$B,$A44,'SO2'!$A:$A,"RESSO2")+SUMIFS('SO2'!J:J,'SO2'!$B:$B,$A44,'SO2'!$A:$A,"RSSSO2")+SUMIFS('SO2'!J:J,'SO2'!$B:$B,$A44,'SO2'!$A:$A,"TRNSO2")</f>
        <v>2173.8138432239671</v>
      </c>
      <c r="J44" s="21">
        <f>SUMIFS('SO2'!K:K,'SO2'!$B:$B,$A44,'SO2'!$A:$A,"BIOESO2")+SUMIFS('SO2'!K:K,'SO2'!$B:$B,$A44,'SO2'!$A:$A,"COMSO2")+SUMIFS('SO2'!K:K,'SO2'!$B:$B,$A44,'SO2'!$A:$A,"ELCSO2")+SUMIFS('SO2'!K:K,'SO2'!$B:$B,$A44,'SO2'!$A:$A,"ETHSO2")+SUMIFS('SO2'!K:K,'SO2'!$B:$B,$A44,'SO2'!$A:$A,"INDSO2")+SUMIFS('SO2'!K:K,'SO2'!$B:$B,$A44,'SO2'!$A:$A,"REFSO2")+SUMIFS('SO2'!K:K,'SO2'!$B:$B,$A44,'SO2'!$A:$A,"RESSO2")+SUMIFS('SO2'!K:K,'SO2'!$B:$B,$A44,'SO2'!$A:$A,"RSSSO2")+SUMIFS('SO2'!K:K,'SO2'!$B:$B,$A44,'SO2'!$A:$A,"TRNSO2")</f>
        <v>2052.4289725086933</v>
      </c>
      <c r="K44" s="21">
        <f>SUMIFS('SO2'!L:L,'SO2'!$B:$B,$A44,'SO2'!$A:$A,"BIOESO2")+SUMIFS('SO2'!L:L,'SO2'!$B:$B,$A44,'SO2'!$A:$A,"COMSO2")+SUMIFS('SO2'!L:L,'SO2'!$B:$B,$A44,'SO2'!$A:$A,"ELCSO2")+SUMIFS('SO2'!L:L,'SO2'!$B:$B,$A44,'SO2'!$A:$A,"ETHSO2")+SUMIFS('SO2'!L:L,'SO2'!$B:$B,$A44,'SO2'!$A:$A,"INDSO2")+SUMIFS('SO2'!L:L,'SO2'!$B:$B,$A44,'SO2'!$A:$A,"REFSO2")+SUMIFS('SO2'!L:L,'SO2'!$B:$B,$A44,'SO2'!$A:$A,"RESSO2")+SUMIFS('SO2'!L:L,'SO2'!$B:$B,$A44,'SO2'!$A:$A,"RSSSO2")+SUMIFS('SO2'!L:L,'SO2'!$B:$B,$A44,'SO2'!$A:$A,"TRNSO2")</f>
        <v>1965.7043884190321</v>
      </c>
      <c r="M44" s="9" t="str">
        <f t="shared" si="1"/>
        <v>0003</v>
      </c>
      <c r="N44" s="9" t="str">
        <f>VLOOKUP($M44,scenarios!$A$2:$I$61,3)</f>
        <v>Ref</v>
      </c>
      <c r="O44" s="9" t="str">
        <f>VLOOKUP($M44,scenarios!$A$2:$I$61,4)</f>
        <v>Ref</v>
      </c>
      <c r="P44" s="9">
        <f>VLOOKUP($M44,scenarios!$A$2:$I$61,5)</f>
        <v>20</v>
      </c>
      <c r="Q44" s="9" t="str">
        <f>VLOOKUP($M44,scenarios!$A$2:$I$61,6)</f>
        <v>Linear-Steady</v>
      </c>
      <c r="R44" s="9" t="str">
        <f>VLOOKUP($M44,scenarios!$A$2:$I$61,7)</f>
        <v>Doe2</v>
      </c>
      <c r="S44" s="9">
        <f>VLOOKUP($M44,scenarios!$A$2:$I$61,8)</f>
        <v>2030</v>
      </c>
      <c r="T44" s="9">
        <f>VLOOKUP($M44,scenarios!$A$2:$I$61,9)</f>
        <v>70</v>
      </c>
    </row>
    <row r="45" spans="1:20" x14ac:dyDescent="0.3">
      <c r="A45" s="2" t="s">
        <v>126</v>
      </c>
      <c r="B45" s="21">
        <f>SUMIFS('SO2'!C:C,'SO2'!$B:$B,$A45,'SO2'!$A:$A,"BIOESO2")+SUMIFS('SO2'!C:C,'SO2'!$B:$B,$A45,'SO2'!$A:$A,"COMSO2")+SUMIFS('SO2'!C:C,'SO2'!$B:$B,$A45,'SO2'!$A:$A,"ELCSO2")+SUMIFS('SO2'!C:C,'SO2'!$B:$B,$A45,'SO2'!$A:$A,"ETHSO2")+SUMIFS('SO2'!C:C,'SO2'!$B:$B,$A45,'SO2'!$A:$A,"INDSO2")+SUMIFS('SO2'!C:C,'SO2'!$B:$B,$A45,'SO2'!$A:$A,"REFSO2")+SUMIFS('SO2'!C:C,'SO2'!$B:$B,$A45,'SO2'!$A:$A,"RESSO2")+SUMIFS('SO2'!C:C,'SO2'!$B:$B,$A45,'SO2'!$A:$A,"RSSSO2")+SUMIFS('SO2'!C:C,'SO2'!$B:$B,$A45,'SO2'!$A:$A,"TRNSO2")</f>
        <v>7219.9690234743475</v>
      </c>
      <c r="C45" s="21">
        <f>SUMIFS('SO2'!D:D,'SO2'!$B:$B,$A45,'SO2'!$A:$A,"BIOESO2")+SUMIFS('SO2'!D:D,'SO2'!$B:$B,$A45,'SO2'!$A:$A,"COMSO2")+SUMIFS('SO2'!D:D,'SO2'!$B:$B,$A45,'SO2'!$A:$A,"ELCSO2")+SUMIFS('SO2'!D:D,'SO2'!$B:$B,$A45,'SO2'!$A:$A,"ETHSO2")+SUMIFS('SO2'!D:D,'SO2'!$B:$B,$A45,'SO2'!$A:$A,"INDSO2")+SUMIFS('SO2'!D:D,'SO2'!$B:$B,$A45,'SO2'!$A:$A,"REFSO2")+SUMIFS('SO2'!D:D,'SO2'!$B:$B,$A45,'SO2'!$A:$A,"RESSO2")+SUMIFS('SO2'!D:D,'SO2'!$B:$B,$A45,'SO2'!$A:$A,"RSSSO2")+SUMIFS('SO2'!D:D,'SO2'!$B:$B,$A45,'SO2'!$A:$A,"TRNSO2")</f>
        <v>5811.6648658270842</v>
      </c>
      <c r="D45" s="21">
        <f>SUMIFS('SO2'!E:E,'SO2'!$B:$B,$A45,'SO2'!$A:$A,"BIOESO2")+SUMIFS('SO2'!E:E,'SO2'!$B:$B,$A45,'SO2'!$A:$A,"COMSO2")+SUMIFS('SO2'!E:E,'SO2'!$B:$B,$A45,'SO2'!$A:$A,"ELCSO2")+SUMIFS('SO2'!E:E,'SO2'!$B:$B,$A45,'SO2'!$A:$A,"ETHSO2")+SUMIFS('SO2'!E:E,'SO2'!$B:$B,$A45,'SO2'!$A:$A,"INDSO2")+SUMIFS('SO2'!E:E,'SO2'!$B:$B,$A45,'SO2'!$A:$A,"REFSO2")+SUMIFS('SO2'!E:E,'SO2'!$B:$B,$A45,'SO2'!$A:$A,"RESSO2")+SUMIFS('SO2'!E:E,'SO2'!$B:$B,$A45,'SO2'!$A:$A,"RSSSO2")+SUMIFS('SO2'!E:E,'SO2'!$B:$B,$A45,'SO2'!$A:$A,"TRNSO2")</f>
        <v>3222.559443519272</v>
      </c>
      <c r="E45" s="21">
        <f>SUMIFS('SO2'!F:F,'SO2'!$B:$B,$A45,'SO2'!$A:$A,"BIOESO2")+SUMIFS('SO2'!F:F,'SO2'!$B:$B,$A45,'SO2'!$A:$A,"COMSO2")+SUMIFS('SO2'!F:F,'SO2'!$B:$B,$A45,'SO2'!$A:$A,"ELCSO2")+SUMIFS('SO2'!F:F,'SO2'!$B:$B,$A45,'SO2'!$A:$A,"ETHSO2")+SUMIFS('SO2'!F:F,'SO2'!$B:$B,$A45,'SO2'!$A:$A,"INDSO2")+SUMIFS('SO2'!F:F,'SO2'!$B:$B,$A45,'SO2'!$A:$A,"REFSO2")+SUMIFS('SO2'!F:F,'SO2'!$B:$B,$A45,'SO2'!$A:$A,"RESSO2")+SUMIFS('SO2'!F:F,'SO2'!$B:$B,$A45,'SO2'!$A:$A,"RSSSO2")+SUMIFS('SO2'!F:F,'SO2'!$B:$B,$A45,'SO2'!$A:$A,"TRNSO2")</f>
        <v>2912.1720033465581</v>
      </c>
      <c r="F45" s="21">
        <f>SUMIFS('SO2'!G:G,'SO2'!$B:$B,$A45,'SO2'!$A:$A,"BIOESO2")+SUMIFS('SO2'!G:G,'SO2'!$B:$B,$A45,'SO2'!$A:$A,"COMSO2")+SUMIFS('SO2'!G:G,'SO2'!$B:$B,$A45,'SO2'!$A:$A,"ELCSO2")+SUMIFS('SO2'!G:G,'SO2'!$B:$B,$A45,'SO2'!$A:$A,"ETHSO2")+SUMIFS('SO2'!G:G,'SO2'!$B:$B,$A45,'SO2'!$A:$A,"INDSO2")+SUMIFS('SO2'!G:G,'SO2'!$B:$B,$A45,'SO2'!$A:$A,"REFSO2")+SUMIFS('SO2'!G:G,'SO2'!$B:$B,$A45,'SO2'!$A:$A,"RESSO2")+SUMIFS('SO2'!G:G,'SO2'!$B:$B,$A45,'SO2'!$A:$A,"RSSSO2")+SUMIFS('SO2'!G:G,'SO2'!$B:$B,$A45,'SO2'!$A:$A,"TRNSO2")</f>
        <v>2219.422882784922</v>
      </c>
      <c r="G45" s="21">
        <f>SUMIFS('SO2'!H:H,'SO2'!$B:$B,$A45,'SO2'!$A:$A,"BIOESO2")+SUMIFS('SO2'!H:H,'SO2'!$B:$B,$A45,'SO2'!$A:$A,"COMSO2")+SUMIFS('SO2'!H:H,'SO2'!$B:$B,$A45,'SO2'!$A:$A,"ELCSO2")+SUMIFS('SO2'!H:H,'SO2'!$B:$B,$A45,'SO2'!$A:$A,"ETHSO2")+SUMIFS('SO2'!H:H,'SO2'!$B:$B,$A45,'SO2'!$A:$A,"INDSO2")+SUMIFS('SO2'!H:H,'SO2'!$B:$B,$A45,'SO2'!$A:$A,"REFSO2")+SUMIFS('SO2'!H:H,'SO2'!$B:$B,$A45,'SO2'!$A:$A,"RESSO2")+SUMIFS('SO2'!H:H,'SO2'!$B:$B,$A45,'SO2'!$A:$A,"RSSSO2")+SUMIFS('SO2'!H:H,'SO2'!$B:$B,$A45,'SO2'!$A:$A,"TRNSO2")</f>
        <v>1722.9133400356773</v>
      </c>
      <c r="H45" s="21">
        <f>SUMIFS('SO2'!I:I,'SO2'!$B:$B,$A45,'SO2'!$A:$A,"BIOESO2")+SUMIFS('SO2'!I:I,'SO2'!$B:$B,$A45,'SO2'!$A:$A,"COMSO2")+SUMIFS('SO2'!I:I,'SO2'!$B:$B,$A45,'SO2'!$A:$A,"ELCSO2")+SUMIFS('SO2'!I:I,'SO2'!$B:$B,$A45,'SO2'!$A:$A,"ETHSO2")+SUMIFS('SO2'!I:I,'SO2'!$B:$B,$A45,'SO2'!$A:$A,"INDSO2")+SUMIFS('SO2'!I:I,'SO2'!$B:$B,$A45,'SO2'!$A:$A,"REFSO2")+SUMIFS('SO2'!I:I,'SO2'!$B:$B,$A45,'SO2'!$A:$A,"RESSO2")+SUMIFS('SO2'!I:I,'SO2'!$B:$B,$A45,'SO2'!$A:$A,"RSSSO2")+SUMIFS('SO2'!I:I,'SO2'!$B:$B,$A45,'SO2'!$A:$A,"TRNSO2")</f>
        <v>1605.367959155205</v>
      </c>
      <c r="I45" s="21">
        <f>SUMIFS('SO2'!J:J,'SO2'!$B:$B,$A45,'SO2'!$A:$A,"BIOESO2")+SUMIFS('SO2'!J:J,'SO2'!$B:$B,$A45,'SO2'!$A:$A,"COMSO2")+SUMIFS('SO2'!J:J,'SO2'!$B:$B,$A45,'SO2'!$A:$A,"ELCSO2")+SUMIFS('SO2'!J:J,'SO2'!$B:$B,$A45,'SO2'!$A:$A,"ETHSO2")+SUMIFS('SO2'!J:J,'SO2'!$B:$B,$A45,'SO2'!$A:$A,"INDSO2")+SUMIFS('SO2'!J:J,'SO2'!$B:$B,$A45,'SO2'!$A:$A,"REFSO2")+SUMIFS('SO2'!J:J,'SO2'!$B:$B,$A45,'SO2'!$A:$A,"RESSO2")+SUMIFS('SO2'!J:J,'SO2'!$B:$B,$A45,'SO2'!$A:$A,"RSSSO2")+SUMIFS('SO2'!J:J,'SO2'!$B:$B,$A45,'SO2'!$A:$A,"TRNSO2")</f>
        <v>1353.3592144051447</v>
      </c>
      <c r="J45" s="21">
        <f>SUMIFS('SO2'!K:K,'SO2'!$B:$B,$A45,'SO2'!$A:$A,"BIOESO2")+SUMIFS('SO2'!K:K,'SO2'!$B:$B,$A45,'SO2'!$A:$A,"COMSO2")+SUMIFS('SO2'!K:K,'SO2'!$B:$B,$A45,'SO2'!$A:$A,"ELCSO2")+SUMIFS('SO2'!K:K,'SO2'!$B:$B,$A45,'SO2'!$A:$A,"ETHSO2")+SUMIFS('SO2'!K:K,'SO2'!$B:$B,$A45,'SO2'!$A:$A,"INDSO2")+SUMIFS('SO2'!K:K,'SO2'!$B:$B,$A45,'SO2'!$A:$A,"REFSO2")+SUMIFS('SO2'!K:K,'SO2'!$B:$B,$A45,'SO2'!$A:$A,"RESSO2")+SUMIFS('SO2'!K:K,'SO2'!$B:$B,$A45,'SO2'!$A:$A,"RSSSO2")+SUMIFS('SO2'!K:K,'SO2'!$B:$B,$A45,'SO2'!$A:$A,"TRNSO2")</f>
        <v>1295.0746051248582</v>
      </c>
      <c r="K45" s="21">
        <f>SUMIFS('SO2'!L:L,'SO2'!$B:$B,$A45,'SO2'!$A:$A,"BIOESO2")+SUMIFS('SO2'!L:L,'SO2'!$B:$B,$A45,'SO2'!$A:$A,"COMSO2")+SUMIFS('SO2'!L:L,'SO2'!$B:$B,$A45,'SO2'!$A:$A,"ELCSO2")+SUMIFS('SO2'!L:L,'SO2'!$B:$B,$A45,'SO2'!$A:$A,"ETHSO2")+SUMIFS('SO2'!L:L,'SO2'!$B:$B,$A45,'SO2'!$A:$A,"INDSO2")+SUMIFS('SO2'!L:L,'SO2'!$B:$B,$A45,'SO2'!$A:$A,"REFSO2")+SUMIFS('SO2'!L:L,'SO2'!$B:$B,$A45,'SO2'!$A:$A,"RESSO2")+SUMIFS('SO2'!L:L,'SO2'!$B:$B,$A45,'SO2'!$A:$A,"RSSSO2")+SUMIFS('SO2'!L:L,'SO2'!$B:$B,$A45,'SO2'!$A:$A,"TRNSO2")</f>
        <v>1230.8412170048525</v>
      </c>
      <c r="M45" s="9" t="str">
        <f t="shared" si="1"/>
        <v>0043</v>
      </c>
      <c r="N45" s="9">
        <f>VLOOKUP($M45,scenarios!$A$2:$I$61,3)</f>
        <v>2060</v>
      </c>
      <c r="O45" s="9" t="str">
        <f>VLOOKUP($M45,scenarios!$A$2:$I$61,4)</f>
        <v>Ref</v>
      </c>
      <c r="P45" s="9" t="str">
        <f>VLOOKUP($M45,scenarios!$A$2:$I$61,5)</f>
        <v>Ref</v>
      </c>
      <c r="Q45" s="9" t="str">
        <f>VLOOKUP($M45,scenarios!$A$2:$I$61,6)</f>
        <v>Ref</v>
      </c>
      <c r="R45" s="9" t="str">
        <f>VLOOKUP($M45,scenarios!$A$2:$I$61,7)</f>
        <v>Ref</v>
      </c>
      <c r="S45" s="9">
        <f>VLOOKUP($M45,scenarios!$A$2:$I$61,8)</f>
        <v>2030</v>
      </c>
      <c r="T45" s="9">
        <f>VLOOKUP($M45,scenarios!$A$2:$I$61,9)</f>
        <v>70</v>
      </c>
    </row>
    <row r="46" spans="1:20" x14ac:dyDescent="0.3">
      <c r="A46" s="2" t="s">
        <v>172</v>
      </c>
      <c r="B46" s="21">
        <f>SUMIFS('SO2'!C:C,'SO2'!$B:$B,$A46,'SO2'!$A:$A,"BIOESO2")+SUMIFS('SO2'!C:C,'SO2'!$B:$B,$A46,'SO2'!$A:$A,"COMSO2")+SUMIFS('SO2'!C:C,'SO2'!$B:$B,$A46,'SO2'!$A:$A,"ELCSO2")+SUMIFS('SO2'!C:C,'SO2'!$B:$B,$A46,'SO2'!$A:$A,"ETHSO2")+SUMIFS('SO2'!C:C,'SO2'!$B:$B,$A46,'SO2'!$A:$A,"INDSO2")+SUMIFS('SO2'!C:C,'SO2'!$B:$B,$A46,'SO2'!$A:$A,"REFSO2")+SUMIFS('SO2'!C:C,'SO2'!$B:$B,$A46,'SO2'!$A:$A,"RESSO2")+SUMIFS('SO2'!C:C,'SO2'!$B:$B,$A46,'SO2'!$A:$A,"RSSSO2")+SUMIFS('SO2'!C:C,'SO2'!$B:$B,$A46,'SO2'!$A:$A,"TRNSO2")</f>
        <v>7220.8728026522685</v>
      </c>
      <c r="C46" s="21">
        <f>SUMIFS('SO2'!D:D,'SO2'!$B:$B,$A46,'SO2'!$A:$A,"BIOESO2")+SUMIFS('SO2'!D:D,'SO2'!$B:$B,$A46,'SO2'!$A:$A,"COMSO2")+SUMIFS('SO2'!D:D,'SO2'!$B:$B,$A46,'SO2'!$A:$A,"ELCSO2")+SUMIFS('SO2'!D:D,'SO2'!$B:$B,$A46,'SO2'!$A:$A,"ETHSO2")+SUMIFS('SO2'!D:D,'SO2'!$B:$B,$A46,'SO2'!$A:$A,"INDSO2")+SUMIFS('SO2'!D:D,'SO2'!$B:$B,$A46,'SO2'!$A:$A,"REFSO2")+SUMIFS('SO2'!D:D,'SO2'!$B:$B,$A46,'SO2'!$A:$A,"RESSO2")+SUMIFS('SO2'!D:D,'SO2'!$B:$B,$A46,'SO2'!$A:$A,"RSSSO2")+SUMIFS('SO2'!D:D,'SO2'!$B:$B,$A46,'SO2'!$A:$A,"TRNSO2")</f>
        <v>5813.5961746558214</v>
      </c>
      <c r="D46" s="21">
        <f>SUMIFS('SO2'!E:E,'SO2'!$B:$B,$A46,'SO2'!$A:$A,"BIOESO2")+SUMIFS('SO2'!E:E,'SO2'!$B:$B,$A46,'SO2'!$A:$A,"COMSO2")+SUMIFS('SO2'!E:E,'SO2'!$B:$B,$A46,'SO2'!$A:$A,"ELCSO2")+SUMIFS('SO2'!E:E,'SO2'!$B:$B,$A46,'SO2'!$A:$A,"ETHSO2")+SUMIFS('SO2'!E:E,'SO2'!$B:$B,$A46,'SO2'!$A:$A,"INDSO2")+SUMIFS('SO2'!E:E,'SO2'!$B:$B,$A46,'SO2'!$A:$A,"REFSO2")+SUMIFS('SO2'!E:E,'SO2'!$B:$B,$A46,'SO2'!$A:$A,"RESSO2")+SUMIFS('SO2'!E:E,'SO2'!$B:$B,$A46,'SO2'!$A:$A,"RSSSO2")+SUMIFS('SO2'!E:E,'SO2'!$B:$B,$A46,'SO2'!$A:$A,"TRNSO2")</f>
        <v>3220.4825007416489</v>
      </c>
      <c r="E46" s="21">
        <f>SUMIFS('SO2'!F:F,'SO2'!$B:$B,$A46,'SO2'!$A:$A,"BIOESO2")+SUMIFS('SO2'!F:F,'SO2'!$B:$B,$A46,'SO2'!$A:$A,"COMSO2")+SUMIFS('SO2'!F:F,'SO2'!$B:$B,$A46,'SO2'!$A:$A,"ELCSO2")+SUMIFS('SO2'!F:F,'SO2'!$B:$B,$A46,'SO2'!$A:$A,"ETHSO2")+SUMIFS('SO2'!F:F,'SO2'!$B:$B,$A46,'SO2'!$A:$A,"INDSO2")+SUMIFS('SO2'!F:F,'SO2'!$B:$B,$A46,'SO2'!$A:$A,"REFSO2")+SUMIFS('SO2'!F:F,'SO2'!$B:$B,$A46,'SO2'!$A:$A,"RESSO2")+SUMIFS('SO2'!F:F,'SO2'!$B:$B,$A46,'SO2'!$A:$A,"RSSSO2")+SUMIFS('SO2'!F:F,'SO2'!$B:$B,$A46,'SO2'!$A:$A,"TRNSO2")</f>
        <v>2908.4788332231333</v>
      </c>
      <c r="F46" s="21">
        <f>SUMIFS('SO2'!G:G,'SO2'!$B:$B,$A46,'SO2'!$A:$A,"BIOESO2")+SUMIFS('SO2'!G:G,'SO2'!$B:$B,$A46,'SO2'!$A:$A,"COMSO2")+SUMIFS('SO2'!G:G,'SO2'!$B:$B,$A46,'SO2'!$A:$A,"ELCSO2")+SUMIFS('SO2'!G:G,'SO2'!$B:$B,$A46,'SO2'!$A:$A,"ETHSO2")+SUMIFS('SO2'!G:G,'SO2'!$B:$B,$A46,'SO2'!$A:$A,"INDSO2")+SUMIFS('SO2'!G:G,'SO2'!$B:$B,$A46,'SO2'!$A:$A,"REFSO2")+SUMIFS('SO2'!G:G,'SO2'!$B:$B,$A46,'SO2'!$A:$A,"RESSO2")+SUMIFS('SO2'!G:G,'SO2'!$B:$B,$A46,'SO2'!$A:$A,"RSSSO2")+SUMIFS('SO2'!G:G,'SO2'!$B:$B,$A46,'SO2'!$A:$A,"TRNSO2")</f>
        <v>2219.1162427600352</v>
      </c>
      <c r="G46" s="21">
        <f>SUMIFS('SO2'!H:H,'SO2'!$B:$B,$A46,'SO2'!$A:$A,"BIOESO2")+SUMIFS('SO2'!H:H,'SO2'!$B:$B,$A46,'SO2'!$A:$A,"COMSO2")+SUMIFS('SO2'!H:H,'SO2'!$B:$B,$A46,'SO2'!$A:$A,"ELCSO2")+SUMIFS('SO2'!H:H,'SO2'!$B:$B,$A46,'SO2'!$A:$A,"ETHSO2")+SUMIFS('SO2'!H:H,'SO2'!$B:$B,$A46,'SO2'!$A:$A,"INDSO2")+SUMIFS('SO2'!H:H,'SO2'!$B:$B,$A46,'SO2'!$A:$A,"REFSO2")+SUMIFS('SO2'!H:H,'SO2'!$B:$B,$A46,'SO2'!$A:$A,"RESSO2")+SUMIFS('SO2'!H:H,'SO2'!$B:$B,$A46,'SO2'!$A:$A,"RSSSO2")+SUMIFS('SO2'!H:H,'SO2'!$B:$B,$A46,'SO2'!$A:$A,"TRNSO2")</f>
        <v>1725.368330598372</v>
      </c>
      <c r="H46" s="21">
        <f>SUMIFS('SO2'!I:I,'SO2'!$B:$B,$A46,'SO2'!$A:$A,"BIOESO2")+SUMIFS('SO2'!I:I,'SO2'!$B:$B,$A46,'SO2'!$A:$A,"COMSO2")+SUMIFS('SO2'!I:I,'SO2'!$B:$B,$A46,'SO2'!$A:$A,"ELCSO2")+SUMIFS('SO2'!I:I,'SO2'!$B:$B,$A46,'SO2'!$A:$A,"ETHSO2")+SUMIFS('SO2'!I:I,'SO2'!$B:$B,$A46,'SO2'!$A:$A,"INDSO2")+SUMIFS('SO2'!I:I,'SO2'!$B:$B,$A46,'SO2'!$A:$A,"REFSO2")+SUMIFS('SO2'!I:I,'SO2'!$B:$B,$A46,'SO2'!$A:$A,"RESSO2")+SUMIFS('SO2'!I:I,'SO2'!$B:$B,$A46,'SO2'!$A:$A,"RSSSO2")+SUMIFS('SO2'!I:I,'SO2'!$B:$B,$A46,'SO2'!$A:$A,"TRNSO2")</f>
        <v>1600.1616243191606</v>
      </c>
      <c r="I46" s="21">
        <f>SUMIFS('SO2'!J:J,'SO2'!$B:$B,$A46,'SO2'!$A:$A,"BIOESO2")+SUMIFS('SO2'!J:J,'SO2'!$B:$B,$A46,'SO2'!$A:$A,"COMSO2")+SUMIFS('SO2'!J:J,'SO2'!$B:$B,$A46,'SO2'!$A:$A,"ELCSO2")+SUMIFS('SO2'!J:J,'SO2'!$B:$B,$A46,'SO2'!$A:$A,"ETHSO2")+SUMIFS('SO2'!J:J,'SO2'!$B:$B,$A46,'SO2'!$A:$A,"INDSO2")+SUMIFS('SO2'!J:J,'SO2'!$B:$B,$A46,'SO2'!$A:$A,"REFSO2")+SUMIFS('SO2'!J:J,'SO2'!$B:$B,$A46,'SO2'!$A:$A,"RESSO2")+SUMIFS('SO2'!J:J,'SO2'!$B:$B,$A46,'SO2'!$A:$A,"RSSSO2")+SUMIFS('SO2'!J:J,'SO2'!$B:$B,$A46,'SO2'!$A:$A,"TRNSO2")</f>
        <v>1418.0168009970312</v>
      </c>
      <c r="J46" s="21">
        <f>SUMIFS('SO2'!K:K,'SO2'!$B:$B,$A46,'SO2'!$A:$A,"BIOESO2")+SUMIFS('SO2'!K:K,'SO2'!$B:$B,$A46,'SO2'!$A:$A,"COMSO2")+SUMIFS('SO2'!K:K,'SO2'!$B:$B,$A46,'SO2'!$A:$A,"ELCSO2")+SUMIFS('SO2'!K:K,'SO2'!$B:$B,$A46,'SO2'!$A:$A,"ETHSO2")+SUMIFS('SO2'!K:K,'SO2'!$B:$B,$A46,'SO2'!$A:$A,"INDSO2")+SUMIFS('SO2'!K:K,'SO2'!$B:$B,$A46,'SO2'!$A:$A,"REFSO2")+SUMIFS('SO2'!K:K,'SO2'!$B:$B,$A46,'SO2'!$A:$A,"RESSO2")+SUMIFS('SO2'!K:K,'SO2'!$B:$B,$A46,'SO2'!$A:$A,"RSSSO2")+SUMIFS('SO2'!K:K,'SO2'!$B:$B,$A46,'SO2'!$A:$A,"TRNSO2")</f>
        <v>1424.6757914530899</v>
      </c>
      <c r="K46" s="21">
        <f>SUMIFS('SO2'!L:L,'SO2'!$B:$B,$A46,'SO2'!$A:$A,"BIOESO2")+SUMIFS('SO2'!L:L,'SO2'!$B:$B,$A46,'SO2'!$A:$A,"COMSO2")+SUMIFS('SO2'!L:L,'SO2'!$B:$B,$A46,'SO2'!$A:$A,"ELCSO2")+SUMIFS('SO2'!L:L,'SO2'!$B:$B,$A46,'SO2'!$A:$A,"ETHSO2")+SUMIFS('SO2'!L:L,'SO2'!$B:$B,$A46,'SO2'!$A:$A,"INDSO2")+SUMIFS('SO2'!L:L,'SO2'!$B:$B,$A46,'SO2'!$A:$A,"REFSO2")+SUMIFS('SO2'!L:L,'SO2'!$B:$B,$A46,'SO2'!$A:$A,"RESSO2")+SUMIFS('SO2'!L:L,'SO2'!$B:$B,$A46,'SO2'!$A:$A,"RSSSO2")+SUMIFS('SO2'!L:L,'SO2'!$B:$B,$A46,'SO2'!$A:$A,"TRNSO2")</f>
        <v>1341.0784793815192</v>
      </c>
      <c r="M46" s="9" t="str">
        <f t="shared" si="1"/>
        <v>0044</v>
      </c>
      <c r="N46" s="9">
        <f>VLOOKUP($M46,scenarios!$A$2:$I$61,3)</f>
        <v>2060</v>
      </c>
      <c r="O46" s="9" t="str">
        <f>VLOOKUP($M46,scenarios!$A$2:$I$61,4)</f>
        <v>Ref</v>
      </c>
      <c r="P46" s="9">
        <f>VLOOKUP($M46,scenarios!$A$2:$I$61,5)</f>
        <v>10</v>
      </c>
      <c r="Q46" s="9" t="str">
        <f>VLOOKUP($M46,scenarios!$A$2:$I$61,6)</f>
        <v>Ref</v>
      </c>
      <c r="R46" s="9" t="str">
        <f>VLOOKUP($M46,scenarios!$A$2:$I$61,7)</f>
        <v>Ref</v>
      </c>
      <c r="S46" s="9">
        <f>VLOOKUP($M46,scenarios!$A$2:$I$61,8)</f>
        <v>2030</v>
      </c>
      <c r="T46" s="9">
        <f>VLOOKUP($M46,scenarios!$A$2:$I$61,9)</f>
        <v>70</v>
      </c>
    </row>
    <row r="47" spans="1:20" x14ac:dyDescent="0.3">
      <c r="A47" s="2" t="s">
        <v>192</v>
      </c>
      <c r="B47" s="21">
        <f>SUMIFS('SO2'!C:C,'SO2'!$B:$B,$A47,'SO2'!$A:$A,"BIOESO2")+SUMIFS('SO2'!C:C,'SO2'!$B:$B,$A47,'SO2'!$A:$A,"COMSO2")+SUMIFS('SO2'!C:C,'SO2'!$B:$B,$A47,'SO2'!$A:$A,"ELCSO2")+SUMIFS('SO2'!C:C,'SO2'!$B:$B,$A47,'SO2'!$A:$A,"ETHSO2")+SUMIFS('SO2'!C:C,'SO2'!$B:$B,$A47,'SO2'!$A:$A,"INDSO2")+SUMIFS('SO2'!C:C,'SO2'!$B:$B,$A47,'SO2'!$A:$A,"REFSO2")+SUMIFS('SO2'!C:C,'SO2'!$B:$B,$A47,'SO2'!$A:$A,"RESSO2")+SUMIFS('SO2'!C:C,'SO2'!$B:$B,$A47,'SO2'!$A:$A,"RSSSO2")+SUMIFS('SO2'!C:C,'SO2'!$B:$B,$A47,'SO2'!$A:$A,"TRNSO2")</f>
        <v>7222.2709840980842</v>
      </c>
      <c r="C47" s="21">
        <f>SUMIFS('SO2'!D:D,'SO2'!$B:$B,$A47,'SO2'!$A:$A,"BIOESO2")+SUMIFS('SO2'!D:D,'SO2'!$B:$B,$A47,'SO2'!$A:$A,"COMSO2")+SUMIFS('SO2'!D:D,'SO2'!$B:$B,$A47,'SO2'!$A:$A,"ELCSO2")+SUMIFS('SO2'!D:D,'SO2'!$B:$B,$A47,'SO2'!$A:$A,"ETHSO2")+SUMIFS('SO2'!D:D,'SO2'!$B:$B,$A47,'SO2'!$A:$A,"INDSO2")+SUMIFS('SO2'!D:D,'SO2'!$B:$B,$A47,'SO2'!$A:$A,"REFSO2")+SUMIFS('SO2'!D:D,'SO2'!$B:$B,$A47,'SO2'!$A:$A,"RESSO2")+SUMIFS('SO2'!D:D,'SO2'!$B:$B,$A47,'SO2'!$A:$A,"RSSSO2")+SUMIFS('SO2'!D:D,'SO2'!$B:$B,$A47,'SO2'!$A:$A,"TRNSO2")</f>
        <v>5814.300098906564</v>
      </c>
      <c r="D47" s="21">
        <f>SUMIFS('SO2'!E:E,'SO2'!$B:$B,$A47,'SO2'!$A:$A,"BIOESO2")+SUMIFS('SO2'!E:E,'SO2'!$B:$B,$A47,'SO2'!$A:$A,"COMSO2")+SUMIFS('SO2'!E:E,'SO2'!$B:$B,$A47,'SO2'!$A:$A,"ELCSO2")+SUMIFS('SO2'!E:E,'SO2'!$B:$B,$A47,'SO2'!$A:$A,"ETHSO2")+SUMIFS('SO2'!E:E,'SO2'!$B:$B,$A47,'SO2'!$A:$A,"INDSO2")+SUMIFS('SO2'!E:E,'SO2'!$B:$B,$A47,'SO2'!$A:$A,"REFSO2")+SUMIFS('SO2'!E:E,'SO2'!$B:$B,$A47,'SO2'!$A:$A,"RESSO2")+SUMIFS('SO2'!E:E,'SO2'!$B:$B,$A47,'SO2'!$A:$A,"RSSSO2")+SUMIFS('SO2'!E:E,'SO2'!$B:$B,$A47,'SO2'!$A:$A,"TRNSO2")</f>
        <v>3224.7656907450037</v>
      </c>
      <c r="E47" s="21">
        <f>SUMIFS('SO2'!F:F,'SO2'!$B:$B,$A47,'SO2'!$A:$A,"BIOESO2")+SUMIFS('SO2'!F:F,'SO2'!$B:$B,$A47,'SO2'!$A:$A,"COMSO2")+SUMIFS('SO2'!F:F,'SO2'!$B:$B,$A47,'SO2'!$A:$A,"ELCSO2")+SUMIFS('SO2'!F:F,'SO2'!$B:$B,$A47,'SO2'!$A:$A,"ETHSO2")+SUMIFS('SO2'!F:F,'SO2'!$B:$B,$A47,'SO2'!$A:$A,"INDSO2")+SUMIFS('SO2'!F:F,'SO2'!$B:$B,$A47,'SO2'!$A:$A,"REFSO2")+SUMIFS('SO2'!F:F,'SO2'!$B:$B,$A47,'SO2'!$A:$A,"RESSO2")+SUMIFS('SO2'!F:F,'SO2'!$B:$B,$A47,'SO2'!$A:$A,"RSSSO2")+SUMIFS('SO2'!F:F,'SO2'!$B:$B,$A47,'SO2'!$A:$A,"TRNSO2")</f>
        <v>2912.8812604427235</v>
      </c>
      <c r="F47" s="21">
        <f>SUMIFS('SO2'!G:G,'SO2'!$B:$B,$A47,'SO2'!$A:$A,"BIOESO2")+SUMIFS('SO2'!G:G,'SO2'!$B:$B,$A47,'SO2'!$A:$A,"COMSO2")+SUMIFS('SO2'!G:G,'SO2'!$B:$B,$A47,'SO2'!$A:$A,"ELCSO2")+SUMIFS('SO2'!G:G,'SO2'!$B:$B,$A47,'SO2'!$A:$A,"ETHSO2")+SUMIFS('SO2'!G:G,'SO2'!$B:$B,$A47,'SO2'!$A:$A,"INDSO2")+SUMIFS('SO2'!G:G,'SO2'!$B:$B,$A47,'SO2'!$A:$A,"REFSO2")+SUMIFS('SO2'!G:G,'SO2'!$B:$B,$A47,'SO2'!$A:$A,"RESSO2")+SUMIFS('SO2'!G:G,'SO2'!$B:$B,$A47,'SO2'!$A:$A,"RSSSO2")+SUMIFS('SO2'!G:G,'SO2'!$B:$B,$A47,'SO2'!$A:$A,"TRNSO2")</f>
        <v>2225.8292123180941</v>
      </c>
      <c r="G47" s="21">
        <f>SUMIFS('SO2'!H:H,'SO2'!$B:$B,$A47,'SO2'!$A:$A,"BIOESO2")+SUMIFS('SO2'!H:H,'SO2'!$B:$B,$A47,'SO2'!$A:$A,"COMSO2")+SUMIFS('SO2'!H:H,'SO2'!$B:$B,$A47,'SO2'!$A:$A,"ELCSO2")+SUMIFS('SO2'!H:H,'SO2'!$B:$B,$A47,'SO2'!$A:$A,"ETHSO2")+SUMIFS('SO2'!H:H,'SO2'!$B:$B,$A47,'SO2'!$A:$A,"INDSO2")+SUMIFS('SO2'!H:H,'SO2'!$B:$B,$A47,'SO2'!$A:$A,"REFSO2")+SUMIFS('SO2'!H:H,'SO2'!$B:$B,$A47,'SO2'!$A:$A,"RESSO2")+SUMIFS('SO2'!H:H,'SO2'!$B:$B,$A47,'SO2'!$A:$A,"RSSSO2")+SUMIFS('SO2'!H:H,'SO2'!$B:$B,$A47,'SO2'!$A:$A,"TRNSO2")</f>
        <v>1726.2772033359697</v>
      </c>
      <c r="H47" s="21">
        <f>SUMIFS('SO2'!I:I,'SO2'!$B:$B,$A47,'SO2'!$A:$A,"BIOESO2")+SUMIFS('SO2'!I:I,'SO2'!$B:$B,$A47,'SO2'!$A:$A,"COMSO2")+SUMIFS('SO2'!I:I,'SO2'!$B:$B,$A47,'SO2'!$A:$A,"ELCSO2")+SUMIFS('SO2'!I:I,'SO2'!$B:$B,$A47,'SO2'!$A:$A,"ETHSO2")+SUMIFS('SO2'!I:I,'SO2'!$B:$B,$A47,'SO2'!$A:$A,"INDSO2")+SUMIFS('SO2'!I:I,'SO2'!$B:$B,$A47,'SO2'!$A:$A,"REFSO2")+SUMIFS('SO2'!I:I,'SO2'!$B:$B,$A47,'SO2'!$A:$A,"RESSO2")+SUMIFS('SO2'!I:I,'SO2'!$B:$B,$A47,'SO2'!$A:$A,"RSSSO2")+SUMIFS('SO2'!I:I,'SO2'!$B:$B,$A47,'SO2'!$A:$A,"TRNSO2")</f>
        <v>1609.371660864703</v>
      </c>
      <c r="I47" s="21">
        <f>SUMIFS('SO2'!J:J,'SO2'!$B:$B,$A47,'SO2'!$A:$A,"BIOESO2")+SUMIFS('SO2'!J:J,'SO2'!$B:$B,$A47,'SO2'!$A:$A,"COMSO2")+SUMIFS('SO2'!J:J,'SO2'!$B:$B,$A47,'SO2'!$A:$A,"ELCSO2")+SUMIFS('SO2'!J:J,'SO2'!$B:$B,$A47,'SO2'!$A:$A,"ETHSO2")+SUMIFS('SO2'!J:J,'SO2'!$B:$B,$A47,'SO2'!$A:$A,"INDSO2")+SUMIFS('SO2'!J:J,'SO2'!$B:$B,$A47,'SO2'!$A:$A,"REFSO2")+SUMIFS('SO2'!J:J,'SO2'!$B:$B,$A47,'SO2'!$A:$A,"RESSO2")+SUMIFS('SO2'!J:J,'SO2'!$B:$B,$A47,'SO2'!$A:$A,"RSSSO2")+SUMIFS('SO2'!J:J,'SO2'!$B:$B,$A47,'SO2'!$A:$A,"TRNSO2")</f>
        <v>1400.9526531235447</v>
      </c>
      <c r="J47" s="21">
        <f>SUMIFS('SO2'!K:K,'SO2'!$B:$B,$A47,'SO2'!$A:$A,"BIOESO2")+SUMIFS('SO2'!K:K,'SO2'!$B:$B,$A47,'SO2'!$A:$A,"COMSO2")+SUMIFS('SO2'!K:K,'SO2'!$B:$B,$A47,'SO2'!$A:$A,"ELCSO2")+SUMIFS('SO2'!K:K,'SO2'!$B:$B,$A47,'SO2'!$A:$A,"ETHSO2")+SUMIFS('SO2'!K:K,'SO2'!$B:$B,$A47,'SO2'!$A:$A,"INDSO2")+SUMIFS('SO2'!K:K,'SO2'!$B:$B,$A47,'SO2'!$A:$A,"REFSO2")+SUMIFS('SO2'!K:K,'SO2'!$B:$B,$A47,'SO2'!$A:$A,"RESSO2")+SUMIFS('SO2'!K:K,'SO2'!$B:$B,$A47,'SO2'!$A:$A,"RSSSO2")+SUMIFS('SO2'!K:K,'SO2'!$B:$B,$A47,'SO2'!$A:$A,"TRNSO2")</f>
        <v>1300.1335725672475</v>
      </c>
      <c r="K47" s="21">
        <f>SUMIFS('SO2'!L:L,'SO2'!$B:$B,$A47,'SO2'!$A:$A,"BIOESO2")+SUMIFS('SO2'!L:L,'SO2'!$B:$B,$A47,'SO2'!$A:$A,"COMSO2")+SUMIFS('SO2'!L:L,'SO2'!$B:$B,$A47,'SO2'!$A:$A,"ELCSO2")+SUMIFS('SO2'!L:L,'SO2'!$B:$B,$A47,'SO2'!$A:$A,"ETHSO2")+SUMIFS('SO2'!L:L,'SO2'!$B:$B,$A47,'SO2'!$A:$A,"INDSO2")+SUMIFS('SO2'!L:L,'SO2'!$B:$B,$A47,'SO2'!$A:$A,"REFSO2")+SUMIFS('SO2'!L:L,'SO2'!$B:$B,$A47,'SO2'!$A:$A,"RESSO2")+SUMIFS('SO2'!L:L,'SO2'!$B:$B,$A47,'SO2'!$A:$A,"RSSSO2")+SUMIFS('SO2'!L:L,'SO2'!$B:$B,$A47,'SO2'!$A:$A,"TRNSO2")</f>
        <v>1244.9437779185228</v>
      </c>
      <c r="M47" s="9" t="str">
        <f t="shared" si="1"/>
        <v>0045</v>
      </c>
      <c r="N47" s="9">
        <f>VLOOKUP($M47,scenarios!$A$2:$I$61,3)</f>
        <v>2060</v>
      </c>
      <c r="O47" s="9" t="str">
        <f>VLOOKUP($M47,scenarios!$A$2:$I$61,4)</f>
        <v>Ref</v>
      </c>
      <c r="P47" s="9">
        <f>VLOOKUP($M47,scenarios!$A$2:$I$61,5)</f>
        <v>20</v>
      </c>
      <c r="Q47" s="9" t="str">
        <f>VLOOKUP($M47,scenarios!$A$2:$I$61,6)</f>
        <v>Ref</v>
      </c>
      <c r="R47" s="9" t="str">
        <f>VLOOKUP($M47,scenarios!$A$2:$I$61,7)</f>
        <v>Ref</v>
      </c>
      <c r="S47" s="9">
        <f>VLOOKUP($M47,scenarios!$A$2:$I$61,8)</f>
        <v>2030</v>
      </c>
      <c r="T47" s="9">
        <f>VLOOKUP($M47,scenarios!$A$2:$I$61,9)</f>
        <v>70</v>
      </c>
    </row>
    <row r="48" spans="1:20" x14ac:dyDescent="0.3">
      <c r="A48" s="2" t="s">
        <v>129</v>
      </c>
      <c r="B48" s="21">
        <f>SUMIFS('SO2'!C:C,'SO2'!$B:$B,$A48,'SO2'!$A:$A,"BIOESO2")+SUMIFS('SO2'!C:C,'SO2'!$B:$B,$A48,'SO2'!$A:$A,"COMSO2")+SUMIFS('SO2'!C:C,'SO2'!$B:$B,$A48,'SO2'!$A:$A,"ELCSO2")+SUMIFS('SO2'!C:C,'SO2'!$B:$B,$A48,'SO2'!$A:$A,"ETHSO2")+SUMIFS('SO2'!C:C,'SO2'!$B:$B,$A48,'SO2'!$A:$A,"INDSO2")+SUMIFS('SO2'!C:C,'SO2'!$B:$B,$A48,'SO2'!$A:$A,"REFSO2")+SUMIFS('SO2'!C:C,'SO2'!$B:$B,$A48,'SO2'!$A:$A,"RESSO2")+SUMIFS('SO2'!C:C,'SO2'!$B:$B,$A48,'SO2'!$A:$A,"RSSSO2")+SUMIFS('SO2'!C:C,'SO2'!$B:$B,$A48,'SO2'!$A:$A,"TRNSO2")</f>
        <v>7222.2731357799821</v>
      </c>
      <c r="C48" s="21">
        <f>SUMIFS('SO2'!D:D,'SO2'!$B:$B,$A48,'SO2'!$A:$A,"BIOESO2")+SUMIFS('SO2'!D:D,'SO2'!$B:$B,$A48,'SO2'!$A:$A,"COMSO2")+SUMIFS('SO2'!D:D,'SO2'!$B:$B,$A48,'SO2'!$A:$A,"ELCSO2")+SUMIFS('SO2'!D:D,'SO2'!$B:$B,$A48,'SO2'!$A:$A,"ETHSO2")+SUMIFS('SO2'!D:D,'SO2'!$B:$B,$A48,'SO2'!$A:$A,"INDSO2")+SUMIFS('SO2'!D:D,'SO2'!$B:$B,$A48,'SO2'!$A:$A,"REFSO2")+SUMIFS('SO2'!D:D,'SO2'!$B:$B,$A48,'SO2'!$A:$A,"RESSO2")+SUMIFS('SO2'!D:D,'SO2'!$B:$B,$A48,'SO2'!$A:$A,"RSSSO2")+SUMIFS('SO2'!D:D,'SO2'!$B:$B,$A48,'SO2'!$A:$A,"TRNSO2")</f>
        <v>5814.0179944555393</v>
      </c>
      <c r="D48" s="21">
        <f>SUMIFS('SO2'!E:E,'SO2'!$B:$B,$A48,'SO2'!$A:$A,"BIOESO2")+SUMIFS('SO2'!E:E,'SO2'!$B:$B,$A48,'SO2'!$A:$A,"COMSO2")+SUMIFS('SO2'!E:E,'SO2'!$B:$B,$A48,'SO2'!$A:$A,"ELCSO2")+SUMIFS('SO2'!E:E,'SO2'!$B:$B,$A48,'SO2'!$A:$A,"ETHSO2")+SUMIFS('SO2'!E:E,'SO2'!$B:$B,$A48,'SO2'!$A:$A,"INDSO2")+SUMIFS('SO2'!E:E,'SO2'!$B:$B,$A48,'SO2'!$A:$A,"REFSO2")+SUMIFS('SO2'!E:E,'SO2'!$B:$B,$A48,'SO2'!$A:$A,"RESSO2")+SUMIFS('SO2'!E:E,'SO2'!$B:$B,$A48,'SO2'!$A:$A,"RSSSO2")+SUMIFS('SO2'!E:E,'SO2'!$B:$B,$A48,'SO2'!$A:$A,"TRNSO2")</f>
        <v>3225.0566310545828</v>
      </c>
      <c r="E48" s="21">
        <f>SUMIFS('SO2'!F:F,'SO2'!$B:$B,$A48,'SO2'!$A:$A,"BIOESO2")+SUMIFS('SO2'!F:F,'SO2'!$B:$B,$A48,'SO2'!$A:$A,"COMSO2")+SUMIFS('SO2'!F:F,'SO2'!$B:$B,$A48,'SO2'!$A:$A,"ELCSO2")+SUMIFS('SO2'!F:F,'SO2'!$B:$B,$A48,'SO2'!$A:$A,"ETHSO2")+SUMIFS('SO2'!F:F,'SO2'!$B:$B,$A48,'SO2'!$A:$A,"INDSO2")+SUMIFS('SO2'!F:F,'SO2'!$B:$B,$A48,'SO2'!$A:$A,"REFSO2")+SUMIFS('SO2'!F:F,'SO2'!$B:$B,$A48,'SO2'!$A:$A,"RESSO2")+SUMIFS('SO2'!F:F,'SO2'!$B:$B,$A48,'SO2'!$A:$A,"RSSSO2")+SUMIFS('SO2'!F:F,'SO2'!$B:$B,$A48,'SO2'!$A:$A,"TRNSO2")</f>
        <v>2914.066965936835</v>
      </c>
      <c r="F48" s="21">
        <f>SUMIFS('SO2'!G:G,'SO2'!$B:$B,$A48,'SO2'!$A:$A,"BIOESO2")+SUMIFS('SO2'!G:G,'SO2'!$B:$B,$A48,'SO2'!$A:$A,"COMSO2")+SUMIFS('SO2'!G:G,'SO2'!$B:$B,$A48,'SO2'!$A:$A,"ELCSO2")+SUMIFS('SO2'!G:G,'SO2'!$B:$B,$A48,'SO2'!$A:$A,"ETHSO2")+SUMIFS('SO2'!G:G,'SO2'!$B:$B,$A48,'SO2'!$A:$A,"INDSO2")+SUMIFS('SO2'!G:G,'SO2'!$B:$B,$A48,'SO2'!$A:$A,"REFSO2")+SUMIFS('SO2'!G:G,'SO2'!$B:$B,$A48,'SO2'!$A:$A,"RESSO2")+SUMIFS('SO2'!G:G,'SO2'!$B:$B,$A48,'SO2'!$A:$A,"RSSSO2")+SUMIFS('SO2'!G:G,'SO2'!$B:$B,$A48,'SO2'!$A:$A,"TRNSO2")</f>
        <v>2219.6577598223093</v>
      </c>
      <c r="G48" s="21">
        <f>SUMIFS('SO2'!H:H,'SO2'!$B:$B,$A48,'SO2'!$A:$A,"BIOESO2")+SUMIFS('SO2'!H:H,'SO2'!$B:$B,$A48,'SO2'!$A:$A,"COMSO2")+SUMIFS('SO2'!H:H,'SO2'!$B:$B,$A48,'SO2'!$A:$A,"ELCSO2")+SUMIFS('SO2'!H:H,'SO2'!$B:$B,$A48,'SO2'!$A:$A,"ETHSO2")+SUMIFS('SO2'!H:H,'SO2'!$B:$B,$A48,'SO2'!$A:$A,"INDSO2")+SUMIFS('SO2'!H:H,'SO2'!$B:$B,$A48,'SO2'!$A:$A,"REFSO2")+SUMIFS('SO2'!H:H,'SO2'!$B:$B,$A48,'SO2'!$A:$A,"RESSO2")+SUMIFS('SO2'!H:H,'SO2'!$B:$B,$A48,'SO2'!$A:$A,"RSSSO2")+SUMIFS('SO2'!H:H,'SO2'!$B:$B,$A48,'SO2'!$A:$A,"TRNSO2")</f>
        <v>1725.0802212550573</v>
      </c>
      <c r="H48" s="21">
        <f>SUMIFS('SO2'!I:I,'SO2'!$B:$B,$A48,'SO2'!$A:$A,"BIOESO2")+SUMIFS('SO2'!I:I,'SO2'!$B:$B,$A48,'SO2'!$A:$A,"COMSO2")+SUMIFS('SO2'!I:I,'SO2'!$B:$B,$A48,'SO2'!$A:$A,"ELCSO2")+SUMIFS('SO2'!I:I,'SO2'!$B:$B,$A48,'SO2'!$A:$A,"ETHSO2")+SUMIFS('SO2'!I:I,'SO2'!$B:$B,$A48,'SO2'!$A:$A,"INDSO2")+SUMIFS('SO2'!I:I,'SO2'!$B:$B,$A48,'SO2'!$A:$A,"REFSO2")+SUMIFS('SO2'!I:I,'SO2'!$B:$B,$A48,'SO2'!$A:$A,"RESSO2")+SUMIFS('SO2'!I:I,'SO2'!$B:$B,$A48,'SO2'!$A:$A,"RSSSO2")+SUMIFS('SO2'!I:I,'SO2'!$B:$B,$A48,'SO2'!$A:$A,"TRNSO2")</f>
        <v>1595.3689127995699</v>
      </c>
      <c r="I48" s="21">
        <f>SUMIFS('SO2'!J:J,'SO2'!$B:$B,$A48,'SO2'!$A:$A,"BIOESO2")+SUMIFS('SO2'!J:J,'SO2'!$B:$B,$A48,'SO2'!$A:$A,"COMSO2")+SUMIFS('SO2'!J:J,'SO2'!$B:$B,$A48,'SO2'!$A:$A,"ELCSO2")+SUMIFS('SO2'!J:J,'SO2'!$B:$B,$A48,'SO2'!$A:$A,"ETHSO2")+SUMIFS('SO2'!J:J,'SO2'!$B:$B,$A48,'SO2'!$A:$A,"INDSO2")+SUMIFS('SO2'!J:J,'SO2'!$B:$B,$A48,'SO2'!$A:$A,"REFSO2")+SUMIFS('SO2'!J:J,'SO2'!$B:$B,$A48,'SO2'!$A:$A,"RESSO2")+SUMIFS('SO2'!J:J,'SO2'!$B:$B,$A48,'SO2'!$A:$A,"RSSSO2")+SUMIFS('SO2'!J:J,'SO2'!$B:$B,$A48,'SO2'!$A:$A,"TRNSO2")</f>
        <v>1352.1909510999619</v>
      </c>
      <c r="J48" s="21">
        <f>SUMIFS('SO2'!K:K,'SO2'!$B:$B,$A48,'SO2'!$A:$A,"BIOESO2")+SUMIFS('SO2'!K:K,'SO2'!$B:$B,$A48,'SO2'!$A:$A,"COMSO2")+SUMIFS('SO2'!K:K,'SO2'!$B:$B,$A48,'SO2'!$A:$A,"ELCSO2")+SUMIFS('SO2'!K:K,'SO2'!$B:$B,$A48,'SO2'!$A:$A,"ETHSO2")+SUMIFS('SO2'!K:K,'SO2'!$B:$B,$A48,'SO2'!$A:$A,"INDSO2")+SUMIFS('SO2'!K:K,'SO2'!$B:$B,$A48,'SO2'!$A:$A,"REFSO2")+SUMIFS('SO2'!K:K,'SO2'!$B:$B,$A48,'SO2'!$A:$A,"RESSO2")+SUMIFS('SO2'!K:K,'SO2'!$B:$B,$A48,'SO2'!$A:$A,"RSSSO2")+SUMIFS('SO2'!K:K,'SO2'!$B:$B,$A48,'SO2'!$A:$A,"TRNSO2")</f>
        <v>1299.8787850099761</v>
      </c>
      <c r="K48" s="21">
        <f>SUMIFS('SO2'!L:L,'SO2'!$B:$B,$A48,'SO2'!$A:$A,"BIOESO2")+SUMIFS('SO2'!L:L,'SO2'!$B:$B,$A48,'SO2'!$A:$A,"COMSO2")+SUMIFS('SO2'!L:L,'SO2'!$B:$B,$A48,'SO2'!$A:$A,"ELCSO2")+SUMIFS('SO2'!L:L,'SO2'!$B:$B,$A48,'SO2'!$A:$A,"ETHSO2")+SUMIFS('SO2'!L:L,'SO2'!$B:$B,$A48,'SO2'!$A:$A,"INDSO2")+SUMIFS('SO2'!L:L,'SO2'!$B:$B,$A48,'SO2'!$A:$A,"REFSO2")+SUMIFS('SO2'!L:L,'SO2'!$B:$B,$A48,'SO2'!$A:$A,"RESSO2")+SUMIFS('SO2'!L:L,'SO2'!$B:$B,$A48,'SO2'!$A:$A,"RSSSO2")+SUMIFS('SO2'!L:L,'SO2'!$B:$B,$A48,'SO2'!$A:$A,"TRNSO2")</f>
        <v>1222.175059545767</v>
      </c>
      <c r="M48" s="9" t="str">
        <f t="shared" si="1"/>
        <v>0046</v>
      </c>
      <c r="N48" s="9">
        <f>VLOOKUP($M48,scenarios!$A$2:$I$61,3)</f>
        <v>2060</v>
      </c>
      <c r="O48" s="9" t="str">
        <f>VLOOKUP($M48,scenarios!$A$2:$I$61,4)</f>
        <v>Ref</v>
      </c>
      <c r="P48" s="9" t="str">
        <f>VLOOKUP($M48,scenarios!$A$2:$I$61,5)</f>
        <v>Ref</v>
      </c>
      <c r="Q48" s="9" t="str">
        <f>VLOOKUP($M48,scenarios!$A$2:$I$61,6)</f>
        <v>Linear-Steady</v>
      </c>
      <c r="R48" s="9" t="str">
        <f>VLOOKUP($M48,scenarios!$A$2:$I$61,7)</f>
        <v>Ref</v>
      </c>
      <c r="S48" s="9">
        <f>VLOOKUP($M48,scenarios!$A$2:$I$61,8)</f>
        <v>2030</v>
      </c>
      <c r="T48" s="9">
        <f>VLOOKUP($M48,scenarios!$A$2:$I$61,9)</f>
        <v>70</v>
      </c>
    </row>
    <row r="49" spans="1:20" x14ac:dyDescent="0.3">
      <c r="A49" s="2" t="s">
        <v>193</v>
      </c>
      <c r="B49" s="21">
        <f>SUMIFS('SO2'!C:C,'SO2'!$B:$B,$A49,'SO2'!$A:$A,"BIOESO2")+SUMIFS('SO2'!C:C,'SO2'!$B:$B,$A49,'SO2'!$A:$A,"COMSO2")+SUMIFS('SO2'!C:C,'SO2'!$B:$B,$A49,'SO2'!$A:$A,"ELCSO2")+SUMIFS('SO2'!C:C,'SO2'!$B:$B,$A49,'SO2'!$A:$A,"ETHSO2")+SUMIFS('SO2'!C:C,'SO2'!$B:$B,$A49,'SO2'!$A:$A,"INDSO2")+SUMIFS('SO2'!C:C,'SO2'!$B:$B,$A49,'SO2'!$A:$A,"REFSO2")+SUMIFS('SO2'!C:C,'SO2'!$B:$B,$A49,'SO2'!$A:$A,"RESSO2")+SUMIFS('SO2'!C:C,'SO2'!$B:$B,$A49,'SO2'!$A:$A,"RSSSO2")+SUMIFS('SO2'!C:C,'SO2'!$B:$B,$A49,'SO2'!$A:$A,"TRNSO2")</f>
        <v>7219.9676916238959</v>
      </c>
      <c r="C49" s="21">
        <f>SUMIFS('SO2'!D:D,'SO2'!$B:$B,$A49,'SO2'!$A:$A,"BIOESO2")+SUMIFS('SO2'!D:D,'SO2'!$B:$B,$A49,'SO2'!$A:$A,"COMSO2")+SUMIFS('SO2'!D:D,'SO2'!$B:$B,$A49,'SO2'!$A:$A,"ELCSO2")+SUMIFS('SO2'!D:D,'SO2'!$B:$B,$A49,'SO2'!$A:$A,"ETHSO2")+SUMIFS('SO2'!D:D,'SO2'!$B:$B,$A49,'SO2'!$A:$A,"INDSO2")+SUMIFS('SO2'!D:D,'SO2'!$B:$B,$A49,'SO2'!$A:$A,"REFSO2")+SUMIFS('SO2'!D:D,'SO2'!$B:$B,$A49,'SO2'!$A:$A,"RESSO2")+SUMIFS('SO2'!D:D,'SO2'!$B:$B,$A49,'SO2'!$A:$A,"RSSSO2")+SUMIFS('SO2'!D:D,'SO2'!$B:$B,$A49,'SO2'!$A:$A,"TRNSO2")</f>
        <v>5811.7069217796352</v>
      </c>
      <c r="D49" s="21">
        <f>SUMIFS('SO2'!E:E,'SO2'!$B:$B,$A49,'SO2'!$A:$A,"BIOESO2")+SUMIFS('SO2'!E:E,'SO2'!$B:$B,$A49,'SO2'!$A:$A,"COMSO2")+SUMIFS('SO2'!E:E,'SO2'!$B:$B,$A49,'SO2'!$A:$A,"ELCSO2")+SUMIFS('SO2'!E:E,'SO2'!$B:$B,$A49,'SO2'!$A:$A,"ETHSO2")+SUMIFS('SO2'!E:E,'SO2'!$B:$B,$A49,'SO2'!$A:$A,"INDSO2")+SUMIFS('SO2'!E:E,'SO2'!$B:$B,$A49,'SO2'!$A:$A,"REFSO2")+SUMIFS('SO2'!E:E,'SO2'!$B:$B,$A49,'SO2'!$A:$A,"RESSO2")+SUMIFS('SO2'!E:E,'SO2'!$B:$B,$A49,'SO2'!$A:$A,"RSSSO2")+SUMIFS('SO2'!E:E,'SO2'!$B:$B,$A49,'SO2'!$A:$A,"TRNSO2")</f>
        <v>3222.7401873334616</v>
      </c>
      <c r="E49" s="21">
        <f>SUMIFS('SO2'!F:F,'SO2'!$B:$B,$A49,'SO2'!$A:$A,"BIOESO2")+SUMIFS('SO2'!F:F,'SO2'!$B:$B,$A49,'SO2'!$A:$A,"COMSO2")+SUMIFS('SO2'!F:F,'SO2'!$B:$B,$A49,'SO2'!$A:$A,"ELCSO2")+SUMIFS('SO2'!F:F,'SO2'!$B:$B,$A49,'SO2'!$A:$A,"ETHSO2")+SUMIFS('SO2'!F:F,'SO2'!$B:$B,$A49,'SO2'!$A:$A,"INDSO2")+SUMIFS('SO2'!F:F,'SO2'!$B:$B,$A49,'SO2'!$A:$A,"REFSO2")+SUMIFS('SO2'!F:F,'SO2'!$B:$B,$A49,'SO2'!$A:$A,"RESSO2")+SUMIFS('SO2'!F:F,'SO2'!$B:$B,$A49,'SO2'!$A:$A,"RSSSO2")+SUMIFS('SO2'!F:F,'SO2'!$B:$B,$A49,'SO2'!$A:$A,"TRNSO2")</f>
        <v>2911.9788905975702</v>
      </c>
      <c r="F49" s="21">
        <f>SUMIFS('SO2'!G:G,'SO2'!$B:$B,$A49,'SO2'!$A:$A,"BIOESO2")+SUMIFS('SO2'!G:G,'SO2'!$B:$B,$A49,'SO2'!$A:$A,"COMSO2")+SUMIFS('SO2'!G:G,'SO2'!$B:$B,$A49,'SO2'!$A:$A,"ELCSO2")+SUMIFS('SO2'!G:G,'SO2'!$B:$B,$A49,'SO2'!$A:$A,"ETHSO2")+SUMIFS('SO2'!G:G,'SO2'!$B:$B,$A49,'SO2'!$A:$A,"INDSO2")+SUMIFS('SO2'!G:G,'SO2'!$B:$B,$A49,'SO2'!$A:$A,"REFSO2")+SUMIFS('SO2'!G:G,'SO2'!$B:$B,$A49,'SO2'!$A:$A,"RESSO2")+SUMIFS('SO2'!G:G,'SO2'!$B:$B,$A49,'SO2'!$A:$A,"RSSSO2")+SUMIFS('SO2'!G:G,'SO2'!$B:$B,$A49,'SO2'!$A:$A,"TRNSO2")</f>
        <v>2220.0036451156529</v>
      </c>
      <c r="G49" s="21">
        <f>SUMIFS('SO2'!H:H,'SO2'!$B:$B,$A49,'SO2'!$A:$A,"BIOESO2")+SUMIFS('SO2'!H:H,'SO2'!$B:$B,$A49,'SO2'!$A:$A,"COMSO2")+SUMIFS('SO2'!H:H,'SO2'!$B:$B,$A49,'SO2'!$A:$A,"ELCSO2")+SUMIFS('SO2'!H:H,'SO2'!$B:$B,$A49,'SO2'!$A:$A,"ETHSO2")+SUMIFS('SO2'!H:H,'SO2'!$B:$B,$A49,'SO2'!$A:$A,"INDSO2")+SUMIFS('SO2'!H:H,'SO2'!$B:$B,$A49,'SO2'!$A:$A,"REFSO2")+SUMIFS('SO2'!H:H,'SO2'!$B:$B,$A49,'SO2'!$A:$A,"RESSO2")+SUMIFS('SO2'!H:H,'SO2'!$B:$B,$A49,'SO2'!$A:$A,"RSSSO2")+SUMIFS('SO2'!H:H,'SO2'!$B:$B,$A49,'SO2'!$A:$A,"TRNSO2")</f>
        <v>1725.5979523919316</v>
      </c>
      <c r="H49" s="21">
        <f>SUMIFS('SO2'!I:I,'SO2'!$B:$B,$A49,'SO2'!$A:$A,"BIOESO2")+SUMIFS('SO2'!I:I,'SO2'!$B:$B,$A49,'SO2'!$A:$A,"COMSO2")+SUMIFS('SO2'!I:I,'SO2'!$B:$B,$A49,'SO2'!$A:$A,"ELCSO2")+SUMIFS('SO2'!I:I,'SO2'!$B:$B,$A49,'SO2'!$A:$A,"ETHSO2")+SUMIFS('SO2'!I:I,'SO2'!$B:$B,$A49,'SO2'!$A:$A,"INDSO2")+SUMIFS('SO2'!I:I,'SO2'!$B:$B,$A49,'SO2'!$A:$A,"REFSO2")+SUMIFS('SO2'!I:I,'SO2'!$B:$B,$A49,'SO2'!$A:$A,"RESSO2")+SUMIFS('SO2'!I:I,'SO2'!$B:$B,$A49,'SO2'!$A:$A,"RSSSO2")+SUMIFS('SO2'!I:I,'SO2'!$B:$B,$A49,'SO2'!$A:$A,"TRNSO2")</f>
        <v>1597.3202060513452</v>
      </c>
      <c r="I49" s="21">
        <f>SUMIFS('SO2'!J:J,'SO2'!$B:$B,$A49,'SO2'!$A:$A,"BIOESO2")+SUMIFS('SO2'!J:J,'SO2'!$B:$B,$A49,'SO2'!$A:$A,"COMSO2")+SUMIFS('SO2'!J:J,'SO2'!$B:$B,$A49,'SO2'!$A:$A,"ELCSO2")+SUMIFS('SO2'!J:J,'SO2'!$B:$B,$A49,'SO2'!$A:$A,"ETHSO2")+SUMIFS('SO2'!J:J,'SO2'!$B:$B,$A49,'SO2'!$A:$A,"INDSO2")+SUMIFS('SO2'!J:J,'SO2'!$B:$B,$A49,'SO2'!$A:$A,"REFSO2")+SUMIFS('SO2'!J:J,'SO2'!$B:$B,$A49,'SO2'!$A:$A,"RESSO2")+SUMIFS('SO2'!J:J,'SO2'!$B:$B,$A49,'SO2'!$A:$A,"RSSSO2")+SUMIFS('SO2'!J:J,'SO2'!$B:$B,$A49,'SO2'!$A:$A,"TRNSO2")</f>
        <v>1352.4612290917423</v>
      </c>
      <c r="J49" s="21">
        <f>SUMIFS('SO2'!K:K,'SO2'!$B:$B,$A49,'SO2'!$A:$A,"BIOESO2")+SUMIFS('SO2'!K:K,'SO2'!$B:$B,$A49,'SO2'!$A:$A,"COMSO2")+SUMIFS('SO2'!K:K,'SO2'!$B:$B,$A49,'SO2'!$A:$A,"ELCSO2")+SUMIFS('SO2'!K:K,'SO2'!$B:$B,$A49,'SO2'!$A:$A,"ETHSO2")+SUMIFS('SO2'!K:K,'SO2'!$B:$B,$A49,'SO2'!$A:$A,"INDSO2")+SUMIFS('SO2'!K:K,'SO2'!$B:$B,$A49,'SO2'!$A:$A,"REFSO2")+SUMIFS('SO2'!K:K,'SO2'!$B:$B,$A49,'SO2'!$A:$A,"RESSO2")+SUMIFS('SO2'!K:K,'SO2'!$B:$B,$A49,'SO2'!$A:$A,"RSSSO2")+SUMIFS('SO2'!K:K,'SO2'!$B:$B,$A49,'SO2'!$A:$A,"TRNSO2")</f>
        <v>1302.1469833394985</v>
      </c>
      <c r="K49" s="21">
        <f>SUMIFS('SO2'!L:L,'SO2'!$B:$B,$A49,'SO2'!$A:$A,"BIOESO2")+SUMIFS('SO2'!L:L,'SO2'!$B:$B,$A49,'SO2'!$A:$A,"COMSO2")+SUMIFS('SO2'!L:L,'SO2'!$B:$B,$A49,'SO2'!$A:$A,"ELCSO2")+SUMIFS('SO2'!L:L,'SO2'!$B:$B,$A49,'SO2'!$A:$A,"ETHSO2")+SUMIFS('SO2'!L:L,'SO2'!$B:$B,$A49,'SO2'!$A:$A,"INDSO2")+SUMIFS('SO2'!L:L,'SO2'!$B:$B,$A49,'SO2'!$A:$A,"REFSO2")+SUMIFS('SO2'!L:L,'SO2'!$B:$B,$A49,'SO2'!$A:$A,"RESSO2")+SUMIFS('SO2'!L:L,'SO2'!$B:$B,$A49,'SO2'!$A:$A,"RSSSO2")+SUMIFS('SO2'!L:L,'SO2'!$B:$B,$A49,'SO2'!$A:$A,"TRNSO2")</f>
        <v>1229.2758998113316</v>
      </c>
      <c r="M49" s="9" t="str">
        <f t="shared" si="1"/>
        <v>0047</v>
      </c>
      <c r="N49" s="9">
        <f>VLOOKUP($M49,scenarios!$A$2:$I$61,3)</f>
        <v>2060</v>
      </c>
      <c r="O49" s="9" t="str">
        <f>VLOOKUP($M49,scenarios!$A$2:$I$61,4)</f>
        <v>Ref</v>
      </c>
      <c r="P49" s="9">
        <f>VLOOKUP($M49,scenarios!$A$2:$I$61,5)</f>
        <v>10</v>
      </c>
      <c r="Q49" s="9" t="str">
        <f>VLOOKUP($M49,scenarios!$A$2:$I$61,6)</f>
        <v>Linear-Steady</v>
      </c>
      <c r="R49" s="9" t="str">
        <f>VLOOKUP($M49,scenarios!$A$2:$I$61,7)</f>
        <v>Ref</v>
      </c>
      <c r="S49" s="9">
        <f>VLOOKUP($M49,scenarios!$A$2:$I$61,8)</f>
        <v>2030</v>
      </c>
      <c r="T49" s="9">
        <f>VLOOKUP($M49,scenarios!$A$2:$I$61,9)</f>
        <v>70</v>
      </c>
    </row>
    <row r="50" spans="1:20" x14ac:dyDescent="0.3">
      <c r="A50" s="2" t="s">
        <v>194</v>
      </c>
      <c r="B50" s="21">
        <f>SUMIFS('SO2'!C:C,'SO2'!$B:$B,$A50,'SO2'!$A:$A,"BIOESO2")+SUMIFS('SO2'!C:C,'SO2'!$B:$B,$A50,'SO2'!$A:$A,"COMSO2")+SUMIFS('SO2'!C:C,'SO2'!$B:$B,$A50,'SO2'!$A:$A,"ELCSO2")+SUMIFS('SO2'!C:C,'SO2'!$B:$B,$A50,'SO2'!$A:$A,"ETHSO2")+SUMIFS('SO2'!C:C,'SO2'!$B:$B,$A50,'SO2'!$A:$A,"INDSO2")+SUMIFS('SO2'!C:C,'SO2'!$B:$B,$A50,'SO2'!$A:$A,"REFSO2")+SUMIFS('SO2'!C:C,'SO2'!$B:$B,$A50,'SO2'!$A:$A,"RESSO2")+SUMIFS('SO2'!C:C,'SO2'!$B:$B,$A50,'SO2'!$A:$A,"RSSSO2")+SUMIFS('SO2'!C:C,'SO2'!$B:$B,$A50,'SO2'!$A:$A,"TRNSO2")</f>
        <v>7219.9655395268137</v>
      </c>
      <c r="C50" s="21">
        <f>SUMIFS('SO2'!D:D,'SO2'!$B:$B,$A50,'SO2'!$A:$A,"BIOESO2")+SUMIFS('SO2'!D:D,'SO2'!$B:$B,$A50,'SO2'!$A:$A,"COMSO2")+SUMIFS('SO2'!D:D,'SO2'!$B:$B,$A50,'SO2'!$A:$A,"ELCSO2")+SUMIFS('SO2'!D:D,'SO2'!$B:$B,$A50,'SO2'!$A:$A,"ETHSO2")+SUMIFS('SO2'!D:D,'SO2'!$B:$B,$A50,'SO2'!$A:$A,"INDSO2")+SUMIFS('SO2'!D:D,'SO2'!$B:$B,$A50,'SO2'!$A:$A,"REFSO2")+SUMIFS('SO2'!D:D,'SO2'!$B:$B,$A50,'SO2'!$A:$A,"RESSO2")+SUMIFS('SO2'!D:D,'SO2'!$B:$B,$A50,'SO2'!$A:$A,"RSSSO2")+SUMIFS('SO2'!D:D,'SO2'!$B:$B,$A50,'SO2'!$A:$A,"TRNSO2")</f>
        <v>5811.6916514215345</v>
      </c>
      <c r="D50" s="21">
        <f>SUMIFS('SO2'!E:E,'SO2'!$B:$B,$A50,'SO2'!$A:$A,"BIOESO2")+SUMIFS('SO2'!E:E,'SO2'!$B:$B,$A50,'SO2'!$A:$A,"COMSO2")+SUMIFS('SO2'!E:E,'SO2'!$B:$B,$A50,'SO2'!$A:$A,"ELCSO2")+SUMIFS('SO2'!E:E,'SO2'!$B:$B,$A50,'SO2'!$A:$A,"ETHSO2")+SUMIFS('SO2'!E:E,'SO2'!$B:$B,$A50,'SO2'!$A:$A,"INDSO2")+SUMIFS('SO2'!E:E,'SO2'!$B:$B,$A50,'SO2'!$A:$A,"REFSO2")+SUMIFS('SO2'!E:E,'SO2'!$B:$B,$A50,'SO2'!$A:$A,"RESSO2")+SUMIFS('SO2'!E:E,'SO2'!$B:$B,$A50,'SO2'!$A:$A,"RSSSO2")+SUMIFS('SO2'!E:E,'SO2'!$B:$B,$A50,'SO2'!$A:$A,"TRNSO2")</f>
        <v>3222.510443855097</v>
      </c>
      <c r="E50" s="21">
        <f>SUMIFS('SO2'!F:F,'SO2'!$B:$B,$A50,'SO2'!$A:$A,"BIOESO2")+SUMIFS('SO2'!F:F,'SO2'!$B:$B,$A50,'SO2'!$A:$A,"COMSO2")+SUMIFS('SO2'!F:F,'SO2'!$B:$B,$A50,'SO2'!$A:$A,"ELCSO2")+SUMIFS('SO2'!F:F,'SO2'!$B:$B,$A50,'SO2'!$A:$A,"ETHSO2")+SUMIFS('SO2'!F:F,'SO2'!$B:$B,$A50,'SO2'!$A:$A,"INDSO2")+SUMIFS('SO2'!F:F,'SO2'!$B:$B,$A50,'SO2'!$A:$A,"REFSO2")+SUMIFS('SO2'!F:F,'SO2'!$B:$B,$A50,'SO2'!$A:$A,"RESSO2")+SUMIFS('SO2'!F:F,'SO2'!$B:$B,$A50,'SO2'!$A:$A,"RSSSO2")+SUMIFS('SO2'!F:F,'SO2'!$B:$B,$A50,'SO2'!$A:$A,"TRNSO2")</f>
        <v>2910.6178151343984</v>
      </c>
      <c r="F50" s="21">
        <f>SUMIFS('SO2'!G:G,'SO2'!$B:$B,$A50,'SO2'!$A:$A,"BIOESO2")+SUMIFS('SO2'!G:G,'SO2'!$B:$B,$A50,'SO2'!$A:$A,"COMSO2")+SUMIFS('SO2'!G:G,'SO2'!$B:$B,$A50,'SO2'!$A:$A,"ELCSO2")+SUMIFS('SO2'!G:G,'SO2'!$B:$B,$A50,'SO2'!$A:$A,"ETHSO2")+SUMIFS('SO2'!G:G,'SO2'!$B:$B,$A50,'SO2'!$A:$A,"INDSO2")+SUMIFS('SO2'!G:G,'SO2'!$B:$B,$A50,'SO2'!$A:$A,"REFSO2")+SUMIFS('SO2'!G:G,'SO2'!$B:$B,$A50,'SO2'!$A:$A,"RESSO2")+SUMIFS('SO2'!G:G,'SO2'!$B:$B,$A50,'SO2'!$A:$A,"RSSSO2")+SUMIFS('SO2'!G:G,'SO2'!$B:$B,$A50,'SO2'!$A:$A,"TRNSO2")</f>
        <v>2225.7866189637907</v>
      </c>
      <c r="G50" s="21">
        <f>SUMIFS('SO2'!H:H,'SO2'!$B:$B,$A50,'SO2'!$A:$A,"BIOESO2")+SUMIFS('SO2'!H:H,'SO2'!$B:$B,$A50,'SO2'!$A:$A,"COMSO2")+SUMIFS('SO2'!H:H,'SO2'!$B:$B,$A50,'SO2'!$A:$A,"ELCSO2")+SUMIFS('SO2'!H:H,'SO2'!$B:$B,$A50,'SO2'!$A:$A,"ETHSO2")+SUMIFS('SO2'!H:H,'SO2'!$B:$B,$A50,'SO2'!$A:$A,"INDSO2")+SUMIFS('SO2'!H:H,'SO2'!$B:$B,$A50,'SO2'!$A:$A,"REFSO2")+SUMIFS('SO2'!H:H,'SO2'!$B:$B,$A50,'SO2'!$A:$A,"RESSO2")+SUMIFS('SO2'!H:H,'SO2'!$B:$B,$A50,'SO2'!$A:$A,"RSSSO2")+SUMIFS('SO2'!H:H,'SO2'!$B:$B,$A50,'SO2'!$A:$A,"TRNSO2")</f>
        <v>1723.7705773115827</v>
      </c>
      <c r="H50" s="21">
        <f>SUMIFS('SO2'!I:I,'SO2'!$B:$B,$A50,'SO2'!$A:$A,"BIOESO2")+SUMIFS('SO2'!I:I,'SO2'!$B:$B,$A50,'SO2'!$A:$A,"COMSO2")+SUMIFS('SO2'!I:I,'SO2'!$B:$B,$A50,'SO2'!$A:$A,"ELCSO2")+SUMIFS('SO2'!I:I,'SO2'!$B:$B,$A50,'SO2'!$A:$A,"ETHSO2")+SUMIFS('SO2'!I:I,'SO2'!$B:$B,$A50,'SO2'!$A:$A,"INDSO2")+SUMIFS('SO2'!I:I,'SO2'!$B:$B,$A50,'SO2'!$A:$A,"REFSO2")+SUMIFS('SO2'!I:I,'SO2'!$B:$B,$A50,'SO2'!$A:$A,"RESSO2")+SUMIFS('SO2'!I:I,'SO2'!$B:$B,$A50,'SO2'!$A:$A,"RSSSO2")+SUMIFS('SO2'!I:I,'SO2'!$B:$B,$A50,'SO2'!$A:$A,"TRNSO2")</f>
        <v>1606.2650258832371</v>
      </c>
      <c r="I50" s="21">
        <f>SUMIFS('SO2'!J:J,'SO2'!$B:$B,$A50,'SO2'!$A:$A,"BIOESO2")+SUMIFS('SO2'!J:J,'SO2'!$B:$B,$A50,'SO2'!$A:$A,"COMSO2")+SUMIFS('SO2'!J:J,'SO2'!$B:$B,$A50,'SO2'!$A:$A,"ELCSO2")+SUMIFS('SO2'!J:J,'SO2'!$B:$B,$A50,'SO2'!$A:$A,"ETHSO2")+SUMIFS('SO2'!J:J,'SO2'!$B:$B,$A50,'SO2'!$A:$A,"INDSO2")+SUMIFS('SO2'!J:J,'SO2'!$B:$B,$A50,'SO2'!$A:$A,"REFSO2")+SUMIFS('SO2'!J:J,'SO2'!$B:$B,$A50,'SO2'!$A:$A,"RESSO2")+SUMIFS('SO2'!J:J,'SO2'!$B:$B,$A50,'SO2'!$A:$A,"RSSSO2")+SUMIFS('SO2'!J:J,'SO2'!$B:$B,$A50,'SO2'!$A:$A,"TRNSO2")</f>
        <v>1352.7990414797453</v>
      </c>
      <c r="J50" s="21">
        <f>SUMIFS('SO2'!K:K,'SO2'!$B:$B,$A50,'SO2'!$A:$A,"BIOESO2")+SUMIFS('SO2'!K:K,'SO2'!$B:$B,$A50,'SO2'!$A:$A,"COMSO2")+SUMIFS('SO2'!K:K,'SO2'!$B:$B,$A50,'SO2'!$A:$A,"ELCSO2")+SUMIFS('SO2'!K:K,'SO2'!$B:$B,$A50,'SO2'!$A:$A,"ETHSO2")+SUMIFS('SO2'!K:K,'SO2'!$B:$B,$A50,'SO2'!$A:$A,"INDSO2")+SUMIFS('SO2'!K:K,'SO2'!$B:$B,$A50,'SO2'!$A:$A,"REFSO2")+SUMIFS('SO2'!K:K,'SO2'!$B:$B,$A50,'SO2'!$A:$A,"RESSO2")+SUMIFS('SO2'!K:K,'SO2'!$B:$B,$A50,'SO2'!$A:$A,"RSSSO2")+SUMIFS('SO2'!K:K,'SO2'!$B:$B,$A50,'SO2'!$A:$A,"TRNSO2")</f>
        <v>1306.0571844154651</v>
      </c>
      <c r="K50" s="21">
        <f>SUMIFS('SO2'!L:L,'SO2'!$B:$B,$A50,'SO2'!$A:$A,"BIOESO2")+SUMIFS('SO2'!L:L,'SO2'!$B:$B,$A50,'SO2'!$A:$A,"COMSO2")+SUMIFS('SO2'!L:L,'SO2'!$B:$B,$A50,'SO2'!$A:$A,"ELCSO2")+SUMIFS('SO2'!L:L,'SO2'!$B:$B,$A50,'SO2'!$A:$A,"ETHSO2")+SUMIFS('SO2'!L:L,'SO2'!$B:$B,$A50,'SO2'!$A:$A,"INDSO2")+SUMIFS('SO2'!L:L,'SO2'!$B:$B,$A50,'SO2'!$A:$A,"REFSO2")+SUMIFS('SO2'!L:L,'SO2'!$B:$B,$A50,'SO2'!$A:$A,"RESSO2")+SUMIFS('SO2'!L:L,'SO2'!$B:$B,$A50,'SO2'!$A:$A,"RSSSO2")+SUMIFS('SO2'!L:L,'SO2'!$B:$B,$A50,'SO2'!$A:$A,"TRNSO2")</f>
        <v>1252.7921179756609</v>
      </c>
      <c r="M50" s="9" t="str">
        <f t="shared" si="1"/>
        <v>0048</v>
      </c>
      <c r="N50" s="9">
        <f>VLOOKUP($M50,scenarios!$A$2:$I$61,3)</f>
        <v>2060</v>
      </c>
      <c r="O50" s="9" t="str">
        <f>VLOOKUP($M50,scenarios!$A$2:$I$61,4)</f>
        <v>Ref</v>
      </c>
      <c r="P50" s="9">
        <f>VLOOKUP($M50,scenarios!$A$2:$I$61,5)</f>
        <v>20</v>
      </c>
      <c r="Q50" s="9" t="str">
        <f>VLOOKUP($M50,scenarios!$A$2:$I$61,6)</f>
        <v>Linear-Steady</v>
      </c>
      <c r="R50" s="9" t="str">
        <f>VLOOKUP($M50,scenarios!$A$2:$I$61,7)</f>
        <v>Ref</v>
      </c>
      <c r="S50" s="9">
        <f>VLOOKUP($M50,scenarios!$A$2:$I$61,8)</f>
        <v>2030</v>
      </c>
      <c r="T50" s="9">
        <f>VLOOKUP($M50,scenarios!$A$2:$I$61,9)</f>
        <v>70</v>
      </c>
    </row>
    <row r="51" spans="1:20" x14ac:dyDescent="0.3">
      <c r="A51" s="2" t="s">
        <v>132</v>
      </c>
      <c r="B51" s="21">
        <f>SUMIFS('SO2'!C:C,'SO2'!$B:$B,$A51,'SO2'!$A:$A,"BIOESO2")+SUMIFS('SO2'!C:C,'SO2'!$B:$B,$A51,'SO2'!$A:$A,"COMSO2")+SUMIFS('SO2'!C:C,'SO2'!$B:$B,$A51,'SO2'!$A:$A,"ELCSO2")+SUMIFS('SO2'!C:C,'SO2'!$B:$B,$A51,'SO2'!$A:$A,"ETHSO2")+SUMIFS('SO2'!C:C,'SO2'!$B:$B,$A51,'SO2'!$A:$A,"INDSO2")+SUMIFS('SO2'!C:C,'SO2'!$B:$B,$A51,'SO2'!$A:$A,"REFSO2")+SUMIFS('SO2'!C:C,'SO2'!$B:$B,$A51,'SO2'!$A:$A,"RESSO2")+SUMIFS('SO2'!C:C,'SO2'!$B:$B,$A51,'SO2'!$A:$A,"RSSSO2")+SUMIFS('SO2'!C:C,'SO2'!$B:$B,$A51,'SO2'!$A:$A,"TRNSO2")</f>
        <v>7219.9690227027659</v>
      </c>
      <c r="C51" s="21">
        <f>SUMIFS('SO2'!D:D,'SO2'!$B:$B,$A51,'SO2'!$A:$A,"BIOESO2")+SUMIFS('SO2'!D:D,'SO2'!$B:$B,$A51,'SO2'!$A:$A,"COMSO2")+SUMIFS('SO2'!D:D,'SO2'!$B:$B,$A51,'SO2'!$A:$A,"ELCSO2")+SUMIFS('SO2'!D:D,'SO2'!$B:$B,$A51,'SO2'!$A:$A,"ETHSO2")+SUMIFS('SO2'!D:D,'SO2'!$B:$B,$A51,'SO2'!$A:$A,"INDSO2")+SUMIFS('SO2'!D:D,'SO2'!$B:$B,$A51,'SO2'!$A:$A,"REFSO2")+SUMIFS('SO2'!D:D,'SO2'!$B:$B,$A51,'SO2'!$A:$A,"RESSO2")+SUMIFS('SO2'!D:D,'SO2'!$B:$B,$A51,'SO2'!$A:$A,"RSSSO2")+SUMIFS('SO2'!D:D,'SO2'!$B:$B,$A51,'SO2'!$A:$A,"TRNSO2")</f>
        <v>5811.6648658270842</v>
      </c>
      <c r="D51" s="21">
        <f>SUMIFS('SO2'!E:E,'SO2'!$B:$B,$A51,'SO2'!$A:$A,"BIOESO2")+SUMIFS('SO2'!E:E,'SO2'!$B:$B,$A51,'SO2'!$A:$A,"COMSO2")+SUMIFS('SO2'!E:E,'SO2'!$B:$B,$A51,'SO2'!$A:$A,"ELCSO2")+SUMIFS('SO2'!E:E,'SO2'!$B:$B,$A51,'SO2'!$A:$A,"ETHSO2")+SUMIFS('SO2'!E:E,'SO2'!$B:$B,$A51,'SO2'!$A:$A,"INDSO2")+SUMIFS('SO2'!E:E,'SO2'!$B:$B,$A51,'SO2'!$A:$A,"REFSO2")+SUMIFS('SO2'!E:E,'SO2'!$B:$B,$A51,'SO2'!$A:$A,"RESSO2")+SUMIFS('SO2'!E:E,'SO2'!$B:$B,$A51,'SO2'!$A:$A,"RSSSO2")+SUMIFS('SO2'!E:E,'SO2'!$B:$B,$A51,'SO2'!$A:$A,"TRNSO2")</f>
        <v>3222.5594471303234</v>
      </c>
      <c r="E51" s="21">
        <f>SUMIFS('SO2'!F:F,'SO2'!$B:$B,$A51,'SO2'!$A:$A,"BIOESO2")+SUMIFS('SO2'!F:F,'SO2'!$B:$B,$A51,'SO2'!$A:$A,"COMSO2")+SUMIFS('SO2'!F:F,'SO2'!$B:$B,$A51,'SO2'!$A:$A,"ELCSO2")+SUMIFS('SO2'!F:F,'SO2'!$B:$B,$A51,'SO2'!$A:$A,"ETHSO2")+SUMIFS('SO2'!F:F,'SO2'!$B:$B,$A51,'SO2'!$A:$A,"INDSO2")+SUMIFS('SO2'!F:F,'SO2'!$B:$B,$A51,'SO2'!$A:$A,"REFSO2")+SUMIFS('SO2'!F:F,'SO2'!$B:$B,$A51,'SO2'!$A:$A,"RESSO2")+SUMIFS('SO2'!F:F,'SO2'!$B:$B,$A51,'SO2'!$A:$A,"RSSSO2")+SUMIFS('SO2'!F:F,'SO2'!$B:$B,$A51,'SO2'!$A:$A,"TRNSO2")</f>
        <v>2912.171933050719</v>
      </c>
      <c r="F51" s="21">
        <f>SUMIFS('SO2'!G:G,'SO2'!$B:$B,$A51,'SO2'!$A:$A,"BIOESO2")+SUMIFS('SO2'!G:G,'SO2'!$B:$B,$A51,'SO2'!$A:$A,"COMSO2")+SUMIFS('SO2'!G:G,'SO2'!$B:$B,$A51,'SO2'!$A:$A,"ELCSO2")+SUMIFS('SO2'!G:G,'SO2'!$B:$B,$A51,'SO2'!$A:$A,"ETHSO2")+SUMIFS('SO2'!G:G,'SO2'!$B:$B,$A51,'SO2'!$A:$A,"INDSO2")+SUMIFS('SO2'!G:G,'SO2'!$B:$B,$A51,'SO2'!$A:$A,"REFSO2")+SUMIFS('SO2'!G:G,'SO2'!$B:$B,$A51,'SO2'!$A:$A,"RESSO2")+SUMIFS('SO2'!G:G,'SO2'!$B:$B,$A51,'SO2'!$A:$A,"RSSSO2")+SUMIFS('SO2'!G:G,'SO2'!$B:$B,$A51,'SO2'!$A:$A,"TRNSO2")</f>
        <v>2219.4233198748639</v>
      </c>
      <c r="G51" s="21">
        <f>SUMIFS('SO2'!H:H,'SO2'!$B:$B,$A51,'SO2'!$A:$A,"BIOESO2")+SUMIFS('SO2'!H:H,'SO2'!$B:$B,$A51,'SO2'!$A:$A,"COMSO2")+SUMIFS('SO2'!H:H,'SO2'!$B:$B,$A51,'SO2'!$A:$A,"ELCSO2")+SUMIFS('SO2'!H:H,'SO2'!$B:$B,$A51,'SO2'!$A:$A,"ETHSO2")+SUMIFS('SO2'!H:H,'SO2'!$B:$B,$A51,'SO2'!$A:$A,"INDSO2")+SUMIFS('SO2'!H:H,'SO2'!$B:$B,$A51,'SO2'!$A:$A,"REFSO2")+SUMIFS('SO2'!H:H,'SO2'!$B:$B,$A51,'SO2'!$A:$A,"RESSO2")+SUMIFS('SO2'!H:H,'SO2'!$B:$B,$A51,'SO2'!$A:$A,"RSSSO2")+SUMIFS('SO2'!H:H,'SO2'!$B:$B,$A51,'SO2'!$A:$A,"TRNSO2")</f>
        <v>1722.9134316605832</v>
      </c>
      <c r="H51" s="21">
        <f>SUMIFS('SO2'!I:I,'SO2'!$B:$B,$A51,'SO2'!$A:$A,"BIOESO2")+SUMIFS('SO2'!I:I,'SO2'!$B:$B,$A51,'SO2'!$A:$A,"COMSO2")+SUMIFS('SO2'!I:I,'SO2'!$B:$B,$A51,'SO2'!$A:$A,"ELCSO2")+SUMIFS('SO2'!I:I,'SO2'!$B:$B,$A51,'SO2'!$A:$A,"ETHSO2")+SUMIFS('SO2'!I:I,'SO2'!$B:$B,$A51,'SO2'!$A:$A,"INDSO2")+SUMIFS('SO2'!I:I,'SO2'!$B:$B,$A51,'SO2'!$A:$A,"REFSO2")+SUMIFS('SO2'!I:I,'SO2'!$B:$B,$A51,'SO2'!$A:$A,"RESSO2")+SUMIFS('SO2'!I:I,'SO2'!$B:$B,$A51,'SO2'!$A:$A,"RSSSO2")+SUMIFS('SO2'!I:I,'SO2'!$B:$B,$A51,'SO2'!$A:$A,"TRNSO2")</f>
        <v>1605.3682180576932</v>
      </c>
      <c r="I51" s="21">
        <f>SUMIFS('SO2'!J:J,'SO2'!$B:$B,$A51,'SO2'!$A:$A,"BIOESO2")+SUMIFS('SO2'!J:J,'SO2'!$B:$B,$A51,'SO2'!$A:$A,"COMSO2")+SUMIFS('SO2'!J:J,'SO2'!$B:$B,$A51,'SO2'!$A:$A,"ELCSO2")+SUMIFS('SO2'!J:J,'SO2'!$B:$B,$A51,'SO2'!$A:$A,"ETHSO2")+SUMIFS('SO2'!J:J,'SO2'!$B:$B,$A51,'SO2'!$A:$A,"INDSO2")+SUMIFS('SO2'!J:J,'SO2'!$B:$B,$A51,'SO2'!$A:$A,"REFSO2")+SUMIFS('SO2'!J:J,'SO2'!$B:$B,$A51,'SO2'!$A:$A,"RESSO2")+SUMIFS('SO2'!J:J,'SO2'!$B:$B,$A51,'SO2'!$A:$A,"RSSSO2")+SUMIFS('SO2'!J:J,'SO2'!$B:$B,$A51,'SO2'!$A:$A,"TRNSO2")</f>
        <v>1353.3592133457771</v>
      </c>
      <c r="J51" s="21">
        <f>SUMIFS('SO2'!K:K,'SO2'!$B:$B,$A51,'SO2'!$A:$A,"BIOESO2")+SUMIFS('SO2'!K:K,'SO2'!$B:$B,$A51,'SO2'!$A:$A,"COMSO2")+SUMIFS('SO2'!K:K,'SO2'!$B:$B,$A51,'SO2'!$A:$A,"ELCSO2")+SUMIFS('SO2'!K:K,'SO2'!$B:$B,$A51,'SO2'!$A:$A,"ETHSO2")+SUMIFS('SO2'!K:K,'SO2'!$B:$B,$A51,'SO2'!$A:$A,"INDSO2")+SUMIFS('SO2'!K:K,'SO2'!$B:$B,$A51,'SO2'!$A:$A,"REFSO2")+SUMIFS('SO2'!K:K,'SO2'!$B:$B,$A51,'SO2'!$A:$A,"RESSO2")+SUMIFS('SO2'!K:K,'SO2'!$B:$B,$A51,'SO2'!$A:$A,"RSSSO2")+SUMIFS('SO2'!K:K,'SO2'!$B:$B,$A51,'SO2'!$A:$A,"TRNSO2")</f>
        <v>1295.0749033373684</v>
      </c>
      <c r="K51" s="21">
        <f>SUMIFS('SO2'!L:L,'SO2'!$B:$B,$A51,'SO2'!$A:$A,"BIOESO2")+SUMIFS('SO2'!L:L,'SO2'!$B:$B,$A51,'SO2'!$A:$A,"COMSO2")+SUMIFS('SO2'!L:L,'SO2'!$B:$B,$A51,'SO2'!$A:$A,"ELCSO2")+SUMIFS('SO2'!L:L,'SO2'!$B:$B,$A51,'SO2'!$A:$A,"ETHSO2")+SUMIFS('SO2'!L:L,'SO2'!$B:$B,$A51,'SO2'!$A:$A,"INDSO2")+SUMIFS('SO2'!L:L,'SO2'!$B:$B,$A51,'SO2'!$A:$A,"REFSO2")+SUMIFS('SO2'!L:L,'SO2'!$B:$B,$A51,'SO2'!$A:$A,"RESSO2")+SUMIFS('SO2'!L:L,'SO2'!$B:$B,$A51,'SO2'!$A:$A,"RSSSO2")+SUMIFS('SO2'!L:L,'SO2'!$B:$B,$A51,'SO2'!$A:$A,"TRNSO2")</f>
        <v>1230.8410100998226</v>
      </c>
      <c r="M51" s="9" t="str">
        <f t="shared" si="1"/>
        <v>0049</v>
      </c>
      <c r="N51" s="9">
        <f>VLOOKUP($M51,scenarios!$A$2:$I$61,3)</f>
        <v>2060</v>
      </c>
      <c r="O51" s="9" t="str">
        <f>VLOOKUP($M51,scenarios!$A$2:$I$61,4)</f>
        <v>Ref</v>
      </c>
      <c r="P51" s="9" t="str">
        <f>VLOOKUP($M51,scenarios!$A$2:$I$61,5)</f>
        <v>Ref</v>
      </c>
      <c r="Q51" s="9" t="str">
        <f>VLOOKUP($M51,scenarios!$A$2:$I$61,6)</f>
        <v>Ref</v>
      </c>
      <c r="R51" s="9" t="str">
        <f>VLOOKUP($M51,scenarios!$A$2:$I$61,7)</f>
        <v>Low</v>
      </c>
      <c r="S51" s="9">
        <f>VLOOKUP($M51,scenarios!$A$2:$I$61,8)</f>
        <v>2030</v>
      </c>
      <c r="T51" s="9">
        <f>VLOOKUP($M51,scenarios!$A$2:$I$61,9)</f>
        <v>70</v>
      </c>
    </row>
    <row r="52" spans="1:20" x14ac:dyDescent="0.3">
      <c r="A52" s="2" t="s">
        <v>133</v>
      </c>
      <c r="B52" s="21">
        <f>SUMIFS('SO2'!C:C,'SO2'!$B:$B,$A52,'SO2'!$A:$A,"BIOESO2")+SUMIFS('SO2'!C:C,'SO2'!$B:$B,$A52,'SO2'!$A:$A,"COMSO2")+SUMIFS('SO2'!C:C,'SO2'!$B:$B,$A52,'SO2'!$A:$A,"ELCSO2")+SUMIFS('SO2'!C:C,'SO2'!$B:$B,$A52,'SO2'!$A:$A,"ETHSO2")+SUMIFS('SO2'!C:C,'SO2'!$B:$B,$A52,'SO2'!$A:$A,"INDSO2")+SUMIFS('SO2'!C:C,'SO2'!$B:$B,$A52,'SO2'!$A:$A,"REFSO2")+SUMIFS('SO2'!C:C,'SO2'!$B:$B,$A52,'SO2'!$A:$A,"RESSO2")+SUMIFS('SO2'!C:C,'SO2'!$B:$B,$A52,'SO2'!$A:$A,"RSSSO2")+SUMIFS('SO2'!C:C,'SO2'!$B:$B,$A52,'SO2'!$A:$A,"TRNSO2")</f>
        <v>7219.9690227028177</v>
      </c>
      <c r="C52" s="21">
        <f>SUMIFS('SO2'!D:D,'SO2'!$B:$B,$A52,'SO2'!$A:$A,"BIOESO2")+SUMIFS('SO2'!D:D,'SO2'!$B:$B,$A52,'SO2'!$A:$A,"COMSO2")+SUMIFS('SO2'!D:D,'SO2'!$B:$B,$A52,'SO2'!$A:$A,"ELCSO2")+SUMIFS('SO2'!D:D,'SO2'!$B:$B,$A52,'SO2'!$A:$A,"ETHSO2")+SUMIFS('SO2'!D:D,'SO2'!$B:$B,$A52,'SO2'!$A:$A,"INDSO2")+SUMIFS('SO2'!D:D,'SO2'!$B:$B,$A52,'SO2'!$A:$A,"REFSO2")+SUMIFS('SO2'!D:D,'SO2'!$B:$B,$A52,'SO2'!$A:$A,"RESSO2")+SUMIFS('SO2'!D:D,'SO2'!$B:$B,$A52,'SO2'!$A:$A,"RSSSO2")+SUMIFS('SO2'!D:D,'SO2'!$B:$B,$A52,'SO2'!$A:$A,"TRNSO2")</f>
        <v>5811.6648658270951</v>
      </c>
      <c r="D52" s="21">
        <f>SUMIFS('SO2'!E:E,'SO2'!$B:$B,$A52,'SO2'!$A:$A,"BIOESO2")+SUMIFS('SO2'!E:E,'SO2'!$B:$B,$A52,'SO2'!$A:$A,"COMSO2")+SUMIFS('SO2'!E:E,'SO2'!$B:$B,$A52,'SO2'!$A:$A,"ELCSO2")+SUMIFS('SO2'!E:E,'SO2'!$B:$B,$A52,'SO2'!$A:$A,"ETHSO2")+SUMIFS('SO2'!E:E,'SO2'!$B:$B,$A52,'SO2'!$A:$A,"INDSO2")+SUMIFS('SO2'!E:E,'SO2'!$B:$B,$A52,'SO2'!$A:$A,"REFSO2")+SUMIFS('SO2'!E:E,'SO2'!$B:$B,$A52,'SO2'!$A:$A,"RESSO2")+SUMIFS('SO2'!E:E,'SO2'!$B:$B,$A52,'SO2'!$A:$A,"RSSSO2")+SUMIFS('SO2'!E:E,'SO2'!$B:$B,$A52,'SO2'!$A:$A,"TRNSO2")</f>
        <v>3222.5594471314166</v>
      </c>
      <c r="E52" s="21">
        <f>SUMIFS('SO2'!F:F,'SO2'!$B:$B,$A52,'SO2'!$A:$A,"BIOESO2")+SUMIFS('SO2'!F:F,'SO2'!$B:$B,$A52,'SO2'!$A:$A,"COMSO2")+SUMIFS('SO2'!F:F,'SO2'!$B:$B,$A52,'SO2'!$A:$A,"ELCSO2")+SUMIFS('SO2'!F:F,'SO2'!$B:$B,$A52,'SO2'!$A:$A,"ETHSO2")+SUMIFS('SO2'!F:F,'SO2'!$B:$B,$A52,'SO2'!$A:$A,"INDSO2")+SUMIFS('SO2'!F:F,'SO2'!$B:$B,$A52,'SO2'!$A:$A,"REFSO2")+SUMIFS('SO2'!F:F,'SO2'!$B:$B,$A52,'SO2'!$A:$A,"RESSO2")+SUMIFS('SO2'!F:F,'SO2'!$B:$B,$A52,'SO2'!$A:$A,"RSSSO2")+SUMIFS('SO2'!F:F,'SO2'!$B:$B,$A52,'SO2'!$A:$A,"TRNSO2")</f>
        <v>2912.1719330557157</v>
      </c>
      <c r="F52" s="21">
        <f>SUMIFS('SO2'!G:G,'SO2'!$B:$B,$A52,'SO2'!$A:$A,"BIOESO2")+SUMIFS('SO2'!G:G,'SO2'!$B:$B,$A52,'SO2'!$A:$A,"COMSO2")+SUMIFS('SO2'!G:G,'SO2'!$B:$B,$A52,'SO2'!$A:$A,"ELCSO2")+SUMIFS('SO2'!G:G,'SO2'!$B:$B,$A52,'SO2'!$A:$A,"ETHSO2")+SUMIFS('SO2'!G:G,'SO2'!$B:$B,$A52,'SO2'!$A:$A,"INDSO2")+SUMIFS('SO2'!G:G,'SO2'!$B:$B,$A52,'SO2'!$A:$A,"REFSO2")+SUMIFS('SO2'!G:G,'SO2'!$B:$B,$A52,'SO2'!$A:$A,"RESSO2")+SUMIFS('SO2'!G:G,'SO2'!$B:$B,$A52,'SO2'!$A:$A,"RSSSO2")+SUMIFS('SO2'!G:G,'SO2'!$B:$B,$A52,'SO2'!$A:$A,"TRNSO2")</f>
        <v>2219.4233198566762</v>
      </c>
      <c r="G52" s="21">
        <f>SUMIFS('SO2'!H:H,'SO2'!$B:$B,$A52,'SO2'!$A:$A,"BIOESO2")+SUMIFS('SO2'!H:H,'SO2'!$B:$B,$A52,'SO2'!$A:$A,"COMSO2")+SUMIFS('SO2'!H:H,'SO2'!$B:$B,$A52,'SO2'!$A:$A,"ELCSO2")+SUMIFS('SO2'!H:H,'SO2'!$B:$B,$A52,'SO2'!$A:$A,"ETHSO2")+SUMIFS('SO2'!H:H,'SO2'!$B:$B,$A52,'SO2'!$A:$A,"INDSO2")+SUMIFS('SO2'!H:H,'SO2'!$B:$B,$A52,'SO2'!$A:$A,"REFSO2")+SUMIFS('SO2'!H:H,'SO2'!$B:$B,$A52,'SO2'!$A:$A,"RESSO2")+SUMIFS('SO2'!H:H,'SO2'!$B:$B,$A52,'SO2'!$A:$A,"RSSSO2")+SUMIFS('SO2'!H:H,'SO2'!$B:$B,$A52,'SO2'!$A:$A,"TRNSO2")</f>
        <v>1722.9134317012408</v>
      </c>
      <c r="H52" s="21">
        <f>SUMIFS('SO2'!I:I,'SO2'!$B:$B,$A52,'SO2'!$A:$A,"BIOESO2")+SUMIFS('SO2'!I:I,'SO2'!$B:$B,$A52,'SO2'!$A:$A,"COMSO2")+SUMIFS('SO2'!I:I,'SO2'!$B:$B,$A52,'SO2'!$A:$A,"ELCSO2")+SUMIFS('SO2'!I:I,'SO2'!$B:$B,$A52,'SO2'!$A:$A,"ETHSO2")+SUMIFS('SO2'!I:I,'SO2'!$B:$B,$A52,'SO2'!$A:$A,"INDSO2")+SUMIFS('SO2'!I:I,'SO2'!$B:$B,$A52,'SO2'!$A:$A,"REFSO2")+SUMIFS('SO2'!I:I,'SO2'!$B:$B,$A52,'SO2'!$A:$A,"RESSO2")+SUMIFS('SO2'!I:I,'SO2'!$B:$B,$A52,'SO2'!$A:$A,"RSSSO2")+SUMIFS('SO2'!I:I,'SO2'!$B:$B,$A52,'SO2'!$A:$A,"TRNSO2")</f>
        <v>1605.3682180657445</v>
      </c>
      <c r="I52" s="21">
        <f>SUMIFS('SO2'!J:J,'SO2'!$B:$B,$A52,'SO2'!$A:$A,"BIOESO2")+SUMIFS('SO2'!J:J,'SO2'!$B:$B,$A52,'SO2'!$A:$A,"COMSO2")+SUMIFS('SO2'!J:J,'SO2'!$B:$B,$A52,'SO2'!$A:$A,"ELCSO2")+SUMIFS('SO2'!J:J,'SO2'!$B:$B,$A52,'SO2'!$A:$A,"ETHSO2")+SUMIFS('SO2'!J:J,'SO2'!$B:$B,$A52,'SO2'!$A:$A,"INDSO2")+SUMIFS('SO2'!J:J,'SO2'!$B:$B,$A52,'SO2'!$A:$A,"REFSO2")+SUMIFS('SO2'!J:J,'SO2'!$B:$B,$A52,'SO2'!$A:$A,"RESSO2")+SUMIFS('SO2'!J:J,'SO2'!$B:$B,$A52,'SO2'!$A:$A,"RSSSO2")+SUMIFS('SO2'!J:J,'SO2'!$B:$B,$A52,'SO2'!$A:$A,"TRNSO2")</f>
        <v>1353.3592133484617</v>
      </c>
      <c r="J52" s="21">
        <f>SUMIFS('SO2'!K:K,'SO2'!$B:$B,$A52,'SO2'!$A:$A,"BIOESO2")+SUMIFS('SO2'!K:K,'SO2'!$B:$B,$A52,'SO2'!$A:$A,"COMSO2")+SUMIFS('SO2'!K:K,'SO2'!$B:$B,$A52,'SO2'!$A:$A,"ELCSO2")+SUMIFS('SO2'!K:K,'SO2'!$B:$B,$A52,'SO2'!$A:$A,"ETHSO2")+SUMIFS('SO2'!K:K,'SO2'!$B:$B,$A52,'SO2'!$A:$A,"INDSO2")+SUMIFS('SO2'!K:K,'SO2'!$B:$B,$A52,'SO2'!$A:$A,"REFSO2")+SUMIFS('SO2'!K:K,'SO2'!$B:$B,$A52,'SO2'!$A:$A,"RESSO2")+SUMIFS('SO2'!K:K,'SO2'!$B:$B,$A52,'SO2'!$A:$A,"RSSSO2")+SUMIFS('SO2'!K:K,'SO2'!$B:$B,$A52,'SO2'!$A:$A,"TRNSO2")</f>
        <v>1295.0749033228906</v>
      </c>
      <c r="K52" s="21">
        <f>SUMIFS('SO2'!L:L,'SO2'!$B:$B,$A52,'SO2'!$A:$A,"BIOESO2")+SUMIFS('SO2'!L:L,'SO2'!$B:$B,$A52,'SO2'!$A:$A,"COMSO2")+SUMIFS('SO2'!L:L,'SO2'!$B:$B,$A52,'SO2'!$A:$A,"ELCSO2")+SUMIFS('SO2'!L:L,'SO2'!$B:$B,$A52,'SO2'!$A:$A,"ETHSO2")+SUMIFS('SO2'!L:L,'SO2'!$B:$B,$A52,'SO2'!$A:$A,"INDSO2")+SUMIFS('SO2'!L:L,'SO2'!$B:$B,$A52,'SO2'!$A:$A,"REFSO2")+SUMIFS('SO2'!L:L,'SO2'!$B:$B,$A52,'SO2'!$A:$A,"RESSO2")+SUMIFS('SO2'!L:L,'SO2'!$B:$B,$A52,'SO2'!$A:$A,"RSSSO2")+SUMIFS('SO2'!L:L,'SO2'!$B:$B,$A52,'SO2'!$A:$A,"TRNSO2")</f>
        <v>1230.8410101001521</v>
      </c>
      <c r="M52" s="9" t="str">
        <f t="shared" si="1"/>
        <v>0050</v>
      </c>
      <c r="N52" s="9">
        <f>VLOOKUP($M52,scenarios!$A$2:$I$61,3)</f>
        <v>2060</v>
      </c>
      <c r="O52" s="9" t="str">
        <f>VLOOKUP($M52,scenarios!$A$2:$I$61,4)</f>
        <v>Ref</v>
      </c>
      <c r="P52" s="9" t="str">
        <f>VLOOKUP($M52,scenarios!$A$2:$I$61,5)</f>
        <v>Ref</v>
      </c>
      <c r="Q52" s="9" t="str">
        <f>VLOOKUP($M52,scenarios!$A$2:$I$61,6)</f>
        <v>Ref</v>
      </c>
      <c r="R52" s="9" t="str">
        <f>VLOOKUP($M52,scenarios!$A$2:$I$61,7)</f>
        <v>Doe4</v>
      </c>
      <c r="S52" s="9">
        <f>VLOOKUP($M52,scenarios!$A$2:$I$61,8)</f>
        <v>2030</v>
      </c>
      <c r="T52" s="9">
        <f>VLOOKUP($M52,scenarios!$A$2:$I$61,9)</f>
        <v>70</v>
      </c>
    </row>
    <row r="53" spans="1:20" x14ac:dyDescent="0.3">
      <c r="A53" s="2" t="s">
        <v>134</v>
      </c>
      <c r="B53" s="21">
        <f>SUMIFS('SO2'!C:C,'SO2'!$B:$B,$A53,'SO2'!$A:$A,"BIOESO2")+SUMIFS('SO2'!C:C,'SO2'!$B:$B,$A53,'SO2'!$A:$A,"COMSO2")+SUMIFS('SO2'!C:C,'SO2'!$B:$B,$A53,'SO2'!$A:$A,"ELCSO2")+SUMIFS('SO2'!C:C,'SO2'!$B:$B,$A53,'SO2'!$A:$A,"ETHSO2")+SUMIFS('SO2'!C:C,'SO2'!$B:$B,$A53,'SO2'!$A:$A,"INDSO2")+SUMIFS('SO2'!C:C,'SO2'!$B:$B,$A53,'SO2'!$A:$A,"REFSO2")+SUMIFS('SO2'!C:C,'SO2'!$B:$B,$A53,'SO2'!$A:$A,"RESSO2")+SUMIFS('SO2'!C:C,'SO2'!$B:$B,$A53,'SO2'!$A:$A,"RSSSO2")+SUMIFS('SO2'!C:C,'SO2'!$B:$B,$A53,'SO2'!$A:$A,"TRNSO2")</f>
        <v>7219.9690227027659</v>
      </c>
      <c r="C53" s="21">
        <f>SUMIFS('SO2'!D:D,'SO2'!$B:$B,$A53,'SO2'!$A:$A,"BIOESO2")+SUMIFS('SO2'!D:D,'SO2'!$B:$B,$A53,'SO2'!$A:$A,"COMSO2")+SUMIFS('SO2'!D:D,'SO2'!$B:$B,$A53,'SO2'!$A:$A,"ELCSO2")+SUMIFS('SO2'!D:D,'SO2'!$B:$B,$A53,'SO2'!$A:$A,"ETHSO2")+SUMIFS('SO2'!D:D,'SO2'!$B:$B,$A53,'SO2'!$A:$A,"INDSO2")+SUMIFS('SO2'!D:D,'SO2'!$B:$B,$A53,'SO2'!$A:$A,"REFSO2")+SUMIFS('SO2'!D:D,'SO2'!$B:$B,$A53,'SO2'!$A:$A,"RESSO2")+SUMIFS('SO2'!D:D,'SO2'!$B:$B,$A53,'SO2'!$A:$A,"RSSSO2")+SUMIFS('SO2'!D:D,'SO2'!$B:$B,$A53,'SO2'!$A:$A,"TRNSO2")</f>
        <v>5811.6648658270842</v>
      </c>
      <c r="D53" s="21">
        <f>SUMIFS('SO2'!E:E,'SO2'!$B:$B,$A53,'SO2'!$A:$A,"BIOESO2")+SUMIFS('SO2'!E:E,'SO2'!$B:$B,$A53,'SO2'!$A:$A,"COMSO2")+SUMIFS('SO2'!E:E,'SO2'!$B:$B,$A53,'SO2'!$A:$A,"ELCSO2")+SUMIFS('SO2'!E:E,'SO2'!$B:$B,$A53,'SO2'!$A:$A,"ETHSO2")+SUMIFS('SO2'!E:E,'SO2'!$B:$B,$A53,'SO2'!$A:$A,"INDSO2")+SUMIFS('SO2'!E:E,'SO2'!$B:$B,$A53,'SO2'!$A:$A,"REFSO2")+SUMIFS('SO2'!E:E,'SO2'!$B:$B,$A53,'SO2'!$A:$A,"RESSO2")+SUMIFS('SO2'!E:E,'SO2'!$B:$B,$A53,'SO2'!$A:$A,"RSSSO2")+SUMIFS('SO2'!E:E,'SO2'!$B:$B,$A53,'SO2'!$A:$A,"TRNSO2")</f>
        <v>3222.5594471304735</v>
      </c>
      <c r="E53" s="21">
        <f>SUMIFS('SO2'!F:F,'SO2'!$B:$B,$A53,'SO2'!$A:$A,"BIOESO2")+SUMIFS('SO2'!F:F,'SO2'!$B:$B,$A53,'SO2'!$A:$A,"COMSO2")+SUMIFS('SO2'!F:F,'SO2'!$B:$B,$A53,'SO2'!$A:$A,"ELCSO2")+SUMIFS('SO2'!F:F,'SO2'!$B:$B,$A53,'SO2'!$A:$A,"ETHSO2")+SUMIFS('SO2'!F:F,'SO2'!$B:$B,$A53,'SO2'!$A:$A,"INDSO2")+SUMIFS('SO2'!F:F,'SO2'!$B:$B,$A53,'SO2'!$A:$A,"REFSO2")+SUMIFS('SO2'!F:F,'SO2'!$B:$B,$A53,'SO2'!$A:$A,"RESSO2")+SUMIFS('SO2'!F:F,'SO2'!$B:$B,$A53,'SO2'!$A:$A,"RSSSO2")+SUMIFS('SO2'!F:F,'SO2'!$B:$B,$A53,'SO2'!$A:$A,"TRNSO2")</f>
        <v>2912.1719330507203</v>
      </c>
      <c r="F53" s="21">
        <f>SUMIFS('SO2'!G:G,'SO2'!$B:$B,$A53,'SO2'!$A:$A,"BIOESO2")+SUMIFS('SO2'!G:G,'SO2'!$B:$B,$A53,'SO2'!$A:$A,"COMSO2")+SUMIFS('SO2'!G:G,'SO2'!$B:$B,$A53,'SO2'!$A:$A,"ELCSO2")+SUMIFS('SO2'!G:G,'SO2'!$B:$B,$A53,'SO2'!$A:$A,"ETHSO2")+SUMIFS('SO2'!G:G,'SO2'!$B:$B,$A53,'SO2'!$A:$A,"INDSO2")+SUMIFS('SO2'!G:G,'SO2'!$B:$B,$A53,'SO2'!$A:$A,"REFSO2")+SUMIFS('SO2'!G:G,'SO2'!$B:$B,$A53,'SO2'!$A:$A,"RESSO2")+SUMIFS('SO2'!G:G,'SO2'!$B:$B,$A53,'SO2'!$A:$A,"RSSSO2")+SUMIFS('SO2'!G:G,'SO2'!$B:$B,$A53,'SO2'!$A:$A,"TRNSO2")</f>
        <v>2219.4233198753423</v>
      </c>
      <c r="G53" s="21">
        <f>SUMIFS('SO2'!H:H,'SO2'!$B:$B,$A53,'SO2'!$A:$A,"BIOESO2")+SUMIFS('SO2'!H:H,'SO2'!$B:$B,$A53,'SO2'!$A:$A,"COMSO2")+SUMIFS('SO2'!H:H,'SO2'!$B:$B,$A53,'SO2'!$A:$A,"ELCSO2")+SUMIFS('SO2'!H:H,'SO2'!$B:$B,$A53,'SO2'!$A:$A,"ETHSO2")+SUMIFS('SO2'!H:H,'SO2'!$B:$B,$A53,'SO2'!$A:$A,"INDSO2")+SUMIFS('SO2'!H:H,'SO2'!$B:$B,$A53,'SO2'!$A:$A,"REFSO2")+SUMIFS('SO2'!H:H,'SO2'!$B:$B,$A53,'SO2'!$A:$A,"RESSO2")+SUMIFS('SO2'!H:H,'SO2'!$B:$B,$A53,'SO2'!$A:$A,"RSSSO2")+SUMIFS('SO2'!H:H,'SO2'!$B:$B,$A53,'SO2'!$A:$A,"TRNSO2")</f>
        <v>1722.913431660591</v>
      </c>
      <c r="H53" s="21">
        <f>SUMIFS('SO2'!I:I,'SO2'!$B:$B,$A53,'SO2'!$A:$A,"BIOESO2")+SUMIFS('SO2'!I:I,'SO2'!$B:$B,$A53,'SO2'!$A:$A,"COMSO2")+SUMIFS('SO2'!I:I,'SO2'!$B:$B,$A53,'SO2'!$A:$A,"ELCSO2")+SUMIFS('SO2'!I:I,'SO2'!$B:$B,$A53,'SO2'!$A:$A,"ETHSO2")+SUMIFS('SO2'!I:I,'SO2'!$B:$B,$A53,'SO2'!$A:$A,"INDSO2")+SUMIFS('SO2'!I:I,'SO2'!$B:$B,$A53,'SO2'!$A:$A,"REFSO2")+SUMIFS('SO2'!I:I,'SO2'!$B:$B,$A53,'SO2'!$A:$A,"RESSO2")+SUMIFS('SO2'!I:I,'SO2'!$B:$B,$A53,'SO2'!$A:$A,"RSSSO2")+SUMIFS('SO2'!I:I,'SO2'!$B:$B,$A53,'SO2'!$A:$A,"TRNSO2")</f>
        <v>1605.3682180576977</v>
      </c>
      <c r="I53" s="21">
        <f>SUMIFS('SO2'!J:J,'SO2'!$B:$B,$A53,'SO2'!$A:$A,"BIOESO2")+SUMIFS('SO2'!J:J,'SO2'!$B:$B,$A53,'SO2'!$A:$A,"COMSO2")+SUMIFS('SO2'!J:J,'SO2'!$B:$B,$A53,'SO2'!$A:$A,"ELCSO2")+SUMIFS('SO2'!J:J,'SO2'!$B:$B,$A53,'SO2'!$A:$A,"ETHSO2")+SUMIFS('SO2'!J:J,'SO2'!$B:$B,$A53,'SO2'!$A:$A,"INDSO2")+SUMIFS('SO2'!J:J,'SO2'!$B:$B,$A53,'SO2'!$A:$A,"REFSO2")+SUMIFS('SO2'!J:J,'SO2'!$B:$B,$A53,'SO2'!$A:$A,"RESSO2")+SUMIFS('SO2'!J:J,'SO2'!$B:$B,$A53,'SO2'!$A:$A,"RSSSO2")+SUMIFS('SO2'!J:J,'SO2'!$B:$B,$A53,'SO2'!$A:$A,"TRNSO2")</f>
        <v>1353.35921334574</v>
      </c>
      <c r="J53" s="21">
        <f>SUMIFS('SO2'!K:K,'SO2'!$B:$B,$A53,'SO2'!$A:$A,"BIOESO2")+SUMIFS('SO2'!K:K,'SO2'!$B:$B,$A53,'SO2'!$A:$A,"COMSO2")+SUMIFS('SO2'!K:K,'SO2'!$B:$B,$A53,'SO2'!$A:$A,"ELCSO2")+SUMIFS('SO2'!K:K,'SO2'!$B:$B,$A53,'SO2'!$A:$A,"ETHSO2")+SUMIFS('SO2'!K:K,'SO2'!$B:$B,$A53,'SO2'!$A:$A,"INDSO2")+SUMIFS('SO2'!K:K,'SO2'!$B:$B,$A53,'SO2'!$A:$A,"REFSO2")+SUMIFS('SO2'!K:K,'SO2'!$B:$B,$A53,'SO2'!$A:$A,"RESSO2")+SUMIFS('SO2'!K:K,'SO2'!$B:$B,$A53,'SO2'!$A:$A,"RSSSO2")+SUMIFS('SO2'!K:K,'SO2'!$B:$B,$A53,'SO2'!$A:$A,"TRNSO2")</f>
        <v>1295.0749033374459</v>
      </c>
      <c r="K53" s="21">
        <f>SUMIFS('SO2'!L:L,'SO2'!$B:$B,$A53,'SO2'!$A:$A,"BIOESO2")+SUMIFS('SO2'!L:L,'SO2'!$B:$B,$A53,'SO2'!$A:$A,"COMSO2")+SUMIFS('SO2'!L:L,'SO2'!$B:$B,$A53,'SO2'!$A:$A,"ELCSO2")+SUMIFS('SO2'!L:L,'SO2'!$B:$B,$A53,'SO2'!$A:$A,"ETHSO2")+SUMIFS('SO2'!L:L,'SO2'!$B:$B,$A53,'SO2'!$A:$A,"INDSO2")+SUMIFS('SO2'!L:L,'SO2'!$B:$B,$A53,'SO2'!$A:$A,"REFSO2")+SUMIFS('SO2'!L:L,'SO2'!$B:$B,$A53,'SO2'!$A:$A,"RESSO2")+SUMIFS('SO2'!L:L,'SO2'!$B:$B,$A53,'SO2'!$A:$A,"RSSSO2")+SUMIFS('SO2'!L:L,'SO2'!$B:$B,$A53,'SO2'!$A:$A,"TRNSO2")</f>
        <v>1230.8410100997819</v>
      </c>
      <c r="M53" s="9" t="str">
        <f t="shared" si="1"/>
        <v>0051</v>
      </c>
      <c r="N53" s="9">
        <f>VLOOKUP($M53,scenarios!$A$2:$I$61,3)</f>
        <v>2060</v>
      </c>
      <c r="O53" s="9" t="str">
        <f>VLOOKUP($M53,scenarios!$A$2:$I$61,4)</f>
        <v>Ref</v>
      </c>
      <c r="P53" s="9" t="str">
        <f>VLOOKUP($M53,scenarios!$A$2:$I$61,5)</f>
        <v>Ref</v>
      </c>
      <c r="Q53" s="9" t="str">
        <f>VLOOKUP($M53,scenarios!$A$2:$I$61,6)</f>
        <v>Ref</v>
      </c>
      <c r="R53" s="9" t="str">
        <f>VLOOKUP($M53,scenarios!$A$2:$I$61,7)</f>
        <v>Doe2</v>
      </c>
      <c r="S53" s="9">
        <f>VLOOKUP($M53,scenarios!$A$2:$I$61,8)</f>
        <v>2030</v>
      </c>
      <c r="T53" s="9">
        <f>VLOOKUP($M53,scenarios!$A$2:$I$61,9)</f>
        <v>70</v>
      </c>
    </row>
    <row r="54" spans="1:20" x14ac:dyDescent="0.3">
      <c r="A54" s="2" t="s">
        <v>135</v>
      </c>
      <c r="B54" s="21">
        <f>SUMIFS('SO2'!C:C,'SO2'!$B:$B,$A54,'SO2'!$A:$A,"BIOESO2")+SUMIFS('SO2'!C:C,'SO2'!$B:$B,$A54,'SO2'!$A:$A,"COMSO2")+SUMIFS('SO2'!C:C,'SO2'!$B:$B,$A54,'SO2'!$A:$A,"ELCSO2")+SUMIFS('SO2'!C:C,'SO2'!$B:$B,$A54,'SO2'!$A:$A,"ETHSO2")+SUMIFS('SO2'!C:C,'SO2'!$B:$B,$A54,'SO2'!$A:$A,"INDSO2")+SUMIFS('SO2'!C:C,'SO2'!$B:$B,$A54,'SO2'!$A:$A,"REFSO2")+SUMIFS('SO2'!C:C,'SO2'!$B:$B,$A54,'SO2'!$A:$A,"RESSO2")+SUMIFS('SO2'!C:C,'SO2'!$B:$B,$A54,'SO2'!$A:$A,"RSSSO2")+SUMIFS('SO2'!C:C,'SO2'!$B:$B,$A54,'SO2'!$A:$A,"TRNSO2")</f>
        <v>7219.9676912087125</v>
      </c>
      <c r="C54" s="21">
        <f>SUMIFS('SO2'!D:D,'SO2'!$B:$B,$A54,'SO2'!$A:$A,"BIOESO2")+SUMIFS('SO2'!D:D,'SO2'!$B:$B,$A54,'SO2'!$A:$A,"COMSO2")+SUMIFS('SO2'!D:D,'SO2'!$B:$B,$A54,'SO2'!$A:$A,"ELCSO2")+SUMIFS('SO2'!D:D,'SO2'!$B:$B,$A54,'SO2'!$A:$A,"ETHSO2")+SUMIFS('SO2'!D:D,'SO2'!$B:$B,$A54,'SO2'!$A:$A,"INDSO2")+SUMIFS('SO2'!D:D,'SO2'!$B:$B,$A54,'SO2'!$A:$A,"REFSO2")+SUMIFS('SO2'!D:D,'SO2'!$B:$B,$A54,'SO2'!$A:$A,"RESSO2")+SUMIFS('SO2'!D:D,'SO2'!$B:$B,$A54,'SO2'!$A:$A,"RSSSO2")+SUMIFS('SO2'!D:D,'SO2'!$B:$B,$A54,'SO2'!$A:$A,"TRNSO2")</f>
        <v>5811.7125459127683</v>
      </c>
      <c r="D54" s="21">
        <f>SUMIFS('SO2'!E:E,'SO2'!$B:$B,$A54,'SO2'!$A:$A,"BIOESO2")+SUMIFS('SO2'!E:E,'SO2'!$B:$B,$A54,'SO2'!$A:$A,"COMSO2")+SUMIFS('SO2'!E:E,'SO2'!$B:$B,$A54,'SO2'!$A:$A,"ELCSO2")+SUMIFS('SO2'!E:E,'SO2'!$B:$B,$A54,'SO2'!$A:$A,"ETHSO2")+SUMIFS('SO2'!E:E,'SO2'!$B:$B,$A54,'SO2'!$A:$A,"INDSO2")+SUMIFS('SO2'!E:E,'SO2'!$B:$B,$A54,'SO2'!$A:$A,"REFSO2")+SUMIFS('SO2'!E:E,'SO2'!$B:$B,$A54,'SO2'!$A:$A,"RESSO2")+SUMIFS('SO2'!E:E,'SO2'!$B:$B,$A54,'SO2'!$A:$A,"RSSSO2")+SUMIFS('SO2'!E:E,'SO2'!$B:$B,$A54,'SO2'!$A:$A,"TRNSO2")</f>
        <v>3222.8622598696597</v>
      </c>
      <c r="E54" s="21">
        <f>SUMIFS('SO2'!F:F,'SO2'!$B:$B,$A54,'SO2'!$A:$A,"BIOESO2")+SUMIFS('SO2'!F:F,'SO2'!$B:$B,$A54,'SO2'!$A:$A,"COMSO2")+SUMIFS('SO2'!F:F,'SO2'!$B:$B,$A54,'SO2'!$A:$A,"ELCSO2")+SUMIFS('SO2'!F:F,'SO2'!$B:$B,$A54,'SO2'!$A:$A,"ETHSO2")+SUMIFS('SO2'!F:F,'SO2'!$B:$B,$A54,'SO2'!$A:$A,"INDSO2")+SUMIFS('SO2'!F:F,'SO2'!$B:$B,$A54,'SO2'!$A:$A,"REFSO2")+SUMIFS('SO2'!F:F,'SO2'!$B:$B,$A54,'SO2'!$A:$A,"RESSO2")+SUMIFS('SO2'!F:F,'SO2'!$B:$B,$A54,'SO2'!$A:$A,"RSSSO2")+SUMIFS('SO2'!F:F,'SO2'!$B:$B,$A54,'SO2'!$A:$A,"TRNSO2")</f>
        <v>2910.4871438592372</v>
      </c>
      <c r="F54" s="21">
        <f>SUMIFS('SO2'!G:G,'SO2'!$B:$B,$A54,'SO2'!$A:$A,"BIOESO2")+SUMIFS('SO2'!G:G,'SO2'!$B:$B,$A54,'SO2'!$A:$A,"COMSO2")+SUMIFS('SO2'!G:G,'SO2'!$B:$B,$A54,'SO2'!$A:$A,"ELCSO2")+SUMIFS('SO2'!G:G,'SO2'!$B:$B,$A54,'SO2'!$A:$A,"ETHSO2")+SUMIFS('SO2'!G:G,'SO2'!$B:$B,$A54,'SO2'!$A:$A,"INDSO2")+SUMIFS('SO2'!G:G,'SO2'!$B:$B,$A54,'SO2'!$A:$A,"REFSO2")+SUMIFS('SO2'!G:G,'SO2'!$B:$B,$A54,'SO2'!$A:$A,"RESSO2")+SUMIFS('SO2'!G:G,'SO2'!$B:$B,$A54,'SO2'!$A:$A,"RSSSO2")+SUMIFS('SO2'!G:G,'SO2'!$B:$B,$A54,'SO2'!$A:$A,"TRNSO2")</f>
        <v>2223.8665805648238</v>
      </c>
      <c r="G54" s="21">
        <f>SUMIFS('SO2'!H:H,'SO2'!$B:$B,$A54,'SO2'!$A:$A,"BIOESO2")+SUMIFS('SO2'!H:H,'SO2'!$B:$B,$A54,'SO2'!$A:$A,"COMSO2")+SUMIFS('SO2'!H:H,'SO2'!$B:$B,$A54,'SO2'!$A:$A,"ELCSO2")+SUMIFS('SO2'!H:H,'SO2'!$B:$B,$A54,'SO2'!$A:$A,"ETHSO2")+SUMIFS('SO2'!H:H,'SO2'!$B:$B,$A54,'SO2'!$A:$A,"INDSO2")+SUMIFS('SO2'!H:H,'SO2'!$B:$B,$A54,'SO2'!$A:$A,"REFSO2")+SUMIFS('SO2'!H:H,'SO2'!$B:$B,$A54,'SO2'!$A:$A,"RESSO2")+SUMIFS('SO2'!H:H,'SO2'!$B:$B,$A54,'SO2'!$A:$A,"RSSSO2")+SUMIFS('SO2'!H:H,'SO2'!$B:$B,$A54,'SO2'!$A:$A,"TRNSO2")</f>
        <v>1724.1979675800153</v>
      </c>
      <c r="H54" s="21">
        <f>SUMIFS('SO2'!I:I,'SO2'!$B:$B,$A54,'SO2'!$A:$A,"BIOESO2")+SUMIFS('SO2'!I:I,'SO2'!$B:$B,$A54,'SO2'!$A:$A,"COMSO2")+SUMIFS('SO2'!I:I,'SO2'!$B:$B,$A54,'SO2'!$A:$A,"ELCSO2")+SUMIFS('SO2'!I:I,'SO2'!$B:$B,$A54,'SO2'!$A:$A,"ETHSO2")+SUMIFS('SO2'!I:I,'SO2'!$B:$B,$A54,'SO2'!$A:$A,"INDSO2")+SUMIFS('SO2'!I:I,'SO2'!$B:$B,$A54,'SO2'!$A:$A,"REFSO2")+SUMIFS('SO2'!I:I,'SO2'!$B:$B,$A54,'SO2'!$A:$A,"RESSO2")+SUMIFS('SO2'!I:I,'SO2'!$B:$B,$A54,'SO2'!$A:$A,"RSSSO2")+SUMIFS('SO2'!I:I,'SO2'!$B:$B,$A54,'SO2'!$A:$A,"TRNSO2")</f>
        <v>1599.3402153179964</v>
      </c>
      <c r="I54" s="21">
        <f>SUMIFS('SO2'!J:J,'SO2'!$B:$B,$A54,'SO2'!$A:$A,"BIOESO2")+SUMIFS('SO2'!J:J,'SO2'!$B:$B,$A54,'SO2'!$A:$A,"COMSO2")+SUMIFS('SO2'!J:J,'SO2'!$B:$B,$A54,'SO2'!$A:$A,"ELCSO2")+SUMIFS('SO2'!J:J,'SO2'!$B:$B,$A54,'SO2'!$A:$A,"ETHSO2")+SUMIFS('SO2'!J:J,'SO2'!$B:$B,$A54,'SO2'!$A:$A,"INDSO2")+SUMIFS('SO2'!J:J,'SO2'!$B:$B,$A54,'SO2'!$A:$A,"REFSO2")+SUMIFS('SO2'!J:J,'SO2'!$B:$B,$A54,'SO2'!$A:$A,"RESSO2")+SUMIFS('SO2'!J:J,'SO2'!$B:$B,$A54,'SO2'!$A:$A,"RSSSO2")+SUMIFS('SO2'!J:J,'SO2'!$B:$B,$A54,'SO2'!$A:$A,"TRNSO2")</f>
        <v>1348.6950323500837</v>
      </c>
      <c r="J54" s="21">
        <f>SUMIFS('SO2'!K:K,'SO2'!$B:$B,$A54,'SO2'!$A:$A,"BIOESO2")+SUMIFS('SO2'!K:K,'SO2'!$B:$B,$A54,'SO2'!$A:$A,"COMSO2")+SUMIFS('SO2'!K:K,'SO2'!$B:$B,$A54,'SO2'!$A:$A,"ELCSO2")+SUMIFS('SO2'!K:K,'SO2'!$B:$B,$A54,'SO2'!$A:$A,"ETHSO2")+SUMIFS('SO2'!K:K,'SO2'!$B:$B,$A54,'SO2'!$A:$A,"INDSO2")+SUMIFS('SO2'!K:K,'SO2'!$B:$B,$A54,'SO2'!$A:$A,"REFSO2")+SUMIFS('SO2'!K:K,'SO2'!$B:$B,$A54,'SO2'!$A:$A,"RESSO2")+SUMIFS('SO2'!K:K,'SO2'!$B:$B,$A54,'SO2'!$A:$A,"RSSSO2")+SUMIFS('SO2'!K:K,'SO2'!$B:$B,$A54,'SO2'!$A:$A,"TRNSO2")</f>
        <v>1296.0935618987255</v>
      </c>
      <c r="K54" s="21">
        <f>SUMIFS('SO2'!L:L,'SO2'!$B:$B,$A54,'SO2'!$A:$A,"BIOESO2")+SUMIFS('SO2'!L:L,'SO2'!$B:$B,$A54,'SO2'!$A:$A,"COMSO2")+SUMIFS('SO2'!L:L,'SO2'!$B:$B,$A54,'SO2'!$A:$A,"ELCSO2")+SUMIFS('SO2'!L:L,'SO2'!$B:$B,$A54,'SO2'!$A:$A,"ETHSO2")+SUMIFS('SO2'!L:L,'SO2'!$B:$B,$A54,'SO2'!$A:$A,"INDSO2")+SUMIFS('SO2'!L:L,'SO2'!$B:$B,$A54,'SO2'!$A:$A,"REFSO2")+SUMIFS('SO2'!L:L,'SO2'!$B:$B,$A54,'SO2'!$A:$A,"RESSO2")+SUMIFS('SO2'!L:L,'SO2'!$B:$B,$A54,'SO2'!$A:$A,"RSSSO2")+SUMIFS('SO2'!L:L,'SO2'!$B:$B,$A54,'SO2'!$A:$A,"TRNSO2")</f>
        <v>1220.8126058971548</v>
      </c>
      <c r="M54" s="9" t="str">
        <f t="shared" si="1"/>
        <v>0052</v>
      </c>
      <c r="N54" s="9">
        <f>VLOOKUP($M54,scenarios!$A$2:$I$61,3)</f>
        <v>2060</v>
      </c>
      <c r="O54" s="9" t="str">
        <f>VLOOKUP($M54,scenarios!$A$2:$I$61,4)</f>
        <v>Ref</v>
      </c>
      <c r="P54" s="9" t="str">
        <f>VLOOKUP($M54,scenarios!$A$2:$I$61,5)</f>
        <v>Ref</v>
      </c>
      <c r="Q54" s="9" t="str">
        <f>VLOOKUP($M54,scenarios!$A$2:$I$61,6)</f>
        <v>Linear-Steady</v>
      </c>
      <c r="R54" s="9" t="str">
        <f>VLOOKUP($M54,scenarios!$A$2:$I$61,7)</f>
        <v>Low</v>
      </c>
      <c r="S54" s="9">
        <f>VLOOKUP($M54,scenarios!$A$2:$I$61,8)</f>
        <v>2030</v>
      </c>
      <c r="T54" s="9">
        <f>VLOOKUP($M54,scenarios!$A$2:$I$61,9)</f>
        <v>70</v>
      </c>
    </row>
    <row r="55" spans="1:20" x14ac:dyDescent="0.3">
      <c r="A55" s="2" t="s">
        <v>136</v>
      </c>
      <c r="B55" s="21">
        <f>SUMIFS('SO2'!C:C,'SO2'!$B:$B,$A55,'SO2'!$A:$A,"BIOESO2")+SUMIFS('SO2'!C:C,'SO2'!$B:$B,$A55,'SO2'!$A:$A,"COMSO2")+SUMIFS('SO2'!C:C,'SO2'!$B:$B,$A55,'SO2'!$A:$A,"ELCSO2")+SUMIFS('SO2'!C:C,'SO2'!$B:$B,$A55,'SO2'!$A:$A,"ETHSO2")+SUMIFS('SO2'!C:C,'SO2'!$B:$B,$A55,'SO2'!$A:$A,"INDSO2")+SUMIFS('SO2'!C:C,'SO2'!$B:$B,$A55,'SO2'!$A:$A,"REFSO2")+SUMIFS('SO2'!C:C,'SO2'!$B:$B,$A55,'SO2'!$A:$A,"RESSO2")+SUMIFS('SO2'!C:C,'SO2'!$B:$B,$A55,'SO2'!$A:$A,"RSSSO2")+SUMIFS('SO2'!C:C,'SO2'!$B:$B,$A55,'SO2'!$A:$A,"TRNSO2")</f>
        <v>7219.9676912087125</v>
      </c>
      <c r="C55" s="21">
        <f>SUMIFS('SO2'!D:D,'SO2'!$B:$B,$A55,'SO2'!$A:$A,"BIOESO2")+SUMIFS('SO2'!D:D,'SO2'!$B:$B,$A55,'SO2'!$A:$A,"COMSO2")+SUMIFS('SO2'!D:D,'SO2'!$B:$B,$A55,'SO2'!$A:$A,"ELCSO2")+SUMIFS('SO2'!D:D,'SO2'!$B:$B,$A55,'SO2'!$A:$A,"ETHSO2")+SUMIFS('SO2'!D:D,'SO2'!$B:$B,$A55,'SO2'!$A:$A,"INDSO2")+SUMIFS('SO2'!D:D,'SO2'!$B:$B,$A55,'SO2'!$A:$A,"REFSO2")+SUMIFS('SO2'!D:D,'SO2'!$B:$B,$A55,'SO2'!$A:$A,"RESSO2")+SUMIFS('SO2'!D:D,'SO2'!$B:$B,$A55,'SO2'!$A:$A,"RSSSO2")+SUMIFS('SO2'!D:D,'SO2'!$B:$B,$A55,'SO2'!$A:$A,"TRNSO2")</f>
        <v>5811.6855201204717</v>
      </c>
      <c r="D55" s="21">
        <f>SUMIFS('SO2'!E:E,'SO2'!$B:$B,$A55,'SO2'!$A:$A,"BIOESO2")+SUMIFS('SO2'!E:E,'SO2'!$B:$B,$A55,'SO2'!$A:$A,"COMSO2")+SUMIFS('SO2'!E:E,'SO2'!$B:$B,$A55,'SO2'!$A:$A,"ELCSO2")+SUMIFS('SO2'!E:E,'SO2'!$B:$B,$A55,'SO2'!$A:$A,"ETHSO2")+SUMIFS('SO2'!E:E,'SO2'!$B:$B,$A55,'SO2'!$A:$A,"INDSO2")+SUMIFS('SO2'!E:E,'SO2'!$B:$B,$A55,'SO2'!$A:$A,"REFSO2")+SUMIFS('SO2'!E:E,'SO2'!$B:$B,$A55,'SO2'!$A:$A,"RESSO2")+SUMIFS('SO2'!E:E,'SO2'!$B:$B,$A55,'SO2'!$A:$A,"RSSSO2")+SUMIFS('SO2'!E:E,'SO2'!$B:$B,$A55,'SO2'!$A:$A,"TRNSO2")</f>
        <v>3222.2671417062406</v>
      </c>
      <c r="E55" s="21">
        <f>SUMIFS('SO2'!F:F,'SO2'!$B:$B,$A55,'SO2'!$A:$A,"BIOESO2")+SUMIFS('SO2'!F:F,'SO2'!$B:$B,$A55,'SO2'!$A:$A,"COMSO2")+SUMIFS('SO2'!F:F,'SO2'!$B:$B,$A55,'SO2'!$A:$A,"ELCSO2")+SUMIFS('SO2'!F:F,'SO2'!$B:$B,$A55,'SO2'!$A:$A,"ETHSO2")+SUMIFS('SO2'!F:F,'SO2'!$B:$B,$A55,'SO2'!$A:$A,"INDSO2")+SUMIFS('SO2'!F:F,'SO2'!$B:$B,$A55,'SO2'!$A:$A,"REFSO2")+SUMIFS('SO2'!F:F,'SO2'!$B:$B,$A55,'SO2'!$A:$A,"RESSO2")+SUMIFS('SO2'!F:F,'SO2'!$B:$B,$A55,'SO2'!$A:$A,"RSSSO2")+SUMIFS('SO2'!F:F,'SO2'!$B:$B,$A55,'SO2'!$A:$A,"TRNSO2")</f>
        <v>2910.4248474922038</v>
      </c>
      <c r="F55" s="21">
        <f>SUMIFS('SO2'!G:G,'SO2'!$B:$B,$A55,'SO2'!$A:$A,"BIOESO2")+SUMIFS('SO2'!G:G,'SO2'!$B:$B,$A55,'SO2'!$A:$A,"COMSO2")+SUMIFS('SO2'!G:G,'SO2'!$B:$B,$A55,'SO2'!$A:$A,"ELCSO2")+SUMIFS('SO2'!G:G,'SO2'!$B:$B,$A55,'SO2'!$A:$A,"ETHSO2")+SUMIFS('SO2'!G:G,'SO2'!$B:$B,$A55,'SO2'!$A:$A,"INDSO2")+SUMIFS('SO2'!G:G,'SO2'!$B:$B,$A55,'SO2'!$A:$A,"REFSO2")+SUMIFS('SO2'!G:G,'SO2'!$B:$B,$A55,'SO2'!$A:$A,"RESSO2")+SUMIFS('SO2'!G:G,'SO2'!$B:$B,$A55,'SO2'!$A:$A,"RSSSO2")+SUMIFS('SO2'!G:G,'SO2'!$B:$B,$A55,'SO2'!$A:$A,"TRNSO2")</f>
        <v>2223.8665805526657</v>
      </c>
      <c r="G55" s="21">
        <f>SUMIFS('SO2'!H:H,'SO2'!$B:$B,$A55,'SO2'!$A:$A,"BIOESO2")+SUMIFS('SO2'!H:H,'SO2'!$B:$B,$A55,'SO2'!$A:$A,"COMSO2")+SUMIFS('SO2'!H:H,'SO2'!$B:$B,$A55,'SO2'!$A:$A,"ELCSO2")+SUMIFS('SO2'!H:H,'SO2'!$B:$B,$A55,'SO2'!$A:$A,"ETHSO2")+SUMIFS('SO2'!H:H,'SO2'!$B:$B,$A55,'SO2'!$A:$A,"INDSO2")+SUMIFS('SO2'!H:H,'SO2'!$B:$B,$A55,'SO2'!$A:$A,"REFSO2")+SUMIFS('SO2'!H:H,'SO2'!$B:$B,$A55,'SO2'!$A:$A,"RESSO2")+SUMIFS('SO2'!H:H,'SO2'!$B:$B,$A55,'SO2'!$A:$A,"RSSSO2")+SUMIFS('SO2'!H:H,'SO2'!$B:$B,$A55,'SO2'!$A:$A,"TRNSO2")</f>
        <v>1724.1979675803768</v>
      </c>
      <c r="H55" s="21">
        <f>SUMIFS('SO2'!I:I,'SO2'!$B:$B,$A55,'SO2'!$A:$A,"BIOESO2")+SUMIFS('SO2'!I:I,'SO2'!$B:$B,$A55,'SO2'!$A:$A,"COMSO2")+SUMIFS('SO2'!I:I,'SO2'!$B:$B,$A55,'SO2'!$A:$A,"ELCSO2")+SUMIFS('SO2'!I:I,'SO2'!$B:$B,$A55,'SO2'!$A:$A,"ETHSO2")+SUMIFS('SO2'!I:I,'SO2'!$B:$B,$A55,'SO2'!$A:$A,"INDSO2")+SUMIFS('SO2'!I:I,'SO2'!$B:$B,$A55,'SO2'!$A:$A,"REFSO2")+SUMIFS('SO2'!I:I,'SO2'!$B:$B,$A55,'SO2'!$A:$A,"RESSO2")+SUMIFS('SO2'!I:I,'SO2'!$B:$B,$A55,'SO2'!$A:$A,"RSSSO2")+SUMIFS('SO2'!I:I,'SO2'!$B:$B,$A55,'SO2'!$A:$A,"TRNSO2")</f>
        <v>1598.9743583278073</v>
      </c>
      <c r="I55" s="21">
        <f>SUMIFS('SO2'!J:J,'SO2'!$B:$B,$A55,'SO2'!$A:$A,"BIOESO2")+SUMIFS('SO2'!J:J,'SO2'!$B:$B,$A55,'SO2'!$A:$A,"COMSO2")+SUMIFS('SO2'!J:J,'SO2'!$B:$B,$A55,'SO2'!$A:$A,"ELCSO2")+SUMIFS('SO2'!J:J,'SO2'!$B:$B,$A55,'SO2'!$A:$A,"ETHSO2")+SUMIFS('SO2'!J:J,'SO2'!$B:$B,$A55,'SO2'!$A:$A,"INDSO2")+SUMIFS('SO2'!J:J,'SO2'!$B:$B,$A55,'SO2'!$A:$A,"REFSO2")+SUMIFS('SO2'!J:J,'SO2'!$B:$B,$A55,'SO2'!$A:$A,"RESSO2")+SUMIFS('SO2'!J:J,'SO2'!$B:$B,$A55,'SO2'!$A:$A,"RSSSO2")+SUMIFS('SO2'!J:J,'SO2'!$B:$B,$A55,'SO2'!$A:$A,"TRNSO2")</f>
        <v>1348.6950323504764</v>
      </c>
      <c r="J55" s="21">
        <f>SUMIFS('SO2'!K:K,'SO2'!$B:$B,$A55,'SO2'!$A:$A,"BIOESO2")+SUMIFS('SO2'!K:K,'SO2'!$B:$B,$A55,'SO2'!$A:$A,"COMSO2")+SUMIFS('SO2'!K:K,'SO2'!$B:$B,$A55,'SO2'!$A:$A,"ELCSO2")+SUMIFS('SO2'!K:K,'SO2'!$B:$B,$A55,'SO2'!$A:$A,"ETHSO2")+SUMIFS('SO2'!K:K,'SO2'!$B:$B,$A55,'SO2'!$A:$A,"INDSO2")+SUMIFS('SO2'!K:K,'SO2'!$B:$B,$A55,'SO2'!$A:$A,"REFSO2")+SUMIFS('SO2'!K:K,'SO2'!$B:$B,$A55,'SO2'!$A:$A,"RESSO2")+SUMIFS('SO2'!K:K,'SO2'!$B:$B,$A55,'SO2'!$A:$A,"RSSSO2")+SUMIFS('SO2'!K:K,'SO2'!$B:$B,$A55,'SO2'!$A:$A,"TRNSO2")</f>
        <v>1296.0935618992469</v>
      </c>
      <c r="K55" s="21">
        <f>SUMIFS('SO2'!L:L,'SO2'!$B:$B,$A55,'SO2'!$A:$A,"BIOESO2")+SUMIFS('SO2'!L:L,'SO2'!$B:$B,$A55,'SO2'!$A:$A,"COMSO2")+SUMIFS('SO2'!L:L,'SO2'!$B:$B,$A55,'SO2'!$A:$A,"ELCSO2")+SUMIFS('SO2'!L:L,'SO2'!$B:$B,$A55,'SO2'!$A:$A,"ETHSO2")+SUMIFS('SO2'!L:L,'SO2'!$B:$B,$A55,'SO2'!$A:$A,"INDSO2")+SUMIFS('SO2'!L:L,'SO2'!$B:$B,$A55,'SO2'!$A:$A,"REFSO2")+SUMIFS('SO2'!L:L,'SO2'!$B:$B,$A55,'SO2'!$A:$A,"RESSO2")+SUMIFS('SO2'!L:L,'SO2'!$B:$B,$A55,'SO2'!$A:$A,"RSSSO2")+SUMIFS('SO2'!L:L,'SO2'!$B:$B,$A55,'SO2'!$A:$A,"TRNSO2")</f>
        <v>1220.8126058979251</v>
      </c>
      <c r="M55" s="9" t="str">
        <f t="shared" si="1"/>
        <v>0053</v>
      </c>
      <c r="N55" s="9">
        <f>VLOOKUP($M55,scenarios!$A$2:$I$61,3)</f>
        <v>2060</v>
      </c>
      <c r="O55" s="9" t="str">
        <f>VLOOKUP($M55,scenarios!$A$2:$I$61,4)</f>
        <v>Ref</v>
      </c>
      <c r="P55" s="9" t="str">
        <f>VLOOKUP($M55,scenarios!$A$2:$I$61,5)</f>
        <v>Ref</v>
      </c>
      <c r="Q55" s="9" t="str">
        <f>VLOOKUP($M55,scenarios!$A$2:$I$61,6)</f>
        <v>Linear-Steady</v>
      </c>
      <c r="R55" s="9" t="str">
        <f>VLOOKUP($M55,scenarios!$A$2:$I$61,7)</f>
        <v>Doe4</v>
      </c>
      <c r="S55" s="9">
        <f>VLOOKUP($M55,scenarios!$A$2:$I$61,8)</f>
        <v>2030</v>
      </c>
      <c r="T55" s="9">
        <f>VLOOKUP($M55,scenarios!$A$2:$I$61,9)</f>
        <v>70</v>
      </c>
    </row>
    <row r="56" spans="1:20" x14ac:dyDescent="0.3">
      <c r="A56" s="2" t="s">
        <v>137</v>
      </c>
      <c r="B56" s="21">
        <f>SUMIFS('SO2'!C:C,'SO2'!$B:$B,$A56,'SO2'!$A:$A,"BIOESO2")+SUMIFS('SO2'!C:C,'SO2'!$B:$B,$A56,'SO2'!$A:$A,"COMSO2")+SUMIFS('SO2'!C:C,'SO2'!$B:$B,$A56,'SO2'!$A:$A,"ELCSO2")+SUMIFS('SO2'!C:C,'SO2'!$B:$B,$A56,'SO2'!$A:$A,"ETHSO2")+SUMIFS('SO2'!C:C,'SO2'!$B:$B,$A56,'SO2'!$A:$A,"INDSO2")+SUMIFS('SO2'!C:C,'SO2'!$B:$B,$A56,'SO2'!$A:$A,"REFSO2")+SUMIFS('SO2'!C:C,'SO2'!$B:$B,$A56,'SO2'!$A:$A,"RESSO2")+SUMIFS('SO2'!C:C,'SO2'!$B:$B,$A56,'SO2'!$A:$A,"RSSSO2")+SUMIFS('SO2'!C:C,'SO2'!$B:$B,$A56,'SO2'!$A:$A,"TRNSO2")</f>
        <v>7219.9676912087125</v>
      </c>
      <c r="C56" s="21">
        <f>SUMIFS('SO2'!D:D,'SO2'!$B:$B,$A56,'SO2'!$A:$A,"BIOESO2")+SUMIFS('SO2'!D:D,'SO2'!$B:$B,$A56,'SO2'!$A:$A,"COMSO2")+SUMIFS('SO2'!D:D,'SO2'!$B:$B,$A56,'SO2'!$A:$A,"ELCSO2")+SUMIFS('SO2'!D:D,'SO2'!$B:$B,$A56,'SO2'!$A:$A,"ETHSO2")+SUMIFS('SO2'!D:D,'SO2'!$B:$B,$A56,'SO2'!$A:$A,"INDSO2")+SUMIFS('SO2'!D:D,'SO2'!$B:$B,$A56,'SO2'!$A:$A,"REFSO2")+SUMIFS('SO2'!D:D,'SO2'!$B:$B,$A56,'SO2'!$A:$A,"RESSO2")+SUMIFS('SO2'!D:D,'SO2'!$B:$B,$A56,'SO2'!$A:$A,"RSSSO2")+SUMIFS('SO2'!D:D,'SO2'!$B:$B,$A56,'SO2'!$A:$A,"TRNSO2")</f>
        <v>5811.7125459127683</v>
      </c>
      <c r="D56" s="21">
        <f>SUMIFS('SO2'!E:E,'SO2'!$B:$B,$A56,'SO2'!$A:$A,"BIOESO2")+SUMIFS('SO2'!E:E,'SO2'!$B:$B,$A56,'SO2'!$A:$A,"COMSO2")+SUMIFS('SO2'!E:E,'SO2'!$B:$B,$A56,'SO2'!$A:$A,"ELCSO2")+SUMIFS('SO2'!E:E,'SO2'!$B:$B,$A56,'SO2'!$A:$A,"ETHSO2")+SUMIFS('SO2'!E:E,'SO2'!$B:$B,$A56,'SO2'!$A:$A,"INDSO2")+SUMIFS('SO2'!E:E,'SO2'!$B:$B,$A56,'SO2'!$A:$A,"REFSO2")+SUMIFS('SO2'!E:E,'SO2'!$B:$B,$A56,'SO2'!$A:$A,"RESSO2")+SUMIFS('SO2'!E:E,'SO2'!$B:$B,$A56,'SO2'!$A:$A,"RSSSO2")+SUMIFS('SO2'!E:E,'SO2'!$B:$B,$A56,'SO2'!$A:$A,"TRNSO2")</f>
        <v>3222.8451053080048</v>
      </c>
      <c r="E56" s="21">
        <f>SUMIFS('SO2'!F:F,'SO2'!$B:$B,$A56,'SO2'!$A:$A,"BIOESO2")+SUMIFS('SO2'!F:F,'SO2'!$B:$B,$A56,'SO2'!$A:$A,"COMSO2")+SUMIFS('SO2'!F:F,'SO2'!$B:$B,$A56,'SO2'!$A:$A,"ELCSO2")+SUMIFS('SO2'!F:F,'SO2'!$B:$B,$A56,'SO2'!$A:$A,"ETHSO2")+SUMIFS('SO2'!F:F,'SO2'!$B:$B,$A56,'SO2'!$A:$A,"INDSO2")+SUMIFS('SO2'!F:F,'SO2'!$B:$B,$A56,'SO2'!$A:$A,"REFSO2")+SUMIFS('SO2'!F:F,'SO2'!$B:$B,$A56,'SO2'!$A:$A,"RESSO2")+SUMIFS('SO2'!F:F,'SO2'!$B:$B,$A56,'SO2'!$A:$A,"RSSSO2")+SUMIFS('SO2'!F:F,'SO2'!$B:$B,$A56,'SO2'!$A:$A,"TRNSO2")</f>
        <v>2910.4871438588002</v>
      </c>
      <c r="F56" s="21">
        <f>SUMIFS('SO2'!G:G,'SO2'!$B:$B,$A56,'SO2'!$A:$A,"BIOESO2")+SUMIFS('SO2'!G:G,'SO2'!$B:$B,$A56,'SO2'!$A:$A,"COMSO2")+SUMIFS('SO2'!G:G,'SO2'!$B:$B,$A56,'SO2'!$A:$A,"ELCSO2")+SUMIFS('SO2'!G:G,'SO2'!$B:$B,$A56,'SO2'!$A:$A,"ETHSO2")+SUMIFS('SO2'!G:G,'SO2'!$B:$B,$A56,'SO2'!$A:$A,"INDSO2")+SUMIFS('SO2'!G:G,'SO2'!$B:$B,$A56,'SO2'!$A:$A,"REFSO2")+SUMIFS('SO2'!G:G,'SO2'!$B:$B,$A56,'SO2'!$A:$A,"RESSO2")+SUMIFS('SO2'!G:G,'SO2'!$B:$B,$A56,'SO2'!$A:$A,"RSSSO2")+SUMIFS('SO2'!G:G,'SO2'!$B:$B,$A56,'SO2'!$A:$A,"TRNSO2")</f>
        <v>2223.8665807510006</v>
      </c>
      <c r="G56" s="21">
        <f>SUMIFS('SO2'!H:H,'SO2'!$B:$B,$A56,'SO2'!$A:$A,"BIOESO2")+SUMIFS('SO2'!H:H,'SO2'!$B:$B,$A56,'SO2'!$A:$A,"COMSO2")+SUMIFS('SO2'!H:H,'SO2'!$B:$B,$A56,'SO2'!$A:$A,"ELCSO2")+SUMIFS('SO2'!H:H,'SO2'!$B:$B,$A56,'SO2'!$A:$A,"ETHSO2")+SUMIFS('SO2'!H:H,'SO2'!$B:$B,$A56,'SO2'!$A:$A,"INDSO2")+SUMIFS('SO2'!H:H,'SO2'!$B:$B,$A56,'SO2'!$A:$A,"REFSO2")+SUMIFS('SO2'!H:H,'SO2'!$B:$B,$A56,'SO2'!$A:$A,"RESSO2")+SUMIFS('SO2'!H:H,'SO2'!$B:$B,$A56,'SO2'!$A:$A,"RSSSO2")+SUMIFS('SO2'!H:H,'SO2'!$B:$B,$A56,'SO2'!$A:$A,"TRNSO2")</f>
        <v>1724.1979675800694</v>
      </c>
      <c r="H56" s="21">
        <f>SUMIFS('SO2'!I:I,'SO2'!$B:$B,$A56,'SO2'!$A:$A,"BIOESO2")+SUMIFS('SO2'!I:I,'SO2'!$B:$B,$A56,'SO2'!$A:$A,"COMSO2")+SUMIFS('SO2'!I:I,'SO2'!$B:$B,$A56,'SO2'!$A:$A,"ELCSO2")+SUMIFS('SO2'!I:I,'SO2'!$B:$B,$A56,'SO2'!$A:$A,"ETHSO2")+SUMIFS('SO2'!I:I,'SO2'!$B:$B,$A56,'SO2'!$A:$A,"INDSO2")+SUMIFS('SO2'!I:I,'SO2'!$B:$B,$A56,'SO2'!$A:$A,"REFSO2")+SUMIFS('SO2'!I:I,'SO2'!$B:$B,$A56,'SO2'!$A:$A,"RESSO2")+SUMIFS('SO2'!I:I,'SO2'!$B:$B,$A56,'SO2'!$A:$A,"RSSSO2")+SUMIFS('SO2'!I:I,'SO2'!$B:$B,$A56,'SO2'!$A:$A,"TRNSO2")</f>
        <v>1599.3402153347824</v>
      </c>
      <c r="I56" s="21">
        <f>SUMIFS('SO2'!J:J,'SO2'!$B:$B,$A56,'SO2'!$A:$A,"BIOESO2")+SUMIFS('SO2'!J:J,'SO2'!$B:$B,$A56,'SO2'!$A:$A,"COMSO2")+SUMIFS('SO2'!J:J,'SO2'!$B:$B,$A56,'SO2'!$A:$A,"ELCSO2")+SUMIFS('SO2'!J:J,'SO2'!$B:$B,$A56,'SO2'!$A:$A,"ETHSO2")+SUMIFS('SO2'!J:J,'SO2'!$B:$B,$A56,'SO2'!$A:$A,"INDSO2")+SUMIFS('SO2'!J:J,'SO2'!$B:$B,$A56,'SO2'!$A:$A,"REFSO2")+SUMIFS('SO2'!J:J,'SO2'!$B:$B,$A56,'SO2'!$A:$A,"RESSO2")+SUMIFS('SO2'!J:J,'SO2'!$B:$B,$A56,'SO2'!$A:$A,"RSSSO2")+SUMIFS('SO2'!J:J,'SO2'!$B:$B,$A56,'SO2'!$A:$A,"TRNSO2")</f>
        <v>1348.6950323501442</v>
      </c>
      <c r="J56" s="21">
        <f>SUMIFS('SO2'!K:K,'SO2'!$B:$B,$A56,'SO2'!$A:$A,"BIOESO2")+SUMIFS('SO2'!K:K,'SO2'!$B:$B,$A56,'SO2'!$A:$A,"COMSO2")+SUMIFS('SO2'!K:K,'SO2'!$B:$B,$A56,'SO2'!$A:$A,"ELCSO2")+SUMIFS('SO2'!K:K,'SO2'!$B:$B,$A56,'SO2'!$A:$A,"ETHSO2")+SUMIFS('SO2'!K:K,'SO2'!$B:$B,$A56,'SO2'!$A:$A,"INDSO2")+SUMIFS('SO2'!K:K,'SO2'!$B:$B,$A56,'SO2'!$A:$A,"REFSO2")+SUMIFS('SO2'!K:K,'SO2'!$B:$B,$A56,'SO2'!$A:$A,"RESSO2")+SUMIFS('SO2'!K:K,'SO2'!$B:$B,$A56,'SO2'!$A:$A,"RSSSO2")+SUMIFS('SO2'!K:K,'SO2'!$B:$B,$A56,'SO2'!$A:$A,"TRNSO2")</f>
        <v>1296.0935618984993</v>
      </c>
      <c r="K56" s="21">
        <f>SUMIFS('SO2'!L:L,'SO2'!$B:$B,$A56,'SO2'!$A:$A,"BIOESO2")+SUMIFS('SO2'!L:L,'SO2'!$B:$B,$A56,'SO2'!$A:$A,"COMSO2")+SUMIFS('SO2'!L:L,'SO2'!$B:$B,$A56,'SO2'!$A:$A,"ELCSO2")+SUMIFS('SO2'!L:L,'SO2'!$B:$B,$A56,'SO2'!$A:$A,"ETHSO2")+SUMIFS('SO2'!L:L,'SO2'!$B:$B,$A56,'SO2'!$A:$A,"INDSO2")+SUMIFS('SO2'!L:L,'SO2'!$B:$B,$A56,'SO2'!$A:$A,"REFSO2")+SUMIFS('SO2'!L:L,'SO2'!$B:$B,$A56,'SO2'!$A:$A,"RESSO2")+SUMIFS('SO2'!L:L,'SO2'!$B:$B,$A56,'SO2'!$A:$A,"RSSSO2")+SUMIFS('SO2'!L:L,'SO2'!$B:$B,$A56,'SO2'!$A:$A,"TRNSO2")</f>
        <v>1220.8126058971015</v>
      </c>
      <c r="M56" s="9" t="str">
        <f t="shared" si="1"/>
        <v>0054</v>
      </c>
      <c r="N56" s="9">
        <f>VLOOKUP($M56,scenarios!$A$2:$I$61,3)</f>
        <v>2060</v>
      </c>
      <c r="O56" s="9" t="str">
        <f>VLOOKUP($M56,scenarios!$A$2:$I$61,4)</f>
        <v>Ref</v>
      </c>
      <c r="P56" s="9" t="str">
        <f>VLOOKUP($M56,scenarios!$A$2:$I$61,5)</f>
        <v>Ref</v>
      </c>
      <c r="Q56" s="9" t="str">
        <f>VLOOKUP($M56,scenarios!$A$2:$I$61,6)</f>
        <v>Linear-Steady</v>
      </c>
      <c r="R56" s="9" t="str">
        <f>VLOOKUP($M56,scenarios!$A$2:$I$61,7)</f>
        <v>Doe2</v>
      </c>
      <c r="S56" s="9">
        <f>VLOOKUP($M56,scenarios!$A$2:$I$61,8)</f>
        <v>2030</v>
      </c>
      <c r="T56" s="9">
        <f>VLOOKUP($M56,scenarios!$A$2:$I$61,9)</f>
        <v>70</v>
      </c>
    </row>
    <row r="57" spans="1:20" x14ac:dyDescent="0.3">
      <c r="A57" s="2" t="s">
        <v>195</v>
      </c>
      <c r="B57" s="21">
        <f>SUMIFS('SO2'!C:C,'SO2'!$B:$B,$A57,'SO2'!$A:$A,"BIOESO2")+SUMIFS('SO2'!C:C,'SO2'!$B:$B,$A57,'SO2'!$A:$A,"COMSO2")+SUMIFS('SO2'!C:C,'SO2'!$B:$B,$A57,'SO2'!$A:$A,"ELCSO2")+SUMIFS('SO2'!C:C,'SO2'!$B:$B,$A57,'SO2'!$A:$A,"ETHSO2")+SUMIFS('SO2'!C:C,'SO2'!$B:$B,$A57,'SO2'!$A:$A,"INDSO2")+SUMIFS('SO2'!C:C,'SO2'!$B:$B,$A57,'SO2'!$A:$A,"REFSO2")+SUMIFS('SO2'!C:C,'SO2'!$B:$B,$A57,'SO2'!$A:$A,"RESSO2")+SUMIFS('SO2'!C:C,'SO2'!$B:$B,$A57,'SO2'!$A:$A,"RSSSO2")+SUMIFS('SO2'!C:C,'SO2'!$B:$B,$A57,'SO2'!$A:$A,"TRNSO2")</f>
        <v>7219.9676916238959</v>
      </c>
      <c r="C57" s="21">
        <f>SUMIFS('SO2'!D:D,'SO2'!$B:$B,$A57,'SO2'!$A:$A,"BIOESO2")+SUMIFS('SO2'!D:D,'SO2'!$B:$B,$A57,'SO2'!$A:$A,"COMSO2")+SUMIFS('SO2'!D:D,'SO2'!$B:$B,$A57,'SO2'!$A:$A,"ELCSO2")+SUMIFS('SO2'!D:D,'SO2'!$B:$B,$A57,'SO2'!$A:$A,"ETHSO2")+SUMIFS('SO2'!D:D,'SO2'!$B:$B,$A57,'SO2'!$A:$A,"INDSO2")+SUMIFS('SO2'!D:D,'SO2'!$B:$B,$A57,'SO2'!$A:$A,"REFSO2")+SUMIFS('SO2'!D:D,'SO2'!$B:$B,$A57,'SO2'!$A:$A,"RESSO2")+SUMIFS('SO2'!D:D,'SO2'!$B:$B,$A57,'SO2'!$A:$A,"RSSSO2")+SUMIFS('SO2'!D:D,'SO2'!$B:$B,$A57,'SO2'!$A:$A,"TRNSO2")</f>
        <v>5811.7665574804287</v>
      </c>
      <c r="D57" s="21">
        <f>SUMIFS('SO2'!E:E,'SO2'!$B:$B,$A57,'SO2'!$A:$A,"BIOESO2")+SUMIFS('SO2'!E:E,'SO2'!$B:$B,$A57,'SO2'!$A:$A,"COMSO2")+SUMIFS('SO2'!E:E,'SO2'!$B:$B,$A57,'SO2'!$A:$A,"ELCSO2")+SUMIFS('SO2'!E:E,'SO2'!$B:$B,$A57,'SO2'!$A:$A,"ETHSO2")+SUMIFS('SO2'!E:E,'SO2'!$B:$B,$A57,'SO2'!$A:$A,"INDSO2")+SUMIFS('SO2'!E:E,'SO2'!$B:$B,$A57,'SO2'!$A:$A,"REFSO2")+SUMIFS('SO2'!E:E,'SO2'!$B:$B,$A57,'SO2'!$A:$A,"RESSO2")+SUMIFS('SO2'!E:E,'SO2'!$B:$B,$A57,'SO2'!$A:$A,"RSSSO2")+SUMIFS('SO2'!E:E,'SO2'!$B:$B,$A57,'SO2'!$A:$A,"TRNSO2")</f>
        <v>3222.4138503905269</v>
      </c>
      <c r="E57" s="21">
        <f>SUMIFS('SO2'!F:F,'SO2'!$B:$B,$A57,'SO2'!$A:$A,"BIOESO2")+SUMIFS('SO2'!F:F,'SO2'!$B:$B,$A57,'SO2'!$A:$A,"COMSO2")+SUMIFS('SO2'!F:F,'SO2'!$B:$B,$A57,'SO2'!$A:$A,"ELCSO2")+SUMIFS('SO2'!F:F,'SO2'!$B:$B,$A57,'SO2'!$A:$A,"ETHSO2")+SUMIFS('SO2'!F:F,'SO2'!$B:$B,$A57,'SO2'!$A:$A,"INDSO2")+SUMIFS('SO2'!F:F,'SO2'!$B:$B,$A57,'SO2'!$A:$A,"REFSO2")+SUMIFS('SO2'!F:F,'SO2'!$B:$B,$A57,'SO2'!$A:$A,"RESSO2")+SUMIFS('SO2'!F:F,'SO2'!$B:$B,$A57,'SO2'!$A:$A,"RSSSO2")+SUMIFS('SO2'!F:F,'SO2'!$B:$B,$A57,'SO2'!$A:$A,"TRNSO2")</f>
        <v>2911.1244273278371</v>
      </c>
      <c r="F57" s="21">
        <f>SUMIFS('SO2'!G:G,'SO2'!$B:$B,$A57,'SO2'!$A:$A,"BIOESO2")+SUMIFS('SO2'!G:G,'SO2'!$B:$B,$A57,'SO2'!$A:$A,"COMSO2")+SUMIFS('SO2'!G:G,'SO2'!$B:$B,$A57,'SO2'!$A:$A,"ELCSO2")+SUMIFS('SO2'!G:G,'SO2'!$B:$B,$A57,'SO2'!$A:$A,"ETHSO2")+SUMIFS('SO2'!G:G,'SO2'!$B:$B,$A57,'SO2'!$A:$A,"INDSO2")+SUMIFS('SO2'!G:G,'SO2'!$B:$B,$A57,'SO2'!$A:$A,"REFSO2")+SUMIFS('SO2'!G:G,'SO2'!$B:$B,$A57,'SO2'!$A:$A,"RESSO2")+SUMIFS('SO2'!G:G,'SO2'!$B:$B,$A57,'SO2'!$A:$A,"RSSSO2")+SUMIFS('SO2'!G:G,'SO2'!$B:$B,$A57,'SO2'!$A:$A,"TRNSO2")</f>
        <v>2220.1450461026607</v>
      </c>
      <c r="G57" s="21">
        <f>SUMIFS('SO2'!H:H,'SO2'!$B:$B,$A57,'SO2'!$A:$A,"BIOESO2")+SUMIFS('SO2'!H:H,'SO2'!$B:$B,$A57,'SO2'!$A:$A,"COMSO2")+SUMIFS('SO2'!H:H,'SO2'!$B:$B,$A57,'SO2'!$A:$A,"ELCSO2")+SUMIFS('SO2'!H:H,'SO2'!$B:$B,$A57,'SO2'!$A:$A,"ETHSO2")+SUMIFS('SO2'!H:H,'SO2'!$B:$B,$A57,'SO2'!$A:$A,"INDSO2")+SUMIFS('SO2'!H:H,'SO2'!$B:$B,$A57,'SO2'!$A:$A,"REFSO2")+SUMIFS('SO2'!H:H,'SO2'!$B:$B,$A57,'SO2'!$A:$A,"RESSO2")+SUMIFS('SO2'!H:H,'SO2'!$B:$B,$A57,'SO2'!$A:$A,"RSSSO2")+SUMIFS('SO2'!H:H,'SO2'!$B:$B,$A57,'SO2'!$A:$A,"TRNSO2")</f>
        <v>1722.5328516700843</v>
      </c>
      <c r="H57" s="21">
        <f>SUMIFS('SO2'!I:I,'SO2'!$B:$B,$A57,'SO2'!$A:$A,"BIOESO2")+SUMIFS('SO2'!I:I,'SO2'!$B:$B,$A57,'SO2'!$A:$A,"COMSO2")+SUMIFS('SO2'!I:I,'SO2'!$B:$B,$A57,'SO2'!$A:$A,"ELCSO2")+SUMIFS('SO2'!I:I,'SO2'!$B:$B,$A57,'SO2'!$A:$A,"ETHSO2")+SUMIFS('SO2'!I:I,'SO2'!$B:$B,$A57,'SO2'!$A:$A,"INDSO2")+SUMIFS('SO2'!I:I,'SO2'!$B:$B,$A57,'SO2'!$A:$A,"REFSO2")+SUMIFS('SO2'!I:I,'SO2'!$B:$B,$A57,'SO2'!$A:$A,"RESSO2")+SUMIFS('SO2'!I:I,'SO2'!$B:$B,$A57,'SO2'!$A:$A,"RSSSO2")+SUMIFS('SO2'!I:I,'SO2'!$B:$B,$A57,'SO2'!$A:$A,"TRNSO2")</f>
        <v>1600.3285365961694</v>
      </c>
      <c r="I57" s="21">
        <f>SUMIFS('SO2'!J:J,'SO2'!$B:$B,$A57,'SO2'!$A:$A,"BIOESO2")+SUMIFS('SO2'!J:J,'SO2'!$B:$B,$A57,'SO2'!$A:$A,"COMSO2")+SUMIFS('SO2'!J:J,'SO2'!$B:$B,$A57,'SO2'!$A:$A,"ELCSO2")+SUMIFS('SO2'!J:J,'SO2'!$B:$B,$A57,'SO2'!$A:$A,"ETHSO2")+SUMIFS('SO2'!J:J,'SO2'!$B:$B,$A57,'SO2'!$A:$A,"INDSO2")+SUMIFS('SO2'!J:J,'SO2'!$B:$B,$A57,'SO2'!$A:$A,"REFSO2")+SUMIFS('SO2'!J:J,'SO2'!$B:$B,$A57,'SO2'!$A:$A,"RESSO2")+SUMIFS('SO2'!J:J,'SO2'!$B:$B,$A57,'SO2'!$A:$A,"RSSSO2")+SUMIFS('SO2'!J:J,'SO2'!$B:$B,$A57,'SO2'!$A:$A,"TRNSO2")</f>
        <v>1349.9891445642111</v>
      </c>
      <c r="J57" s="21">
        <f>SUMIFS('SO2'!K:K,'SO2'!$B:$B,$A57,'SO2'!$A:$A,"BIOESO2")+SUMIFS('SO2'!K:K,'SO2'!$B:$B,$A57,'SO2'!$A:$A,"COMSO2")+SUMIFS('SO2'!K:K,'SO2'!$B:$B,$A57,'SO2'!$A:$A,"ELCSO2")+SUMIFS('SO2'!K:K,'SO2'!$B:$B,$A57,'SO2'!$A:$A,"ETHSO2")+SUMIFS('SO2'!K:K,'SO2'!$B:$B,$A57,'SO2'!$A:$A,"INDSO2")+SUMIFS('SO2'!K:K,'SO2'!$B:$B,$A57,'SO2'!$A:$A,"REFSO2")+SUMIFS('SO2'!K:K,'SO2'!$B:$B,$A57,'SO2'!$A:$A,"RESSO2")+SUMIFS('SO2'!K:K,'SO2'!$B:$B,$A57,'SO2'!$A:$A,"RSSSO2")+SUMIFS('SO2'!K:K,'SO2'!$B:$B,$A57,'SO2'!$A:$A,"TRNSO2")</f>
        <v>1297.028329259666</v>
      </c>
      <c r="K57" s="21">
        <f>SUMIFS('SO2'!L:L,'SO2'!$B:$B,$A57,'SO2'!$A:$A,"BIOESO2")+SUMIFS('SO2'!L:L,'SO2'!$B:$B,$A57,'SO2'!$A:$A,"COMSO2")+SUMIFS('SO2'!L:L,'SO2'!$B:$B,$A57,'SO2'!$A:$A,"ELCSO2")+SUMIFS('SO2'!L:L,'SO2'!$B:$B,$A57,'SO2'!$A:$A,"ETHSO2")+SUMIFS('SO2'!L:L,'SO2'!$B:$B,$A57,'SO2'!$A:$A,"INDSO2")+SUMIFS('SO2'!L:L,'SO2'!$B:$B,$A57,'SO2'!$A:$A,"REFSO2")+SUMIFS('SO2'!L:L,'SO2'!$B:$B,$A57,'SO2'!$A:$A,"RESSO2")+SUMIFS('SO2'!L:L,'SO2'!$B:$B,$A57,'SO2'!$A:$A,"RSSSO2")+SUMIFS('SO2'!L:L,'SO2'!$B:$B,$A57,'SO2'!$A:$A,"TRNSO2")</f>
        <v>1219.3600056774721</v>
      </c>
      <c r="M57" s="9" t="str">
        <f t="shared" si="1"/>
        <v>0055</v>
      </c>
      <c r="N57" s="9">
        <f>VLOOKUP($M57,scenarios!$A$2:$I$61,3)</f>
        <v>2060</v>
      </c>
      <c r="O57" s="9" t="str">
        <f>VLOOKUP($M57,scenarios!$A$2:$I$61,4)</f>
        <v>Ref</v>
      </c>
      <c r="P57" s="9">
        <f>VLOOKUP($M57,scenarios!$A$2:$I$61,5)</f>
        <v>10</v>
      </c>
      <c r="Q57" s="9" t="str">
        <f>VLOOKUP($M57,scenarios!$A$2:$I$61,6)</f>
        <v>Linear-Steady</v>
      </c>
      <c r="R57" s="9" t="str">
        <f>VLOOKUP($M57,scenarios!$A$2:$I$61,7)</f>
        <v>Low</v>
      </c>
      <c r="S57" s="9">
        <f>VLOOKUP($M57,scenarios!$A$2:$I$61,8)</f>
        <v>2030</v>
      </c>
      <c r="T57" s="9">
        <f>VLOOKUP($M57,scenarios!$A$2:$I$61,9)</f>
        <v>70</v>
      </c>
    </row>
    <row r="58" spans="1:20" x14ac:dyDescent="0.3">
      <c r="A58" s="2" t="s">
        <v>196</v>
      </c>
      <c r="B58" s="21">
        <f>SUMIFS('SO2'!C:C,'SO2'!$B:$B,$A58,'SO2'!$A:$A,"BIOESO2")+SUMIFS('SO2'!C:C,'SO2'!$B:$B,$A58,'SO2'!$A:$A,"COMSO2")+SUMIFS('SO2'!C:C,'SO2'!$B:$B,$A58,'SO2'!$A:$A,"ELCSO2")+SUMIFS('SO2'!C:C,'SO2'!$B:$B,$A58,'SO2'!$A:$A,"ETHSO2")+SUMIFS('SO2'!C:C,'SO2'!$B:$B,$A58,'SO2'!$A:$A,"INDSO2")+SUMIFS('SO2'!C:C,'SO2'!$B:$B,$A58,'SO2'!$A:$A,"REFSO2")+SUMIFS('SO2'!C:C,'SO2'!$B:$B,$A58,'SO2'!$A:$A,"RESSO2")+SUMIFS('SO2'!C:C,'SO2'!$B:$B,$A58,'SO2'!$A:$A,"RSSSO2")+SUMIFS('SO2'!C:C,'SO2'!$B:$B,$A58,'SO2'!$A:$A,"TRNSO2")</f>
        <v>7219.9676916238959</v>
      </c>
      <c r="C58" s="21">
        <f>SUMIFS('SO2'!D:D,'SO2'!$B:$B,$A58,'SO2'!$A:$A,"BIOESO2")+SUMIFS('SO2'!D:D,'SO2'!$B:$B,$A58,'SO2'!$A:$A,"COMSO2")+SUMIFS('SO2'!D:D,'SO2'!$B:$B,$A58,'SO2'!$A:$A,"ELCSO2")+SUMIFS('SO2'!D:D,'SO2'!$B:$B,$A58,'SO2'!$A:$A,"ETHSO2")+SUMIFS('SO2'!D:D,'SO2'!$B:$B,$A58,'SO2'!$A:$A,"INDSO2")+SUMIFS('SO2'!D:D,'SO2'!$B:$B,$A58,'SO2'!$A:$A,"REFSO2")+SUMIFS('SO2'!D:D,'SO2'!$B:$B,$A58,'SO2'!$A:$A,"RESSO2")+SUMIFS('SO2'!D:D,'SO2'!$B:$B,$A58,'SO2'!$A:$A,"RSSSO2")+SUMIFS('SO2'!D:D,'SO2'!$B:$B,$A58,'SO2'!$A:$A,"TRNSO2")</f>
        <v>5811.7665574804287</v>
      </c>
      <c r="D58" s="21">
        <f>SUMIFS('SO2'!E:E,'SO2'!$B:$B,$A58,'SO2'!$A:$A,"BIOESO2")+SUMIFS('SO2'!E:E,'SO2'!$B:$B,$A58,'SO2'!$A:$A,"COMSO2")+SUMIFS('SO2'!E:E,'SO2'!$B:$B,$A58,'SO2'!$A:$A,"ELCSO2")+SUMIFS('SO2'!E:E,'SO2'!$B:$B,$A58,'SO2'!$A:$A,"ETHSO2")+SUMIFS('SO2'!E:E,'SO2'!$B:$B,$A58,'SO2'!$A:$A,"INDSO2")+SUMIFS('SO2'!E:E,'SO2'!$B:$B,$A58,'SO2'!$A:$A,"REFSO2")+SUMIFS('SO2'!E:E,'SO2'!$B:$B,$A58,'SO2'!$A:$A,"RESSO2")+SUMIFS('SO2'!E:E,'SO2'!$B:$B,$A58,'SO2'!$A:$A,"RSSSO2")+SUMIFS('SO2'!E:E,'SO2'!$B:$B,$A58,'SO2'!$A:$A,"TRNSO2")</f>
        <v>3222.4138503905269</v>
      </c>
      <c r="E58" s="21">
        <f>SUMIFS('SO2'!F:F,'SO2'!$B:$B,$A58,'SO2'!$A:$A,"BIOESO2")+SUMIFS('SO2'!F:F,'SO2'!$B:$B,$A58,'SO2'!$A:$A,"COMSO2")+SUMIFS('SO2'!F:F,'SO2'!$B:$B,$A58,'SO2'!$A:$A,"ELCSO2")+SUMIFS('SO2'!F:F,'SO2'!$B:$B,$A58,'SO2'!$A:$A,"ETHSO2")+SUMIFS('SO2'!F:F,'SO2'!$B:$B,$A58,'SO2'!$A:$A,"INDSO2")+SUMIFS('SO2'!F:F,'SO2'!$B:$B,$A58,'SO2'!$A:$A,"REFSO2")+SUMIFS('SO2'!F:F,'SO2'!$B:$B,$A58,'SO2'!$A:$A,"RESSO2")+SUMIFS('SO2'!F:F,'SO2'!$B:$B,$A58,'SO2'!$A:$A,"RSSSO2")+SUMIFS('SO2'!F:F,'SO2'!$B:$B,$A58,'SO2'!$A:$A,"TRNSO2")</f>
        <v>2911.124427327838</v>
      </c>
      <c r="F58" s="21">
        <f>SUMIFS('SO2'!G:G,'SO2'!$B:$B,$A58,'SO2'!$A:$A,"BIOESO2")+SUMIFS('SO2'!G:G,'SO2'!$B:$B,$A58,'SO2'!$A:$A,"COMSO2")+SUMIFS('SO2'!G:G,'SO2'!$B:$B,$A58,'SO2'!$A:$A,"ELCSO2")+SUMIFS('SO2'!G:G,'SO2'!$B:$B,$A58,'SO2'!$A:$A,"ETHSO2")+SUMIFS('SO2'!G:G,'SO2'!$B:$B,$A58,'SO2'!$A:$A,"INDSO2")+SUMIFS('SO2'!G:G,'SO2'!$B:$B,$A58,'SO2'!$A:$A,"REFSO2")+SUMIFS('SO2'!G:G,'SO2'!$B:$B,$A58,'SO2'!$A:$A,"RESSO2")+SUMIFS('SO2'!G:G,'SO2'!$B:$B,$A58,'SO2'!$A:$A,"RSSSO2")+SUMIFS('SO2'!G:G,'SO2'!$B:$B,$A58,'SO2'!$A:$A,"TRNSO2")</f>
        <v>2220.1450461026566</v>
      </c>
      <c r="G58" s="21">
        <f>SUMIFS('SO2'!H:H,'SO2'!$B:$B,$A58,'SO2'!$A:$A,"BIOESO2")+SUMIFS('SO2'!H:H,'SO2'!$B:$B,$A58,'SO2'!$A:$A,"COMSO2")+SUMIFS('SO2'!H:H,'SO2'!$B:$B,$A58,'SO2'!$A:$A,"ELCSO2")+SUMIFS('SO2'!H:H,'SO2'!$B:$B,$A58,'SO2'!$A:$A,"ETHSO2")+SUMIFS('SO2'!H:H,'SO2'!$B:$B,$A58,'SO2'!$A:$A,"INDSO2")+SUMIFS('SO2'!H:H,'SO2'!$B:$B,$A58,'SO2'!$A:$A,"REFSO2")+SUMIFS('SO2'!H:H,'SO2'!$B:$B,$A58,'SO2'!$A:$A,"RESSO2")+SUMIFS('SO2'!H:H,'SO2'!$B:$B,$A58,'SO2'!$A:$A,"RSSSO2")+SUMIFS('SO2'!H:H,'SO2'!$B:$B,$A58,'SO2'!$A:$A,"TRNSO2")</f>
        <v>1722.5328516700838</v>
      </c>
      <c r="H58" s="21">
        <f>SUMIFS('SO2'!I:I,'SO2'!$B:$B,$A58,'SO2'!$A:$A,"BIOESO2")+SUMIFS('SO2'!I:I,'SO2'!$B:$B,$A58,'SO2'!$A:$A,"COMSO2")+SUMIFS('SO2'!I:I,'SO2'!$B:$B,$A58,'SO2'!$A:$A,"ELCSO2")+SUMIFS('SO2'!I:I,'SO2'!$B:$B,$A58,'SO2'!$A:$A,"ETHSO2")+SUMIFS('SO2'!I:I,'SO2'!$B:$B,$A58,'SO2'!$A:$A,"INDSO2")+SUMIFS('SO2'!I:I,'SO2'!$B:$B,$A58,'SO2'!$A:$A,"REFSO2")+SUMIFS('SO2'!I:I,'SO2'!$B:$B,$A58,'SO2'!$A:$A,"RESSO2")+SUMIFS('SO2'!I:I,'SO2'!$B:$B,$A58,'SO2'!$A:$A,"RSSSO2")+SUMIFS('SO2'!I:I,'SO2'!$B:$B,$A58,'SO2'!$A:$A,"TRNSO2")</f>
        <v>1600.328536596169</v>
      </c>
      <c r="I58" s="21">
        <f>SUMIFS('SO2'!J:J,'SO2'!$B:$B,$A58,'SO2'!$A:$A,"BIOESO2")+SUMIFS('SO2'!J:J,'SO2'!$B:$B,$A58,'SO2'!$A:$A,"COMSO2")+SUMIFS('SO2'!J:J,'SO2'!$B:$B,$A58,'SO2'!$A:$A,"ELCSO2")+SUMIFS('SO2'!J:J,'SO2'!$B:$B,$A58,'SO2'!$A:$A,"ETHSO2")+SUMIFS('SO2'!J:J,'SO2'!$B:$B,$A58,'SO2'!$A:$A,"INDSO2")+SUMIFS('SO2'!J:J,'SO2'!$B:$B,$A58,'SO2'!$A:$A,"REFSO2")+SUMIFS('SO2'!J:J,'SO2'!$B:$B,$A58,'SO2'!$A:$A,"RESSO2")+SUMIFS('SO2'!J:J,'SO2'!$B:$B,$A58,'SO2'!$A:$A,"RSSSO2")+SUMIFS('SO2'!J:J,'SO2'!$B:$B,$A58,'SO2'!$A:$A,"TRNSO2")</f>
        <v>1349.9891445641927</v>
      </c>
      <c r="J58" s="21">
        <f>SUMIFS('SO2'!K:K,'SO2'!$B:$B,$A58,'SO2'!$A:$A,"BIOESO2")+SUMIFS('SO2'!K:K,'SO2'!$B:$B,$A58,'SO2'!$A:$A,"COMSO2")+SUMIFS('SO2'!K:K,'SO2'!$B:$B,$A58,'SO2'!$A:$A,"ELCSO2")+SUMIFS('SO2'!K:K,'SO2'!$B:$B,$A58,'SO2'!$A:$A,"ETHSO2")+SUMIFS('SO2'!K:K,'SO2'!$B:$B,$A58,'SO2'!$A:$A,"INDSO2")+SUMIFS('SO2'!K:K,'SO2'!$B:$B,$A58,'SO2'!$A:$A,"REFSO2")+SUMIFS('SO2'!K:K,'SO2'!$B:$B,$A58,'SO2'!$A:$A,"RESSO2")+SUMIFS('SO2'!K:K,'SO2'!$B:$B,$A58,'SO2'!$A:$A,"RSSSO2")+SUMIFS('SO2'!K:K,'SO2'!$B:$B,$A58,'SO2'!$A:$A,"TRNSO2")</f>
        <v>1297.028329259648</v>
      </c>
      <c r="K58" s="21">
        <f>SUMIFS('SO2'!L:L,'SO2'!$B:$B,$A58,'SO2'!$A:$A,"BIOESO2")+SUMIFS('SO2'!L:L,'SO2'!$B:$B,$A58,'SO2'!$A:$A,"COMSO2")+SUMIFS('SO2'!L:L,'SO2'!$B:$B,$A58,'SO2'!$A:$A,"ELCSO2")+SUMIFS('SO2'!L:L,'SO2'!$B:$B,$A58,'SO2'!$A:$A,"ETHSO2")+SUMIFS('SO2'!L:L,'SO2'!$B:$B,$A58,'SO2'!$A:$A,"INDSO2")+SUMIFS('SO2'!L:L,'SO2'!$B:$B,$A58,'SO2'!$A:$A,"REFSO2")+SUMIFS('SO2'!L:L,'SO2'!$B:$B,$A58,'SO2'!$A:$A,"RESSO2")+SUMIFS('SO2'!L:L,'SO2'!$B:$B,$A58,'SO2'!$A:$A,"RSSSO2")+SUMIFS('SO2'!L:L,'SO2'!$B:$B,$A58,'SO2'!$A:$A,"TRNSO2")</f>
        <v>1219.3600056774287</v>
      </c>
      <c r="M58" s="9" t="str">
        <f t="shared" si="1"/>
        <v>0056</v>
      </c>
      <c r="N58" s="9">
        <f>VLOOKUP($M58,scenarios!$A$2:$I$61,3)</f>
        <v>2060</v>
      </c>
      <c r="O58" s="9" t="str">
        <f>VLOOKUP($M58,scenarios!$A$2:$I$61,4)</f>
        <v>Ref</v>
      </c>
      <c r="P58" s="9">
        <f>VLOOKUP($M58,scenarios!$A$2:$I$61,5)</f>
        <v>10</v>
      </c>
      <c r="Q58" s="9" t="str">
        <f>VLOOKUP($M58,scenarios!$A$2:$I$61,6)</f>
        <v>Linear-Steady</v>
      </c>
      <c r="R58" s="9" t="str">
        <f>VLOOKUP($M58,scenarios!$A$2:$I$61,7)</f>
        <v>Doe4</v>
      </c>
      <c r="S58" s="9">
        <f>VLOOKUP($M58,scenarios!$A$2:$I$61,8)</f>
        <v>2030</v>
      </c>
      <c r="T58" s="9">
        <f>VLOOKUP($M58,scenarios!$A$2:$I$61,9)</f>
        <v>70</v>
      </c>
    </row>
    <row r="59" spans="1:20" x14ac:dyDescent="0.3">
      <c r="A59" s="2" t="s">
        <v>197</v>
      </c>
      <c r="B59" s="21">
        <f>SUMIFS('SO2'!C:C,'SO2'!$B:$B,$A59,'SO2'!$A:$A,"BIOESO2")+SUMIFS('SO2'!C:C,'SO2'!$B:$B,$A59,'SO2'!$A:$A,"COMSO2")+SUMIFS('SO2'!C:C,'SO2'!$B:$B,$A59,'SO2'!$A:$A,"ELCSO2")+SUMIFS('SO2'!C:C,'SO2'!$B:$B,$A59,'SO2'!$A:$A,"ETHSO2")+SUMIFS('SO2'!C:C,'SO2'!$B:$B,$A59,'SO2'!$A:$A,"INDSO2")+SUMIFS('SO2'!C:C,'SO2'!$B:$B,$A59,'SO2'!$A:$A,"REFSO2")+SUMIFS('SO2'!C:C,'SO2'!$B:$B,$A59,'SO2'!$A:$A,"RESSO2")+SUMIFS('SO2'!C:C,'SO2'!$B:$B,$A59,'SO2'!$A:$A,"RSSSO2")+SUMIFS('SO2'!C:C,'SO2'!$B:$B,$A59,'SO2'!$A:$A,"TRNSO2")</f>
        <v>7219.9676916238959</v>
      </c>
      <c r="C59" s="21">
        <f>SUMIFS('SO2'!D:D,'SO2'!$B:$B,$A59,'SO2'!$A:$A,"BIOESO2")+SUMIFS('SO2'!D:D,'SO2'!$B:$B,$A59,'SO2'!$A:$A,"COMSO2")+SUMIFS('SO2'!D:D,'SO2'!$B:$B,$A59,'SO2'!$A:$A,"ELCSO2")+SUMIFS('SO2'!D:D,'SO2'!$B:$B,$A59,'SO2'!$A:$A,"ETHSO2")+SUMIFS('SO2'!D:D,'SO2'!$B:$B,$A59,'SO2'!$A:$A,"INDSO2")+SUMIFS('SO2'!D:D,'SO2'!$B:$B,$A59,'SO2'!$A:$A,"REFSO2")+SUMIFS('SO2'!D:D,'SO2'!$B:$B,$A59,'SO2'!$A:$A,"RESSO2")+SUMIFS('SO2'!D:D,'SO2'!$B:$B,$A59,'SO2'!$A:$A,"RSSSO2")+SUMIFS('SO2'!D:D,'SO2'!$B:$B,$A59,'SO2'!$A:$A,"TRNSO2")</f>
        <v>5811.7665574804287</v>
      </c>
      <c r="D59" s="21">
        <f>SUMIFS('SO2'!E:E,'SO2'!$B:$B,$A59,'SO2'!$A:$A,"BIOESO2")+SUMIFS('SO2'!E:E,'SO2'!$B:$B,$A59,'SO2'!$A:$A,"COMSO2")+SUMIFS('SO2'!E:E,'SO2'!$B:$B,$A59,'SO2'!$A:$A,"ELCSO2")+SUMIFS('SO2'!E:E,'SO2'!$B:$B,$A59,'SO2'!$A:$A,"ETHSO2")+SUMIFS('SO2'!E:E,'SO2'!$B:$B,$A59,'SO2'!$A:$A,"INDSO2")+SUMIFS('SO2'!E:E,'SO2'!$B:$B,$A59,'SO2'!$A:$A,"REFSO2")+SUMIFS('SO2'!E:E,'SO2'!$B:$B,$A59,'SO2'!$A:$A,"RESSO2")+SUMIFS('SO2'!E:E,'SO2'!$B:$B,$A59,'SO2'!$A:$A,"RSSSO2")+SUMIFS('SO2'!E:E,'SO2'!$B:$B,$A59,'SO2'!$A:$A,"TRNSO2")</f>
        <v>3221.4253949100494</v>
      </c>
      <c r="E59" s="21">
        <f>SUMIFS('SO2'!F:F,'SO2'!$B:$B,$A59,'SO2'!$A:$A,"BIOESO2")+SUMIFS('SO2'!F:F,'SO2'!$B:$B,$A59,'SO2'!$A:$A,"COMSO2")+SUMIFS('SO2'!F:F,'SO2'!$B:$B,$A59,'SO2'!$A:$A,"ELCSO2")+SUMIFS('SO2'!F:F,'SO2'!$B:$B,$A59,'SO2'!$A:$A,"ETHSO2")+SUMIFS('SO2'!F:F,'SO2'!$B:$B,$A59,'SO2'!$A:$A,"INDSO2")+SUMIFS('SO2'!F:F,'SO2'!$B:$B,$A59,'SO2'!$A:$A,"REFSO2")+SUMIFS('SO2'!F:F,'SO2'!$B:$B,$A59,'SO2'!$A:$A,"RESSO2")+SUMIFS('SO2'!F:F,'SO2'!$B:$B,$A59,'SO2'!$A:$A,"RSSSO2")+SUMIFS('SO2'!F:F,'SO2'!$B:$B,$A59,'SO2'!$A:$A,"TRNSO2")</f>
        <v>2911.0621309571725</v>
      </c>
      <c r="F59" s="21">
        <f>SUMIFS('SO2'!G:G,'SO2'!$B:$B,$A59,'SO2'!$A:$A,"BIOESO2")+SUMIFS('SO2'!G:G,'SO2'!$B:$B,$A59,'SO2'!$A:$A,"COMSO2")+SUMIFS('SO2'!G:G,'SO2'!$B:$B,$A59,'SO2'!$A:$A,"ELCSO2")+SUMIFS('SO2'!G:G,'SO2'!$B:$B,$A59,'SO2'!$A:$A,"ETHSO2")+SUMIFS('SO2'!G:G,'SO2'!$B:$B,$A59,'SO2'!$A:$A,"INDSO2")+SUMIFS('SO2'!G:G,'SO2'!$B:$B,$A59,'SO2'!$A:$A,"REFSO2")+SUMIFS('SO2'!G:G,'SO2'!$B:$B,$A59,'SO2'!$A:$A,"RESSO2")+SUMIFS('SO2'!G:G,'SO2'!$B:$B,$A59,'SO2'!$A:$A,"RSSSO2")+SUMIFS('SO2'!G:G,'SO2'!$B:$B,$A59,'SO2'!$A:$A,"TRNSO2")</f>
        <v>2220.1477896434844</v>
      </c>
      <c r="G59" s="21">
        <f>SUMIFS('SO2'!H:H,'SO2'!$B:$B,$A59,'SO2'!$A:$A,"BIOESO2")+SUMIFS('SO2'!H:H,'SO2'!$B:$B,$A59,'SO2'!$A:$A,"COMSO2")+SUMIFS('SO2'!H:H,'SO2'!$B:$B,$A59,'SO2'!$A:$A,"ELCSO2")+SUMIFS('SO2'!H:H,'SO2'!$B:$B,$A59,'SO2'!$A:$A,"ETHSO2")+SUMIFS('SO2'!H:H,'SO2'!$B:$B,$A59,'SO2'!$A:$A,"INDSO2")+SUMIFS('SO2'!H:H,'SO2'!$B:$B,$A59,'SO2'!$A:$A,"REFSO2")+SUMIFS('SO2'!H:H,'SO2'!$B:$B,$A59,'SO2'!$A:$A,"RESSO2")+SUMIFS('SO2'!H:H,'SO2'!$B:$B,$A59,'SO2'!$A:$A,"RSSSO2")+SUMIFS('SO2'!H:H,'SO2'!$B:$B,$A59,'SO2'!$A:$A,"TRNSO2")</f>
        <v>1722.5328516701061</v>
      </c>
      <c r="H59" s="21">
        <f>SUMIFS('SO2'!I:I,'SO2'!$B:$B,$A59,'SO2'!$A:$A,"BIOESO2")+SUMIFS('SO2'!I:I,'SO2'!$B:$B,$A59,'SO2'!$A:$A,"COMSO2")+SUMIFS('SO2'!I:I,'SO2'!$B:$B,$A59,'SO2'!$A:$A,"ELCSO2")+SUMIFS('SO2'!I:I,'SO2'!$B:$B,$A59,'SO2'!$A:$A,"ETHSO2")+SUMIFS('SO2'!I:I,'SO2'!$B:$B,$A59,'SO2'!$A:$A,"INDSO2")+SUMIFS('SO2'!I:I,'SO2'!$B:$B,$A59,'SO2'!$A:$A,"REFSO2")+SUMIFS('SO2'!I:I,'SO2'!$B:$B,$A59,'SO2'!$A:$A,"RESSO2")+SUMIFS('SO2'!I:I,'SO2'!$B:$B,$A59,'SO2'!$A:$A,"RSSSO2")+SUMIFS('SO2'!I:I,'SO2'!$B:$B,$A59,'SO2'!$A:$A,"TRNSO2")</f>
        <v>1600.3285365961694</v>
      </c>
      <c r="I59" s="21">
        <f>SUMIFS('SO2'!J:J,'SO2'!$B:$B,$A59,'SO2'!$A:$A,"BIOESO2")+SUMIFS('SO2'!J:J,'SO2'!$B:$B,$A59,'SO2'!$A:$A,"COMSO2")+SUMIFS('SO2'!J:J,'SO2'!$B:$B,$A59,'SO2'!$A:$A,"ELCSO2")+SUMIFS('SO2'!J:J,'SO2'!$B:$B,$A59,'SO2'!$A:$A,"ETHSO2")+SUMIFS('SO2'!J:J,'SO2'!$B:$B,$A59,'SO2'!$A:$A,"INDSO2")+SUMIFS('SO2'!J:J,'SO2'!$B:$B,$A59,'SO2'!$A:$A,"REFSO2")+SUMIFS('SO2'!J:J,'SO2'!$B:$B,$A59,'SO2'!$A:$A,"RESSO2")+SUMIFS('SO2'!J:J,'SO2'!$B:$B,$A59,'SO2'!$A:$A,"RSSSO2")+SUMIFS('SO2'!J:J,'SO2'!$B:$B,$A59,'SO2'!$A:$A,"TRNSO2")</f>
        <v>1349.9891445327742</v>
      </c>
      <c r="J59" s="21">
        <f>SUMIFS('SO2'!K:K,'SO2'!$B:$B,$A59,'SO2'!$A:$A,"BIOESO2")+SUMIFS('SO2'!K:K,'SO2'!$B:$B,$A59,'SO2'!$A:$A,"COMSO2")+SUMIFS('SO2'!K:K,'SO2'!$B:$B,$A59,'SO2'!$A:$A,"ELCSO2")+SUMIFS('SO2'!K:K,'SO2'!$B:$B,$A59,'SO2'!$A:$A,"ETHSO2")+SUMIFS('SO2'!K:K,'SO2'!$B:$B,$A59,'SO2'!$A:$A,"INDSO2")+SUMIFS('SO2'!K:K,'SO2'!$B:$B,$A59,'SO2'!$A:$A,"REFSO2")+SUMIFS('SO2'!K:K,'SO2'!$B:$B,$A59,'SO2'!$A:$A,"RESSO2")+SUMIFS('SO2'!K:K,'SO2'!$B:$B,$A59,'SO2'!$A:$A,"RSSSO2")+SUMIFS('SO2'!K:K,'SO2'!$B:$B,$A59,'SO2'!$A:$A,"TRNSO2")</f>
        <v>1297.0283292282327</v>
      </c>
      <c r="K59" s="21">
        <f>SUMIFS('SO2'!L:L,'SO2'!$B:$B,$A59,'SO2'!$A:$A,"BIOESO2")+SUMIFS('SO2'!L:L,'SO2'!$B:$B,$A59,'SO2'!$A:$A,"COMSO2")+SUMIFS('SO2'!L:L,'SO2'!$B:$B,$A59,'SO2'!$A:$A,"ELCSO2")+SUMIFS('SO2'!L:L,'SO2'!$B:$B,$A59,'SO2'!$A:$A,"ETHSO2")+SUMIFS('SO2'!L:L,'SO2'!$B:$B,$A59,'SO2'!$A:$A,"INDSO2")+SUMIFS('SO2'!L:L,'SO2'!$B:$B,$A59,'SO2'!$A:$A,"REFSO2")+SUMIFS('SO2'!L:L,'SO2'!$B:$B,$A59,'SO2'!$A:$A,"RESSO2")+SUMIFS('SO2'!L:L,'SO2'!$B:$B,$A59,'SO2'!$A:$A,"RSSSO2")+SUMIFS('SO2'!L:L,'SO2'!$B:$B,$A59,'SO2'!$A:$A,"TRNSO2")</f>
        <v>1222.548487858365</v>
      </c>
      <c r="M59" s="9" t="str">
        <f t="shared" si="1"/>
        <v>0057</v>
      </c>
      <c r="N59" s="9">
        <f>VLOOKUP($M59,scenarios!$A$2:$I$61,3)</f>
        <v>2060</v>
      </c>
      <c r="O59" s="9" t="str">
        <f>VLOOKUP($M59,scenarios!$A$2:$I$61,4)</f>
        <v>Ref</v>
      </c>
      <c r="P59" s="9">
        <f>VLOOKUP($M59,scenarios!$A$2:$I$61,5)</f>
        <v>10</v>
      </c>
      <c r="Q59" s="9" t="str">
        <f>VLOOKUP($M59,scenarios!$A$2:$I$61,6)</f>
        <v>Linear-Steady</v>
      </c>
      <c r="R59" s="9" t="str">
        <f>VLOOKUP($M59,scenarios!$A$2:$I$61,7)</f>
        <v>Doe2</v>
      </c>
      <c r="S59" s="9">
        <f>VLOOKUP($M59,scenarios!$A$2:$I$61,8)</f>
        <v>2030</v>
      </c>
      <c r="T59" s="9">
        <f>VLOOKUP($M59,scenarios!$A$2:$I$61,9)</f>
        <v>70</v>
      </c>
    </row>
    <row r="60" spans="1:20" x14ac:dyDescent="0.3">
      <c r="A60" s="2" t="s">
        <v>198</v>
      </c>
      <c r="B60" s="21">
        <f>SUMIFS('SO2'!C:C,'SO2'!$B:$B,$A60,'SO2'!$A:$A,"BIOESO2")+SUMIFS('SO2'!C:C,'SO2'!$B:$B,$A60,'SO2'!$A:$A,"COMSO2")+SUMIFS('SO2'!C:C,'SO2'!$B:$B,$A60,'SO2'!$A:$A,"ELCSO2")+SUMIFS('SO2'!C:C,'SO2'!$B:$B,$A60,'SO2'!$A:$A,"ETHSO2")+SUMIFS('SO2'!C:C,'SO2'!$B:$B,$A60,'SO2'!$A:$A,"INDSO2")+SUMIFS('SO2'!C:C,'SO2'!$B:$B,$A60,'SO2'!$A:$A,"REFSO2")+SUMIFS('SO2'!C:C,'SO2'!$B:$B,$A60,'SO2'!$A:$A,"RESSO2")+SUMIFS('SO2'!C:C,'SO2'!$B:$B,$A60,'SO2'!$A:$A,"RSSSO2")+SUMIFS('SO2'!C:C,'SO2'!$B:$B,$A60,'SO2'!$A:$A,"TRNSO2")</f>
        <v>7222.2709841238639</v>
      </c>
      <c r="C60" s="21">
        <f>SUMIFS('SO2'!D:D,'SO2'!$B:$B,$A60,'SO2'!$A:$A,"BIOESO2")+SUMIFS('SO2'!D:D,'SO2'!$B:$B,$A60,'SO2'!$A:$A,"COMSO2")+SUMIFS('SO2'!D:D,'SO2'!$B:$B,$A60,'SO2'!$A:$A,"ELCSO2")+SUMIFS('SO2'!D:D,'SO2'!$B:$B,$A60,'SO2'!$A:$A,"ETHSO2")+SUMIFS('SO2'!D:D,'SO2'!$B:$B,$A60,'SO2'!$A:$A,"INDSO2")+SUMIFS('SO2'!D:D,'SO2'!$B:$B,$A60,'SO2'!$A:$A,"REFSO2")+SUMIFS('SO2'!D:D,'SO2'!$B:$B,$A60,'SO2'!$A:$A,"RESSO2")+SUMIFS('SO2'!D:D,'SO2'!$B:$B,$A60,'SO2'!$A:$A,"RSSSO2")+SUMIFS('SO2'!D:D,'SO2'!$B:$B,$A60,'SO2'!$A:$A,"TRNSO2")</f>
        <v>5814.14965159847</v>
      </c>
      <c r="D60" s="21">
        <f>SUMIFS('SO2'!E:E,'SO2'!$B:$B,$A60,'SO2'!$A:$A,"BIOESO2")+SUMIFS('SO2'!E:E,'SO2'!$B:$B,$A60,'SO2'!$A:$A,"COMSO2")+SUMIFS('SO2'!E:E,'SO2'!$B:$B,$A60,'SO2'!$A:$A,"ELCSO2")+SUMIFS('SO2'!E:E,'SO2'!$B:$B,$A60,'SO2'!$A:$A,"ETHSO2")+SUMIFS('SO2'!E:E,'SO2'!$B:$B,$A60,'SO2'!$A:$A,"INDSO2")+SUMIFS('SO2'!E:E,'SO2'!$B:$B,$A60,'SO2'!$A:$A,"REFSO2")+SUMIFS('SO2'!E:E,'SO2'!$B:$B,$A60,'SO2'!$A:$A,"RESSO2")+SUMIFS('SO2'!E:E,'SO2'!$B:$B,$A60,'SO2'!$A:$A,"RSSSO2")+SUMIFS('SO2'!E:E,'SO2'!$B:$B,$A60,'SO2'!$A:$A,"TRNSO2")</f>
        <v>3224.9493574589887</v>
      </c>
      <c r="E60" s="21">
        <f>SUMIFS('SO2'!F:F,'SO2'!$B:$B,$A60,'SO2'!$A:$A,"BIOESO2")+SUMIFS('SO2'!F:F,'SO2'!$B:$B,$A60,'SO2'!$A:$A,"COMSO2")+SUMIFS('SO2'!F:F,'SO2'!$B:$B,$A60,'SO2'!$A:$A,"ELCSO2")+SUMIFS('SO2'!F:F,'SO2'!$B:$B,$A60,'SO2'!$A:$A,"ETHSO2")+SUMIFS('SO2'!F:F,'SO2'!$B:$B,$A60,'SO2'!$A:$A,"INDSO2")+SUMIFS('SO2'!F:F,'SO2'!$B:$B,$A60,'SO2'!$A:$A,"REFSO2")+SUMIFS('SO2'!F:F,'SO2'!$B:$B,$A60,'SO2'!$A:$A,"RESSO2")+SUMIFS('SO2'!F:F,'SO2'!$B:$B,$A60,'SO2'!$A:$A,"RSSSO2")+SUMIFS('SO2'!F:F,'SO2'!$B:$B,$A60,'SO2'!$A:$A,"TRNSO2")</f>
        <v>2913.2649057458984</v>
      </c>
      <c r="F60" s="21">
        <f>SUMIFS('SO2'!G:G,'SO2'!$B:$B,$A60,'SO2'!$A:$A,"BIOESO2")+SUMIFS('SO2'!G:G,'SO2'!$B:$B,$A60,'SO2'!$A:$A,"COMSO2")+SUMIFS('SO2'!G:G,'SO2'!$B:$B,$A60,'SO2'!$A:$A,"ELCSO2")+SUMIFS('SO2'!G:G,'SO2'!$B:$B,$A60,'SO2'!$A:$A,"ETHSO2")+SUMIFS('SO2'!G:G,'SO2'!$B:$B,$A60,'SO2'!$A:$A,"INDSO2")+SUMIFS('SO2'!G:G,'SO2'!$B:$B,$A60,'SO2'!$A:$A,"REFSO2")+SUMIFS('SO2'!G:G,'SO2'!$B:$B,$A60,'SO2'!$A:$A,"RESSO2")+SUMIFS('SO2'!G:G,'SO2'!$B:$B,$A60,'SO2'!$A:$A,"RSSSO2")+SUMIFS('SO2'!G:G,'SO2'!$B:$B,$A60,'SO2'!$A:$A,"TRNSO2")</f>
        <v>2225.7803419940465</v>
      </c>
      <c r="G60" s="21">
        <f>SUMIFS('SO2'!H:H,'SO2'!$B:$B,$A60,'SO2'!$A:$A,"BIOESO2")+SUMIFS('SO2'!H:H,'SO2'!$B:$B,$A60,'SO2'!$A:$A,"COMSO2")+SUMIFS('SO2'!H:H,'SO2'!$B:$B,$A60,'SO2'!$A:$A,"ELCSO2")+SUMIFS('SO2'!H:H,'SO2'!$B:$B,$A60,'SO2'!$A:$A,"ETHSO2")+SUMIFS('SO2'!H:H,'SO2'!$B:$B,$A60,'SO2'!$A:$A,"INDSO2")+SUMIFS('SO2'!H:H,'SO2'!$B:$B,$A60,'SO2'!$A:$A,"REFSO2")+SUMIFS('SO2'!H:H,'SO2'!$B:$B,$A60,'SO2'!$A:$A,"RESSO2")+SUMIFS('SO2'!H:H,'SO2'!$B:$B,$A60,'SO2'!$A:$A,"RSSSO2")+SUMIFS('SO2'!H:H,'SO2'!$B:$B,$A60,'SO2'!$A:$A,"TRNSO2")</f>
        <v>1725.9513829703958</v>
      </c>
      <c r="H60" s="21">
        <f>SUMIFS('SO2'!I:I,'SO2'!$B:$B,$A60,'SO2'!$A:$A,"BIOESO2")+SUMIFS('SO2'!I:I,'SO2'!$B:$B,$A60,'SO2'!$A:$A,"COMSO2")+SUMIFS('SO2'!I:I,'SO2'!$B:$B,$A60,'SO2'!$A:$A,"ELCSO2")+SUMIFS('SO2'!I:I,'SO2'!$B:$B,$A60,'SO2'!$A:$A,"ETHSO2")+SUMIFS('SO2'!I:I,'SO2'!$B:$B,$A60,'SO2'!$A:$A,"INDSO2")+SUMIFS('SO2'!I:I,'SO2'!$B:$B,$A60,'SO2'!$A:$A,"REFSO2")+SUMIFS('SO2'!I:I,'SO2'!$B:$B,$A60,'SO2'!$A:$A,"RESSO2")+SUMIFS('SO2'!I:I,'SO2'!$B:$B,$A60,'SO2'!$A:$A,"RSSSO2")+SUMIFS('SO2'!I:I,'SO2'!$B:$B,$A60,'SO2'!$A:$A,"TRNSO2")</f>
        <v>1608.8913573335192</v>
      </c>
      <c r="I60" s="21">
        <f>SUMIFS('SO2'!J:J,'SO2'!$B:$B,$A60,'SO2'!$A:$A,"BIOESO2")+SUMIFS('SO2'!J:J,'SO2'!$B:$B,$A60,'SO2'!$A:$A,"COMSO2")+SUMIFS('SO2'!J:J,'SO2'!$B:$B,$A60,'SO2'!$A:$A,"ELCSO2")+SUMIFS('SO2'!J:J,'SO2'!$B:$B,$A60,'SO2'!$A:$A,"ETHSO2")+SUMIFS('SO2'!J:J,'SO2'!$B:$B,$A60,'SO2'!$A:$A,"INDSO2")+SUMIFS('SO2'!J:J,'SO2'!$B:$B,$A60,'SO2'!$A:$A,"REFSO2")+SUMIFS('SO2'!J:J,'SO2'!$B:$B,$A60,'SO2'!$A:$A,"RESSO2")+SUMIFS('SO2'!J:J,'SO2'!$B:$B,$A60,'SO2'!$A:$A,"RSSSO2")+SUMIFS('SO2'!J:J,'SO2'!$B:$B,$A60,'SO2'!$A:$A,"TRNSO2")</f>
        <v>1400.3123353186018</v>
      </c>
      <c r="J60" s="21">
        <f>SUMIFS('SO2'!K:K,'SO2'!$B:$B,$A60,'SO2'!$A:$A,"BIOESO2")+SUMIFS('SO2'!K:K,'SO2'!$B:$B,$A60,'SO2'!$A:$A,"COMSO2")+SUMIFS('SO2'!K:K,'SO2'!$B:$B,$A60,'SO2'!$A:$A,"ELCSO2")+SUMIFS('SO2'!K:K,'SO2'!$B:$B,$A60,'SO2'!$A:$A,"ETHSO2")+SUMIFS('SO2'!K:K,'SO2'!$B:$B,$A60,'SO2'!$A:$A,"INDSO2")+SUMIFS('SO2'!K:K,'SO2'!$B:$B,$A60,'SO2'!$A:$A,"REFSO2")+SUMIFS('SO2'!K:K,'SO2'!$B:$B,$A60,'SO2'!$A:$A,"RESSO2")+SUMIFS('SO2'!K:K,'SO2'!$B:$B,$A60,'SO2'!$A:$A,"RSSSO2")+SUMIFS('SO2'!K:K,'SO2'!$B:$B,$A60,'SO2'!$A:$A,"TRNSO2")</f>
        <v>1299.1676976864619</v>
      </c>
      <c r="K60" s="21">
        <f>SUMIFS('SO2'!L:L,'SO2'!$B:$B,$A60,'SO2'!$A:$A,"BIOESO2")+SUMIFS('SO2'!L:L,'SO2'!$B:$B,$A60,'SO2'!$A:$A,"COMSO2")+SUMIFS('SO2'!L:L,'SO2'!$B:$B,$A60,'SO2'!$A:$A,"ELCSO2")+SUMIFS('SO2'!L:L,'SO2'!$B:$B,$A60,'SO2'!$A:$A,"ETHSO2")+SUMIFS('SO2'!L:L,'SO2'!$B:$B,$A60,'SO2'!$A:$A,"INDSO2")+SUMIFS('SO2'!L:L,'SO2'!$B:$B,$A60,'SO2'!$A:$A,"REFSO2")+SUMIFS('SO2'!L:L,'SO2'!$B:$B,$A60,'SO2'!$A:$A,"RESSO2")+SUMIFS('SO2'!L:L,'SO2'!$B:$B,$A60,'SO2'!$A:$A,"RSSSO2")+SUMIFS('SO2'!L:L,'SO2'!$B:$B,$A60,'SO2'!$A:$A,"TRNSO2")</f>
        <v>1241.5585354771763</v>
      </c>
      <c r="M60" s="9" t="str">
        <f t="shared" si="1"/>
        <v>0058</v>
      </c>
      <c r="N60" s="9">
        <f>VLOOKUP($M60,scenarios!$A$2:$I$61,3)</f>
        <v>2060</v>
      </c>
      <c r="O60" s="9" t="str">
        <f>VLOOKUP($M60,scenarios!$A$2:$I$61,4)</f>
        <v>Ref</v>
      </c>
      <c r="P60" s="9">
        <f>VLOOKUP($M60,scenarios!$A$2:$I$61,5)</f>
        <v>20</v>
      </c>
      <c r="Q60" s="9" t="str">
        <f>VLOOKUP($M60,scenarios!$A$2:$I$61,6)</f>
        <v>Linear-Steady</v>
      </c>
      <c r="R60" s="9" t="str">
        <f>VLOOKUP($M60,scenarios!$A$2:$I$61,7)</f>
        <v>Low</v>
      </c>
      <c r="S60" s="9">
        <f>VLOOKUP($M60,scenarios!$A$2:$I$61,8)</f>
        <v>2030</v>
      </c>
      <c r="T60" s="9">
        <f>VLOOKUP($M60,scenarios!$A$2:$I$61,9)</f>
        <v>70</v>
      </c>
    </row>
    <row r="61" spans="1:20" x14ac:dyDescent="0.3">
      <c r="A61" s="2" t="s">
        <v>199</v>
      </c>
      <c r="B61" s="21">
        <f>SUMIFS('SO2'!C:C,'SO2'!$B:$B,$A61,'SO2'!$A:$A,"BIOESO2")+SUMIFS('SO2'!C:C,'SO2'!$B:$B,$A61,'SO2'!$A:$A,"COMSO2")+SUMIFS('SO2'!C:C,'SO2'!$B:$B,$A61,'SO2'!$A:$A,"ELCSO2")+SUMIFS('SO2'!C:C,'SO2'!$B:$B,$A61,'SO2'!$A:$A,"ETHSO2")+SUMIFS('SO2'!C:C,'SO2'!$B:$B,$A61,'SO2'!$A:$A,"INDSO2")+SUMIFS('SO2'!C:C,'SO2'!$B:$B,$A61,'SO2'!$A:$A,"REFSO2")+SUMIFS('SO2'!C:C,'SO2'!$B:$B,$A61,'SO2'!$A:$A,"RESSO2")+SUMIFS('SO2'!C:C,'SO2'!$B:$B,$A61,'SO2'!$A:$A,"RSSSO2")+SUMIFS('SO2'!C:C,'SO2'!$B:$B,$A61,'SO2'!$A:$A,"TRNSO2")</f>
        <v>7222.2709841238639</v>
      </c>
      <c r="C61" s="21">
        <f>SUMIFS('SO2'!D:D,'SO2'!$B:$B,$A61,'SO2'!$A:$A,"BIOESO2")+SUMIFS('SO2'!D:D,'SO2'!$B:$B,$A61,'SO2'!$A:$A,"COMSO2")+SUMIFS('SO2'!D:D,'SO2'!$B:$B,$A61,'SO2'!$A:$A,"ELCSO2")+SUMIFS('SO2'!D:D,'SO2'!$B:$B,$A61,'SO2'!$A:$A,"ETHSO2")+SUMIFS('SO2'!D:D,'SO2'!$B:$B,$A61,'SO2'!$A:$A,"INDSO2")+SUMIFS('SO2'!D:D,'SO2'!$B:$B,$A61,'SO2'!$A:$A,"REFSO2")+SUMIFS('SO2'!D:D,'SO2'!$B:$B,$A61,'SO2'!$A:$A,"RESSO2")+SUMIFS('SO2'!D:D,'SO2'!$B:$B,$A61,'SO2'!$A:$A,"RSSSO2")+SUMIFS('SO2'!D:D,'SO2'!$B:$B,$A61,'SO2'!$A:$A,"TRNSO2")</f>
        <v>5814.1496515987074</v>
      </c>
      <c r="D61" s="21">
        <f>SUMIFS('SO2'!E:E,'SO2'!$B:$B,$A61,'SO2'!$A:$A,"BIOESO2")+SUMIFS('SO2'!E:E,'SO2'!$B:$B,$A61,'SO2'!$A:$A,"COMSO2")+SUMIFS('SO2'!E:E,'SO2'!$B:$B,$A61,'SO2'!$A:$A,"ELCSO2")+SUMIFS('SO2'!E:E,'SO2'!$B:$B,$A61,'SO2'!$A:$A,"ETHSO2")+SUMIFS('SO2'!E:E,'SO2'!$B:$B,$A61,'SO2'!$A:$A,"INDSO2")+SUMIFS('SO2'!E:E,'SO2'!$B:$B,$A61,'SO2'!$A:$A,"REFSO2")+SUMIFS('SO2'!E:E,'SO2'!$B:$B,$A61,'SO2'!$A:$A,"RESSO2")+SUMIFS('SO2'!E:E,'SO2'!$B:$B,$A61,'SO2'!$A:$A,"RSSSO2")+SUMIFS('SO2'!E:E,'SO2'!$B:$B,$A61,'SO2'!$A:$A,"TRNSO2")</f>
        <v>3223.9609019772952</v>
      </c>
      <c r="E61" s="21">
        <f>SUMIFS('SO2'!F:F,'SO2'!$B:$B,$A61,'SO2'!$A:$A,"BIOESO2")+SUMIFS('SO2'!F:F,'SO2'!$B:$B,$A61,'SO2'!$A:$A,"COMSO2")+SUMIFS('SO2'!F:F,'SO2'!$B:$B,$A61,'SO2'!$A:$A,"ELCSO2")+SUMIFS('SO2'!F:F,'SO2'!$B:$B,$A61,'SO2'!$A:$A,"ETHSO2")+SUMIFS('SO2'!F:F,'SO2'!$B:$B,$A61,'SO2'!$A:$A,"INDSO2")+SUMIFS('SO2'!F:F,'SO2'!$B:$B,$A61,'SO2'!$A:$A,"REFSO2")+SUMIFS('SO2'!F:F,'SO2'!$B:$B,$A61,'SO2'!$A:$A,"RESSO2")+SUMIFS('SO2'!F:F,'SO2'!$B:$B,$A61,'SO2'!$A:$A,"RSSSO2")+SUMIFS('SO2'!F:F,'SO2'!$B:$B,$A61,'SO2'!$A:$A,"TRNSO2")</f>
        <v>2913.048477420567</v>
      </c>
      <c r="F61" s="21">
        <f>SUMIFS('SO2'!G:G,'SO2'!$B:$B,$A61,'SO2'!$A:$A,"BIOESO2")+SUMIFS('SO2'!G:G,'SO2'!$B:$B,$A61,'SO2'!$A:$A,"COMSO2")+SUMIFS('SO2'!G:G,'SO2'!$B:$B,$A61,'SO2'!$A:$A,"ELCSO2")+SUMIFS('SO2'!G:G,'SO2'!$B:$B,$A61,'SO2'!$A:$A,"ETHSO2")+SUMIFS('SO2'!G:G,'SO2'!$B:$B,$A61,'SO2'!$A:$A,"INDSO2")+SUMIFS('SO2'!G:G,'SO2'!$B:$B,$A61,'SO2'!$A:$A,"REFSO2")+SUMIFS('SO2'!G:G,'SO2'!$B:$B,$A61,'SO2'!$A:$A,"RESSO2")+SUMIFS('SO2'!G:G,'SO2'!$B:$B,$A61,'SO2'!$A:$A,"RSSSO2")+SUMIFS('SO2'!G:G,'SO2'!$B:$B,$A61,'SO2'!$A:$A,"TRNSO2")</f>
        <v>2225.7803419941974</v>
      </c>
      <c r="G61" s="21">
        <f>SUMIFS('SO2'!H:H,'SO2'!$B:$B,$A61,'SO2'!$A:$A,"BIOESO2")+SUMIFS('SO2'!H:H,'SO2'!$B:$B,$A61,'SO2'!$A:$A,"COMSO2")+SUMIFS('SO2'!H:H,'SO2'!$B:$B,$A61,'SO2'!$A:$A,"ELCSO2")+SUMIFS('SO2'!H:H,'SO2'!$B:$B,$A61,'SO2'!$A:$A,"ETHSO2")+SUMIFS('SO2'!H:H,'SO2'!$B:$B,$A61,'SO2'!$A:$A,"INDSO2")+SUMIFS('SO2'!H:H,'SO2'!$B:$B,$A61,'SO2'!$A:$A,"REFSO2")+SUMIFS('SO2'!H:H,'SO2'!$B:$B,$A61,'SO2'!$A:$A,"RESSO2")+SUMIFS('SO2'!H:H,'SO2'!$B:$B,$A61,'SO2'!$A:$A,"RSSSO2")+SUMIFS('SO2'!H:H,'SO2'!$B:$B,$A61,'SO2'!$A:$A,"TRNSO2")</f>
        <v>1725.9513829703985</v>
      </c>
      <c r="H61" s="21">
        <f>SUMIFS('SO2'!I:I,'SO2'!$B:$B,$A61,'SO2'!$A:$A,"BIOESO2")+SUMIFS('SO2'!I:I,'SO2'!$B:$B,$A61,'SO2'!$A:$A,"COMSO2")+SUMIFS('SO2'!I:I,'SO2'!$B:$B,$A61,'SO2'!$A:$A,"ELCSO2")+SUMIFS('SO2'!I:I,'SO2'!$B:$B,$A61,'SO2'!$A:$A,"ETHSO2")+SUMIFS('SO2'!I:I,'SO2'!$B:$B,$A61,'SO2'!$A:$A,"INDSO2")+SUMIFS('SO2'!I:I,'SO2'!$B:$B,$A61,'SO2'!$A:$A,"REFSO2")+SUMIFS('SO2'!I:I,'SO2'!$B:$B,$A61,'SO2'!$A:$A,"RESSO2")+SUMIFS('SO2'!I:I,'SO2'!$B:$B,$A61,'SO2'!$A:$A,"RSSSO2")+SUMIFS('SO2'!I:I,'SO2'!$B:$B,$A61,'SO2'!$A:$A,"TRNSO2")</f>
        <v>1608.8913573335205</v>
      </c>
      <c r="I61" s="21">
        <f>SUMIFS('SO2'!J:J,'SO2'!$B:$B,$A61,'SO2'!$A:$A,"BIOESO2")+SUMIFS('SO2'!J:J,'SO2'!$B:$B,$A61,'SO2'!$A:$A,"COMSO2")+SUMIFS('SO2'!J:J,'SO2'!$B:$B,$A61,'SO2'!$A:$A,"ELCSO2")+SUMIFS('SO2'!J:J,'SO2'!$B:$B,$A61,'SO2'!$A:$A,"ETHSO2")+SUMIFS('SO2'!J:J,'SO2'!$B:$B,$A61,'SO2'!$A:$A,"INDSO2")+SUMIFS('SO2'!J:J,'SO2'!$B:$B,$A61,'SO2'!$A:$A,"REFSO2")+SUMIFS('SO2'!J:J,'SO2'!$B:$B,$A61,'SO2'!$A:$A,"RESSO2")+SUMIFS('SO2'!J:J,'SO2'!$B:$B,$A61,'SO2'!$A:$A,"RSSSO2")+SUMIFS('SO2'!J:J,'SO2'!$B:$B,$A61,'SO2'!$A:$A,"TRNSO2")</f>
        <v>1400.3123353186036</v>
      </c>
      <c r="J61" s="21">
        <f>SUMIFS('SO2'!K:K,'SO2'!$B:$B,$A61,'SO2'!$A:$A,"BIOESO2")+SUMIFS('SO2'!K:K,'SO2'!$B:$B,$A61,'SO2'!$A:$A,"COMSO2")+SUMIFS('SO2'!K:K,'SO2'!$B:$B,$A61,'SO2'!$A:$A,"ELCSO2")+SUMIFS('SO2'!K:K,'SO2'!$B:$B,$A61,'SO2'!$A:$A,"ETHSO2")+SUMIFS('SO2'!K:K,'SO2'!$B:$B,$A61,'SO2'!$A:$A,"INDSO2")+SUMIFS('SO2'!K:K,'SO2'!$B:$B,$A61,'SO2'!$A:$A,"REFSO2")+SUMIFS('SO2'!K:K,'SO2'!$B:$B,$A61,'SO2'!$A:$A,"RESSO2")+SUMIFS('SO2'!K:K,'SO2'!$B:$B,$A61,'SO2'!$A:$A,"RSSSO2")+SUMIFS('SO2'!K:K,'SO2'!$B:$B,$A61,'SO2'!$A:$A,"TRNSO2")</f>
        <v>1299.1676976864403</v>
      </c>
      <c r="K61" s="21">
        <f>SUMIFS('SO2'!L:L,'SO2'!$B:$B,$A61,'SO2'!$A:$A,"BIOESO2")+SUMIFS('SO2'!L:L,'SO2'!$B:$B,$A61,'SO2'!$A:$A,"COMSO2")+SUMIFS('SO2'!L:L,'SO2'!$B:$B,$A61,'SO2'!$A:$A,"ELCSO2")+SUMIFS('SO2'!L:L,'SO2'!$B:$B,$A61,'SO2'!$A:$A,"ETHSO2")+SUMIFS('SO2'!L:L,'SO2'!$B:$B,$A61,'SO2'!$A:$A,"INDSO2")+SUMIFS('SO2'!L:L,'SO2'!$B:$B,$A61,'SO2'!$A:$A,"REFSO2")+SUMIFS('SO2'!L:L,'SO2'!$B:$B,$A61,'SO2'!$A:$A,"RESSO2")+SUMIFS('SO2'!L:L,'SO2'!$B:$B,$A61,'SO2'!$A:$A,"RSSSO2")+SUMIFS('SO2'!L:L,'SO2'!$B:$B,$A61,'SO2'!$A:$A,"TRNSO2")</f>
        <v>1241.5585354776258</v>
      </c>
      <c r="M61" s="9" t="str">
        <f t="shared" si="1"/>
        <v>0059</v>
      </c>
      <c r="N61" s="9">
        <f>VLOOKUP($M61,scenarios!$A$2:$I$61,3)</f>
        <v>2060</v>
      </c>
      <c r="O61" s="9" t="str">
        <f>VLOOKUP($M61,scenarios!$A$2:$I$61,4)</f>
        <v>Ref</v>
      </c>
      <c r="P61" s="9">
        <f>VLOOKUP($M61,scenarios!$A$2:$I$61,5)</f>
        <v>20</v>
      </c>
      <c r="Q61" s="9" t="str">
        <f>VLOOKUP($M61,scenarios!$A$2:$I$61,6)</f>
        <v>Linear-Steady</v>
      </c>
      <c r="R61" s="9" t="str">
        <f>VLOOKUP($M61,scenarios!$A$2:$I$61,7)</f>
        <v>Doe4</v>
      </c>
      <c r="S61" s="9">
        <f>VLOOKUP($M61,scenarios!$A$2:$I$61,8)</f>
        <v>2030</v>
      </c>
      <c r="T61" s="9">
        <f>VLOOKUP($M61,scenarios!$A$2:$I$61,9)</f>
        <v>70</v>
      </c>
    </row>
    <row r="62" spans="1:20" x14ac:dyDescent="0.3">
      <c r="A62" s="2" t="s">
        <v>200</v>
      </c>
      <c r="B62" s="21">
        <f>SUMIFS('SO2'!C:C,'SO2'!$B:$B,$A62,'SO2'!$A:$A,"BIOESO2")+SUMIFS('SO2'!C:C,'SO2'!$B:$B,$A62,'SO2'!$A:$A,"COMSO2")+SUMIFS('SO2'!C:C,'SO2'!$B:$B,$A62,'SO2'!$A:$A,"ELCSO2")+SUMIFS('SO2'!C:C,'SO2'!$B:$B,$A62,'SO2'!$A:$A,"ETHSO2")+SUMIFS('SO2'!C:C,'SO2'!$B:$B,$A62,'SO2'!$A:$A,"INDSO2")+SUMIFS('SO2'!C:C,'SO2'!$B:$B,$A62,'SO2'!$A:$A,"REFSO2")+SUMIFS('SO2'!C:C,'SO2'!$B:$B,$A62,'SO2'!$A:$A,"RESSO2")+SUMIFS('SO2'!C:C,'SO2'!$B:$B,$A62,'SO2'!$A:$A,"RSSSO2")+SUMIFS('SO2'!C:C,'SO2'!$B:$B,$A62,'SO2'!$A:$A,"TRNSO2")</f>
        <v>7222.2709841238639</v>
      </c>
      <c r="C62" s="21">
        <f>SUMIFS('SO2'!D:D,'SO2'!$B:$B,$A62,'SO2'!$A:$A,"BIOESO2")+SUMIFS('SO2'!D:D,'SO2'!$B:$B,$A62,'SO2'!$A:$A,"COMSO2")+SUMIFS('SO2'!D:D,'SO2'!$B:$B,$A62,'SO2'!$A:$A,"ELCSO2")+SUMIFS('SO2'!D:D,'SO2'!$B:$B,$A62,'SO2'!$A:$A,"ETHSO2")+SUMIFS('SO2'!D:D,'SO2'!$B:$B,$A62,'SO2'!$A:$A,"INDSO2")+SUMIFS('SO2'!D:D,'SO2'!$B:$B,$A62,'SO2'!$A:$A,"REFSO2")+SUMIFS('SO2'!D:D,'SO2'!$B:$B,$A62,'SO2'!$A:$A,"RESSO2")+SUMIFS('SO2'!D:D,'SO2'!$B:$B,$A62,'SO2'!$A:$A,"RSSSO2")+SUMIFS('SO2'!D:D,'SO2'!$B:$B,$A62,'SO2'!$A:$A,"TRNSO2")</f>
        <v>5814.14965159847</v>
      </c>
      <c r="D62" s="21">
        <f>SUMIFS('SO2'!E:E,'SO2'!$B:$B,$A62,'SO2'!$A:$A,"BIOESO2")+SUMIFS('SO2'!E:E,'SO2'!$B:$B,$A62,'SO2'!$A:$A,"COMSO2")+SUMIFS('SO2'!E:E,'SO2'!$B:$B,$A62,'SO2'!$A:$A,"ELCSO2")+SUMIFS('SO2'!E:E,'SO2'!$B:$B,$A62,'SO2'!$A:$A,"ETHSO2")+SUMIFS('SO2'!E:E,'SO2'!$B:$B,$A62,'SO2'!$A:$A,"INDSO2")+SUMIFS('SO2'!E:E,'SO2'!$B:$B,$A62,'SO2'!$A:$A,"REFSO2")+SUMIFS('SO2'!E:E,'SO2'!$B:$B,$A62,'SO2'!$A:$A,"RESSO2")+SUMIFS('SO2'!E:E,'SO2'!$B:$B,$A62,'SO2'!$A:$A,"RSSSO2")+SUMIFS('SO2'!E:E,'SO2'!$B:$B,$A62,'SO2'!$A:$A,"TRNSO2")</f>
        <v>3224.9493574588787</v>
      </c>
      <c r="E62" s="21">
        <f>SUMIFS('SO2'!F:F,'SO2'!$B:$B,$A62,'SO2'!$A:$A,"BIOESO2")+SUMIFS('SO2'!F:F,'SO2'!$B:$B,$A62,'SO2'!$A:$A,"COMSO2")+SUMIFS('SO2'!F:F,'SO2'!$B:$B,$A62,'SO2'!$A:$A,"ELCSO2")+SUMIFS('SO2'!F:F,'SO2'!$B:$B,$A62,'SO2'!$A:$A,"ETHSO2")+SUMIFS('SO2'!F:F,'SO2'!$B:$B,$A62,'SO2'!$A:$A,"INDSO2")+SUMIFS('SO2'!F:F,'SO2'!$B:$B,$A62,'SO2'!$A:$A,"REFSO2")+SUMIFS('SO2'!F:F,'SO2'!$B:$B,$A62,'SO2'!$A:$A,"RESSO2")+SUMIFS('SO2'!F:F,'SO2'!$B:$B,$A62,'SO2'!$A:$A,"RSSSO2")+SUMIFS('SO2'!F:F,'SO2'!$B:$B,$A62,'SO2'!$A:$A,"TRNSO2")</f>
        <v>2913.048477420537</v>
      </c>
      <c r="F62" s="21">
        <f>SUMIFS('SO2'!G:G,'SO2'!$B:$B,$A62,'SO2'!$A:$A,"BIOESO2")+SUMIFS('SO2'!G:G,'SO2'!$B:$B,$A62,'SO2'!$A:$A,"COMSO2")+SUMIFS('SO2'!G:G,'SO2'!$B:$B,$A62,'SO2'!$A:$A,"ELCSO2")+SUMIFS('SO2'!G:G,'SO2'!$B:$B,$A62,'SO2'!$A:$A,"ETHSO2")+SUMIFS('SO2'!G:G,'SO2'!$B:$B,$A62,'SO2'!$A:$A,"INDSO2")+SUMIFS('SO2'!G:G,'SO2'!$B:$B,$A62,'SO2'!$A:$A,"REFSO2")+SUMIFS('SO2'!G:G,'SO2'!$B:$B,$A62,'SO2'!$A:$A,"RESSO2")+SUMIFS('SO2'!G:G,'SO2'!$B:$B,$A62,'SO2'!$A:$A,"RSSSO2")+SUMIFS('SO2'!G:G,'SO2'!$B:$B,$A62,'SO2'!$A:$A,"TRNSO2")</f>
        <v>2225.7803419941001</v>
      </c>
      <c r="G62" s="21">
        <f>SUMIFS('SO2'!H:H,'SO2'!$B:$B,$A62,'SO2'!$A:$A,"BIOESO2")+SUMIFS('SO2'!H:H,'SO2'!$B:$B,$A62,'SO2'!$A:$A,"COMSO2")+SUMIFS('SO2'!H:H,'SO2'!$B:$B,$A62,'SO2'!$A:$A,"ELCSO2")+SUMIFS('SO2'!H:H,'SO2'!$B:$B,$A62,'SO2'!$A:$A,"ETHSO2")+SUMIFS('SO2'!H:H,'SO2'!$B:$B,$A62,'SO2'!$A:$A,"INDSO2")+SUMIFS('SO2'!H:H,'SO2'!$B:$B,$A62,'SO2'!$A:$A,"REFSO2")+SUMIFS('SO2'!H:H,'SO2'!$B:$B,$A62,'SO2'!$A:$A,"RESSO2")+SUMIFS('SO2'!H:H,'SO2'!$B:$B,$A62,'SO2'!$A:$A,"RSSSO2")+SUMIFS('SO2'!H:H,'SO2'!$B:$B,$A62,'SO2'!$A:$A,"TRNSO2")</f>
        <v>1725.9513829705313</v>
      </c>
      <c r="H62" s="21">
        <f>SUMIFS('SO2'!I:I,'SO2'!$B:$B,$A62,'SO2'!$A:$A,"BIOESO2")+SUMIFS('SO2'!I:I,'SO2'!$B:$B,$A62,'SO2'!$A:$A,"COMSO2")+SUMIFS('SO2'!I:I,'SO2'!$B:$B,$A62,'SO2'!$A:$A,"ELCSO2")+SUMIFS('SO2'!I:I,'SO2'!$B:$B,$A62,'SO2'!$A:$A,"ETHSO2")+SUMIFS('SO2'!I:I,'SO2'!$B:$B,$A62,'SO2'!$A:$A,"INDSO2")+SUMIFS('SO2'!I:I,'SO2'!$B:$B,$A62,'SO2'!$A:$A,"REFSO2")+SUMIFS('SO2'!I:I,'SO2'!$B:$B,$A62,'SO2'!$A:$A,"RESSO2")+SUMIFS('SO2'!I:I,'SO2'!$B:$B,$A62,'SO2'!$A:$A,"RSSSO2")+SUMIFS('SO2'!I:I,'SO2'!$B:$B,$A62,'SO2'!$A:$A,"TRNSO2")</f>
        <v>1608.8913573335271</v>
      </c>
      <c r="I62" s="21">
        <f>SUMIFS('SO2'!J:J,'SO2'!$B:$B,$A62,'SO2'!$A:$A,"BIOESO2")+SUMIFS('SO2'!J:J,'SO2'!$B:$B,$A62,'SO2'!$A:$A,"COMSO2")+SUMIFS('SO2'!J:J,'SO2'!$B:$B,$A62,'SO2'!$A:$A,"ELCSO2")+SUMIFS('SO2'!J:J,'SO2'!$B:$B,$A62,'SO2'!$A:$A,"ETHSO2")+SUMIFS('SO2'!J:J,'SO2'!$B:$B,$A62,'SO2'!$A:$A,"INDSO2")+SUMIFS('SO2'!J:J,'SO2'!$B:$B,$A62,'SO2'!$A:$A,"REFSO2")+SUMIFS('SO2'!J:J,'SO2'!$B:$B,$A62,'SO2'!$A:$A,"RESSO2")+SUMIFS('SO2'!J:J,'SO2'!$B:$B,$A62,'SO2'!$A:$A,"RSSSO2")+SUMIFS('SO2'!J:J,'SO2'!$B:$B,$A62,'SO2'!$A:$A,"TRNSO2")</f>
        <v>1400.3123353186038</v>
      </c>
      <c r="J62" s="21">
        <f>SUMIFS('SO2'!K:K,'SO2'!$B:$B,$A62,'SO2'!$A:$A,"BIOESO2")+SUMIFS('SO2'!K:K,'SO2'!$B:$B,$A62,'SO2'!$A:$A,"COMSO2")+SUMIFS('SO2'!K:K,'SO2'!$B:$B,$A62,'SO2'!$A:$A,"ELCSO2")+SUMIFS('SO2'!K:K,'SO2'!$B:$B,$A62,'SO2'!$A:$A,"ETHSO2")+SUMIFS('SO2'!K:K,'SO2'!$B:$B,$A62,'SO2'!$A:$A,"INDSO2")+SUMIFS('SO2'!K:K,'SO2'!$B:$B,$A62,'SO2'!$A:$A,"REFSO2")+SUMIFS('SO2'!K:K,'SO2'!$B:$B,$A62,'SO2'!$A:$A,"RESSO2")+SUMIFS('SO2'!K:K,'SO2'!$B:$B,$A62,'SO2'!$A:$A,"RSSSO2")+SUMIFS('SO2'!K:K,'SO2'!$B:$B,$A62,'SO2'!$A:$A,"TRNSO2")</f>
        <v>1299.1676976864626</v>
      </c>
      <c r="K62" s="21">
        <f>SUMIFS('SO2'!L:L,'SO2'!$B:$B,$A62,'SO2'!$A:$A,"BIOESO2")+SUMIFS('SO2'!L:L,'SO2'!$B:$B,$A62,'SO2'!$A:$A,"COMSO2")+SUMIFS('SO2'!L:L,'SO2'!$B:$B,$A62,'SO2'!$A:$A,"ELCSO2")+SUMIFS('SO2'!L:L,'SO2'!$B:$B,$A62,'SO2'!$A:$A,"ETHSO2")+SUMIFS('SO2'!L:L,'SO2'!$B:$B,$A62,'SO2'!$A:$A,"INDSO2")+SUMIFS('SO2'!L:L,'SO2'!$B:$B,$A62,'SO2'!$A:$A,"REFSO2")+SUMIFS('SO2'!L:L,'SO2'!$B:$B,$A62,'SO2'!$A:$A,"RESSO2")+SUMIFS('SO2'!L:L,'SO2'!$B:$B,$A62,'SO2'!$A:$A,"RSSSO2")+SUMIFS('SO2'!L:L,'SO2'!$B:$B,$A62,'SO2'!$A:$A,"TRNSO2")</f>
        <v>1241.5585354771763</v>
      </c>
      <c r="M62" s="9" t="str">
        <f t="shared" si="1"/>
        <v>0060</v>
      </c>
      <c r="N62" s="9">
        <f>VLOOKUP($M62,scenarios!$A$2:$I$61,3)</f>
        <v>2060</v>
      </c>
      <c r="O62" s="9" t="str">
        <f>VLOOKUP($M62,scenarios!$A$2:$I$61,4)</f>
        <v>Ref</v>
      </c>
      <c r="P62" s="9">
        <f>VLOOKUP($M62,scenarios!$A$2:$I$61,5)</f>
        <v>20</v>
      </c>
      <c r="Q62" s="9" t="str">
        <f>VLOOKUP($M62,scenarios!$A$2:$I$61,6)</f>
        <v>Linear-Steady</v>
      </c>
      <c r="R62" s="9" t="str">
        <f>VLOOKUP($M62,scenarios!$A$2:$I$61,7)</f>
        <v>Doe2</v>
      </c>
      <c r="S62" s="9">
        <f>VLOOKUP($M62,scenarios!$A$2:$I$61,8)</f>
        <v>2030</v>
      </c>
      <c r="T62" s="9">
        <f>VLOOKUP($M62,scenarios!$A$2:$I$61,9)</f>
        <v>70</v>
      </c>
    </row>
  </sheetData>
  <sortState xmlns:xlrd2="http://schemas.microsoft.com/office/spreadsheetml/2017/richdata2" ref="A2:T62">
    <sortCondition ref="A2:A62"/>
  </sortState>
  <phoneticPr fontId="7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dummies</vt:lpstr>
      <vt:lpstr>H2 Use</vt:lpstr>
      <vt:lpstr>H2 Techs</vt:lpstr>
      <vt:lpstr>CO2</vt:lpstr>
      <vt:lpstr>CO2summary</vt:lpstr>
      <vt:lpstr>NOx</vt:lpstr>
      <vt:lpstr>NOxsummary</vt:lpstr>
      <vt:lpstr>SO2</vt:lpstr>
      <vt:lpstr>SO2summary</vt:lpstr>
      <vt:lpstr>PM10</vt:lpstr>
      <vt:lpstr>PM10summary</vt:lpstr>
      <vt:lpstr>objz</vt:lpstr>
      <vt:lpstr>ComNetM</vt:lpstr>
      <vt:lpstr>scenarios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Lenox, Carol</dc:creator>
  <cp:lastModifiedBy>Lenox, Carol</cp:lastModifiedBy>
  <dcterms:created xsi:type="dcterms:W3CDTF">2021-03-16T11:43:00Z</dcterms:created>
  <dcterms:modified xsi:type="dcterms:W3CDTF">2021-03-18T14:36:08Z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8cd2501d-aa95-4226-9f3d-1420c4073941</vt:lpwstr>
  </property>
</Properties>
</file>