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in\Documents\Offshore Wind\Offshore Wind TIMES\Results\"/>
    </mc:Choice>
  </mc:AlternateContent>
  <xr:revisionPtr revIDLastSave="0" documentId="13_ncr:1_{23647A22-78A1-46C2-8D17-A3D96E04CF3F}" xr6:coauthVersionLast="36" xr6:coauthVersionMax="36" xr10:uidLastSave="{00000000-0000-0000-0000-000000000000}"/>
  <bookViews>
    <workbookView xWindow="0" yWindow="0" windowWidth="19200" windowHeight="11385" xr2:uid="{98BB33BF-2908-4315-8DE5-B27E90F3E74F}"/>
  </bookViews>
  <sheets>
    <sheet name="FE Case Runs" sheetId="1" r:id="rId1"/>
    <sheet name="Scenario Matrix" sheetId="2" r:id="rId2"/>
    <sheet name="Cost Reductions" sheetId="3" r:id="rId3"/>
    <sheet name="Emissions Reductions" sheetId="4" r:id="rId4"/>
    <sheet name="Results Tables" sheetId="6" r:id="rId5"/>
  </sheets>
  <definedNames>
    <definedName name="_xlnm._FilterDatabase" localSheetId="0" hidden="1">'FE Case Runs'!$A$1:$F$1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4" l="1"/>
  <c r="O13" i="4"/>
  <c r="G13" i="4"/>
  <c r="H13" i="4"/>
  <c r="I13" i="4"/>
  <c r="J13" i="4"/>
  <c r="K13" i="4"/>
  <c r="L13" i="4"/>
  <c r="M13" i="4"/>
  <c r="N13" i="4"/>
  <c r="F13" i="4"/>
  <c r="C26" i="4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Q4" i="3"/>
  <c r="R4" i="3"/>
  <c r="S4" i="3"/>
  <c r="T4" i="3"/>
  <c r="U4" i="3"/>
  <c r="V4" i="3"/>
  <c r="W4" i="3"/>
  <c r="X4" i="3"/>
  <c r="Y4" i="3"/>
  <c r="Z4" i="3"/>
  <c r="P4" i="3"/>
  <c r="L25" i="4" l="1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I14" i="3"/>
  <c r="I13" i="3"/>
  <c r="G13" i="3" s="1"/>
  <c r="I12" i="3"/>
  <c r="H12" i="3" s="1"/>
  <c r="G12" i="3"/>
  <c r="F12" i="3"/>
  <c r="I11" i="3"/>
  <c r="H11" i="3"/>
  <c r="I10" i="3"/>
  <c r="G10" i="3" s="1"/>
  <c r="H10" i="3"/>
  <c r="I9" i="3"/>
  <c r="F9" i="3" s="1"/>
  <c r="H9" i="3"/>
  <c r="G9" i="3"/>
  <c r="I8" i="3"/>
  <c r="H8" i="3"/>
  <c r="G8" i="3"/>
  <c r="I7" i="3"/>
  <c r="H7" i="3"/>
  <c r="G7" i="3"/>
  <c r="F7" i="3"/>
  <c r="I6" i="3"/>
  <c r="I5" i="3"/>
  <c r="F5" i="3" s="1"/>
  <c r="H5" i="3"/>
  <c r="G5" i="3"/>
  <c r="K26" i="4" l="1"/>
  <c r="D26" i="4"/>
  <c r="E26" i="4"/>
  <c r="G26" i="4"/>
  <c r="F26" i="4"/>
  <c r="H26" i="4"/>
  <c r="L26" i="4"/>
  <c r="I26" i="4"/>
  <c r="J26" i="4"/>
  <c r="F10" i="3"/>
  <c r="H13" i="3"/>
  <c r="F13" i="3"/>
  <c r="S13" i="3" s="1"/>
  <c r="J9" i="3"/>
  <c r="K9" i="3" s="1"/>
  <c r="G21" i="3"/>
  <c r="G35" i="3" s="1"/>
  <c r="V6" i="3"/>
  <c r="F26" i="3"/>
  <c r="F40" i="3" s="1"/>
  <c r="U11" i="3"/>
  <c r="J6" i="3"/>
  <c r="G26" i="3"/>
  <c r="G40" i="3" s="1"/>
  <c r="V11" i="3"/>
  <c r="F20" i="3"/>
  <c r="F34" i="3" s="1"/>
  <c r="U5" i="3"/>
  <c r="J11" i="3"/>
  <c r="K11" i="3" s="1"/>
  <c r="X11" i="3" s="1"/>
  <c r="E22" i="3"/>
  <c r="E36" i="3" s="1"/>
  <c r="T7" i="3"/>
  <c r="F25" i="3"/>
  <c r="F39" i="3" s="1"/>
  <c r="U10" i="3"/>
  <c r="D27" i="3"/>
  <c r="D41" i="3" s="1"/>
  <c r="S12" i="3"/>
  <c r="G28" i="3"/>
  <c r="G42" i="3" s="1"/>
  <c r="V13" i="3"/>
  <c r="G29" i="3"/>
  <c r="G43" i="3" s="1"/>
  <c r="V14" i="3"/>
  <c r="E20" i="3"/>
  <c r="E34" i="3" s="1"/>
  <c r="T5" i="3"/>
  <c r="D25" i="3"/>
  <c r="D39" i="3" s="1"/>
  <c r="S10" i="3"/>
  <c r="J14" i="3"/>
  <c r="H29" i="3" s="1"/>
  <c r="H43" i="3" s="1"/>
  <c r="G23" i="3"/>
  <c r="G37" i="3" s="1"/>
  <c r="V8" i="3"/>
  <c r="E25" i="3"/>
  <c r="E39" i="3" s="1"/>
  <c r="T10" i="3"/>
  <c r="G20" i="3"/>
  <c r="G34" i="3" s="1"/>
  <c r="V5" i="3"/>
  <c r="J5" i="3"/>
  <c r="H20" i="3" s="1"/>
  <c r="H34" i="3" s="1"/>
  <c r="E27" i="3"/>
  <c r="E41" i="3" s="1"/>
  <c r="T12" i="3"/>
  <c r="G22" i="3"/>
  <c r="G36" i="3" s="1"/>
  <c r="V7" i="3"/>
  <c r="G14" i="3"/>
  <c r="E23" i="3"/>
  <c r="E37" i="3" s="1"/>
  <c r="T8" i="3"/>
  <c r="D28" i="3"/>
  <c r="D42" i="3" s="1"/>
  <c r="F23" i="3"/>
  <c r="F37" i="3" s="1"/>
  <c r="U8" i="3"/>
  <c r="E28" i="3"/>
  <c r="E42" i="3" s="1"/>
  <c r="T13" i="3"/>
  <c r="D22" i="3"/>
  <c r="D36" i="3" s="1"/>
  <c r="S7" i="3"/>
  <c r="F28" i="3"/>
  <c r="F42" i="3" s="1"/>
  <c r="U13" i="3"/>
  <c r="J8" i="3"/>
  <c r="F22" i="3"/>
  <c r="F36" i="3" s="1"/>
  <c r="U7" i="3"/>
  <c r="D24" i="3"/>
  <c r="D38" i="3" s="1"/>
  <c r="S9" i="3"/>
  <c r="G25" i="3"/>
  <c r="G39" i="3" s="1"/>
  <c r="V10" i="3"/>
  <c r="J13" i="3"/>
  <c r="F6" i="3"/>
  <c r="E24" i="3"/>
  <c r="E38" i="3" s="1"/>
  <c r="T9" i="3"/>
  <c r="J10" i="3"/>
  <c r="F27" i="3"/>
  <c r="F41" i="3" s="1"/>
  <c r="U12" i="3"/>
  <c r="F14" i="3"/>
  <c r="G6" i="3"/>
  <c r="J7" i="3"/>
  <c r="H22" i="3" s="1"/>
  <c r="H36" i="3" s="1"/>
  <c r="F24" i="3"/>
  <c r="F38" i="3" s="1"/>
  <c r="U9" i="3"/>
  <c r="F11" i="3"/>
  <c r="G27" i="3"/>
  <c r="G41" i="3" s="1"/>
  <c r="V12" i="3"/>
  <c r="H6" i="3"/>
  <c r="F8" i="3"/>
  <c r="G24" i="3"/>
  <c r="G38" i="3" s="1"/>
  <c r="V9" i="3"/>
  <c r="G11" i="3"/>
  <c r="J12" i="3"/>
  <c r="H14" i="3"/>
  <c r="D20" i="3"/>
  <c r="D34" i="3" s="1"/>
  <c r="S5" i="3"/>
  <c r="K6" i="3"/>
  <c r="X6" i="3" s="1"/>
  <c r="K8" i="3"/>
  <c r="X8" i="3" s="1"/>
  <c r="K13" i="3"/>
  <c r="X13" i="3" s="1"/>
  <c r="X9" i="3" l="1"/>
  <c r="L9" i="3"/>
  <c r="Y9" i="3" s="1"/>
  <c r="I24" i="3"/>
  <c r="I38" i="3" s="1"/>
  <c r="W9" i="3"/>
  <c r="H24" i="3"/>
  <c r="H38" i="3" s="1"/>
  <c r="F29" i="3"/>
  <c r="F43" i="3" s="1"/>
  <c r="U14" i="3"/>
  <c r="K10" i="3"/>
  <c r="W10" i="3"/>
  <c r="E26" i="3"/>
  <c r="E40" i="3" s="1"/>
  <c r="T11" i="3"/>
  <c r="D26" i="3"/>
  <c r="D40" i="3" s="1"/>
  <c r="S11" i="3"/>
  <c r="E29" i="3"/>
  <c r="E43" i="3" s="1"/>
  <c r="T14" i="3"/>
  <c r="H21" i="3"/>
  <c r="H35" i="3" s="1"/>
  <c r="W6" i="3"/>
  <c r="K12" i="3"/>
  <c r="W12" i="3"/>
  <c r="K7" i="3"/>
  <c r="W7" i="3"/>
  <c r="D21" i="3"/>
  <c r="D35" i="3" s="1"/>
  <c r="S6" i="3"/>
  <c r="H23" i="3"/>
  <c r="H37" i="3" s="1"/>
  <c r="W8" i="3"/>
  <c r="H27" i="3"/>
  <c r="H41" i="3" s="1"/>
  <c r="D23" i="3"/>
  <c r="D37" i="3" s="1"/>
  <c r="S8" i="3"/>
  <c r="E21" i="3"/>
  <c r="E35" i="3" s="1"/>
  <c r="T6" i="3"/>
  <c r="H28" i="3"/>
  <c r="H42" i="3" s="1"/>
  <c r="W13" i="3"/>
  <c r="K14" i="3"/>
  <c r="W14" i="3"/>
  <c r="H25" i="3"/>
  <c r="H39" i="3" s="1"/>
  <c r="F21" i="3"/>
  <c r="F35" i="3" s="1"/>
  <c r="U6" i="3"/>
  <c r="D29" i="3"/>
  <c r="D43" i="3" s="1"/>
  <c r="S14" i="3"/>
  <c r="K5" i="3"/>
  <c r="W5" i="3"/>
  <c r="H26" i="3"/>
  <c r="H40" i="3" s="1"/>
  <c r="W11" i="3"/>
  <c r="L13" i="3"/>
  <c r="Y13" i="3" s="1"/>
  <c r="I28" i="3"/>
  <c r="I42" i="3" s="1"/>
  <c r="L11" i="3"/>
  <c r="Y11" i="3" s="1"/>
  <c r="I26" i="3"/>
  <c r="I40" i="3" s="1"/>
  <c r="L8" i="3"/>
  <c r="Y8" i="3" s="1"/>
  <c r="I23" i="3"/>
  <c r="I37" i="3" s="1"/>
  <c r="L6" i="3"/>
  <c r="Y6" i="3" s="1"/>
  <c r="I21" i="3"/>
  <c r="I35" i="3" s="1"/>
  <c r="M9" i="3" l="1"/>
  <c r="K24" i="3" s="1"/>
  <c r="K38" i="3" s="1"/>
  <c r="J24" i="3"/>
  <c r="J38" i="3" s="1"/>
  <c r="X7" i="3"/>
  <c r="L7" i="3"/>
  <c r="I22" i="3"/>
  <c r="I36" i="3" s="1"/>
  <c r="X14" i="3"/>
  <c r="L14" i="3"/>
  <c r="I29" i="3"/>
  <c r="I43" i="3" s="1"/>
  <c r="X12" i="3"/>
  <c r="L12" i="3"/>
  <c r="I27" i="3"/>
  <c r="I41" i="3" s="1"/>
  <c r="X5" i="3"/>
  <c r="I20" i="3"/>
  <c r="I34" i="3" s="1"/>
  <c r="L5" i="3"/>
  <c r="X10" i="3"/>
  <c r="L10" i="3"/>
  <c r="I25" i="3"/>
  <c r="I39" i="3" s="1"/>
  <c r="M11" i="3"/>
  <c r="J26" i="3"/>
  <c r="J40" i="3" s="1"/>
  <c r="M6" i="3"/>
  <c r="J21" i="3"/>
  <c r="J35" i="3" s="1"/>
  <c r="M13" i="3"/>
  <c r="J28" i="3"/>
  <c r="J42" i="3" s="1"/>
  <c r="M8" i="3"/>
  <c r="J23" i="3"/>
  <c r="J37" i="3" s="1"/>
  <c r="Z9" i="3" l="1"/>
  <c r="K26" i="3"/>
  <c r="K40" i="3" s="1"/>
  <c r="Z11" i="3"/>
  <c r="Y10" i="3"/>
  <c r="J25" i="3"/>
  <c r="J39" i="3" s="1"/>
  <c r="M10" i="3"/>
  <c r="K28" i="3"/>
  <c r="K42" i="3" s="1"/>
  <c r="Z13" i="3"/>
  <c r="K21" i="3"/>
  <c r="K35" i="3" s="1"/>
  <c r="Z6" i="3"/>
  <c r="Y12" i="3"/>
  <c r="M12" i="3"/>
  <c r="J27" i="3"/>
  <c r="J41" i="3" s="1"/>
  <c r="Y7" i="3"/>
  <c r="M7" i="3"/>
  <c r="J22" i="3"/>
  <c r="J36" i="3" s="1"/>
  <c r="K23" i="3"/>
  <c r="K37" i="3" s="1"/>
  <c r="Z8" i="3"/>
  <c r="Y14" i="3"/>
  <c r="M14" i="3"/>
  <c r="J29" i="3"/>
  <c r="J43" i="3" s="1"/>
  <c r="Y5" i="3"/>
  <c r="M5" i="3"/>
  <c r="J20" i="3"/>
  <c r="J34" i="3" s="1"/>
  <c r="K20" i="3" l="1"/>
  <c r="K34" i="3" s="1"/>
  <c r="Z5" i="3"/>
  <c r="K29" i="3"/>
  <c r="K43" i="3" s="1"/>
  <c r="Z14" i="3"/>
  <c r="K27" i="3"/>
  <c r="K41" i="3" s="1"/>
  <c r="Z12" i="3"/>
  <c r="K22" i="3"/>
  <c r="K36" i="3" s="1"/>
  <c r="Z7" i="3"/>
  <c r="K25" i="3"/>
  <c r="K39" i="3" s="1"/>
  <c r="Z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8" authorId="0" shapeId="0" xr:uid="{6630A5DA-B182-4366-8310-BCF5CAE6D24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142" authorId="0" shapeId="0" xr:uid="{187A7457-C1E4-45DD-A77E-F1E536DFE9E4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<sst xmlns="http://schemas.openxmlformats.org/spreadsheetml/2006/main" count="480" uniqueCount="202">
  <si>
    <t>Description</t>
  </si>
  <si>
    <t>Run Date</t>
  </si>
  <si>
    <t>Base case run with database 18.1.0</t>
  </si>
  <si>
    <t>Purpose</t>
  </si>
  <si>
    <t>Use Case</t>
  </si>
  <si>
    <t>Base Run</t>
  </si>
  <si>
    <t>Carbon Cap</t>
  </si>
  <si>
    <t>Cost Reduction</t>
  </si>
  <si>
    <t>EPAUS9rT_18_1_0xx</t>
  </si>
  <si>
    <t>Carbon Tax</t>
  </si>
  <si>
    <t>2.5% discount rate EPA SCC</t>
  </si>
  <si>
    <t>3% discount rate EPA SCC</t>
  </si>
  <si>
    <t>5% discount rate EPA SCC</t>
  </si>
  <si>
    <t>0% reduction of 2010 ELCCO2 by 2050, cumulative</t>
  </si>
  <si>
    <t>10% reduction of 2010 ELCCO2 by 2050, cumulative</t>
  </si>
  <si>
    <t>20% reduction of 2010 ELCCO2 by 2050, cumulative</t>
  </si>
  <si>
    <t>30% reduction of 2010 ELCCO2 by 2050, cumulative</t>
  </si>
  <si>
    <t>40% reduction of 2010 ELCCO2 by 2050, cumulative</t>
  </si>
  <si>
    <t>50% reduction of 2010 ELCCO2 by 2050, cumulative</t>
  </si>
  <si>
    <t>60% reduction of 2010 ELCCO2 by 2050, cumulative</t>
  </si>
  <si>
    <t>70% reduction of 2010 ELCCO2 by 2050, cumulative</t>
  </si>
  <si>
    <t>80% reduction of 2010 ELCCO2 by 2050, cumulative</t>
  </si>
  <si>
    <t>Scen_ELCC02Reduction0per</t>
  </si>
  <si>
    <t>Scen_ELCC02Reduction10per</t>
  </si>
  <si>
    <t>Scen_ELCCO2Reduction20per</t>
  </si>
  <si>
    <t>Scen_ELCCO2Reduction30per</t>
  </si>
  <si>
    <t>Scen_ELCCO2Reduction40per</t>
  </si>
  <si>
    <t>Scen_ELCCO2Reduction50per</t>
  </si>
  <si>
    <t>Scen_ELCCO2Reduction60per</t>
  </si>
  <si>
    <t>Scen_ELCCO2Reduction70per</t>
  </si>
  <si>
    <t>Scen_ELCCO2Reduction80per</t>
  </si>
  <si>
    <t>Scen_CO2TaxSCC3per</t>
  </si>
  <si>
    <t>Scen_CO2TaxSCC25per</t>
  </si>
  <si>
    <t>Scen_CO2TaxSCC5per</t>
  </si>
  <si>
    <t>Scen_CO2TaxSCCHighImpact</t>
  </si>
  <si>
    <t>Adding carbon tax to all regions</t>
  </si>
  <si>
    <t>UC_ELCC02Reduction10cum</t>
  </si>
  <si>
    <t>UC_ELCCO2Reduction20cum</t>
  </si>
  <si>
    <t>UC_ELCCO2Reduction30cum</t>
  </si>
  <si>
    <t>UC_ELCCO2Reduction40cum</t>
  </si>
  <si>
    <t>UC_ELCCO2Reduction50cum</t>
  </si>
  <si>
    <t>UC_ELCCO2Reduction60cum</t>
  </si>
  <si>
    <t>UC_ELCCO2Reduction70cum</t>
  </si>
  <si>
    <t>UC_ELCCO2Reduction80cum</t>
  </si>
  <si>
    <t>~Dummy validation
~Generate emissions values for emissions caps scenarios
~Base Case</t>
  </si>
  <si>
    <t>Case Name</t>
  </si>
  <si>
    <t>N/A</t>
  </si>
  <si>
    <t>Base, TradeParams, SysSettings,BaseExtra-OFFEPS, Growth, RefEmi-TS, UC-BIOFUELSsimple, UC-ELC18, UC-RPS18, UC-Buildings18, UC-INX18, UC_TRNHDV18, UC_TRNLDV18, AQREG, CSAPR-MATS, UC-CSAPR-MATS</t>
  </si>
  <si>
    <t>30% reduction of offshore wind NCAP_COST by 2050</t>
  </si>
  <si>
    <t>40% reduction of offshore wind NCAP_COST by 2050</t>
  </si>
  <si>
    <t>50% reduction of offshore wind NCAP_COST by 2050</t>
  </si>
  <si>
    <t>60% reduction of offshore wind NCAP_COST by 2050</t>
  </si>
  <si>
    <t>95 percentile of 3% discount rate EPA SCC - High Impact</t>
  </si>
  <si>
    <t>45% reduction of offshore wind NCAP_COST by 2050</t>
  </si>
  <si>
    <t>55% reduction of offshore wind NCAP_COST by 2050</t>
  </si>
  <si>
    <t>65% reduction of offshore wind NCAP_COST by 2050</t>
  </si>
  <si>
    <t>70% reduction of offshore wind NCAP_COST by 2050</t>
  </si>
  <si>
    <t>75% reduction of offshore wind NCAP_COST by 2050</t>
  </si>
  <si>
    <t>80% reduction of offshore wind NCAP_COST by 2050</t>
  </si>
  <si>
    <t>Cost Reduction %</t>
  </si>
  <si>
    <t>Global CO2 Reduction %</t>
  </si>
  <si>
    <t>Run</t>
  </si>
  <si>
    <t>DD</t>
  </si>
  <si>
    <t>To Do</t>
  </si>
  <si>
    <t>Baseline</t>
  </si>
  <si>
    <t>Cost and CO2 Cap</t>
  </si>
  <si>
    <t>Regional CO2 Reduction %</t>
  </si>
  <si>
    <t>EPAUS9rT_18_1_0xx_CarbonTax_SCC_2-5per</t>
  </si>
  <si>
    <t>EPAUS9rT_18_1_0xx_CarbonTax_SCC_3per</t>
  </si>
  <si>
    <t>EPAUS9rT_18_1_0xx_CarbonTax_SCC_5per</t>
  </si>
  <si>
    <t>EPAUS9rT_18_1_0xx_CarbonTax_SCC_HighImpact</t>
  </si>
  <si>
    <t>EPAUS9rT_18_1_0xx_CarbonCap_80per</t>
  </si>
  <si>
    <t>DONE</t>
  </si>
  <si>
    <r>
      <t>EPAUS9rT_18_1_0xx_EmRed</t>
    </r>
    <r>
      <rPr>
        <sz val="11"/>
        <color rgb="FFFF0000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##_CostRed##</t>
    </r>
  </si>
  <si>
    <r>
      <t>EPAUS9rT_18_1_0xx_EmRed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##_CostRed##</t>
    </r>
  </si>
  <si>
    <t xml:space="preserve"> </t>
  </si>
  <si>
    <t>EPAUS9rT_18_1_0xx_CostRed_30</t>
  </si>
  <si>
    <t>EPAUS9rT_18_1_0xx_CostRed_40</t>
  </si>
  <si>
    <t>EPAUS9rT_18_1_0xx_CostRed_45</t>
  </si>
  <si>
    <t>EPAUS9rT_18_1_0xx_CostRed_50</t>
  </si>
  <si>
    <t>EPAUS9rT_18_1_0xx_CostRed_55</t>
  </si>
  <si>
    <t>EPAUS9rT_18_1_0xx_CostRed_60</t>
  </si>
  <si>
    <t>EPAUS9rT_18_1_0xx_CostRed_65</t>
  </si>
  <si>
    <t>EPAUS9rT_18_1_0xx_CostRed_70</t>
  </si>
  <si>
    <t>EPAUS9rT_18_1_0xx_CostRed_75</t>
  </si>
  <si>
    <t>EPAUS9rT_18_1_0xx_CostRed_80</t>
  </si>
  <si>
    <t>Scen_ELCC02Reduction0cum</t>
  </si>
  <si>
    <t>Per Region ELCCO2 capped at 2010 levels</t>
  </si>
  <si>
    <t>COM_BNDNET LimType UP 0% Reduction by 2050</t>
  </si>
  <si>
    <t>COM_BNDNET LimType UP 10% Reduction by 2050</t>
  </si>
  <si>
    <t>COM_BNDNET LimType UP 20% Reduction by 2050</t>
  </si>
  <si>
    <t>COM_BNDNET LimType UP 30% Reduction by 2050</t>
  </si>
  <si>
    <t>COM_BNDNET LimType UP 40% Reduction by 2050</t>
  </si>
  <si>
    <t>COM_BNDNET LimType UP 50% Reduction by 2050</t>
  </si>
  <si>
    <t>COM_BNDNET LimType UP 60% Reduction by 2050</t>
  </si>
  <si>
    <t>COM_BNDNET LimType UP 70% Reduction by 2050</t>
  </si>
  <si>
    <t>COM_BNDNET LimType UP 80% Reduction by 2050</t>
  </si>
  <si>
    <t>10% linear reduction of 2010 ELCCO2 by 2050, per region</t>
  </si>
  <si>
    <t>20% linear reduction of 2010 ELCCO2 by 2050, per region</t>
  </si>
  <si>
    <t>30% linear reduction of 2010 ELCCO2 by 2050, per region</t>
  </si>
  <si>
    <t>40% linear reduction of 2010 ELCCO2 by 2050, per region</t>
  </si>
  <si>
    <t>50% linear reduction of 2010 ELCCO2 by 2050, per region</t>
  </si>
  <si>
    <t>60% linear reduction of 2010 ELCCO2 by 2050, per region</t>
  </si>
  <si>
    <t>70% linear reduction of 2010 ELCCO2 by 2050, per region</t>
  </si>
  <si>
    <t>80% linear reduction of 2010 ELCCO2 by 2050, per region</t>
  </si>
  <si>
    <t>Scenarios Included (Base Run +)</t>
  </si>
  <si>
    <t>ELCCO2 capped at 2010 levels across all regions</t>
  </si>
  <si>
    <t>10% linear reduction of 2010 ELCCO2 by 2050, cumulative</t>
  </si>
  <si>
    <t>20% linear reduction of 2010 ELCCO2 by 2050, cumulative</t>
  </si>
  <si>
    <t>30% linear reduction of 2010 ELCCO2 by 2050, cumulative</t>
  </si>
  <si>
    <t>40% linear reduction of 2010 ELCCO2 by 2050, cumulative</t>
  </si>
  <si>
    <t>50% linear reduction of 2010 ELCCO2 by 2050, cumulative</t>
  </si>
  <si>
    <t>60% linear reduction of 2010 ELCCO2 by 2050, cumulative</t>
  </si>
  <si>
    <t>70% linear reduction of 2010 ELCCO2 by 2050, cumulative</t>
  </si>
  <si>
    <t>80% linear reduction of 2010 ELCCO2 by 2050, cumulative</t>
  </si>
  <si>
    <t>Scenario: EPAUS9rT_18_1_0xx, Commodity: ELCCO2, Attribute: VAR_Comnet, Summed over R1-R9</t>
  </si>
  <si>
    <t>Data Inputs</t>
  </si>
  <si>
    <t>Scenario: EPAUS9rT_18_1_0xx, Commodity: ELCCO2, Attribute: VAR_Comnet, By R1-R9</t>
  </si>
  <si>
    <t>Base</t>
  </si>
  <si>
    <t>Scen_ Template</t>
  </si>
  <si>
    <t>Trans - Insert</t>
  </si>
  <si>
    <t>~TFM_UPD</t>
  </si>
  <si>
    <t>TimeSlice</t>
  </si>
  <si>
    <t>LimType</t>
  </si>
  <si>
    <t>Attribute</t>
  </si>
  <si>
    <t>Year</t>
  </si>
  <si>
    <t>AllRegions</t>
  </si>
  <si>
    <t>Pset_PN</t>
  </si>
  <si>
    <t>NCAP_COST</t>
  </si>
  <si>
    <t>EWNDOF*</t>
  </si>
  <si>
    <t>Cost Reductions Schedule</t>
  </si>
  <si>
    <t>baseline</t>
  </si>
  <si>
    <t>EWNDOFS1A</t>
  </si>
  <si>
    <t>yr rate * 2015 cost</t>
  </si>
  <si>
    <t>Constraint Multipliers</t>
  </si>
  <si>
    <t>EPAUS9rT_18_1_0xx Baseline Carbon Emissions</t>
  </si>
  <si>
    <t>Scenario</t>
  </si>
  <si>
    <t>Commodity</t>
  </si>
  <si>
    <t>Region</t>
  </si>
  <si>
    <t>ELCCO2</t>
  </si>
  <si>
    <t>VAR_Comnet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</si>
  <si>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</si>
  <si>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</si>
  <si>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</si>
  <si>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</si>
  <si>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</si>
  <si>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</si>
  <si>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</si>
  <si>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</si>
  <si>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</si>
  <si>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Reduction in 2010 Emissions by 2050</t>
  </si>
  <si>
    <t>Global Template</t>
  </si>
  <si>
    <t>~UC_Sets: R_S: AllRegions</t>
  </si>
  <si>
    <t>~UC_T</t>
  </si>
  <si>
    <t>UC_N</t>
  </si>
  <si>
    <t>Cset_CN</t>
  </si>
  <si>
    <t>UC_COMNET</t>
  </si>
  <si>
    <t>UC_RHSTS</t>
  </si>
  <si>
    <t>UC_RHSTS~0</t>
  </si>
  <si>
    <t>UC_Desc</t>
  </si>
  <si>
    <t>CO2Lim</t>
  </si>
  <si>
    <t>UP</t>
  </si>
  <si>
    <t>CO2 upper bound on the total emissions from the electric sector</t>
  </si>
  <si>
    <t>Per-Region Template</t>
  </si>
  <si>
    <t>~TFM_INS</t>
  </si>
  <si>
    <t>COM_BNDNET</t>
  </si>
  <si>
    <t>Cost Reduction Schedule - Linear Decrease 2020-2050</t>
  </si>
  <si>
    <t>% Of Initial Cost</t>
  </si>
  <si>
    <t>% Of Initial Cost - Line Graph</t>
  </si>
  <si>
    <t>Total</t>
  </si>
  <si>
    <t>Emissions Caps</t>
  </si>
  <si>
    <t>Emissions reductions from _xx run</t>
  </si>
  <si>
    <t>*Percentage decrease in 2010 emissions by 2050
*Linear decline of 2.5% of total % annually
*Change % value to update cells</t>
  </si>
  <si>
    <t>Emissions</t>
  </si>
  <si>
    <t>2050 Totals</t>
  </si>
  <si>
    <t>CO2</t>
  </si>
  <si>
    <t>NOX</t>
  </si>
  <si>
    <t>SO2</t>
  </si>
  <si>
    <t>CH4</t>
  </si>
  <si>
    <t>PM 2.5</t>
  </si>
  <si>
    <t>End Uses</t>
  </si>
  <si>
    <t>Commercial</t>
  </si>
  <si>
    <t>Industrial</t>
  </si>
  <si>
    <t>Residential</t>
  </si>
  <si>
    <t>Transportation</t>
  </si>
  <si>
    <t>Electric Sector</t>
  </si>
  <si>
    <t>Generation</t>
  </si>
  <si>
    <t>Process Sets</t>
  </si>
  <si>
    <t>Process Set 2050 Totals</t>
  </si>
  <si>
    <t>2050 Total</t>
  </si>
  <si>
    <t>Offshore Wind</t>
  </si>
  <si>
    <t>Scen_CostRed30</t>
  </si>
  <si>
    <t>Scen_CostRed40</t>
  </si>
  <si>
    <t>Scen_CostRedn45</t>
  </si>
  <si>
    <t>Scen_CostRed50</t>
  </si>
  <si>
    <t>Scen_CostRedn55</t>
  </si>
  <si>
    <t>Scen_CostRed60</t>
  </si>
  <si>
    <t>Scen_CostRed65</t>
  </si>
  <si>
    <t>Scen_CostRed70</t>
  </si>
  <si>
    <t>Scen_CostRed75</t>
  </si>
  <si>
    <t>Scen_CostRed80</t>
  </si>
  <si>
    <t>Baseline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</si>
</sst>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1E1"/>
        <bgColor indexed="64"/>
      </patternFill>
    </fill>
    <fill>
      <patternFill patternType="solid">
        <fgColor rgb="FFD2E0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9" fontId="8" fillId="0" borderId="0" applyFont="0" applyFill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2" borderId="3" xfId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14" fontId="0" fillId="7" borderId="2" xfId="0" applyNumberForma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1" fillId="2" borderId="3" xfId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5" fillId="23" borderId="4" xfId="0" applyFont="1" applyFill="1" applyBorder="1"/>
    <xf numFmtId="0" fontId="15" fillId="24" borderId="4" xfId="0" applyFont="1" applyFill="1" applyBorder="1"/>
    <xf numFmtId="0" fontId="16" fillId="23" borderId="4" xfId="0" applyFont="1" applyFill="1" applyBorder="1"/>
    <xf numFmtId="0" fontId="1" fillId="2" borderId="0" xfId="1" applyAlignment="1"/>
    <xf numFmtId="0" fontId="1" fillId="2" borderId="0" xfId="1"/>
    <xf numFmtId="0" fontId="11" fillId="2" borderId="0" xfId="1" applyFont="1" applyAlignment="1"/>
    <xf numFmtId="0" fontId="11" fillId="2" borderId="0" xfId="1" applyFont="1"/>
    <xf numFmtId="0" fontId="3" fillId="0" borderId="0" xfId="0" applyFont="1"/>
    <xf numFmtId="0" fontId="0" fillId="0" borderId="1" xfId="0" applyBorder="1"/>
    <xf numFmtId="1" fontId="16" fillId="0" borderId="0" xfId="0" applyNumberFormat="1" applyFont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2" applyNumberFormat="1" applyFont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16" fillId="0" borderId="0" xfId="0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10" fillId="14" borderId="0" xfId="4" applyAlignment="1">
      <alignment horizontal="left"/>
    </xf>
    <xf numFmtId="0" fontId="10" fillId="14" borderId="1" xfId="4" applyBorder="1" applyAlignment="1">
      <alignment horizontal="left"/>
    </xf>
    <xf numFmtId="0" fontId="9" fillId="13" borderId="1" xfId="3" applyBorder="1"/>
    <xf numFmtId="1" fontId="0" fillId="0" borderId="0" xfId="0" applyNumberFormat="1" applyAlignment="1">
      <alignment horizontal="center" vertical="center"/>
    </xf>
    <xf numFmtId="0" fontId="9" fillId="13" borderId="1" xfId="3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2" fontId="9" fillId="13" borderId="1" xfId="3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0" xfId="1" applyAlignment="1">
      <alignment horizontal="center" vertical="center"/>
    </xf>
    <xf numFmtId="0" fontId="8" fillId="20" borderId="0" xfId="10" applyAlignment="1">
      <alignment horizontal="center" vertical="center"/>
    </xf>
    <xf numFmtId="9" fontId="8" fillId="19" borderId="5" xfId="9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8" fillId="0" borderId="9" xfId="2" applyFont="1" applyBorder="1" applyAlignment="1">
      <alignment horizontal="center" vertical="center"/>
    </xf>
    <xf numFmtId="0" fontId="1" fillId="17" borderId="10" xfId="7" applyBorder="1" applyAlignment="1">
      <alignment horizontal="center" vertical="center"/>
    </xf>
    <xf numFmtId="0" fontId="1" fillId="17" borderId="11" xfId="7" applyBorder="1" applyAlignment="1">
      <alignment horizontal="center" vertical="center"/>
    </xf>
    <xf numFmtId="0" fontId="1" fillId="17" borderId="12" xfId="7" applyBorder="1" applyAlignment="1">
      <alignment horizontal="center" vertical="center"/>
    </xf>
    <xf numFmtId="0" fontId="8" fillId="18" borderId="14" xfId="8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18" borderId="15" xfId="8" applyBorder="1" applyAlignment="1">
      <alignment horizontal="center" vertical="center"/>
    </xf>
    <xf numFmtId="0" fontId="8" fillId="18" borderId="16" xfId="8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1" fillId="16" borderId="0" xfId="6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9" fontId="8" fillId="0" borderId="0" xfId="2" applyFont="1" applyAlignment="1">
      <alignment horizontal="center" vertical="center"/>
    </xf>
    <xf numFmtId="0" fontId="1" fillId="21" borderId="0" xfId="11" applyAlignment="1">
      <alignment horizontal="center" vertical="center"/>
    </xf>
    <xf numFmtId="0" fontId="8" fillId="22" borderId="0" xfId="12" applyAlignment="1">
      <alignment horizontal="center" vertical="center"/>
    </xf>
    <xf numFmtId="0" fontId="0" fillId="25" borderId="0" xfId="0" applyFill="1"/>
    <xf numFmtId="2" fontId="0" fillId="0" borderId="1" xfId="0" applyNumberFormat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2" fontId="8" fillId="15" borderId="1" xfId="5" applyNumberFormat="1" applyBorder="1" applyAlignment="1">
      <alignment horizontal="center"/>
    </xf>
    <xf numFmtId="9" fontId="0" fillId="0" borderId="1" xfId="2" applyFont="1" applyBorder="1"/>
    <xf numFmtId="9" fontId="0" fillId="0" borderId="0" xfId="2" applyFont="1"/>
    <xf numFmtId="0" fontId="0" fillId="18" borderId="0" xfId="8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</cellXfs>
  <cellStyles count="13">
    <cellStyle name="20% - Accent4" xfId="8" builtinId="42"/>
    <cellStyle name="20% - Accent6" xfId="12" builtinId="50"/>
    <cellStyle name="40% - Accent2" xfId="5" builtinId="35"/>
    <cellStyle name="60% - Accent4" xfId="9" builtinId="44"/>
    <cellStyle name="60% - Accent5" xfId="10" builtinId="48"/>
    <cellStyle name="Accent1" xfId="1" builtinId="29"/>
    <cellStyle name="Accent3" xfId="6" builtinId="37"/>
    <cellStyle name="Accent4" xfId="7" builtinId="41"/>
    <cellStyle name="Accent6" xfId="11" builtinId="49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  <color rgb="FFD2E0FE"/>
      <color rgb="FFFFE1E1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Wind Cost Reduction</a:t>
            </a:r>
            <a:r>
              <a:rPr lang="en-US" baseline="0"/>
              <a:t>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Reductions'!$AB$4</c:f>
              <c:strCache>
                <c:ptCount val="1"/>
                <c:pt idx="0">
                  <c:v>Baseline Cost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'Cost Reductions'!$AC$3:$AL$3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'Cost Reductions'!$AC$4:$AL$4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3-43E0-8681-959E811A0B57}"/>
            </c:ext>
          </c:extLst>
        </c:ser>
        <c:ser>
          <c:idx val="1"/>
          <c:order val="1"/>
          <c:tx>
            <c:strRef>
              <c:f>'Cost Reductions'!$AB$5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'Cost Reductions'!$AC$3:$AL$3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'Cost Reductions'!$AC$5:$AL$5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0.92500000000000004</c:v>
                </c:pt>
                <c:pt idx="4">
                  <c:v>0.85</c:v>
                </c:pt>
                <c:pt idx="5">
                  <c:v>0.77500000000000002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3-43E0-8681-959E811A0B57}"/>
            </c:ext>
          </c:extLst>
        </c:ser>
        <c:ser>
          <c:idx val="2"/>
          <c:order val="2"/>
          <c:tx>
            <c:strRef>
              <c:f>'Cost Reductions'!$AB$6</c:f>
              <c:strCache>
                <c:ptCount val="1"/>
                <c:pt idx="0">
                  <c:v>40%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'Cost Reductions'!$AC$3:$AL$3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'Cost Reductions'!$AC$6:$AL$6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3-43E0-8681-959E811A0B57}"/>
            </c:ext>
          </c:extLst>
        </c:ser>
        <c:ser>
          <c:idx val="3"/>
          <c:order val="3"/>
          <c:tx>
            <c:strRef>
              <c:f>'Cost Reductions'!$AB$7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'Cost Reductions'!$AC$3:$AL$3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'Cost Reductions'!$AC$7:$AL$7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0.75</c:v>
                </c:pt>
                <c:pt idx="5">
                  <c:v>0.625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3-43E0-8681-959E811A0B57}"/>
            </c:ext>
          </c:extLst>
        </c:ser>
        <c:ser>
          <c:idx val="4"/>
          <c:order val="4"/>
          <c:tx>
            <c:strRef>
              <c:f>'Cost Reductions'!$AB$8</c:f>
              <c:strCache>
                <c:ptCount val="1"/>
                <c:pt idx="0">
                  <c:v>60%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'Cost Reductions'!$AC$3:$AL$3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'Cost Reductions'!$AC$8:$AL$8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  <c:pt idx="4">
                  <c:v>0.7</c:v>
                </c:pt>
                <c:pt idx="5">
                  <c:v>0.55000000000000004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3-43E0-8681-959E811A0B57}"/>
            </c:ext>
          </c:extLst>
        </c:ser>
        <c:ser>
          <c:idx val="5"/>
          <c:order val="5"/>
          <c:tx>
            <c:strRef>
              <c:f>'Cost Reductions'!$AB$9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'Cost Reductions'!$AC$3:$AL$3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'Cost Reductions'!$AC$9:$AL$9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0.82499999999999996</c:v>
                </c:pt>
                <c:pt idx="4">
                  <c:v>0.65</c:v>
                </c:pt>
                <c:pt idx="5">
                  <c:v>0.47500000000000009</c:v>
                </c:pt>
                <c:pt idx="6">
                  <c:v>0.30000000000000004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3-43E0-8681-959E811A0B57}"/>
            </c:ext>
          </c:extLst>
        </c:ser>
        <c:ser>
          <c:idx val="6"/>
          <c:order val="6"/>
          <c:tx>
            <c:strRef>
              <c:f>'Cost Reductions'!$AB$10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'Cost Reductions'!$AC$3:$AL$3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'Cost Reductions'!$AC$10:$AL$10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0.39999999999999991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63-43E0-8681-959E811A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21760"/>
        <c:axId val="808322744"/>
      </c:lineChart>
      <c:catAx>
        <c:axId val="8083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2744"/>
        <c:crosses val="autoZero"/>
        <c:auto val="1"/>
        <c:lblAlgn val="ctr"/>
        <c:lblOffset val="100"/>
        <c:noMultiLvlLbl val="0"/>
      </c:catAx>
      <c:valAx>
        <c:axId val="808322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Cost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 Reduction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'Emissions Reductions'!$S$4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Reductions'!$T$4:$AC$4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2148.3520376088704</c:v>
                </c:pt>
                <c:pt idx="2">
                  <c:v>2148.3520376088704</c:v>
                </c:pt>
                <c:pt idx="3">
                  <c:v>2148.3520376088704</c:v>
                </c:pt>
                <c:pt idx="4">
                  <c:v>2148.3520376088704</c:v>
                </c:pt>
                <c:pt idx="5">
                  <c:v>2148.3520376088704</c:v>
                </c:pt>
                <c:pt idx="6">
                  <c:v>2148.3520376088704</c:v>
                </c:pt>
                <c:pt idx="7">
                  <c:v>2148.3520376088704</c:v>
                </c:pt>
                <c:pt idx="8">
                  <c:v>2148.3520376088704</c:v>
                </c:pt>
                <c:pt idx="9">
                  <c:v>2148.3520376088704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9A6-87E3-3B8865B27975}"/>
            </c:ext>
          </c:extLst>
        </c:ser>
        <c:ser>
          <c:idx val="1"/>
          <c:order val="1"/>
          <c:tx>
            <c:strRef>
              <c:f>'Emissions Reductions'!$S$5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Reductions'!$T$5:$AC$5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2142.9811575148478</c:v>
                </c:pt>
                <c:pt idx="2">
                  <c:v>2121.4976371387593</c:v>
                </c:pt>
                <c:pt idx="3">
                  <c:v>2094.6432366686486</c:v>
                </c:pt>
                <c:pt idx="4">
                  <c:v>2067.7888361985379</c:v>
                </c:pt>
                <c:pt idx="5">
                  <c:v>2040.9344357284263</c:v>
                </c:pt>
                <c:pt idx="6">
                  <c:v>2014.0800352583158</c:v>
                </c:pt>
                <c:pt idx="7">
                  <c:v>1987.2256347882048</c:v>
                </c:pt>
                <c:pt idx="8">
                  <c:v>1960.3712343180939</c:v>
                </c:pt>
                <c:pt idx="9">
                  <c:v>1933.5168338479832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E-49A6-87E3-3B8865B27975}"/>
            </c:ext>
          </c:extLst>
        </c:ser>
        <c:ser>
          <c:idx val="2"/>
          <c:order val="2"/>
          <c:tx>
            <c:strRef>
              <c:f>'Emissions Reductions'!$S$6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Reductions'!$T$6:$AC$6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2137.6102774208257</c:v>
                </c:pt>
                <c:pt idx="2">
                  <c:v>2094.6432366686486</c:v>
                </c:pt>
                <c:pt idx="3">
                  <c:v>2040.9344357284263</c:v>
                </c:pt>
                <c:pt idx="4">
                  <c:v>1987.2256347882048</c:v>
                </c:pt>
                <c:pt idx="5">
                  <c:v>1933.5168338479832</c:v>
                </c:pt>
                <c:pt idx="6">
                  <c:v>1879.8080329077613</c:v>
                </c:pt>
                <c:pt idx="7">
                  <c:v>1826.0992319675395</c:v>
                </c:pt>
                <c:pt idx="8">
                  <c:v>1772.3904310273176</c:v>
                </c:pt>
                <c:pt idx="9">
                  <c:v>1718.681630087096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E-49A6-87E3-3B8865B27975}"/>
            </c:ext>
          </c:extLst>
        </c:ser>
        <c:ser>
          <c:idx val="3"/>
          <c:order val="3"/>
          <c:tx>
            <c:strRef>
              <c:f>'Emissions Reductions'!$S$7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Reductions'!$T$7:$AC$7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2132.2393973268036</c:v>
                </c:pt>
                <c:pt idx="2">
                  <c:v>2067.7888361985379</c:v>
                </c:pt>
                <c:pt idx="3">
                  <c:v>1987.2256347882048</c:v>
                </c:pt>
                <c:pt idx="4">
                  <c:v>1906.6624333778723</c:v>
                </c:pt>
                <c:pt idx="5">
                  <c:v>1826.0992319675395</c:v>
                </c:pt>
                <c:pt idx="6">
                  <c:v>1745.5360305572071</c:v>
                </c:pt>
                <c:pt idx="7">
                  <c:v>1664.9728291468743</c:v>
                </c:pt>
                <c:pt idx="8">
                  <c:v>1584.409627736542</c:v>
                </c:pt>
                <c:pt idx="9">
                  <c:v>1503.8464263262088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E-49A6-87E3-3B8865B27975}"/>
            </c:ext>
          </c:extLst>
        </c:ser>
        <c:ser>
          <c:idx val="4"/>
          <c:order val="4"/>
          <c:tx>
            <c:strRef>
              <c:f>'Emissions Reductions'!$S$8</c:f>
              <c:strCache>
                <c:ptCount val="1"/>
                <c:pt idx="0">
                  <c:v>40%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Reductions'!$T$8:$AC$8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2126.8685172327814</c:v>
                </c:pt>
                <c:pt idx="2">
                  <c:v>2040.9344357284263</c:v>
                </c:pt>
                <c:pt idx="3">
                  <c:v>1933.5168338479832</c:v>
                </c:pt>
                <c:pt idx="4">
                  <c:v>1826.0992319675395</c:v>
                </c:pt>
                <c:pt idx="5">
                  <c:v>1718.681630087096</c:v>
                </c:pt>
                <c:pt idx="6">
                  <c:v>1611.2640282066525</c:v>
                </c:pt>
                <c:pt idx="7">
                  <c:v>1503.8464263262088</c:v>
                </c:pt>
                <c:pt idx="8">
                  <c:v>1396.4288244457655</c:v>
                </c:pt>
                <c:pt idx="9">
                  <c:v>1289.011222565322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6E-49A6-87E3-3B8865B27975}"/>
            </c:ext>
          </c:extLst>
        </c:ser>
        <c:ser>
          <c:idx val="5"/>
          <c:order val="5"/>
          <c:tx>
            <c:strRef>
              <c:f>'Emissions Reductions'!$S$9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Reductions'!$T$9:$AC$9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2121.4976371387593</c:v>
                </c:pt>
                <c:pt idx="2">
                  <c:v>2014.0800352583158</c:v>
                </c:pt>
                <c:pt idx="3">
                  <c:v>1879.8080329077613</c:v>
                </c:pt>
                <c:pt idx="4">
                  <c:v>1745.5360305572071</c:v>
                </c:pt>
                <c:pt idx="5">
                  <c:v>1611.2640282066525</c:v>
                </c:pt>
                <c:pt idx="6">
                  <c:v>1476.9920258560983</c:v>
                </c:pt>
                <c:pt idx="7">
                  <c:v>1342.7200235055438</c:v>
                </c:pt>
                <c:pt idx="8">
                  <c:v>1208.4480211549894</c:v>
                </c:pt>
                <c:pt idx="9">
                  <c:v>1074.1760188044352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6E-49A6-87E3-3B8865B27975}"/>
            </c:ext>
          </c:extLst>
        </c:ser>
        <c:ser>
          <c:idx val="6"/>
          <c:order val="6"/>
          <c:tx>
            <c:strRef>
              <c:f>'Emissions Reductions'!$S$10</c:f>
              <c:strCache>
                <c:ptCount val="1"/>
                <c:pt idx="0">
                  <c:v>60%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Reductions'!$T$10:$AC$10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2116.1267570447371</c:v>
                </c:pt>
                <c:pt idx="2">
                  <c:v>1987.2256347882048</c:v>
                </c:pt>
                <c:pt idx="3">
                  <c:v>1826.0992319675395</c:v>
                </c:pt>
                <c:pt idx="4">
                  <c:v>1664.9728291468743</c:v>
                </c:pt>
                <c:pt idx="5">
                  <c:v>1503.8464263262088</c:v>
                </c:pt>
                <c:pt idx="6">
                  <c:v>1342.7200235055438</c:v>
                </c:pt>
                <c:pt idx="7">
                  <c:v>1181.5936206848787</c:v>
                </c:pt>
                <c:pt idx="8">
                  <c:v>1020.4672178642131</c:v>
                </c:pt>
                <c:pt idx="9">
                  <c:v>859.34081504354799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6E-49A6-87E3-3B8865B27975}"/>
            </c:ext>
          </c:extLst>
        </c:ser>
        <c:ser>
          <c:idx val="7"/>
          <c:order val="7"/>
          <c:tx>
            <c:strRef>
              <c:f>'Emissions Reductions'!$S$11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Reductions'!$T$11:$AC$11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2110.755876950715</c:v>
                </c:pt>
                <c:pt idx="2">
                  <c:v>1960.3712343180939</c:v>
                </c:pt>
                <c:pt idx="3">
                  <c:v>1772.3904310273176</c:v>
                </c:pt>
                <c:pt idx="4">
                  <c:v>1584.409627736542</c:v>
                </c:pt>
                <c:pt idx="5">
                  <c:v>1396.4288244457657</c:v>
                </c:pt>
                <c:pt idx="6">
                  <c:v>1208.4480211549894</c:v>
                </c:pt>
                <c:pt idx="7">
                  <c:v>1020.4672178642135</c:v>
                </c:pt>
                <c:pt idx="8">
                  <c:v>832.48641457343717</c:v>
                </c:pt>
                <c:pt idx="9">
                  <c:v>644.50561128266111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6E-49A6-87E3-3B8865B27975}"/>
            </c:ext>
          </c:extLst>
        </c:ser>
        <c:ser>
          <c:idx val="8"/>
          <c:order val="8"/>
          <c:tx>
            <c:strRef>
              <c:f>'Emissions Reductions'!$S$12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Reductions'!$T$12:$AC$12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2105.3849968566929</c:v>
                </c:pt>
                <c:pt idx="2">
                  <c:v>1933.5168338479832</c:v>
                </c:pt>
                <c:pt idx="3">
                  <c:v>1718.681630087096</c:v>
                </c:pt>
                <c:pt idx="4">
                  <c:v>1503.8464263262088</c:v>
                </c:pt>
                <c:pt idx="5">
                  <c:v>1289.011222565322</c:v>
                </c:pt>
                <c:pt idx="6">
                  <c:v>1074.1760188044352</c:v>
                </c:pt>
                <c:pt idx="7">
                  <c:v>859.34081504354799</c:v>
                </c:pt>
                <c:pt idx="8">
                  <c:v>644.50561128266099</c:v>
                </c:pt>
                <c:pt idx="9">
                  <c:v>429.67040752177394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6E-49A6-87E3-3B8865B27975}"/>
            </c:ext>
          </c:extLst>
        </c:ser>
        <c:ser>
          <c:idx val="9"/>
          <c:order val="9"/>
          <c:tx>
            <c:strRef>
              <c:f>'Emissions Reductions'!$S$13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'Emissions Reductions'!$T$3:$AC$3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'Emissions Reductions'!$T$13:$AC$13</c:f>
              <c:numCache>
                <c:formatCode>General</c:formatCode>
                <c:ptCount val="10"/>
                <c:pt idx="0">
                  <c:v>2148.3520376088704</c:v>
                </c:pt>
                <c:pt idx="1">
                  <c:v>1897.3315536320606</c:v>
                </c:pt>
                <c:pt idx="2">
                  <c:v>1793.8120660286545</c:v>
                </c:pt>
                <c:pt idx="3">
                  <c:v>1711.7805782279743</c:v>
                </c:pt>
                <c:pt idx="4">
                  <c:v>1734.2143467243895</c:v>
                </c:pt>
                <c:pt idx="5">
                  <c:v>1778.9605734124518</c:v>
                </c:pt>
                <c:pt idx="6">
                  <c:v>1691.5175472356609</c:v>
                </c:pt>
                <c:pt idx="7">
                  <c:v>1689.7590228252243</c:v>
                </c:pt>
                <c:pt idx="8">
                  <c:v>1726.6882636697203</c:v>
                </c:pt>
                <c:pt idx="9">
                  <c:v>1751.3988597749119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6E-49A6-87E3-3B8865B2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35528"/>
        <c:axId val="698934544"/>
      </c:lineChart>
      <c:catAx>
        <c:axId val="69893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34544"/>
        <c:crosses val="autoZero"/>
        <c:auto val="1"/>
        <c:lblAlgn val="ctr"/>
        <c:lblOffset val="100"/>
        <c:noMultiLvlLbl val="0"/>
      </c:catAx>
      <c:valAx>
        <c:axId val="6989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3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211667</xdr:colOff>
      <xdr:row>16</xdr:row>
      <xdr:rowOff>57150</xdr:rowOff>
    </xdr:from>
    <xdr:to>
      <xdr:col>20</xdr:col>
      <xdr:colOff>486834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9FB51-35D0-4883-956B-74033ED6B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14</xdr:row>
      <xdr:rowOff>90487</xdr:rowOff>
    </xdr:from>
    <xdr:to>
      <xdr:col>22</xdr:col>
      <xdr:colOff>133350</xdr:colOff>
      <xdr:row>28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45BEE-B504-4EC1-B95E-300D5DD6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703C-8FCD-41F8-8E00-13D54B25FF8A}">
  <dimension ref="A1:G34"/>
  <sheetViews>
    <sheetView tabSelected="1" zoomScale="90" zoomScaleNormal="90" workbookViewId="0">
      <selection activeCell="B28" sqref="B28"/>
    </sheetView>
  </sheetViews>
  <sheetFormatPr defaultRowHeight="15" x14ac:dyDescent="0.25"/>
  <cols>
    <col min="1" max="1" width="14.7109375" style="1" customWidth="1"/>
    <col min="2" max="2" width="45.140625" style="14" bestFit="1" customWidth="1"/>
    <col min="3" max="3" width="29.42578125" style="1" customWidth="1"/>
    <col min="4" max="4" width="50.85546875" style="14" bestFit="1" customWidth="1"/>
    <col min="5" max="5" width="11.5703125" style="1" customWidth="1"/>
    <col min="6" max="6" width="52.140625" style="1" bestFit="1" customWidth="1"/>
    <col min="7" max="7" width="89.140625" style="1" customWidth="1"/>
    <col min="8" max="16384" width="9.140625" style="1"/>
  </cols>
  <sheetData>
    <row r="1" spans="1:7" s="2" customFormat="1" ht="15.75" thickBot="1" x14ac:dyDescent="0.3">
      <c r="A1" s="2" t="s">
        <v>4</v>
      </c>
      <c r="B1" s="11" t="s">
        <v>45</v>
      </c>
      <c r="C1" s="2" t="s">
        <v>105</v>
      </c>
      <c r="D1" s="11" t="s">
        <v>0</v>
      </c>
      <c r="E1" s="2" t="s">
        <v>1</v>
      </c>
      <c r="F1" s="2" t="s">
        <v>3</v>
      </c>
      <c r="G1" s="2" t="s">
        <v>116</v>
      </c>
    </row>
    <row r="2" spans="1:7" s="7" customFormat="1" ht="120" x14ac:dyDescent="0.25">
      <c r="A2" s="10" t="s">
        <v>5</v>
      </c>
      <c r="B2" s="12" t="s">
        <v>8</v>
      </c>
      <c r="C2" s="7" t="s">
        <v>47</v>
      </c>
      <c r="D2" s="12" t="s">
        <v>2</v>
      </c>
      <c r="E2" s="8">
        <v>43508</v>
      </c>
      <c r="F2" s="7" t="s">
        <v>44</v>
      </c>
    </row>
    <row r="3" spans="1:7" s="9" customFormat="1" x14ac:dyDescent="0.25">
      <c r="A3" s="3" t="s">
        <v>6</v>
      </c>
      <c r="B3" s="13"/>
      <c r="C3" s="9" t="s">
        <v>22</v>
      </c>
      <c r="D3" s="13" t="s">
        <v>88</v>
      </c>
      <c r="F3" s="9" t="s">
        <v>87</v>
      </c>
      <c r="G3" s="9" t="s">
        <v>117</v>
      </c>
    </row>
    <row r="4" spans="1:7" s="9" customFormat="1" x14ac:dyDescent="0.25">
      <c r="A4" s="3" t="s">
        <v>6</v>
      </c>
      <c r="B4" s="13"/>
      <c r="C4" s="9" t="s">
        <v>23</v>
      </c>
      <c r="D4" s="13" t="s">
        <v>89</v>
      </c>
      <c r="F4" s="13" t="s">
        <v>97</v>
      </c>
      <c r="G4" s="9" t="s">
        <v>117</v>
      </c>
    </row>
    <row r="5" spans="1:7" s="9" customFormat="1" x14ac:dyDescent="0.25">
      <c r="A5" s="3" t="s">
        <v>6</v>
      </c>
      <c r="B5" s="13"/>
      <c r="C5" s="9" t="s">
        <v>24</v>
      </c>
      <c r="D5" s="13" t="s">
        <v>90</v>
      </c>
      <c r="F5" s="13" t="s">
        <v>98</v>
      </c>
      <c r="G5" s="9" t="s">
        <v>117</v>
      </c>
    </row>
    <row r="6" spans="1:7" s="9" customFormat="1" x14ac:dyDescent="0.25">
      <c r="A6" s="3" t="s">
        <v>6</v>
      </c>
      <c r="B6" s="13"/>
      <c r="C6" s="9" t="s">
        <v>25</v>
      </c>
      <c r="D6" s="13" t="s">
        <v>91</v>
      </c>
      <c r="F6" s="13" t="s">
        <v>99</v>
      </c>
      <c r="G6" s="9" t="s">
        <v>117</v>
      </c>
    </row>
    <row r="7" spans="1:7" s="9" customFormat="1" x14ac:dyDescent="0.25">
      <c r="A7" s="3" t="s">
        <v>6</v>
      </c>
      <c r="B7" s="13"/>
      <c r="C7" s="9" t="s">
        <v>26</v>
      </c>
      <c r="D7" s="13" t="s">
        <v>92</v>
      </c>
      <c r="F7" s="13" t="s">
        <v>100</v>
      </c>
      <c r="G7" s="9" t="s">
        <v>117</v>
      </c>
    </row>
    <row r="8" spans="1:7" s="9" customFormat="1" x14ac:dyDescent="0.25">
      <c r="A8" s="3" t="s">
        <v>6</v>
      </c>
      <c r="B8" s="13"/>
      <c r="C8" s="9" t="s">
        <v>27</v>
      </c>
      <c r="D8" s="13" t="s">
        <v>93</v>
      </c>
      <c r="F8" s="13" t="s">
        <v>101</v>
      </c>
      <c r="G8" s="9" t="s">
        <v>117</v>
      </c>
    </row>
    <row r="9" spans="1:7" s="9" customFormat="1" x14ac:dyDescent="0.25">
      <c r="A9" s="3" t="s">
        <v>6</v>
      </c>
      <c r="B9" s="13"/>
      <c r="C9" s="9" t="s">
        <v>28</v>
      </c>
      <c r="D9" s="13" t="s">
        <v>94</v>
      </c>
      <c r="F9" s="13" t="s">
        <v>102</v>
      </c>
      <c r="G9" s="9" t="s">
        <v>117</v>
      </c>
    </row>
    <row r="10" spans="1:7" s="9" customFormat="1" x14ac:dyDescent="0.25">
      <c r="A10" s="3" t="s">
        <v>6</v>
      </c>
      <c r="B10" s="13"/>
      <c r="C10" s="9" t="s">
        <v>29</v>
      </c>
      <c r="D10" s="13" t="s">
        <v>95</v>
      </c>
      <c r="F10" s="13" t="s">
        <v>103</v>
      </c>
      <c r="G10" s="9" t="s">
        <v>117</v>
      </c>
    </row>
    <row r="11" spans="1:7" s="9" customFormat="1" x14ac:dyDescent="0.25">
      <c r="A11" s="3" t="s">
        <v>6</v>
      </c>
      <c r="B11" s="13"/>
      <c r="C11" s="9" t="s">
        <v>30</v>
      </c>
      <c r="D11" s="13" t="s">
        <v>96</v>
      </c>
      <c r="F11" s="13" t="s">
        <v>104</v>
      </c>
      <c r="G11" s="9" t="s">
        <v>117</v>
      </c>
    </row>
    <row r="12" spans="1:7" s="9" customFormat="1" x14ac:dyDescent="0.25">
      <c r="A12" s="3" t="s">
        <v>6</v>
      </c>
      <c r="B12" s="13"/>
      <c r="C12" s="9" t="s">
        <v>86</v>
      </c>
      <c r="D12" s="13" t="s">
        <v>13</v>
      </c>
      <c r="F12" s="9" t="s">
        <v>106</v>
      </c>
      <c r="G12" s="9" t="s">
        <v>115</v>
      </c>
    </row>
    <row r="13" spans="1:7" s="9" customFormat="1" x14ac:dyDescent="0.25">
      <c r="A13" s="3" t="s">
        <v>6</v>
      </c>
      <c r="B13" s="13"/>
      <c r="C13" s="9" t="s">
        <v>36</v>
      </c>
      <c r="D13" s="13" t="s">
        <v>14</v>
      </c>
      <c r="F13" s="13" t="s">
        <v>107</v>
      </c>
      <c r="G13" s="9" t="s">
        <v>115</v>
      </c>
    </row>
    <row r="14" spans="1:7" s="9" customFormat="1" x14ac:dyDescent="0.25">
      <c r="A14" s="3" t="s">
        <v>6</v>
      </c>
      <c r="B14" s="13"/>
      <c r="C14" s="9" t="s">
        <v>37</v>
      </c>
      <c r="D14" s="13" t="s">
        <v>15</v>
      </c>
      <c r="F14" s="13" t="s">
        <v>108</v>
      </c>
      <c r="G14" s="9" t="s">
        <v>115</v>
      </c>
    </row>
    <row r="15" spans="1:7" s="9" customFormat="1" x14ac:dyDescent="0.25">
      <c r="A15" s="3" t="s">
        <v>6</v>
      </c>
      <c r="B15" s="13"/>
      <c r="C15" s="9" t="s">
        <v>38</v>
      </c>
      <c r="D15" s="13" t="s">
        <v>16</v>
      </c>
      <c r="F15" s="13" t="s">
        <v>109</v>
      </c>
      <c r="G15" s="9" t="s">
        <v>115</v>
      </c>
    </row>
    <row r="16" spans="1:7" s="9" customFormat="1" x14ac:dyDescent="0.25">
      <c r="A16" s="3" t="s">
        <v>6</v>
      </c>
      <c r="B16" s="13"/>
      <c r="C16" s="9" t="s">
        <v>39</v>
      </c>
      <c r="D16" s="13" t="s">
        <v>17</v>
      </c>
      <c r="F16" s="13" t="s">
        <v>110</v>
      </c>
      <c r="G16" s="9" t="s">
        <v>115</v>
      </c>
    </row>
    <row r="17" spans="1:7" s="9" customFormat="1" x14ac:dyDescent="0.25">
      <c r="A17" s="3" t="s">
        <v>6</v>
      </c>
      <c r="B17" s="13"/>
      <c r="C17" s="9" t="s">
        <v>40</v>
      </c>
      <c r="D17" s="13" t="s">
        <v>18</v>
      </c>
      <c r="F17" s="13" t="s">
        <v>111</v>
      </c>
      <c r="G17" s="9" t="s">
        <v>115</v>
      </c>
    </row>
    <row r="18" spans="1:7" s="9" customFormat="1" x14ac:dyDescent="0.25">
      <c r="A18" s="3" t="s">
        <v>6</v>
      </c>
      <c r="B18" s="13"/>
      <c r="C18" s="9" t="s">
        <v>41</v>
      </c>
      <c r="D18" s="13" t="s">
        <v>19</v>
      </c>
      <c r="F18" s="13" t="s">
        <v>112</v>
      </c>
      <c r="G18" s="9" t="s">
        <v>115</v>
      </c>
    </row>
    <row r="19" spans="1:7" s="9" customFormat="1" x14ac:dyDescent="0.25">
      <c r="A19" s="3" t="s">
        <v>6</v>
      </c>
      <c r="B19" s="13"/>
      <c r="C19" s="9" t="s">
        <v>42</v>
      </c>
      <c r="D19" s="13" t="s">
        <v>20</v>
      </c>
      <c r="F19" s="13" t="s">
        <v>113</v>
      </c>
      <c r="G19" s="9" t="s">
        <v>115</v>
      </c>
    </row>
    <row r="20" spans="1:7" s="9" customFormat="1" x14ac:dyDescent="0.25">
      <c r="A20" s="3" t="s">
        <v>6</v>
      </c>
      <c r="B20" s="13" t="s">
        <v>71</v>
      </c>
      <c r="C20" s="9" t="s">
        <v>43</v>
      </c>
      <c r="D20" s="13" t="s">
        <v>21</v>
      </c>
      <c r="E20" s="9" t="s">
        <v>72</v>
      </c>
      <c r="F20" s="13" t="s">
        <v>114</v>
      </c>
      <c r="G20" s="9" t="s">
        <v>115</v>
      </c>
    </row>
    <row r="21" spans="1:7" s="9" customFormat="1" x14ac:dyDescent="0.25">
      <c r="A21" s="4" t="s">
        <v>7</v>
      </c>
      <c r="B21" s="13" t="s">
        <v>76</v>
      </c>
      <c r="C21" s="9" t="s">
        <v>191</v>
      </c>
      <c r="D21" s="13" t="s">
        <v>48</v>
      </c>
    </row>
    <row r="22" spans="1:7" s="9" customFormat="1" x14ac:dyDescent="0.25">
      <c r="A22" s="4" t="s">
        <v>7</v>
      </c>
      <c r="B22" s="13" t="s">
        <v>77</v>
      </c>
      <c r="C22" s="9" t="s">
        <v>192</v>
      </c>
      <c r="D22" s="13" t="s">
        <v>49</v>
      </c>
    </row>
    <row r="23" spans="1:7" s="9" customFormat="1" x14ac:dyDescent="0.25">
      <c r="A23" s="4" t="s">
        <v>7</v>
      </c>
      <c r="B23" s="13" t="s">
        <v>78</v>
      </c>
      <c r="C23" s="9" t="s">
        <v>193</v>
      </c>
      <c r="D23" s="13" t="s">
        <v>53</v>
      </c>
    </row>
    <row r="24" spans="1:7" s="9" customFormat="1" x14ac:dyDescent="0.25">
      <c r="A24" s="4" t="s">
        <v>7</v>
      </c>
      <c r="B24" s="13" t="s">
        <v>79</v>
      </c>
      <c r="C24" s="9" t="s">
        <v>194</v>
      </c>
      <c r="D24" s="13" t="s">
        <v>50</v>
      </c>
    </row>
    <row r="25" spans="1:7" s="9" customFormat="1" x14ac:dyDescent="0.25">
      <c r="A25" s="4" t="s">
        <v>7</v>
      </c>
      <c r="B25" s="13" t="s">
        <v>80</v>
      </c>
      <c r="C25" s="9" t="s">
        <v>195</v>
      </c>
      <c r="D25" s="13" t="s">
        <v>54</v>
      </c>
    </row>
    <row r="26" spans="1:7" s="9" customFormat="1" x14ac:dyDescent="0.25">
      <c r="A26" s="4" t="s">
        <v>7</v>
      </c>
      <c r="B26" s="13" t="s">
        <v>81</v>
      </c>
      <c r="C26" s="9" t="s">
        <v>196</v>
      </c>
      <c r="D26" s="13" t="s">
        <v>51</v>
      </c>
    </row>
    <row r="27" spans="1:7" s="9" customFormat="1" x14ac:dyDescent="0.25">
      <c r="A27" s="4" t="s">
        <v>7</v>
      </c>
      <c r="B27" s="13" t="s">
        <v>82</v>
      </c>
      <c r="C27" s="9" t="s">
        <v>197</v>
      </c>
      <c r="D27" s="13" t="s">
        <v>55</v>
      </c>
    </row>
    <row r="28" spans="1:7" s="9" customFormat="1" x14ac:dyDescent="0.25">
      <c r="A28" s="4" t="s">
        <v>7</v>
      </c>
      <c r="B28" s="13" t="s">
        <v>83</v>
      </c>
      <c r="C28" s="9" t="s">
        <v>198</v>
      </c>
      <c r="D28" s="13" t="s">
        <v>56</v>
      </c>
    </row>
    <row r="29" spans="1:7" s="9" customFormat="1" x14ac:dyDescent="0.25">
      <c r="A29" s="4" t="s">
        <v>7</v>
      </c>
      <c r="B29" s="13" t="s">
        <v>84</v>
      </c>
      <c r="C29" s="9" t="s">
        <v>199</v>
      </c>
      <c r="D29" s="13" t="s">
        <v>57</v>
      </c>
    </row>
    <row r="30" spans="1:7" s="9" customFormat="1" x14ac:dyDescent="0.25">
      <c r="A30" s="4" t="s">
        <v>7</v>
      </c>
      <c r="B30" s="13" t="s">
        <v>85</v>
      </c>
      <c r="C30" s="9" t="s">
        <v>200</v>
      </c>
      <c r="D30" s="13" t="s">
        <v>58</v>
      </c>
    </row>
    <row r="31" spans="1:7" s="9" customFormat="1" x14ac:dyDescent="0.25">
      <c r="A31" s="5" t="s">
        <v>9</v>
      </c>
      <c r="B31" s="13" t="s">
        <v>67</v>
      </c>
      <c r="C31" s="9" t="s">
        <v>32</v>
      </c>
      <c r="D31" s="13" t="s">
        <v>10</v>
      </c>
      <c r="F31" s="9" t="s">
        <v>35</v>
      </c>
    </row>
    <row r="32" spans="1:7" s="9" customFormat="1" x14ac:dyDescent="0.25">
      <c r="A32" s="5" t="s">
        <v>9</v>
      </c>
      <c r="B32" s="13" t="s">
        <v>68</v>
      </c>
      <c r="C32" s="9" t="s">
        <v>31</v>
      </c>
      <c r="D32" s="13" t="s">
        <v>11</v>
      </c>
      <c r="E32" s="9" t="s">
        <v>72</v>
      </c>
      <c r="F32" s="9" t="s">
        <v>35</v>
      </c>
    </row>
    <row r="33" spans="1:6" s="9" customFormat="1" x14ac:dyDescent="0.25">
      <c r="A33" s="5" t="s">
        <v>9</v>
      </c>
      <c r="B33" s="13" t="s">
        <v>69</v>
      </c>
      <c r="C33" s="9" t="s">
        <v>33</v>
      </c>
      <c r="D33" s="13" t="s">
        <v>12</v>
      </c>
      <c r="E33" s="9" t="s">
        <v>72</v>
      </c>
      <c r="F33" s="9" t="s">
        <v>35</v>
      </c>
    </row>
    <row r="34" spans="1:6" s="9" customFormat="1" x14ac:dyDescent="0.25">
      <c r="A34" s="5" t="s">
        <v>9</v>
      </c>
      <c r="B34" s="13" t="s">
        <v>70</v>
      </c>
      <c r="C34" s="9" t="s">
        <v>34</v>
      </c>
      <c r="D34" s="13" t="s">
        <v>52</v>
      </c>
      <c r="E34" s="9" t="s">
        <v>72</v>
      </c>
      <c r="F34" s="9" t="s">
        <v>35</v>
      </c>
    </row>
  </sheetData>
  <autoFilter ref="A1:F1" xr:uid="{16059176-ECB8-4EC8-B6A8-6052235ED5A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0CFA-F58B-4C02-9F46-ADFE31F543B1}">
  <dimension ref="B2:Q30"/>
  <sheetViews>
    <sheetView workbookViewId="0">
      <selection activeCell="R28" sqref="R28"/>
    </sheetView>
  </sheetViews>
  <sheetFormatPr defaultRowHeight="15" x14ac:dyDescent="0.25"/>
  <cols>
    <col min="2" max="2" width="12.140625" customWidth="1"/>
    <col min="4" max="14" width="5" customWidth="1"/>
  </cols>
  <sheetData>
    <row r="2" spans="2:17" x14ac:dyDescent="0.25">
      <c r="B2" t="s">
        <v>73</v>
      </c>
    </row>
    <row r="3" spans="2:17" x14ac:dyDescent="0.25">
      <c r="B3" s="94" t="s">
        <v>65</v>
      </c>
      <c r="C3" s="94"/>
      <c r="D3" s="95" t="s">
        <v>59</v>
      </c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2:17" x14ac:dyDescent="0.25">
      <c r="B4" s="94"/>
      <c r="C4" s="94"/>
      <c r="D4" s="26" t="s">
        <v>118</v>
      </c>
      <c r="E4" s="21">
        <v>30</v>
      </c>
      <c r="F4" s="21">
        <v>40</v>
      </c>
      <c r="G4" s="22">
        <v>45</v>
      </c>
      <c r="H4" s="21">
        <v>50</v>
      </c>
      <c r="I4" s="22">
        <v>55</v>
      </c>
      <c r="J4" s="21">
        <v>60</v>
      </c>
      <c r="K4" s="22">
        <v>65</v>
      </c>
      <c r="L4" s="21">
        <v>70</v>
      </c>
      <c r="M4" s="22">
        <v>75</v>
      </c>
      <c r="N4" s="22">
        <v>80</v>
      </c>
    </row>
    <row r="5" spans="2:17" ht="15" customHeight="1" x14ac:dyDescent="0.25">
      <c r="B5" s="96" t="s">
        <v>60</v>
      </c>
      <c r="C5" s="26" t="s">
        <v>118</v>
      </c>
      <c r="D5" s="17"/>
      <c r="E5" s="17"/>
      <c r="F5" s="17"/>
      <c r="G5" s="20"/>
      <c r="H5" s="17"/>
      <c r="I5" s="20"/>
      <c r="J5" s="17"/>
      <c r="K5" s="20"/>
      <c r="L5" s="17"/>
      <c r="M5" s="20"/>
      <c r="N5" s="17"/>
      <c r="Q5" s="17" t="s">
        <v>61</v>
      </c>
    </row>
    <row r="6" spans="2:17" x14ac:dyDescent="0.25">
      <c r="B6" s="96"/>
      <c r="C6" s="23">
        <v>0</v>
      </c>
      <c r="D6" s="17"/>
      <c r="E6" s="17"/>
      <c r="F6" s="17"/>
      <c r="G6" s="20"/>
      <c r="H6" s="17"/>
      <c r="I6" s="20"/>
      <c r="J6" s="17"/>
      <c r="K6" s="20"/>
      <c r="L6" s="17"/>
      <c r="M6" s="20"/>
      <c r="N6" s="17"/>
      <c r="Q6" s="15" t="s">
        <v>62</v>
      </c>
    </row>
    <row r="7" spans="2:17" x14ac:dyDescent="0.25">
      <c r="B7" s="96"/>
      <c r="C7" s="23">
        <v>10</v>
      </c>
      <c r="D7" s="17"/>
      <c r="E7" s="17"/>
      <c r="F7" s="17"/>
      <c r="G7" s="20"/>
      <c r="H7" s="17"/>
      <c r="I7" s="20"/>
      <c r="J7" s="17"/>
      <c r="K7" s="20"/>
      <c r="L7" s="17"/>
      <c r="M7" s="20"/>
      <c r="N7" s="17"/>
      <c r="Q7" s="16" t="s">
        <v>63</v>
      </c>
    </row>
    <row r="8" spans="2:17" x14ac:dyDescent="0.25">
      <c r="B8" s="96"/>
      <c r="C8" s="23">
        <v>20</v>
      </c>
      <c r="D8" s="19"/>
      <c r="E8" s="19"/>
      <c r="F8" s="19"/>
      <c r="G8" s="20"/>
      <c r="H8" s="19"/>
      <c r="I8" s="20"/>
      <c r="J8" s="19"/>
      <c r="K8" s="20"/>
      <c r="L8" s="19"/>
      <c r="M8" s="20"/>
      <c r="N8" s="19"/>
      <c r="Q8" s="6" t="s">
        <v>46</v>
      </c>
    </row>
    <row r="9" spans="2:17" x14ac:dyDescent="0.25">
      <c r="B9" s="96"/>
      <c r="C9" s="24">
        <v>30</v>
      </c>
      <c r="D9" s="19"/>
      <c r="E9" s="19"/>
      <c r="F9" s="19"/>
      <c r="G9" s="20"/>
      <c r="H9" s="19"/>
      <c r="I9" s="20"/>
      <c r="J9" s="19"/>
      <c r="K9" s="20"/>
      <c r="L9" s="19"/>
      <c r="M9" s="20"/>
      <c r="N9" s="19"/>
    </row>
    <row r="10" spans="2:17" x14ac:dyDescent="0.25">
      <c r="B10" s="96"/>
      <c r="C10" s="24">
        <v>40</v>
      </c>
      <c r="D10" s="19"/>
      <c r="E10" s="19"/>
      <c r="F10" s="19"/>
      <c r="G10" s="20"/>
      <c r="H10" s="19"/>
      <c r="I10" s="20"/>
      <c r="J10" s="19"/>
      <c r="K10" s="20"/>
      <c r="L10" s="19"/>
      <c r="M10" s="20"/>
      <c r="N10" s="19"/>
    </row>
    <row r="11" spans="2:17" x14ac:dyDescent="0.25">
      <c r="B11" s="96"/>
      <c r="C11" s="24">
        <v>50</v>
      </c>
      <c r="D11" s="19"/>
      <c r="E11" s="19"/>
      <c r="F11" s="19"/>
      <c r="G11" s="20"/>
      <c r="H11" s="19"/>
      <c r="I11" s="20"/>
      <c r="J11" s="19"/>
      <c r="K11" s="20"/>
      <c r="L11" s="19"/>
      <c r="M11" s="20"/>
      <c r="N11" s="19"/>
      <c r="P11" t="s">
        <v>75</v>
      </c>
    </row>
    <row r="12" spans="2:17" x14ac:dyDescent="0.25">
      <c r="B12" s="96"/>
      <c r="C12" s="23">
        <v>60</v>
      </c>
      <c r="D12" s="19"/>
      <c r="E12" s="19"/>
      <c r="F12" s="19"/>
      <c r="G12" s="20"/>
      <c r="H12" s="19"/>
      <c r="I12" s="20"/>
      <c r="J12" s="19"/>
      <c r="K12" s="20"/>
      <c r="L12" s="15"/>
      <c r="M12" s="20"/>
      <c r="N12" s="15"/>
    </row>
    <row r="13" spans="2:17" x14ac:dyDescent="0.25">
      <c r="B13" s="96"/>
      <c r="C13" s="23">
        <v>70</v>
      </c>
      <c r="D13" s="19"/>
      <c r="E13" s="15"/>
      <c r="F13" s="19"/>
      <c r="G13" s="20"/>
      <c r="H13" s="15"/>
      <c r="I13" s="20"/>
      <c r="J13" s="15"/>
      <c r="K13" s="20"/>
      <c r="L13" s="15"/>
      <c r="M13" s="20"/>
      <c r="N13" s="15"/>
    </row>
    <row r="14" spans="2:17" x14ac:dyDescent="0.25">
      <c r="B14" s="96"/>
      <c r="C14" s="23">
        <v>80</v>
      </c>
      <c r="D14" s="15"/>
      <c r="E14" s="15"/>
      <c r="F14" s="19"/>
      <c r="G14" s="20"/>
      <c r="H14" s="15"/>
      <c r="I14" s="20"/>
      <c r="J14" s="15"/>
      <c r="K14" s="20"/>
      <c r="L14" s="15"/>
      <c r="M14" s="6"/>
      <c r="N14" s="17"/>
    </row>
    <row r="18" spans="2:14" x14ac:dyDescent="0.25">
      <c r="B18" t="s">
        <v>74</v>
      </c>
    </row>
    <row r="19" spans="2:14" x14ac:dyDescent="0.25">
      <c r="B19" s="94" t="s">
        <v>65</v>
      </c>
      <c r="C19" s="94"/>
      <c r="D19" s="95" t="s">
        <v>59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</row>
    <row r="20" spans="2:14" x14ac:dyDescent="0.25">
      <c r="B20" s="94"/>
      <c r="C20" s="94"/>
      <c r="D20" s="27" t="s">
        <v>118</v>
      </c>
      <c r="E20" s="22">
        <v>30</v>
      </c>
      <c r="F20" s="22">
        <v>40</v>
      </c>
      <c r="G20" s="22">
        <v>45</v>
      </c>
      <c r="H20" s="22">
        <v>50</v>
      </c>
      <c r="I20" s="22">
        <v>55</v>
      </c>
      <c r="J20" s="22">
        <v>60</v>
      </c>
      <c r="K20" s="22">
        <v>65</v>
      </c>
      <c r="L20" s="22">
        <v>70</v>
      </c>
      <c r="M20" s="22">
        <v>75</v>
      </c>
      <c r="N20" s="22">
        <v>80</v>
      </c>
    </row>
    <row r="21" spans="2:14" ht="15" customHeight="1" x14ac:dyDescent="0.25">
      <c r="B21" s="96" t="s">
        <v>66</v>
      </c>
      <c r="C21" s="27" t="s">
        <v>118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2:14" x14ac:dyDescent="0.25">
      <c r="B22" s="96"/>
      <c r="C22" s="25">
        <v>0</v>
      </c>
      <c r="D22" s="16"/>
      <c r="E22" s="6"/>
      <c r="F22" s="16"/>
      <c r="G22" s="6"/>
      <c r="H22" s="6"/>
      <c r="I22" s="16"/>
      <c r="J22" s="6"/>
      <c r="K22" s="6"/>
      <c r="L22" s="16"/>
      <c r="M22" s="6"/>
      <c r="N22" s="6"/>
    </row>
    <row r="23" spans="2:14" x14ac:dyDescent="0.25">
      <c r="B23" s="96"/>
      <c r="C23" s="25">
        <v>10</v>
      </c>
      <c r="D23" s="16"/>
      <c r="E23" s="6"/>
      <c r="F23" s="6"/>
      <c r="G23" s="16"/>
      <c r="H23" s="6"/>
      <c r="I23" s="6"/>
      <c r="J23" s="16"/>
      <c r="K23" s="6"/>
      <c r="L23" s="6"/>
      <c r="M23" s="16"/>
      <c r="N23" s="6"/>
    </row>
    <row r="24" spans="2:14" x14ac:dyDescent="0.25">
      <c r="B24" s="96"/>
      <c r="C24" s="25">
        <v>20</v>
      </c>
      <c r="D24" s="16"/>
      <c r="E24" s="16"/>
      <c r="F24" s="6"/>
      <c r="G24" s="6"/>
      <c r="H24" s="16"/>
      <c r="I24" s="6"/>
      <c r="J24" s="6"/>
      <c r="K24" s="16"/>
      <c r="L24" s="6"/>
      <c r="M24" s="6"/>
      <c r="N24" s="16"/>
    </row>
    <row r="25" spans="2:14" x14ac:dyDescent="0.25">
      <c r="B25" s="96"/>
      <c r="C25" s="25">
        <v>30</v>
      </c>
      <c r="D25" s="16"/>
      <c r="E25" s="6"/>
      <c r="F25" s="18"/>
      <c r="G25" s="6"/>
      <c r="H25" s="6"/>
      <c r="I25" s="16"/>
      <c r="J25" s="6"/>
      <c r="K25" s="6"/>
      <c r="L25" s="16"/>
      <c r="M25" s="6"/>
      <c r="N25" s="6"/>
    </row>
    <row r="26" spans="2:14" x14ac:dyDescent="0.25">
      <c r="B26" s="96"/>
      <c r="C26" s="25">
        <v>40</v>
      </c>
      <c r="D26" s="16"/>
      <c r="E26" s="6"/>
      <c r="F26" s="6"/>
      <c r="G26" s="16"/>
      <c r="H26" s="6"/>
      <c r="I26" s="6"/>
      <c r="J26" s="16"/>
      <c r="K26" s="6"/>
      <c r="L26" s="6"/>
      <c r="M26" s="16"/>
      <c r="N26" s="6"/>
    </row>
    <row r="27" spans="2:14" x14ac:dyDescent="0.25">
      <c r="B27" s="96"/>
      <c r="C27" s="25">
        <v>50</v>
      </c>
      <c r="D27" s="16"/>
      <c r="E27" s="16"/>
      <c r="F27" s="6"/>
      <c r="G27" s="6"/>
      <c r="H27" s="16"/>
      <c r="I27" s="6"/>
      <c r="J27" s="6"/>
      <c r="K27" s="16"/>
      <c r="L27" s="6"/>
      <c r="M27" s="6"/>
      <c r="N27" s="16"/>
    </row>
    <row r="28" spans="2:14" x14ac:dyDescent="0.25">
      <c r="B28" s="96"/>
      <c r="C28" s="25">
        <v>60</v>
      </c>
      <c r="D28" s="16"/>
      <c r="E28" s="6"/>
      <c r="F28" s="16"/>
      <c r="G28" s="6"/>
      <c r="H28" s="6"/>
      <c r="I28" s="16"/>
      <c r="J28" s="6"/>
      <c r="K28" s="6"/>
      <c r="L28" s="16"/>
      <c r="M28" s="6"/>
      <c r="N28" s="6"/>
    </row>
    <row r="29" spans="2:14" x14ac:dyDescent="0.25">
      <c r="B29" s="96"/>
      <c r="C29" s="25">
        <v>70</v>
      </c>
      <c r="D29" s="16"/>
      <c r="E29" s="6"/>
      <c r="F29" s="6"/>
      <c r="G29" s="16"/>
      <c r="H29" s="6"/>
      <c r="I29" s="6"/>
      <c r="J29" s="16"/>
      <c r="K29" s="6"/>
      <c r="L29" s="6"/>
      <c r="M29" s="16"/>
      <c r="N29" s="6"/>
    </row>
    <row r="30" spans="2:14" x14ac:dyDescent="0.25">
      <c r="B30" s="96"/>
      <c r="C30" s="25">
        <v>80</v>
      </c>
      <c r="D30" s="16"/>
      <c r="E30" s="16"/>
      <c r="F30" s="6"/>
      <c r="G30" s="6"/>
      <c r="H30" s="16"/>
      <c r="I30" s="6"/>
      <c r="J30" s="6"/>
      <c r="K30" s="16"/>
      <c r="L30" s="6"/>
      <c r="M30" s="6"/>
      <c r="N30" s="16"/>
    </row>
  </sheetData>
  <mergeCells count="6">
    <mergeCell ref="B19:C20"/>
    <mergeCell ref="D19:N19"/>
    <mergeCell ref="B21:B30"/>
    <mergeCell ref="B3:C4"/>
    <mergeCell ref="B5:B14"/>
    <mergeCell ref="D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C395-79A2-4D95-94EC-FF518535AB31}">
  <dimension ref="A1:AM60"/>
  <sheetViews>
    <sheetView zoomScale="90" zoomScaleNormal="90" workbookViewId="0">
      <selection activeCell="N37" sqref="N37"/>
    </sheetView>
  </sheetViews>
  <sheetFormatPr defaultRowHeight="15" x14ac:dyDescent="0.25"/>
  <cols>
    <col min="1" max="1" width="4.140625" customWidth="1"/>
    <col min="2" max="2" width="16.85546875" customWidth="1"/>
    <col min="3" max="3" width="8.85546875" bestFit="1" customWidth="1"/>
    <col min="4" max="4" width="11.5703125" bestFit="1" customWidth="1"/>
    <col min="5" max="5" width="8.28515625" bestFit="1" customWidth="1"/>
    <col min="6" max="6" width="10.7109375" bestFit="1" customWidth="1"/>
    <col min="7" max="7" width="10" bestFit="1" customWidth="1"/>
    <col min="8" max="11" width="8.28515625" bestFit="1" customWidth="1"/>
    <col min="12" max="13" width="5.5703125" bestFit="1" customWidth="1"/>
  </cols>
  <sheetData>
    <row r="1" spans="1:39" s="35" customFormat="1" x14ac:dyDescent="0.25">
      <c r="A1" s="37" t="s">
        <v>130</v>
      </c>
    </row>
    <row r="2" spans="1:39" x14ac:dyDescent="0.25">
      <c r="B2" s="38" t="s">
        <v>166</v>
      </c>
      <c r="O2" s="38" t="s">
        <v>167</v>
      </c>
      <c r="AB2" t="s">
        <v>168</v>
      </c>
    </row>
    <row r="3" spans="1:39" x14ac:dyDescent="0.25">
      <c r="B3" s="39"/>
      <c r="C3" s="39">
        <v>2010</v>
      </c>
      <c r="D3" s="39">
        <v>2011</v>
      </c>
      <c r="E3" s="39">
        <v>2015</v>
      </c>
      <c r="F3" s="39">
        <v>2020</v>
      </c>
      <c r="G3" s="39">
        <v>2025</v>
      </c>
      <c r="H3" s="39">
        <v>2030</v>
      </c>
      <c r="I3" s="39">
        <v>2035</v>
      </c>
      <c r="J3" s="39">
        <v>2040</v>
      </c>
      <c r="K3" s="39">
        <v>2045</v>
      </c>
      <c r="L3" s="39">
        <v>2050</v>
      </c>
      <c r="M3" s="39">
        <v>2055</v>
      </c>
      <c r="N3" s="40"/>
      <c r="O3" s="39"/>
      <c r="P3" s="39">
        <v>2010</v>
      </c>
      <c r="Q3" s="39">
        <v>2011</v>
      </c>
      <c r="R3" s="39">
        <v>2015</v>
      </c>
      <c r="S3" s="39">
        <v>2020</v>
      </c>
      <c r="T3" s="39">
        <v>2025</v>
      </c>
      <c r="U3" s="39">
        <v>2030</v>
      </c>
      <c r="V3" s="39">
        <v>2035</v>
      </c>
      <c r="W3" s="39">
        <v>2040</v>
      </c>
      <c r="X3" s="39">
        <v>2045</v>
      </c>
      <c r="Y3" s="39">
        <v>2050</v>
      </c>
      <c r="Z3" s="39">
        <v>2055</v>
      </c>
      <c r="AC3">
        <v>2010</v>
      </c>
      <c r="AD3">
        <v>2011</v>
      </c>
      <c r="AE3">
        <v>2015</v>
      </c>
      <c r="AF3">
        <v>2020</v>
      </c>
      <c r="AG3">
        <v>2025</v>
      </c>
      <c r="AH3">
        <v>2030</v>
      </c>
      <c r="AI3">
        <v>2035</v>
      </c>
      <c r="AJ3">
        <v>2040</v>
      </c>
      <c r="AK3">
        <v>2045</v>
      </c>
      <c r="AL3">
        <v>2050</v>
      </c>
    </row>
    <row r="4" spans="1:39" x14ac:dyDescent="0.25">
      <c r="B4" s="41" t="s">
        <v>131</v>
      </c>
      <c r="C4" s="39">
        <v>0</v>
      </c>
      <c r="D4" s="39">
        <v>0</v>
      </c>
      <c r="E4" s="39">
        <v>0</v>
      </c>
      <c r="F4" s="39">
        <v>0.05</v>
      </c>
      <c r="G4" s="39">
        <v>0.1</v>
      </c>
      <c r="H4" s="39">
        <v>0.15</v>
      </c>
      <c r="I4" s="39">
        <v>0.2</v>
      </c>
      <c r="J4" s="39">
        <v>0.2</v>
      </c>
      <c r="K4" s="39">
        <v>0.2</v>
      </c>
      <c r="L4" s="39">
        <v>0.2</v>
      </c>
      <c r="M4" s="39">
        <v>0.2</v>
      </c>
      <c r="N4" s="40"/>
      <c r="O4" s="41" t="s">
        <v>64</v>
      </c>
      <c r="P4" s="84">
        <f>1-C4</f>
        <v>1</v>
      </c>
      <c r="Q4" s="84">
        <f t="shared" ref="Q4:Z4" si="0">1-D4</f>
        <v>1</v>
      </c>
      <c r="R4" s="84">
        <f t="shared" si="0"/>
        <v>1</v>
      </c>
      <c r="S4" s="84">
        <f t="shared" si="0"/>
        <v>0.95</v>
      </c>
      <c r="T4" s="84">
        <f t="shared" si="0"/>
        <v>0.9</v>
      </c>
      <c r="U4" s="84">
        <f t="shared" si="0"/>
        <v>0.85</v>
      </c>
      <c r="V4" s="84">
        <f t="shared" si="0"/>
        <v>0.8</v>
      </c>
      <c r="W4" s="84">
        <f t="shared" si="0"/>
        <v>0.8</v>
      </c>
      <c r="X4" s="84">
        <f t="shared" si="0"/>
        <v>0.8</v>
      </c>
      <c r="Y4" s="84">
        <f t="shared" si="0"/>
        <v>0.8</v>
      </c>
      <c r="Z4" s="84">
        <f t="shared" si="0"/>
        <v>0.8</v>
      </c>
      <c r="AB4" t="s">
        <v>201</v>
      </c>
      <c r="AC4" s="85">
        <v>1</v>
      </c>
      <c r="AD4" s="85">
        <v>1</v>
      </c>
      <c r="AE4" s="85">
        <v>1</v>
      </c>
      <c r="AF4" s="85">
        <v>0.95</v>
      </c>
      <c r="AG4" s="85">
        <v>0.9</v>
      </c>
      <c r="AH4" s="85">
        <v>0.85</v>
      </c>
      <c r="AI4" s="85">
        <v>0.8</v>
      </c>
      <c r="AJ4" s="85">
        <v>0.8</v>
      </c>
      <c r="AK4" s="85">
        <v>0.8</v>
      </c>
      <c r="AL4" s="85">
        <v>0.8</v>
      </c>
      <c r="AM4" s="85"/>
    </row>
    <row r="5" spans="1:39" x14ac:dyDescent="0.25">
      <c r="B5" s="42">
        <v>0.3</v>
      </c>
      <c r="C5" s="39">
        <v>0</v>
      </c>
      <c r="D5" s="39">
        <v>0</v>
      </c>
      <c r="E5" s="39">
        <v>0</v>
      </c>
      <c r="F5" s="39">
        <f>I5/4</f>
        <v>7.4999999999999997E-2</v>
      </c>
      <c r="G5" s="39">
        <f>2*I5/4</f>
        <v>0.15</v>
      </c>
      <c r="H5" s="39">
        <f>3*I5/4</f>
        <v>0.22499999999999998</v>
      </c>
      <c r="I5" s="42">
        <f>B5</f>
        <v>0.3</v>
      </c>
      <c r="J5" s="42">
        <f>I5</f>
        <v>0.3</v>
      </c>
      <c r="K5" s="42">
        <f t="shared" ref="K5:M5" si="1">J5</f>
        <v>0.3</v>
      </c>
      <c r="L5" s="42">
        <f t="shared" si="1"/>
        <v>0.3</v>
      </c>
      <c r="M5" s="42">
        <f t="shared" si="1"/>
        <v>0.3</v>
      </c>
      <c r="N5" s="40"/>
      <c r="O5" s="84">
        <v>0.3</v>
      </c>
      <c r="P5" s="84">
        <f t="shared" ref="P5:P14" si="2">1-C5</f>
        <v>1</v>
      </c>
      <c r="Q5" s="84">
        <f t="shared" ref="Q5:Q14" si="3">1-D5</f>
        <v>1</v>
      </c>
      <c r="R5" s="84">
        <f t="shared" ref="R5:R14" si="4">1-E5</f>
        <v>1</v>
      </c>
      <c r="S5" s="84">
        <f t="shared" ref="S5:S14" si="5">1-F5</f>
        <v>0.92500000000000004</v>
      </c>
      <c r="T5" s="84">
        <f t="shared" ref="T5:T14" si="6">1-G5</f>
        <v>0.85</v>
      </c>
      <c r="U5" s="84">
        <f t="shared" ref="U5:U14" si="7">1-H5</f>
        <v>0.77500000000000002</v>
      </c>
      <c r="V5" s="84">
        <f t="shared" ref="V5:V14" si="8">1-I5</f>
        <v>0.7</v>
      </c>
      <c r="W5" s="84">
        <f t="shared" ref="W5:W14" si="9">1-J5</f>
        <v>0.7</v>
      </c>
      <c r="X5" s="84">
        <f t="shared" ref="X5:X14" si="10">1-K5</f>
        <v>0.7</v>
      </c>
      <c r="Y5" s="84">
        <f t="shared" ref="Y5:Y14" si="11">1-L5</f>
        <v>0.7</v>
      </c>
      <c r="Z5" s="84">
        <f t="shared" ref="Z5:Z14" si="12">1-M5</f>
        <v>0.7</v>
      </c>
      <c r="AB5" s="85">
        <v>0.3</v>
      </c>
      <c r="AC5" s="85">
        <v>1</v>
      </c>
      <c r="AD5" s="85">
        <v>1</v>
      </c>
      <c r="AE5" s="85">
        <v>1</v>
      </c>
      <c r="AF5" s="85">
        <v>0.92500000000000004</v>
      </c>
      <c r="AG5" s="85">
        <v>0.85</v>
      </c>
      <c r="AH5" s="85">
        <v>0.77500000000000002</v>
      </c>
      <c r="AI5" s="85">
        <v>0.7</v>
      </c>
      <c r="AJ5" s="85">
        <v>0.7</v>
      </c>
      <c r="AK5" s="85">
        <v>0.7</v>
      </c>
      <c r="AL5" s="85">
        <v>0.7</v>
      </c>
      <c r="AM5" s="85"/>
    </row>
    <row r="6" spans="1:39" x14ac:dyDescent="0.25">
      <c r="B6" s="42">
        <v>0.4</v>
      </c>
      <c r="C6" s="39">
        <v>0</v>
      </c>
      <c r="D6" s="39">
        <v>0</v>
      </c>
      <c r="E6" s="39">
        <v>0</v>
      </c>
      <c r="F6" s="39">
        <f t="shared" ref="F6:F14" si="13">I6/4</f>
        <v>0.1</v>
      </c>
      <c r="G6" s="39">
        <f t="shared" ref="G6:G14" si="14">2*I6/4</f>
        <v>0.2</v>
      </c>
      <c r="H6" s="39">
        <f t="shared" ref="H6:H14" si="15">3*I6/4</f>
        <v>0.30000000000000004</v>
      </c>
      <c r="I6" s="42">
        <f t="shared" ref="I6:I14" si="16">B6</f>
        <v>0.4</v>
      </c>
      <c r="J6" s="42">
        <f t="shared" ref="J6:M14" si="17">I6</f>
        <v>0.4</v>
      </c>
      <c r="K6" s="42">
        <f t="shared" si="17"/>
        <v>0.4</v>
      </c>
      <c r="L6" s="42">
        <f t="shared" si="17"/>
        <v>0.4</v>
      </c>
      <c r="M6" s="42">
        <f t="shared" si="17"/>
        <v>0.4</v>
      </c>
      <c r="N6" s="40"/>
      <c r="O6" s="84">
        <v>0.4</v>
      </c>
      <c r="P6" s="84">
        <f t="shared" si="2"/>
        <v>1</v>
      </c>
      <c r="Q6" s="84">
        <f t="shared" si="3"/>
        <v>1</v>
      </c>
      <c r="R6" s="84">
        <f t="shared" si="4"/>
        <v>1</v>
      </c>
      <c r="S6" s="84">
        <f t="shared" si="5"/>
        <v>0.9</v>
      </c>
      <c r="T6" s="84">
        <f t="shared" si="6"/>
        <v>0.8</v>
      </c>
      <c r="U6" s="84">
        <f t="shared" si="7"/>
        <v>0.7</v>
      </c>
      <c r="V6" s="84">
        <f t="shared" si="8"/>
        <v>0.6</v>
      </c>
      <c r="W6" s="84">
        <f t="shared" si="9"/>
        <v>0.6</v>
      </c>
      <c r="X6" s="84">
        <f t="shared" si="10"/>
        <v>0.6</v>
      </c>
      <c r="Y6" s="84">
        <f t="shared" si="11"/>
        <v>0.6</v>
      </c>
      <c r="Z6" s="84">
        <f t="shared" si="12"/>
        <v>0.6</v>
      </c>
      <c r="AB6" s="85">
        <v>0.4</v>
      </c>
      <c r="AC6" s="85">
        <v>1</v>
      </c>
      <c r="AD6" s="85">
        <v>1</v>
      </c>
      <c r="AE6" s="85">
        <v>1</v>
      </c>
      <c r="AF6" s="85">
        <v>0.9</v>
      </c>
      <c r="AG6" s="85">
        <v>0.8</v>
      </c>
      <c r="AH6" s="85">
        <v>0.7</v>
      </c>
      <c r="AI6" s="85">
        <v>0.6</v>
      </c>
      <c r="AJ6" s="85">
        <v>0.6</v>
      </c>
      <c r="AK6" s="85">
        <v>0.6</v>
      </c>
      <c r="AL6" s="85">
        <v>0.6</v>
      </c>
      <c r="AM6" s="85"/>
    </row>
    <row r="7" spans="1:39" x14ac:dyDescent="0.25">
      <c r="B7" s="42">
        <v>0.45</v>
      </c>
      <c r="C7" s="39">
        <v>0</v>
      </c>
      <c r="D7" s="39">
        <v>0</v>
      </c>
      <c r="E7" s="39">
        <v>0</v>
      </c>
      <c r="F7" s="39">
        <f t="shared" si="13"/>
        <v>0.1125</v>
      </c>
      <c r="G7" s="39">
        <f t="shared" si="14"/>
        <v>0.22500000000000001</v>
      </c>
      <c r="H7" s="39">
        <f t="shared" si="15"/>
        <v>0.33750000000000002</v>
      </c>
      <c r="I7" s="42">
        <f t="shared" si="16"/>
        <v>0.45</v>
      </c>
      <c r="J7" s="42">
        <f t="shared" si="17"/>
        <v>0.45</v>
      </c>
      <c r="K7" s="42">
        <f t="shared" si="17"/>
        <v>0.45</v>
      </c>
      <c r="L7" s="42">
        <f t="shared" si="17"/>
        <v>0.45</v>
      </c>
      <c r="M7" s="42">
        <f t="shared" si="17"/>
        <v>0.45</v>
      </c>
      <c r="N7" s="40"/>
      <c r="O7" s="84">
        <v>0.45</v>
      </c>
      <c r="P7" s="84">
        <f t="shared" si="2"/>
        <v>1</v>
      </c>
      <c r="Q7" s="84">
        <f t="shared" si="3"/>
        <v>1</v>
      </c>
      <c r="R7" s="84">
        <f t="shared" si="4"/>
        <v>1</v>
      </c>
      <c r="S7" s="84">
        <f t="shared" si="5"/>
        <v>0.88749999999999996</v>
      </c>
      <c r="T7" s="84">
        <f t="shared" si="6"/>
        <v>0.77500000000000002</v>
      </c>
      <c r="U7" s="84">
        <f t="shared" si="7"/>
        <v>0.66249999999999998</v>
      </c>
      <c r="V7" s="84">
        <f t="shared" si="8"/>
        <v>0.55000000000000004</v>
      </c>
      <c r="W7" s="84">
        <f t="shared" si="9"/>
        <v>0.55000000000000004</v>
      </c>
      <c r="X7" s="84">
        <f t="shared" si="10"/>
        <v>0.55000000000000004</v>
      </c>
      <c r="Y7" s="84">
        <f t="shared" si="11"/>
        <v>0.55000000000000004</v>
      </c>
      <c r="Z7" s="84">
        <f t="shared" si="12"/>
        <v>0.55000000000000004</v>
      </c>
      <c r="AB7" s="85">
        <v>0.5</v>
      </c>
      <c r="AC7" s="85">
        <v>1</v>
      </c>
      <c r="AD7" s="85">
        <v>1</v>
      </c>
      <c r="AE7" s="85">
        <v>1</v>
      </c>
      <c r="AF7" s="85">
        <v>0.875</v>
      </c>
      <c r="AG7" s="85">
        <v>0.75</v>
      </c>
      <c r="AH7" s="85">
        <v>0.625</v>
      </c>
      <c r="AI7" s="85">
        <v>0.5</v>
      </c>
      <c r="AJ7" s="85">
        <v>0.5</v>
      </c>
      <c r="AK7" s="85">
        <v>0.5</v>
      </c>
      <c r="AL7" s="85">
        <v>0.5</v>
      </c>
      <c r="AM7" s="85"/>
    </row>
    <row r="8" spans="1:39" x14ac:dyDescent="0.25">
      <c r="B8" s="42">
        <v>0.5</v>
      </c>
      <c r="C8" s="39">
        <v>0</v>
      </c>
      <c r="D8" s="39">
        <v>0</v>
      </c>
      <c r="E8" s="39">
        <v>0</v>
      </c>
      <c r="F8" s="39">
        <f t="shared" si="13"/>
        <v>0.125</v>
      </c>
      <c r="G8" s="39">
        <f t="shared" si="14"/>
        <v>0.25</v>
      </c>
      <c r="H8" s="39">
        <f t="shared" si="15"/>
        <v>0.375</v>
      </c>
      <c r="I8" s="42">
        <f t="shared" si="16"/>
        <v>0.5</v>
      </c>
      <c r="J8" s="42">
        <f t="shared" si="17"/>
        <v>0.5</v>
      </c>
      <c r="K8" s="42">
        <f t="shared" si="17"/>
        <v>0.5</v>
      </c>
      <c r="L8" s="42">
        <f t="shared" si="17"/>
        <v>0.5</v>
      </c>
      <c r="M8" s="42">
        <f t="shared" si="17"/>
        <v>0.5</v>
      </c>
      <c r="N8" s="40"/>
      <c r="O8" s="84">
        <v>0.5</v>
      </c>
      <c r="P8" s="84">
        <f t="shared" si="2"/>
        <v>1</v>
      </c>
      <c r="Q8" s="84">
        <f t="shared" si="3"/>
        <v>1</v>
      </c>
      <c r="R8" s="84">
        <f t="shared" si="4"/>
        <v>1</v>
      </c>
      <c r="S8" s="84">
        <f t="shared" si="5"/>
        <v>0.875</v>
      </c>
      <c r="T8" s="84">
        <f t="shared" si="6"/>
        <v>0.75</v>
      </c>
      <c r="U8" s="84">
        <f t="shared" si="7"/>
        <v>0.625</v>
      </c>
      <c r="V8" s="84">
        <f t="shared" si="8"/>
        <v>0.5</v>
      </c>
      <c r="W8" s="84">
        <f t="shared" si="9"/>
        <v>0.5</v>
      </c>
      <c r="X8" s="84">
        <f t="shared" si="10"/>
        <v>0.5</v>
      </c>
      <c r="Y8" s="84">
        <f t="shared" si="11"/>
        <v>0.5</v>
      </c>
      <c r="Z8" s="84">
        <f t="shared" si="12"/>
        <v>0.5</v>
      </c>
      <c r="AB8" s="85">
        <v>0.6</v>
      </c>
      <c r="AC8" s="85">
        <v>1</v>
      </c>
      <c r="AD8" s="85">
        <v>1</v>
      </c>
      <c r="AE8" s="85">
        <v>1</v>
      </c>
      <c r="AF8" s="85">
        <v>0.85</v>
      </c>
      <c r="AG8" s="85">
        <v>0.7</v>
      </c>
      <c r="AH8" s="85">
        <v>0.55000000000000004</v>
      </c>
      <c r="AI8" s="85">
        <v>0.4</v>
      </c>
      <c r="AJ8" s="85">
        <v>0.4</v>
      </c>
      <c r="AK8" s="85">
        <v>0.4</v>
      </c>
      <c r="AL8" s="85">
        <v>0.4</v>
      </c>
      <c r="AM8" s="85"/>
    </row>
    <row r="9" spans="1:39" x14ac:dyDescent="0.25">
      <c r="B9" s="42">
        <v>0.55000000000000004</v>
      </c>
      <c r="C9" s="39">
        <v>0</v>
      </c>
      <c r="D9" s="39">
        <v>0</v>
      </c>
      <c r="E9" s="39">
        <v>0</v>
      </c>
      <c r="F9" s="39">
        <f t="shared" si="13"/>
        <v>0.13750000000000001</v>
      </c>
      <c r="G9" s="39">
        <f t="shared" si="14"/>
        <v>0.27500000000000002</v>
      </c>
      <c r="H9" s="39">
        <f t="shared" si="15"/>
        <v>0.41250000000000003</v>
      </c>
      <c r="I9" s="42">
        <f t="shared" si="16"/>
        <v>0.55000000000000004</v>
      </c>
      <c r="J9" s="42">
        <f t="shared" si="17"/>
        <v>0.55000000000000004</v>
      </c>
      <c r="K9" s="42">
        <f t="shared" si="17"/>
        <v>0.55000000000000004</v>
      </c>
      <c r="L9" s="42">
        <f t="shared" si="17"/>
        <v>0.55000000000000004</v>
      </c>
      <c r="M9" s="42">
        <f t="shared" si="17"/>
        <v>0.55000000000000004</v>
      </c>
      <c r="N9" s="40"/>
      <c r="O9" s="84">
        <v>0.55000000000000004</v>
      </c>
      <c r="P9" s="84">
        <f t="shared" si="2"/>
        <v>1</v>
      </c>
      <c r="Q9" s="84">
        <f t="shared" si="3"/>
        <v>1</v>
      </c>
      <c r="R9" s="84">
        <f t="shared" si="4"/>
        <v>1</v>
      </c>
      <c r="S9" s="84">
        <f t="shared" si="5"/>
        <v>0.86250000000000004</v>
      </c>
      <c r="T9" s="84">
        <f t="shared" si="6"/>
        <v>0.72499999999999998</v>
      </c>
      <c r="U9" s="84">
        <f t="shared" si="7"/>
        <v>0.58749999999999991</v>
      </c>
      <c r="V9" s="84">
        <f t="shared" si="8"/>
        <v>0.44999999999999996</v>
      </c>
      <c r="W9" s="84">
        <f t="shared" si="9"/>
        <v>0.44999999999999996</v>
      </c>
      <c r="X9" s="84">
        <f t="shared" si="10"/>
        <v>0.44999999999999996</v>
      </c>
      <c r="Y9" s="84">
        <f t="shared" si="11"/>
        <v>0.44999999999999996</v>
      </c>
      <c r="Z9" s="84">
        <f t="shared" si="12"/>
        <v>0.44999999999999996</v>
      </c>
      <c r="AB9" s="85">
        <v>0.7</v>
      </c>
      <c r="AC9" s="85">
        <v>1</v>
      </c>
      <c r="AD9" s="85">
        <v>1</v>
      </c>
      <c r="AE9" s="85">
        <v>1</v>
      </c>
      <c r="AF9" s="85">
        <v>0.82499999999999996</v>
      </c>
      <c r="AG9" s="85">
        <v>0.65</v>
      </c>
      <c r="AH9" s="85">
        <v>0.47500000000000009</v>
      </c>
      <c r="AI9" s="85">
        <v>0.30000000000000004</v>
      </c>
      <c r="AJ9" s="85">
        <v>0.30000000000000004</v>
      </c>
      <c r="AK9" s="85">
        <v>0.30000000000000004</v>
      </c>
      <c r="AL9" s="85">
        <v>0.30000000000000004</v>
      </c>
      <c r="AM9" s="85"/>
    </row>
    <row r="10" spans="1:39" x14ac:dyDescent="0.25">
      <c r="B10" s="42">
        <v>0.6</v>
      </c>
      <c r="C10" s="39">
        <v>0</v>
      </c>
      <c r="D10" s="39">
        <v>0</v>
      </c>
      <c r="E10" s="39">
        <v>0</v>
      </c>
      <c r="F10" s="39">
        <f t="shared" si="13"/>
        <v>0.15</v>
      </c>
      <c r="G10" s="39">
        <f t="shared" si="14"/>
        <v>0.3</v>
      </c>
      <c r="H10" s="39">
        <f t="shared" si="15"/>
        <v>0.44999999999999996</v>
      </c>
      <c r="I10" s="42">
        <f t="shared" si="16"/>
        <v>0.6</v>
      </c>
      <c r="J10" s="42">
        <f t="shared" si="17"/>
        <v>0.6</v>
      </c>
      <c r="K10" s="42">
        <f t="shared" si="17"/>
        <v>0.6</v>
      </c>
      <c r="L10" s="42">
        <f t="shared" si="17"/>
        <v>0.6</v>
      </c>
      <c r="M10" s="42">
        <f t="shared" si="17"/>
        <v>0.6</v>
      </c>
      <c r="N10" s="40"/>
      <c r="O10" s="84">
        <v>0.6</v>
      </c>
      <c r="P10" s="84">
        <f t="shared" si="2"/>
        <v>1</v>
      </c>
      <c r="Q10" s="84">
        <f t="shared" si="3"/>
        <v>1</v>
      </c>
      <c r="R10" s="84">
        <f t="shared" si="4"/>
        <v>1</v>
      </c>
      <c r="S10" s="84">
        <f t="shared" si="5"/>
        <v>0.85</v>
      </c>
      <c r="T10" s="84">
        <f t="shared" si="6"/>
        <v>0.7</v>
      </c>
      <c r="U10" s="84">
        <f t="shared" si="7"/>
        <v>0.55000000000000004</v>
      </c>
      <c r="V10" s="84">
        <f t="shared" si="8"/>
        <v>0.4</v>
      </c>
      <c r="W10" s="84">
        <f t="shared" si="9"/>
        <v>0.4</v>
      </c>
      <c r="X10" s="84">
        <f t="shared" si="10"/>
        <v>0.4</v>
      </c>
      <c r="Y10" s="84">
        <f t="shared" si="11"/>
        <v>0.4</v>
      </c>
      <c r="Z10" s="84">
        <f t="shared" si="12"/>
        <v>0.4</v>
      </c>
      <c r="AB10" s="85">
        <v>0.8</v>
      </c>
      <c r="AC10" s="85">
        <v>1</v>
      </c>
      <c r="AD10" s="85">
        <v>1</v>
      </c>
      <c r="AE10" s="85">
        <v>1</v>
      </c>
      <c r="AF10" s="85">
        <v>0.8</v>
      </c>
      <c r="AG10" s="85">
        <v>0.6</v>
      </c>
      <c r="AH10" s="85">
        <v>0.39999999999999991</v>
      </c>
      <c r="AI10" s="85">
        <v>0.19999999999999996</v>
      </c>
      <c r="AJ10" s="85">
        <v>0.19999999999999996</v>
      </c>
      <c r="AK10" s="85">
        <v>0.19999999999999996</v>
      </c>
      <c r="AL10" s="85">
        <v>0.19999999999999996</v>
      </c>
      <c r="AM10" s="85"/>
    </row>
    <row r="11" spans="1:39" x14ac:dyDescent="0.25">
      <c r="B11" s="42">
        <v>0.65</v>
      </c>
      <c r="C11" s="39">
        <v>0</v>
      </c>
      <c r="D11" s="39">
        <v>0</v>
      </c>
      <c r="E11" s="39">
        <v>0</v>
      </c>
      <c r="F11" s="39">
        <f t="shared" si="13"/>
        <v>0.16250000000000001</v>
      </c>
      <c r="G11" s="39">
        <f t="shared" si="14"/>
        <v>0.32500000000000001</v>
      </c>
      <c r="H11" s="39">
        <f t="shared" si="15"/>
        <v>0.48750000000000004</v>
      </c>
      <c r="I11" s="42">
        <f t="shared" si="16"/>
        <v>0.65</v>
      </c>
      <c r="J11" s="42">
        <f t="shared" si="17"/>
        <v>0.65</v>
      </c>
      <c r="K11" s="42">
        <f t="shared" si="17"/>
        <v>0.65</v>
      </c>
      <c r="L11" s="42">
        <f t="shared" si="17"/>
        <v>0.65</v>
      </c>
      <c r="M11" s="42">
        <f t="shared" si="17"/>
        <v>0.65</v>
      </c>
      <c r="N11" s="40"/>
      <c r="O11" s="84">
        <v>0.65</v>
      </c>
      <c r="P11" s="84">
        <f t="shared" si="2"/>
        <v>1</v>
      </c>
      <c r="Q11" s="84">
        <f t="shared" si="3"/>
        <v>1</v>
      </c>
      <c r="R11" s="84">
        <f t="shared" si="4"/>
        <v>1</v>
      </c>
      <c r="S11" s="84">
        <f t="shared" si="5"/>
        <v>0.83750000000000002</v>
      </c>
      <c r="T11" s="84">
        <f t="shared" si="6"/>
        <v>0.67500000000000004</v>
      </c>
      <c r="U11" s="84">
        <f t="shared" si="7"/>
        <v>0.51249999999999996</v>
      </c>
      <c r="V11" s="84">
        <f t="shared" si="8"/>
        <v>0.35</v>
      </c>
      <c r="W11" s="84">
        <f t="shared" si="9"/>
        <v>0.35</v>
      </c>
      <c r="X11" s="84">
        <f t="shared" si="10"/>
        <v>0.35</v>
      </c>
      <c r="Y11" s="84">
        <f t="shared" si="11"/>
        <v>0.35</v>
      </c>
      <c r="Z11" s="84">
        <f t="shared" si="12"/>
        <v>0.35</v>
      </c>
    </row>
    <row r="12" spans="1:39" x14ac:dyDescent="0.25">
      <c r="B12" s="42">
        <v>0.7</v>
      </c>
      <c r="C12" s="39">
        <v>0</v>
      </c>
      <c r="D12" s="39">
        <v>0</v>
      </c>
      <c r="E12" s="39">
        <v>0</v>
      </c>
      <c r="F12" s="39">
        <f t="shared" si="13"/>
        <v>0.17499999999999999</v>
      </c>
      <c r="G12" s="39">
        <f t="shared" si="14"/>
        <v>0.35</v>
      </c>
      <c r="H12" s="39">
        <f t="shared" si="15"/>
        <v>0.52499999999999991</v>
      </c>
      <c r="I12" s="42">
        <f t="shared" si="16"/>
        <v>0.7</v>
      </c>
      <c r="J12" s="42">
        <f t="shared" si="17"/>
        <v>0.7</v>
      </c>
      <c r="K12" s="42">
        <f t="shared" si="17"/>
        <v>0.7</v>
      </c>
      <c r="L12" s="42">
        <f t="shared" si="17"/>
        <v>0.7</v>
      </c>
      <c r="M12" s="42">
        <f t="shared" si="17"/>
        <v>0.7</v>
      </c>
      <c r="N12" s="40"/>
      <c r="O12" s="84">
        <v>0.7</v>
      </c>
      <c r="P12" s="84">
        <f t="shared" si="2"/>
        <v>1</v>
      </c>
      <c r="Q12" s="84">
        <f t="shared" si="3"/>
        <v>1</v>
      </c>
      <c r="R12" s="84">
        <f t="shared" si="4"/>
        <v>1</v>
      </c>
      <c r="S12" s="84">
        <f t="shared" si="5"/>
        <v>0.82499999999999996</v>
      </c>
      <c r="T12" s="84">
        <f t="shared" si="6"/>
        <v>0.65</v>
      </c>
      <c r="U12" s="84">
        <f t="shared" si="7"/>
        <v>0.47500000000000009</v>
      </c>
      <c r="V12" s="84">
        <f t="shared" si="8"/>
        <v>0.30000000000000004</v>
      </c>
      <c r="W12" s="84">
        <f t="shared" si="9"/>
        <v>0.30000000000000004</v>
      </c>
      <c r="X12" s="84">
        <f t="shared" si="10"/>
        <v>0.30000000000000004</v>
      </c>
      <c r="Y12" s="84">
        <f t="shared" si="11"/>
        <v>0.30000000000000004</v>
      </c>
      <c r="Z12" s="84">
        <f t="shared" si="12"/>
        <v>0.30000000000000004</v>
      </c>
    </row>
    <row r="13" spans="1:39" x14ac:dyDescent="0.25">
      <c r="B13" s="42">
        <v>0.75</v>
      </c>
      <c r="C13" s="39">
        <v>0</v>
      </c>
      <c r="D13" s="39">
        <v>0</v>
      </c>
      <c r="E13" s="39">
        <v>0</v>
      </c>
      <c r="F13" s="39">
        <f t="shared" si="13"/>
        <v>0.1875</v>
      </c>
      <c r="G13" s="39">
        <f t="shared" si="14"/>
        <v>0.375</v>
      </c>
      <c r="H13" s="39">
        <f t="shared" si="15"/>
        <v>0.5625</v>
      </c>
      <c r="I13" s="42">
        <f t="shared" si="16"/>
        <v>0.75</v>
      </c>
      <c r="J13" s="42">
        <f t="shared" si="17"/>
        <v>0.75</v>
      </c>
      <c r="K13" s="42">
        <f t="shared" si="17"/>
        <v>0.75</v>
      </c>
      <c r="L13" s="42">
        <f t="shared" si="17"/>
        <v>0.75</v>
      </c>
      <c r="M13" s="42">
        <f t="shared" si="17"/>
        <v>0.75</v>
      </c>
      <c r="N13" s="40"/>
      <c r="O13" s="84">
        <v>0.75</v>
      </c>
      <c r="P13" s="84">
        <f t="shared" si="2"/>
        <v>1</v>
      </c>
      <c r="Q13" s="84">
        <f t="shared" si="3"/>
        <v>1</v>
      </c>
      <c r="R13" s="84">
        <f t="shared" si="4"/>
        <v>1</v>
      </c>
      <c r="S13" s="84">
        <f t="shared" si="5"/>
        <v>0.8125</v>
      </c>
      <c r="T13" s="84">
        <f t="shared" si="6"/>
        <v>0.625</v>
      </c>
      <c r="U13" s="84">
        <f t="shared" si="7"/>
        <v>0.4375</v>
      </c>
      <c r="V13" s="84">
        <f t="shared" si="8"/>
        <v>0.25</v>
      </c>
      <c r="W13" s="84">
        <f t="shared" si="9"/>
        <v>0.25</v>
      </c>
      <c r="X13" s="84">
        <f t="shared" si="10"/>
        <v>0.25</v>
      </c>
      <c r="Y13" s="84">
        <f t="shared" si="11"/>
        <v>0.25</v>
      </c>
      <c r="Z13" s="84">
        <f t="shared" si="12"/>
        <v>0.25</v>
      </c>
    </row>
    <row r="14" spans="1:39" x14ac:dyDescent="0.25">
      <c r="B14" s="42">
        <v>0.8</v>
      </c>
      <c r="C14" s="39">
        <v>0</v>
      </c>
      <c r="D14" s="39">
        <v>0</v>
      </c>
      <c r="E14" s="39">
        <v>0</v>
      </c>
      <c r="F14" s="39">
        <f t="shared" si="13"/>
        <v>0.2</v>
      </c>
      <c r="G14" s="39">
        <f t="shared" si="14"/>
        <v>0.4</v>
      </c>
      <c r="H14" s="39">
        <f t="shared" si="15"/>
        <v>0.60000000000000009</v>
      </c>
      <c r="I14" s="42">
        <f t="shared" si="16"/>
        <v>0.8</v>
      </c>
      <c r="J14" s="42">
        <f t="shared" si="17"/>
        <v>0.8</v>
      </c>
      <c r="K14" s="42">
        <f t="shared" si="17"/>
        <v>0.8</v>
      </c>
      <c r="L14" s="42">
        <f t="shared" si="17"/>
        <v>0.8</v>
      </c>
      <c r="M14" s="42">
        <f t="shared" si="17"/>
        <v>0.8</v>
      </c>
      <c r="N14" s="40"/>
      <c r="O14" s="84">
        <v>0.8</v>
      </c>
      <c r="P14" s="84">
        <f t="shared" si="2"/>
        <v>1</v>
      </c>
      <c r="Q14" s="84">
        <f t="shared" si="3"/>
        <v>1</v>
      </c>
      <c r="R14" s="84">
        <f t="shared" si="4"/>
        <v>1</v>
      </c>
      <c r="S14" s="84">
        <f t="shared" si="5"/>
        <v>0.8</v>
      </c>
      <c r="T14" s="84">
        <f t="shared" si="6"/>
        <v>0.6</v>
      </c>
      <c r="U14" s="84">
        <f t="shared" si="7"/>
        <v>0.39999999999999991</v>
      </c>
      <c r="V14" s="84">
        <f t="shared" si="8"/>
        <v>0.19999999999999996</v>
      </c>
      <c r="W14" s="84">
        <f t="shared" si="9"/>
        <v>0.19999999999999996</v>
      </c>
      <c r="X14" s="84">
        <f t="shared" si="10"/>
        <v>0.19999999999999996</v>
      </c>
      <c r="Y14" s="84">
        <f t="shared" si="11"/>
        <v>0.19999999999999996</v>
      </c>
      <c r="Z14" s="84">
        <f t="shared" si="12"/>
        <v>0.19999999999999996</v>
      </c>
    </row>
    <row r="15" spans="1:39" x14ac:dyDescent="0.25">
      <c r="B15" s="43"/>
      <c r="C15" s="43"/>
      <c r="D15" s="28"/>
      <c r="E15" s="28"/>
      <c r="F15" s="44"/>
      <c r="G15" s="28"/>
      <c r="H15" s="28"/>
      <c r="I15" s="45"/>
      <c r="J15" s="46"/>
      <c r="K15" s="47"/>
      <c r="L15" s="48"/>
      <c r="M15" s="47"/>
      <c r="N15" s="40"/>
    </row>
    <row r="16" spans="1:39" x14ac:dyDescent="0.25">
      <c r="B16" s="49" t="s">
        <v>128</v>
      </c>
      <c r="C16" s="43"/>
      <c r="D16" s="28"/>
      <c r="E16" s="28"/>
      <c r="F16" s="44"/>
      <c r="G16" s="28"/>
      <c r="H16" s="28"/>
      <c r="I16" s="45"/>
      <c r="J16" s="46"/>
      <c r="K16" s="47"/>
      <c r="L16" s="48"/>
      <c r="M16" s="47"/>
      <c r="N16" s="40"/>
    </row>
    <row r="17" spans="2:14" x14ac:dyDescent="0.25">
      <c r="B17" s="50" t="s">
        <v>132</v>
      </c>
      <c r="C17" s="51">
        <v>2015</v>
      </c>
      <c r="D17" s="51">
        <v>2020</v>
      </c>
      <c r="E17" s="51">
        <v>2025</v>
      </c>
      <c r="F17" s="51">
        <v>2030</v>
      </c>
      <c r="G17" s="51">
        <v>2035</v>
      </c>
      <c r="H17" s="51">
        <v>2040</v>
      </c>
      <c r="I17" s="51">
        <v>2045</v>
      </c>
      <c r="J17" s="51">
        <v>2050</v>
      </c>
      <c r="K17" s="51">
        <v>2055</v>
      </c>
      <c r="L17" s="40"/>
      <c r="M17" s="52"/>
      <c r="N17" s="40"/>
    </row>
    <row r="18" spans="2:14" x14ac:dyDescent="0.25">
      <c r="B18" s="53" t="s">
        <v>64</v>
      </c>
      <c r="C18" s="81">
        <v>3991.9901673923323</v>
      </c>
      <c r="D18" s="81">
        <v>3792.3906590227157</v>
      </c>
      <c r="E18" s="81">
        <v>3592.7911506530991</v>
      </c>
      <c r="F18" s="81">
        <v>3393.1916422834825</v>
      </c>
      <c r="G18" s="82">
        <v>3193.5921339138658</v>
      </c>
      <c r="H18" s="82">
        <v>3193.5921339138658</v>
      </c>
      <c r="I18" s="81">
        <v>3193.5921339138658</v>
      </c>
      <c r="J18" s="82">
        <v>3193.5921339138658</v>
      </c>
      <c r="K18" s="81">
        <v>3193.5921339138658</v>
      </c>
      <c r="L18" s="40"/>
      <c r="M18" s="52"/>
      <c r="N18" s="40"/>
    </row>
    <row r="19" spans="2:14" x14ac:dyDescent="0.25">
      <c r="B19" s="54" t="s">
        <v>133</v>
      </c>
      <c r="C19" s="22"/>
      <c r="E19" s="54"/>
      <c r="F19" s="54"/>
      <c r="G19" s="54"/>
      <c r="H19" s="54"/>
      <c r="I19" s="54"/>
      <c r="J19" s="54"/>
      <c r="K19" s="54"/>
      <c r="L19" s="40"/>
      <c r="M19" s="52"/>
      <c r="N19" s="40"/>
    </row>
    <row r="20" spans="2:14" x14ac:dyDescent="0.25">
      <c r="B20" s="55">
        <v>0.3</v>
      </c>
      <c r="C20" s="22"/>
      <c r="D20" s="81">
        <f>$C$18*(1-F5)</f>
        <v>3692.5909048379076</v>
      </c>
      <c r="E20" s="81">
        <f>$C$18*(1-G5)</f>
        <v>3393.1916422834825</v>
      </c>
      <c r="F20" s="81">
        <f t="shared" ref="F20:K20" si="18">$C$18*(1-H5)</f>
        <v>3093.7923797290578</v>
      </c>
      <c r="G20" s="81">
        <f t="shared" si="18"/>
        <v>2794.3931171746326</v>
      </c>
      <c r="H20" s="81">
        <f t="shared" si="18"/>
        <v>2794.3931171746326</v>
      </c>
      <c r="I20" s="81">
        <f t="shared" si="18"/>
        <v>2794.3931171746326</v>
      </c>
      <c r="J20" s="81">
        <f t="shared" si="18"/>
        <v>2794.3931171746326</v>
      </c>
      <c r="K20" s="81">
        <f t="shared" si="18"/>
        <v>2794.3931171746326</v>
      </c>
      <c r="L20" s="40"/>
      <c r="M20" s="52"/>
      <c r="N20" s="40"/>
    </row>
    <row r="21" spans="2:14" x14ac:dyDescent="0.25">
      <c r="B21" s="55">
        <v>0.4</v>
      </c>
      <c r="C21" s="22"/>
      <c r="D21" s="81">
        <f>$C$18*(1-F6)</f>
        <v>3592.7911506530991</v>
      </c>
      <c r="E21" s="81">
        <f t="shared" ref="E21:K29" si="19">$C$18*(1-G6)</f>
        <v>3193.5921339138658</v>
      </c>
      <c r="F21" s="81">
        <f t="shared" si="19"/>
        <v>2794.3931171746326</v>
      </c>
      <c r="G21" s="81">
        <f t="shared" si="19"/>
        <v>2395.1941004353994</v>
      </c>
      <c r="H21" s="81">
        <f t="shared" si="19"/>
        <v>2395.1941004353994</v>
      </c>
      <c r="I21" s="81">
        <f t="shared" si="19"/>
        <v>2395.1941004353994</v>
      </c>
      <c r="J21" s="81">
        <f t="shared" si="19"/>
        <v>2395.1941004353994</v>
      </c>
      <c r="K21" s="81">
        <f t="shared" si="19"/>
        <v>2395.1941004353994</v>
      </c>
      <c r="L21" s="40"/>
      <c r="M21" s="52"/>
      <c r="N21" s="40"/>
    </row>
    <row r="22" spans="2:14" x14ac:dyDescent="0.25">
      <c r="B22" s="55">
        <v>0.45</v>
      </c>
      <c r="C22" s="22"/>
      <c r="D22" s="81">
        <f t="shared" ref="D22:D29" si="20">$C$18*(1-F7)</f>
        <v>3542.8912735606946</v>
      </c>
      <c r="E22" s="81">
        <f t="shared" si="19"/>
        <v>3093.7923797290578</v>
      </c>
      <c r="F22" s="81">
        <f t="shared" si="19"/>
        <v>2644.69348589742</v>
      </c>
      <c r="G22" s="81">
        <f t="shared" si="19"/>
        <v>2195.5945920657828</v>
      </c>
      <c r="H22" s="81">
        <f t="shared" si="19"/>
        <v>2195.5945920657828</v>
      </c>
      <c r="I22" s="81">
        <f t="shared" si="19"/>
        <v>2195.5945920657828</v>
      </c>
      <c r="J22" s="81">
        <f t="shared" si="19"/>
        <v>2195.5945920657828</v>
      </c>
      <c r="K22" s="81">
        <f t="shared" si="19"/>
        <v>2195.5945920657828</v>
      </c>
      <c r="L22" s="40"/>
      <c r="M22" s="52"/>
      <c r="N22" s="40"/>
    </row>
    <row r="23" spans="2:14" x14ac:dyDescent="0.25">
      <c r="B23" s="55">
        <v>0.5</v>
      </c>
      <c r="C23" s="22"/>
      <c r="D23" s="81">
        <f t="shared" si="20"/>
        <v>3492.991396468291</v>
      </c>
      <c r="E23" s="81">
        <f t="shared" si="19"/>
        <v>2993.9926255442492</v>
      </c>
      <c r="F23" s="81">
        <f t="shared" si="19"/>
        <v>2494.9938546202075</v>
      </c>
      <c r="G23" s="81">
        <f t="shared" si="19"/>
        <v>1995.9950836961661</v>
      </c>
      <c r="H23" s="81">
        <f t="shared" si="19"/>
        <v>1995.9950836961661</v>
      </c>
      <c r="I23" s="81">
        <f t="shared" si="19"/>
        <v>1995.9950836961661</v>
      </c>
      <c r="J23" s="81">
        <f t="shared" si="19"/>
        <v>1995.9950836961661</v>
      </c>
      <c r="K23" s="81">
        <f t="shared" si="19"/>
        <v>1995.9950836961661</v>
      </c>
      <c r="L23" s="40"/>
      <c r="M23" s="52"/>
      <c r="N23" s="40"/>
    </row>
    <row r="24" spans="2:14" x14ac:dyDescent="0.25">
      <c r="B24" s="55">
        <v>0.55000000000000004</v>
      </c>
      <c r="C24" s="22"/>
      <c r="D24" s="81">
        <f t="shared" si="20"/>
        <v>3443.0915193758869</v>
      </c>
      <c r="E24" s="81">
        <f t="shared" si="19"/>
        <v>2894.1928713594407</v>
      </c>
      <c r="F24" s="81">
        <f t="shared" si="19"/>
        <v>2345.2942233429949</v>
      </c>
      <c r="G24" s="81">
        <f t="shared" si="19"/>
        <v>1796.3955753265493</v>
      </c>
      <c r="H24" s="81">
        <f t="shared" si="19"/>
        <v>1796.3955753265493</v>
      </c>
      <c r="I24" s="81">
        <f t="shared" si="19"/>
        <v>1796.3955753265493</v>
      </c>
      <c r="J24" s="81">
        <f t="shared" si="19"/>
        <v>1796.3955753265493</v>
      </c>
      <c r="K24" s="81">
        <f t="shared" si="19"/>
        <v>1796.3955753265493</v>
      </c>
      <c r="L24" s="40"/>
      <c r="M24" s="52"/>
      <c r="N24" s="40"/>
    </row>
    <row r="25" spans="2:14" x14ac:dyDescent="0.25">
      <c r="B25" s="55">
        <v>0.6</v>
      </c>
      <c r="C25" s="22"/>
      <c r="D25" s="81">
        <f t="shared" si="20"/>
        <v>3393.1916422834825</v>
      </c>
      <c r="E25" s="81">
        <f t="shared" si="19"/>
        <v>2794.3931171746326</v>
      </c>
      <c r="F25" s="81">
        <f t="shared" si="19"/>
        <v>2195.5945920657828</v>
      </c>
      <c r="G25" s="81">
        <f t="shared" si="19"/>
        <v>1596.7960669569329</v>
      </c>
      <c r="H25" s="81">
        <f t="shared" si="19"/>
        <v>1596.7960669569329</v>
      </c>
      <c r="I25" s="81">
        <f t="shared" si="19"/>
        <v>1596.7960669569329</v>
      </c>
      <c r="J25" s="81">
        <f t="shared" si="19"/>
        <v>1596.7960669569329</v>
      </c>
      <c r="K25" s="81">
        <f t="shared" si="19"/>
        <v>1596.7960669569329</v>
      </c>
      <c r="L25" s="40"/>
      <c r="M25" s="52"/>
      <c r="N25" s="40"/>
    </row>
    <row r="26" spans="2:14" x14ac:dyDescent="0.25">
      <c r="B26" s="55">
        <v>0.65</v>
      </c>
      <c r="C26" s="22"/>
      <c r="D26" s="81">
        <f t="shared" si="20"/>
        <v>3343.2917651910784</v>
      </c>
      <c r="E26" s="81">
        <f t="shared" si="19"/>
        <v>2694.5933629898245</v>
      </c>
      <c r="F26" s="81">
        <f t="shared" si="19"/>
        <v>2045.8949607885702</v>
      </c>
      <c r="G26" s="81">
        <f t="shared" si="19"/>
        <v>1397.1965585873163</v>
      </c>
      <c r="H26" s="81">
        <f t="shared" si="19"/>
        <v>1397.1965585873163</v>
      </c>
      <c r="I26" s="81">
        <f t="shared" si="19"/>
        <v>1397.1965585873163</v>
      </c>
      <c r="J26" s="81">
        <f t="shared" si="19"/>
        <v>1397.1965585873163</v>
      </c>
      <c r="K26" s="81">
        <f t="shared" si="19"/>
        <v>1397.1965585873163</v>
      </c>
      <c r="L26" s="40"/>
      <c r="M26" s="52"/>
      <c r="N26" s="40"/>
    </row>
    <row r="27" spans="2:14" x14ac:dyDescent="0.25">
      <c r="B27" s="55">
        <v>0.7</v>
      </c>
      <c r="C27" s="22"/>
      <c r="D27" s="81">
        <f t="shared" si="20"/>
        <v>3293.3918880986739</v>
      </c>
      <c r="E27" s="81">
        <f t="shared" si="19"/>
        <v>2594.793608805016</v>
      </c>
      <c r="F27" s="81">
        <f t="shared" si="19"/>
        <v>1896.1953295113583</v>
      </c>
      <c r="G27" s="81">
        <f t="shared" si="19"/>
        <v>1197.5970502176999</v>
      </c>
      <c r="H27" s="81">
        <f t="shared" si="19"/>
        <v>1197.5970502176999</v>
      </c>
      <c r="I27" s="81">
        <f t="shared" si="19"/>
        <v>1197.5970502176999</v>
      </c>
      <c r="J27" s="81">
        <f t="shared" si="19"/>
        <v>1197.5970502176999</v>
      </c>
      <c r="K27" s="81">
        <f t="shared" si="19"/>
        <v>1197.5970502176999</v>
      </c>
      <c r="L27" s="40"/>
      <c r="M27" s="52"/>
      <c r="N27" s="40"/>
    </row>
    <row r="28" spans="2:14" x14ac:dyDescent="0.25">
      <c r="B28" s="55">
        <v>0.75</v>
      </c>
      <c r="C28" s="22"/>
      <c r="D28" s="81">
        <f t="shared" si="20"/>
        <v>3243.4920110062699</v>
      </c>
      <c r="E28" s="81">
        <f t="shared" si="19"/>
        <v>2494.9938546202075</v>
      </c>
      <c r="F28" s="81">
        <f t="shared" si="19"/>
        <v>1746.4956982341455</v>
      </c>
      <c r="G28" s="81">
        <f t="shared" si="19"/>
        <v>997.99754184808307</v>
      </c>
      <c r="H28" s="81">
        <f t="shared" si="19"/>
        <v>997.99754184808307</v>
      </c>
      <c r="I28" s="81">
        <f t="shared" si="19"/>
        <v>997.99754184808307</v>
      </c>
      <c r="J28" s="81">
        <f t="shared" si="19"/>
        <v>997.99754184808307</v>
      </c>
      <c r="K28" s="81">
        <f t="shared" si="19"/>
        <v>997.99754184808307</v>
      </c>
      <c r="L28" s="40"/>
      <c r="M28" s="52"/>
      <c r="N28" s="40"/>
    </row>
    <row r="29" spans="2:14" x14ac:dyDescent="0.25">
      <c r="B29" s="55">
        <v>0.8</v>
      </c>
      <c r="C29" s="22"/>
      <c r="D29" s="81">
        <f t="shared" si="20"/>
        <v>3193.5921339138658</v>
      </c>
      <c r="E29" s="81">
        <f t="shared" si="19"/>
        <v>2395.1941004353994</v>
      </c>
      <c r="F29" s="81">
        <f t="shared" si="19"/>
        <v>1596.7960669569325</v>
      </c>
      <c r="G29" s="81">
        <f t="shared" si="19"/>
        <v>798.39803347846623</v>
      </c>
      <c r="H29" s="81">
        <f t="shared" si="19"/>
        <v>798.39803347846623</v>
      </c>
      <c r="I29" s="81">
        <f t="shared" si="19"/>
        <v>798.39803347846623</v>
      </c>
      <c r="J29" s="81">
        <f t="shared" si="19"/>
        <v>798.39803347846623</v>
      </c>
      <c r="K29" s="81">
        <f t="shared" si="19"/>
        <v>798.39803347846623</v>
      </c>
      <c r="L29" s="40"/>
      <c r="M29" s="52"/>
      <c r="N29" s="40"/>
    </row>
    <row r="30" spans="2:14" x14ac:dyDescent="0.25">
      <c r="B30" s="43"/>
      <c r="C30" s="43"/>
      <c r="D30" s="28"/>
      <c r="E30" s="28"/>
      <c r="F30" s="44"/>
      <c r="G30" s="28"/>
      <c r="H30" s="28"/>
      <c r="I30" s="45"/>
      <c r="J30" s="46"/>
      <c r="K30" s="47"/>
      <c r="L30" s="48"/>
      <c r="M30" s="47"/>
      <c r="N30" s="40"/>
    </row>
    <row r="31" spans="2:14" x14ac:dyDescent="0.25">
      <c r="C31" s="43"/>
      <c r="D31" s="28"/>
      <c r="E31" s="28"/>
      <c r="F31" s="44"/>
      <c r="G31" s="28"/>
      <c r="H31" s="28"/>
      <c r="I31" s="45"/>
      <c r="J31" s="46"/>
      <c r="K31" s="47"/>
      <c r="L31" s="48"/>
      <c r="M31" s="47"/>
      <c r="N31" s="40"/>
    </row>
    <row r="32" spans="2:14" x14ac:dyDescent="0.25">
      <c r="B32" s="43" t="s">
        <v>134</v>
      </c>
      <c r="C32" s="43"/>
      <c r="D32" s="28"/>
      <c r="E32" s="28"/>
      <c r="F32" s="44"/>
      <c r="G32" s="28"/>
      <c r="H32" s="28"/>
      <c r="I32" s="45"/>
      <c r="J32" s="46"/>
      <c r="K32" s="47"/>
      <c r="L32" s="48"/>
      <c r="M32" s="47"/>
      <c r="N32" s="40"/>
    </row>
    <row r="33" spans="1:14" x14ac:dyDescent="0.25">
      <c r="B33" s="49" t="s">
        <v>128</v>
      </c>
      <c r="C33" s="51">
        <v>2015</v>
      </c>
      <c r="D33" s="51">
        <v>2020</v>
      </c>
      <c r="E33" s="51">
        <v>2025</v>
      </c>
      <c r="F33" s="51">
        <v>2030</v>
      </c>
      <c r="G33" s="51">
        <v>2035</v>
      </c>
      <c r="H33" s="51">
        <v>2040</v>
      </c>
      <c r="I33" s="51">
        <v>2045</v>
      </c>
      <c r="J33" s="51">
        <v>2050</v>
      </c>
      <c r="K33" s="51">
        <v>2055</v>
      </c>
      <c r="L33" s="48"/>
      <c r="M33" s="47"/>
      <c r="N33" s="40"/>
    </row>
    <row r="34" spans="1:14" x14ac:dyDescent="0.25">
      <c r="B34" s="55">
        <v>0.3</v>
      </c>
      <c r="C34" s="22"/>
      <c r="D34" s="83">
        <f>D20/D$18</f>
        <v>0.97368421052631582</v>
      </c>
      <c r="E34" s="83">
        <f t="shared" ref="E34:K34" si="21">E20/E$18</f>
        <v>0.94444444444444442</v>
      </c>
      <c r="F34" s="83">
        <f t="shared" si="21"/>
        <v>0.91176470588235303</v>
      </c>
      <c r="G34" s="83">
        <f t="shared" si="21"/>
        <v>0.875</v>
      </c>
      <c r="H34" s="83">
        <f t="shared" si="21"/>
        <v>0.875</v>
      </c>
      <c r="I34" s="83">
        <f t="shared" si="21"/>
        <v>0.875</v>
      </c>
      <c r="J34" s="83">
        <f t="shared" si="21"/>
        <v>0.875</v>
      </c>
      <c r="K34" s="83">
        <f t="shared" si="21"/>
        <v>0.875</v>
      </c>
      <c r="L34" s="48"/>
      <c r="M34" s="47"/>
      <c r="N34" s="40"/>
    </row>
    <row r="35" spans="1:14" x14ac:dyDescent="0.25">
      <c r="B35" s="55">
        <v>0.4</v>
      </c>
      <c r="C35" s="22"/>
      <c r="D35" s="83">
        <f t="shared" ref="D35:K43" si="22">D21/D$18</f>
        <v>0.94736842105263153</v>
      </c>
      <c r="E35" s="83">
        <f t="shared" si="22"/>
        <v>0.88888888888888884</v>
      </c>
      <c r="F35" s="83">
        <f t="shared" si="22"/>
        <v>0.82352941176470584</v>
      </c>
      <c r="G35" s="83">
        <f t="shared" si="22"/>
        <v>0.75</v>
      </c>
      <c r="H35" s="83">
        <f t="shared" si="22"/>
        <v>0.75</v>
      </c>
      <c r="I35" s="83">
        <f t="shared" si="22"/>
        <v>0.75</v>
      </c>
      <c r="J35" s="83">
        <f t="shared" si="22"/>
        <v>0.75</v>
      </c>
      <c r="K35" s="83">
        <f t="shared" si="22"/>
        <v>0.75</v>
      </c>
      <c r="L35" s="48"/>
      <c r="M35" s="47"/>
      <c r="N35" s="40"/>
    </row>
    <row r="36" spans="1:14" x14ac:dyDescent="0.25">
      <c r="B36" s="55">
        <v>0.45</v>
      </c>
      <c r="C36" s="22"/>
      <c r="D36" s="83">
        <f t="shared" si="22"/>
        <v>0.93421052631578938</v>
      </c>
      <c r="E36" s="83">
        <f>E22/E$18</f>
        <v>0.86111111111111116</v>
      </c>
      <c r="F36" s="83">
        <f t="shared" si="22"/>
        <v>0.77941176470588236</v>
      </c>
      <c r="G36" s="83">
        <f t="shared" si="22"/>
        <v>0.6875</v>
      </c>
      <c r="H36" s="83">
        <f t="shared" si="22"/>
        <v>0.6875</v>
      </c>
      <c r="I36" s="83">
        <f t="shared" si="22"/>
        <v>0.6875</v>
      </c>
      <c r="J36" s="83">
        <f t="shared" si="22"/>
        <v>0.6875</v>
      </c>
      <c r="K36" s="83">
        <f t="shared" si="22"/>
        <v>0.6875</v>
      </c>
      <c r="L36" s="48"/>
      <c r="M36" s="47"/>
      <c r="N36" s="40"/>
    </row>
    <row r="37" spans="1:14" x14ac:dyDescent="0.25">
      <c r="B37" s="55">
        <v>0.5</v>
      </c>
      <c r="C37" s="22"/>
      <c r="D37" s="83">
        <f t="shared" si="22"/>
        <v>0.92105263157894746</v>
      </c>
      <c r="E37" s="83">
        <f t="shared" si="22"/>
        <v>0.83333333333333337</v>
      </c>
      <c r="F37" s="83">
        <f t="shared" si="22"/>
        <v>0.73529411764705876</v>
      </c>
      <c r="G37" s="83">
        <f t="shared" si="22"/>
        <v>0.625</v>
      </c>
      <c r="H37" s="83">
        <f t="shared" si="22"/>
        <v>0.625</v>
      </c>
      <c r="I37" s="83">
        <f t="shared" si="22"/>
        <v>0.625</v>
      </c>
      <c r="J37" s="83">
        <f t="shared" si="22"/>
        <v>0.625</v>
      </c>
      <c r="K37" s="83">
        <f t="shared" si="22"/>
        <v>0.625</v>
      </c>
      <c r="L37" s="48"/>
      <c r="M37" s="47"/>
      <c r="N37" s="40"/>
    </row>
    <row r="38" spans="1:14" x14ac:dyDescent="0.25">
      <c r="B38" s="55">
        <v>0.55000000000000004</v>
      </c>
      <c r="C38" s="22"/>
      <c r="D38" s="83">
        <f t="shared" si="22"/>
        <v>0.90789473684210531</v>
      </c>
      <c r="E38" s="83">
        <f t="shared" si="22"/>
        <v>0.80555555555555547</v>
      </c>
      <c r="F38" s="83">
        <f t="shared" si="22"/>
        <v>0.69117647058823517</v>
      </c>
      <c r="G38" s="83">
        <f t="shared" si="22"/>
        <v>0.56249999999999989</v>
      </c>
      <c r="H38" s="83">
        <f t="shared" si="22"/>
        <v>0.56249999999999989</v>
      </c>
      <c r="I38" s="83">
        <f t="shared" si="22"/>
        <v>0.56249999999999989</v>
      </c>
      <c r="J38" s="83">
        <f t="shared" si="22"/>
        <v>0.56249999999999989</v>
      </c>
      <c r="K38" s="83">
        <f t="shared" si="22"/>
        <v>0.56249999999999989</v>
      </c>
      <c r="L38" s="48"/>
      <c r="M38" s="47"/>
      <c r="N38" s="40"/>
    </row>
    <row r="39" spans="1:14" x14ac:dyDescent="0.25">
      <c r="B39" s="55">
        <v>0.6</v>
      </c>
      <c r="C39" s="22"/>
      <c r="D39" s="83">
        <f t="shared" si="22"/>
        <v>0.89473684210526316</v>
      </c>
      <c r="E39" s="83">
        <f t="shared" si="22"/>
        <v>0.77777777777777779</v>
      </c>
      <c r="F39" s="83">
        <f t="shared" si="22"/>
        <v>0.6470588235294118</v>
      </c>
      <c r="G39" s="83">
        <f t="shared" si="22"/>
        <v>0.5</v>
      </c>
      <c r="H39" s="83">
        <f t="shared" si="22"/>
        <v>0.5</v>
      </c>
      <c r="I39" s="83">
        <f t="shared" si="22"/>
        <v>0.5</v>
      </c>
      <c r="J39" s="83">
        <f t="shared" si="22"/>
        <v>0.5</v>
      </c>
      <c r="K39" s="83">
        <f t="shared" si="22"/>
        <v>0.5</v>
      </c>
      <c r="L39" s="48"/>
      <c r="M39" s="47"/>
      <c r="N39" s="40"/>
    </row>
    <row r="40" spans="1:14" x14ac:dyDescent="0.25">
      <c r="B40" s="55">
        <v>0.65</v>
      </c>
      <c r="C40" s="22"/>
      <c r="D40" s="83">
        <f t="shared" si="22"/>
        <v>0.88157894736842113</v>
      </c>
      <c r="E40" s="83">
        <f t="shared" si="22"/>
        <v>0.75000000000000011</v>
      </c>
      <c r="F40" s="83">
        <f t="shared" si="22"/>
        <v>0.6029411764705882</v>
      </c>
      <c r="G40" s="83">
        <f t="shared" si="22"/>
        <v>0.4375</v>
      </c>
      <c r="H40" s="83">
        <f t="shared" si="22"/>
        <v>0.4375</v>
      </c>
      <c r="I40" s="83">
        <f t="shared" si="22"/>
        <v>0.4375</v>
      </c>
      <c r="J40" s="83">
        <f t="shared" si="22"/>
        <v>0.4375</v>
      </c>
      <c r="K40" s="83">
        <f t="shared" si="22"/>
        <v>0.4375</v>
      </c>
      <c r="L40" s="48"/>
      <c r="M40" s="47"/>
      <c r="N40" s="40"/>
    </row>
    <row r="41" spans="1:14" x14ac:dyDescent="0.25">
      <c r="B41" s="55">
        <v>0.7</v>
      </c>
      <c r="C41" s="22"/>
      <c r="D41" s="83">
        <f t="shared" si="22"/>
        <v>0.86842105263157887</v>
      </c>
      <c r="E41" s="83">
        <f t="shared" si="22"/>
        <v>0.72222222222222221</v>
      </c>
      <c r="F41" s="83">
        <f t="shared" si="22"/>
        <v>0.55882352941176483</v>
      </c>
      <c r="G41" s="83">
        <f t="shared" si="22"/>
        <v>0.37500000000000006</v>
      </c>
      <c r="H41" s="83">
        <f t="shared" si="22"/>
        <v>0.37500000000000006</v>
      </c>
      <c r="I41" s="83">
        <f t="shared" si="22"/>
        <v>0.37500000000000006</v>
      </c>
      <c r="J41" s="83">
        <f t="shared" si="22"/>
        <v>0.37500000000000006</v>
      </c>
      <c r="K41" s="83">
        <f t="shared" si="22"/>
        <v>0.37500000000000006</v>
      </c>
      <c r="L41" s="48"/>
      <c r="M41" s="47"/>
      <c r="N41" s="40"/>
    </row>
    <row r="42" spans="1:14" x14ac:dyDescent="0.25">
      <c r="B42" s="55">
        <v>0.75</v>
      </c>
      <c r="C42" s="22"/>
      <c r="D42" s="83">
        <f t="shared" si="22"/>
        <v>0.85526315789473684</v>
      </c>
      <c r="E42" s="83">
        <f t="shared" si="22"/>
        <v>0.69444444444444442</v>
      </c>
      <c r="F42" s="83">
        <f t="shared" si="22"/>
        <v>0.51470588235294124</v>
      </c>
      <c r="G42" s="83">
        <f t="shared" si="22"/>
        <v>0.3125</v>
      </c>
      <c r="H42" s="83">
        <f t="shared" si="22"/>
        <v>0.3125</v>
      </c>
      <c r="I42" s="83">
        <f t="shared" si="22"/>
        <v>0.3125</v>
      </c>
      <c r="J42" s="83">
        <f t="shared" si="22"/>
        <v>0.3125</v>
      </c>
      <c r="K42" s="83">
        <f t="shared" si="22"/>
        <v>0.3125</v>
      </c>
      <c r="L42" s="48"/>
      <c r="M42" s="47"/>
      <c r="N42" s="40"/>
    </row>
    <row r="43" spans="1:14" x14ac:dyDescent="0.25">
      <c r="B43" s="55">
        <v>0.8</v>
      </c>
      <c r="C43" s="22"/>
      <c r="D43" s="83">
        <f t="shared" si="22"/>
        <v>0.84210526315789469</v>
      </c>
      <c r="E43" s="83">
        <f t="shared" si="22"/>
        <v>0.66666666666666663</v>
      </c>
      <c r="F43" s="83">
        <f t="shared" si="22"/>
        <v>0.47058823529411753</v>
      </c>
      <c r="G43" s="83">
        <f t="shared" si="22"/>
        <v>0.24999999999999992</v>
      </c>
      <c r="H43" s="83">
        <f t="shared" si="22"/>
        <v>0.24999999999999992</v>
      </c>
      <c r="I43" s="83">
        <f t="shared" si="22"/>
        <v>0.24999999999999992</v>
      </c>
      <c r="J43" s="83">
        <f t="shared" si="22"/>
        <v>0.24999999999999992</v>
      </c>
      <c r="K43" s="83">
        <f t="shared" si="22"/>
        <v>0.24999999999999992</v>
      </c>
      <c r="L43" s="48"/>
      <c r="M43" s="47"/>
      <c r="N43" s="40"/>
    </row>
    <row r="45" spans="1:14" s="35" customFormat="1" x14ac:dyDescent="0.25">
      <c r="A45" s="36" t="s">
        <v>119</v>
      </c>
      <c r="B45" s="34"/>
      <c r="C45" s="34"/>
    </row>
    <row r="47" spans="1:14" x14ac:dyDescent="0.25">
      <c r="B47" t="s">
        <v>120</v>
      </c>
    </row>
    <row r="48" spans="1:14" x14ac:dyDescent="0.25">
      <c r="B48" s="29" t="s">
        <v>121</v>
      </c>
      <c r="G48" s="30"/>
    </row>
    <row r="49" spans="2:7" ht="15.75" thickBot="1" x14ac:dyDescent="0.3">
      <c r="B49" s="31" t="s">
        <v>122</v>
      </c>
      <c r="C49" s="31" t="s">
        <v>123</v>
      </c>
      <c r="D49" s="31" t="s">
        <v>124</v>
      </c>
      <c r="E49" s="31" t="s">
        <v>125</v>
      </c>
      <c r="F49" s="32" t="s">
        <v>126</v>
      </c>
      <c r="G49" s="33" t="s">
        <v>127</v>
      </c>
    </row>
    <row r="50" spans="2:7" x14ac:dyDescent="0.25">
      <c r="D50" t="s">
        <v>128</v>
      </c>
      <c r="E50">
        <v>2010</v>
      </c>
      <c r="G50" t="s">
        <v>129</v>
      </c>
    </row>
    <row r="51" spans="2:7" x14ac:dyDescent="0.25">
      <c r="D51" t="s">
        <v>128</v>
      </c>
      <c r="E51">
        <v>2011</v>
      </c>
      <c r="G51" t="s">
        <v>129</v>
      </c>
    </row>
    <row r="52" spans="2:7" x14ac:dyDescent="0.25">
      <c r="D52" t="s">
        <v>128</v>
      </c>
      <c r="E52">
        <v>2015</v>
      </c>
      <c r="G52" t="s">
        <v>129</v>
      </c>
    </row>
    <row r="53" spans="2:7" x14ac:dyDescent="0.25">
      <c r="D53" t="s">
        <v>128</v>
      </c>
      <c r="E53">
        <v>2020</v>
      </c>
      <c r="G53" t="s">
        <v>129</v>
      </c>
    </row>
    <row r="54" spans="2:7" x14ac:dyDescent="0.25">
      <c r="D54" t="s">
        <v>128</v>
      </c>
      <c r="E54">
        <v>2025</v>
      </c>
      <c r="G54" t="s">
        <v>129</v>
      </c>
    </row>
    <row r="55" spans="2:7" x14ac:dyDescent="0.25">
      <c r="D55" t="s">
        <v>128</v>
      </c>
      <c r="E55">
        <v>2030</v>
      </c>
      <c r="G55" t="s">
        <v>129</v>
      </c>
    </row>
    <row r="56" spans="2:7" x14ac:dyDescent="0.25">
      <c r="D56" t="s">
        <v>128</v>
      </c>
      <c r="E56">
        <v>2035</v>
      </c>
      <c r="G56" t="s">
        <v>129</v>
      </c>
    </row>
    <row r="57" spans="2:7" x14ac:dyDescent="0.25">
      <c r="D57" t="s">
        <v>128</v>
      </c>
      <c r="E57">
        <v>2040</v>
      </c>
      <c r="G57" t="s">
        <v>129</v>
      </c>
    </row>
    <row r="58" spans="2:7" x14ac:dyDescent="0.25">
      <c r="D58" t="s">
        <v>128</v>
      </c>
      <c r="E58">
        <v>2045</v>
      </c>
      <c r="G58" t="s">
        <v>129</v>
      </c>
    </row>
    <row r="59" spans="2:7" x14ac:dyDescent="0.25">
      <c r="D59" t="s">
        <v>128</v>
      </c>
      <c r="E59">
        <v>2050</v>
      </c>
      <c r="G59" t="s">
        <v>129</v>
      </c>
    </row>
    <row r="60" spans="2:7" x14ac:dyDescent="0.25">
      <c r="D60" t="s">
        <v>128</v>
      </c>
      <c r="E60">
        <v>2055</v>
      </c>
      <c r="G60" t="s">
        <v>129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3B99-A8A9-4D68-A64F-8BA641CFB258}">
  <dimension ref="B2:AD153"/>
  <sheetViews>
    <sheetView workbookViewId="0">
      <selection activeCell="S2" sqref="S2:AD13"/>
    </sheetView>
  </sheetViews>
  <sheetFormatPr defaultRowHeight="15" x14ac:dyDescent="0.25"/>
  <cols>
    <col min="1" max="1" width="3.85546875" style="56" customWidth="1"/>
    <col min="2" max="2" width="18.7109375" style="56" bestFit="1" customWidth="1"/>
    <col min="3" max="3" width="11.28515625" style="56" bestFit="1" customWidth="1"/>
    <col min="4" max="4" width="12.7109375" style="56" bestFit="1" customWidth="1"/>
    <col min="5" max="5" width="7.140625" style="56" bestFit="1" customWidth="1"/>
    <col min="6" max="16" width="9.140625" style="56"/>
    <col min="17" max="17" width="11.28515625" style="56" customWidth="1"/>
    <col min="18" max="18" width="9.140625" style="56"/>
    <col min="19" max="19" width="16.140625" style="56" bestFit="1" customWidth="1"/>
    <col min="20" max="22" width="9.140625" style="56"/>
    <col min="23" max="23" width="12.42578125" style="56" bestFit="1" customWidth="1"/>
    <col min="24" max="25" width="9.140625" style="56"/>
    <col min="26" max="26" width="12.5703125" style="56" customWidth="1"/>
    <col min="27" max="256" width="9.140625" style="56"/>
    <col min="257" max="257" width="3.85546875" style="56" customWidth="1"/>
    <col min="258" max="258" width="18.7109375" style="56" bestFit="1" customWidth="1"/>
    <col min="259" max="259" width="11.28515625" style="56" bestFit="1" customWidth="1"/>
    <col min="260" max="260" width="12.7109375" style="56" bestFit="1" customWidth="1"/>
    <col min="261" max="261" width="7.140625" style="56" bestFit="1" customWidth="1"/>
    <col min="262" max="512" width="9.140625" style="56"/>
    <col min="513" max="513" width="3.85546875" style="56" customWidth="1"/>
    <col min="514" max="514" width="18.7109375" style="56" bestFit="1" customWidth="1"/>
    <col min="515" max="515" width="11.28515625" style="56" bestFit="1" customWidth="1"/>
    <col min="516" max="516" width="12.7109375" style="56" bestFit="1" customWidth="1"/>
    <col min="517" max="517" width="7.140625" style="56" bestFit="1" customWidth="1"/>
    <col min="518" max="768" width="9.140625" style="56"/>
    <col min="769" max="769" width="3.85546875" style="56" customWidth="1"/>
    <col min="770" max="770" width="18.7109375" style="56" bestFit="1" customWidth="1"/>
    <col min="771" max="771" width="11.28515625" style="56" bestFit="1" customWidth="1"/>
    <col min="772" max="772" width="12.7109375" style="56" bestFit="1" customWidth="1"/>
    <col min="773" max="773" width="7.140625" style="56" bestFit="1" customWidth="1"/>
    <col min="774" max="1024" width="9.140625" style="56"/>
    <col min="1025" max="1025" width="3.85546875" style="56" customWidth="1"/>
    <col min="1026" max="1026" width="18.7109375" style="56" bestFit="1" customWidth="1"/>
    <col min="1027" max="1027" width="11.28515625" style="56" bestFit="1" customWidth="1"/>
    <col min="1028" max="1028" width="12.7109375" style="56" bestFit="1" customWidth="1"/>
    <col min="1029" max="1029" width="7.140625" style="56" bestFit="1" customWidth="1"/>
    <col min="1030" max="1280" width="9.140625" style="56"/>
    <col min="1281" max="1281" width="3.85546875" style="56" customWidth="1"/>
    <col min="1282" max="1282" width="18.7109375" style="56" bestFit="1" customWidth="1"/>
    <col min="1283" max="1283" width="11.28515625" style="56" bestFit="1" customWidth="1"/>
    <col min="1284" max="1284" width="12.7109375" style="56" bestFit="1" customWidth="1"/>
    <col min="1285" max="1285" width="7.140625" style="56" bestFit="1" customWidth="1"/>
    <col min="1286" max="1536" width="9.140625" style="56"/>
    <col min="1537" max="1537" width="3.85546875" style="56" customWidth="1"/>
    <col min="1538" max="1538" width="18.7109375" style="56" bestFit="1" customWidth="1"/>
    <col min="1539" max="1539" width="11.28515625" style="56" bestFit="1" customWidth="1"/>
    <col min="1540" max="1540" width="12.7109375" style="56" bestFit="1" customWidth="1"/>
    <col min="1541" max="1541" width="7.140625" style="56" bestFit="1" customWidth="1"/>
    <col min="1542" max="1792" width="9.140625" style="56"/>
    <col min="1793" max="1793" width="3.85546875" style="56" customWidth="1"/>
    <col min="1794" max="1794" width="18.7109375" style="56" bestFit="1" customWidth="1"/>
    <col min="1795" max="1795" width="11.28515625" style="56" bestFit="1" customWidth="1"/>
    <col min="1796" max="1796" width="12.7109375" style="56" bestFit="1" customWidth="1"/>
    <col min="1797" max="1797" width="7.140625" style="56" bestFit="1" customWidth="1"/>
    <col min="1798" max="2048" width="9.140625" style="56"/>
    <col min="2049" max="2049" width="3.85546875" style="56" customWidth="1"/>
    <col min="2050" max="2050" width="18.7109375" style="56" bestFit="1" customWidth="1"/>
    <col min="2051" max="2051" width="11.28515625" style="56" bestFit="1" customWidth="1"/>
    <col min="2052" max="2052" width="12.7109375" style="56" bestFit="1" customWidth="1"/>
    <col min="2053" max="2053" width="7.140625" style="56" bestFit="1" customWidth="1"/>
    <col min="2054" max="2304" width="9.140625" style="56"/>
    <col min="2305" max="2305" width="3.85546875" style="56" customWidth="1"/>
    <col min="2306" max="2306" width="18.7109375" style="56" bestFit="1" customWidth="1"/>
    <col min="2307" max="2307" width="11.28515625" style="56" bestFit="1" customWidth="1"/>
    <col min="2308" max="2308" width="12.7109375" style="56" bestFit="1" customWidth="1"/>
    <col min="2309" max="2309" width="7.140625" style="56" bestFit="1" customWidth="1"/>
    <col min="2310" max="2560" width="9.140625" style="56"/>
    <col min="2561" max="2561" width="3.85546875" style="56" customWidth="1"/>
    <col min="2562" max="2562" width="18.7109375" style="56" bestFit="1" customWidth="1"/>
    <col min="2563" max="2563" width="11.28515625" style="56" bestFit="1" customWidth="1"/>
    <col min="2564" max="2564" width="12.7109375" style="56" bestFit="1" customWidth="1"/>
    <col min="2565" max="2565" width="7.140625" style="56" bestFit="1" customWidth="1"/>
    <col min="2566" max="2816" width="9.140625" style="56"/>
    <col min="2817" max="2817" width="3.85546875" style="56" customWidth="1"/>
    <col min="2818" max="2818" width="18.7109375" style="56" bestFit="1" customWidth="1"/>
    <col min="2819" max="2819" width="11.28515625" style="56" bestFit="1" customWidth="1"/>
    <col min="2820" max="2820" width="12.7109375" style="56" bestFit="1" customWidth="1"/>
    <col min="2821" max="2821" width="7.140625" style="56" bestFit="1" customWidth="1"/>
    <col min="2822" max="3072" width="9.140625" style="56"/>
    <col min="3073" max="3073" width="3.85546875" style="56" customWidth="1"/>
    <col min="3074" max="3074" width="18.7109375" style="56" bestFit="1" customWidth="1"/>
    <col min="3075" max="3075" width="11.28515625" style="56" bestFit="1" customWidth="1"/>
    <col min="3076" max="3076" width="12.7109375" style="56" bestFit="1" customWidth="1"/>
    <col min="3077" max="3077" width="7.140625" style="56" bestFit="1" customWidth="1"/>
    <col min="3078" max="3328" width="9.140625" style="56"/>
    <col min="3329" max="3329" width="3.85546875" style="56" customWidth="1"/>
    <col min="3330" max="3330" width="18.7109375" style="56" bestFit="1" customWidth="1"/>
    <col min="3331" max="3331" width="11.28515625" style="56" bestFit="1" customWidth="1"/>
    <col min="3332" max="3332" width="12.7109375" style="56" bestFit="1" customWidth="1"/>
    <col min="3333" max="3333" width="7.140625" style="56" bestFit="1" customWidth="1"/>
    <col min="3334" max="3584" width="9.140625" style="56"/>
    <col min="3585" max="3585" width="3.85546875" style="56" customWidth="1"/>
    <col min="3586" max="3586" width="18.7109375" style="56" bestFit="1" customWidth="1"/>
    <col min="3587" max="3587" width="11.28515625" style="56" bestFit="1" customWidth="1"/>
    <col min="3588" max="3588" width="12.7109375" style="56" bestFit="1" customWidth="1"/>
    <col min="3589" max="3589" width="7.140625" style="56" bestFit="1" customWidth="1"/>
    <col min="3590" max="3840" width="9.140625" style="56"/>
    <col min="3841" max="3841" width="3.85546875" style="56" customWidth="1"/>
    <col min="3842" max="3842" width="18.7109375" style="56" bestFit="1" customWidth="1"/>
    <col min="3843" max="3843" width="11.28515625" style="56" bestFit="1" customWidth="1"/>
    <col min="3844" max="3844" width="12.7109375" style="56" bestFit="1" customWidth="1"/>
    <col min="3845" max="3845" width="7.140625" style="56" bestFit="1" customWidth="1"/>
    <col min="3846" max="4096" width="9.140625" style="56"/>
    <col min="4097" max="4097" width="3.85546875" style="56" customWidth="1"/>
    <col min="4098" max="4098" width="18.7109375" style="56" bestFit="1" customWidth="1"/>
    <col min="4099" max="4099" width="11.28515625" style="56" bestFit="1" customWidth="1"/>
    <col min="4100" max="4100" width="12.7109375" style="56" bestFit="1" customWidth="1"/>
    <col min="4101" max="4101" width="7.140625" style="56" bestFit="1" customWidth="1"/>
    <col min="4102" max="4352" width="9.140625" style="56"/>
    <col min="4353" max="4353" width="3.85546875" style="56" customWidth="1"/>
    <col min="4354" max="4354" width="18.7109375" style="56" bestFit="1" customWidth="1"/>
    <col min="4355" max="4355" width="11.28515625" style="56" bestFit="1" customWidth="1"/>
    <col min="4356" max="4356" width="12.7109375" style="56" bestFit="1" customWidth="1"/>
    <col min="4357" max="4357" width="7.140625" style="56" bestFit="1" customWidth="1"/>
    <col min="4358" max="4608" width="9.140625" style="56"/>
    <col min="4609" max="4609" width="3.85546875" style="56" customWidth="1"/>
    <col min="4610" max="4610" width="18.7109375" style="56" bestFit="1" customWidth="1"/>
    <col min="4611" max="4611" width="11.28515625" style="56" bestFit="1" customWidth="1"/>
    <col min="4612" max="4612" width="12.7109375" style="56" bestFit="1" customWidth="1"/>
    <col min="4613" max="4613" width="7.140625" style="56" bestFit="1" customWidth="1"/>
    <col min="4614" max="4864" width="9.140625" style="56"/>
    <col min="4865" max="4865" width="3.85546875" style="56" customWidth="1"/>
    <col min="4866" max="4866" width="18.7109375" style="56" bestFit="1" customWidth="1"/>
    <col min="4867" max="4867" width="11.28515625" style="56" bestFit="1" customWidth="1"/>
    <col min="4868" max="4868" width="12.7109375" style="56" bestFit="1" customWidth="1"/>
    <col min="4869" max="4869" width="7.140625" style="56" bestFit="1" customWidth="1"/>
    <col min="4870" max="5120" width="9.140625" style="56"/>
    <col min="5121" max="5121" width="3.85546875" style="56" customWidth="1"/>
    <col min="5122" max="5122" width="18.7109375" style="56" bestFit="1" customWidth="1"/>
    <col min="5123" max="5123" width="11.28515625" style="56" bestFit="1" customWidth="1"/>
    <col min="5124" max="5124" width="12.7109375" style="56" bestFit="1" customWidth="1"/>
    <col min="5125" max="5125" width="7.140625" style="56" bestFit="1" customWidth="1"/>
    <col min="5126" max="5376" width="9.140625" style="56"/>
    <col min="5377" max="5377" width="3.85546875" style="56" customWidth="1"/>
    <col min="5378" max="5378" width="18.7109375" style="56" bestFit="1" customWidth="1"/>
    <col min="5379" max="5379" width="11.28515625" style="56" bestFit="1" customWidth="1"/>
    <col min="5380" max="5380" width="12.7109375" style="56" bestFit="1" customWidth="1"/>
    <col min="5381" max="5381" width="7.140625" style="56" bestFit="1" customWidth="1"/>
    <col min="5382" max="5632" width="9.140625" style="56"/>
    <col min="5633" max="5633" width="3.85546875" style="56" customWidth="1"/>
    <col min="5634" max="5634" width="18.7109375" style="56" bestFit="1" customWidth="1"/>
    <col min="5635" max="5635" width="11.28515625" style="56" bestFit="1" customWidth="1"/>
    <col min="5636" max="5636" width="12.7109375" style="56" bestFit="1" customWidth="1"/>
    <col min="5637" max="5637" width="7.140625" style="56" bestFit="1" customWidth="1"/>
    <col min="5638" max="5888" width="9.140625" style="56"/>
    <col min="5889" max="5889" width="3.85546875" style="56" customWidth="1"/>
    <col min="5890" max="5890" width="18.7109375" style="56" bestFit="1" customWidth="1"/>
    <col min="5891" max="5891" width="11.28515625" style="56" bestFit="1" customWidth="1"/>
    <col min="5892" max="5892" width="12.7109375" style="56" bestFit="1" customWidth="1"/>
    <col min="5893" max="5893" width="7.140625" style="56" bestFit="1" customWidth="1"/>
    <col min="5894" max="6144" width="9.140625" style="56"/>
    <col min="6145" max="6145" width="3.85546875" style="56" customWidth="1"/>
    <col min="6146" max="6146" width="18.7109375" style="56" bestFit="1" customWidth="1"/>
    <col min="6147" max="6147" width="11.28515625" style="56" bestFit="1" customWidth="1"/>
    <col min="6148" max="6148" width="12.7109375" style="56" bestFit="1" customWidth="1"/>
    <col min="6149" max="6149" width="7.140625" style="56" bestFit="1" customWidth="1"/>
    <col min="6150" max="6400" width="9.140625" style="56"/>
    <col min="6401" max="6401" width="3.85546875" style="56" customWidth="1"/>
    <col min="6402" max="6402" width="18.7109375" style="56" bestFit="1" customWidth="1"/>
    <col min="6403" max="6403" width="11.28515625" style="56" bestFit="1" customWidth="1"/>
    <col min="6404" max="6404" width="12.7109375" style="56" bestFit="1" customWidth="1"/>
    <col min="6405" max="6405" width="7.140625" style="56" bestFit="1" customWidth="1"/>
    <col min="6406" max="6656" width="9.140625" style="56"/>
    <col min="6657" max="6657" width="3.85546875" style="56" customWidth="1"/>
    <col min="6658" max="6658" width="18.7109375" style="56" bestFit="1" customWidth="1"/>
    <col min="6659" max="6659" width="11.28515625" style="56" bestFit="1" customWidth="1"/>
    <col min="6660" max="6660" width="12.7109375" style="56" bestFit="1" customWidth="1"/>
    <col min="6661" max="6661" width="7.140625" style="56" bestFit="1" customWidth="1"/>
    <col min="6662" max="6912" width="9.140625" style="56"/>
    <col min="6913" max="6913" width="3.85546875" style="56" customWidth="1"/>
    <col min="6914" max="6914" width="18.7109375" style="56" bestFit="1" customWidth="1"/>
    <col min="6915" max="6915" width="11.28515625" style="56" bestFit="1" customWidth="1"/>
    <col min="6916" max="6916" width="12.7109375" style="56" bestFit="1" customWidth="1"/>
    <col min="6917" max="6917" width="7.140625" style="56" bestFit="1" customWidth="1"/>
    <col min="6918" max="7168" width="9.140625" style="56"/>
    <col min="7169" max="7169" width="3.85546875" style="56" customWidth="1"/>
    <col min="7170" max="7170" width="18.7109375" style="56" bestFit="1" customWidth="1"/>
    <col min="7171" max="7171" width="11.28515625" style="56" bestFit="1" customWidth="1"/>
    <col min="7172" max="7172" width="12.7109375" style="56" bestFit="1" customWidth="1"/>
    <col min="7173" max="7173" width="7.140625" style="56" bestFit="1" customWidth="1"/>
    <col min="7174" max="7424" width="9.140625" style="56"/>
    <col min="7425" max="7425" width="3.85546875" style="56" customWidth="1"/>
    <col min="7426" max="7426" width="18.7109375" style="56" bestFit="1" customWidth="1"/>
    <col min="7427" max="7427" width="11.28515625" style="56" bestFit="1" customWidth="1"/>
    <col min="7428" max="7428" width="12.7109375" style="56" bestFit="1" customWidth="1"/>
    <col min="7429" max="7429" width="7.140625" style="56" bestFit="1" customWidth="1"/>
    <col min="7430" max="7680" width="9.140625" style="56"/>
    <col min="7681" max="7681" width="3.85546875" style="56" customWidth="1"/>
    <col min="7682" max="7682" width="18.7109375" style="56" bestFit="1" customWidth="1"/>
    <col min="7683" max="7683" width="11.28515625" style="56" bestFit="1" customWidth="1"/>
    <col min="7684" max="7684" width="12.7109375" style="56" bestFit="1" customWidth="1"/>
    <col min="7685" max="7685" width="7.140625" style="56" bestFit="1" customWidth="1"/>
    <col min="7686" max="7936" width="9.140625" style="56"/>
    <col min="7937" max="7937" width="3.85546875" style="56" customWidth="1"/>
    <col min="7938" max="7938" width="18.7109375" style="56" bestFit="1" customWidth="1"/>
    <col min="7939" max="7939" width="11.28515625" style="56" bestFit="1" customWidth="1"/>
    <col min="7940" max="7940" width="12.7109375" style="56" bestFit="1" customWidth="1"/>
    <col min="7941" max="7941" width="7.140625" style="56" bestFit="1" customWidth="1"/>
    <col min="7942" max="8192" width="9.140625" style="56"/>
    <col min="8193" max="8193" width="3.85546875" style="56" customWidth="1"/>
    <col min="8194" max="8194" width="18.7109375" style="56" bestFit="1" customWidth="1"/>
    <col min="8195" max="8195" width="11.28515625" style="56" bestFit="1" customWidth="1"/>
    <col min="8196" max="8196" width="12.7109375" style="56" bestFit="1" customWidth="1"/>
    <col min="8197" max="8197" width="7.140625" style="56" bestFit="1" customWidth="1"/>
    <col min="8198" max="8448" width="9.140625" style="56"/>
    <col min="8449" max="8449" width="3.85546875" style="56" customWidth="1"/>
    <col min="8450" max="8450" width="18.7109375" style="56" bestFit="1" customWidth="1"/>
    <col min="8451" max="8451" width="11.28515625" style="56" bestFit="1" customWidth="1"/>
    <col min="8452" max="8452" width="12.7109375" style="56" bestFit="1" customWidth="1"/>
    <col min="8453" max="8453" width="7.140625" style="56" bestFit="1" customWidth="1"/>
    <col min="8454" max="8704" width="9.140625" style="56"/>
    <col min="8705" max="8705" width="3.85546875" style="56" customWidth="1"/>
    <col min="8706" max="8706" width="18.7109375" style="56" bestFit="1" customWidth="1"/>
    <col min="8707" max="8707" width="11.28515625" style="56" bestFit="1" customWidth="1"/>
    <col min="8708" max="8708" width="12.7109375" style="56" bestFit="1" customWidth="1"/>
    <col min="8709" max="8709" width="7.140625" style="56" bestFit="1" customWidth="1"/>
    <col min="8710" max="8960" width="9.140625" style="56"/>
    <col min="8961" max="8961" width="3.85546875" style="56" customWidth="1"/>
    <col min="8962" max="8962" width="18.7109375" style="56" bestFit="1" customWidth="1"/>
    <col min="8963" max="8963" width="11.28515625" style="56" bestFit="1" customWidth="1"/>
    <col min="8964" max="8964" width="12.7109375" style="56" bestFit="1" customWidth="1"/>
    <col min="8965" max="8965" width="7.140625" style="56" bestFit="1" customWidth="1"/>
    <col min="8966" max="9216" width="9.140625" style="56"/>
    <col min="9217" max="9217" width="3.85546875" style="56" customWidth="1"/>
    <col min="9218" max="9218" width="18.7109375" style="56" bestFit="1" customWidth="1"/>
    <col min="9219" max="9219" width="11.28515625" style="56" bestFit="1" customWidth="1"/>
    <col min="9220" max="9220" width="12.7109375" style="56" bestFit="1" customWidth="1"/>
    <col min="9221" max="9221" width="7.140625" style="56" bestFit="1" customWidth="1"/>
    <col min="9222" max="9472" width="9.140625" style="56"/>
    <col min="9473" max="9473" width="3.85546875" style="56" customWidth="1"/>
    <col min="9474" max="9474" width="18.7109375" style="56" bestFit="1" customWidth="1"/>
    <col min="9475" max="9475" width="11.28515625" style="56" bestFit="1" customWidth="1"/>
    <col min="9476" max="9476" width="12.7109375" style="56" bestFit="1" customWidth="1"/>
    <col min="9477" max="9477" width="7.140625" style="56" bestFit="1" customWidth="1"/>
    <col min="9478" max="9728" width="9.140625" style="56"/>
    <col min="9729" max="9729" width="3.85546875" style="56" customWidth="1"/>
    <col min="9730" max="9730" width="18.7109375" style="56" bestFit="1" customWidth="1"/>
    <col min="9731" max="9731" width="11.28515625" style="56" bestFit="1" customWidth="1"/>
    <col min="9732" max="9732" width="12.7109375" style="56" bestFit="1" customWidth="1"/>
    <col min="9733" max="9733" width="7.140625" style="56" bestFit="1" customWidth="1"/>
    <col min="9734" max="9984" width="9.140625" style="56"/>
    <col min="9985" max="9985" width="3.85546875" style="56" customWidth="1"/>
    <col min="9986" max="9986" width="18.7109375" style="56" bestFit="1" customWidth="1"/>
    <col min="9987" max="9987" width="11.28515625" style="56" bestFit="1" customWidth="1"/>
    <col min="9988" max="9988" width="12.7109375" style="56" bestFit="1" customWidth="1"/>
    <col min="9989" max="9989" width="7.140625" style="56" bestFit="1" customWidth="1"/>
    <col min="9990" max="10240" width="9.140625" style="56"/>
    <col min="10241" max="10241" width="3.85546875" style="56" customWidth="1"/>
    <col min="10242" max="10242" width="18.7109375" style="56" bestFit="1" customWidth="1"/>
    <col min="10243" max="10243" width="11.28515625" style="56" bestFit="1" customWidth="1"/>
    <col min="10244" max="10244" width="12.7109375" style="56" bestFit="1" customWidth="1"/>
    <col min="10245" max="10245" width="7.140625" style="56" bestFit="1" customWidth="1"/>
    <col min="10246" max="10496" width="9.140625" style="56"/>
    <col min="10497" max="10497" width="3.85546875" style="56" customWidth="1"/>
    <col min="10498" max="10498" width="18.7109375" style="56" bestFit="1" customWidth="1"/>
    <col min="10499" max="10499" width="11.28515625" style="56" bestFit="1" customWidth="1"/>
    <col min="10500" max="10500" width="12.7109375" style="56" bestFit="1" customWidth="1"/>
    <col min="10501" max="10501" width="7.140625" style="56" bestFit="1" customWidth="1"/>
    <col min="10502" max="10752" width="9.140625" style="56"/>
    <col min="10753" max="10753" width="3.85546875" style="56" customWidth="1"/>
    <col min="10754" max="10754" width="18.7109375" style="56" bestFit="1" customWidth="1"/>
    <col min="10755" max="10755" width="11.28515625" style="56" bestFit="1" customWidth="1"/>
    <col min="10756" max="10756" width="12.7109375" style="56" bestFit="1" customWidth="1"/>
    <col min="10757" max="10757" width="7.140625" style="56" bestFit="1" customWidth="1"/>
    <col min="10758" max="11008" width="9.140625" style="56"/>
    <col min="11009" max="11009" width="3.85546875" style="56" customWidth="1"/>
    <col min="11010" max="11010" width="18.7109375" style="56" bestFit="1" customWidth="1"/>
    <col min="11011" max="11011" width="11.28515625" style="56" bestFit="1" customWidth="1"/>
    <col min="11012" max="11012" width="12.7109375" style="56" bestFit="1" customWidth="1"/>
    <col min="11013" max="11013" width="7.140625" style="56" bestFit="1" customWidth="1"/>
    <col min="11014" max="11264" width="9.140625" style="56"/>
    <col min="11265" max="11265" width="3.85546875" style="56" customWidth="1"/>
    <col min="11266" max="11266" width="18.7109375" style="56" bestFit="1" customWidth="1"/>
    <col min="11267" max="11267" width="11.28515625" style="56" bestFit="1" customWidth="1"/>
    <col min="11268" max="11268" width="12.7109375" style="56" bestFit="1" customWidth="1"/>
    <col min="11269" max="11269" width="7.140625" style="56" bestFit="1" customWidth="1"/>
    <col min="11270" max="11520" width="9.140625" style="56"/>
    <col min="11521" max="11521" width="3.85546875" style="56" customWidth="1"/>
    <col min="11522" max="11522" width="18.7109375" style="56" bestFit="1" customWidth="1"/>
    <col min="11523" max="11523" width="11.28515625" style="56" bestFit="1" customWidth="1"/>
    <col min="11524" max="11524" width="12.7109375" style="56" bestFit="1" customWidth="1"/>
    <col min="11525" max="11525" width="7.140625" style="56" bestFit="1" customWidth="1"/>
    <col min="11526" max="11776" width="9.140625" style="56"/>
    <col min="11777" max="11777" width="3.85546875" style="56" customWidth="1"/>
    <col min="11778" max="11778" width="18.7109375" style="56" bestFit="1" customWidth="1"/>
    <col min="11779" max="11779" width="11.28515625" style="56" bestFit="1" customWidth="1"/>
    <col min="11780" max="11780" width="12.7109375" style="56" bestFit="1" customWidth="1"/>
    <col min="11781" max="11781" width="7.140625" style="56" bestFit="1" customWidth="1"/>
    <col min="11782" max="12032" width="9.140625" style="56"/>
    <col min="12033" max="12033" width="3.85546875" style="56" customWidth="1"/>
    <col min="12034" max="12034" width="18.7109375" style="56" bestFit="1" customWidth="1"/>
    <col min="12035" max="12035" width="11.28515625" style="56" bestFit="1" customWidth="1"/>
    <col min="12036" max="12036" width="12.7109375" style="56" bestFit="1" customWidth="1"/>
    <col min="12037" max="12037" width="7.140625" style="56" bestFit="1" customWidth="1"/>
    <col min="12038" max="12288" width="9.140625" style="56"/>
    <col min="12289" max="12289" width="3.85546875" style="56" customWidth="1"/>
    <col min="12290" max="12290" width="18.7109375" style="56" bestFit="1" customWidth="1"/>
    <col min="12291" max="12291" width="11.28515625" style="56" bestFit="1" customWidth="1"/>
    <col min="12292" max="12292" width="12.7109375" style="56" bestFit="1" customWidth="1"/>
    <col min="12293" max="12293" width="7.140625" style="56" bestFit="1" customWidth="1"/>
    <col min="12294" max="12544" width="9.140625" style="56"/>
    <col min="12545" max="12545" width="3.85546875" style="56" customWidth="1"/>
    <col min="12546" max="12546" width="18.7109375" style="56" bestFit="1" customWidth="1"/>
    <col min="12547" max="12547" width="11.28515625" style="56" bestFit="1" customWidth="1"/>
    <col min="12548" max="12548" width="12.7109375" style="56" bestFit="1" customWidth="1"/>
    <col min="12549" max="12549" width="7.140625" style="56" bestFit="1" customWidth="1"/>
    <col min="12550" max="12800" width="9.140625" style="56"/>
    <col min="12801" max="12801" width="3.85546875" style="56" customWidth="1"/>
    <col min="12802" max="12802" width="18.7109375" style="56" bestFit="1" customWidth="1"/>
    <col min="12803" max="12803" width="11.28515625" style="56" bestFit="1" customWidth="1"/>
    <col min="12804" max="12804" width="12.7109375" style="56" bestFit="1" customWidth="1"/>
    <col min="12805" max="12805" width="7.140625" style="56" bestFit="1" customWidth="1"/>
    <col min="12806" max="13056" width="9.140625" style="56"/>
    <col min="13057" max="13057" width="3.85546875" style="56" customWidth="1"/>
    <col min="13058" max="13058" width="18.7109375" style="56" bestFit="1" customWidth="1"/>
    <col min="13059" max="13059" width="11.28515625" style="56" bestFit="1" customWidth="1"/>
    <col min="13060" max="13060" width="12.7109375" style="56" bestFit="1" customWidth="1"/>
    <col min="13061" max="13061" width="7.140625" style="56" bestFit="1" customWidth="1"/>
    <col min="13062" max="13312" width="9.140625" style="56"/>
    <col min="13313" max="13313" width="3.85546875" style="56" customWidth="1"/>
    <col min="13314" max="13314" width="18.7109375" style="56" bestFit="1" customWidth="1"/>
    <col min="13315" max="13315" width="11.28515625" style="56" bestFit="1" customWidth="1"/>
    <col min="13316" max="13316" width="12.7109375" style="56" bestFit="1" customWidth="1"/>
    <col min="13317" max="13317" width="7.140625" style="56" bestFit="1" customWidth="1"/>
    <col min="13318" max="13568" width="9.140625" style="56"/>
    <col min="13569" max="13569" width="3.85546875" style="56" customWidth="1"/>
    <col min="13570" max="13570" width="18.7109375" style="56" bestFit="1" customWidth="1"/>
    <col min="13571" max="13571" width="11.28515625" style="56" bestFit="1" customWidth="1"/>
    <col min="13572" max="13572" width="12.7109375" style="56" bestFit="1" customWidth="1"/>
    <col min="13573" max="13573" width="7.140625" style="56" bestFit="1" customWidth="1"/>
    <col min="13574" max="13824" width="9.140625" style="56"/>
    <col min="13825" max="13825" width="3.85546875" style="56" customWidth="1"/>
    <col min="13826" max="13826" width="18.7109375" style="56" bestFit="1" customWidth="1"/>
    <col min="13827" max="13827" width="11.28515625" style="56" bestFit="1" customWidth="1"/>
    <col min="13828" max="13828" width="12.7109375" style="56" bestFit="1" customWidth="1"/>
    <col min="13829" max="13829" width="7.140625" style="56" bestFit="1" customWidth="1"/>
    <col min="13830" max="14080" width="9.140625" style="56"/>
    <col min="14081" max="14081" width="3.85546875" style="56" customWidth="1"/>
    <col min="14082" max="14082" width="18.7109375" style="56" bestFit="1" customWidth="1"/>
    <col min="14083" max="14083" width="11.28515625" style="56" bestFit="1" customWidth="1"/>
    <col min="14084" max="14084" width="12.7109375" style="56" bestFit="1" customWidth="1"/>
    <col min="14085" max="14085" width="7.140625" style="56" bestFit="1" customWidth="1"/>
    <col min="14086" max="14336" width="9.140625" style="56"/>
    <col min="14337" max="14337" width="3.85546875" style="56" customWidth="1"/>
    <col min="14338" max="14338" width="18.7109375" style="56" bestFit="1" customWidth="1"/>
    <col min="14339" max="14339" width="11.28515625" style="56" bestFit="1" customWidth="1"/>
    <col min="14340" max="14340" width="12.7109375" style="56" bestFit="1" customWidth="1"/>
    <col min="14341" max="14341" width="7.140625" style="56" bestFit="1" customWidth="1"/>
    <col min="14342" max="14592" width="9.140625" style="56"/>
    <col min="14593" max="14593" width="3.85546875" style="56" customWidth="1"/>
    <col min="14594" max="14594" width="18.7109375" style="56" bestFit="1" customWidth="1"/>
    <col min="14595" max="14595" width="11.28515625" style="56" bestFit="1" customWidth="1"/>
    <col min="14596" max="14596" width="12.7109375" style="56" bestFit="1" customWidth="1"/>
    <col min="14597" max="14597" width="7.140625" style="56" bestFit="1" customWidth="1"/>
    <col min="14598" max="14848" width="9.140625" style="56"/>
    <col min="14849" max="14849" width="3.85546875" style="56" customWidth="1"/>
    <col min="14850" max="14850" width="18.7109375" style="56" bestFit="1" customWidth="1"/>
    <col min="14851" max="14851" width="11.28515625" style="56" bestFit="1" customWidth="1"/>
    <col min="14852" max="14852" width="12.7109375" style="56" bestFit="1" customWidth="1"/>
    <col min="14853" max="14853" width="7.140625" style="56" bestFit="1" customWidth="1"/>
    <col min="14854" max="15104" width="9.140625" style="56"/>
    <col min="15105" max="15105" width="3.85546875" style="56" customWidth="1"/>
    <col min="15106" max="15106" width="18.7109375" style="56" bestFit="1" customWidth="1"/>
    <col min="15107" max="15107" width="11.28515625" style="56" bestFit="1" customWidth="1"/>
    <col min="15108" max="15108" width="12.7109375" style="56" bestFit="1" customWidth="1"/>
    <col min="15109" max="15109" width="7.140625" style="56" bestFit="1" customWidth="1"/>
    <col min="15110" max="15360" width="9.140625" style="56"/>
    <col min="15361" max="15361" width="3.85546875" style="56" customWidth="1"/>
    <col min="15362" max="15362" width="18.7109375" style="56" bestFit="1" customWidth="1"/>
    <col min="15363" max="15363" width="11.28515625" style="56" bestFit="1" customWidth="1"/>
    <col min="15364" max="15364" width="12.7109375" style="56" bestFit="1" customWidth="1"/>
    <col min="15365" max="15365" width="7.140625" style="56" bestFit="1" customWidth="1"/>
    <col min="15366" max="15616" width="9.140625" style="56"/>
    <col min="15617" max="15617" width="3.85546875" style="56" customWidth="1"/>
    <col min="15618" max="15618" width="18.7109375" style="56" bestFit="1" customWidth="1"/>
    <col min="15619" max="15619" width="11.28515625" style="56" bestFit="1" customWidth="1"/>
    <col min="15620" max="15620" width="12.7109375" style="56" bestFit="1" customWidth="1"/>
    <col min="15621" max="15621" width="7.140625" style="56" bestFit="1" customWidth="1"/>
    <col min="15622" max="15872" width="9.140625" style="56"/>
    <col min="15873" max="15873" width="3.85546875" style="56" customWidth="1"/>
    <col min="15874" max="15874" width="18.7109375" style="56" bestFit="1" customWidth="1"/>
    <col min="15875" max="15875" width="11.28515625" style="56" bestFit="1" customWidth="1"/>
    <col min="15876" max="15876" width="12.7109375" style="56" bestFit="1" customWidth="1"/>
    <col min="15877" max="15877" width="7.140625" style="56" bestFit="1" customWidth="1"/>
    <col min="15878" max="16128" width="9.140625" style="56"/>
    <col min="16129" max="16129" width="3.85546875" style="56" customWidth="1"/>
    <col min="16130" max="16130" width="18.7109375" style="56" bestFit="1" customWidth="1"/>
    <col min="16131" max="16131" width="11.28515625" style="56" bestFit="1" customWidth="1"/>
    <col min="16132" max="16132" width="12.7109375" style="56" bestFit="1" customWidth="1"/>
    <col min="16133" max="16133" width="7.140625" style="56" bestFit="1" customWidth="1"/>
    <col min="16134" max="16384" width="9.140625" style="56"/>
  </cols>
  <sheetData>
    <row r="2" spans="2:30" x14ac:dyDescent="0.25">
      <c r="B2" s="57" t="s">
        <v>135</v>
      </c>
      <c r="S2" s="57" t="s">
        <v>170</v>
      </c>
    </row>
    <row r="3" spans="2:30" x14ac:dyDescent="0.25">
      <c r="B3" s="58" t="s">
        <v>136</v>
      </c>
      <c r="C3" s="58" t="s">
        <v>137</v>
      </c>
      <c r="D3" s="58" t="s">
        <v>124</v>
      </c>
      <c r="E3" s="58" t="s">
        <v>138</v>
      </c>
      <c r="F3" s="58">
        <v>2010</v>
      </c>
      <c r="G3" s="58">
        <v>2011</v>
      </c>
      <c r="H3" s="58">
        <v>2015</v>
      </c>
      <c r="I3" s="58">
        <v>2020</v>
      </c>
      <c r="J3" s="58">
        <v>2025</v>
      </c>
      <c r="K3" s="58">
        <v>2030</v>
      </c>
      <c r="L3" s="58">
        <v>2035</v>
      </c>
      <c r="M3" s="58">
        <v>2040</v>
      </c>
      <c r="N3" s="58">
        <v>2045</v>
      </c>
      <c r="O3" s="58">
        <v>2050</v>
      </c>
      <c r="S3" s="89"/>
      <c r="T3" s="89">
        <v>2010</v>
      </c>
      <c r="U3" s="89">
        <v>2011</v>
      </c>
      <c r="V3" s="89">
        <v>2015</v>
      </c>
      <c r="W3" s="89">
        <v>2020</v>
      </c>
      <c r="X3" s="89">
        <v>2025</v>
      </c>
      <c r="Y3" s="89">
        <v>2030</v>
      </c>
      <c r="Z3" s="89">
        <v>2035</v>
      </c>
      <c r="AA3" s="89">
        <v>2040</v>
      </c>
      <c r="AB3" s="89">
        <v>2045</v>
      </c>
      <c r="AC3" s="89">
        <v>2050</v>
      </c>
    </row>
    <row r="4" spans="2:30" x14ac:dyDescent="0.25">
      <c r="B4" s="56" t="s">
        <v>8</v>
      </c>
      <c r="C4" s="56" t="s">
        <v>139</v>
      </c>
      <c r="D4" s="56" t="s">
        <v>140</v>
      </c>
      <c r="E4" s="59" t="s">
        <v>141</v>
      </c>
      <c r="F4" s="56">
        <v>44.8900934986411</v>
      </c>
      <c r="G4" s="56">
        <v>35.017690445376601</v>
      </c>
      <c r="H4" s="56">
        <v>28.3339681370215</v>
      </c>
      <c r="I4" s="56">
        <v>36.179950520342601</v>
      </c>
      <c r="J4" s="56">
        <v>34.9947927988337</v>
      </c>
      <c r="K4" s="56">
        <v>37.802578841811098</v>
      </c>
      <c r="L4" s="56">
        <v>37.215717587404797</v>
      </c>
      <c r="M4" s="56">
        <v>36.541658502096098</v>
      </c>
      <c r="N4" s="56">
        <v>38.429918499866098</v>
      </c>
      <c r="O4" s="56">
        <v>38.521908819340801</v>
      </c>
      <c r="S4" s="88">
        <v>0</v>
      </c>
      <c r="T4" s="69">
        <v>2148.3520376088704</v>
      </c>
      <c r="U4" s="69">
        <v>2148.3520376088704</v>
      </c>
      <c r="V4" s="69">
        <v>2148.3520376088704</v>
      </c>
      <c r="W4" s="69">
        <v>2148.3520376088704</v>
      </c>
      <c r="X4" s="69">
        <v>2148.3520376088704</v>
      </c>
      <c r="Y4" s="69">
        <v>2148.3520376088704</v>
      </c>
      <c r="Z4" s="69">
        <v>2148.3520376088704</v>
      </c>
      <c r="AA4" s="69">
        <v>2148.3520376088704</v>
      </c>
      <c r="AB4" s="69">
        <v>2148.3520376088704</v>
      </c>
      <c r="AC4" s="69">
        <v>2148.3520376088704</v>
      </c>
    </row>
    <row r="5" spans="2:30" x14ac:dyDescent="0.25">
      <c r="B5" s="56" t="s">
        <v>8</v>
      </c>
      <c r="C5" s="56" t="s">
        <v>139</v>
      </c>
      <c r="D5" s="56" t="s">
        <v>140</v>
      </c>
      <c r="E5" s="59" t="s">
        <v>142</v>
      </c>
      <c r="F5" s="56">
        <v>167.45777829628901</v>
      </c>
      <c r="G5" s="56">
        <v>145.74278031768699</v>
      </c>
      <c r="H5" s="56">
        <v>134.05845620220799</v>
      </c>
      <c r="I5" s="56">
        <v>123.071105348652</v>
      </c>
      <c r="J5" s="56">
        <v>117.92090516783099</v>
      </c>
      <c r="K5" s="56">
        <v>124.832134650935</v>
      </c>
      <c r="L5" s="56">
        <v>117.41213422859001</v>
      </c>
      <c r="M5" s="56">
        <v>118.459826598085</v>
      </c>
      <c r="N5" s="56">
        <v>131.64571870982601</v>
      </c>
      <c r="O5" s="56">
        <v>140.90028233891201</v>
      </c>
      <c r="S5" s="88">
        <v>0.1</v>
      </c>
      <c r="T5" s="69">
        <v>2148.3520376088704</v>
      </c>
      <c r="U5" s="69">
        <v>2142.9811575148478</v>
      </c>
      <c r="V5" s="69">
        <v>2121.4976371387593</v>
      </c>
      <c r="W5" s="69">
        <v>2094.6432366686486</v>
      </c>
      <c r="X5" s="69">
        <v>2067.7888361985379</v>
      </c>
      <c r="Y5" s="69">
        <v>2040.9344357284263</v>
      </c>
      <c r="Z5" s="69">
        <v>2014.0800352583158</v>
      </c>
      <c r="AA5" s="69">
        <v>1987.2256347882048</v>
      </c>
      <c r="AB5" s="69">
        <v>1960.3712343180939</v>
      </c>
      <c r="AC5" s="69">
        <v>1933.5168338479832</v>
      </c>
    </row>
    <row r="6" spans="2:30" x14ac:dyDescent="0.25">
      <c r="B6" s="56" t="s">
        <v>8</v>
      </c>
      <c r="C6" s="56" t="s">
        <v>139</v>
      </c>
      <c r="D6" s="56" t="s">
        <v>140</v>
      </c>
      <c r="E6" s="59" t="s">
        <v>143</v>
      </c>
      <c r="F6" s="56">
        <v>388.308948549371</v>
      </c>
      <c r="G6" s="56">
        <v>343.86063468147802</v>
      </c>
      <c r="H6" s="56">
        <v>315.20737133684798</v>
      </c>
      <c r="I6" s="56">
        <v>281.93016917473301</v>
      </c>
      <c r="J6" s="56">
        <v>275.43601126069899</v>
      </c>
      <c r="K6" s="56">
        <v>276.47615059664599</v>
      </c>
      <c r="L6" s="56">
        <v>270.05277419769402</v>
      </c>
      <c r="M6" s="56">
        <v>254.18356886658</v>
      </c>
      <c r="N6" s="56">
        <v>239.82126512260299</v>
      </c>
      <c r="O6" s="56">
        <v>230.005737288284</v>
      </c>
      <c r="S6" s="88">
        <v>0.2</v>
      </c>
      <c r="T6" s="69">
        <v>2148.3520376088704</v>
      </c>
      <c r="U6" s="69">
        <v>2137.6102774208257</v>
      </c>
      <c r="V6" s="69">
        <v>2094.6432366686486</v>
      </c>
      <c r="W6" s="69">
        <v>2040.9344357284263</v>
      </c>
      <c r="X6" s="69">
        <v>1987.2256347882048</v>
      </c>
      <c r="Y6" s="69">
        <v>1933.5168338479832</v>
      </c>
      <c r="Z6" s="69">
        <v>1879.8080329077613</v>
      </c>
      <c r="AA6" s="69">
        <v>1826.0992319675395</v>
      </c>
      <c r="AB6" s="69">
        <v>1772.3904310273176</v>
      </c>
      <c r="AC6" s="69">
        <v>1718.681630087096</v>
      </c>
    </row>
    <row r="7" spans="2:30" x14ac:dyDescent="0.25">
      <c r="B7" s="56" t="s">
        <v>8</v>
      </c>
      <c r="C7" s="56" t="s">
        <v>139</v>
      </c>
      <c r="D7" s="56" t="s">
        <v>140</v>
      </c>
      <c r="E7" s="59" t="s">
        <v>144</v>
      </c>
      <c r="F7" s="56">
        <v>216.11108302755201</v>
      </c>
      <c r="G7" s="56">
        <v>207.97986015044</v>
      </c>
      <c r="H7" s="56">
        <v>189.28960159358999</v>
      </c>
      <c r="I7" s="56">
        <v>187.03221651935701</v>
      </c>
      <c r="J7" s="56">
        <v>195.91458226721701</v>
      </c>
      <c r="K7" s="56">
        <v>191.435616207191</v>
      </c>
      <c r="L7" s="56">
        <v>181.165420325219</v>
      </c>
      <c r="M7" s="56">
        <v>167.299943862145</v>
      </c>
      <c r="N7" s="56">
        <v>157.138749500502</v>
      </c>
      <c r="O7" s="56">
        <v>157.28254367662601</v>
      </c>
      <c r="S7" s="88">
        <v>0.3</v>
      </c>
      <c r="T7" s="69">
        <v>2148.3520376088704</v>
      </c>
      <c r="U7" s="69">
        <v>2132.2393973268036</v>
      </c>
      <c r="V7" s="69">
        <v>2067.7888361985379</v>
      </c>
      <c r="W7" s="69">
        <v>1987.2256347882048</v>
      </c>
      <c r="X7" s="69">
        <v>1906.6624333778723</v>
      </c>
      <c r="Y7" s="69">
        <v>1826.0992319675395</v>
      </c>
      <c r="Z7" s="69">
        <v>1745.5360305572071</v>
      </c>
      <c r="AA7" s="69">
        <v>1664.9728291468743</v>
      </c>
      <c r="AB7" s="69">
        <v>1584.409627736542</v>
      </c>
      <c r="AC7" s="69">
        <v>1503.8464263262088</v>
      </c>
    </row>
    <row r="8" spans="2:30" x14ac:dyDescent="0.25">
      <c r="B8" s="56" t="s">
        <v>8</v>
      </c>
      <c r="C8" s="56" t="s">
        <v>139</v>
      </c>
      <c r="D8" s="56" t="s">
        <v>140</v>
      </c>
      <c r="E8" s="59" t="s">
        <v>145</v>
      </c>
      <c r="F8" s="56">
        <v>409.14411310964698</v>
      </c>
      <c r="G8" s="56">
        <v>342.08699665058998</v>
      </c>
      <c r="H8" s="56">
        <v>332.47265914575797</v>
      </c>
      <c r="I8" s="56">
        <v>333.99568159684202</v>
      </c>
      <c r="J8" s="56">
        <v>352.85022175254198</v>
      </c>
      <c r="K8" s="56">
        <v>362.80007607563499</v>
      </c>
      <c r="L8" s="56">
        <v>341.01591668906798</v>
      </c>
      <c r="M8" s="56">
        <v>338.54442108643701</v>
      </c>
      <c r="N8" s="56">
        <v>346.259921899777</v>
      </c>
      <c r="O8" s="56">
        <v>349.10493045133501</v>
      </c>
      <c r="S8" s="88">
        <v>0.4</v>
      </c>
      <c r="T8" s="69">
        <v>2148.3520376088704</v>
      </c>
      <c r="U8" s="69">
        <v>2126.8685172327814</v>
      </c>
      <c r="V8" s="69">
        <v>2040.9344357284263</v>
      </c>
      <c r="W8" s="69">
        <v>1933.5168338479832</v>
      </c>
      <c r="X8" s="69">
        <v>1826.0992319675395</v>
      </c>
      <c r="Y8" s="69">
        <v>1718.681630087096</v>
      </c>
      <c r="Z8" s="69">
        <v>1611.2640282066525</v>
      </c>
      <c r="AA8" s="69">
        <v>1503.8464263262088</v>
      </c>
      <c r="AB8" s="69">
        <v>1396.4288244457655</v>
      </c>
      <c r="AC8" s="69">
        <v>1289.011222565322</v>
      </c>
    </row>
    <row r="9" spans="2:30" x14ac:dyDescent="0.25">
      <c r="B9" s="56" t="s">
        <v>8</v>
      </c>
      <c r="C9" s="56" t="s">
        <v>139</v>
      </c>
      <c r="D9" s="56" t="s">
        <v>140</v>
      </c>
      <c r="E9" s="59" t="s">
        <v>146</v>
      </c>
      <c r="F9" s="56">
        <v>214.14433696211901</v>
      </c>
      <c r="G9" s="56">
        <v>194.49936774802501</v>
      </c>
      <c r="H9" s="56">
        <v>177.51509077551901</v>
      </c>
      <c r="I9" s="56">
        <v>148.980323040158</v>
      </c>
      <c r="J9" s="56">
        <v>126.606543689498</v>
      </c>
      <c r="K9" s="56">
        <v>130.77940502752301</v>
      </c>
      <c r="L9" s="56">
        <v>106.935122362836</v>
      </c>
      <c r="M9" s="56">
        <v>99.765230259199001</v>
      </c>
      <c r="N9" s="56">
        <v>100.716071905525</v>
      </c>
      <c r="O9" s="56">
        <v>100.910915675897</v>
      </c>
      <c r="S9" s="88">
        <v>0.5</v>
      </c>
      <c r="T9" s="69">
        <v>2148.3520376088704</v>
      </c>
      <c r="U9" s="69">
        <v>2121.4976371387593</v>
      </c>
      <c r="V9" s="69">
        <v>2014.0800352583158</v>
      </c>
      <c r="W9" s="69">
        <v>1879.8080329077613</v>
      </c>
      <c r="X9" s="69">
        <v>1745.5360305572071</v>
      </c>
      <c r="Y9" s="69">
        <v>1611.2640282066525</v>
      </c>
      <c r="Z9" s="69">
        <v>1476.9920258560983</v>
      </c>
      <c r="AA9" s="69">
        <v>1342.7200235055438</v>
      </c>
      <c r="AB9" s="69">
        <v>1208.4480211549894</v>
      </c>
      <c r="AC9" s="69">
        <v>1074.1760188044352</v>
      </c>
    </row>
    <row r="10" spans="2:30" x14ac:dyDescent="0.25">
      <c r="B10" s="56" t="s">
        <v>8</v>
      </c>
      <c r="C10" s="56" t="s">
        <v>139</v>
      </c>
      <c r="D10" s="56" t="s">
        <v>140</v>
      </c>
      <c r="E10" s="59" t="s">
        <v>147</v>
      </c>
      <c r="F10" s="56">
        <v>351.86583094515498</v>
      </c>
      <c r="G10" s="56">
        <v>344.80185425795497</v>
      </c>
      <c r="H10" s="56">
        <v>325.648183345608</v>
      </c>
      <c r="I10" s="56">
        <v>352.03027644425998</v>
      </c>
      <c r="J10" s="56">
        <v>337.37722604770403</v>
      </c>
      <c r="K10" s="56">
        <v>344.93476951026202</v>
      </c>
      <c r="L10" s="56">
        <v>315.89389102622198</v>
      </c>
      <c r="M10" s="56">
        <v>320.811092973896</v>
      </c>
      <c r="N10" s="56">
        <v>334.269055656261</v>
      </c>
      <c r="O10" s="56">
        <v>341.88382721867703</v>
      </c>
      <c r="S10" s="88">
        <v>0.6</v>
      </c>
      <c r="T10" s="69">
        <v>2148.3520376088704</v>
      </c>
      <c r="U10" s="69">
        <v>2116.1267570447371</v>
      </c>
      <c r="V10" s="69">
        <v>1987.2256347882048</v>
      </c>
      <c r="W10" s="69">
        <v>1826.0992319675395</v>
      </c>
      <c r="X10" s="69">
        <v>1664.9728291468743</v>
      </c>
      <c r="Y10" s="69">
        <v>1503.8464263262088</v>
      </c>
      <c r="Z10" s="69">
        <v>1342.7200235055438</v>
      </c>
      <c r="AA10" s="69">
        <v>1181.5936206848787</v>
      </c>
      <c r="AB10" s="69">
        <v>1020.4672178642131</v>
      </c>
      <c r="AC10" s="69">
        <v>859.34081504354799</v>
      </c>
    </row>
    <row r="11" spans="2:30" x14ac:dyDescent="0.25">
      <c r="B11" s="56" t="s">
        <v>8</v>
      </c>
      <c r="C11" s="56" t="s">
        <v>139</v>
      </c>
      <c r="D11" s="56" t="s">
        <v>140</v>
      </c>
      <c r="E11" s="59" t="s">
        <v>148</v>
      </c>
      <c r="F11" s="56">
        <v>222.40439964248199</v>
      </c>
      <c r="G11" s="56">
        <v>205.78368618868001</v>
      </c>
      <c r="H11" s="56">
        <v>206.54525263818101</v>
      </c>
      <c r="I11" s="56">
        <v>171.236836040117</v>
      </c>
      <c r="J11" s="56">
        <v>148.19098943616399</v>
      </c>
      <c r="K11" s="56">
        <v>155.82757762660501</v>
      </c>
      <c r="L11" s="56">
        <v>158.480883773578</v>
      </c>
      <c r="M11" s="56">
        <v>150.372738557573</v>
      </c>
      <c r="N11" s="56">
        <v>160.53947278158401</v>
      </c>
      <c r="O11" s="56">
        <v>164.38457716859801</v>
      </c>
      <c r="S11" s="88">
        <v>0.7</v>
      </c>
      <c r="T11" s="69">
        <v>2148.3520376088704</v>
      </c>
      <c r="U11" s="69">
        <v>2110.755876950715</v>
      </c>
      <c r="V11" s="69">
        <v>1960.3712343180939</v>
      </c>
      <c r="W11" s="69">
        <v>1772.3904310273176</v>
      </c>
      <c r="X11" s="69">
        <v>1584.409627736542</v>
      </c>
      <c r="Y11" s="69">
        <v>1396.4288244457657</v>
      </c>
      <c r="Z11" s="69">
        <v>1208.4480211549894</v>
      </c>
      <c r="AA11" s="69">
        <v>1020.4672178642135</v>
      </c>
      <c r="AB11" s="69">
        <v>832.48641457343717</v>
      </c>
      <c r="AC11" s="69">
        <v>644.50561128266111</v>
      </c>
    </row>
    <row r="12" spans="2:30" x14ac:dyDescent="0.25">
      <c r="B12" s="56" t="s">
        <v>8</v>
      </c>
      <c r="C12" s="56" t="s">
        <v>139</v>
      </c>
      <c r="D12" s="56" t="s">
        <v>140</v>
      </c>
      <c r="E12" s="59" t="s">
        <v>149</v>
      </c>
      <c r="F12" s="56">
        <v>134.025453577614</v>
      </c>
      <c r="G12" s="56">
        <v>77.558683191829104</v>
      </c>
      <c r="H12" s="56">
        <v>84.741482853921099</v>
      </c>
      <c r="I12" s="56">
        <v>77.324019543512904</v>
      </c>
      <c r="J12" s="56">
        <v>144.92307430390099</v>
      </c>
      <c r="K12" s="56">
        <v>154.07226487584401</v>
      </c>
      <c r="L12" s="56">
        <v>163.345687045049</v>
      </c>
      <c r="M12" s="56">
        <v>203.78054211921301</v>
      </c>
      <c r="N12" s="56">
        <v>217.86808959377601</v>
      </c>
      <c r="O12" s="56">
        <v>228.404137137242</v>
      </c>
      <c r="S12" s="88">
        <v>0.8</v>
      </c>
      <c r="T12" s="69">
        <v>2148.3520376088704</v>
      </c>
      <c r="U12" s="69">
        <v>2105.3849968566929</v>
      </c>
      <c r="V12" s="69">
        <v>1933.5168338479832</v>
      </c>
      <c r="W12" s="69">
        <v>1718.681630087096</v>
      </c>
      <c r="X12" s="69">
        <v>1503.8464263262088</v>
      </c>
      <c r="Y12" s="69">
        <v>1289.011222565322</v>
      </c>
      <c r="Z12" s="69">
        <v>1074.1760188044352</v>
      </c>
      <c r="AA12" s="69">
        <v>859.34081504354799</v>
      </c>
      <c r="AB12" s="69">
        <v>644.50561128266099</v>
      </c>
      <c r="AC12" s="69">
        <v>429.67040752177394</v>
      </c>
    </row>
    <row r="13" spans="2:30" x14ac:dyDescent="0.25">
      <c r="E13" s="56" t="s">
        <v>169</v>
      </c>
      <c r="F13" s="56">
        <f>SUM(F4:F12)</f>
        <v>2148.3520376088704</v>
      </c>
      <c r="G13" s="56">
        <f t="shared" ref="G13:N13" si="0">SUM(G4:G12)</f>
        <v>1897.3315536320606</v>
      </c>
      <c r="H13" s="56">
        <f t="shared" si="0"/>
        <v>1793.8120660286545</v>
      </c>
      <c r="I13" s="56">
        <f t="shared" si="0"/>
        <v>1711.7805782279743</v>
      </c>
      <c r="J13" s="56">
        <f t="shared" si="0"/>
        <v>1734.2143467243895</v>
      </c>
      <c r="K13" s="56">
        <f t="shared" si="0"/>
        <v>1778.9605734124518</v>
      </c>
      <c r="L13" s="56">
        <f t="shared" si="0"/>
        <v>1691.5175472356609</v>
      </c>
      <c r="M13" s="56">
        <f t="shared" si="0"/>
        <v>1689.7590228252243</v>
      </c>
      <c r="N13" s="56">
        <f t="shared" si="0"/>
        <v>1726.6882636697203</v>
      </c>
      <c r="O13" s="56">
        <f>SUM(O4:O12)</f>
        <v>1751.3988597749119</v>
      </c>
      <c r="S13" s="69" t="s">
        <v>64</v>
      </c>
      <c r="T13" s="69">
        <v>2148.3520376088704</v>
      </c>
      <c r="U13" s="69">
        <v>1897.3315536320606</v>
      </c>
      <c r="V13" s="69">
        <v>1793.8120660286545</v>
      </c>
      <c r="W13" s="69">
        <v>1711.7805782279743</v>
      </c>
      <c r="X13" s="69">
        <v>1734.2143467243895</v>
      </c>
      <c r="Y13" s="69">
        <v>1778.9605734124518</v>
      </c>
      <c r="Z13" s="69">
        <v>1691.5175472356609</v>
      </c>
      <c r="AA13" s="69">
        <v>1689.7590228252243</v>
      </c>
      <c r="AB13" s="69">
        <v>1726.6882636697203</v>
      </c>
      <c r="AC13" s="69">
        <v>1751.3988597749119</v>
      </c>
      <c r="AD13" s="87" t="s">
        <v>171</v>
      </c>
    </row>
    <row r="14" spans="2:30" ht="15.75" thickBot="1" x14ac:dyDescent="0.3"/>
    <row r="15" spans="2:30" ht="15.75" customHeight="1" thickBot="1" x14ac:dyDescent="0.3">
      <c r="B15" s="60">
        <v>0</v>
      </c>
      <c r="C15" s="61" t="s">
        <v>150</v>
      </c>
      <c r="D15" s="62"/>
      <c r="E15" s="62"/>
      <c r="F15" s="62"/>
      <c r="G15" s="62"/>
      <c r="H15" s="62"/>
      <c r="I15" s="62"/>
      <c r="J15" s="62"/>
      <c r="K15" s="62"/>
      <c r="L15" s="63"/>
      <c r="N15" s="97" t="s">
        <v>172</v>
      </c>
      <c r="O15" s="98"/>
    </row>
    <row r="16" spans="2:30" ht="15.75" thickBot="1" x14ac:dyDescent="0.3">
      <c r="B16" s="64"/>
      <c r="C16" s="65">
        <v>2010</v>
      </c>
      <c r="D16" s="66">
        <v>2011</v>
      </c>
      <c r="E16" s="66">
        <v>2015</v>
      </c>
      <c r="F16" s="66">
        <v>2020</v>
      </c>
      <c r="G16" s="66">
        <v>2025</v>
      </c>
      <c r="H16" s="66">
        <v>2030</v>
      </c>
      <c r="I16" s="66">
        <v>2035</v>
      </c>
      <c r="J16" s="66">
        <v>2040</v>
      </c>
      <c r="K16" s="66">
        <v>2045</v>
      </c>
      <c r="L16" s="67">
        <v>2050</v>
      </c>
      <c r="N16" s="99"/>
      <c r="O16" s="100"/>
    </row>
    <row r="17" spans="2:19" x14ac:dyDescent="0.25">
      <c r="B17" s="68" t="s">
        <v>141</v>
      </c>
      <c r="C17" s="69">
        <v>44.8900934986411</v>
      </c>
      <c r="D17" s="69">
        <f t="shared" ref="D17:L25" si="1">$C17*(1-($B$15/40)*(D$16-$C$16))</f>
        <v>44.8900934986411</v>
      </c>
      <c r="E17" s="69">
        <f t="shared" si="1"/>
        <v>44.8900934986411</v>
      </c>
      <c r="F17" s="69">
        <f t="shared" si="1"/>
        <v>44.8900934986411</v>
      </c>
      <c r="G17" s="69">
        <f t="shared" si="1"/>
        <v>44.8900934986411</v>
      </c>
      <c r="H17" s="69">
        <f t="shared" si="1"/>
        <v>44.8900934986411</v>
      </c>
      <c r="I17" s="69">
        <f t="shared" si="1"/>
        <v>44.8900934986411</v>
      </c>
      <c r="J17" s="69">
        <f t="shared" si="1"/>
        <v>44.8900934986411</v>
      </c>
      <c r="K17" s="69">
        <f t="shared" si="1"/>
        <v>44.8900934986411</v>
      </c>
      <c r="L17" s="70">
        <f t="shared" si="1"/>
        <v>44.8900934986411</v>
      </c>
      <c r="N17" s="99"/>
      <c r="O17" s="100"/>
    </row>
    <row r="18" spans="2:19" x14ac:dyDescent="0.25">
      <c r="B18" s="71" t="s">
        <v>142</v>
      </c>
      <c r="C18" s="69">
        <v>167.45777829628901</v>
      </c>
      <c r="D18" s="69">
        <f t="shared" si="1"/>
        <v>167.45777829628901</v>
      </c>
      <c r="E18" s="69">
        <f t="shared" si="1"/>
        <v>167.45777829628901</v>
      </c>
      <c r="F18" s="69">
        <f t="shared" si="1"/>
        <v>167.45777829628901</v>
      </c>
      <c r="G18" s="69">
        <f t="shared" si="1"/>
        <v>167.45777829628901</v>
      </c>
      <c r="H18" s="69">
        <f t="shared" si="1"/>
        <v>167.45777829628901</v>
      </c>
      <c r="I18" s="69">
        <f t="shared" si="1"/>
        <v>167.45777829628901</v>
      </c>
      <c r="J18" s="69">
        <f t="shared" si="1"/>
        <v>167.45777829628901</v>
      </c>
      <c r="K18" s="69">
        <f t="shared" si="1"/>
        <v>167.45777829628901</v>
      </c>
      <c r="L18" s="70">
        <f t="shared" si="1"/>
        <v>167.45777829628901</v>
      </c>
      <c r="N18" s="99"/>
      <c r="O18" s="100"/>
    </row>
    <row r="19" spans="2:19" x14ac:dyDescent="0.25">
      <c r="B19" s="71" t="s">
        <v>143</v>
      </c>
      <c r="C19" s="69">
        <v>388.308948549371</v>
      </c>
      <c r="D19" s="69">
        <f t="shared" si="1"/>
        <v>388.308948549371</v>
      </c>
      <c r="E19" s="69">
        <f t="shared" si="1"/>
        <v>388.308948549371</v>
      </c>
      <c r="F19" s="69">
        <f>$C19*(1-($B$15/40)*(F$16-$C$16))</f>
        <v>388.308948549371</v>
      </c>
      <c r="G19" s="69">
        <f t="shared" si="1"/>
        <v>388.308948549371</v>
      </c>
      <c r="H19" s="69">
        <f t="shared" si="1"/>
        <v>388.308948549371</v>
      </c>
      <c r="I19" s="69">
        <f t="shared" si="1"/>
        <v>388.308948549371</v>
      </c>
      <c r="J19" s="69">
        <f t="shared" si="1"/>
        <v>388.308948549371</v>
      </c>
      <c r="K19" s="69">
        <f t="shared" si="1"/>
        <v>388.308948549371</v>
      </c>
      <c r="L19" s="70">
        <f t="shared" si="1"/>
        <v>388.308948549371</v>
      </c>
      <c r="N19" s="99"/>
      <c r="O19" s="100"/>
    </row>
    <row r="20" spans="2:19" x14ac:dyDescent="0.25">
      <c r="B20" s="71" t="s">
        <v>144</v>
      </c>
      <c r="C20" s="69">
        <v>216.11108302755201</v>
      </c>
      <c r="D20" s="69">
        <f t="shared" si="1"/>
        <v>216.11108302755201</v>
      </c>
      <c r="E20" s="69">
        <f t="shared" si="1"/>
        <v>216.11108302755201</v>
      </c>
      <c r="F20" s="69">
        <f t="shared" si="1"/>
        <v>216.11108302755201</v>
      </c>
      <c r="G20" s="69">
        <f t="shared" si="1"/>
        <v>216.11108302755201</v>
      </c>
      <c r="H20" s="69">
        <f t="shared" si="1"/>
        <v>216.11108302755201</v>
      </c>
      <c r="I20" s="69">
        <f t="shared" si="1"/>
        <v>216.11108302755201</v>
      </c>
      <c r="J20" s="69">
        <f t="shared" si="1"/>
        <v>216.11108302755201</v>
      </c>
      <c r="K20" s="69">
        <f t="shared" si="1"/>
        <v>216.11108302755201</v>
      </c>
      <c r="L20" s="70">
        <f t="shared" si="1"/>
        <v>216.11108302755201</v>
      </c>
      <c r="N20" s="99"/>
      <c r="O20" s="100"/>
    </row>
    <row r="21" spans="2:19" x14ac:dyDescent="0.25">
      <c r="B21" s="71" t="s">
        <v>145</v>
      </c>
      <c r="C21" s="69">
        <v>409.14411310964698</v>
      </c>
      <c r="D21" s="69">
        <f t="shared" si="1"/>
        <v>409.14411310964698</v>
      </c>
      <c r="E21" s="69">
        <f t="shared" si="1"/>
        <v>409.14411310964698</v>
      </c>
      <c r="F21" s="69">
        <f t="shared" si="1"/>
        <v>409.14411310964698</v>
      </c>
      <c r="G21" s="69">
        <f t="shared" si="1"/>
        <v>409.14411310964698</v>
      </c>
      <c r="H21" s="69">
        <f t="shared" si="1"/>
        <v>409.14411310964698</v>
      </c>
      <c r="I21" s="69">
        <f t="shared" si="1"/>
        <v>409.14411310964698</v>
      </c>
      <c r="J21" s="69">
        <f t="shared" si="1"/>
        <v>409.14411310964698</v>
      </c>
      <c r="K21" s="69">
        <f t="shared" si="1"/>
        <v>409.14411310964698</v>
      </c>
      <c r="L21" s="70">
        <f t="shared" si="1"/>
        <v>409.14411310964698</v>
      </c>
      <c r="N21" s="99"/>
      <c r="O21" s="100"/>
    </row>
    <row r="22" spans="2:19" x14ac:dyDescent="0.25">
      <c r="B22" s="71" t="s">
        <v>146</v>
      </c>
      <c r="C22" s="69">
        <v>214.14433696211901</v>
      </c>
      <c r="D22" s="69">
        <f t="shared" si="1"/>
        <v>214.14433696211901</v>
      </c>
      <c r="E22" s="69">
        <f t="shared" si="1"/>
        <v>214.14433696211901</v>
      </c>
      <c r="F22" s="69">
        <f t="shared" si="1"/>
        <v>214.14433696211901</v>
      </c>
      <c r="G22" s="69">
        <f t="shared" si="1"/>
        <v>214.14433696211901</v>
      </c>
      <c r="H22" s="69">
        <f t="shared" si="1"/>
        <v>214.14433696211901</v>
      </c>
      <c r="I22" s="69">
        <f t="shared" si="1"/>
        <v>214.14433696211901</v>
      </c>
      <c r="J22" s="69">
        <f t="shared" si="1"/>
        <v>214.14433696211901</v>
      </c>
      <c r="K22" s="69">
        <f t="shared" si="1"/>
        <v>214.14433696211901</v>
      </c>
      <c r="L22" s="70">
        <f t="shared" si="1"/>
        <v>214.14433696211901</v>
      </c>
      <c r="N22" s="99"/>
      <c r="O22" s="100"/>
    </row>
    <row r="23" spans="2:19" x14ac:dyDescent="0.25">
      <c r="B23" s="71" t="s">
        <v>147</v>
      </c>
      <c r="C23" s="69">
        <v>351.86583094515498</v>
      </c>
      <c r="D23" s="69">
        <f t="shared" si="1"/>
        <v>351.86583094515498</v>
      </c>
      <c r="E23" s="69">
        <f t="shared" si="1"/>
        <v>351.86583094515498</v>
      </c>
      <c r="F23" s="69">
        <f t="shared" si="1"/>
        <v>351.86583094515498</v>
      </c>
      <c r="G23" s="69">
        <f t="shared" si="1"/>
        <v>351.86583094515498</v>
      </c>
      <c r="H23" s="69">
        <f t="shared" si="1"/>
        <v>351.86583094515498</v>
      </c>
      <c r="I23" s="69">
        <f t="shared" si="1"/>
        <v>351.86583094515498</v>
      </c>
      <c r="J23" s="69">
        <f t="shared" si="1"/>
        <v>351.86583094515498</v>
      </c>
      <c r="K23" s="69">
        <f t="shared" si="1"/>
        <v>351.86583094515498</v>
      </c>
      <c r="L23" s="70">
        <f t="shared" si="1"/>
        <v>351.86583094515498</v>
      </c>
      <c r="N23" s="99"/>
      <c r="O23" s="100"/>
    </row>
    <row r="24" spans="2:19" x14ac:dyDescent="0.25">
      <c r="B24" s="71" t="s">
        <v>148</v>
      </c>
      <c r="C24" s="69">
        <v>222.40439964248199</v>
      </c>
      <c r="D24" s="69">
        <f t="shared" si="1"/>
        <v>222.40439964248199</v>
      </c>
      <c r="E24" s="69">
        <f t="shared" si="1"/>
        <v>222.40439964248199</v>
      </c>
      <c r="F24" s="69">
        <f t="shared" si="1"/>
        <v>222.40439964248199</v>
      </c>
      <c r="G24" s="69">
        <f t="shared" si="1"/>
        <v>222.40439964248199</v>
      </c>
      <c r="H24" s="69">
        <f t="shared" si="1"/>
        <v>222.40439964248199</v>
      </c>
      <c r="I24" s="69">
        <f t="shared" si="1"/>
        <v>222.40439964248199</v>
      </c>
      <c r="J24" s="69">
        <f t="shared" si="1"/>
        <v>222.40439964248199</v>
      </c>
      <c r="K24" s="69">
        <f t="shared" si="1"/>
        <v>222.40439964248199</v>
      </c>
      <c r="L24" s="70">
        <f t="shared" si="1"/>
        <v>222.40439964248199</v>
      </c>
      <c r="N24" s="99"/>
      <c r="O24" s="100"/>
    </row>
    <row r="25" spans="2:19" ht="15.75" thickBot="1" x14ac:dyDescent="0.3">
      <c r="B25" s="72" t="s">
        <v>149</v>
      </c>
      <c r="C25" s="73">
        <v>134.025453577614</v>
      </c>
      <c r="D25" s="73">
        <f t="shared" si="1"/>
        <v>134.025453577614</v>
      </c>
      <c r="E25" s="73">
        <f t="shared" si="1"/>
        <v>134.025453577614</v>
      </c>
      <c r="F25" s="73">
        <f t="shared" si="1"/>
        <v>134.025453577614</v>
      </c>
      <c r="G25" s="73">
        <f t="shared" si="1"/>
        <v>134.025453577614</v>
      </c>
      <c r="H25" s="73">
        <f t="shared" si="1"/>
        <v>134.025453577614</v>
      </c>
      <c r="I25" s="73">
        <f t="shared" si="1"/>
        <v>134.025453577614</v>
      </c>
      <c r="J25" s="73">
        <f t="shared" si="1"/>
        <v>134.025453577614</v>
      </c>
      <c r="K25" s="73">
        <f t="shared" si="1"/>
        <v>134.025453577614</v>
      </c>
      <c r="L25" s="74">
        <f t="shared" si="1"/>
        <v>134.025453577614</v>
      </c>
      <c r="N25" s="101"/>
      <c r="O25" s="102"/>
    </row>
    <row r="26" spans="2:19" x14ac:dyDescent="0.25">
      <c r="B26" s="86" t="s">
        <v>169</v>
      </c>
      <c r="C26" s="69">
        <f>SUM(C17:C25)</f>
        <v>2148.3520376088704</v>
      </c>
      <c r="D26" s="69">
        <f t="shared" ref="D26:L26" si="2">SUM(D17:D25)</f>
        <v>2148.3520376088704</v>
      </c>
      <c r="E26" s="69">
        <f t="shared" si="2"/>
        <v>2148.3520376088704</v>
      </c>
      <c r="F26" s="69">
        <f t="shared" si="2"/>
        <v>2148.3520376088704</v>
      </c>
      <c r="G26" s="69">
        <f t="shared" si="2"/>
        <v>2148.3520376088704</v>
      </c>
      <c r="H26" s="69">
        <f t="shared" si="2"/>
        <v>2148.3520376088704</v>
      </c>
      <c r="I26" s="69">
        <f t="shared" si="2"/>
        <v>2148.3520376088704</v>
      </c>
      <c r="J26" s="69">
        <f t="shared" si="2"/>
        <v>2148.3520376088704</v>
      </c>
      <c r="K26" s="69">
        <f t="shared" si="2"/>
        <v>2148.3520376088704</v>
      </c>
      <c r="L26" s="69">
        <f t="shared" si="2"/>
        <v>2148.3520376088704</v>
      </c>
    </row>
    <row r="28" spans="2:19" x14ac:dyDescent="0.25">
      <c r="B28" s="75">
        <v>0.1</v>
      </c>
      <c r="C28" s="76" t="s">
        <v>150</v>
      </c>
    </row>
    <row r="29" spans="2:19" x14ac:dyDescent="0.25">
      <c r="B29" s="77"/>
      <c r="C29" s="78">
        <v>2010</v>
      </c>
      <c r="D29" s="78">
        <v>2011</v>
      </c>
      <c r="E29" s="78">
        <v>2015</v>
      </c>
      <c r="F29" s="78">
        <v>2020</v>
      </c>
      <c r="G29" s="78">
        <v>2025</v>
      </c>
      <c r="H29" s="78">
        <v>2030</v>
      </c>
      <c r="I29" s="78">
        <v>2035</v>
      </c>
      <c r="J29" s="78">
        <v>2040</v>
      </c>
      <c r="K29" s="78">
        <v>2045</v>
      </c>
      <c r="L29" s="78">
        <v>2050</v>
      </c>
    </row>
    <row r="30" spans="2:19" x14ac:dyDescent="0.25">
      <c r="B30" s="79" t="s">
        <v>141</v>
      </c>
      <c r="C30" s="56">
        <v>44.8900934986411</v>
      </c>
      <c r="D30" s="56">
        <v>44.777868264894501</v>
      </c>
      <c r="E30" s="56">
        <v>44.328967329908089</v>
      </c>
      <c r="F30" s="56">
        <v>43.76784116117507</v>
      </c>
      <c r="G30" s="56">
        <v>43.206714992442059</v>
      </c>
      <c r="H30" s="56">
        <v>42.645588823709041</v>
      </c>
      <c r="I30" s="56">
        <v>42.084462654976029</v>
      </c>
      <c r="J30" s="56">
        <v>41.523336486243018</v>
      </c>
      <c r="K30" s="56">
        <v>40.962210317509999</v>
      </c>
      <c r="L30" s="56">
        <v>40.401084148776988</v>
      </c>
      <c r="S30"/>
    </row>
    <row r="31" spans="2:19" x14ac:dyDescent="0.25">
      <c r="B31" s="79" t="s">
        <v>142</v>
      </c>
      <c r="C31" s="56">
        <v>167.45777829628901</v>
      </c>
      <c r="D31" s="56">
        <v>167.0391338505483</v>
      </c>
      <c r="E31" s="56">
        <v>165.3645560675854</v>
      </c>
      <c r="F31" s="56">
        <v>163.27133383888179</v>
      </c>
      <c r="G31" s="56">
        <v>161.17811161017818</v>
      </c>
      <c r="H31" s="56">
        <v>159.08488938147454</v>
      </c>
      <c r="I31" s="56">
        <v>156.99166715277096</v>
      </c>
      <c r="J31" s="56">
        <v>154.89844492406735</v>
      </c>
      <c r="K31" s="56">
        <v>152.80522269536371</v>
      </c>
      <c r="L31" s="56">
        <v>150.7120004666601</v>
      </c>
    </row>
    <row r="32" spans="2:19" x14ac:dyDescent="0.25">
      <c r="B32" s="79" t="s">
        <v>143</v>
      </c>
      <c r="C32" s="56">
        <v>388.308948549371</v>
      </c>
      <c r="D32" s="56">
        <v>387.33817617799758</v>
      </c>
      <c r="E32" s="56">
        <v>383.45508669250387</v>
      </c>
      <c r="F32" s="56">
        <v>378.60122483563669</v>
      </c>
      <c r="G32" s="56">
        <v>373.74736297876962</v>
      </c>
      <c r="H32" s="56">
        <v>368.89350112190243</v>
      </c>
      <c r="I32" s="56">
        <v>364.03963926503531</v>
      </c>
      <c r="J32" s="56">
        <v>359.18577740816818</v>
      </c>
      <c r="K32" s="56">
        <v>354.33191555130105</v>
      </c>
      <c r="L32" s="56">
        <v>349.47805369443392</v>
      </c>
    </row>
    <row r="33" spans="2:12" x14ac:dyDescent="0.25">
      <c r="B33" s="79" t="s">
        <v>144</v>
      </c>
      <c r="C33" s="56">
        <v>216.11108302755201</v>
      </c>
      <c r="D33" s="56">
        <v>215.57080531998315</v>
      </c>
      <c r="E33" s="56">
        <v>213.40969448970762</v>
      </c>
      <c r="F33" s="56">
        <v>210.7083059518632</v>
      </c>
      <c r="G33" s="56">
        <v>208.00691741401883</v>
      </c>
      <c r="H33" s="56">
        <v>205.30552887617441</v>
      </c>
      <c r="I33" s="56">
        <v>202.60414033833001</v>
      </c>
      <c r="J33" s="56">
        <v>199.90275180048562</v>
      </c>
      <c r="K33" s="56">
        <v>197.20136326264119</v>
      </c>
      <c r="L33" s="56">
        <v>194.49997472479683</v>
      </c>
    </row>
    <row r="34" spans="2:12" x14ac:dyDescent="0.25">
      <c r="B34" s="79" t="s">
        <v>145</v>
      </c>
      <c r="C34" s="56">
        <v>409.14411310964698</v>
      </c>
      <c r="D34" s="56">
        <v>408.12125282687288</v>
      </c>
      <c r="E34" s="56">
        <v>404.0298116957764</v>
      </c>
      <c r="F34" s="56">
        <v>398.91551028190582</v>
      </c>
      <c r="G34" s="56">
        <v>393.80120886803525</v>
      </c>
      <c r="H34" s="56">
        <v>388.68690745416461</v>
      </c>
      <c r="I34" s="56">
        <v>383.57260604029403</v>
      </c>
      <c r="J34" s="56">
        <v>378.45830462642346</v>
      </c>
      <c r="K34" s="56">
        <v>373.34400321255288</v>
      </c>
      <c r="L34" s="56">
        <v>368.2297017986823</v>
      </c>
    </row>
    <row r="35" spans="2:12" x14ac:dyDescent="0.25">
      <c r="B35" s="79" t="s">
        <v>146</v>
      </c>
      <c r="C35" s="56">
        <v>214.14433696211901</v>
      </c>
      <c r="D35" s="56">
        <v>213.60897611971373</v>
      </c>
      <c r="E35" s="56">
        <v>211.46753275009254</v>
      </c>
      <c r="F35" s="56">
        <v>208.79072853806602</v>
      </c>
      <c r="G35" s="56">
        <v>206.11392432603955</v>
      </c>
      <c r="H35" s="56">
        <v>203.43712011401306</v>
      </c>
      <c r="I35" s="56">
        <v>200.76031590198659</v>
      </c>
      <c r="J35" s="56">
        <v>198.08351168996009</v>
      </c>
      <c r="K35" s="56">
        <v>195.40670747793359</v>
      </c>
      <c r="L35" s="56">
        <v>192.72990326590713</v>
      </c>
    </row>
    <row r="36" spans="2:12" x14ac:dyDescent="0.25">
      <c r="B36" s="79" t="s">
        <v>147</v>
      </c>
      <c r="C36" s="56">
        <v>351.86583094515498</v>
      </c>
      <c r="D36" s="56">
        <v>350.98616636779212</v>
      </c>
      <c r="E36" s="56">
        <v>347.46750805834057</v>
      </c>
      <c r="F36" s="56">
        <v>343.0691851715261</v>
      </c>
      <c r="G36" s="56">
        <v>338.67086228471169</v>
      </c>
      <c r="H36" s="56">
        <v>334.27253939789722</v>
      </c>
      <c r="I36" s="56">
        <v>329.87421651108281</v>
      </c>
      <c r="J36" s="56">
        <v>325.47589362426839</v>
      </c>
      <c r="K36" s="56">
        <v>321.07757073745393</v>
      </c>
      <c r="L36" s="56">
        <v>316.67924785063951</v>
      </c>
    </row>
    <row r="37" spans="2:12" x14ac:dyDescent="0.25">
      <c r="B37" s="79" t="s">
        <v>148</v>
      </c>
      <c r="C37" s="56">
        <v>222.40439964248199</v>
      </c>
      <c r="D37" s="56">
        <v>221.84838864337578</v>
      </c>
      <c r="E37" s="56">
        <v>219.62434464695099</v>
      </c>
      <c r="F37" s="56">
        <v>216.84428965141993</v>
      </c>
      <c r="G37" s="56">
        <v>214.06423465588892</v>
      </c>
      <c r="H37" s="56">
        <v>211.28417966035789</v>
      </c>
      <c r="I37" s="56">
        <v>208.50412466482686</v>
      </c>
      <c r="J37" s="56">
        <v>205.72406966929586</v>
      </c>
      <c r="K37" s="56">
        <v>202.9440146737648</v>
      </c>
      <c r="L37" s="56">
        <v>200.16395967823379</v>
      </c>
    </row>
    <row r="38" spans="2:12" x14ac:dyDescent="0.25">
      <c r="B38" s="79" t="s">
        <v>149</v>
      </c>
      <c r="C38" s="56">
        <v>134.025453577614</v>
      </c>
      <c r="D38" s="56">
        <v>133.69038994366997</v>
      </c>
      <c r="E38" s="56">
        <v>132.35013540789384</v>
      </c>
      <c r="F38" s="56">
        <v>130.67481723817366</v>
      </c>
      <c r="G38" s="56">
        <v>128.99949906845347</v>
      </c>
      <c r="H38" s="56">
        <v>127.32418089873329</v>
      </c>
      <c r="I38" s="56">
        <v>125.64886272901313</v>
      </c>
      <c r="J38" s="56">
        <v>123.97354455929296</v>
      </c>
      <c r="K38" s="56">
        <v>122.29822638957278</v>
      </c>
      <c r="L38" s="56">
        <v>120.6229082198526</v>
      </c>
    </row>
    <row r="40" spans="2:12" x14ac:dyDescent="0.25">
      <c r="B40" s="75">
        <v>0.2</v>
      </c>
      <c r="C40" s="76" t="s">
        <v>150</v>
      </c>
    </row>
    <row r="41" spans="2:12" x14ac:dyDescent="0.25">
      <c r="B41" s="77"/>
      <c r="C41" s="78">
        <v>2010</v>
      </c>
      <c r="D41" s="78">
        <v>2011</v>
      </c>
      <c r="E41" s="78">
        <v>2015</v>
      </c>
      <c r="F41" s="78">
        <v>2020</v>
      </c>
      <c r="G41" s="78">
        <v>2025</v>
      </c>
      <c r="H41" s="78">
        <v>2030</v>
      </c>
      <c r="I41" s="78">
        <v>2035</v>
      </c>
      <c r="J41" s="78">
        <v>2040</v>
      </c>
      <c r="K41" s="78">
        <v>2045</v>
      </c>
      <c r="L41" s="78">
        <v>2050</v>
      </c>
    </row>
    <row r="42" spans="2:12" x14ac:dyDescent="0.25">
      <c r="B42" s="79" t="s">
        <v>141</v>
      </c>
      <c r="C42" s="56">
        <v>44.8900934986411</v>
      </c>
      <c r="D42" s="56">
        <v>44.665643031147894</v>
      </c>
      <c r="E42" s="56">
        <v>43.76784116117507</v>
      </c>
      <c r="F42" s="56">
        <v>42.645588823709041</v>
      </c>
      <c r="G42" s="56">
        <v>41.523336486243018</v>
      </c>
      <c r="H42" s="56">
        <v>40.401084148776988</v>
      </c>
      <c r="I42" s="56">
        <v>39.278831811310965</v>
      </c>
      <c r="J42" s="56">
        <v>38.156579473844936</v>
      </c>
      <c r="K42" s="56">
        <v>37.034327136378906</v>
      </c>
      <c r="L42" s="56">
        <v>35.912074798912883</v>
      </c>
    </row>
    <row r="43" spans="2:12" x14ac:dyDescent="0.25">
      <c r="B43" s="79" t="s">
        <v>142</v>
      </c>
      <c r="C43" s="56">
        <v>167.45777829628901</v>
      </c>
      <c r="D43" s="56">
        <v>166.62048940480756</v>
      </c>
      <c r="E43" s="56">
        <v>163.27133383888179</v>
      </c>
      <c r="F43" s="56">
        <v>159.08488938147454</v>
      </c>
      <c r="G43" s="56">
        <v>154.89844492406735</v>
      </c>
      <c r="H43" s="56">
        <v>150.7120004666601</v>
      </c>
      <c r="I43" s="56">
        <v>146.52555600925288</v>
      </c>
      <c r="J43" s="56">
        <v>142.33911155184566</v>
      </c>
      <c r="K43" s="56">
        <v>138.15266709443841</v>
      </c>
      <c r="L43" s="56">
        <v>133.96622263703122</v>
      </c>
    </row>
    <row r="44" spans="2:12" x14ac:dyDescent="0.25">
      <c r="B44" s="79" t="s">
        <v>143</v>
      </c>
      <c r="C44" s="56">
        <v>388.308948549371</v>
      </c>
      <c r="D44" s="56">
        <v>386.36740380662411</v>
      </c>
      <c r="E44" s="56">
        <v>378.60122483563669</v>
      </c>
      <c r="F44" s="56">
        <v>368.89350112190243</v>
      </c>
      <c r="G44" s="56">
        <v>359.18577740816818</v>
      </c>
      <c r="H44" s="56">
        <v>349.47805369443392</v>
      </c>
      <c r="I44" s="56">
        <v>339.77032998069961</v>
      </c>
      <c r="J44" s="56">
        <v>330.06260626696536</v>
      </c>
      <c r="K44" s="56">
        <v>320.35488255323105</v>
      </c>
      <c r="L44" s="56">
        <v>310.6471588394968</v>
      </c>
    </row>
    <row r="45" spans="2:12" x14ac:dyDescent="0.25">
      <c r="B45" s="79" t="s">
        <v>144</v>
      </c>
      <c r="C45" s="56">
        <v>216.11108302755201</v>
      </c>
      <c r="D45" s="56">
        <v>215.03052761241426</v>
      </c>
      <c r="E45" s="56">
        <v>210.7083059518632</v>
      </c>
      <c r="F45" s="56">
        <v>205.30552887617441</v>
      </c>
      <c r="G45" s="56">
        <v>199.90275180048562</v>
      </c>
      <c r="H45" s="56">
        <v>194.49997472479683</v>
      </c>
      <c r="I45" s="56">
        <v>189.09719764910801</v>
      </c>
      <c r="J45" s="56">
        <v>183.69442057341919</v>
      </c>
      <c r="K45" s="56">
        <v>178.2916434977304</v>
      </c>
      <c r="L45" s="56">
        <v>172.88886642204162</v>
      </c>
    </row>
    <row r="46" spans="2:12" x14ac:dyDescent="0.25">
      <c r="B46" s="79" t="s">
        <v>145</v>
      </c>
      <c r="C46" s="56">
        <v>409.14411310964698</v>
      </c>
      <c r="D46" s="56">
        <v>407.09839254409877</v>
      </c>
      <c r="E46" s="56">
        <v>398.91551028190582</v>
      </c>
      <c r="F46" s="56">
        <v>388.68690745416461</v>
      </c>
      <c r="G46" s="56">
        <v>378.45830462642346</v>
      </c>
      <c r="H46" s="56">
        <v>368.2297017986823</v>
      </c>
      <c r="I46" s="56">
        <v>358.00109897094109</v>
      </c>
      <c r="J46" s="56">
        <v>347.77249614319993</v>
      </c>
      <c r="K46" s="56">
        <v>337.54389331545872</v>
      </c>
      <c r="L46" s="56">
        <v>327.31529048771762</v>
      </c>
    </row>
    <row r="47" spans="2:12" x14ac:dyDescent="0.25">
      <c r="B47" s="79" t="s">
        <v>146</v>
      </c>
      <c r="C47" s="56">
        <v>214.14433696211901</v>
      </c>
      <c r="D47" s="56">
        <v>213.07361527730842</v>
      </c>
      <c r="E47" s="56">
        <v>208.79072853806602</v>
      </c>
      <c r="F47" s="56">
        <v>203.43712011401306</v>
      </c>
      <c r="G47" s="56">
        <v>198.08351168996009</v>
      </c>
      <c r="H47" s="56">
        <v>192.72990326590713</v>
      </c>
      <c r="I47" s="56">
        <v>187.37629484185413</v>
      </c>
      <c r="J47" s="56">
        <v>182.02268641780117</v>
      </c>
      <c r="K47" s="56">
        <v>176.66907799374818</v>
      </c>
      <c r="L47" s="56">
        <v>171.31546956969521</v>
      </c>
    </row>
    <row r="48" spans="2:12" x14ac:dyDescent="0.25">
      <c r="B48" s="79" t="s">
        <v>147</v>
      </c>
      <c r="C48" s="56">
        <v>351.86583094515498</v>
      </c>
      <c r="D48" s="56">
        <v>350.10650179042921</v>
      </c>
      <c r="E48" s="56">
        <v>343.0691851715261</v>
      </c>
      <c r="F48" s="56">
        <v>334.27253939789722</v>
      </c>
      <c r="G48" s="56">
        <v>325.47589362426839</v>
      </c>
      <c r="H48" s="56">
        <v>316.67924785063951</v>
      </c>
      <c r="I48" s="56">
        <v>307.88260207701063</v>
      </c>
      <c r="J48" s="56">
        <v>299.08595630338175</v>
      </c>
      <c r="K48" s="56">
        <v>290.28931052975287</v>
      </c>
      <c r="L48" s="56">
        <v>281.49266475612399</v>
      </c>
    </row>
    <row r="49" spans="2:12" x14ac:dyDescent="0.25">
      <c r="B49" s="79" t="s">
        <v>148</v>
      </c>
      <c r="C49" s="56">
        <v>222.40439964248199</v>
      </c>
      <c r="D49" s="56">
        <v>221.29237764426958</v>
      </c>
      <c r="E49" s="56">
        <v>216.84428965141993</v>
      </c>
      <c r="F49" s="56">
        <v>211.28417966035789</v>
      </c>
      <c r="G49" s="56">
        <v>205.72406966929586</v>
      </c>
      <c r="H49" s="56">
        <v>200.16395967823379</v>
      </c>
      <c r="I49" s="56">
        <v>194.60384968717173</v>
      </c>
      <c r="J49" s="56">
        <v>189.0437396961097</v>
      </c>
      <c r="K49" s="56">
        <v>183.48362970504763</v>
      </c>
      <c r="L49" s="56">
        <v>177.9235197139856</v>
      </c>
    </row>
    <row r="50" spans="2:12" x14ac:dyDescent="0.25">
      <c r="B50" s="79" t="s">
        <v>149</v>
      </c>
      <c r="C50" s="56">
        <v>134.025453577614</v>
      </c>
      <c r="D50" s="56">
        <v>133.35532630972594</v>
      </c>
      <c r="E50" s="56">
        <v>130.67481723817366</v>
      </c>
      <c r="F50" s="56">
        <v>127.32418089873329</v>
      </c>
      <c r="G50" s="56">
        <v>123.97354455929296</v>
      </c>
      <c r="H50" s="56">
        <v>120.6229082198526</v>
      </c>
      <c r="I50" s="56">
        <v>117.27227188041225</v>
      </c>
      <c r="J50" s="56">
        <v>113.92163554097189</v>
      </c>
      <c r="K50" s="56">
        <v>110.57099920153155</v>
      </c>
      <c r="L50" s="56">
        <v>107.22036286209121</v>
      </c>
    </row>
    <row r="52" spans="2:12" x14ac:dyDescent="0.25">
      <c r="B52" s="75">
        <v>0.3</v>
      </c>
      <c r="C52" s="76" t="s">
        <v>150</v>
      </c>
    </row>
    <row r="53" spans="2:12" x14ac:dyDescent="0.25">
      <c r="B53" s="77"/>
      <c r="C53" s="78">
        <v>2010</v>
      </c>
      <c r="D53" s="78">
        <v>2011</v>
      </c>
      <c r="E53" s="78">
        <v>2015</v>
      </c>
      <c r="F53" s="78">
        <v>2020</v>
      </c>
      <c r="G53" s="78">
        <v>2025</v>
      </c>
      <c r="H53" s="78">
        <v>2030</v>
      </c>
      <c r="I53" s="78">
        <v>2035</v>
      </c>
      <c r="J53" s="78">
        <v>2040</v>
      </c>
      <c r="K53" s="78">
        <v>2045</v>
      </c>
      <c r="L53" s="78">
        <v>2050</v>
      </c>
    </row>
    <row r="54" spans="2:12" x14ac:dyDescent="0.25">
      <c r="B54" s="79" t="s">
        <v>141</v>
      </c>
      <c r="C54" s="56">
        <v>44.8900934986411</v>
      </c>
      <c r="D54" s="56">
        <v>44.553417797401295</v>
      </c>
      <c r="E54" s="56">
        <v>43.206714992442059</v>
      </c>
      <c r="F54" s="56">
        <v>41.523336486243018</v>
      </c>
      <c r="G54" s="56">
        <v>39.839957980043977</v>
      </c>
      <c r="H54" s="56">
        <v>38.156579473844936</v>
      </c>
      <c r="I54" s="56">
        <v>36.473200967645894</v>
      </c>
      <c r="J54" s="56">
        <v>34.789822461446853</v>
      </c>
      <c r="K54" s="56">
        <v>33.106443955247812</v>
      </c>
      <c r="L54" s="56">
        <v>31.423065449048767</v>
      </c>
    </row>
    <row r="55" spans="2:12" x14ac:dyDescent="0.25">
      <c r="B55" s="79" t="s">
        <v>142</v>
      </c>
      <c r="C55" s="56">
        <v>167.45777829628901</v>
      </c>
      <c r="D55" s="56">
        <v>166.20184495906685</v>
      </c>
      <c r="E55" s="56">
        <v>161.17811161017818</v>
      </c>
      <c r="F55" s="56">
        <v>154.89844492406735</v>
      </c>
      <c r="G55" s="56">
        <v>148.61877823795649</v>
      </c>
      <c r="H55" s="56">
        <v>142.33911155184566</v>
      </c>
      <c r="I55" s="56">
        <v>136.0594448657348</v>
      </c>
      <c r="J55" s="56">
        <v>129.77977817962397</v>
      </c>
      <c r="K55" s="56">
        <v>123.50011149351315</v>
      </c>
      <c r="L55" s="56">
        <v>117.2204448074023</v>
      </c>
    </row>
    <row r="56" spans="2:12" x14ac:dyDescent="0.25">
      <c r="B56" s="79" t="s">
        <v>143</v>
      </c>
      <c r="C56" s="56">
        <v>388.308948549371</v>
      </c>
      <c r="D56" s="56">
        <v>385.39663143525075</v>
      </c>
      <c r="E56" s="56">
        <v>373.74736297876962</v>
      </c>
      <c r="F56" s="56">
        <v>359.18577740816818</v>
      </c>
      <c r="G56" s="56">
        <v>344.62419183756674</v>
      </c>
      <c r="H56" s="56">
        <v>330.06260626696536</v>
      </c>
      <c r="I56" s="56">
        <v>315.50102069636392</v>
      </c>
      <c r="J56" s="56">
        <v>300.93943512576254</v>
      </c>
      <c r="K56" s="56">
        <v>286.37784955516111</v>
      </c>
      <c r="L56" s="56">
        <v>271.81626398455967</v>
      </c>
    </row>
    <row r="57" spans="2:12" x14ac:dyDescent="0.25">
      <c r="B57" s="79" t="s">
        <v>144</v>
      </c>
      <c r="C57" s="56">
        <v>216.11108302755201</v>
      </c>
      <c r="D57" s="56">
        <v>214.49024990484537</v>
      </c>
      <c r="E57" s="56">
        <v>208.00691741401883</v>
      </c>
      <c r="F57" s="56">
        <v>199.90275180048562</v>
      </c>
      <c r="G57" s="56">
        <v>191.79858618695241</v>
      </c>
      <c r="H57" s="56">
        <v>183.69442057341919</v>
      </c>
      <c r="I57" s="56">
        <v>175.59025495988601</v>
      </c>
      <c r="J57" s="56">
        <v>167.48608934635283</v>
      </c>
      <c r="K57" s="56">
        <v>159.38192373281962</v>
      </c>
      <c r="L57" s="56">
        <v>151.2777581192864</v>
      </c>
    </row>
    <row r="58" spans="2:12" x14ac:dyDescent="0.25">
      <c r="B58" s="79" t="s">
        <v>145</v>
      </c>
      <c r="C58" s="56">
        <v>409.14411310964698</v>
      </c>
      <c r="D58" s="56">
        <v>406.07553226132467</v>
      </c>
      <c r="E58" s="56">
        <v>393.80120886803525</v>
      </c>
      <c r="F58" s="56">
        <v>378.45830462642346</v>
      </c>
      <c r="G58" s="56">
        <v>363.11540038481166</v>
      </c>
      <c r="H58" s="56">
        <v>347.77249614319993</v>
      </c>
      <c r="I58" s="56">
        <v>332.4295919015882</v>
      </c>
      <c r="J58" s="56">
        <v>317.08668765997641</v>
      </c>
      <c r="K58" s="56">
        <v>301.74378341836467</v>
      </c>
      <c r="L58" s="56">
        <v>286.40087917675288</v>
      </c>
    </row>
    <row r="59" spans="2:12" x14ac:dyDescent="0.25">
      <c r="B59" s="79" t="s">
        <v>146</v>
      </c>
      <c r="C59" s="56">
        <v>214.14433696211901</v>
      </c>
      <c r="D59" s="56">
        <v>212.53825443490314</v>
      </c>
      <c r="E59" s="56">
        <v>206.11392432603955</v>
      </c>
      <c r="F59" s="56">
        <v>198.08351168996009</v>
      </c>
      <c r="G59" s="56">
        <v>190.0530990538806</v>
      </c>
      <c r="H59" s="56">
        <v>182.02268641780117</v>
      </c>
      <c r="I59" s="56">
        <v>173.99227378172171</v>
      </c>
      <c r="J59" s="56">
        <v>165.96186114564225</v>
      </c>
      <c r="K59" s="56">
        <v>157.93144850956278</v>
      </c>
      <c r="L59" s="56">
        <v>149.90103587348329</v>
      </c>
    </row>
    <row r="60" spans="2:12" x14ac:dyDescent="0.25">
      <c r="B60" s="79" t="s">
        <v>147</v>
      </c>
      <c r="C60" s="56">
        <v>351.86583094515498</v>
      </c>
      <c r="D60" s="56">
        <v>349.22683721306635</v>
      </c>
      <c r="E60" s="56">
        <v>338.67086228471169</v>
      </c>
      <c r="F60" s="56">
        <v>325.47589362426839</v>
      </c>
      <c r="G60" s="56">
        <v>312.28092496382504</v>
      </c>
      <c r="H60" s="56">
        <v>299.08595630338175</v>
      </c>
      <c r="I60" s="56">
        <v>285.8909876429384</v>
      </c>
      <c r="J60" s="56">
        <v>272.6960189824951</v>
      </c>
      <c r="K60" s="56">
        <v>259.50105032205181</v>
      </c>
      <c r="L60" s="56">
        <v>246.30608166160846</v>
      </c>
    </row>
    <row r="61" spans="2:12" x14ac:dyDescent="0.25">
      <c r="B61" s="79" t="s">
        <v>148</v>
      </c>
      <c r="C61" s="56">
        <v>222.40439964248199</v>
      </c>
      <c r="D61" s="56">
        <v>220.7363666451634</v>
      </c>
      <c r="E61" s="56">
        <v>214.06423465588892</v>
      </c>
      <c r="F61" s="56">
        <v>205.72406966929586</v>
      </c>
      <c r="G61" s="56">
        <v>197.38390468270276</v>
      </c>
      <c r="H61" s="56">
        <v>189.0437396961097</v>
      </c>
      <c r="I61" s="56">
        <v>180.70357470951663</v>
      </c>
      <c r="J61" s="56">
        <v>172.36340972292354</v>
      </c>
      <c r="K61" s="56">
        <v>164.02324473633047</v>
      </c>
      <c r="L61" s="56">
        <v>155.68307974973737</v>
      </c>
    </row>
    <row r="62" spans="2:12" x14ac:dyDescent="0.25">
      <c r="B62" s="79" t="s">
        <v>149</v>
      </c>
      <c r="C62" s="56">
        <v>134.025453577614</v>
      </c>
      <c r="D62" s="56">
        <v>133.02026267578191</v>
      </c>
      <c r="E62" s="56">
        <v>128.99949906845347</v>
      </c>
      <c r="F62" s="56">
        <v>123.97354455929296</v>
      </c>
      <c r="G62" s="56">
        <v>118.94759005013242</v>
      </c>
      <c r="H62" s="56">
        <v>113.92163554097189</v>
      </c>
      <c r="I62" s="56">
        <v>108.89568103181138</v>
      </c>
      <c r="J62" s="56">
        <v>103.86972652265085</v>
      </c>
      <c r="K62" s="56">
        <v>98.843772013490337</v>
      </c>
      <c r="L62" s="56">
        <v>93.817817504329795</v>
      </c>
    </row>
    <row r="64" spans="2:12" x14ac:dyDescent="0.25">
      <c r="B64" s="75">
        <v>0.4</v>
      </c>
      <c r="C64" s="76" t="s">
        <v>150</v>
      </c>
    </row>
    <row r="65" spans="2:12" x14ac:dyDescent="0.25">
      <c r="B65" s="77"/>
      <c r="C65" s="78">
        <v>2010</v>
      </c>
      <c r="D65" s="78">
        <v>2011</v>
      </c>
      <c r="E65" s="78">
        <v>2015</v>
      </c>
      <c r="F65" s="78">
        <v>2020</v>
      </c>
      <c r="G65" s="78">
        <v>2025</v>
      </c>
      <c r="H65" s="78">
        <v>2030</v>
      </c>
      <c r="I65" s="78">
        <v>2035</v>
      </c>
      <c r="J65" s="78">
        <v>2040</v>
      </c>
      <c r="K65" s="78">
        <v>2045</v>
      </c>
      <c r="L65" s="78">
        <v>2050</v>
      </c>
    </row>
    <row r="66" spans="2:12" x14ac:dyDescent="0.25">
      <c r="B66" s="79" t="s">
        <v>141</v>
      </c>
      <c r="C66" s="56">
        <v>44.8900934986411</v>
      </c>
      <c r="D66" s="56">
        <v>44.441192563654688</v>
      </c>
      <c r="E66" s="56">
        <v>42.645588823709041</v>
      </c>
      <c r="F66" s="56">
        <v>40.401084148776988</v>
      </c>
      <c r="G66" s="56">
        <v>38.156579473844936</v>
      </c>
      <c r="H66" s="56">
        <v>35.912074798912883</v>
      </c>
      <c r="I66" s="56">
        <v>33.667570123980823</v>
      </c>
      <c r="J66" s="56">
        <v>31.423065449048767</v>
      </c>
      <c r="K66" s="56">
        <v>29.178560774116711</v>
      </c>
      <c r="L66" s="56">
        <v>26.934056099184659</v>
      </c>
    </row>
    <row r="67" spans="2:12" x14ac:dyDescent="0.25">
      <c r="B67" s="79" t="s">
        <v>142</v>
      </c>
      <c r="C67" s="56">
        <v>167.45777829628901</v>
      </c>
      <c r="D67" s="56">
        <v>165.78320051332611</v>
      </c>
      <c r="E67" s="56">
        <v>159.08488938147454</v>
      </c>
      <c r="F67" s="56">
        <v>150.7120004666601</v>
      </c>
      <c r="G67" s="56">
        <v>142.33911155184566</v>
      </c>
      <c r="H67" s="56">
        <v>133.96622263703122</v>
      </c>
      <c r="I67" s="56">
        <v>125.59333372221676</v>
      </c>
      <c r="J67" s="56">
        <v>117.2204448074023</v>
      </c>
      <c r="K67" s="56">
        <v>108.84755589258783</v>
      </c>
      <c r="L67" s="56">
        <v>100.4746669777734</v>
      </c>
    </row>
    <row r="68" spans="2:12" x14ac:dyDescent="0.25">
      <c r="B68" s="79" t="s">
        <v>143</v>
      </c>
      <c r="C68" s="56">
        <v>388.308948549371</v>
      </c>
      <c r="D68" s="56">
        <v>384.42585906387728</v>
      </c>
      <c r="E68" s="56">
        <v>368.89350112190243</v>
      </c>
      <c r="F68" s="56">
        <v>349.47805369443392</v>
      </c>
      <c r="G68" s="56">
        <v>330.06260626696536</v>
      </c>
      <c r="H68" s="56">
        <v>310.6471588394968</v>
      </c>
      <c r="I68" s="56">
        <v>291.23171141202823</v>
      </c>
      <c r="J68" s="56">
        <v>271.81626398455967</v>
      </c>
      <c r="K68" s="56">
        <v>252.4008165570911</v>
      </c>
      <c r="L68" s="56">
        <v>232.9853691296226</v>
      </c>
    </row>
    <row r="69" spans="2:12" x14ac:dyDescent="0.25">
      <c r="B69" s="79" t="s">
        <v>144</v>
      </c>
      <c r="C69" s="56">
        <v>216.11108302755201</v>
      </c>
      <c r="D69" s="56">
        <v>213.94997219727648</v>
      </c>
      <c r="E69" s="56">
        <v>205.30552887617441</v>
      </c>
      <c r="F69" s="56">
        <v>194.49997472479683</v>
      </c>
      <c r="G69" s="56">
        <v>183.69442057341919</v>
      </c>
      <c r="H69" s="56">
        <v>172.88886642204162</v>
      </c>
      <c r="I69" s="56">
        <v>162.08331227066401</v>
      </c>
      <c r="J69" s="56">
        <v>151.2777581192864</v>
      </c>
      <c r="K69" s="56">
        <v>140.4722039679088</v>
      </c>
      <c r="L69" s="56">
        <v>129.66664981653119</v>
      </c>
    </row>
    <row r="70" spans="2:12" x14ac:dyDescent="0.25">
      <c r="B70" s="79" t="s">
        <v>145</v>
      </c>
      <c r="C70" s="56">
        <v>409.14411310964698</v>
      </c>
      <c r="D70" s="56">
        <v>405.05267197855051</v>
      </c>
      <c r="E70" s="56">
        <v>388.68690745416461</v>
      </c>
      <c r="F70" s="56">
        <v>368.2297017986823</v>
      </c>
      <c r="G70" s="56">
        <v>347.77249614319993</v>
      </c>
      <c r="H70" s="56">
        <v>327.31529048771762</v>
      </c>
      <c r="I70" s="56">
        <v>306.85808483223525</v>
      </c>
      <c r="J70" s="56">
        <v>286.40087917675288</v>
      </c>
      <c r="K70" s="56">
        <v>265.94367352127051</v>
      </c>
      <c r="L70" s="56">
        <v>245.48646786578817</v>
      </c>
    </row>
    <row r="71" spans="2:12" x14ac:dyDescent="0.25">
      <c r="B71" s="79" t="s">
        <v>146</v>
      </c>
      <c r="C71" s="56">
        <v>214.14433696211901</v>
      </c>
      <c r="D71" s="56">
        <v>212.00289359249783</v>
      </c>
      <c r="E71" s="56">
        <v>203.43712011401306</v>
      </c>
      <c r="F71" s="56">
        <v>192.72990326590713</v>
      </c>
      <c r="G71" s="56">
        <v>182.02268641780117</v>
      </c>
      <c r="H71" s="56">
        <v>171.31546956969521</v>
      </c>
      <c r="I71" s="56">
        <v>160.60825272158925</v>
      </c>
      <c r="J71" s="56">
        <v>149.90103587348329</v>
      </c>
      <c r="K71" s="56">
        <v>139.19381902537734</v>
      </c>
      <c r="L71" s="56">
        <v>128.48660217727141</v>
      </c>
    </row>
    <row r="72" spans="2:12" x14ac:dyDescent="0.25">
      <c r="B72" s="79" t="s">
        <v>147</v>
      </c>
      <c r="C72" s="56">
        <v>351.86583094515498</v>
      </c>
      <c r="D72" s="56">
        <v>348.34717263570343</v>
      </c>
      <c r="E72" s="56">
        <v>334.27253939789722</v>
      </c>
      <c r="F72" s="56">
        <v>316.67924785063951</v>
      </c>
      <c r="G72" s="56">
        <v>299.08595630338175</v>
      </c>
      <c r="H72" s="56">
        <v>281.49266475612399</v>
      </c>
      <c r="I72" s="56">
        <v>263.89937320886622</v>
      </c>
      <c r="J72" s="56">
        <v>246.30608166160846</v>
      </c>
      <c r="K72" s="56">
        <v>228.7127901143507</v>
      </c>
      <c r="L72" s="56">
        <v>211.11949856709299</v>
      </c>
    </row>
    <row r="73" spans="2:12" x14ac:dyDescent="0.25">
      <c r="B73" s="79" t="s">
        <v>148</v>
      </c>
      <c r="C73" s="56">
        <v>222.40439964248199</v>
      </c>
      <c r="D73" s="56">
        <v>220.18035564605717</v>
      </c>
      <c r="E73" s="56">
        <v>211.28417966035789</v>
      </c>
      <c r="F73" s="56">
        <v>200.16395967823379</v>
      </c>
      <c r="G73" s="56">
        <v>189.0437396961097</v>
      </c>
      <c r="H73" s="56">
        <v>177.9235197139856</v>
      </c>
      <c r="I73" s="56">
        <v>166.8032997318615</v>
      </c>
      <c r="J73" s="56">
        <v>155.68307974973737</v>
      </c>
      <c r="K73" s="56">
        <v>144.56285976761328</v>
      </c>
      <c r="L73" s="56">
        <v>133.44263978548918</v>
      </c>
    </row>
    <row r="74" spans="2:12" x14ac:dyDescent="0.25">
      <c r="B74" s="79" t="s">
        <v>149</v>
      </c>
      <c r="C74" s="56">
        <v>134.025453577614</v>
      </c>
      <c r="D74" s="56">
        <v>132.68519904183785</v>
      </c>
      <c r="E74" s="56">
        <v>127.32418089873329</v>
      </c>
      <c r="F74" s="56">
        <v>120.6229082198526</v>
      </c>
      <c r="G74" s="56">
        <v>113.92163554097189</v>
      </c>
      <c r="H74" s="56">
        <v>107.22036286209121</v>
      </c>
      <c r="I74" s="56">
        <v>100.51909018321049</v>
      </c>
      <c r="J74" s="56">
        <v>93.817817504329795</v>
      </c>
      <c r="K74" s="56">
        <v>87.116544825449083</v>
      </c>
      <c r="L74" s="56">
        <v>80.415272146568398</v>
      </c>
    </row>
    <row r="76" spans="2:12" x14ac:dyDescent="0.25">
      <c r="B76" s="75">
        <v>0.5</v>
      </c>
      <c r="C76" s="76" t="s">
        <v>150</v>
      </c>
    </row>
    <row r="77" spans="2:12" x14ac:dyDescent="0.25">
      <c r="B77" s="77"/>
      <c r="C77" s="78">
        <v>2010</v>
      </c>
      <c r="D77" s="78">
        <v>2011</v>
      </c>
      <c r="E77" s="78">
        <v>2015</v>
      </c>
      <c r="F77" s="78">
        <v>2020</v>
      </c>
      <c r="G77" s="78">
        <v>2025</v>
      </c>
      <c r="H77" s="78">
        <v>2030</v>
      </c>
      <c r="I77" s="78">
        <v>2035</v>
      </c>
      <c r="J77" s="78">
        <v>2040</v>
      </c>
      <c r="K77" s="78">
        <v>2045</v>
      </c>
      <c r="L77" s="78">
        <v>2050</v>
      </c>
    </row>
    <row r="78" spans="2:12" x14ac:dyDescent="0.25">
      <c r="B78" s="79" t="s">
        <v>141</v>
      </c>
      <c r="C78" s="56">
        <v>44.8900934986411</v>
      </c>
      <c r="D78" s="56">
        <v>44.328967329908089</v>
      </c>
      <c r="E78" s="56">
        <v>42.084462654976029</v>
      </c>
      <c r="F78" s="56">
        <v>39.278831811310965</v>
      </c>
      <c r="G78" s="56">
        <v>36.473200967645894</v>
      </c>
      <c r="H78" s="56">
        <v>33.667570123980823</v>
      </c>
      <c r="I78" s="56">
        <v>30.861939280315756</v>
      </c>
      <c r="J78" s="56">
        <v>28.056308436650689</v>
      </c>
      <c r="K78" s="56">
        <v>25.250677592985618</v>
      </c>
      <c r="L78" s="56">
        <v>22.44504674932055</v>
      </c>
    </row>
    <row r="79" spans="2:12" x14ac:dyDescent="0.25">
      <c r="B79" s="79" t="s">
        <v>142</v>
      </c>
      <c r="C79" s="56">
        <v>167.45777829628901</v>
      </c>
      <c r="D79" s="56">
        <v>165.3645560675854</v>
      </c>
      <c r="E79" s="56">
        <v>156.99166715277096</v>
      </c>
      <c r="F79" s="56">
        <v>146.52555600925288</v>
      </c>
      <c r="G79" s="56">
        <v>136.0594448657348</v>
      </c>
      <c r="H79" s="56">
        <v>125.59333372221676</v>
      </c>
      <c r="I79" s="56">
        <v>115.12722257869869</v>
      </c>
      <c r="J79" s="56">
        <v>104.66111143518063</v>
      </c>
      <c r="K79" s="56">
        <v>94.195000291662566</v>
      </c>
      <c r="L79" s="56">
        <v>83.728889148144503</v>
      </c>
    </row>
    <row r="80" spans="2:12" x14ac:dyDescent="0.25">
      <c r="B80" s="79" t="s">
        <v>143</v>
      </c>
      <c r="C80" s="56">
        <v>388.308948549371</v>
      </c>
      <c r="D80" s="56">
        <v>383.45508669250387</v>
      </c>
      <c r="E80" s="56">
        <v>364.03963926503531</v>
      </c>
      <c r="F80" s="56">
        <v>339.77032998069961</v>
      </c>
      <c r="G80" s="56">
        <v>315.50102069636392</v>
      </c>
      <c r="H80" s="56">
        <v>291.23171141202823</v>
      </c>
      <c r="I80" s="56">
        <v>266.96240212769254</v>
      </c>
      <c r="J80" s="56">
        <v>242.69309284335688</v>
      </c>
      <c r="K80" s="56">
        <v>218.42378355902119</v>
      </c>
      <c r="L80" s="56">
        <v>194.1544742746855</v>
      </c>
    </row>
    <row r="81" spans="2:12" x14ac:dyDescent="0.25">
      <c r="B81" s="79" t="s">
        <v>144</v>
      </c>
      <c r="C81" s="56">
        <v>216.11108302755201</v>
      </c>
      <c r="D81" s="56">
        <v>213.40969448970762</v>
      </c>
      <c r="E81" s="56">
        <v>202.60414033833001</v>
      </c>
      <c r="F81" s="56">
        <v>189.09719764910801</v>
      </c>
      <c r="G81" s="56">
        <v>175.59025495988601</v>
      </c>
      <c r="H81" s="56">
        <v>162.08331227066401</v>
      </c>
      <c r="I81" s="56">
        <v>148.57636958144201</v>
      </c>
      <c r="J81" s="56">
        <v>135.06942689222001</v>
      </c>
      <c r="K81" s="56">
        <v>121.56248420299801</v>
      </c>
      <c r="L81" s="56">
        <v>108.05554151377601</v>
      </c>
    </row>
    <row r="82" spans="2:12" x14ac:dyDescent="0.25">
      <c r="B82" s="79" t="s">
        <v>145</v>
      </c>
      <c r="C82" s="56">
        <v>409.14411310964698</v>
      </c>
      <c r="D82" s="56">
        <v>404.0298116957764</v>
      </c>
      <c r="E82" s="56">
        <v>383.57260604029403</v>
      </c>
      <c r="F82" s="56">
        <v>358.00109897094109</v>
      </c>
      <c r="G82" s="56">
        <v>332.4295919015882</v>
      </c>
      <c r="H82" s="56">
        <v>306.85808483223525</v>
      </c>
      <c r="I82" s="56">
        <v>281.2865777628823</v>
      </c>
      <c r="J82" s="56">
        <v>255.71507069352936</v>
      </c>
      <c r="K82" s="56">
        <v>230.14356362417644</v>
      </c>
      <c r="L82" s="56">
        <v>204.57205655482349</v>
      </c>
    </row>
    <row r="83" spans="2:12" x14ac:dyDescent="0.25">
      <c r="B83" s="79" t="s">
        <v>146</v>
      </c>
      <c r="C83" s="56">
        <v>214.14433696211901</v>
      </c>
      <c r="D83" s="56">
        <v>211.46753275009254</v>
      </c>
      <c r="E83" s="56">
        <v>200.76031590198659</v>
      </c>
      <c r="F83" s="56">
        <v>187.37629484185413</v>
      </c>
      <c r="G83" s="56">
        <v>173.99227378172171</v>
      </c>
      <c r="H83" s="56">
        <v>160.60825272158925</v>
      </c>
      <c r="I83" s="56">
        <v>147.22423166145683</v>
      </c>
      <c r="J83" s="56">
        <v>133.84021060132437</v>
      </c>
      <c r="K83" s="56">
        <v>120.45618954119195</v>
      </c>
      <c r="L83" s="56">
        <v>107.07216848105951</v>
      </c>
    </row>
    <row r="84" spans="2:12" x14ac:dyDescent="0.25">
      <c r="B84" s="79" t="s">
        <v>147</v>
      </c>
      <c r="C84" s="56">
        <v>351.86583094515498</v>
      </c>
      <c r="D84" s="56">
        <v>347.46750805834057</v>
      </c>
      <c r="E84" s="56">
        <v>329.87421651108281</v>
      </c>
      <c r="F84" s="56">
        <v>307.88260207701063</v>
      </c>
      <c r="G84" s="56">
        <v>285.8909876429384</v>
      </c>
      <c r="H84" s="56">
        <v>263.89937320886622</v>
      </c>
      <c r="I84" s="56">
        <v>241.90775877479405</v>
      </c>
      <c r="J84" s="56">
        <v>219.91614434072187</v>
      </c>
      <c r="K84" s="56">
        <v>197.92452990664967</v>
      </c>
      <c r="L84" s="56">
        <v>175.93291547257749</v>
      </c>
    </row>
    <row r="85" spans="2:12" x14ac:dyDescent="0.25">
      <c r="B85" s="79" t="s">
        <v>148</v>
      </c>
      <c r="C85" s="56">
        <v>222.40439964248199</v>
      </c>
      <c r="D85" s="56">
        <v>219.62434464695099</v>
      </c>
      <c r="E85" s="56">
        <v>208.50412466482686</v>
      </c>
      <c r="F85" s="56">
        <v>194.60384968717173</v>
      </c>
      <c r="G85" s="56">
        <v>180.70357470951663</v>
      </c>
      <c r="H85" s="56">
        <v>166.8032997318615</v>
      </c>
      <c r="I85" s="56">
        <v>152.90302475420637</v>
      </c>
      <c r="J85" s="56">
        <v>139.00274977655124</v>
      </c>
      <c r="K85" s="56">
        <v>125.10247479889613</v>
      </c>
      <c r="L85" s="56">
        <v>111.202199821241</v>
      </c>
    </row>
    <row r="86" spans="2:12" x14ac:dyDescent="0.25">
      <c r="B86" s="79" t="s">
        <v>149</v>
      </c>
      <c r="C86" s="56">
        <v>134.025453577614</v>
      </c>
      <c r="D86" s="56">
        <v>132.35013540789384</v>
      </c>
      <c r="E86" s="56">
        <v>125.64886272901313</v>
      </c>
      <c r="F86" s="56">
        <v>117.27227188041225</v>
      </c>
      <c r="G86" s="56">
        <v>108.89568103181138</v>
      </c>
      <c r="H86" s="56">
        <v>100.51909018321049</v>
      </c>
      <c r="I86" s="56">
        <v>92.142499334609624</v>
      </c>
      <c r="J86" s="56">
        <v>83.765908486008755</v>
      </c>
      <c r="K86" s="56">
        <v>75.389317637407871</v>
      </c>
      <c r="L86" s="56">
        <v>67.012726788807001</v>
      </c>
    </row>
    <row r="88" spans="2:12" x14ac:dyDescent="0.25">
      <c r="B88" s="75">
        <v>0.6</v>
      </c>
      <c r="C88" s="76" t="s">
        <v>150</v>
      </c>
    </row>
    <row r="89" spans="2:12" x14ac:dyDescent="0.25">
      <c r="B89" s="77"/>
      <c r="C89" s="78">
        <v>2010</v>
      </c>
      <c r="D89" s="78">
        <v>2011</v>
      </c>
      <c r="E89" s="78">
        <v>2015</v>
      </c>
      <c r="F89" s="78">
        <v>2020</v>
      </c>
      <c r="G89" s="78">
        <v>2025</v>
      </c>
      <c r="H89" s="78">
        <v>2030</v>
      </c>
      <c r="I89" s="78">
        <v>2035</v>
      </c>
      <c r="J89" s="78">
        <v>2040</v>
      </c>
      <c r="K89" s="78">
        <v>2045</v>
      </c>
      <c r="L89" s="78">
        <v>2050</v>
      </c>
    </row>
    <row r="90" spans="2:12" x14ac:dyDescent="0.25">
      <c r="B90" s="79" t="s">
        <v>141</v>
      </c>
      <c r="C90" s="56">
        <v>44.8900934986411</v>
      </c>
      <c r="D90" s="56">
        <v>44.216742096161482</v>
      </c>
      <c r="E90" s="56">
        <v>41.523336486243018</v>
      </c>
      <c r="F90" s="56">
        <v>38.156579473844936</v>
      </c>
      <c r="G90" s="56">
        <v>34.789822461446853</v>
      </c>
      <c r="H90" s="56">
        <v>31.423065449048767</v>
      </c>
      <c r="I90" s="56">
        <v>28.056308436650689</v>
      </c>
      <c r="J90" s="56">
        <v>24.689551424252606</v>
      </c>
      <c r="K90" s="56">
        <v>21.32279441185452</v>
      </c>
      <c r="L90" s="56">
        <v>17.956037399456442</v>
      </c>
    </row>
    <row r="91" spans="2:12" x14ac:dyDescent="0.25">
      <c r="B91" s="79" t="s">
        <v>142</v>
      </c>
      <c r="C91" s="56">
        <v>167.45777829628901</v>
      </c>
      <c r="D91" s="56">
        <v>164.94591162184466</v>
      </c>
      <c r="E91" s="56">
        <v>154.89844492406735</v>
      </c>
      <c r="F91" s="56">
        <v>142.33911155184566</v>
      </c>
      <c r="G91" s="56">
        <v>129.77977817962397</v>
      </c>
      <c r="H91" s="56">
        <v>117.2204448074023</v>
      </c>
      <c r="I91" s="56">
        <v>104.66111143518063</v>
      </c>
      <c r="J91" s="56">
        <v>92.101778062958957</v>
      </c>
      <c r="K91" s="56">
        <v>79.54244469073727</v>
      </c>
      <c r="L91" s="56">
        <v>66.983111318515611</v>
      </c>
    </row>
    <row r="92" spans="2:12" x14ac:dyDescent="0.25">
      <c r="B92" s="79" t="s">
        <v>143</v>
      </c>
      <c r="C92" s="56">
        <v>388.308948549371</v>
      </c>
      <c r="D92" s="56">
        <v>382.4843143211304</v>
      </c>
      <c r="E92" s="56">
        <v>359.18577740816818</v>
      </c>
      <c r="F92" s="56">
        <v>330.06260626696536</v>
      </c>
      <c r="G92" s="56">
        <v>300.93943512576254</v>
      </c>
      <c r="H92" s="56">
        <v>271.81626398455967</v>
      </c>
      <c r="I92" s="56">
        <v>242.69309284335688</v>
      </c>
      <c r="J92" s="56">
        <v>213.56992170215406</v>
      </c>
      <c r="K92" s="56">
        <v>184.44675056095122</v>
      </c>
      <c r="L92" s="56">
        <v>155.3235794197484</v>
      </c>
    </row>
    <row r="93" spans="2:12" x14ac:dyDescent="0.25">
      <c r="B93" s="79" t="s">
        <v>144</v>
      </c>
      <c r="C93" s="56">
        <v>216.11108302755201</v>
      </c>
      <c r="D93" s="56">
        <v>212.86941678213873</v>
      </c>
      <c r="E93" s="56">
        <v>199.90275180048562</v>
      </c>
      <c r="F93" s="56">
        <v>183.69442057341919</v>
      </c>
      <c r="G93" s="56">
        <v>167.48608934635283</v>
      </c>
      <c r="H93" s="56">
        <v>151.2777581192864</v>
      </c>
      <c r="I93" s="56">
        <v>135.06942689222001</v>
      </c>
      <c r="J93" s="56">
        <v>118.86109566515361</v>
      </c>
      <c r="K93" s="56">
        <v>102.6527644380872</v>
      </c>
      <c r="L93" s="56">
        <v>86.444433211020808</v>
      </c>
    </row>
    <row r="94" spans="2:12" x14ac:dyDescent="0.25">
      <c r="B94" s="79" t="s">
        <v>145</v>
      </c>
      <c r="C94" s="56">
        <v>409.14411310964698</v>
      </c>
      <c r="D94" s="56">
        <v>403.0069514130023</v>
      </c>
      <c r="E94" s="56">
        <v>378.45830462642346</v>
      </c>
      <c r="F94" s="56">
        <v>347.77249614319993</v>
      </c>
      <c r="G94" s="56">
        <v>317.08668765997641</v>
      </c>
      <c r="H94" s="56">
        <v>286.40087917675288</v>
      </c>
      <c r="I94" s="56">
        <v>255.71507069352936</v>
      </c>
      <c r="J94" s="56">
        <v>225.02926221030586</v>
      </c>
      <c r="K94" s="56">
        <v>194.34345372708231</v>
      </c>
      <c r="L94" s="56">
        <v>163.65764524385881</v>
      </c>
    </row>
    <row r="95" spans="2:12" x14ac:dyDescent="0.25">
      <c r="B95" s="79" t="s">
        <v>146</v>
      </c>
      <c r="C95" s="56">
        <v>214.14433696211901</v>
      </c>
      <c r="D95" s="56">
        <v>210.93217190768723</v>
      </c>
      <c r="E95" s="56">
        <v>198.08351168996009</v>
      </c>
      <c r="F95" s="56">
        <v>182.02268641780117</v>
      </c>
      <c r="G95" s="56">
        <v>165.96186114564225</v>
      </c>
      <c r="H95" s="56">
        <v>149.90103587348329</v>
      </c>
      <c r="I95" s="56">
        <v>133.84021060132437</v>
      </c>
      <c r="J95" s="56">
        <v>117.77938532916546</v>
      </c>
      <c r="K95" s="56">
        <v>101.71856005700653</v>
      </c>
      <c r="L95" s="56">
        <v>85.657734784847605</v>
      </c>
    </row>
    <row r="96" spans="2:12" x14ac:dyDescent="0.25">
      <c r="B96" s="79" t="s">
        <v>147</v>
      </c>
      <c r="C96" s="56">
        <v>351.86583094515498</v>
      </c>
      <c r="D96" s="56">
        <v>346.58784348097765</v>
      </c>
      <c r="E96" s="56">
        <v>325.47589362426839</v>
      </c>
      <c r="F96" s="56">
        <v>299.08595630338175</v>
      </c>
      <c r="G96" s="56">
        <v>272.6960189824951</v>
      </c>
      <c r="H96" s="56">
        <v>246.30608166160846</v>
      </c>
      <c r="I96" s="56">
        <v>219.91614434072187</v>
      </c>
      <c r="J96" s="56">
        <v>193.52620701983525</v>
      </c>
      <c r="K96" s="56">
        <v>167.13626969894861</v>
      </c>
      <c r="L96" s="56">
        <v>140.74633237806199</v>
      </c>
    </row>
    <row r="97" spans="2:12" x14ac:dyDescent="0.25">
      <c r="B97" s="79" t="s">
        <v>148</v>
      </c>
      <c r="C97" s="56">
        <v>222.40439964248199</v>
      </c>
      <c r="D97" s="56">
        <v>219.06833364784475</v>
      </c>
      <c r="E97" s="56">
        <v>205.72406966929586</v>
      </c>
      <c r="F97" s="56">
        <v>189.0437396961097</v>
      </c>
      <c r="G97" s="56">
        <v>172.36340972292354</v>
      </c>
      <c r="H97" s="56">
        <v>155.68307974973737</v>
      </c>
      <c r="I97" s="56">
        <v>139.00274977655124</v>
      </c>
      <c r="J97" s="56">
        <v>122.32241980336511</v>
      </c>
      <c r="K97" s="56">
        <v>105.64208983017895</v>
      </c>
      <c r="L97" s="56">
        <v>88.961759856992799</v>
      </c>
    </row>
    <row r="98" spans="2:12" x14ac:dyDescent="0.25">
      <c r="B98" s="79" t="s">
        <v>149</v>
      </c>
      <c r="C98" s="56">
        <v>134.025453577614</v>
      </c>
      <c r="D98" s="56">
        <v>132.01507177394978</v>
      </c>
      <c r="E98" s="56">
        <v>123.97354455929296</v>
      </c>
      <c r="F98" s="56">
        <v>113.92163554097189</v>
      </c>
      <c r="G98" s="56">
        <v>103.86972652265085</v>
      </c>
      <c r="H98" s="56">
        <v>93.817817504329795</v>
      </c>
      <c r="I98" s="56">
        <v>83.765908486008755</v>
      </c>
      <c r="J98" s="56">
        <v>73.713999467687714</v>
      </c>
      <c r="K98" s="56">
        <v>63.662090449366644</v>
      </c>
      <c r="L98" s="56">
        <v>53.610181431045604</v>
      </c>
    </row>
    <row r="100" spans="2:12" x14ac:dyDescent="0.25">
      <c r="B100" s="75">
        <v>0.7</v>
      </c>
      <c r="C100" s="76" t="s">
        <v>150</v>
      </c>
    </row>
    <row r="101" spans="2:12" x14ac:dyDescent="0.25">
      <c r="B101" s="77"/>
      <c r="C101" s="78">
        <v>2010</v>
      </c>
      <c r="D101" s="78">
        <v>2011</v>
      </c>
      <c r="E101" s="78">
        <v>2015</v>
      </c>
      <c r="F101" s="78">
        <v>2020</v>
      </c>
      <c r="G101" s="78">
        <v>2025</v>
      </c>
      <c r="H101" s="78">
        <v>2030</v>
      </c>
      <c r="I101" s="78">
        <v>2035</v>
      </c>
      <c r="J101" s="78">
        <v>2040</v>
      </c>
      <c r="K101" s="78">
        <v>2045</v>
      </c>
      <c r="L101" s="78">
        <v>2050</v>
      </c>
    </row>
    <row r="102" spans="2:12" x14ac:dyDescent="0.25">
      <c r="B102" s="79" t="s">
        <v>141</v>
      </c>
      <c r="C102" s="56">
        <v>44.8900934986411</v>
      </c>
      <c r="D102" s="56">
        <v>44.104516862414883</v>
      </c>
      <c r="E102" s="56">
        <v>40.962210317509999</v>
      </c>
      <c r="F102" s="56">
        <v>37.034327136378906</v>
      </c>
      <c r="G102" s="56">
        <v>33.106443955247812</v>
      </c>
      <c r="H102" s="56">
        <v>29.178560774116715</v>
      </c>
      <c r="I102" s="56">
        <v>25.250677592985618</v>
      </c>
      <c r="J102" s="56">
        <v>21.322794411854527</v>
      </c>
      <c r="K102" s="56">
        <v>17.39491123072343</v>
      </c>
      <c r="L102" s="56">
        <v>13.467028049592333</v>
      </c>
    </row>
    <row r="103" spans="2:12" x14ac:dyDescent="0.25">
      <c r="B103" s="79" t="s">
        <v>142</v>
      </c>
      <c r="C103" s="56">
        <v>167.45777829628901</v>
      </c>
      <c r="D103" s="56">
        <v>164.52726717610395</v>
      </c>
      <c r="E103" s="56">
        <v>152.80522269536371</v>
      </c>
      <c r="F103" s="56">
        <v>138.15266709443841</v>
      </c>
      <c r="G103" s="56">
        <v>123.50011149351315</v>
      </c>
      <c r="H103" s="56">
        <v>108.84755589258786</v>
      </c>
      <c r="I103" s="56">
        <v>94.195000291662566</v>
      </c>
      <c r="J103" s="56">
        <v>79.542444690737298</v>
      </c>
      <c r="K103" s="56">
        <v>64.889889089812002</v>
      </c>
      <c r="L103" s="56">
        <v>50.237333488886712</v>
      </c>
    </row>
    <row r="104" spans="2:12" x14ac:dyDescent="0.25">
      <c r="B104" s="79" t="s">
        <v>143</v>
      </c>
      <c r="C104" s="56">
        <v>388.308948549371</v>
      </c>
      <c r="D104" s="56">
        <v>381.51354194975704</v>
      </c>
      <c r="E104" s="56">
        <v>354.33191555130105</v>
      </c>
      <c r="F104" s="56">
        <v>320.35488255323105</v>
      </c>
      <c r="G104" s="56">
        <v>286.37784955516111</v>
      </c>
      <c r="H104" s="56">
        <v>252.40081655709116</v>
      </c>
      <c r="I104" s="56">
        <v>218.42378355902119</v>
      </c>
      <c r="J104" s="56">
        <v>184.44675056095124</v>
      </c>
      <c r="K104" s="56">
        <v>150.4697175628813</v>
      </c>
      <c r="L104" s="56">
        <v>116.49268456481131</v>
      </c>
    </row>
    <row r="105" spans="2:12" x14ac:dyDescent="0.25">
      <c r="B105" s="79" t="s">
        <v>144</v>
      </c>
      <c r="C105" s="56">
        <v>216.11108302755201</v>
      </c>
      <c r="D105" s="56">
        <v>212.32913907456987</v>
      </c>
      <c r="E105" s="56">
        <v>197.20136326264119</v>
      </c>
      <c r="F105" s="56">
        <v>178.2916434977304</v>
      </c>
      <c r="G105" s="56">
        <v>159.38192373281962</v>
      </c>
      <c r="H105" s="56">
        <v>140.47220396790883</v>
      </c>
      <c r="I105" s="56">
        <v>121.56248420299801</v>
      </c>
      <c r="J105" s="56">
        <v>102.65276443808723</v>
      </c>
      <c r="K105" s="56">
        <v>83.743044673176414</v>
      </c>
      <c r="L105" s="56">
        <v>64.83332490826561</v>
      </c>
    </row>
    <row r="106" spans="2:12" x14ac:dyDescent="0.25">
      <c r="B106" s="79" t="s">
        <v>145</v>
      </c>
      <c r="C106" s="56">
        <v>409.14411310964698</v>
      </c>
      <c r="D106" s="56">
        <v>401.98409113022819</v>
      </c>
      <c r="E106" s="56">
        <v>373.34400321255288</v>
      </c>
      <c r="F106" s="56">
        <v>337.54389331545872</v>
      </c>
      <c r="G106" s="56">
        <v>301.74378341836467</v>
      </c>
      <c r="H106" s="56">
        <v>265.94367352127057</v>
      </c>
      <c r="I106" s="56">
        <v>230.14356362417644</v>
      </c>
      <c r="J106" s="56">
        <v>194.34345372708236</v>
      </c>
      <c r="K106" s="56">
        <v>158.54334382998823</v>
      </c>
      <c r="L106" s="56">
        <v>122.74323393289411</v>
      </c>
    </row>
    <row r="107" spans="2:12" x14ac:dyDescent="0.25">
      <c r="B107" s="79" t="s">
        <v>146</v>
      </c>
      <c r="C107" s="56">
        <v>214.14433696211901</v>
      </c>
      <c r="D107" s="56">
        <v>210.39681106528195</v>
      </c>
      <c r="E107" s="56">
        <v>195.40670747793359</v>
      </c>
      <c r="F107" s="56">
        <v>176.66907799374818</v>
      </c>
      <c r="G107" s="56">
        <v>157.93144850956278</v>
      </c>
      <c r="H107" s="56">
        <v>139.19381902537737</v>
      </c>
      <c r="I107" s="56">
        <v>120.45618954119195</v>
      </c>
      <c r="J107" s="56">
        <v>101.71856005700656</v>
      </c>
      <c r="K107" s="56">
        <v>82.980930572821137</v>
      </c>
      <c r="L107" s="56">
        <v>64.243301088635718</v>
      </c>
    </row>
    <row r="108" spans="2:12" x14ac:dyDescent="0.25">
      <c r="B108" s="79" t="s">
        <v>147</v>
      </c>
      <c r="C108" s="56">
        <v>351.86583094515498</v>
      </c>
      <c r="D108" s="56">
        <v>345.70817890361479</v>
      </c>
      <c r="E108" s="56">
        <v>321.07757073745393</v>
      </c>
      <c r="F108" s="56">
        <v>290.28931052975287</v>
      </c>
      <c r="G108" s="56">
        <v>259.50105032205181</v>
      </c>
      <c r="H108" s="56">
        <v>228.71279011435075</v>
      </c>
      <c r="I108" s="56">
        <v>197.92452990664967</v>
      </c>
      <c r="J108" s="56">
        <v>167.13626969894864</v>
      </c>
      <c r="K108" s="56">
        <v>136.34800949124758</v>
      </c>
      <c r="L108" s="56">
        <v>105.55974928354651</v>
      </c>
    </row>
    <row r="109" spans="2:12" x14ac:dyDescent="0.25">
      <c r="B109" s="79" t="s">
        <v>148</v>
      </c>
      <c r="C109" s="56">
        <v>222.40439964248199</v>
      </c>
      <c r="D109" s="56">
        <v>218.51232264873858</v>
      </c>
      <c r="E109" s="56">
        <v>202.9440146737648</v>
      </c>
      <c r="F109" s="56">
        <v>183.48362970504763</v>
      </c>
      <c r="G109" s="56">
        <v>164.02324473633047</v>
      </c>
      <c r="H109" s="56">
        <v>144.5628597676133</v>
      </c>
      <c r="I109" s="56">
        <v>125.10247479889613</v>
      </c>
      <c r="J109" s="56">
        <v>105.64208983017896</v>
      </c>
      <c r="K109" s="56">
        <v>86.181704861461782</v>
      </c>
      <c r="L109" s="56">
        <v>66.721319892744603</v>
      </c>
    </row>
    <row r="110" spans="2:12" x14ac:dyDescent="0.25">
      <c r="B110" s="79" t="s">
        <v>149</v>
      </c>
      <c r="C110" s="56">
        <v>134.025453577614</v>
      </c>
      <c r="D110" s="56">
        <v>131.68000814000575</v>
      </c>
      <c r="E110" s="56">
        <v>122.29822638957278</v>
      </c>
      <c r="F110" s="56">
        <v>110.57099920153155</v>
      </c>
      <c r="G110" s="56">
        <v>98.843772013490337</v>
      </c>
      <c r="H110" s="56">
        <v>87.116544825449111</v>
      </c>
      <c r="I110" s="56">
        <v>75.389317637407871</v>
      </c>
      <c r="J110" s="56">
        <v>63.662090449366666</v>
      </c>
      <c r="K110" s="56">
        <v>51.934863261325432</v>
      </c>
      <c r="L110" s="56">
        <v>40.207636073284206</v>
      </c>
    </row>
    <row r="112" spans="2:12" x14ac:dyDescent="0.25">
      <c r="B112" s="75">
        <v>0.8</v>
      </c>
      <c r="C112" s="76" t="s">
        <v>150</v>
      </c>
    </row>
    <row r="113" spans="2:12" x14ac:dyDescent="0.25">
      <c r="B113" s="77"/>
      <c r="C113" s="78">
        <v>2010</v>
      </c>
      <c r="D113" s="78">
        <v>2011</v>
      </c>
      <c r="E113" s="78">
        <v>2015</v>
      </c>
      <c r="F113" s="78">
        <v>2020</v>
      </c>
      <c r="G113" s="78">
        <v>2025</v>
      </c>
      <c r="H113" s="78">
        <v>2030</v>
      </c>
      <c r="I113" s="78">
        <v>2035</v>
      </c>
      <c r="J113" s="78">
        <v>2040</v>
      </c>
      <c r="K113" s="78">
        <v>2045</v>
      </c>
      <c r="L113" s="78">
        <v>2050</v>
      </c>
    </row>
    <row r="114" spans="2:12" x14ac:dyDescent="0.25">
      <c r="B114" s="79" t="s">
        <v>141</v>
      </c>
      <c r="C114" s="56">
        <v>44.8900934986411</v>
      </c>
      <c r="D114" s="56">
        <v>43.992291628668276</v>
      </c>
      <c r="E114" s="56">
        <v>40.401084148776988</v>
      </c>
      <c r="F114" s="56">
        <v>35.912074798912883</v>
      </c>
      <c r="G114" s="56">
        <v>31.423065449048767</v>
      </c>
      <c r="H114" s="56">
        <v>26.934056099184659</v>
      </c>
      <c r="I114" s="56">
        <v>22.44504674932055</v>
      </c>
      <c r="J114" s="56">
        <v>17.956037399456442</v>
      </c>
      <c r="K114" s="56">
        <v>13.467028049592328</v>
      </c>
      <c r="L114" s="56">
        <v>8.9780186997282172</v>
      </c>
    </row>
    <row r="115" spans="2:12" x14ac:dyDescent="0.25">
      <c r="B115" s="79" t="s">
        <v>142</v>
      </c>
      <c r="C115" s="56">
        <v>167.45777829628901</v>
      </c>
      <c r="D115" s="56">
        <v>164.10862273036324</v>
      </c>
      <c r="E115" s="56">
        <v>150.7120004666601</v>
      </c>
      <c r="F115" s="56">
        <v>133.96622263703122</v>
      </c>
      <c r="G115" s="56">
        <v>117.2204448074023</v>
      </c>
      <c r="H115" s="56">
        <v>100.4746669777734</v>
      </c>
      <c r="I115" s="56">
        <v>83.728889148144503</v>
      </c>
      <c r="J115" s="56">
        <v>66.983111318515611</v>
      </c>
      <c r="K115" s="56">
        <v>50.237333488886691</v>
      </c>
      <c r="L115" s="56">
        <v>33.491555659257791</v>
      </c>
    </row>
    <row r="116" spans="2:12" x14ac:dyDescent="0.25">
      <c r="B116" s="79" t="s">
        <v>143</v>
      </c>
      <c r="C116" s="56">
        <v>388.308948549371</v>
      </c>
      <c r="D116" s="56">
        <v>380.54276957838357</v>
      </c>
      <c r="E116" s="56">
        <v>349.47805369443392</v>
      </c>
      <c r="F116" s="56">
        <v>310.6471588394968</v>
      </c>
      <c r="G116" s="56">
        <v>271.81626398455967</v>
      </c>
      <c r="H116" s="56">
        <v>232.9853691296226</v>
      </c>
      <c r="I116" s="56">
        <v>194.1544742746855</v>
      </c>
      <c r="J116" s="56">
        <v>155.3235794197484</v>
      </c>
      <c r="K116" s="56">
        <v>116.49268456481127</v>
      </c>
      <c r="L116" s="56">
        <v>77.661789709874185</v>
      </c>
    </row>
    <row r="117" spans="2:12" x14ac:dyDescent="0.25">
      <c r="B117" s="79" t="s">
        <v>144</v>
      </c>
      <c r="C117" s="56">
        <v>216.11108302755201</v>
      </c>
      <c r="D117" s="56">
        <v>211.78886136700098</v>
      </c>
      <c r="E117" s="56">
        <v>194.49997472479683</v>
      </c>
      <c r="F117" s="56">
        <v>172.88886642204162</v>
      </c>
      <c r="G117" s="56">
        <v>151.2777581192864</v>
      </c>
      <c r="H117" s="56">
        <v>129.66664981653119</v>
      </c>
      <c r="I117" s="56">
        <v>108.05554151377601</v>
      </c>
      <c r="J117" s="56">
        <v>86.444433211020808</v>
      </c>
      <c r="K117" s="56">
        <v>64.833324908265595</v>
      </c>
      <c r="L117" s="56">
        <v>43.22221660551039</v>
      </c>
    </row>
    <row r="118" spans="2:12" x14ac:dyDescent="0.25">
      <c r="B118" s="79" t="s">
        <v>145</v>
      </c>
      <c r="C118" s="56">
        <v>409.14411310964698</v>
      </c>
      <c r="D118" s="56">
        <v>400.96123084745403</v>
      </c>
      <c r="E118" s="56">
        <v>368.2297017986823</v>
      </c>
      <c r="F118" s="56">
        <v>327.31529048771762</v>
      </c>
      <c r="G118" s="56">
        <v>286.40087917675288</v>
      </c>
      <c r="H118" s="56">
        <v>245.48646786578817</v>
      </c>
      <c r="I118" s="56">
        <v>204.57205655482349</v>
      </c>
      <c r="J118" s="56">
        <v>163.65764524385881</v>
      </c>
      <c r="K118" s="56">
        <v>122.74323393289407</v>
      </c>
      <c r="L118" s="56">
        <v>81.828822621929376</v>
      </c>
    </row>
    <row r="119" spans="2:12" x14ac:dyDescent="0.25">
      <c r="B119" s="79" t="s">
        <v>146</v>
      </c>
      <c r="C119" s="56">
        <v>214.14433696211901</v>
      </c>
      <c r="D119" s="56">
        <v>209.86145022287664</v>
      </c>
      <c r="E119" s="56">
        <v>192.72990326590713</v>
      </c>
      <c r="F119" s="56">
        <v>171.31546956969521</v>
      </c>
      <c r="G119" s="56">
        <v>149.90103587348329</v>
      </c>
      <c r="H119" s="56">
        <v>128.48660217727141</v>
      </c>
      <c r="I119" s="56">
        <v>107.07216848105951</v>
      </c>
      <c r="J119" s="56">
        <v>85.657734784847605</v>
      </c>
      <c r="K119" s="56">
        <v>64.24330108863569</v>
      </c>
      <c r="L119" s="56">
        <v>42.828867392423795</v>
      </c>
    </row>
    <row r="120" spans="2:12" x14ac:dyDescent="0.25">
      <c r="B120" s="79" t="s">
        <v>147</v>
      </c>
      <c r="C120" s="56">
        <v>351.86583094515498</v>
      </c>
      <c r="D120" s="56">
        <v>344.82851432625188</v>
      </c>
      <c r="E120" s="56">
        <v>316.67924785063951</v>
      </c>
      <c r="F120" s="56">
        <v>281.49266475612399</v>
      </c>
      <c r="G120" s="56">
        <v>246.30608166160846</v>
      </c>
      <c r="H120" s="56">
        <v>211.11949856709299</v>
      </c>
      <c r="I120" s="56">
        <v>175.93291547257749</v>
      </c>
      <c r="J120" s="56">
        <v>140.74633237806199</v>
      </c>
      <c r="K120" s="56">
        <v>105.55974928354647</v>
      </c>
      <c r="L120" s="56">
        <v>70.373166189030982</v>
      </c>
    </row>
    <row r="121" spans="2:12" x14ac:dyDescent="0.25">
      <c r="B121" s="79" t="s">
        <v>148</v>
      </c>
      <c r="C121" s="56">
        <v>222.40439964248199</v>
      </c>
      <c r="D121" s="56">
        <v>217.95631164963234</v>
      </c>
      <c r="E121" s="56">
        <v>200.16395967823379</v>
      </c>
      <c r="F121" s="56">
        <v>177.9235197139856</v>
      </c>
      <c r="G121" s="56">
        <v>155.68307974973737</v>
      </c>
      <c r="H121" s="56">
        <v>133.44263978548918</v>
      </c>
      <c r="I121" s="56">
        <v>111.202199821241</v>
      </c>
      <c r="J121" s="56">
        <v>88.961759856992799</v>
      </c>
      <c r="K121" s="56">
        <v>66.721319892744589</v>
      </c>
      <c r="L121" s="56">
        <v>44.480879928496385</v>
      </c>
    </row>
    <row r="122" spans="2:12" x14ac:dyDescent="0.25">
      <c r="B122" s="79" t="s">
        <v>149</v>
      </c>
      <c r="C122" s="56">
        <v>134.025453577614</v>
      </c>
      <c r="D122" s="56">
        <v>131.34494450606172</v>
      </c>
      <c r="E122" s="56">
        <v>120.6229082198526</v>
      </c>
      <c r="F122" s="56">
        <v>107.22036286209121</v>
      </c>
      <c r="G122" s="56">
        <v>93.817817504329795</v>
      </c>
      <c r="H122" s="56">
        <v>80.415272146568398</v>
      </c>
      <c r="I122" s="56">
        <v>67.012726788807001</v>
      </c>
      <c r="J122" s="56">
        <v>53.610181431045604</v>
      </c>
      <c r="K122" s="56">
        <v>40.207636073284192</v>
      </c>
      <c r="L122" s="56">
        <v>26.805090715522795</v>
      </c>
    </row>
    <row r="125" spans="2:12" x14ac:dyDescent="0.25">
      <c r="B125" s="57" t="s">
        <v>151</v>
      </c>
    </row>
    <row r="126" spans="2:12" x14ac:dyDescent="0.25">
      <c r="B126" s="80" t="s">
        <v>152</v>
      </c>
      <c r="C126"/>
      <c r="D126"/>
      <c r="E126"/>
      <c r="F126"/>
      <c r="G126"/>
      <c r="H126"/>
      <c r="I126"/>
    </row>
    <row r="127" spans="2:12" x14ac:dyDescent="0.25">
      <c r="B127"/>
      <c r="C127"/>
      <c r="D127"/>
      <c r="E127"/>
      <c r="F127"/>
      <c r="G127"/>
      <c r="H127"/>
      <c r="I127"/>
    </row>
    <row r="128" spans="2:12" x14ac:dyDescent="0.25">
      <c r="B128"/>
      <c r="C128"/>
      <c r="D128"/>
      <c r="E128" t="s">
        <v>153</v>
      </c>
      <c r="F128"/>
      <c r="G128"/>
      <c r="H128"/>
      <c r="I128"/>
    </row>
    <row r="129" spans="2:15" ht="15.75" thickBot="1" x14ac:dyDescent="0.25">
      <c r="B129" s="33" t="s">
        <v>154</v>
      </c>
      <c r="C129" s="33" t="s">
        <v>155</v>
      </c>
      <c r="D129" s="33" t="s">
        <v>125</v>
      </c>
      <c r="E129" s="33" t="s">
        <v>123</v>
      </c>
      <c r="F129" s="33" t="s">
        <v>156</v>
      </c>
      <c r="G129" s="33" t="s">
        <v>157</v>
      </c>
      <c r="H129" s="33" t="s">
        <v>158</v>
      </c>
      <c r="I129" s="33" t="s">
        <v>159</v>
      </c>
    </row>
    <row r="130" spans="2:15" x14ac:dyDescent="0.25">
      <c r="B130" t="s">
        <v>160</v>
      </c>
      <c r="C130" t="s">
        <v>139</v>
      </c>
      <c r="D130">
        <v>2010</v>
      </c>
      <c r="E130" t="s">
        <v>161</v>
      </c>
      <c r="F130">
        <v>1</v>
      </c>
      <c r="G130">
        <v>2148.3520376088704</v>
      </c>
      <c r="H130">
        <v>5</v>
      </c>
      <c r="I130" t="s">
        <v>162</v>
      </c>
    </row>
    <row r="131" spans="2:15" x14ac:dyDescent="0.25">
      <c r="B131" t="s">
        <v>160</v>
      </c>
      <c r="C131" t="s">
        <v>139</v>
      </c>
      <c r="D131">
        <v>2011</v>
      </c>
      <c r="E131" t="s">
        <v>161</v>
      </c>
      <c r="F131">
        <v>1</v>
      </c>
      <c r="G131">
        <v>2148.3520376088704</v>
      </c>
      <c r="H131">
        <v>5</v>
      </c>
      <c r="I131" t="s">
        <v>162</v>
      </c>
    </row>
    <row r="132" spans="2:15" x14ac:dyDescent="0.25">
      <c r="B132" t="s">
        <v>160</v>
      </c>
      <c r="C132" t="s">
        <v>139</v>
      </c>
      <c r="D132">
        <v>2015</v>
      </c>
      <c r="E132" t="s">
        <v>161</v>
      </c>
      <c r="F132">
        <v>1</v>
      </c>
      <c r="G132">
        <v>2148.3520376088704</v>
      </c>
      <c r="H132">
        <v>5</v>
      </c>
      <c r="I132" t="s">
        <v>162</v>
      </c>
    </row>
    <row r="133" spans="2:15" x14ac:dyDescent="0.25">
      <c r="B133" t="s">
        <v>160</v>
      </c>
      <c r="C133" t="s">
        <v>139</v>
      </c>
      <c r="D133">
        <v>2020</v>
      </c>
      <c r="E133" t="s">
        <v>161</v>
      </c>
      <c r="F133">
        <v>1</v>
      </c>
      <c r="G133">
        <v>2148.3520376088704</v>
      </c>
      <c r="H133">
        <v>5</v>
      </c>
      <c r="I133" t="s">
        <v>162</v>
      </c>
    </row>
    <row r="134" spans="2:15" x14ac:dyDescent="0.25">
      <c r="B134" t="s">
        <v>160</v>
      </c>
      <c r="C134" t="s">
        <v>139</v>
      </c>
      <c r="D134">
        <v>2025</v>
      </c>
      <c r="E134" t="s">
        <v>161</v>
      </c>
      <c r="F134">
        <v>1</v>
      </c>
      <c r="G134">
        <v>2148.3520376088704</v>
      </c>
      <c r="H134">
        <v>5</v>
      </c>
      <c r="I134" t="s">
        <v>162</v>
      </c>
    </row>
    <row r="135" spans="2:15" x14ac:dyDescent="0.25">
      <c r="B135" t="s">
        <v>160</v>
      </c>
      <c r="C135" t="s">
        <v>139</v>
      </c>
      <c r="D135">
        <v>2030</v>
      </c>
      <c r="E135" t="s">
        <v>161</v>
      </c>
      <c r="F135">
        <v>1</v>
      </c>
      <c r="G135">
        <v>2148.3520376088704</v>
      </c>
      <c r="H135">
        <v>5</v>
      </c>
      <c r="I135" t="s">
        <v>162</v>
      </c>
    </row>
    <row r="136" spans="2:15" x14ac:dyDescent="0.25">
      <c r="B136" t="s">
        <v>160</v>
      </c>
      <c r="C136" t="s">
        <v>139</v>
      </c>
      <c r="D136">
        <v>2035</v>
      </c>
      <c r="E136" t="s">
        <v>161</v>
      </c>
      <c r="F136">
        <v>1</v>
      </c>
      <c r="G136">
        <v>2148.3520376088704</v>
      </c>
      <c r="H136">
        <v>5</v>
      </c>
      <c r="I136" t="s">
        <v>162</v>
      </c>
    </row>
    <row r="137" spans="2:15" x14ac:dyDescent="0.25">
      <c r="B137" t="s">
        <v>160</v>
      </c>
      <c r="C137" t="s">
        <v>139</v>
      </c>
      <c r="D137">
        <v>2040</v>
      </c>
      <c r="E137" t="s">
        <v>161</v>
      </c>
      <c r="F137">
        <v>1</v>
      </c>
      <c r="G137">
        <v>2148.3520376088704</v>
      </c>
      <c r="H137">
        <v>5</v>
      </c>
      <c r="I137" t="s">
        <v>162</v>
      </c>
    </row>
    <row r="138" spans="2:15" x14ac:dyDescent="0.25">
      <c r="B138" t="s">
        <v>160</v>
      </c>
      <c r="C138" t="s">
        <v>139</v>
      </c>
      <c r="D138">
        <v>2045</v>
      </c>
      <c r="E138" t="s">
        <v>161</v>
      </c>
      <c r="F138">
        <v>1</v>
      </c>
      <c r="G138">
        <v>2148.3520376088704</v>
      </c>
      <c r="H138">
        <v>5</v>
      </c>
      <c r="I138" t="s">
        <v>162</v>
      </c>
    </row>
    <row r="139" spans="2:15" x14ac:dyDescent="0.25">
      <c r="B139" t="s">
        <v>160</v>
      </c>
      <c r="C139" t="s">
        <v>139</v>
      </c>
      <c r="D139">
        <v>2050</v>
      </c>
      <c r="E139" t="s">
        <v>161</v>
      </c>
      <c r="F139">
        <v>1</v>
      </c>
      <c r="G139">
        <v>2148.3520376088704</v>
      </c>
      <c r="H139">
        <v>5</v>
      </c>
      <c r="I139" t="s">
        <v>162</v>
      </c>
    </row>
    <row r="141" spans="2:15" x14ac:dyDescent="0.25">
      <c r="B141" s="57" t="s">
        <v>163</v>
      </c>
    </row>
    <row r="142" spans="2:15" x14ac:dyDescent="0.25">
      <c r="B142" s="29" t="s">
        <v>164</v>
      </c>
      <c r="C142"/>
      <c r="D142"/>
      <c r="E142"/>
      <c r="F142"/>
      <c r="G142"/>
      <c r="H142"/>
      <c r="I142"/>
      <c r="J142"/>
      <c r="K142"/>
      <c r="L142"/>
      <c r="M142"/>
      <c r="N142"/>
      <c r="O142" s="30"/>
    </row>
    <row r="143" spans="2:15" ht="15.75" thickBot="1" x14ac:dyDescent="0.25">
      <c r="B143" s="31" t="s">
        <v>122</v>
      </c>
      <c r="C143" s="31" t="s">
        <v>123</v>
      </c>
      <c r="D143" s="31" t="s">
        <v>124</v>
      </c>
      <c r="E143" s="31" t="s">
        <v>125</v>
      </c>
      <c r="F143" s="32" t="s">
        <v>141</v>
      </c>
      <c r="G143" s="32" t="s">
        <v>142</v>
      </c>
      <c r="H143" s="32" t="s">
        <v>143</v>
      </c>
      <c r="I143" s="32" t="s">
        <v>144</v>
      </c>
      <c r="J143" s="32" t="s">
        <v>145</v>
      </c>
      <c r="K143" s="32" t="s">
        <v>146</v>
      </c>
      <c r="L143" s="32" t="s">
        <v>147</v>
      </c>
      <c r="M143" s="32" t="s">
        <v>148</v>
      </c>
      <c r="N143" s="32" t="s">
        <v>149</v>
      </c>
      <c r="O143" s="33" t="s">
        <v>155</v>
      </c>
    </row>
    <row r="144" spans="2:15" x14ac:dyDescent="0.25">
      <c r="B144"/>
      <c r="C144" t="s">
        <v>161</v>
      </c>
      <c r="D144" t="s">
        <v>165</v>
      </c>
      <c r="E144">
        <v>2010</v>
      </c>
      <c r="F144" s="69">
        <v>44.8900934986411</v>
      </c>
      <c r="G144" s="69">
        <v>167.45777829628901</v>
      </c>
      <c r="H144" s="69">
        <v>388.308948549371</v>
      </c>
      <c r="I144" s="69">
        <v>216.11108302755201</v>
      </c>
      <c r="J144" s="69">
        <v>409.14411310964698</v>
      </c>
      <c r="K144" s="69">
        <v>214.14433696211901</v>
      </c>
      <c r="L144" s="69">
        <v>351.86583094515498</v>
      </c>
      <c r="M144" s="69">
        <v>222.40439964248199</v>
      </c>
      <c r="N144" s="69">
        <v>134.025453577614</v>
      </c>
      <c r="O144" t="s">
        <v>139</v>
      </c>
    </row>
    <row r="145" spans="2:15" x14ac:dyDescent="0.25">
      <c r="B145"/>
      <c r="C145" t="s">
        <v>161</v>
      </c>
      <c r="D145" t="s">
        <v>165</v>
      </c>
      <c r="E145">
        <v>2011</v>
      </c>
      <c r="F145" s="69">
        <v>44.8900934986411</v>
      </c>
      <c r="G145" s="69">
        <v>167.45777829628901</v>
      </c>
      <c r="H145" s="69">
        <v>388.308948549371</v>
      </c>
      <c r="I145" s="69">
        <v>216.11108302755201</v>
      </c>
      <c r="J145" s="69">
        <v>409.14411310964698</v>
      </c>
      <c r="K145" s="69">
        <v>214.14433696211901</v>
      </c>
      <c r="L145" s="69">
        <v>351.86583094515498</v>
      </c>
      <c r="M145" s="69">
        <v>222.40439964248199</v>
      </c>
      <c r="N145" s="69">
        <v>134.025453577614</v>
      </c>
      <c r="O145" t="s">
        <v>139</v>
      </c>
    </row>
    <row r="146" spans="2:15" x14ac:dyDescent="0.25">
      <c r="B146"/>
      <c r="C146" t="s">
        <v>161</v>
      </c>
      <c r="D146" t="s">
        <v>165</v>
      </c>
      <c r="E146">
        <v>2015</v>
      </c>
      <c r="F146" s="69">
        <v>44.8900934986411</v>
      </c>
      <c r="G146" s="69">
        <v>167.45777829628901</v>
      </c>
      <c r="H146" s="69">
        <v>388.308948549371</v>
      </c>
      <c r="I146" s="69">
        <v>216.11108302755201</v>
      </c>
      <c r="J146" s="69">
        <v>409.14411310964698</v>
      </c>
      <c r="K146" s="69">
        <v>214.14433696211901</v>
      </c>
      <c r="L146" s="69">
        <v>351.86583094515498</v>
      </c>
      <c r="M146" s="69">
        <v>222.40439964248199</v>
      </c>
      <c r="N146" s="69">
        <v>134.025453577614</v>
      </c>
      <c r="O146" t="s">
        <v>139</v>
      </c>
    </row>
    <row r="147" spans="2:15" x14ac:dyDescent="0.25">
      <c r="B147"/>
      <c r="C147" t="s">
        <v>161</v>
      </c>
      <c r="D147" t="s">
        <v>165</v>
      </c>
      <c r="E147">
        <v>2020</v>
      </c>
      <c r="F147" s="69">
        <v>44.8900934986411</v>
      </c>
      <c r="G147" s="69">
        <v>167.45777829628901</v>
      </c>
      <c r="H147" s="69">
        <v>388.308948549371</v>
      </c>
      <c r="I147" s="69">
        <v>216.11108302755201</v>
      </c>
      <c r="J147" s="69">
        <v>409.14411310964698</v>
      </c>
      <c r="K147" s="69">
        <v>214.14433696211901</v>
      </c>
      <c r="L147" s="69">
        <v>351.86583094515498</v>
      </c>
      <c r="M147" s="69">
        <v>222.40439964248199</v>
      </c>
      <c r="N147" s="69">
        <v>134.025453577614</v>
      </c>
      <c r="O147" t="s">
        <v>139</v>
      </c>
    </row>
    <row r="148" spans="2:15" x14ac:dyDescent="0.25">
      <c r="B148"/>
      <c r="C148" t="s">
        <v>161</v>
      </c>
      <c r="D148" t="s">
        <v>165</v>
      </c>
      <c r="E148">
        <v>2025</v>
      </c>
      <c r="F148" s="69">
        <v>44.8900934986411</v>
      </c>
      <c r="G148" s="69">
        <v>167.45777829628901</v>
      </c>
      <c r="H148" s="69">
        <v>388.308948549371</v>
      </c>
      <c r="I148" s="69">
        <v>216.11108302755201</v>
      </c>
      <c r="J148" s="69">
        <v>409.14411310964698</v>
      </c>
      <c r="K148" s="69">
        <v>214.14433696211901</v>
      </c>
      <c r="L148" s="69">
        <v>351.86583094515498</v>
      </c>
      <c r="M148" s="69">
        <v>222.40439964248199</v>
      </c>
      <c r="N148" s="69">
        <v>134.025453577614</v>
      </c>
      <c r="O148" t="s">
        <v>139</v>
      </c>
    </row>
    <row r="149" spans="2:15" x14ac:dyDescent="0.25">
      <c r="B149"/>
      <c r="C149" t="s">
        <v>161</v>
      </c>
      <c r="D149" t="s">
        <v>165</v>
      </c>
      <c r="E149">
        <v>2030</v>
      </c>
      <c r="F149" s="69">
        <v>44.8900934986411</v>
      </c>
      <c r="G149" s="69">
        <v>167.45777829628901</v>
      </c>
      <c r="H149" s="69">
        <v>388.308948549371</v>
      </c>
      <c r="I149" s="69">
        <v>216.11108302755201</v>
      </c>
      <c r="J149" s="69">
        <v>409.14411310964698</v>
      </c>
      <c r="K149" s="69">
        <v>214.14433696211901</v>
      </c>
      <c r="L149" s="69">
        <v>351.86583094515498</v>
      </c>
      <c r="M149" s="69">
        <v>222.40439964248199</v>
      </c>
      <c r="N149" s="69">
        <v>134.025453577614</v>
      </c>
      <c r="O149" t="s">
        <v>139</v>
      </c>
    </row>
    <row r="150" spans="2:15" x14ac:dyDescent="0.25">
      <c r="B150"/>
      <c r="C150" t="s">
        <v>161</v>
      </c>
      <c r="D150" t="s">
        <v>165</v>
      </c>
      <c r="E150">
        <v>2035</v>
      </c>
      <c r="F150" s="69">
        <v>44.8900934986411</v>
      </c>
      <c r="G150" s="69">
        <v>167.45777829628901</v>
      </c>
      <c r="H150" s="69">
        <v>388.308948549371</v>
      </c>
      <c r="I150" s="69">
        <v>216.11108302755201</v>
      </c>
      <c r="J150" s="69">
        <v>409.14411310964698</v>
      </c>
      <c r="K150" s="69">
        <v>214.14433696211901</v>
      </c>
      <c r="L150" s="69">
        <v>351.86583094515498</v>
      </c>
      <c r="M150" s="69">
        <v>222.40439964248199</v>
      </c>
      <c r="N150" s="69">
        <v>134.025453577614</v>
      </c>
      <c r="O150" t="s">
        <v>139</v>
      </c>
    </row>
    <row r="151" spans="2:15" x14ac:dyDescent="0.25">
      <c r="B151"/>
      <c r="C151" t="s">
        <v>161</v>
      </c>
      <c r="D151" t="s">
        <v>165</v>
      </c>
      <c r="E151">
        <v>2040</v>
      </c>
      <c r="F151" s="69">
        <v>44.8900934986411</v>
      </c>
      <c r="G151" s="69">
        <v>167.45777829628901</v>
      </c>
      <c r="H151" s="69">
        <v>388.308948549371</v>
      </c>
      <c r="I151" s="69">
        <v>216.11108302755201</v>
      </c>
      <c r="J151" s="69">
        <v>409.14411310964698</v>
      </c>
      <c r="K151" s="69">
        <v>214.14433696211901</v>
      </c>
      <c r="L151" s="69">
        <v>351.86583094515498</v>
      </c>
      <c r="M151" s="69">
        <v>222.40439964248199</v>
      </c>
      <c r="N151" s="69">
        <v>134.025453577614</v>
      </c>
      <c r="O151" t="s">
        <v>139</v>
      </c>
    </row>
    <row r="152" spans="2:15" x14ac:dyDescent="0.25">
      <c r="B152"/>
      <c r="C152" t="s">
        <v>161</v>
      </c>
      <c r="D152" t="s">
        <v>165</v>
      </c>
      <c r="E152">
        <v>2045</v>
      </c>
      <c r="F152" s="69">
        <v>44.8900934986411</v>
      </c>
      <c r="G152" s="69">
        <v>167.45777829628901</v>
      </c>
      <c r="H152" s="69">
        <v>388.308948549371</v>
      </c>
      <c r="I152" s="69">
        <v>216.11108302755201</v>
      </c>
      <c r="J152" s="69">
        <v>409.14411310964698</v>
      </c>
      <c r="K152" s="69">
        <v>214.14433696211901</v>
      </c>
      <c r="L152" s="69">
        <v>351.86583094515498</v>
      </c>
      <c r="M152" s="69">
        <v>222.40439964248199</v>
      </c>
      <c r="N152" s="69">
        <v>134.025453577614</v>
      </c>
      <c r="O152" t="s">
        <v>139</v>
      </c>
    </row>
    <row r="153" spans="2:15" x14ac:dyDescent="0.25">
      <c r="B153"/>
      <c r="C153" t="s">
        <v>161</v>
      </c>
      <c r="D153" t="s">
        <v>165</v>
      </c>
      <c r="E153">
        <v>2050</v>
      </c>
      <c r="F153" s="69">
        <v>44.8900934986411</v>
      </c>
      <c r="G153" s="69">
        <v>167.45777829628901</v>
      </c>
      <c r="H153" s="69">
        <v>388.308948549371</v>
      </c>
      <c r="I153" s="69">
        <v>216.11108302755201</v>
      </c>
      <c r="J153" s="69">
        <v>409.14411310964698</v>
      </c>
      <c r="K153" s="69">
        <v>214.14433696211901</v>
      </c>
      <c r="L153" s="69">
        <v>351.86583094515498</v>
      </c>
      <c r="M153" s="69">
        <v>222.40439964248199</v>
      </c>
      <c r="N153" s="69">
        <v>134.025453577614</v>
      </c>
      <c r="O153" t="s">
        <v>139</v>
      </c>
    </row>
  </sheetData>
  <mergeCells count="1">
    <mergeCell ref="N15:O25"/>
  </mergeCells>
  <pageMargins left="0.7" right="0.7" top="0.75" bottom="0.75" header="0.3" footer="0.3"/>
  <ignoredErrors>
    <ignoredError sqref="F13:O13" formulaRange="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6E74-3E3B-4CFD-9A32-EC7F292E9E6A}">
  <dimension ref="B1:D15"/>
  <sheetViews>
    <sheetView workbookViewId="0">
      <selection activeCell="L14" sqref="L14"/>
    </sheetView>
  </sheetViews>
  <sheetFormatPr defaultRowHeight="15" x14ac:dyDescent="0.25"/>
  <cols>
    <col min="1" max="1" width="3.140625" customWidth="1"/>
    <col min="2" max="2" width="13.5703125" bestFit="1" customWidth="1"/>
    <col min="3" max="3" width="11" bestFit="1" customWidth="1"/>
    <col min="4" max="4" width="21.5703125" bestFit="1" customWidth="1"/>
  </cols>
  <sheetData>
    <row r="1" spans="2:4" ht="15.75" thickBot="1" x14ac:dyDescent="0.3"/>
    <row r="2" spans="2:4" x14ac:dyDescent="0.25">
      <c r="B2" s="103" t="s">
        <v>185</v>
      </c>
      <c r="C2" s="103" t="s">
        <v>173</v>
      </c>
      <c r="D2" s="90" t="s">
        <v>174</v>
      </c>
    </row>
    <row r="3" spans="2:4" x14ac:dyDescent="0.25">
      <c r="B3" s="104"/>
      <c r="C3" s="104"/>
      <c r="D3" s="91" t="s">
        <v>175</v>
      </c>
    </row>
    <row r="4" spans="2:4" x14ac:dyDescent="0.25">
      <c r="B4" s="104"/>
      <c r="C4" s="104"/>
      <c r="D4" s="91" t="s">
        <v>176</v>
      </c>
    </row>
    <row r="5" spans="2:4" x14ac:dyDescent="0.25">
      <c r="B5" s="104"/>
      <c r="C5" s="104"/>
      <c r="D5" s="91" t="s">
        <v>177</v>
      </c>
    </row>
    <row r="6" spans="2:4" x14ac:dyDescent="0.25">
      <c r="B6" s="104"/>
      <c r="C6" s="104"/>
      <c r="D6" s="91" t="s">
        <v>178</v>
      </c>
    </row>
    <row r="7" spans="2:4" ht="15.75" thickBot="1" x14ac:dyDescent="0.3">
      <c r="B7" s="104"/>
      <c r="C7" s="105"/>
      <c r="D7" s="92" t="s">
        <v>179</v>
      </c>
    </row>
    <row r="8" spans="2:4" x14ac:dyDescent="0.25">
      <c r="B8" s="104"/>
      <c r="C8" s="103" t="s">
        <v>180</v>
      </c>
      <c r="D8" s="90" t="s">
        <v>181</v>
      </c>
    </row>
    <row r="9" spans="2:4" x14ac:dyDescent="0.25">
      <c r="B9" s="104"/>
      <c r="C9" s="104"/>
      <c r="D9" s="91" t="s">
        <v>182</v>
      </c>
    </row>
    <row r="10" spans="2:4" x14ac:dyDescent="0.25">
      <c r="B10" s="104"/>
      <c r="C10" s="104"/>
      <c r="D10" s="91" t="s">
        <v>183</v>
      </c>
    </row>
    <row r="11" spans="2:4" ht="15.75" thickBot="1" x14ac:dyDescent="0.3">
      <c r="B11" s="104"/>
      <c r="C11" s="105"/>
      <c r="D11" s="92" t="s">
        <v>184</v>
      </c>
    </row>
    <row r="12" spans="2:4" x14ac:dyDescent="0.25">
      <c r="B12" s="104"/>
      <c r="C12" s="108" t="s">
        <v>186</v>
      </c>
      <c r="D12" s="93" t="s">
        <v>188</v>
      </c>
    </row>
    <row r="13" spans="2:4" x14ac:dyDescent="0.25">
      <c r="B13" s="104"/>
      <c r="C13" s="104"/>
      <c r="D13" s="91" t="s">
        <v>187</v>
      </c>
    </row>
    <row r="14" spans="2:4" ht="15.75" thickBot="1" x14ac:dyDescent="0.3">
      <c r="B14" s="104"/>
      <c r="C14" s="105"/>
      <c r="D14" s="92" t="s">
        <v>189</v>
      </c>
    </row>
    <row r="15" spans="2:4" ht="15.75" thickBot="1" x14ac:dyDescent="0.3">
      <c r="B15" s="105"/>
      <c r="C15" s="106" t="s">
        <v>190</v>
      </c>
      <c r="D15" s="107"/>
    </row>
  </sheetData>
  <mergeCells count="5">
    <mergeCell ref="C2:C7"/>
    <mergeCell ref="C8:C11"/>
    <mergeCell ref="B2:B15"/>
    <mergeCell ref="C15:D15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 Case Runs</vt:lpstr>
      <vt:lpstr>Scenario Matrix</vt:lpstr>
      <vt:lpstr>Cost Reductions</vt:lpstr>
      <vt:lpstr>Emissions Reductions</vt:lpstr>
      <vt:lpstr>Results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Morgan</dc:creator>
  <cp:lastModifiedBy>Browning, Morgan</cp:lastModifiedBy>
  <dcterms:created xsi:type="dcterms:W3CDTF">2019-02-12T16:45:20Z</dcterms:created>
  <dcterms:modified xsi:type="dcterms:W3CDTF">2019-06-19T19:28:51Z</dcterms:modified>
</cp:coreProperties>
</file>