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automatic\"/>
    </mc:Choice>
  </mc:AlternateContent>
  <xr:revisionPtr revIDLastSave="0" documentId="13_ncr:1_{006DBDFE-B545-491E-93FD-24DCF1CA6B69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Summary" sheetId="11" r:id="rId1"/>
    <sheet name="Pivot tables" sheetId="12" r:id="rId2"/>
    <sheet name="all_pivot_tables" sheetId="13" r:id="rId3"/>
    <sheet name="VQA_classifier_results_0" sheetId="1" r:id="rId4"/>
    <sheet name="VQA_classifier_results_1" sheetId="2" r:id="rId5"/>
    <sheet name="VQA_classifier_results_2" sheetId="3" r:id="rId6"/>
    <sheet name="VQA_classifier_results_3" sheetId="4" r:id="rId7"/>
    <sheet name="VQA_classifier_results_4" sheetId="5" r:id="rId8"/>
    <sheet name="VQA_classifier_results_5" sheetId="6" r:id="rId9"/>
    <sheet name="VQA_classifier_results_6" sheetId="7" r:id="rId10"/>
    <sheet name="VQA_classifier_results_7" sheetId="8" r:id="rId11"/>
    <sheet name="VQA_classifier_results_8" sheetId="9" r:id="rId12"/>
    <sheet name="VQA_classifier_results_9" sheetId="10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1" i="11" l="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M67" i="13"/>
  <c r="L67" i="13"/>
  <c r="O67" i="13" s="1"/>
  <c r="K67" i="13"/>
  <c r="J67" i="13"/>
  <c r="O66" i="13"/>
  <c r="M66" i="13"/>
  <c r="L66" i="13"/>
  <c r="K66" i="13"/>
  <c r="J66" i="13"/>
  <c r="M65" i="13"/>
  <c r="L65" i="13"/>
  <c r="K65" i="13"/>
  <c r="J65" i="13"/>
  <c r="M64" i="13"/>
  <c r="L64" i="13"/>
  <c r="K64" i="13"/>
  <c r="J64" i="13"/>
  <c r="M63" i="13"/>
  <c r="L63" i="13"/>
  <c r="K63" i="13"/>
  <c r="J63" i="13"/>
  <c r="M61" i="13"/>
  <c r="L61" i="13"/>
  <c r="K61" i="13"/>
  <c r="J61" i="13"/>
  <c r="M60" i="13"/>
  <c r="L60" i="13"/>
  <c r="K60" i="13"/>
  <c r="J60" i="13"/>
  <c r="M59" i="13"/>
  <c r="L59" i="13"/>
  <c r="K59" i="13"/>
  <c r="J59" i="13"/>
  <c r="O59" i="13" s="1"/>
  <c r="M58" i="13"/>
  <c r="L58" i="13"/>
  <c r="K58" i="13"/>
  <c r="J58" i="13"/>
  <c r="M57" i="13"/>
  <c r="L57" i="13"/>
  <c r="K57" i="13"/>
  <c r="J57" i="13"/>
  <c r="M55" i="13"/>
  <c r="L55" i="13"/>
  <c r="K55" i="13"/>
  <c r="J55" i="13"/>
  <c r="O55" i="13" s="1"/>
  <c r="M54" i="13"/>
  <c r="L54" i="13"/>
  <c r="K54" i="13"/>
  <c r="J54" i="13"/>
  <c r="M53" i="13"/>
  <c r="L53" i="13"/>
  <c r="K53" i="13"/>
  <c r="J53" i="13"/>
  <c r="M52" i="13"/>
  <c r="L52" i="13"/>
  <c r="K52" i="13"/>
  <c r="J52" i="13"/>
  <c r="M51" i="13"/>
  <c r="L51" i="13"/>
  <c r="K51" i="13"/>
  <c r="J51" i="13"/>
  <c r="M49" i="13"/>
  <c r="L49" i="13"/>
  <c r="K49" i="13"/>
  <c r="J49" i="13"/>
  <c r="M48" i="13"/>
  <c r="L48" i="13"/>
  <c r="K48" i="13"/>
  <c r="J48" i="13"/>
  <c r="O48" i="13" s="1"/>
  <c r="M47" i="13"/>
  <c r="L47" i="13"/>
  <c r="K47" i="13"/>
  <c r="J47" i="13"/>
  <c r="M46" i="13"/>
  <c r="L46" i="13"/>
  <c r="K46" i="13"/>
  <c r="J46" i="13"/>
  <c r="M45" i="13"/>
  <c r="L45" i="13"/>
  <c r="K45" i="13"/>
  <c r="J45" i="13"/>
  <c r="O45" i="13" s="1"/>
  <c r="M43" i="13"/>
  <c r="L43" i="13"/>
  <c r="K43" i="13"/>
  <c r="J43" i="13"/>
  <c r="M42" i="13"/>
  <c r="L42" i="13"/>
  <c r="K42" i="13"/>
  <c r="J42" i="13"/>
  <c r="M41" i="13"/>
  <c r="L41" i="13"/>
  <c r="K41" i="13"/>
  <c r="J41" i="13"/>
  <c r="O41" i="13" s="1"/>
  <c r="M40" i="13"/>
  <c r="L40" i="13"/>
  <c r="K40" i="13"/>
  <c r="J40" i="13"/>
  <c r="O40" i="13" s="1"/>
  <c r="O39" i="13"/>
  <c r="M39" i="13"/>
  <c r="L39" i="13"/>
  <c r="K39" i="13"/>
  <c r="J39" i="13"/>
  <c r="C1" i="13"/>
  <c r="C30" i="13"/>
  <c r="C23" i="13"/>
  <c r="C15" i="13"/>
  <c r="C8" i="13"/>
  <c r="D29" i="13"/>
  <c r="D21" i="13"/>
  <c r="D14" i="13"/>
  <c r="D7" i="13"/>
  <c r="C29" i="13"/>
  <c r="C21" i="13"/>
  <c r="C14" i="13"/>
  <c r="C7" i="13"/>
  <c r="D27" i="13"/>
  <c r="D20" i="13"/>
  <c r="D13" i="13"/>
  <c r="D6" i="13"/>
  <c r="C27" i="13"/>
  <c r="C20" i="13"/>
  <c r="C13" i="13"/>
  <c r="C6" i="13"/>
  <c r="D33" i="13"/>
  <c r="D26" i="13"/>
  <c r="D19" i="13"/>
  <c r="D12" i="13"/>
  <c r="D5" i="13"/>
  <c r="C33" i="13"/>
  <c r="C26" i="13"/>
  <c r="C19" i="13"/>
  <c r="C12" i="13"/>
  <c r="C5" i="13"/>
  <c r="D32" i="13"/>
  <c r="D25" i="13"/>
  <c r="D18" i="13"/>
  <c r="D11" i="13"/>
  <c r="C32" i="13"/>
  <c r="C25" i="13"/>
  <c r="C18" i="13"/>
  <c r="C11" i="13"/>
  <c r="D31" i="13"/>
  <c r="D24" i="13"/>
  <c r="D17" i="13"/>
  <c r="D9" i="13"/>
  <c r="C31" i="13"/>
  <c r="C24" i="13"/>
  <c r="C17" i="13"/>
  <c r="C9" i="13"/>
  <c r="D30" i="13"/>
  <c r="D23" i="13"/>
  <c r="D15" i="13"/>
  <c r="D8" i="13"/>
  <c r="O65" i="13" l="1"/>
  <c r="O52" i="13"/>
  <c r="O57" i="13"/>
  <c r="O53" i="13"/>
  <c r="O43" i="13"/>
  <c r="O47" i="13"/>
  <c r="O51" i="13"/>
  <c r="O63" i="13"/>
  <c r="O42" i="13"/>
  <c r="O46" i="13"/>
  <c r="O49" i="13"/>
  <c r="O60" i="13"/>
  <c r="O64" i="13"/>
  <c r="O54" i="13"/>
  <c r="O58" i="13"/>
  <c r="O61" i="13"/>
</calcChain>
</file>

<file path=xl/sharedStrings.xml><?xml version="1.0" encoding="utf-8"?>
<sst xmlns="http://schemas.openxmlformats.org/spreadsheetml/2006/main" count="2971" uniqueCount="84">
  <si>
    <t>ID</t>
  </si>
  <si>
    <t>feature</t>
  </si>
  <si>
    <t>model_name</t>
  </si>
  <si>
    <t>classifier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</si>
  <si>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</si>
  <si>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</si>
  <si>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</si>
  <si>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</si>
  <si>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</si>
  <si>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</si>
  <si>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</si>
  <si>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</si>
  <si>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</si>
  <si>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Prob</t>
  </si>
  <si>
    <t>Vilt</t>
  </si>
  <si>
    <t>LogReg</t>
  </si>
  <si>
    <t>MLP</t>
  </si>
  <si>
    <t>Blip_large</t>
  </si>
  <si>
    <t>GiT_base</t>
  </si>
  <si>
    <t>GiT_large</t>
  </si>
  <si>
    <t>all</t>
  </si>
  <si>
    <t>P_T_1</t>
  </si>
  <si>
    <t>P_T_2_N</t>
  </si>
  <si>
    <t>diff</t>
  </si>
  <si>
    <t>Prob_diff</t>
  </si>
  <si>
    <t>all_diff</t>
  </si>
  <si>
    <t>Prob_all_diff</t>
  </si>
  <si>
    <t>w_tokens</t>
  </si>
  <si>
    <t>TP_avg</t>
  </si>
  <si>
    <t>TN_avg</t>
  </si>
  <si>
    <t>FP_avg</t>
  </si>
  <si>
    <t>FN_avg</t>
  </si>
  <si>
    <t>Acc_avg</t>
  </si>
  <si>
    <t>P_avg</t>
  </si>
  <si>
    <t>R_avg</t>
  </si>
  <si>
    <t>F_avg</t>
  </si>
  <si>
    <t>TNR_avg</t>
  </si>
  <si>
    <t>TP_std</t>
  </si>
  <si>
    <t>TN_std</t>
  </si>
  <si>
    <t>FP_std</t>
  </si>
  <si>
    <t>FN_std</t>
  </si>
  <si>
    <t>Acc_std</t>
  </si>
  <si>
    <t>P_std</t>
  </si>
  <si>
    <t>R_std</t>
  </si>
  <si>
    <t>F_1_std</t>
  </si>
  <si>
    <t>TNR_std</t>
  </si>
  <si>
    <t>Row Labels</t>
  </si>
  <si>
    <t>Average of Acc_avg</t>
  </si>
  <si>
    <t>Average of F_avg</t>
  </si>
  <si>
    <t>\multirow{5}{*}{\textbf{combined}}</t>
  </si>
  <si>
    <t>$P$</t>
  </si>
  <si>
    <t>$D$</t>
  </si>
  <si>
    <t>$Diff$</t>
  </si>
  <si>
    <t>$P$ and $D$</t>
  </si>
  <si>
    <t>$P$ and $Diff$</t>
  </si>
  <si>
    <t>\multirow{5}{*}{\textbf{BLIP}}</t>
  </si>
  <si>
    <t>\multirow{5}{*}{\textbf{GIT-Base}}</t>
  </si>
  <si>
    <t>\multirow{5}{*}{\textbf{GIT-Large}}</t>
  </si>
  <si>
    <t>\multirow{5}{*}{\textbf{ViLT}}</t>
  </si>
  <si>
    <t>\multirow{5}{*}{\textbf{combined}} &amp; $P$ &amp; 0.627 &amp; 0.627 &amp; 0.627 &amp; 0.627 \\</t>
  </si>
  <si>
    <t xml:space="preserve"> &amp; $D$ &amp; 0.555 &amp; 0.558 &amp; 0.544 &amp; 0.551 \\</t>
  </si>
  <si>
    <t xml:space="preserve"> &amp; $Diff$ &amp; 0.635 &amp; 0.635 &amp; 0.668 &amp; 0.664 \\</t>
  </si>
  <si>
    <t xml:space="preserve"> &amp; $P$ and $D$ &amp; 0.625 &amp; 0.625 &amp; 0.625 &amp; 0.626 \\</t>
  </si>
  <si>
    <t xml:space="preserve"> &amp; $P$ and $Diff$ &amp; 0.655 &amp; 0.657 &amp; 0.667 &amp; 0.67 \\</t>
  </si>
  <si>
    <t>\multirow{5}{*}{\textbf{BLIP}} &amp; $P$ &amp; 0.635 &amp; 0.637 &amp; 0.636 &amp; 0.637 \\</t>
  </si>
  <si>
    <t xml:space="preserve"> &amp; $D$ &amp; 0.559 &amp; 0.56 &amp; 0.545 &amp; 0.539 \\</t>
  </si>
  <si>
    <t xml:space="preserve"> &amp; $Diff$ &amp; 0.639 &amp; 0.639 &amp; 0.663 &amp; 0.66 \\</t>
  </si>
  <si>
    <t xml:space="preserve"> &amp; $P$ and $D$ &amp; 0.636 &amp; 0.637 &amp; 0.635 &amp; 0.636 \\</t>
  </si>
  <si>
    <t xml:space="preserve"> &amp; $P$ and $Diff$ &amp; 0.669 &amp; 0.672 &amp; 0.69 &amp; 0.693 \\</t>
  </si>
  <si>
    <t>\multirow{5}{*}{\textbf{GIT-Base}} &amp; $P$ &amp; 0.607 &amp; 0.603 &amp; 0.607 &amp; 0.603 \\</t>
  </si>
  <si>
    <t xml:space="preserve"> &amp; $D$ &amp; 0.5 &amp; 0.502 &amp; 0.501 &amp; 0.472 \\</t>
  </si>
  <si>
    <t xml:space="preserve"> &amp; $Diff$ &amp; 0.591 &amp; 0.593 &amp; 0.595 &amp; 0.596 \\</t>
  </si>
  <si>
    <t xml:space="preserve"> &amp; $P$ and $D$ &amp; 0.606 &amp; 0.601 &amp; 0.606 &amp; 0.601 \\</t>
  </si>
  <si>
    <t xml:space="preserve"> &amp; $P$ and $Diff$ &amp; 0.631 &amp; 0.632 &amp; 0.63 &amp; 0.631 \\</t>
  </si>
  <si>
    <t>\multirow{5}{*}{\textbf{GIT-Large}} &amp; $P$ &amp; 0.64 &amp; 0.642 &amp; 0.638 &amp; 0.639 \\</t>
  </si>
  <si>
    <t xml:space="preserve"> &amp; $D$ &amp; 0.484 &amp; 0.487 &amp; 0.511 &amp; 0.478 \\</t>
  </si>
  <si>
    <t xml:space="preserve"> &amp; $Diff$ &amp; 0.603 &amp; 0.604 &amp; 0.626 &amp; 0.625 \\</t>
  </si>
  <si>
    <t xml:space="preserve"> &amp; $P$ and $D$ &amp; 0.639 &amp; 0.64 &amp; 0.637 &amp; 0.638 \\</t>
  </si>
  <si>
    <t xml:space="preserve"> &amp; $P$ and $Diff$ &amp; 0.655 &amp; 0.658 &amp; 0.669 &amp; 0.671 \\</t>
  </si>
  <si>
    <t>\multirow{5}{*}{\textbf{ViLT}} &amp; $P$ &amp; 0.625 &amp; 0.625 &amp; 0.627 &amp; 0.627 \\</t>
  </si>
  <si>
    <t xml:space="preserve"> &amp; $D$ &amp; 0.61 &amp; 0.611 &amp; 0.597 &amp; 0.565 \\</t>
  </si>
  <si>
    <t xml:space="preserve"> &amp; $Diff$ &amp; 0.65 &amp; 0.65 &amp; 0.702 &amp; 0.688 \\</t>
  </si>
  <si>
    <t xml:space="preserve"> &amp; $P$ and $D$ &amp; 0.644 &amp; 0.648 &amp; 0.648 &amp; 0.651 \\</t>
  </si>
  <si>
    <t xml:space="preserve"> &amp; $P$ and $Diff$ &amp; 0.676 &amp; 0.674 &amp; 0.702 &amp; 0.697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</si>
</sst>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dafar Al-Shouha (Nokia)" refreshedDate="45576.931396759261" createdVersion="8" refreshedVersion="8" minRefreshableVersion="3" recordCount="80" xr:uid="{9D093DCF-C791-4274-B7F4-5080B4134BF2}">
  <cacheSource type="worksheet">
    <worksheetSource ref="A1:V81" sheet="Summary"/>
  </cacheSource>
  <cacheFields count="22">
    <cacheField name="ID" numFmtId="0">
      <sharedItems containsSemiMixedTypes="0" containsString="0" containsNumber="1" containsInteger="1" minValue="0" maxValue="79"/>
    </cacheField>
    <cacheField name="feature" numFmtId="0">
      <sharedItems count="8">
        <s v="Prob"/>
        <s v="P_T_1"/>
        <s v="P_T_2_N"/>
        <s v="diff"/>
        <s v="Prob_diff"/>
        <s v="all_diff"/>
        <s v="Prob_all_diff"/>
        <s v="w_tokens"/>
      </sharedItems>
    </cacheField>
    <cacheField name="model_name" numFmtId="0">
      <sharedItems count="5">
        <s v="Vilt"/>
        <s v="Blip_large"/>
        <s v="GiT_base"/>
        <s v="GiT_large"/>
        <s v="all"/>
      </sharedItems>
    </cacheField>
    <cacheField name="classifier" numFmtId="0">
      <sharedItems count="2">
        <s v="LogReg"/>
        <s v="MLP"/>
      </sharedItems>
    </cacheField>
    <cacheField name="TP_avg" numFmtId="0">
      <sharedItems containsSemiMixedTypes="0" containsString="0" containsNumber="1" minValue="86" maxValue="612.5"/>
    </cacheField>
    <cacheField name="TN_avg" numFmtId="0">
      <sharedItems containsSemiMixedTypes="0" containsString="0" containsNumber="1" minValue="70.3" maxValue="657.6"/>
    </cacheField>
    <cacheField name="FP_avg" numFmtId="0">
      <sharedItems containsSemiMixedTypes="0" containsString="0" containsNumber="1" minValue="29.7" maxValue="473.1"/>
    </cacheField>
    <cacheField name="FN_avg" numFmtId="0">
      <sharedItems containsSemiMixedTypes="0" containsString="0" containsNumber="1" minValue="32" maxValue="428.5"/>
    </cacheField>
    <cacheField name="Acc_avg" numFmtId="0">
      <sharedItems containsSemiMixedTypes="0" containsString="0" containsNumber="1" minValue="0.48444444444444451" maxValue="0.70210526315789479"/>
    </cacheField>
    <cacheField name="P_avg" numFmtId="0">
      <sharedItems containsSemiMixedTypes="0" containsString="0" containsNumber="1" minValue="0.48541916009384389" maxValue="0.75492343941240792"/>
    </cacheField>
    <cacheField name="R_avg" numFmtId="0">
      <sharedItems containsSemiMixedTypes="0" containsString="0" containsNumber="1" minValue="0.45263157894736838" maxValue="0.83157894736842108"/>
    </cacheField>
    <cacheField name="F_avg" numFmtId="0">
      <sharedItems containsSemiMixedTypes="0" containsString="0" containsNumber="1" minValue="0.47219279475733728" maxValue="0.69813191948653563"/>
    </cacheField>
    <cacheField name="TNR_avg" numFmtId="0">
      <sharedItems containsSemiMixedTypes="0" containsString="0" containsNumber="1" minValue="0.48327441939018262" maxValue="0.77523826849388588"/>
    </cacheField>
    <cacheField name="TP_std" numFmtId="0">
      <sharedItems containsSemiMixedTypes="0" containsString="0" containsNumber="1" minValue="3.5839146815241638" maxValue="171.90423690725797"/>
    </cacheField>
    <cacheField name="TN_std" numFmtId="0">
      <sharedItems containsSemiMixedTypes="0" containsString="0" containsNumber="1" minValue="2.4494897427831779" maxValue="182.64139119536338"/>
    </cacheField>
    <cacheField name="FP_std" numFmtId="0">
      <sharedItems containsSemiMixedTypes="0" containsString="0" containsNumber="1" minValue="2.4494897427831779" maxValue="182.64139119536338"/>
    </cacheField>
    <cacheField name="FN_std" numFmtId="0">
      <sharedItems containsSemiMixedTypes="0" containsString="0" containsNumber="1" minValue="3.5839146815241638" maxValue="171.90423690725794"/>
    </cacheField>
    <cacheField name="Acc_std" numFmtId="0">
      <sharedItems containsSemiMixedTypes="0" containsString="0" containsNumber="1" minValue="8.9110893444876785E-3" maxValue="3.6006608264589506E-2"/>
    </cacheField>
    <cacheField name="P_std" numFmtId="0">
      <sharedItems containsSemiMixedTypes="0" containsString="0" containsNumber="1" minValue="9.9877075397946449E-3" maxValue="4.7794737793396755E-2"/>
    </cacheField>
    <cacheField name="R_std" numFmtId="0">
      <sharedItems containsSemiMixedTypes="0" containsString="0" containsNumber="1" minValue="1.0572104692775442E-2" maxValue="0.3269895313845943"/>
    </cacheField>
    <cacheField name="F_1_std" numFmtId="0">
      <sharedItems containsSemiMixedTypes="0" containsString="0" containsNumber="1" minValue="1.0125219657204788E-2" maxValue="0.15749296964012707"/>
    </cacheField>
    <cacheField name="TNR_std" numFmtId="0">
      <sharedItems containsSemiMixedTypes="0" containsString="0" containsNumber="1" minValue="5.9169253209790888E-3" maxValue="0.16580899618030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0"/>
    <x v="0"/>
    <x v="0"/>
    <x v="0"/>
    <n v="99.7"/>
    <n v="137.80000000000001"/>
    <n v="52.2"/>
    <n v="90.3"/>
    <n v="0.625"/>
    <n v="0.65711760807905162"/>
    <n v="0.52473684210526306"/>
    <n v="0.62473171223070845"/>
    <n v="0.60456862338824879"/>
    <n v="8.4859360774820303"/>
    <n v="7.2234187043101539"/>
    <n v="7.2234187043101423"/>
    <n v="8.4859360774820303"/>
    <n v="2.4631791372103466E-2"/>
    <n v="3.2812296633327249E-2"/>
    <n v="4.4662821460431767E-2"/>
    <n v="2.9503833825065086E-2"/>
    <n v="2.2125348527749947E-2"/>
  </r>
  <r>
    <n v="1"/>
    <x v="0"/>
    <x v="0"/>
    <x v="1"/>
    <n v="101"/>
    <n v="137.19999999999999"/>
    <n v="52.8"/>
    <n v="89"/>
    <n v="0.62684210526315787"/>
    <n v="0.65736092453514261"/>
    <n v="0.53157894736842104"/>
    <n v="0.62688528905998009"/>
    <n v="0.60700758553250833"/>
    <n v="8.4459063062132849"/>
    <n v="6.9729636613295387"/>
    <n v="6.9729636613295254"/>
    <n v="8.4459063062132849"/>
    <n v="2.498999492009742E-2"/>
    <n v="3.2367400125970461E-2"/>
    <n v="4.4452138453754148E-2"/>
    <n v="2.9407334660493775E-2"/>
    <n v="2.285156663709426E-2"/>
  </r>
  <r>
    <n v="2"/>
    <x v="0"/>
    <x v="1"/>
    <x v="0"/>
    <n v="120"/>
    <n v="171"/>
    <n v="58"/>
    <n v="109"/>
    <n v="0.6353711790393014"/>
    <n v="0.67397068481638667"/>
    <n v="0.5240174672489083"/>
    <n v="0.63719697532988151"/>
    <n v="0.61107968515516486"/>
    <n v="7.8740078740118111"/>
    <n v="4.3461349368017661"/>
    <n v="4.3461349368017661"/>
    <n v="7.8740078740118111"/>
    <n v="1.8469545182604841E-2"/>
    <n v="2.0763175466653114E-2"/>
    <n v="3.4384313860313591E-2"/>
    <n v="2.2597570521530125E-2"/>
    <n v="1.7278124705660862E-2"/>
  </r>
  <r>
    <n v="3"/>
    <x v="0"/>
    <x v="1"/>
    <x v="1"/>
    <n v="123.9"/>
    <n v="167.3"/>
    <n v="61.7"/>
    <n v="105.1"/>
    <n v="0.63580786026200875"/>
    <n v="0.66772943560007902"/>
    <n v="0.54104803493449771"/>
    <n v="0.63744162120069803"/>
    <n v="0.61457489820290445"/>
    <n v="8.0477740193588101"/>
    <n v="5.5986109388351366"/>
    <n v="5.5986109388351357"/>
    <n v="8.0477740193588101"/>
    <n v="1.5189980027009702E-2"/>
    <n v="1.7555412564898693E-2"/>
    <n v="3.5143117988466435E-2"/>
    <n v="1.7966636336262172E-2"/>
    <n v="1.5355829341145884E-2"/>
  </r>
  <r>
    <n v="4"/>
    <x v="0"/>
    <x v="2"/>
    <x v="0"/>
    <n v="114.9"/>
    <n v="167.8"/>
    <n v="65.2"/>
    <n v="118.1"/>
    <n v="0.60665236051502136"/>
    <n v="0.63859108711829682"/>
    <n v="0.49313304721030049"/>
    <n v="0.60272719025935328"/>
    <n v="0.58689982023184728"/>
    <n v="7.2945946502263652"/>
    <n v="8.5218672966798898"/>
    <n v="8.521867296679881"/>
    <n v="7.2945946502263652"/>
    <n v="2.6727054062870792E-2"/>
    <n v="3.6453499710675505E-2"/>
    <n v="3.1307273176937198E-2"/>
    <n v="3.2615794613353691E-2"/>
    <n v="2.1459200538462699E-2"/>
  </r>
  <r>
    <n v="5"/>
    <x v="0"/>
    <x v="2"/>
    <x v="1"/>
    <n v="114.8"/>
    <n v="167.9"/>
    <n v="65.099999999999994"/>
    <n v="118.2"/>
    <n v="0.60665236051502136"/>
    <n v="0.63875069848659749"/>
    <n v="0.49270386266094424"/>
    <n v="0.6027287105402197"/>
    <n v="0.58682675270733597"/>
    <n v="7.0047602861673051"/>
    <n v="8.3592928993891444"/>
    <n v="8.3592928993891551"/>
    <n v="7.0047602861673051"/>
    <n v="2.6087650967878104E-2"/>
    <n v="3.5864831667106127E-2"/>
    <n v="3.0063348867670842E-2"/>
    <n v="3.1878887397229695E-2"/>
    <n v="2.0860860046949255E-2"/>
  </r>
  <r>
    <n v="6"/>
    <x v="0"/>
    <x v="3"/>
    <x v="0"/>
    <n v="105.8"/>
    <n v="124.7"/>
    <n v="55.3"/>
    <n v="74.2"/>
    <n v="0.64027777777777772"/>
    <n v="0.65704931268915245"/>
    <n v="0.58777777777777784"/>
    <n v="0.64171736819826841"/>
    <n v="0.62703833442833345"/>
    <n v="5.4324130099902295"/>
    <n v="5.7551908936387353"/>
    <n v="5.7551908936387353"/>
    <n v="5.4324130099902295"/>
    <n v="2.3396812534246799E-2"/>
    <n v="2.69650085609432E-2"/>
    <n v="3.0180072277723496E-2"/>
    <n v="2.5563137052842938E-2"/>
    <n v="2.116302416662362E-2"/>
  </r>
  <r>
    <n v="7"/>
    <x v="0"/>
    <x v="3"/>
    <x v="1"/>
    <n v="104.4"/>
    <n v="125.2"/>
    <n v="54.8"/>
    <n v="75.599999999999994"/>
    <n v="0.63777777777777778"/>
    <n v="0.65616395920732118"/>
    <n v="0.57999999999999985"/>
    <n v="0.63914395036928451"/>
    <n v="0.62357998237738255"/>
    <n v="5.5216744642263089"/>
    <n v="6.0332412515993425"/>
    <n v="6.0332412515993283"/>
    <n v="5.5216744642263089"/>
    <n v="2.3722504118370208E-2"/>
    <n v="2.7845822457226815E-2"/>
    <n v="3.0675969245701706E-2"/>
    <n v="2.6137242545153309E-2"/>
    <n v="2.114228962723565E-2"/>
  </r>
  <r>
    <n v="8"/>
    <x v="0"/>
    <x v="4"/>
    <x v="0"/>
    <n v="435"/>
    <n v="608.79999999999995"/>
    <n v="224.2"/>
    <n v="398"/>
    <n v="0.62653061224489803"/>
    <n v="0.6600396928483484"/>
    <n v="0.52220888355342143"/>
    <n v="0.62684460073727355"/>
    <n v="0.60472186738511524"/>
    <n v="13.743685418725535"/>
    <n v="14.164117417693987"/>
    <n v="14.164117417693989"/>
    <n v="13.743685418725535"/>
    <n v="1.1218050436208883E-2"/>
    <n v="1.5144541882911478E-2"/>
    <n v="1.6499022111315178E-2"/>
    <n v="1.352138337666872E-2"/>
    <n v="9.4118396946997161E-3"/>
  </r>
  <r>
    <n v="9"/>
    <x v="0"/>
    <x v="4"/>
    <x v="1"/>
    <n v="446.2"/>
    <n v="597.9"/>
    <n v="235.1"/>
    <n v="386.8"/>
    <n v="0.62671068427370957"/>
    <n v="0.65523144382775211"/>
    <n v="0.53565426170468189"/>
    <n v="0.62706089876902538"/>
    <n v="0.60722892196315437"/>
    <n v="16.019432643580803"/>
    <n v="18.272322725307198"/>
    <n v="18.272322725307198"/>
    <n v="16.019432643580803"/>
    <n v="1.2480407987928233E-2"/>
    <n v="1.7382789862299436E-2"/>
    <n v="1.9231011576927755E-2"/>
    <n v="1.4630678359926739E-2"/>
    <n v="1.0585149107784471E-2"/>
  </r>
  <r>
    <n v="10"/>
    <x v="1"/>
    <x v="0"/>
    <x v="0"/>
    <n v="91.1"/>
    <n v="160.30000000000001"/>
    <n v="29.7"/>
    <n v="98.9"/>
    <n v="0.66157894736842104"/>
    <n v="0.75492343941240792"/>
    <n v="0.47947368421052622"/>
    <n v="0.67612950739613253"/>
    <n v="0.61881397670880156"/>
    <n v="7.6514341429855124"/>
    <n v="5.1434964329292141"/>
    <n v="5.1434964329292185"/>
    <n v="7.6514341429855124"/>
    <n v="2.0765586987965351E-2"/>
    <n v="3.1475791644802173E-2"/>
    <n v="4.0270706015713233E-2"/>
    <n v="2.8067897772391853E-2"/>
    <n v="1.7514595107871594E-2"/>
  </r>
  <r>
    <n v="11"/>
    <x v="1"/>
    <x v="0"/>
    <x v="1"/>
    <n v="97.1"/>
    <n v="152.4"/>
    <n v="37.6"/>
    <n v="92.9"/>
    <n v="0.65657894736842104"/>
    <n v="0.72274006201987895"/>
    <n v="0.51105263157894742"/>
    <n v="0.66632993682418251"/>
    <n v="0.62156005894197297"/>
    <n v="7.8662429264406635"/>
    <n v="7.8202017592614297"/>
    <n v="7.820201759261427"/>
    <n v="7.8662429264406635"/>
    <n v="2.4569234340633177E-2"/>
    <n v="4.1257108873861581E-2"/>
    <n v="4.1401278560214042E-2"/>
    <n v="3.2154867276887621E-2"/>
    <n v="1.9971303676609837E-2"/>
  </r>
  <r>
    <n v="12"/>
    <x v="1"/>
    <x v="1"/>
    <x v="0"/>
    <n v="109"/>
    <n v="180"/>
    <n v="49"/>
    <n v="120"/>
    <n v="0.63100436681222705"/>
    <n v="0.68966642399079725"/>
    <n v="0.47598253275109165"/>
    <n v="0.63261254423626911"/>
    <n v="0.6002191824469445"/>
    <n v="6.182412330330469"/>
    <n v="2.4494897427831779"/>
    <n v="2.4494897427831779"/>
    <n v="6.182412330330469"/>
    <n v="1.2978569505187051E-2"/>
    <n v="1.3722437137923304E-2"/>
    <n v="2.6997433756901622E-2"/>
    <n v="1.687832246653944E-2"/>
    <n v="1.2002343213199977E-2"/>
  </r>
  <r>
    <n v="13"/>
    <x v="1"/>
    <x v="1"/>
    <x v="1"/>
    <n v="117.1"/>
    <n v="174.2"/>
    <n v="54.8"/>
    <n v="111.9"/>
    <n v="0.63602620087336248"/>
    <n v="0.68133491013467962"/>
    <n v="0.51135371179039302"/>
    <n v="0.63861973630305402"/>
    <n v="0.60903526563080734"/>
    <n v="5.7821564604681299"/>
    <n v="4.2635405214185287"/>
    <n v="4.2635405214185278"/>
    <n v="5.7821564604681299"/>
    <n v="1.3617874348919357E-2"/>
    <n v="1.7534766685061865E-2"/>
    <n v="2.5249591530428536E-2"/>
    <n v="1.6940215709109609E-2"/>
    <n v="1.2099204778779496E-2"/>
  </r>
  <r>
    <n v="14"/>
    <x v="1"/>
    <x v="2"/>
    <x v="0"/>
    <n v="115.6"/>
    <n v="168.1"/>
    <n v="64.900000000000006"/>
    <n v="117.4"/>
    <n v="0.60879828326180263"/>
    <n v="0.64017785649168879"/>
    <n v="0.49613733905579399"/>
    <n v="0.60468380439604685"/>
    <n v="0.58920803016789314"/>
    <n v="9.6976514911830289"/>
    <n v="6.4541115233280211"/>
    <n v="6.4541115233280211"/>
    <n v="9.6976514911830289"/>
    <n v="2.6205066538146818E-2"/>
    <n v="3.1751659494524763E-2"/>
    <n v="4.1620821850570956E-2"/>
    <n v="3.2528599161936914E-2"/>
    <n v="2.2918776493566974E-2"/>
  </r>
  <r>
    <n v="15"/>
    <x v="1"/>
    <x v="2"/>
    <x v="1"/>
    <n v="116.6"/>
    <n v="167.9"/>
    <n v="65.099999999999994"/>
    <n v="116.4"/>
    <n v="0.61051502145922742"/>
    <n v="0.64186057047713008"/>
    <n v="0.50042918454935625"/>
    <n v="0.60716675626427352"/>
    <n v="0.59084499458367601"/>
    <n v="9.1311432897407645"/>
    <n v="7.6948756397430564"/>
    <n v="7.6948756397430671"/>
    <n v="9.1311432897407645"/>
    <n v="2.7448617817381813E-2"/>
    <n v="3.5469695925984888E-2"/>
    <n v="3.9189456179144898E-2"/>
    <n v="3.3808534824058038E-2"/>
    <n v="2.330807809491808E-2"/>
  </r>
  <r>
    <n v="16"/>
    <x v="1"/>
    <x v="3"/>
    <x v="0"/>
    <n v="96.5"/>
    <n v="120.3"/>
    <n v="59.7"/>
    <n v="83.5"/>
    <n v="0.60222222222222221"/>
    <n v="0.6179980116260182"/>
    <n v="0.53611111111111109"/>
    <n v="0.59956372585193773"/>
    <n v="0.59029517719854629"/>
    <n v="3.9791121287711073"/>
    <n v="4.4733780424988803"/>
    <n v="4.4733780424988803"/>
    <n v="3.9791121287711073"/>
    <n v="1.7849008533365174E-2"/>
    <n v="2.1404174872288212E-2"/>
    <n v="2.2106178493172823E-2"/>
    <n v="1.9938456251119285E-2"/>
    <n v="1.5615996376036527E-2"/>
  </r>
  <r>
    <n v="17"/>
    <x v="1"/>
    <x v="3"/>
    <x v="1"/>
    <n v="95.8"/>
    <n v="120.5"/>
    <n v="59.5"/>
    <n v="84.2"/>
    <n v="0.60083333333333333"/>
    <n v="0.61753341267537687"/>
    <n v="0.53222222222222215"/>
    <n v="0.59813348460513682"/>
    <n v="0.58854630568579691"/>
    <n v="3.5839146815241638"/>
    <n v="5.835713800003866"/>
    <n v="5.835713800003866"/>
    <n v="3.5839146815241638"/>
    <n v="1.781294746507972E-2"/>
    <n v="2.4465511478524292E-2"/>
    <n v="1.991063711957871E-2"/>
    <n v="1.991335238129403E-2"/>
    <n v="1.438850396081333E-2"/>
  </r>
  <r>
    <n v="18"/>
    <x v="1"/>
    <x v="4"/>
    <x v="0"/>
    <n v="406"/>
    <n v="655.20000000000005"/>
    <n v="177.8"/>
    <n v="427"/>
    <n v="0.63697478991596634"/>
    <n v="0.69589971268799666"/>
    <n v="0.48739495798319332"/>
    <n v="0.64090887455763323"/>
    <n v="0.60540391806280724"/>
    <n v="8.8065632090819381"/>
    <n v="15.746604572273844"/>
    <n v="15.746604572273844"/>
    <n v="8.8065632090819381"/>
    <n v="8.9110893444876785E-3"/>
    <n v="1.8020480395704513E-2"/>
    <n v="1.0572104692775442E-2"/>
    <n v="1.2200509385313765E-2"/>
    <n v="5.9169253209790888E-3"/>
  </r>
  <r>
    <n v="19"/>
    <x v="1"/>
    <x v="4"/>
    <x v="1"/>
    <n v="434.6"/>
    <n v="630.5"/>
    <n v="202.5"/>
    <n v="398.4"/>
    <n v="0.63931572629051625"/>
    <n v="0.68298552271272572"/>
    <n v="0.52172869147659051"/>
    <n v="0.64275891174120348"/>
    <n v="0.61291917153697295"/>
    <n v="21.308318667704508"/>
    <n v="23.651403528942822"/>
    <n v="23.651403528942822"/>
    <n v="21.308318667704508"/>
    <n v="9.6265321518081703E-3"/>
    <n v="1.9084450110271583E-2"/>
    <n v="2.5580214487040238E-2"/>
    <n v="1.2288304132550887E-2"/>
    <n v="8.4007441183024875E-3"/>
  </r>
  <r>
    <n v="20"/>
    <x v="2"/>
    <x v="0"/>
    <x v="0"/>
    <n v="86"/>
    <n v="157.5"/>
    <n v="32.5"/>
    <n v="104"/>
    <n v="0.64078947368421046"/>
    <n v="0.72658471105533029"/>
    <n v="0.45263157894736838"/>
    <n v="0.64690425307817889"/>
    <n v="0.60270140684504181"/>
    <n v="8.3399973354645365"/>
    <n v="5.6223759311443331"/>
    <n v="5.6223759311443331"/>
    <n v="8.3399973354645365"/>
    <n v="2.3282823578924555E-2"/>
    <n v="3.7543421905385246E-2"/>
    <n v="4.3894722818234394E-2"/>
    <n v="3.3072154615816217E-2"/>
    <n v="1.8901573460036031E-2"/>
  </r>
  <r>
    <n v="21"/>
    <x v="2"/>
    <x v="0"/>
    <x v="1"/>
    <n v="92.8"/>
    <n v="148.1"/>
    <n v="41.9"/>
    <n v="97.2"/>
    <n v="0.63394736842105259"/>
    <n v="0.69258455566718591"/>
    <n v="0.48842105263157898"/>
    <n v="0.63686962544369918"/>
    <n v="0.60414683503457201"/>
    <n v="9.9977775308093442"/>
    <n v="10.482260146446366"/>
    <n v="10.482260146446373"/>
    <n v="9.997777530809314"/>
    <n v="2.4731553497122659E-2"/>
    <n v="4.6189901185850847E-2"/>
    <n v="5.2619881741101319E-2"/>
    <n v="3.2704882480989836E-2"/>
    <n v="1.979979033098854E-2"/>
  </r>
  <r>
    <n v="22"/>
    <x v="2"/>
    <x v="1"/>
    <x v="0"/>
    <n v="116.1"/>
    <n v="176.7"/>
    <n v="52.3"/>
    <n v="112.9"/>
    <n v="0.63930131004366819"/>
    <n v="0.68906178709409427"/>
    <n v="0.50698689956331877"/>
    <n v="0.64247757145255391"/>
    <n v="0.61060838872780354"/>
    <n v="8.6210337096094349"/>
    <n v="3.4976182372199127"/>
    <n v="3.4976182372199132"/>
    <n v="8.6210337096094349"/>
    <n v="1.7791745665906876E-2"/>
    <n v="1.7620951414640838E-2"/>
    <n v="3.7646435413141645E-2"/>
    <n v="2.2306135438053255E-2"/>
    <n v="1.7035205512326203E-2"/>
  </r>
  <r>
    <n v="23"/>
    <x v="2"/>
    <x v="1"/>
    <x v="1"/>
    <n v="119.7"/>
    <n v="171.5"/>
    <n v="57.5"/>
    <n v="109.3"/>
    <n v="0.63580786026200875"/>
    <n v="0.67535599758057641"/>
    <n v="0.52270742358078603"/>
    <n v="0.63769372788605383"/>
    <n v="0.61119240635897132"/>
    <n v="8.3273311717767324"/>
    <n v="4.3011626335213133"/>
    <n v="4.3011626335213133"/>
    <n v="8.3273311717767324"/>
    <n v="1.6685566091303755E-2"/>
    <n v="1.7553717248534294E-2"/>
    <n v="3.636389157981107E-2"/>
    <n v="2.0362131060236488E-2"/>
    <n v="1.642786983132034E-2"/>
  </r>
  <r>
    <n v="24"/>
    <x v="2"/>
    <x v="2"/>
    <x v="0"/>
    <n v="108.8"/>
    <n v="173.9"/>
    <n v="59.1"/>
    <n v="124.2"/>
    <n v="0.60665236051502147"/>
    <n v="0.64903445283787442"/>
    <n v="0.46695278969957082"/>
    <n v="0.60166363589970007"/>
    <n v="0.58328794146106822"/>
    <n v="6.5962952565141526"/>
    <n v="8.7489681931325158"/>
    <n v="8.7489681931325247"/>
    <n v="6.5962952565141526"/>
    <n v="2.3638724118676686E-2"/>
    <n v="3.5967523813482387E-2"/>
    <n v="2.8310280070876211E-2"/>
    <n v="2.9997388501725012E-2"/>
    <n v="1.792846099275788E-2"/>
  </r>
  <r>
    <n v="25"/>
    <x v="2"/>
    <x v="2"/>
    <x v="1"/>
    <n v="109"/>
    <n v="173.4"/>
    <n v="59.6"/>
    <n v="124"/>
    <n v="0.6060085836909872"/>
    <n v="0.64750876678108127"/>
    <n v="0.46781115879828333"/>
    <n v="0.60085016973332939"/>
    <n v="0.58301690904240588"/>
    <n v="7.0710678118654755"/>
    <n v="8.8593955148694477"/>
    <n v="8.8593955148694565"/>
    <n v="7.0710678118654755"/>
    <n v="2.3706808453765212E-2"/>
    <n v="3.5828374054701372E-2"/>
    <n v="3.0347930523027804E-2"/>
    <n v="3.0169752235976222E-2"/>
    <n v="1.812016000263942E-2"/>
  </r>
  <r>
    <n v="26"/>
    <x v="2"/>
    <x v="3"/>
    <x v="0"/>
    <n v="99.7"/>
    <n v="128"/>
    <n v="52"/>
    <n v="80.3"/>
    <n v="0.63249999999999995"/>
    <n v="0.6576403102940297"/>
    <n v="0.55388888888888888"/>
    <n v="0.63365186037737864"/>
    <n v="0.61456128497085694"/>
    <n v="5.143496432929215"/>
    <n v="5.6371781750959213"/>
    <n v="5.6371781750959213"/>
    <n v="5.143496432929215"/>
    <n v="2.1834974650084268E-2"/>
    <n v="2.750556530409189E-2"/>
    <n v="2.8574980182940066E-2"/>
    <n v="2.5076539092393921E-2"/>
    <n v="1.876061781133186E-2"/>
  </r>
  <r>
    <n v="27"/>
    <x v="2"/>
    <x v="3"/>
    <x v="1"/>
    <n v="99.3"/>
    <n v="128.69999999999999"/>
    <n v="51.3"/>
    <n v="80.7"/>
    <n v="0.63333333333333341"/>
    <n v="0.66005362439809256"/>
    <n v="0.55166666666666664"/>
    <n v="0.63470185571150506"/>
    <n v="0.61474113237840455"/>
    <n v="5.8887840661530273"/>
    <n v="6.5328231093285982"/>
    <n v="6.5328231093285858"/>
    <n v="5.8887840661530273"/>
    <n v="2.1833011338058532E-2"/>
    <n v="2.8663662692983555E-2"/>
    <n v="3.2715467034183481E-2"/>
    <n v="2.5309610300573115E-2"/>
    <n v="1.8728488097060982E-2"/>
  </r>
  <r>
    <n v="28"/>
    <x v="2"/>
    <x v="4"/>
    <x v="0"/>
    <n v="404.5"/>
    <n v="657.6"/>
    <n v="175.4"/>
    <n v="428.5"/>
    <n v="0.63751500600240096"/>
    <n v="0.69786566754605006"/>
    <n v="0.48559423769507803"/>
    <n v="0.64164820970988345"/>
    <n v="0.60545150891740929"/>
    <n v="11.626120017730191"/>
    <n v="15.847888047167533"/>
    <n v="15.847888047167531"/>
    <n v="11.626120017730191"/>
    <n v="1.2668242254233665E-2"/>
    <n v="2.1131438365832127E-2"/>
    <n v="1.3956926791993026E-2"/>
    <n v="1.6972104182730489E-2"/>
    <n v="9.2991479215652536E-3"/>
  </r>
  <r>
    <n v="29"/>
    <x v="2"/>
    <x v="4"/>
    <x v="1"/>
    <n v="427"/>
    <n v="632.9"/>
    <n v="200.1"/>
    <n v="406"/>
    <n v="0.63619447779111638"/>
    <n v="0.68216034977206252"/>
    <n v="0.51260504201680668"/>
    <n v="0.63924481974866376"/>
    <n v="0.60926279538266415"/>
    <n v="21.730674684008829"/>
    <n v="28.001785657346925"/>
    <n v="28.001785657346971"/>
    <n v="21.730674684008829"/>
    <n v="1.2194873847815722E-2"/>
    <n v="2.4561142074566791E-2"/>
    <n v="2.6087244518618047E-2"/>
    <n v="1.57119556145447E-2"/>
    <n v="9.2456832684553632E-3"/>
  </r>
  <r>
    <n v="30"/>
    <x v="3"/>
    <x v="0"/>
    <x v="0"/>
    <n v="120.6"/>
    <n v="111.2"/>
    <n v="78.8"/>
    <n v="69.400000000000006"/>
    <n v="0.61"/>
    <n v="0.6055642959409433"/>
    <n v="0.63473684210526315"/>
    <n v="0.6106486773094868"/>
    <n v="0.61640476841382119"/>
    <n v="8.4878998842142597"/>
    <n v="9.0896766841413132"/>
    <n v="9.0896766841413044"/>
    <n v="8.4878998842142686"/>
    <n v="2.1905249388082266E-2"/>
    <n v="2.4315572828391398E-2"/>
    <n v="4.4673157285338209E-2"/>
    <n v="2.1621810756653627E-2"/>
    <n v="2.4329997150344746E-2"/>
  </r>
  <r>
    <n v="31"/>
    <x v="3"/>
    <x v="0"/>
    <x v="1"/>
    <n v="106.3"/>
    <n v="120.6"/>
    <n v="69.400000000000006"/>
    <n v="83.7"/>
    <n v="0.59710526315789481"/>
    <n v="0.61399993784405116"/>
    <n v="0.55947368421052635"/>
    <n v="0.56479961949536195"/>
    <n v="0.59887120033332919"/>
    <n v="35.090517870850029"/>
    <n v="24.694578802284148"/>
    <n v="24.694578802284166"/>
    <n v="35.090517870850029"/>
    <n v="3.6006608264589506E-2"/>
    <n v="3.6528732639908072E-2"/>
    <n v="0.18468693616236817"/>
    <n v="0.13469646453327366"/>
    <n v="3.899709959725383E-2"/>
  </r>
  <r>
    <n v="32"/>
    <x v="3"/>
    <x v="1"/>
    <x v="0"/>
    <n v="131.5"/>
    <n v="124.6"/>
    <n v="104.4"/>
    <n v="97.5"/>
    <n v="0.55917030567685588"/>
    <n v="0.55743776978780279"/>
    <n v="0.57423580786026196"/>
    <n v="0.56045629146957843"/>
    <n v="0.56137663605714283"/>
    <n v="8.1819584724223855"/>
    <n v="6.818276093624319"/>
    <n v="6.818276093624319"/>
    <n v="8.1819584724223855"/>
    <n v="1.5351275654468328E-2"/>
    <n v="1.5044861172056466E-2"/>
    <n v="3.5729076298787708E-2"/>
    <n v="1.6357813378757927E-2"/>
    <n v="1.6433421159173359E-2"/>
  </r>
  <r>
    <n v="33"/>
    <x v="3"/>
    <x v="1"/>
    <x v="1"/>
    <n v="125.4"/>
    <n v="124.2"/>
    <n v="104.8"/>
    <n v="103.6"/>
    <n v="0.54497816593886461"/>
    <n v="0.54534784472820585"/>
    <n v="0.54759825327510914"/>
    <n v="0.53872017194566901"/>
    <n v="0.55715005383832006"/>
    <n v="38.497330354771925"/>
    <n v="34.331067886423561"/>
    <n v="34.331067886423561"/>
    <n v="38.497330354771925"/>
    <n v="2.3088652179212053E-2"/>
    <n v="2.0968927833984026E-2"/>
    <n v="0.16811061290293436"/>
    <n v="3.7970511893743737E-2"/>
    <n v="4.5888393767260498E-2"/>
  </r>
  <r>
    <n v="34"/>
    <x v="3"/>
    <x v="2"/>
    <x v="0"/>
    <n v="120.8"/>
    <n v="112.3"/>
    <n v="120.7"/>
    <n v="112.2"/>
    <n v="0.50021459227467813"/>
    <n v="0.49876680815383451"/>
    <n v="0.51845493562231759"/>
    <n v="0.50222368381803151"/>
    <n v="0.50166784786980168"/>
    <n v="14.140564188021502"/>
    <n v="5.2503968104007788"/>
    <n v="5.2503968104007788"/>
    <n v="14.140564188021502"/>
    <n v="2.7001321617137669E-2"/>
    <n v="2.7418054152250987E-2"/>
    <n v="6.0689116686787122E-2"/>
    <n v="3.3612608187643583E-2"/>
    <n v="2.7156593653602089E-2"/>
  </r>
  <r>
    <n v="35"/>
    <x v="3"/>
    <x v="2"/>
    <x v="1"/>
    <n v="123.6"/>
    <n v="109.9"/>
    <n v="123.1"/>
    <n v="109.4"/>
    <n v="0.50107296137339064"/>
    <n v="0.49453614392409245"/>
    <n v="0.53047210300429182"/>
    <n v="0.47219279475733728"/>
    <n v="0.56849082350089675"/>
    <n v="68.589276777706942"/>
    <n v="61.753002626053195"/>
    <n v="61.753002626053195"/>
    <n v="68.589276777706942"/>
    <n v="2.9025098090520011E-2"/>
    <n v="4.7794737793396755E-2"/>
    <n v="0.29437457844509407"/>
    <n v="9.9274880037864666E-2"/>
    <n v="0.16580899618030046"/>
  </r>
  <r>
    <n v="36"/>
    <x v="3"/>
    <x v="3"/>
    <x v="0"/>
    <n v="89.5"/>
    <n v="84.9"/>
    <n v="95.1"/>
    <n v="90.5"/>
    <n v="0.48444444444444451"/>
    <n v="0.48541916009384389"/>
    <n v="0.49722222222222223"/>
    <n v="0.48737165600261323"/>
    <n v="0.48327441939018262"/>
    <n v="6.2048368229954285"/>
    <n v="9.2909753106023043"/>
    <n v="9.2909753106023398"/>
    <n v="6.2048368229954285"/>
    <n v="2.4469683939494728E-2"/>
    <n v="2.4085829631717411E-2"/>
    <n v="3.4471315683307933E-2"/>
    <n v="2.2333323128815735E-2"/>
    <n v="2.5206913408234253E-2"/>
  </r>
  <r>
    <n v="37"/>
    <x v="3"/>
    <x v="3"/>
    <x v="1"/>
    <n v="113.5"/>
    <n v="70.3"/>
    <n v="109.7"/>
    <n v="66.5"/>
    <n v="0.51055555555555554"/>
    <n v="0.50641255730255108"/>
    <n v="0.63055555555555554"/>
    <n v="0.47764341976319058"/>
    <n v="0.57621619792649359"/>
    <n v="58.858115649226981"/>
    <n v="56.448698439871535"/>
    <n v="56.448698439871542"/>
    <n v="58.858115649226981"/>
    <n v="1.4151831981142834E-2"/>
    <n v="1.3591947928378968E-2"/>
    <n v="0.3269895313845943"/>
    <n v="0.15749296964012707"/>
    <n v="0.1513835666005659"/>
  </r>
  <r>
    <n v="38"/>
    <x v="3"/>
    <x v="4"/>
    <x v="0"/>
    <n v="483.6"/>
    <n v="441.2"/>
    <n v="391.8"/>
    <n v="349.4"/>
    <n v="0.55510204081632664"/>
    <n v="0.55237523496977103"/>
    <n v="0.58055222088835534"/>
    <n v="0.55772661788902311"/>
    <n v="0.55822507893685613"/>
    <n v="17.871143717674528"/>
    <n v="12.541486709672379"/>
    <n v="12.541486709672379"/>
    <n v="17.871143717674528"/>
    <n v="1.0939822879322558E-2"/>
    <n v="9.9980137714336115E-3"/>
    <n v="2.1453954042826573E-2"/>
    <n v="1.1191020103756047E-2"/>
    <n v="1.2282746642876629E-2"/>
  </r>
  <r>
    <n v="39"/>
    <x v="3"/>
    <x v="4"/>
    <x v="1"/>
    <n v="546.79999999999995"/>
    <n v="359.9"/>
    <n v="473.1"/>
    <n v="286.2"/>
    <n v="0.54423769507803121"/>
    <n v="0.54063286440140934"/>
    <n v="0.65642256902761109"/>
    <n v="0.55100934447082039"/>
    <n v="0.61294287337700926"/>
    <n v="171.90423690725797"/>
    <n v="182.64139119536338"/>
    <n v="182.64139119536338"/>
    <n v="171.90423690725794"/>
    <n v="2.0030099843160985E-2"/>
    <n v="1.8365138794888995E-2"/>
    <n v="0.20636763134124614"/>
    <n v="3.2297408668303898E-2"/>
    <n v="0.14113039714711401"/>
  </r>
  <r>
    <n v="40"/>
    <x v="4"/>
    <x v="0"/>
    <x v="0"/>
    <n v="104.2"/>
    <n v="140.69999999999999"/>
    <n v="49.3"/>
    <n v="85.8"/>
    <n v="0.64447368421052631"/>
    <n v="0.67933426331835212"/>
    <n v="0.54842105263157892"/>
    <n v="0.6478495358226003"/>
    <n v="0.62155107699160117"/>
    <n v="7.6854841530424531"/>
    <n v="6.4987178222579685"/>
    <n v="6.4987178222579542"/>
    <n v="7.6854841530424531"/>
    <n v="2.62704287419336E-2"/>
    <n v="3.346190983032387E-2"/>
    <n v="4.0449916594960285E-2"/>
    <n v="3.069255556156561E-2"/>
    <n v="2.3720182970434274E-2"/>
  </r>
  <r>
    <n v="41"/>
    <x v="4"/>
    <x v="0"/>
    <x v="1"/>
    <n v="106.4"/>
    <n v="139.69999999999999"/>
    <n v="50.3"/>
    <n v="83.6"/>
    <n v="0.64763157894736856"/>
    <n v="0.67995793508019475"/>
    <n v="0.55999999999999994"/>
    <n v="0.65129287050022366"/>
    <n v="0.62604369599572984"/>
    <n v="8.2623644719091551"/>
    <n v="7.6165025511130198"/>
    <n v="7.6165025511130073"/>
    <n v="8.2623644719091551"/>
    <n v="2.6299702685428823E-2"/>
    <n v="3.514571098333414E-2"/>
    <n v="4.3486128799521885E-2"/>
    <n v="3.0708974426310525E-2"/>
    <n v="2.3893726720541037E-2"/>
  </r>
  <r>
    <n v="42"/>
    <x v="4"/>
    <x v="1"/>
    <x v="0"/>
    <n v="120.3"/>
    <n v="170.8"/>
    <n v="58.2"/>
    <n v="108.7"/>
    <n v="0.63558951965065513"/>
    <n v="0.67366727271022753"/>
    <n v="0.52532751091703056"/>
    <n v="0.63722918842977949"/>
    <n v="0.61163534001870101"/>
    <n v="8.8950672972284028"/>
    <n v="3.8239014399199958"/>
    <n v="3.8239014399199962"/>
    <n v="8.8950672972284028"/>
    <n v="1.6321275102896483E-2"/>
    <n v="1.4764252379631608E-2"/>
    <n v="3.8843088634185181E-2"/>
    <n v="1.9612118823797976E-2"/>
    <n v="1.7034936280539651E-2"/>
  </r>
  <r>
    <n v="43"/>
    <x v="4"/>
    <x v="1"/>
    <x v="1"/>
    <n v="123.1"/>
    <n v="167.6"/>
    <n v="61.4"/>
    <n v="105.9"/>
    <n v="0.63471615720524022"/>
    <n v="0.66754048591952675"/>
    <n v="0.53755458515283849"/>
    <n v="0.63631860028190113"/>
    <n v="0.6131265648039943"/>
    <n v="7.9645045880665641"/>
    <n v="6.5523532668296616"/>
    <n v="6.5523532668296731"/>
    <n v="7.9645045880665641"/>
    <n v="1.72858729698422E-2"/>
    <n v="2.1339177933215138E-2"/>
    <n v="3.4779496017757948E-2"/>
    <n v="2.0371596732421171E-2"/>
    <n v="1.6259387746128291E-2"/>
  </r>
  <r>
    <n v="44"/>
    <x v="4"/>
    <x v="2"/>
    <x v="0"/>
    <n v="114.8"/>
    <n v="167.4"/>
    <n v="65.599999999999994"/>
    <n v="118.2"/>
    <n v="0.60557939914163084"/>
    <n v="0.63712734906421331"/>
    <n v="0.49270386266094424"/>
    <n v="0.601499536785296"/>
    <n v="0.58609840672827751"/>
    <n v="7.2387844283415426"/>
    <n v="8.8468450120179369"/>
    <n v="8.8468450120179458"/>
    <n v="7.2387844283415426"/>
    <n v="2.5826467280388808E-2"/>
    <n v="3.5823688279499291E-2"/>
    <n v="3.1067744327646103E-2"/>
    <n v="3.1449356297616658E-2"/>
    <n v="2.0608035148928294E-2"/>
  </r>
  <r>
    <n v="45"/>
    <x v="4"/>
    <x v="2"/>
    <x v="1"/>
    <n v="114.5"/>
    <n v="167.7"/>
    <n v="65.3"/>
    <n v="118.5"/>
    <n v="0.60557939914163095"/>
    <n v="0.63750870517604263"/>
    <n v="0.49141630901287553"/>
    <n v="0.60138511327066113"/>
    <n v="0.58595342433747821"/>
    <n v="7.457285773732365"/>
    <n v="8.6673076686028772"/>
    <n v="8.6673076686028665"/>
    <n v="7.457285773732365"/>
    <n v="2.6043483653387371E-2"/>
    <n v="3.6117435404523217E-2"/>
    <n v="3.2005518342199009E-2"/>
    <n v="3.1972503727337953E-2"/>
    <n v="2.0846426623430295E-2"/>
  </r>
  <r>
    <n v="46"/>
    <x v="4"/>
    <x v="3"/>
    <x v="0"/>
    <n v="105.7"/>
    <n v="124.4"/>
    <n v="55.6"/>
    <n v="74.3"/>
    <n v="0.63916666666666677"/>
    <n v="0.65557217296136039"/>
    <n v="0.5872222222222222"/>
    <n v="0.64042567242482418"/>
    <n v="0.62623548006991658"/>
    <n v="5.5587768438749183"/>
    <n v="5.440588203494177"/>
    <n v="5.440588203494177"/>
    <n v="5.5587768438749183"/>
    <n v="2.1334506783570521E-2"/>
    <n v="2.4120947347681335E-2"/>
    <n v="3.0882093577082877E-2"/>
    <n v="2.313358979603564E-2"/>
    <n v="1.9864590563768526E-2"/>
  </r>
  <r>
    <n v="47"/>
    <x v="4"/>
    <x v="3"/>
    <x v="1"/>
    <n v="105.5"/>
    <n v="123.9"/>
    <n v="56.1"/>
    <n v="74.5"/>
    <n v="0.63722222222222213"/>
    <n v="0.65340975478791818"/>
    <n v="0.58611111111111103"/>
    <n v="0.63842479241848338"/>
    <n v="0.62461108734399429"/>
    <n v="5.4006172486732167"/>
    <n v="6.1725197448043856"/>
    <n v="6.1725197448043989"/>
    <n v="5.4006172486732167"/>
    <n v="1.9475284185385033E-2"/>
    <n v="2.4025736419387007E-2"/>
    <n v="3.0003429159295651E-2"/>
    <n v="2.1372002249745392E-2"/>
    <n v="1.7447132894625076E-2"/>
  </r>
  <r>
    <n v="48"/>
    <x v="4"/>
    <x v="4"/>
    <x v="0"/>
    <n v="434.8"/>
    <n v="605.9"/>
    <n v="227.1"/>
    <n v="398.2"/>
    <n v="0.62466986794717883"/>
    <n v="0.65725518330562838"/>
    <n v="0.52196878751500608"/>
    <n v="0.6247169902326084"/>
    <n v="0.60341737322534084"/>
    <n v="12.743625857659193"/>
    <n v="17.697771360007764"/>
    <n v="17.697771360007764"/>
    <n v="12.743625857659193"/>
    <n v="1.071147843476722E-2"/>
    <n v="1.6642119444822415E-2"/>
    <n v="1.5298470417357983E-2"/>
    <n v="1.295763183401703E-2"/>
    <n v="8.3037464420701573E-3"/>
  </r>
  <r>
    <n v="49"/>
    <x v="4"/>
    <x v="4"/>
    <x v="1"/>
    <n v="439.9"/>
    <n v="602"/>
    <n v="231"/>
    <n v="393.1"/>
    <n v="0.6253901560624251"/>
    <n v="0.65617330356858639"/>
    <n v="0.52809123649459788"/>
    <n v="0.62554942014061654"/>
    <n v="0.60502166077975172"/>
    <n v="18.070540790038478"/>
    <n v="21.249836600678968"/>
    <n v="21.249836600678968"/>
    <n v="18.070540790038478"/>
    <n v="1.122750307464401E-2"/>
    <n v="1.7366091636432126E-2"/>
    <n v="2.1693326278557606E-2"/>
    <n v="1.3442063174379975E-2"/>
    <n v="9.3048643765520668E-3"/>
  </r>
  <r>
    <n v="50"/>
    <x v="5"/>
    <x v="0"/>
    <x v="0"/>
    <n v="120.2"/>
    <n v="126.8"/>
    <n v="63.2"/>
    <n v="69.8"/>
    <n v="0.65"/>
    <n v="0.65528126840086487"/>
    <n v="0.63263157894736843"/>
    <n v="0.65000609417234101"/>
    <n v="0.6465727171520782"/>
    <n v="11.033282980751167"/>
    <n v="6.7790527034059531"/>
    <n v="6.7790527034059407"/>
    <n v="11.033282980751158"/>
    <n v="2.9225142542031027E-2"/>
    <n v="2.6710341082572749E-2"/>
    <n v="5.8069910425006123E-2"/>
    <n v="2.9201820266395898E-2"/>
    <n v="3.4940326345995205E-2"/>
  </r>
  <r>
    <n v="51"/>
    <x v="5"/>
    <x v="0"/>
    <x v="1"/>
    <n v="158"/>
    <n v="108.6"/>
    <n v="81.400000000000006"/>
    <n v="32"/>
    <n v="0.70157894736842097"/>
    <n v="0.6597532357239061"/>
    <n v="0.83157894736842108"/>
    <n v="0.68799121865746848"/>
    <n v="0.77523826849388588"/>
    <n v="9.6953597148326587"/>
    <n v="5.0596442562694071"/>
    <n v="5.0596442562694071"/>
    <n v="9.6953597148326587"/>
    <n v="2.7744825021644787E-2"/>
    <n v="1.8953225390846352E-2"/>
    <n v="5.1028209025435034E-2"/>
    <n v="2.2036909065705306E-2"/>
    <n v="4.9677932093482015E-2"/>
  </r>
  <r>
    <n v="52"/>
    <x v="5"/>
    <x v="1"/>
    <x v="0"/>
    <n v="141.80000000000001"/>
    <n v="150.9"/>
    <n v="78.099999999999994"/>
    <n v="87.2"/>
    <n v="0.63908296943231435"/>
    <n v="0.64503879856803858"/>
    <n v="0.61921397379912668"/>
    <n v="0.63941581534480674"/>
    <n v="0.63427229167831167"/>
    <n v="8.2165145354408722"/>
    <n v="6.7896980787071817"/>
    <n v="6.7896980787071817"/>
    <n v="8.2165145354408722"/>
    <n v="1.9063690427018325E-2"/>
    <n v="2.0175885514893837E-2"/>
    <n v="3.587997613729639E-2"/>
    <n v="1.9823362309521333E-2"/>
    <n v="2.078305471421784E-2"/>
  </r>
  <r>
    <n v="53"/>
    <x v="5"/>
    <x v="1"/>
    <x v="1"/>
    <n v="166.2"/>
    <n v="137.6"/>
    <n v="91.4"/>
    <n v="62.8"/>
    <n v="0.66331877729257649"/>
    <n v="0.64553836843671619"/>
    <n v="0.72576419213973797"/>
    <n v="0.65985598139861745"/>
    <n v="0.68757993105811388"/>
    <n v="9.0774445743281724"/>
    <n v="8.4616783205224717"/>
    <n v="8.4616783205224717"/>
    <n v="9.0774445743281653"/>
    <n v="2.3079473625011462E-2"/>
    <n v="2.1875228317992056E-2"/>
    <n v="3.9639495957764941E-2"/>
    <n v="2.094698146873681E-2"/>
    <n v="3.0847143500432647E-2"/>
  </r>
  <r>
    <n v="54"/>
    <x v="5"/>
    <x v="2"/>
    <x v="0"/>
    <n v="145.6"/>
    <n v="129.9"/>
    <n v="103.1"/>
    <n v="87.4"/>
    <n v="0.59120171673819744"/>
    <n v="0.58508469920809647"/>
    <n v="0.62489270386266083"/>
    <n v="0.59250399324724179"/>
    <n v="0.59860145427023126"/>
    <n v="10.905656024895217"/>
    <n v="7.2945946502263652"/>
    <n v="7.2945946502263652"/>
    <n v="10.905656024895187"/>
    <n v="3.3585195460854041E-2"/>
    <n v="3.0454211035162E-2"/>
    <n v="4.6805390664786305E-2"/>
    <n v="3.2560482383143505E-2"/>
    <n v="3.7899007261950265E-2"/>
  </r>
  <r>
    <n v="55"/>
    <x v="5"/>
    <x v="2"/>
    <x v="1"/>
    <n v="150.5"/>
    <n v="126.8"/>
    <n v="106.2"/>
    <n v="82.5"/>
    <n v="0.59506437768240328"/>
    <n v="0.58540374640509485"/>
    <n v="0.64592274678111594"/>
    <n v="0.59579476103936169"/>
    <n v="0.60959139264880224"/>
    <n v="18.007714396274107"/>
    <n v="9.7843412314439107"/>
    <n v="9.7843412314439107"/>
    <n v="18.007714396274107"/>
    <n v="3.0833822660904647E-2"/>
    <n v="2.4778803335127258E-2"/>
    <n v="7.7286327881003897E-2"/>
    <n v="3.1323160505295093E-2"/>
    <n v="4.4254528880691785E-2"/>
  </r>
  <r>
    <n v="56"/>
    <x v="5"/>
    <x v="3"/>
    <x v="0"/>
    <n v="114.8"/>
    <n v="102.4"/>
    <n v="77.599999999999994"/>
    <n v="65.2"/>
    <n v="0.60333333333333328"/>
    <n v="0.59692128254545007"/>
    <n v="0.63777777777777767"/>
    <n v="0.60402892978515754"/>
    <n v="0.61305886555124522"/>
    <n v="11.203174153386669"/>
    <n v="9.1433035605299686"/>
    <n v="9.1433035605299775"/>
    <n v="11.203174153386662"/>
    <n v="3.1147465531781191E-2"/>
    <n v="2.8995039721277791E-2"/>
    <n v="6.2239856407703735E-2"/>
    <n v="2.9608820095347384E-2"/>
    <n v="4.0525471042759567E-2"/>
  </r>
  <r>
    <n v="57"/>
    <x v="5"/>
    <x v="3"/>
    <x v="1"/>
    <n v="138.1"/>
    <n v="87.2"/>
    <n v="92.8"/>
    <n v="41.9"/>
    <n v="0.62583333333333324"/>
    <n v="0.5980674481685514"/>
    <n v="0.76722222222222214"/>
    <n v="0.62534957696443549"/>
    <n v="0.67851215760860561"/>
    <n v="9.3505793046919479"/>
    <n v="6.6799866932668523"/>
    <n v="6.6799866932668523"/>
    <n v="9.350579304691955"/>
    <n v="2.0498335440466968E-2"/>
    <n v="1.495272225493495E-2"/>
    <n v="5.1947662803844163E-2"/>
    <n v="1.7143216503181652E-2"/>
    <n v="3.9739165874183822E-2"/>
  </r>
  <r>
    <n v="58"/>
    <x v="5"/>
    <x v="4"/>
    <x v="0"/>
    <n v="523.70000000000005"/>
    <n v="533.6"/>
    <n v="299.39999999999998"/>
    <n v="309.3"/>
    <n v="0.63463385354141655"/>
    <n v="0.63625470834091735"/>
    <n v="0.62869147659063629"/>
    <n v="0.63467512886928634"/>
    <n v="0.63317734656629165"/>
    <n v="15.613740387520503"/>
    <n v="12.029593139882625"/>
    <n v="12.029593139882625"/>
    <n v="15.613740387520503"/>
    <n v="1.1857337587683918E-2"/>
    <n v="1.1598762843133496E-2"/>
    <n v="1.8743986059448391E-2"/>
    <n v="1.1974850574000566E-2"/>
    <n v="1.2750747306293822E-2"/>
  </r>
  <r>
    <n v="59"/>
    <x v="5"/>
    <x v="4"/>
    <x v="1"/>
    <n v="612.5"/>
    <n v="500.7"/>
    <n v="332.3"/>
    <n v="220.5"/>
    <n v="0.66818727490996399"/>
    <n v="0.64904794753593464"/>
    <n v="0.73529411764705888"/>
    <n v="0.66437152003417466"/>
    <n v="0.69445840458063235"/>
    <n v="19.48361134674758"/>
    <n v="32.352399876636319"/>
    <n v="32.352399876636319"/>
    <n v="19.48361134674758"/>
    <n v="1.2928948117085946E-2"/>
    <n v="1.8555166917761684E-2"/>
    <n v="2.3389689491893864E-2"/>
    <n v="1.3236921140797555E-2"/>
    <n v="1.2039276199321436E-2"/>
  </r>
  <r>
    <n v="60"/>
    <x v="6"/>
    <x v="0"/>
    <x v="0"/>
    <n v="131.69999999999999"/>
    <n v="125.2"/>
    <n v="64.8"/>
    <n v="58.3"/>
    <n v="0.67605263157894746"/>
    <n v="0.67039067274803266"/>
    <n v="0.6931578947368422"/>
    <n v="0.67428459940399077"/>
    <n v="0.68403857578291483"/>
    <n v="10.488618169764363"/>
    <n v="7.1305290437978339"/>
    <n v="7.1305290437978224"/>
    <n v="10.488618169764354"/>
    <n v="2.8273659390460823E-2"/>
    <n v="2.5238545208421861E-2"/>
    <n v="5.5203253525075595E-2"/>
    <n v="2.6326682404794216E-2"/>
    <n v="3.7306274043495888E-2"/>
  </r>
  <r>
    <n v="61"/>
    <x v="6"/>
    <x v="0"/>
    <x v="1"/>
    <n v="141.6"/>
    <n v="125.2"/>
    <n v="64.8"/>
    <n v="48.4"/>
    <n v="0.70210526315789479"/>
    <n v="0.68632054595572378"/>
    <n v="0.74526315789473685"/>
    <n v="0.6969865103126599"/>
    <n v="0.72263892061823554"/>
    <n v="8.8090862182180949"/>
    <n v="6.8766917110547343"/>
    <n v="6.8766917110547228"/>
    <n v="8.8090862182181056"/>
    <n v="2.4397952373603454E-2"/>
    <n v="2.2403323008312215E-2"/>
    <n v="4.6363611674832085E-2"/>
    <n v="2.2670456814814669E-2"/>
    <n v="3.2661674964469409E-2"/>
  </r>
  <r>
    <n v="62"/>
    <x v="6"/>
    <x v="1"/>
    <x v="0"/>
    <n v="143.6"/>
    <n v="162.9"/>
    <n v="66.099999999999994"/>
    <n v="85.4"/>
    <n v="0.66921397379912662"/>
    <n v="0.68498006901980146"/>
    <n v="0.62707423580786026"/>
    <n v="0.67233029281098233"/>
    <n v="0.65642489717654162"/>
    <n v="7.8485667481394339"/>
    <n v="6.5396228229666775"/>
    <n v="6.5396228229666775"/>
    <n v="7.8485667481394339"/>
    <n v="2.3272601099446118E-2"/>
    <n v="2.5462217132885157E-2"/>
    <n v="3.4273217240783548E-2"/>
    <n v="2.4590852811403854E-2"/>
    <n v="2.3693044409426749E-2"/>
  </r>
  <r>
    <n v="63"/>
    <x v="6"/>
    <x v="1"/>
    <x v="1"/>
    <n v="150.4"/>
    <n v="165.5"/>
    <n v="63.5"/>
    <n v="78.599999999999994"/>
    <n v="0.68973799126637547"/>
    <n v="0.70344436528912846"/>
    <n v="0.65676855895196506"/>
    <n v="0.69320202480133297"/>
    <n v="0.67869580905539928"/>
    <n v="8.9715600030813416"/>
    <n v="6.8353655514699589"/>
    <n v="6.8353655514699589"/>
    <n v="8.9715600030813505"/>
    <n v="1.9863796366938039E-2"/>
    <n v="2.1193994609751098E-2"/>
    <n v="3.9177117917385769E-2"/>
    <n v="2.0640478332392388E-2"/>
    <n v="2.246854577973741E-2"/>
  </r>
  <r>
    <n v="64"/>
    <x v="6"/>
    <x v="2"/>
    <x v="0"/>
    <n v="131.19999999999999"/>
    <n v="163"/>
    <n v="70"/>
    <n v="101.8"/>
    <n v="0.6313304721030043"/>
    <n v="0.65276126164292203"/>
    <n v="0.56309012875536479"/>
    <n v="0.63221438135633945"/>
    <n v="0.61573193105885737"/>
    <n v="7.2694184392181231"/>
    <n v="7.9721738287342658"/>
    <n v="7.9721738287342658"/>
    <n v="7.2694184392181231"/>
    <n v="1.8175007110909587E-2"/>
    <n v="2.3943079942913437E-2"/>
    <n v="3.1199220769176497E-2"/>
    <n v="2.0296099882036484E-2"/>
    <n v="1.6560836216067753E-2"/>
  </r>
  <r>
    <n v="65"/>
    <x v="6"/>
    <x v="2"/>
    <x v="1"/>
    <n v="137"/>
    <n v="156.80000000000001"/>
    <n v="76.2"/>
    <n v="96"/>
    <n v="0.6304721030042918"/>
    <n v="0.64414307613551658"/>
    <n v="0.58798283261802575"/>
    <n v="0.63141425535356921"/>
    <n v="0.62029788247640794"/>
    <n v="7.6594168620507048"/>
    <n v="11.173381065928274"/>
    <n v="11.173381065928266"/>
    <n v="7.6594168620507048"/>
    <n v="1.7661000700441722E-2"/>
    <n v="2.6936625364127088E-2"/>
    <n v="3.2873033742706892E-2"/>
    <n v="1.8811843209588616E-2"/>
    <n v="1.5091692613140839E-2"/>
  </r>
  <r>
    <n v="66"/>
    <x v="6"/>
    <x v="3"/>
    <x v="0"/>
    <n v="108.9"/>
    <n v="126.8"/>
    <n v="53.2"/>
    <n v="71.099999999999994"/>
    <n v="0.65472222222222221"/>
    <n v="0.67284338480142369"/>
    <n v="0.60499999999999987"/>
    <n v="0.65766923411720302"/>
    <n v="0.64077071303879973"/>
    <n v="5.1950831455222053"/>
    <n v="7.2234187043101539"/>
    <n v="7.2234187043101423"/>
    <n v="5.1950831455222053"/>
    <n v="1.9202641136359264E-2"/>
    <n v="2.5860091091847455E-2"/>
    <n v="2.8861573030678916E-2"/>
    <n v="2.0599271875373516E-2"/>
    <n v="1.6911150397400296E-2"/>
  </r>
  <r>
    <n v="67"/>
    <x v="6"/>
    <x v="3"/>
    <x v="1"/>
    <n v="114.6"/>
    <n v="126.1"/>
    <n v="53.9"/>
    <n v="65.400000000000006"/>
    <n v="0.66861111111111104"/>
    <n v="0.68133769049566051"/>
    <n v="0.6366666666666666"/>
    <n v="0.67125964070449096"/>
    <n v="0.65895312461026712"/>
    <n v="7.260241808033058"/>
    <n v="8.2252997243599317"/>
    <n v="8.2252997243599406"/>
    <n v="7.2602418080330677"/>
    <n v="2.1278172642437383E-2"/>
    <n v="2.7788910276353589E-2"/>
    <n v="4.0334676711294766E-2"/>
    <n v="2.2896592370340512E-2"/>
    <n v="2.0561330482307301E-2"/>
  </r>
  <r>
    <n v="68"/>
    <x v="6"/>
    <x v="4"/>
    <x v="0"/>
    <n v="514.20000000000005"/>
    <n v="577"/>
    <n v="256"/>
    <n v="318.8"/>
    <n v="0.65498199279711877"/>
    <n v="0.66768382496005918"/>
    <n v="0.61728691476590636"/>
    <n v="0.65688948830266602"/>
    <n v="0.64420957485310548"/>
    <n v="15.112908389850046"/>
    <n v="13.449494001221343"/>
    <n v="13.449494001221343"/>
    <n v="15.112908389850048"/>
    <n v="1.2136796030502377E-2"/>
    <n v="1.3504800311818142E-2"/>
    <n v="1.8142747166686721E-2"/>
    <n v="1.3021755683202565E-2"/>
    <n v="1.1942822389344044E-2"/>
  </r>
  <r>
    <n v="69"/>
    <x v="6"/>
    <x v="4"/>
    <x v="1"/>
    <n v="526.4"/>
    <n v="585.4"/>
    <n v="247.6"/>
    <n v="306.60000000000002"/>
    <n v="0.66734693877551021"/>
    <n v="0.68121618590343958"/>
    <n v="0.63193277310924378"/>
    <n v="0.6703273838995345"/>
    <n v="0.65638984979841475"/>
    <n v="20.646226451016823"/>
    <n v="31.369482693287186"/>
    <n v="31.369482693287228"/>
    <n v="20.646226451016823"/>
    <n v="1.1822681517933736E-2"/>
    <n v="2.1977443344154496E-2"/>
    <n v="2.47853858955784E-2"/>
    <n v="1.403335624944441E-2"/>
    <n v="9.4122806581994865E-3"/>
  </r>
  <r>
    <n v="70"/>
    <x v="7"/>
    <x v="0"/>
    <x v="0"/>
    <n v="131.69999999999999"/>
    <n v="125.2"/>
    <n v="64.8"/>
    <n v="58.3"/>
    <n v="0.67605263157894746"/>
    <n v="0.67039067274803266"/>
    <n v="0.6931578947368422"/>
    <n v="0.67428459940399077"/>
    <n v="0.68403857578291483"/>
    <n v="10.488618169764363"/>
    <n v="7.1305290437978339"/>
    <n v="7.1305290437978224"/>
    <n v="10.488618169764354"/>
    <n v="2.8273659390460823E-2"/>
    <n v="2.5238545208421861E-2"/>
    <n v="5.5203253525075595E-2"/>
    <n v="2.6326682404794216E-2"/>
    <n v="3.7306274043495888E-2"/>
  </r>
  <r>
    <n v="71"/>
    <x v="7"/>
    <x v="0"/>
    <x v="1"/>
    <n v="141.69999999999999"/>
    <n v="125.1"/>
    <n v="64.900000000000006"/>
    <n v="48.3"/>
    <n v="0.70210526315789479"/>
    <n v="0.68592539088147431"/>
    <n v="0.74578947368421056"/>
    <n v="0.6969363328789735"/>
    <n v="0.72225184356414596"/>
    <n v="7.8605908740303301"/>
    <n v="6.3499781276963638"/>
    <n v="6.3499781276963638"/>
    <n v="7.8605908740303185"/>
    <n v="2.9008441687466049E-2"/>
    <n v="2.5972878673537769E-2"/>
    <n v="4.1371530915949077E-2"/>
    <n v="2.6856565170878255E-2"/>
    <n v="3.4906080429084239E-2"/>
  </r>
  <r>
    <n v="72"/>
    <x v="7"/>
    <x v="1"/>
    <x v="0"/>
    <n v="144.4"/>
    <n v="163.80000000000001"/>
    <n v="65.2"/>
    <n v="84.6"/>
    <n v="0.67292576419213967"/>
    <n v="0.68937024240016676"/>
    <n v="0.63056768558951959"/>
    <n v="0.67648855186378543"/>
    <n v="0.65968409136581185"/>
    <n v="7.3363630105265534"/>
    <n v="7.2999238961025412"/>
    <n v="7.2999238961025288"/>
    <n v="7.3363630105265534"/>
    <n v="2.254542294387378E-2"/>
    <n v="2.6543169373251872E-2"/>
    <n v="3.2036519696622509E-2"/>
    <n v="2.4188916186426108E-2"/>
    <n v="2.2200672365167571E-2"/>
  </r>
  <r>
    <n v="73"/>
    <x v="7"/>
    <x v="1"/>
    <x v="1"/>
    <n v="150.4"/>
    <n v="165.4"/>
    <n v="63.6"/>
    <n v="78.599999999999994"/>
    <n v="0.68951965065502185"/>
    <n v="0.70384630223852407"/>
    <n v="0.65676855895196495"/>
    <n v="0.69333087965309415"/>
    <n v="0.6784962822711762"/>
    <n v="9.0455636763123959"/>
    <n v="9.4068532936837546"/>
    <n v="9.4068532936837617"/>
    <n v="9.0455636763124048"/>
    <n v="2.0295109237768144E-2"/>
    <n v="2.7078381649178338E-2"/>
    <n v="3.9500278062499533E-2"/>
    <n v="2.2357293509653115E-2"/>
    <n v="2.1303635481282782E-2"/>
  </r>
  <r>
    <n v="74"/>
    <x v="7"/>
    <x v="2"/>
    <x v="0"/>
    <n v="136.6"/>
    <n v="163.5"/>
    <n v="69.5"/>
    <n v="96.4"/>
    <n v="0.64399141630901291"/>
    <n v="0.66353372322709048"/>
    <n v="0.58626609442060085"/>
    <n v="0.64603667567584999"/>
    <n v="0.62940668418158308"/>
    <n v="8.8593955148694477"/>
    <n v="9.1560544632135805"/>
    <n v="9.1560544632135805"/>
    <n v="8.8593955148694477"/>
    <n v="2.4539324861063076E-2"/>
    <n v="3.0852064802233382E-2"/>
    <n v="3.802315671617789E-2"/>
    <n v="2.7397824104294907E-2"/>
    <n v="2.2915201926884555E-2"/>
  </r>
  <r>
    <n v="75"/>
    <x v="7"/>
    <x v="2"/>
    <x v="1"/>
    <n v="147.19999999999999"/>
    <n v="163.19999999999999"/>
    <n v="69.8"/>
    <n v="85.8"/>
    <n v="0.66609442060085855"/>
    <n v="0.67982847275458369"/>
    <n v="0.63175965665236045"/>
    <n v="0.66905821649050012"/>
    <n v="0.65561927351731475"/>
    <n v="7.03641322771134"/>
    <n v="10.475367933076781"/>
    <n v="10.475367933076775"/>
    <n v="7.03641322771134"/>
    <n v="1.3274690368711923E-2"/>
    <n v="2.4589853757451322E-2"/>
    <n v="3.019919840219458E-2"/>
    <n v="1.5852935003348809E-2"/>
    <n v="1.0178792525564834E-2"/>
  </r>
  <r>
    <n v="76"/>
    <x v="7"/>
    <x v="3"/>
    <x v="0"/>
    <n v="111.2"/>
    <n v="129.19999999999999"/>
    <n v="50.8"/>
    <n v="68.8"/>
    <n v="0.6677777777777778"/>
    <n v="0.68753163316065291"/>
    <n v="0.61777777777777787"/>
    <n v="0.6718361099436122"/>
    <n v="0.65275432006198442"/>
    <n v="5.959119994689746"/>
    <n v="7.269418439218124"/>
    <n v="7.2694184392181116"/>
    <n v="5.959119994689746"/>
    <n v="1.9387040486373928E-2"/>
    <n v="2.6805814708275408E-2"/>
    <n v="3.3106222192720823E-2"/>
    <n v="2.1237150120979292E-2"/>
    <n v="1.8043079695223271E-2"/>
  </r>
  <r>
    <n v="77"/>
    <x v="7"/>
    <x v="3"/>
    <x v="1"/>
    <n v="123.5"/>
    <n v="127.1"/>
    <n v="52.9"/>
    <n v="56.5"/>
    <n v="0.69611111111111112"/>
    <n v="0.70186252492596846"/>
    <n v="0.68611111111111123"/>
    <n v="0.69813191948653563"/>
    <n v="0.69228861193375213"/>
    <n v="4.624812308503869"/>
    <n v="8.9249961095540851"/>
    <n v="8.9249961095540939"/>
    <n v="4.624812308503869"/>
    <n v="1.7820165516621356E-2"/>
    <n v="2.9446952250103953E-2"/>
    <n v="2.5693401713910376E-2"/>
    <n v="2.0648087915197559E-2"/>
    <n v="1.2453008786187764E-2"/>
  </r>
  <r>
    <n v="78"/>
    <x v="7"/>
    <x v="4"/>
    <x v="0"/>
    <n v="518.20000000000005"/>
    <n v="583.9"/>
    <n v="249.1"/>
    <n v="314.8"/>
    <n v="0.66152460984393746"/>
    <n v="0.67536773909227787"/>
    <n v="0.62208883553421368"/>
    <n v="0.66394357661430214"/>
    <n v="0.64981399645943072"/>
    <n v="13.472605951007068"/>
    <n v="9.7576181064392493"/>
    <n v="9.7576181064392493"/>
    <n v="13.472605951007068"/>
    <n v="9.5513856889054456E-3"/>
    <n v="9.9877075397946449E-3"/>
    <n v="1.6173596579840414E-2"/>
    <n v="1.0125219657204788E-2"/>
    <n v="1.0015630182646517E-2"/>
  </r>
  <r>
    <n v="79"/>
    <x v="7"/>
    <x v="4"/>
    <x v="1"/>
    <n v="544.79999999999995"/>
    <n v="588.20000000000005"/>
    <n v="244.8"/>
    <n v="288.2"/>
    <n v="0.68007202881152451"/>
    <n v="0.6905981843834319"/>
    <n v="0.65402160864345749"/>
    <n v="0.68262564814433502"/>
    <n v="0.67149605637176524"/>
    <n v="24.049948024891862"/>
    <n v="25.96493361781959"/>
    <n v="25.964933617819536"/>
    <n v="24.049948024891862"/>
    <n v="1.3298927057129949E-2"/>
    <n v="1.8715419201831392E-2"/>
    <n v="2.8871486224359977E-2"/>
    <n v="1.4490131168319233E-2"/>
    <n v="1.45138236304584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6492F-5920-4CF3-ACEE-E40CF95501C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49" firstHeaderRow="0" firstDataRow="1" firstDataCol="1" rowPageCount="1" colPageCount="1"/>
  <pivotFields count="22">
    <pivotField showAll="0" defaultSubtotal="0"/>
    <pivotField axis="axisRow" showAll="0" defaultSubtotal="0">
      <items count="8">
        <item x="5"/>
        <item x="3"/>
        <item x="1"/>
        <item x="2"/>
        <item x="0"/>
        <item x="6"/>
        <item x="4"/>
        <item x="7"/>
      </items>
    </pivotField>
    <pivotField axis="axisRow" showAll="0" defaultSubtotal="0">
      <items count="5">
        <item x="4"/>
        <item x="1"/>
        <item x="2"/>
        <item x="3"/>
        <item x="0"/>
      </items>
    </pivotField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Average of Acc_avg" fld="8" subtotal="average" baseField="2" baseItem="0"/>
    <dataField name="Average of F_avg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9D00-DC79-4862-B325-0A254AE48D25}">
  <dimension ref="A1:W81"/>
  <sheetViews>
    <sheetView topLeftCell="A40" workbookViewId="0">
      <selection activeCell="E2" sqref="E2"/>
    </sheetView>
  </sheetViews>
  <sheetFormatPr defaultRowHeight="14.4" x14ac:dyDescent="0.3"/>
  <cols>
    <col min="1" max="1" width="8.88671875" style="5"/>
  </cols>
  <sheetData>
    <row r="1" spans="1:2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4"/>
    </row>
    <row r="2" spans="1:23" x14ac:dyDescent="0.3">
      <c r="A2" s="5">
        <v>0</v>
      </c>
      <c r="B2" t="s">
        <v>13</v>
      </c>
      <c r="C2" t="s">
        <v>14</v>
      </c>
      <c r="D2" t="s">
        <v>15</v>
      </c>
      <c r="E2">
        <f>AVERAGE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99.7</v>
      </c>
      <c r="F2">
        <f>AVERAGE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137.80000000000001</v>
      </c>
      <c r="G2">
        <f>AVERAGE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52.2</v>
      </c>
      <c r="H2">
        <f>AVERAGE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90.3</v>
      </c>
      <c r="I2">
        <f>AVERAGE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0.625</v>
      </c>
      <c r="J2">
        <f>AVERAGE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0.65711760807905162</v>
      </c>
      <c r="K2">
        <f>AVERAGE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0.52473684210526306</v>
      </c>
      <c r="L2">
        <f>AVERAGE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0.62473171223070845</v>
      </c>
      <c r="M2">
        <f>AVERAGE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0.60456862338824879</v>
      </c>
      <c r="N2">
        <f>_xlfn.STDEV.S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8.4859360774820303</v>
      </c>
      <c r="O2">
        <f>_xlfn.STDEV.S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7.2234187043101539</v>
      </c>
      <c r="P2">
        <f>_xlfn.STDEV.S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7.2234187043101423</v>
      </c>
      <c r="Q2">
        <f>_xlfn.STDEV.S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8.4859360774820303</v>
      </c>
      <c r="R2">
        <f>_xlfn.STDEV.S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2.4631791372103466E-2</v>
      </c>
      <c r="S2">
        <f>_xlfn.STDEV.S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3.2812296633327249E-2</v>
      </c>
      <c r="T2">
        <f>_xlfn.STDEV.S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4.4662821460431767E-2</v>
      </c>
      <c r="U2">
        <f>_xlfn.STDEV.S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2.9503833825065086E-2</v>
      </c>
      <c r="V2">
        <f>_xlfn.STDEV.S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2.2125348527749947E-2</v>
      </c>
    </row>
    <row r="3" spans="1:23" x14ac:dyDescent="0.3">
      <c r="A3" s="5">
        <v>1</v>
      </c>
      <c r="B3" t="s">
        <v>13</v>
      </c>
      <c r="C3" t="s">
        <v>14</v>
      </c>
      <c r="D3" t="s">
        <v>16</v>
      </c>
      <c r="E3">
        <f>AVERAGE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101</v>
      </c>
      <c r="F3">
        <f>AVERAGE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137.19999999999999</v>
      </c>
      <c r="G3">
        <f>AVERAGE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52.8</v>
      </c>
      <c r="H3">
        <f>AVERAGE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89</v>
      </c>
      <c r="I3">
        <f>AVERAGE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0.62684210526315787</v>
      </c>
      <c r="J3">
        <f>AVERAGE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0.65736092453514261</v>
      </c>
      <c r="K3">
        <f>AVERAGE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0.53157894736842104</v>
      </c>
      <c r="L3">
        <f>AVERAGE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0.62688528905998009</v>
      </c>
      <c r="M3">
        <f>AVERAGE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0.60700758553250833</v>
      </c>
      <c r="N3">
        <f>_xlfn.STDEV.S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8.4459063062132849</v>
      </c>
      <c r="O3">
        <f>_xlfn.STDEV.S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6.9729636613295387</v>
      </c>
      <c r="P3">
        <f>_xlfn.STDEV.S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6.9729636613295254</v>
      </c>
      <c r="Q3">
        <f>_xlfn.STDEV.S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8.4459063062132849</v>
      </c>
      <c r="R3">
        <f>_xlfn.STDEV.S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2.498999492009742E-2</v>
      </c>
      <c r="S3">
        <f>_xlfn.STDEV.S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3.2367400125970461E-2</v>
      </c>
      <c r="T3">
        <f>_xlfn.STDEV.S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4.4452138453754148E-2</v>
      </c>
      <c r="U3">
        <f>_xlfn.STDEV.S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2.9407334660493775E-2</v>
      </c>
      <c r="V3">
        <f>_xlfn.STDEV.S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2.285156663709426E-2</v>
      </c>
    </row>
    <row r="4" spans="1:23" x14ac:dyDescent="0.3">
      <c r="A4" s="5">
        <v>2</v>
      </c>
      <c r="B4" t="s">
        <v>13</v>
      </c>
      <c r="C4" t="s">
        <v>17</v>
      </c>
      <c r="D4" t="s">
        <v>15</v>
      </c>
      <c r="E4">
        <f>AVERAGE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120</v>
      </c>
      <c r="F4">
        <f>AVERAGE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171</v>
      </c>
      <c r="G4">
        <f>AVERAGE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58</v>
      </c>
      <c r="H4">
        <f>AVERAGE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109</v>
      </c>
      <c r="I4">
        <f>AVERAGE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0.6353711790393014</v>
      </c>
      <c r="J4">
        <f>AVERAGE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0.67397068481638667</v>
      </c>
      <c r="K4">
        <f>AVERAGE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0.5240174672489083</v>
      </c>
      <c r="L4">
        <f>AVERAGE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0.63719697532988151</v>
      </c>
      <c r="M4">
        <f>AVERAGE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0.61107968515516486</v>
      </c>
      <c r="N4">
        <f>_xlfn.STDEV.S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7.8740078740118111</v>
      </c>
      <c r="O4">
        <f>_xlfn.STDEV.S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4.3461349368017661</v>
      </c>
      <c r="P4">
        <f>_xlfn.STDEV.S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4.3461349368017661</v>
      </c>
      <c r="Q4">
        <f>_xlfn.STDEV.S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7.8740078740118111</v>
      </c>
      <c r="R4">
        <f>_xlfn.STDEV.S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1.8469545182604841E-2</v>
      </c>
      <c r="S4">
        <f>_xlfn.STDEV.S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2.0763175466653114E-2</v>
      </c>
      <c r="T4">
        <f>_xlfn.STDEV.S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3.4384313860313591E-2</v>
      </c>
      <c r="U4">
        <f>_xlfn.STDEV.S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2.2597570521530125E-2</v>
      </c>
      <c r="V4">
        <f>_xlfn.STDEV.S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1.7278124705660862E-2</v>
      </c>
    </row>
    <row r="5" spans="1:23" x14ac:dyDescent="0.3">
      <c r="A5" s="5">
        <v>3</v>
      </c>
      <c r="B5" t="s">
        <v>13</v>
      </c>
      <c r="C5" t="s">
        <v>17</v>
      </c>
      <c r="D5" t="s">
        <v>16</v>
      </c>
      <c r="E5">
        <f>AVERAGE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123.9</v>
      </c>
      <c r="F5">
        <f>AVERAGE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167.3</v>
      </c>
      <c r="G5">
        <f>AVERAGE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61.7</v>
      </c>
      <c r="H5">
        <f>AVERAGE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105.1</v>
      </c>
      <c r="I5">
        <f>AVERAGE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0.63580786026200875</v>
      </c>
      <c r="J5">
        <f>AVERAGE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0.66772943560007902</v>
      </c>
      <c r="K5">
        <f>AVERAGE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0.54104803493449771</v>
      </c>
      <c r="L5">
        <f>AVERAGE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0.63744162120069803</v>
      </c>
      <c r="M5">
        <f>AVERAGE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0.61457489820290445</v>
      </c>
      <c r="N5">
        <f>_xlfn.STDEV.S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8.0477740193588101</v>
      </c>
      <c r="O5">
        <f>_xlfn.STDEV.S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5.5986109388351366</v>
      </c>
      <c r="P5">
        <f>_xlfn.STDEV.S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5.5986109388351357</v>
      </c>
      <c r="Q5">
        <f>_xlfn.STDEV.S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8.0477740193588101</v>
      </c>
      <c r="R5">
        <f>_xlfn.STDEV.S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1.5189980027009702E-2</v>
      </c>
      <c r="S5">
        <f>_xlfn.STDEV.S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1.7555412564898693E-2</v>
      </c>
      <c r="T5">
        <f>_xlfn.STDEV.S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3.5143117988466435E-2</v>
      </c>
      <c r="U5">
        <f>_xlfn.STDEV.S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1.7966636336262172E-2</v>
      </c>
      <c r="V5">
        <f>_xlfn.STDEV.S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1.5355829341145884E-2</v>
      </c>
    </row>
    <row r="6" spans="1:23" x14ac:dyDescent="0.3">
      <c r="A6" s="5">
        <v>4</v>
      </c>
      <c r="B6" t="s">
        <v>13</v>
      </c>
      <c r="C6" t="s">
        <v>18</v>
      </c>
      <c r="D6" t="s">
        <v>15</v>
      </c>
      <c r="E6">
        <f>AVERAGE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114.9</v>
      </c>
      <c r="F6">
        <f>AVERAGE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167.8</v>
      </c>
      <c r="G6">
        <f>AVERAGE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65.2</v>
      </c>
      <c r="H6">
        <f>AVERAGE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118.1</v>
      </c>
      <c r="I6">
        <f>AVERAGE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0.60665236051502136</v>
      </c>
      <c r="J6">
        <f>AVERAGE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0.63859108711829682</v>
      </c>
      <c r="K6">
        <f>AVERAGE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0.49313304721030049</v>
      </c>
      <c r="L6">
        <f>AVERAGE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0.60272719025935328</v>
      </c>
      <c r="M6">
        <f>AVERAGE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0.58689982023184728</v>
      </c>
      <c r="N6">
        <f>_xlfn.STDEV.S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7.2945946502263652</v>
      </c>
      <c r="O6">
        <f>_xlfn.STDEV.S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8.5218672966798898</v>
      </c>
      <c r="P6">
        <f>_xlfn.STDEV.S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8.521867296679881</v>
      </c>
      <c r="Q6">
        <f>_xlfn.STDEV.S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7.2945946502263652</v>
      </c>
      <c r="R6">
        <f>_xlfn.STDEV.S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2.6727054062870792E-2</v>
      </c>
      <c r="S6">
        <f>_xlfn.STDEV.S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3.6453499710675505E-2</v>
      </c>
      <c r="T6">
        <f>_xlfn.STDEV.S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3.1307273176937198E-2</v>
      </c>
      <c r="U6">
        <f>_xlfn.STDEV.S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3.2615794613353691E-2</v>
      </c>
      <c r="V6">
        <f>_xlfn.STDEV.S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2.1459200538462699E-2</v>
      </c>
    </row>
    <row r="7" spans="1:23" x14ac:dyDescent="0.3">
      <c r="A7" s="5">
        <v>5</v>
      </c>
      <c r="B7" t="s">
        <v>13</v>
      </c>
      <c r="C7" t="s">
        <v>18</v>
      </c>
      <c r="D7" t="s">
        <v>16</v>
      </c>
      <c r="E7">
        <f>AVERAGE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114.8</v>
      </c>
      <c r="F7">
        <f>AVERAGE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167.9</v>
      </c>
      <c r="G7">
        <f>AVERAGE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65.099999999999994</v>
      </c>
      <c r="H7">
        <f>AVERAGE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118.2</v>
      </c>
      <c r="I7">
        <f>AVERAGE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0.60665236051502136</v>
      </c>
      <c r="J7">
        <f>AVERAGE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0.63875069848659749</v>
      </c>
      <c r="K7">
        <f>AVERAGE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0.49270386266094424</v>
      </c>
      <c r="L7">
        <f>AVERAGE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0.6027287105402197</v>
      </c>
      <c r="M7">
        <f>AVERAGE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0.58682675270733597</v>
      </c>
      <c r="N7">
        <f>_xlfn.STDEV.S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7.0047602861673051</v>
      </c>
      <c r="O7">
        <f>_xlfn.STDEV.S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8.3592928993891444</v>
      </c>
      <c r="P7">
        <f>_xlfn.STDEV.S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8.3592928993891551</v>
      </c>
      <c r="Q7">
        <f>_xlfn.STDEV.S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7.0047602861673051</v>
      </c>
      <c r="R7">
        <f>_xlfn.STDEV.S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2.6087650967878104E-2</v>
      </c>
      <c r="S7">
        <f>_xlfn.STDEV.S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3.5864831667106127E-2</v>
      </c>
      <c r="T7">
        <f>_xlfn.STDEV.S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3.0063348867670842E-2</v>
      </c>
      <c r="U7">
        <f>_xlfn.STDEV.S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3.1878887397229695E-2</v>
      </c>
      <c r="V7">
        <f>_xlfn.STDEV.S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2.0860860046949255E-2</v>
      </c>
    </row>
    <row r="8" spans="1:23" x14ac:dyDescent="0.3">
      <c r="A8" s="5">
        <v>6</v>
      </c>
      <c r="B8" t="s">
        <v>13</v>
      </c>
      <c r="C8" t="s">
        <v>19</v>
      </c>
      <c r="D8" t="s">
        <v>15</v>
      </c>
      <c r="E8">
        <f>AVERAGE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105.8</v>
      </c>
      <c r="F8">
        <f>AVERAGE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124.7</v>
      </c>
      <c r="G8">
        <f>AVERAGE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55.3</v>
      </c>
      <c r="H8">
        <f>AVERAGE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74.2</v>
      </c>
      <c r="I8">
        <f>AVERAGE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0.64027777777777772</v>
      </c>
      <c r="J8">
        <f>AVERAGE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0.65704931268915245</v>
      </c>
      <c r="K8">
        <f>AVERAGE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0.58777777777777784</v>
      </c>
      <c r="L8">
        <f>AVERAGE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0.64171736819826841</v>
      </c>
      <c r="M8">
        <f>AVERAGE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0.62703833442833345</v>
      </c>
      <c r="N8">
        <f>_xlfn.STDEV.S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5.4324130099902295</v>
      </c>
      <c r="O8">
        <f>_xlfn.STDEV.S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5.7551908936387353</v>
      </c>
      <c r="P8">
        <f>_xlfn.STDEV.S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5.7551908936387353</v>
      </c>
      <c r="Q8">
        <f>_xlfn.STDEV.S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5.4324130099902295</v>
      </c>
      <c r="R8">
        <f>_xlfn.STDEV.S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2.3396812534246799E-2</v>
      </c>
      <c r="S8">
        <f>_xlfn.STDEV.S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2.69650085609432E-2</v>
      </c>
      <c r="T8">
        <f>_xlfn.STDEV.S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3.0180072277723496E-2</v>
      </c>
      <c r="U8">
        <f>_xlfn.STDEV.S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2.5563137052842938E-2</v>
      </c>
      <c r="V8">
        <f>_xlfn.STDEV.S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2.116302416662362E-2</v>
      </c>
    </row>
    <row r="9" spans="1:23" x14ac:dyDescent="0.3">
      <c r="A9" s="5">
        <v>7</v>
      </c>
      <c r="B9" t="s">
        <v>13</v>
      </c>
      <c r="C9" t="s">
        <v>19</v>
      </c>
      <c r="D9" t="s">
        <v>16</v>
      </c>
      <c r="E9">
        <f>AVERAGE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104.4</v>
      </c>
      <c r="F9">
        <f>AVERAGE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125.2</v>
      </c>
      <c r="G9">
        <f>AVERAGE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54.8</v>
      </c>
      <c r="H9">
        <f>AVERAGE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75.599999999999994</v>
      </c>
      <c r="I9">
        <f>AVERAGE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0.63777777777777778</v>
      </c>
      <c r="J9">
        <f>AVERAGE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0.65616395920732118</v>
      </c>
      <c r="K9">
        <f>AVERAGE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0.57999999999999985</v>
      </c>
      <c r="L9">
        <f>AVERAGE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0.63914395036928451</v>
      </c>
      <c r="M9">
        <f>AVERAGE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0.62357998237738255</v>
      </c>
      <c r="N9">
        <f>_xlfn.STDEV.S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5.5216744642263089</v>
      </c>
      <c r="O9">
        <f>_xlfn.STDEV.S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6.0332412515993425</v>
      </c>
      <c r="P9">
        <f>_xlfn.STDEV.S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6.0332412515993283</v>
      </c>
      <c r="Q9">
        <f>_xlfn.STDEV.S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5.5216744642263089</v>
      </c>
      <c r="R9">
        <f>_xlfn.STDEV.S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2.3722504118370208E-2</v>
      </c>
      <c r="S9">
        <f>_xlfn.STDEV.S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2.7845822457226815E-2</v>
      </c>
      <c r="T9">
        <f>_xlfn.STDEV.S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3.0675969245701706E-2</v>
      </c>
      <c r="U9">
        <f>_xlfn.STDEV.S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2.6137242545153309E-2</v>
      </c>
      <c r="V9">
        <f>_xlfn.STDEV.S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2.114228962723565E-2</v>
      </c>
    </row>
    <row r="10" spans="1:23" x14ac:dyDescent="0.3">
      <c r="A10" s="5">
        <v>8</v>
      </c>
      <c r="B10" t="s">
        <v>13</v>
      </c>
      <c r="C10" t="s">
        <v>20</v>
      </c>
      <c r="D10" t="s">
        <v>15</v>
      </c>
      <c r="E10">
        <f>AVERAGE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435</v>
      </c>
      <c r="F10">
        <f>AVERAGE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608.79999999999995</v>
      </c>
      <c r="G10">
        <f>AVERAGE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224.2</v>
      </c>
      <c r="H10">
        <f>AVERAGE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398</v>
      </c>
      <c r="I10">
        <f>AVERAGE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0.62653061224489803</v>
      </c>
      <c r="J10">
        <f>AVERAGE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0.6600396928483484</v>
      </c>
      <c r="K10">
        <f>AVERAGE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0.52220888355342143</v>
      </c>
      <c r="L10">
        <f>AVERAGE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0.62684460073727355</v>
      </c>
      <c r="M10">
        <f>AVERAGE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0.60472186738511524</v>
      </c>
      <c r="N10">
        <f>_xlfn.STDEV.S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13.743685418725535</v>
      </c>
      <c r="O10">
        <f>_xlfn.STDEV.S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14.164117417693987</v>
      </c>
      <c r="P10">
        <f>_xlfn.STDEV.S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14.164117417693989</v>
      </c>
      <c r="Q10">
        <f>_xlfn.STDEV.S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13.743685418725535</v>
      </c>
      <c r="R10">
        <f>_xlfn.STDEV.S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1.1218050436208883E-2</v>
      </c>
      <c r="S10">
        <f>_xlfn.STDEV.S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1.5144541882911478E-2</v>
      </c>
      <c r="T10">
        <f>_xlfn.STDEV.S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1.6499022111315178E-2</v>
      </c>
      <c r="U10">
        <f>_xlfn.STDEV.S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1.352138337666872E-2</v>
      </c>
      <c r="V10">
        <f>_xlfn.STDEV.S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9.4118396946997161E-3</v>
      </c>
    </row>
    <row r="11" spans="1:23" x14ac:dyDescent="0.3">
      <c r="A11" s="5">
        <v>9</v>
      </c>
      <c r="B11" t="s">
        <v>13</v>
      </c>
      <c r="C11" t="s">
        <v>20</v>
      </c>
      <c r="D11" t="s">
        <v>16</v>
      </c>
      <c r="E11">
        <f>AVERAGE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446.2</v>
      </c>
      <c r="F11">
        <f>AVERAGE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597.9</v>
      </c>
      <c r="G11">
        <f>AVERAGE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235.1</v>
      </c>
      <c r="H11">
        <f>AVERAGE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386.8</v>
      </c>
      <c r="I11">
        <f>AVERAGE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0.62671068427370957</v>
      </c>
      <c r="J11">
        <f>AVERAGE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0.65523144382775211</v>
      </c>
      <c r="K11">
        <f>AVERAGE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0.53565426170468189</v>
      </c>
      <c r="L11">
        <f>AVERAGE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0.62706089876902538</v>
      </c>
      <c r="M11">
        <f>AVERAGE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0.60722892196315437</v>
      </c>
      <c r="N11">
        <f>_xlfn.STDEV.S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16.019432643580803</v>
      </c>
      <c r="O11">
        <f>_xlfn.STDEV.S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18.272322725307198</v>
      </c>
      <c r="P11">
        <f>_xlfn.STDEV.S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18.272322725307198</v>
      </c>
      <c r="Q11">
        <f>_xlfn.STDEV.S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16.019432643580803</v>
      </c>
      <c r="R11">
        <f>_xlfn.STDEV.S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1.2480407987928233E-2</v>
      </c>
      <c r="S11">
        <f>_xlfn.STDEV.S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1.7382789862299436E-2</v>
      </c>
      <c r="T11">
        <f>_xlfn.STDEV.S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1.9231011576927755E-2</v>
      </c>
      <c r="U11">
        <f>_xlfn.STDEV.S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1.4630678359926739E-2</v>
      </c>
      <c r="V11">
        <f>_xlfn.STDEV.S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1.0585149107784471E-2</v>
      </c>
    </row>
    <row r="12" spans="1:23" x14ac:dyDescent="0.3">
      <c r="A12" s="5">
        <v>10</v>
      </c>
      <c r="B12" t="s">
        <v>21</v>
      </c>
      <c r="C12" t="s">
        <v>14</v>
      </c>
      <c r="D12" t="s">
        <v>15</v>
      </c>
      <c r="E12">
        <f>AVERAGE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91.1</v>
      </c>
      <c r="F12">
        <f>AVERAGE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160.30000000000001</v>
      </c>
      <c r="G12">
        <f>AVERAGE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29.7</v>
      </c>
      <c r="H12">
        <f>AVERAGE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98.9</v>
      </c>
      <c r="I12">
        <f>AVERAGE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0.66157894736842104</v>
      </c>
      <c r="J12">
        <f>AVERAGE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0.75492343941240792</v>
      </c>
      <c r="K12">
        <f>AVERAGE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0.47947368421052622</v>
      </c>
      <c r="L12">
        <f>AVERAGE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0.67612950739613253</v>
      </c>
      <c r="M12">
        <f>AVERAGE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0.61881397670880156</v>
      </c>
      <c r="N12">
        <f>_xlfn.STDEV.S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7.6514341429855124</v>
      </c>
      <c r="O12">
        <f>_xlfn.STDEV.S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5.1434964329292141</v>
      </c>
      <c r="P12">
        <f>_xlfn.STDEV.S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5.1434964329292185</v>
      </c>
      <c r="Q12">
        <f>_xlfn.STDEV.S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7.6514341429855124</v>
      </c>
      <c r="R12">
        <f>_xlfn.STDEV.S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2.0765586987965351E-2</v>
      </c>
      <c r="S12">
        <f>_xlfn.STDEV.S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3.1475791644802173E-2</v>
      </c>
      <c r="T12">
        <f>_xlfn.STDEV.S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4.0270706015713233E-2</v>
      </c>
      <c r="U12">
        <f>_xlfn.STDEV.S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2.8067897772391853E-2</v>
      </c>
      <c r="V12">
        <f>_xlfn.STDEV.S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1.7514595107871594E-2</v>
      </c>
    </row>
    <row r="13" spans="1:23" x14ac:dyDescent="0.3">
      <c r="A13" s="5">
        <v>11</v>
      </c>
      <c r="B13" t="s">
        <v>21</v>
      </c>
      <c r="C13" t="s">
        <v>14</v>
      </c>
      <c r="D13" t="s">
        <v>16</v>
      </c>
      <c r="E13">
        <f>AVERAGE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97.1</v>
      </c>
      <c r="F13">
        <f>AVERAGE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152.4</v>
      </c>
      <c r="G13">
        <f>AVERAGE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37.6</v>
      </c>
      <c r="H13">
        <f>AVERAGE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92.9</v>
      </c>
      <c r="I13">
        <f>AVERAGE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0.65657894736842104</v>
      </c>
      <c r="J13">
        <f>AVERAGE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0.72274006201987895</v>
      </c>
      <c r="K13">
        <f>AVERAGE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0.51105263157894742</v>
      </c>
      <c r="L13">
        <f>AVERAGE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0.66632993682418251</v>
      </c>
      <c r="M13">
        <f>AVERAGE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0.62156005894197297</v>
      </c>
      <c r="N13">
        <f>_xlfn.STDEV.S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7.8662429264406635</v>
      </c>
      <c r="O13">
        <f>_xlfn.STDEV.S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7.8202017592614297</v>
      </c>
      <c r="P13">
        <f>_xlfn.STDEV.S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7.820201759261427</v>
      </c>
      <c r="Q13">
        <f>_xlfn.STDEV.S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7.8662429264406635</v>
      </c>
      <c r="R13">
        <f>_xlfn.STDEV.S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2.4569234340633177E-2</v>
      </c>
      <c r="S13">
        <f>_xlfn.STDEV.S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4.1257108873861581E-2</v>
      </c>
      <c r="T13">
        <f>_xlfn.STDEV.S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4.1401278560214042E-2</v>
      </c>
      <c r="U13">
        <f>_xlfn.STDEV.S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3.2154867276887621E-2</v>
      </c>
      <c r="V13">
        <f>_xlfn.STDEV.S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1.9971303676609837E-2</v>
      </c>
    </row>
    <row r="14" spans="1:23" x14ac:dyDescent="0.3">
      <c r="A14" s="5">
        <v>12</v>
      </c>
      <c r="B14" t="s">
        <v>21</v>
      </c>
      <c r="C14" t="s">
        <v>17</v>
      </c>
      <c r="D14" t="s">
        <v>15</v>
      </c>
      <c r="E14">
        <f>AVERAGE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109</v>
      </c>
      <c r="F14">
        <f>AVERAGE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180</v>
      </c>
      <c r="G14">
        <f>AVERAGE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49</v>
      </c>
      <c r="H14">
        <f>AVERAGE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120</v>
      </c>
      <c r="I14">
        <f>AVERAGE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0.63100436681222705</v>
      </c>
      <c r="J14">
        <f>AVERAGE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0.68966642399079725</v>
      </c>
      <c r="K14">
        <f>AVERAGE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0.47598253275109165</v>
      </c>
      <c r="L14">
        <f>AVERAGE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0.63261254423626911</v>
      </c>
      <c r="M14">
        <f>AVERAGE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0.6002191824469445</v>
      </c>
      <c r="N14">
        <f>_xlfn.STDEV.S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6.182412330330469</v>
      </c>
      <c r="O14">
        <f>_xlfn.STDEV.S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2.4494897427831779</v>
      </c>
      <c r="P14">
        <f>_xlfn.STDEV.S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2.4494897427831779</v>
      </c>
      <c r="Q14">
        <f>_xlfn.STDEV.S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6.182412330330469</v>
      </c>
      <c r="R14">
        <f>_xlfn.STDEV.S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1.2978569505187051E-2</v>
      </c>
      <c r="S14">
        <f>_xlfn.STDEV.S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1.3722437137923304E-2</v>
      </c>
      <c r="T14">
        <f>_xlfn.STDEV.S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2.6997433756901622E-2</v>
      </c>
      <c r="U14">
        <f>_xlfn.STDEV.S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1.687832246653944E-2</v>
      </c>
      <c r="V14">
        <f>_xlfn.STDEV.S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1.2002343213199977E-2</v>
      </c>
    </row>
    <row r="15" spans="1:23" x14ac:dyDescent="0.3">
      <c r="A15" s="5">
        <v>13</v>
      </c>
      <c r="B15" t="s">
        <v>21</v>
      </c>
      <c r="C15" t="s">
        <v>17</v>
      </c>
      <c r="D15" t="s">
        <v>16</v>
      </c>
      <c r="E15">
        <f>AVERAGE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117.1</v>
      </c>
      <c r="F15">
        <f>AVERAGE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174.2</v>
      </c>
      <c r="G15">
        <f>AVERAGE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54.8</v>
      </c>
      <c r="H15">
        <f>AVERAGE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111.9</v>
      </c>
      <c r="I15">
        <f>AVERAGE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0.63602620087336248</v>
      </c>
      <c r="J15">
        <f>AVERAGE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0.68133491013467962</v>
      </c>
      <c r="K15">
        <f>AVERAGE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0.51135371179039302</v>
      </c>
      <c r="L15">
        <f>AVERAGE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0.63861973630305402</v>
      </c>
      <c r="M15">
        <f>AVERAGE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0.60903526563080734</v>
      </c>
      <c r="N15">
        <f>_xlfn.STDEV.S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5.7821564604681299</v>
      </c>
      <c r="O15">
        <f>_xlfn.STDEV.S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4.2635405214185287</v>
      </c>
      <c r="P15">
        <f>_xlfn.STDEV.S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4.2635405214185278</v>
      </c>
      <c r="Q15">
        <f>_xlfn.STDEV.S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5.7821564604681299</v>
      </c>
      <c r="R15">
        <f>_xlfn.STDEV.S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1.3617874348919357E-2</v>
      </c>
      <c r="S15">
        <f>_xlfn.STDEV.S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1.7534766685061865E-2</v>
      </c>
      <c r="T15">
        <f>_xlfn.STDEV.S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2.5249591530428536E-2</v>
      </c>
      <c r="U15">
        <f>_xlfn.STDEV.S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1.6940215709109609E-2</v>
      </c>
      <c r="V15">
        <f>_xlfn.STDEV.S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1.2099204778779496E-2</v>
      </c>
    </row>
    <row r="16" spans="1:23" x14ac:dyDescent="0.3">
      <c r="A16" s="5">
        <v>14</v>
      </c>
      <c r="B16" t="s">
        <v>21</v>
      </c>
      <c r="C16" t="s">
        <v>18</v>
      </c>
      <c r="D16" t="s">
        <v>15</v>
      </c>
      <c r="E16">
        <f>AVERAGE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115.6</v>
      </c>
      <c r="F16">
        <f>AVERAGE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168.1</v>
      </c>
      <c r="G16">
        <f>AVERAGE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64.900000000000006</v>
      </c>
      <c r="H16">
        <f>AVERAGE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117.4</v>
      </c>
      <c r="I16">
        <f>AVERAGE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0.60879828326180263</v>
      </c>
      <c r="J16">
        <f>AVERAGE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0.64017785649168879</v>
      </c>
      <c r="K16">
        <f>AVERAGE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0.49613733905579399</v>
      </c>
      <c r="L16">
        <f>AVERAGE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0.60468380439604685</v>
      </c>
      <c r="M16">
        <f>AVERAGE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0.58920803016789314</v>
      </c>
      <c r="N16">
        <f>_xlfn.STDEV.S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9.6976514911830289</v>
      </c>
      <c r="O16">
        <f>_xlfn.STDEV.S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6.4541115233280211</v>
      </c>
      <c r="P16">
        <f>_xlfn.STDEV.S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6.4541115233280211</v>
      </c>
      <c r="Q16">
        <f>_xlfn.STDEV.S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9.6976514911830289</v>
      </c>
      <c r="R16">
        <f>_xlfn.STDEV.S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2.6205066538146818E-2</v>
      </c>
      <c r="S16">
        <f>_xlfn.STDEV.S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3.1751659494524763E-2</v>
      </c>
      <c r="T16">
        <f>_xlfn.STDEV.S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4.1620821850570956E-2</v>
      </c>
      <c r="U16">
        <f>_xlfn.STDEV.S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3.2528599161936914E-2</v>
      </c>
      <c r="V16">
        <f>_xlfn.STDEV.S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2.2918776493566974E-2</v>
      </c>
    </row>
    <row r="17" spans="1:22" x14ac:dyDescent="0.3">
      <c r="A17" s="5">
        <v>15</v>
      </c>
      <c r="B17" t="s">
        <v>21</v>
      </c>
      <c r="C17" t="s">
        <v>18</v>
      </c>
      <c r="D17" t="s">
        <v>16</v>
      </c>
      <c r="E17">
        <f>AVERAGE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116.6</v>
      </c>
      <c r="F17">
        <f>AVERAGE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167.9</v>
      </c>
      <c r="G17">
        <f>AVERAGE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65.099999999999994</v>
      </c>
      <c r="H17">
        <f>AVERAGE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116.4</v>
      </c>
      <c r="I17">
        <f>AVERAGE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0.61051502145922742</v>
      </c>
      <c r="J17">
        <f>AVERAGE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0.64186057047713008</v>
      </c>
      <c r="K17">
        <f>AVERAGE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0.50042918454935625</v>
      </c>
      <c r="L17">
        <f>AVERAGE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0.60716675626427352</v>
      </c>
      <c r="M17">
        <f>AVERAGE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0.59084499458367601</v>
      </c>
      <c r="N17">
        <f>_xlfn.STDEV.S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9.1311432897407645</v>
      </c>
      <c r="O17">
        <f>_xlfn.STDEV.S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7.6948756397430564</v>
      </c>
      <c r="P17">
        <f>_xlfn.STDEV.S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7.6948756397430671</v>
      </c>
      <c r="Q17">
        <f>_xlfn.STDEV.S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9.1311432897407645</v>
      </c>
      <c r="R17">
        <f>_xlfn.STDEV.S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2.7448617817381813E-2</v>
      </c>
      <c r="S17">
        <f>_xlfn.STDEV.S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3.5469695925984888E-2</v>
      </c>
      <c r="T17">
        <f>_xlfn.STDEV.S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3.9189456179144898E-2</v>
      </c>
      <c r="U17">
        <f>_xlfn.STDEV.S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3.3808534824058038E-2</v>
      </c>
      <c r="V17">
        <f>_xlfn.STDEV.S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2.330807809491808E-2</v>
      </c>
    </row>
    <row r="18" spans="1:22" x14ac:dyDescent="0.3">
      <c r="A18" s="5">
        <v>16</v>
      </c>
      <c r="B18" t="s">
        <v>21</v>
      </c>
      <c r="C18" t="s">
        <v>19</v>
      </c>
      <c r="D18" t="s">
        <v>15</v>
      </c>
      <c r="E18">
        <f>AVERAGE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96.5</v>
      </c>
      <c r="F18">
        <f>AVERAGE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120.3</v>
      </c>
      <c r="G18">
        <f>AVERAGE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59.7</v>
      </c>
      <c r="H18">
        <f>AVERAGE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83.5</v>
      </c>
      <c r="I18">
        <f>AVERAGE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0.60222222222222221</v>
      </c>
      <c r="J18">
        <f>AVERAGE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0.6179980116260182</v>
      </c>
      <c r="K18">
        <f>AVERAGE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0.53611111111111109</v>
      </c>
      <c r="L18">
        <f>AVERAGE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0.59956372585193773</v>
      </c>
      <c r="M18">
        <f>AVERAGE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0.59029517719854629</v>
      </c>
      <c r="N18">
        <f>_xlfn.STDEV.S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3.9791121287711073</v>
      </c>
      <c r="O18">
        <f>_xlfn.STDEV.S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4.4733780424988803</v>
      </c>
      <c r="P18">
        <f>_xlfn.STDEV.S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4.4733780424988803</v>
      </c>
      <c r="Q18">
        <f>_xlfn.STDEV.S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3.9791121287711073</v>
      </c>
      <c r="R18">
        <f>_xlfn.STDEV.S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1.7849008533365174E-2</v>
      </c>
      <c r="S18">
        <f>_xlfn.STDEV.S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2.1404174872288212E-2</v>
      </c>
      <c r="T18">
        <f>_xlfn.STDEV.S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2.2106178493172823E-2</v>
      </c>
      <c r="U18">
        <f>_xlfn.STDEV.S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1.9938456251119285E-2</v>
      </c>
      <c r="V18">
        <f>_xlfn.STDEV.S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1.5615996376036527E-2</v>
      </c>
    </row>
    <row r="19" spans="1:22" x14ac:dyDescent="0.3">
      <c r="A19" s="5">
        <v>17</v>
      </c>
      <c r="B19" t="s">
        <v>21</v>
      </c>
      <c r="C19" t="s">
        <v>19</v>
      </c>
      <c r="D19" t="s">
        <v>16</v>
      </c>
      <c r="E19">
        <f>AVERAGE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95.8</v>
      </c>
      <c r="F19">
        <f>AVERAGE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120.5</v>
      </c>
      <c r="G19">
        <f>AVERAGE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59.5</v>
      </c>
      <c r="H19">
        <f>AVERAGE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84.2</v>
      </c>
      <c r="I19">
        <f>AVERAGE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0.60083333333333333</v>
      </c>
      <c r="J19">
        <f>AVERAGE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0.61753341267537687</v>
      </c>
      <c r="K19">
        <f>AVERAGE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0.53222222222222215</v>
      </c>
      <c r="L19">
        <f>AVERAGE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0.59813348460513682</v>
      </c>
      <c r="M19">
        <f>AVERAGE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0.58854630568579691</v>
      </c>
      <c r="N19">
        <f>_xlfn.STDEV.S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3.5839146815241638</v>
      </c>
      <c r="O19">
        <f>_xlfn.STDEV.S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5.835713800003866</v>
      </c>
      <c r="P19">
        <f>_xlfn.STDEV.S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5.835713800003866</v>
      </c>
      <c r="Q19">
        <f>_xlfn.STDEV.S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3.5839146815241638</v>
      </c>
      <c r="R19">
        <f>_xlfn.STDEV.S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1.781294746507972E-2</v>
      </c>
      <c r="S19">
        <f>_xlfn.STDEV.S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2.4465511478524292E-2</v>
      </c>
      <c r="T19">
        <f>_xlfn.STDEV.S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1.991063711957871E-2</v>
      </c>
      <c r="U19">
        <f>_xlfn.STDEV.S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1.991335238129403E-2</v>
      </c>
      <c r="V19">
        <f>_xlfn.STDEV.S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1.438850396081333E-2</v>
      </c>
    </row>
    <row r="20" spans="1:22" x14ac:dyDescent="0.3">
      <c r="A20" s="5">
        <v>18</v>
      </c>
      <c r="B20" t="s">
        <v>21</v>
      </c>
      <c r="C20" t="s">
        <v>20</v>
      </c>
      <c r="D20" t="s">
        <v>15</v>
      </c>
      <c r="E20">
        <f>AVERAGE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406</v>
      </c>
      <c r="F20">
        <f>AVERAGE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655.20000000000005</v>
      </c>
      <c r="G20">
        <f>AVERAGE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177.8</v>
      </c>
      <c r="H20">
        <f>AVERAGE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427</v>
      </c>
      <c r="I20">
        <f>AVERAGE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0.63697478991596634</v>
      </c>
      <c r="J20">
        <f>AVERAGE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0.69589971268799666</v>
      </c>
      <c r="K20">
        <f>AVERAGE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0.48739495798319332</v>
      </c>
      <c r="L20">
        <f>AVERAGE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0.64090887455763323</v>
      </c>
      <c r="M20">
        <f>AVERAGE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0.60540391806280724</v>
      </c>
      <c r="N20">
        <f>_xlfn.STDEV.S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8.8065632090819381</v>
      </c>
      <c r="O20">
        <f>_xlfn.STDEV.S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15.746604572273844</v>
      </c>
      <c r="P20">
        <f>_xlfn.STDEV.S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15.746604572273844</v>
      </c>
      <c r="Q20">
        <f>_xlfn.STDEV.S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8.8065632090819381</v>
      </c>
      <c r="R20">
        <f>_xlfn.STDEV.S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8.9110893444876785E-3</v>
      </c>
      <c r="S20">
        <f>_xlfn.STDEV.S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1.8020480395704513E-2</v>
      </c>
      <c r="T20">
        <f>_xlfn.STDEV.S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1.0572104692775442E-2</v>
      </c>
      <c r="U20">
        <f>_xlfn.STDEV.S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1.2200509385313765E-2</v>
      </c>
      <c r="V20">
        <f>_xlfn.STDEV.S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5.9169253209790888E-3</v>
      </c>
    </row>
    <row r="21" spans="1:22" x14ac:dyDescent="0.3">
      <c r="A21" s="5">
        <v>19</v>
      </c>
      <c r="B21" t="s">
        <v>21</v>
      </c>
      <c r="C21" t="s">
        <v>20</v>
      </c>
      <c r="D21" t="s">
        <v>16</v>
      </c>
      <c r="E21">
        <f>AVERAGE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434.6</v>
      </c>
      <c r="F21">
        <f>AVERAGE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630.5</v>
      </c>
      <c r="G21">
        <f>AVERAGE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202.5</v>
      </c>
      <c r="H21">
        <f>AVERAGE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398.4</v>
      </c>
      <c r="I21">
        <f>AVERAGE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0.63931572629051625</v>
      </c>
      <c r="J21">
        <f>AVERAGE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0.68298552271272572</v>
      </c>
      <c r="K21">
        <f>AVERAGE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0.52172869147659051</v>
      </c>
      <c r="L21">
        <f>AVERAGE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0.64275891174120348</v>
      </c>
      <c r="M21">
        <f>AVERAGE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0.61291917153697295</v>
      </c>
      <c r="N21">
        <f>_xlfn.STDEV.S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21.308318667704508</v>
      </c>
      <c r="O21">
        <f>_xlfn.STDEV.S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23.651403528942822</v>
      </c>
      <c r="P21">
        <f>_xlfn.STDEV.S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23.651403528942822</v>
      </c>
      <c r="Q21">
        <f>_xlfn.STDEV.S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21.308318667704508</v>
      </c>
      <c r="R21">
        <f>_xlfn.STDEV.S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9.6265321518081703E-3</v>
      </c>
      <c r="S21">
        <f>_xlfn.STDEV.S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1.9084450110271583E-2</v>
      </c>
      <c r="T21">
        <f>_xlfn.STDEV.S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2.5580214487040238E-2</v>
      </c>
      <c r="U21">
        <f>_xlfn.STDEV.S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1.2288304132550887E-2</v>
      </c>
      <c r="V21">
        <f>_xlfn.STDEV.S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8.4007441183024875E-3</v>
      </c>
    </row>
    <row r="22" spans="1:22" x14ac:dyDescent="0.3">
      <c r="A22" s="5">
        <v>20</v>
      </c>
      <c r="B22" t="s">
        <v>22</v>
      </c>
      <c r="C22" t="s">
        <v>14</v>
      </c>
      <c r="D22" t="s">
        <v>15</v>
      </c>
      <c r="E22">
        <f>AVERAGE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86</v>
      </c>
      <c r="F22">
        <f>AVERAGE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157.5</v>
      </c>
      <c r="G22">
        <f>AVERAGE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32.5</v>
      </c>
      <c r="H22">
        <f>AVERAGE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104</v>
      </c>
      <c r="I22">
        <f>AVERAGE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0.64078947368421046</v>
      </c>
      <c r="J22">
        <f>AVERAGE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0.72658471105533029</v>
      </c>
      <c r="K22">
        <f>AVERAGE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0.45263157894736838</v>
      </c>
      <c r="L22">
        <f>AVERAGE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0.64690425307817889</v>
      </c>
      <c r="M22">
        <f>AVERAGE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0.60270140684504181</v>
      </c>
      <c r="N22">
        <f>_xlfn.STDEV.S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8.3399973354645365</v>
      </c>
      <c r="O22">
        <f>_xlfn.STDEV.S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5.6223759311443331</v>
      </c>
      <c r="P22">
        <f>_xlfn.STDEV.S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5.6223759311443331</v>
      </c>
      <c r="Q22">
        <f>_xlfn.STDEV.S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8.3399973354645365</v>
      </c>
      <c r="R22">
        <f>_xlfn.STDEV.S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2.3282823578924555E-2</v>
      </c>
      <c r="S22">
        <f>_xlfn.STDEV.S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3.7543421905385246E-2</v>
      </c>
      <c r="T22">
        <f>_xlfn.STDEV.S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4.3894722818234394E-2</v>
      </c>
      <c r="U22">
        <f>_xlfn.STDEV.S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3.3072154615816217E-2</v>
      </c>
      <c r="V22">
        <f>_xlfn.STDEV.S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1.8901573460036031E-2</v>
      </c>
    </row>
    <row r="23" spans="1:22" x14ac:dyDescent="0.3">
      <c r="A23" s="5">
        <v>21</v>
      </c>
      <c r="B23" t="s">
        <v>22</v>
      </c>
      <c r="C23" t="s">
        <v>14</v>
      </c>
      <c r="D23" t="s">
        <v>16</v>
      </c>
      <c r="E23">
        <f>AVERAGE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92.8</v>
      </c>
      <c r="F23">
        <f>AVERAGE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148.1</v>
      </c>
      <c r="G23">
        <f>AVERAGE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41.9</v>
      </c>
      <c r="H23">
        <f>AVERAGE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97.2</v>
      </c>
      <c r="I23">
        <f>AVERAGE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0.63394736842105259</v>
      </c>
      <c r="J23">
        <f>AVERAGE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0.69258455566718591</v>
      </c>
      <c r="K23">
        <f>AVERAGE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0.48842105263157898</v>
      </c>
      <c r="L23">
        <f>AVERAGE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0.63686962544369918</v>
      </c>
      <c r="M23">
        <f>AVERAGE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0.60414683503457201</v>
      </c>
      <c r="N23">
        <f>_xlfn.STDEV.S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9.9977775308093442</v>
      </c>
      <c r="O23">
        <f>_xlfn.STDEV.S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10.482260146446366</v>
      </c>
      <c r="P23">
        <f>_xlfn.STDEV.S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10.482260146446373</v>
      </c>
      <c r="Q23">
        <f>_xlfn.STDEV.S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9.997777530809314</v>
      </c>
      <c r="R23">
        <f>_xlfn.STDEV.S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2.4731553497122659E-2</v>
      </c>
      <c r="S23">
        <f>_xlfn.STDEV.S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4.6189901185850847E-2</v>
      </c>
      <c r="T23">
        <f>_xlfn.STDEV.S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5.2619881741101319E-2</v>
      </c>
      <c r="U23">
        <f>_xlfn.STDEV.S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3.2704882480989836E-2</v>
      </c>
      <c r="V23">
        <f>_xlfn.STDEV.S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1.979979033098854E-2</v>
      </c>
    </row>
    <row r="24" spans="1:22" x14ac:dyDescent="0.3">
      <c r="A24" s="5">
        <v>22</v>
      </c>
      <c r="B24" t="s">
        <v>22</v>
      </c>
      <c r="C24" t="s">
        <v>17</v>
      </c>
      <c r="D24" t="s">
        <v>15</v>
      </c>
      <c r="E24">
        <f>AVERAGE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116.1</v>
      </c>
      <c r="F24">
        <f>AVERAGE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176.7</v>
      </c>
      <c r="G24">
        <f>AVERAGE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52.3</v>
      </c>
      <c r="H24">
        <f>AVERAGE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112.9</v>
      </c>
      <c r="I24">
        <f>AVERAGE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0.63930131004366819</v>
      </c>
      <c r="J24">
        <f>AVERAGE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0.68906178709409427</v>
      </c>
      <c r="K24">
        <f>AVERAGE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0.50698689956331877</v>
      </c>
      <c r="L24">
        <f>AVERAGE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0.64247757145255391</v>
      </c>
      <c r="M24">
        <f>AVERAGE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0.61060838872780354</v>
      </c>
      <c r="N24">
        <f>_xlfn.STDEV.S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8.6210337096094349</v>
      </c>
      <c r="O24">
        <f>_xlfn.STDEV.S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3.4976182372199127</v>
      </c>
      <c r="P24">
        <f>_xlfn.STDEV.S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3.4976182372199132</v>
      </c>
      <c r="Q24">
        <f>_xlfn.STDEV.S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8.6210337096094349</v>
      </c>
      <c r="R24">
        <f>_xlfn.STDEV.S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1.7791745665906876E-2</v>
      </c>
      <c r="S24">
        <f>_xlfn.STDEV.S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1.7620951414640838E-2</v>
      </c>
      <c r="T24">
        <f>_xlfn.STDEV.S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3.7646435413141645E-2</v>
      </c>
      <c r="U24">
        <f>_xlfn.STDEV.S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2.2306135438053255E-2</v>
      </c>
      <c r="V24">
        <f>_xlfn.STDEV.S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1.7035205512326203E-2</v>
      </c>
    </row>
    <row r="25" spans="1:22" x14ac:dyDescent="0.3">
      <c r="A25" s="5">
        <v>23</v>
      </c>
      <c r="B25" t="s">
        <v>22</v>
      </c>
      <c r="C25" t="s">
        <v>17</v>
      </c>
      <c r="D25" t="s">
        <v>16</v>
      </c>
      <c r="E25">
        <f>AVERAGE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119.7</v>
      </c>
      <c r="F25">
        <f>AVERAGE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171.5</v>
      </c>
      <c r="G25">
        <f>AVERAGE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57.5</v>
      </c>
      <c r="H25">
        <f>AVERAGE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109.3</v>
      </c>
      <c r="I25">
        <f>AVERAGE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0.63580786026200875</v>
      </c>
      <c r="J25">
        <f>AVERAGE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0.67535599758057641</v>
      </c>
      <c r="K25">
        <f>AVERAGE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0.52270742358078603</v>
      </c>
      <c r="L25">
        <f>AVERAGE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0.63769372788605383</v>
      </c>
      <c r="M25">
        <f>AVERAGE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0.61119240635897132</v>
      </c>
      <c r="N25">
        <f>_xlfn.STDEV.S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8.3273311717767324</v>
      </c>
      <c r="O25">
        <f>_xlfn.STDEV.S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4.3011626335213133</v>
      </c>
      <c r="P25">
        <f>_xlfn.STDEV.S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4.3011626335213133</v>
      </c>
      <c r="Q25">
        <f>_xlfn.STDEV.S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8.3273311717767324</v>
      </c>
      <c r="R25">
        <f>_xlfn.STDEV.S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1.6685566091303755E-2</v>
      </c>
      <c r="S25">
        <f>_xlfn.STDEV.S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1.7553717248534294E-2</v>
      </c>
      <c r="T25">
        <f>_xlfn.STDEV.S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3.636389157981107E-2</v>
      </c>
      <c r="U25">
        <f>_xlfn.STDEV.S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2.0362131060236488E-2</v>
      </c>
      <c r="V25">
        <f>_xlfn.STDEV.S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1.642786983132034E-2</v>
      </c>
    </row>
    <row r="26" spans="1:22" x14ac:dyDescent="0.3">
      <c r="A26" s="5">
        <v>24</v>
      </c>
      <c r="B26" t="s">
        <v>22</v>
      </c>
      <c r="C26" t="s">
        <v>18</v>
      </c>
      <c r="D26" t="s">
        <v>15</v>
      </c>
      <c r="E26">
        <f>AVERAGE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108.8</v>
      </c>
      <c r="F26">
        <f>AVERAGE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173.9</v>
      </c>
      <c r="G26">
        <f>AVERAGE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59.1</v>
      </c>
      <c r="H26">
        <f>AVERAGE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124.2</v>
      </c>
      <c r="I26">
        <f>AVERAGE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0.60665236051502147</v>
      </c>
      <c r="J26">
        <f>AVERAGE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0.64903445283787442</v>
      </c>
      <c r="K26">
        <f>AVERAGE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0.46695278969957082</v>
      </c>
      <c r="L26">
        <f>AVERAGE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0.60166363589970007</v>
      </c>
      <c r="M26">
        <f>AVERAGE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0.58328794146106822</v>
      </c>
      <c r="N26">
        <f>_xlfn.STDEV.S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6.5962952565141526</v>
      </c>
      <c r="O26">
        <f>_xlfn.STDEV.S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8.7489681931325158</v>
      </c>
      <c r="P26">
        <f>_xlfn.STDEV.S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8.7489681931325247</v>
      </c>
      <c r="Q26">
        <f>_xlfn.STDEV.S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6.5962952565141526</v>
      </c>
      <c r="R26">
        <f>_xlfn.STDEV.S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2.3638724118676686E-2</v>
      </c>
      <c r="S26">
        <f>_xlfn.STDEV.S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3.5967523813482387E-2</v>
      </c>
      <c r="T26">
        <f>_xlfn.STDEV.S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2.8310280070876211E-2</v>
      </c>
      <c r="U26">
        <f>_xlfn.STDEV.S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2.9997388501725012E-2</v>
      </c>
      <c r="V26">
        <f>_xlfn.STDEV.S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1.792846099275788E-2</v>
      </c>
    </row>
    <row r="27" spans="1:22" x14ac:dyDescent="0.3">
      <c r="A27" s="5">
        <v>25</v>
      </c>
      <c r="B27" t="s">
        <v>22</v>
      </c>
      <c r="C27" t="s">
        <v>18</v>
      </c>
      <c r="D27" t="s">
        <v>16</v>
      </c>
      <c r="E27">
        <f>AVERAGE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109</v>
      </c>
      <c r="F27">
        <f>AVERAGE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173.4</v>
      </c>
      <c r="G27">
        <f>AVERAGE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59.6</v>
      </c>
      <c r="H27">
        <f>AVERAGE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124</v>
      </c>
      <c r="I27">
        <f>AVERAGE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0.6060085836909872</v>
      </c>
      <c r="J27">
        <f>AVERAGE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0.64750876678108127</v>
      </c>
      <c r="K27">
        <f>AVERAGE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0.46781115879828333</v>
      </c>
      <c r="L27">
        <f>AVERAGE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0.60085016973332939</v>
      </c>
      <c r="M27">
        <f>AVERAGE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0.58301690904240588</v>
      </c>
      <c r="N27">
        <f>_xlfn.STDEV.S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7.0710678118654755</v>
      </c>
      <c r="O27">
        <f>_xlfn.STDEV.S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8.8593955148694477</v>
      </c>
      <c r="P27">
        <f>_xlfn.STDEV.S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8.8593955148694565</v>
      </c>
      <c r="Q27">
        <f>_xlfn.STDEV.S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7.0710678118654755</v>
      </c>
      <c r="R27">
        <f>_xlfn.STDEV.S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2.3706808453765212E-2</v>
      </c>
      <c r="S27">
        <f>_xlfn.STDEV.S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3.5828374054701372E-2</v>
      </c>
      <c r="T27">
        <f>_xlfn.STDEV.S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3.0347930523027804E-2</v>
      </c>
      <c r="U27">
        <f>_xlfn.STDEV.S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3.0169752235976222E-2</v>
      </c>
      <c r="V27">
        <f>_xlfn.STDEV.S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1.812016000263942E-2</v>
      </c>
    </row>
    <row r="28" spans="1:22" x14ac:dyDescent="0.3">
      <c r="A28" s="5">
        <v>26</v>
      </c>
      <c r="B28" t="s">
        <v>22</v>
      </c>
      <c r="C28" t="s">
        <v>19</v>
      </c>
      <c r="D28" t="s">
        <v>15</v>
      </c>
      <c r="E28">
        <f>AVERAGE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99.7</v>
      </c>
      <c r="F28">
        <f>AVERAGE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128</v>
      </c>
      <c r="G28">
        <f>AVERAGE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52</v>
      </c>
      <c r="H28">
        <f>AVERAGE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80.3</v>
      </c>
      <c r="I28">
        <f>AVERAGE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0.63249999999999995</v>
      </c>
      <c r="J28">
        <f>AVERAGE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0.6576403102940297</v>
      </c>
      <c r="K28">
        <f>AVERAGE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0.55388888888888888</v>
      </c>
      <c r="L28">
        <f>AVERAGE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0.63365186037737864</v>
      </c>
      <c r="M28">
        <f>AVERAGE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0.61456128497085694</v>
      </c>
      <c r="N28">
        <f>_xlfn.STDEV.S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5.143496432929215</v>
      </c>
      <c r="O28">
        <f>_xlfn.STDEV.S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5.6371781750959213</v>
      </c>
      <c r="P28">
        <f>_xlfn.STDEV.S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5.6371781750959213</v>
      </c>
      <c r="Q28">
        <f>_xlfn.STDEV.S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5.143496432929215</v>
      </c>
      <c r="R28">
        <f>_xlfn.STDEV.S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2.1834974650084268E-2</v>
      </c>
      <c r="S28">
        <f>_xlfn.STDEV.S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2.750556530409189E-2</v>
      </c>
      <c r="T28">
        <f>_xlfn.STDEV.S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2.8574980182940066E-2</v>
      </c>
      <c r="U28">
        <f>_xlfn.STDEV.S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2.5076539092393921E-2</v>
      </c>
      <c r="V28">
        <f>_xlfn.STDEV.S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1.876061781133186E-2</v>
      </c>
    </row>
    <row r="29" spans="1:22" x14ac:dyDescent="0.3">
      <c r="A29" s="5">
        <v>27</v>
      </c>
      <c r="B29" t="s">
        <v>22</v>
      </c>
      <c r="C29" t="s">
        <v>19</v>
      </c>
      <c r="D29" t="s">
        <v>16</v>
      </c>
      <c r="E29">
        <f>AVERAGE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99.3</v>
      </c>
      <c r="F29">
        <f>AVERAGE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128.69999999999999</v>
      </c>
      <c r="G29">
        <f>AVERAGE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51.3</v>
      </c>
      <c r="H29">
        <f>AVERAGE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80.7</v>
      </c>
      <c r="I29">
        <f>AVERAGE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0.63333333333333341</v>
      </c>
      <c r="J29">
        <f>AVERAGE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0.66005362439809256</v>
      </c>
      <c r="K29">
        <f>AVERAGE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0.55166666666666664</v>
      </c>
      <c r="L29">
        <f>AVERAGE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0.63470185571150506</v>
      </c>
      <c r="M29">
        <f>AVERAGE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0.61474113237840455</v>
      </c>
      <c r="N29">
        <f>_xlfn.STDEV.S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5.8887840661530273</v>
      </c>
      <c r="O29">
        <f>_xlfn.STDEV.S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6.5328231093285982</v>
      </c>
      <c r="P29">
        <f>_xlfn.STDEV.S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6.5328231093285858</v>
      </c>
      <c r="Q29">
        <f>_xlfn.STDEV.S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5.8887840661530273</v>
      </c>
      <c r="R29">
        <f>_xlfn.STDEV.S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2.1833011338058532E-2</v>
      </c>
      <c r="S29">
        <f>_xlfn.STDEV.S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2.8663662692983555E-2</v>
      </c>
      <c r="T29">
        <f>_xlfn.STDEV.S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3.2715467034183481E-2</v>
      </c>
      <c r="U29">
        <f>_xlfn.STDEV.S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2.5309610300573115E-2</v>
      </c>
      <c r="V29">
        <f>_xlfn.STDEV.S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1.8728488097060982E-2</v>
      </c>
    </row>
    <row r="30" spans="1:22" x14ac:dyDescent="0.3">
      <c r="A30" s="5">
        <v>28</v>
      </c>
      <c r="B30" t="s">
        <v>22</v>
      </c>
      <c r="C30" t="s">
        <v>20</v>
      </c>
      <c r="D30" t="s">
        <v>15</v>
      </c>
      <c r="E30">
        <f>AVERAGE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404.5</v>
      </c>
      <c r="F30">
        <f>AVERAGE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657.6</v>
      </c>
      <c r="G30">
        <f>AVERAGE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175.4</v>
      </c>
      <c r="H30">
        <f>AVERAGE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428.5</v>
      </c>
      <c r="I30">
        <f>AVERAGE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0.63751500600240096</v>
      </c>
      <c r="J30">
        <f>AVERAGE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0.69786566754605006</v>
      </c>
      <c r="K30">
        <f>AVERAGE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0.48559423769507803</v>
      </c>
      <c r="L30">
        <f>AVERAGE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0.64164820970988345</v>
      </c>
      <c r="M30">
        <f>AVERAGE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0.60545150891740929</v>
      </c>
      <c r="N30">
        <f>_xlfn.STDEV.S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11.626120017730191</v>
      </c>
      <c r="O30">
        <f>_xlfn.STDEV.S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15.847888047167533</v>
      </c>
      <c r="P30">
        <f>_xlfn.STDEV.S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15.847888047167531</v>
      </c>
      <c r="Q30">
        <f>_xlfn.STDEV.S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11.626120017730191</v>
      </c>
      <c r="R30">
        <f>_xlfn.STDEV.S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1.2668242254233665E-2</v>
      </c>
      <c r="S30">
        <f>_xlfn.STDEV.S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2.1131438365832127E-2</v>
      </c>
      <c r="T30">
        <f>_xlfn.STDEV.S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1.3956926791993026E-2</v>
      </c>
      <c r="U30">
        <f>_xlfn.STDEV.S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1.6972104182730489E-2</v>
      </c>
      <c r="V30">
        <f>_xlfn.STDEV.S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9.2991479215652536E-3</v>
      </c>
    </row>
    <row r="31" spans="1:22" x14ac:dyDescent="0.3">
      <c r="A31" s="5">
        <v>29</v>
      </c>
      <c r="B31" t="s">
        <v>22</v>
      </c>
      <c r="C31" t="s">
        <v>20</v>
      </c>
      <c r="D31" t="s">
        <v>16</v>
      </c>
      <c r="E31">
        <f>AVERAGE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427</v>
      </c>
      <c r="F31">
        <f>AVERAGE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632.9</v>
      </c>
      <c r="G31">
        <f>AVERAGE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200.1</v>
      </c>
      <c r="H31">
        <f>AVERAGE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406</v>
      </c>
      <c r="I31">
        <f>AVERAGE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0.63619447779111638</v>
      </c>
      <c r="J31">
        <f>AVERAGE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0.68216034977206252</v>
      </c>
      <c r="K31">
        <f>AVERAGE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0.51260504201680668</v>
      </c>
      <c r="L31">
        <f>AVERAGE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0.63924481974866376</v>
      </c>
      <c r="M31">
        <f>AVERAGE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0.60926279538266415</v>
      </c>
      <c r="N31">
        <f>_xlfn.STDEV.S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21.730674684008829</v>
      </c>
      <c r="O31">
        <f>_xlfn.STDEV.S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28.001785657346925</v>
      </c>
      <c r="P31">
        <f>_xlfn.STDEV.S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28.001785657346971</v>
      </c>
      <c r="Q31">
        <f>_xlfn.STDEV.S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21.730674684008829</v>
      </c>
      <c r="R31">
        <f>_xlfn.STDEV.S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1.2194873847815722E-2</v>
      </c>
      <c r="S31">
        <f>_xlfn.STDEV.S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2.4561142074566791E-2</v>
      </c>
      <c r="T31">
        <f>_xlfn.STDEV.S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2.6087244518618047E-2</v>
      </c>
      <c r="U31">
        <f>_xlfn.STDEV.S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1.57119556145447E-2</v>
      </c>
      <c r="V31">
        <f>_xlfn.STDEV.S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9.2456832684553632E-3</v>
      </c>
    </row>
    <row r="32" spans="1:22" x14ac:dyDescent="0.3">
      <c r="A32" s="5">
        <v>30</v>
      </c>
      <c r="B32" t="s">
        <v>23</v>
      </c>
      <c r="C32" t="s">
        <v>14</v>
      </c>
      <c r="D32" t="s">
        <v>15</v>
      </c>
      <c r="E32">
        <f>AVERAGE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120.6</v>
      </c>
      <c r="F32">
        <f>AVERAGE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111.2</v>
      </c>
      <c r="G32">
        <f>AVERAGE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78.8</v>
      </c>
      <c r="H32">
        <f>AVERAGE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69.400000000000006</v>
      </c>
      <c r="I32">
        <f>AVERAGE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0.61</v>
      </c>
      <c r="J32">
        <f>AVERAGE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0.6055642959409433</v>
      </c>
      <c r="K32">
        <f>AVERAGE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0.63473684210526315</v>
      </c>
      <c r="L32">
        <f>AVERAGE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0.6106486773094868</v>
      </c>
      <c r="M32">
        <f>AVERAGE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0.61640476841382119</v>
      </c>
      <c r="N32">
        <f>_xlfn.STDEV.S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8.4878998842142597</v>
      </c>
      <c r="O32">
        <f>_xlfn.STDEV.S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9.0896766841413132</v>
      </c>
      <c r="P32">
        <f>_xlfn.STDEV.S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9.0896766841413044</v>
      </c>
      <c r="Q32">
        <f>_xlfn.STDEV.S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8.4878998842142686</v>
      </c>
      <c r="R32">
        <f>_xlfn.STDEV.S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2.1905249388082266E-2</v>
      </c>
      <c r="S32">
        <f>_xlfn.STDEV.S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2.4315572828391398E-2</v>
      </c>
      <c r="T32">
        <f>_xlfn.STDEV.S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4.4673157285338209E-2</v>
      </c>
      <c r="U32">
        <f>_xlfn.STDEV.S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2.1621810756653627E-2</v>
      </c>
      <c r="V32">
        <f>_xlfn.STDEV.S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2.4329997150344746E-2</v>
      </c>
    </row>
    <row r="33" spans="1:22" x14ac:dyDescent="0.3">
      <c r="A33" s="5">
        <v>31</v>
      </c>
      <c r="B33" t="s">
        <v>23</v>
      </c>
      <c r="C33" t="s">
        <v>14</v>
      </c>
      <c r="D33" t="s">
        <v>16</v>
      </c>
      <c r="E33">
        <f>AVERAGE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106.3</v>
      </c>
      <c r="F33">
        <f>AVERAGE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120.6</v>
      </c>
      <c r="G33">
        <f>AVERAGE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69.400000000000006</v>
      </c>
      <c r="H33">
        <f>AVERAGE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83.7</v>
      </c>
      <c r="I33">
        <f>AVERAGE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0.59710526315789481</v>
      </c>
      <c r="J33">
        <f>AVERAGE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0.61399993784405116</v>
      </c>
      <c r="K33">
        <f>AVERAGE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0.55947368421052635</v>
      </c>
      <c r="L33">
        <f>AVERAGE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0.56479961949536195</v>
      </c>
      <c r="M33">
        <f>AVERAGE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0.59887120033332919</v>
      </c>
      <c r="N33">
        <f>_xlfn.STDEV.S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35.090517870850029</v>
      </c>
      <c r="O33">
        <f>_xlfn.STDEV.S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24.694578802284148</v>
      </c>
      <c r="P33">
        <f>_xlfn.STDEV.S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24.694578802284166</v>
      </c>
      <c r="Q33">
        <f>_xlfn.STDEV.S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35.090517870850029</v>
      </c>
      <c r="R33">
        <f>_xlfn.STDEV.S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3.6006608264589506E-2</v>
      </c>
      <c r="S33">
        <f>_xlfn.STDEV.S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3.6528732639908072E-2</v>
      </c>
      <c r="T33">
        <f>_xlfn.STDEV.S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0.18468693616236817</v>
      </c>
      <c r="U33">
        <f>_xlfn.STDEV.S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0.13469646453327366</v>
      </c>
      <c r="V33">
        <f>_xlfn.STDEV.S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3.899709959725383E-2</v>
      </c>
    </row>
    <row r="34" spans="1:22" x14ac:dyDescent="0.3">
      <c r="A34" s="5">
        <v>32</v>
      </c>
      <c r="B34" t="s">
        <v>23</v>
      </c>
      <c r="C34" t="s">
        <v>17</v>
      </c>
      <c r="D34" t="s">
        <v>15</v>
      </c>
      <c r="E34">
        <f>AVERAGE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131.5</v>
      </c>
      <c r="F34">
        <f>AVERAGE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124.6</v>
      </c>
      <c r="G34">
        <f>AVERAGE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104.4</v>
      </c>
      <c r="H34">
        <f>AVERAGE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97.5</v>
      </c>
      <c r="I34">
        <f>AVERAGE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0.55917030567685588</v>
      </c>
      <c r="J34">
        <f>AVERAGE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0.55743776978780279</v>
      </c>
      <c r="K34">
        <f>AVERAGE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0.57423580786026196</v>
      </c>
      <c r="L34">
        <f>AVERAGE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0.56045629146957843</v>
      </c>
      <c r="M34">
        <f>AVERAGE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0.56137663605714283</v>
      </c>
      <c r="N34">
        <f>_xlfn.STDEV.S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8.1819584724223855</v>
      </c>
      <c r="O34">
        <f>_xlfn.STDEV.S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6.818276093624319</v>
      </c>
      <c r="P34">
        <f>_xlfn.STDEV.S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6.818276093624319</v>
      </c>
      <c r="Q34">
        <f>_xlfn.STDEV.S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8.1819584724223855</v>
      </c>
      <c r="R34">
        <f>_xlfn.STDEV.S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1.5351275654468328E-2</v>
      </c>
      <c r="S34">
        <f>_xlfn.STDEV.S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1.5044861172056466E-2</v>
      </c>
      <c r="T34">
        <f>_xlfn.STDEV.S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3.5729076298787708E-2</v>
      </c>
      <c r="U34">
        <f>_xlfn.STDEV.S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1.6357813378757927E-2</v>
      </c>
      <c r="V34">
        <f>_xlfn.STDEV.S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1.6433421159173359E-2</v>
      </c>
    </row>
    <row r="35" spans="1:22" x14ac:dyDescent="0.3">
      <c r="A35" s="5">
        <v>33</v>
      </c>
      <c r="B35" t="s">
        <v>23</v>
      </c>
      <c r="C35" t="s">
        <v>17</v>
      </c>
      <c r="D35" t="s">
        <v>16</v>
      </c>
      <c r="E35">
        <f>AVERAGE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125.4</v>
      </c>
      <c r="F35">
        <f>AVERAGE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124.2</v>
      </c>
      <c r="G35">
        <f>AVERAGE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104.8</v>
      </c>
      <c r="H35">
        <f>AVERAGE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103.6</v>
      </c>
      <c r="I35">
        <f>AVERAGE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0.54497816593886461</v>
      </c>
      <c r="J35">
        <f>AVERAGE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0.54534784472820585</v>
      </c>
      <c r="K35">
        <f>AVERAGE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0.54759825327510914</v>
      </c>
      <c r="L35">
        <f>AVERAGE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0.53872017194566901</v>
      </c>
      <c r="M35">
        <f>AVERAGE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0.55715005383832006</v>
      </c>
      <c r="N35">
        <f>_xlfn.STDEV.S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38.497330354771925</v>
      </c>
      <c r="O35">
        <f>_xlfn.STDEV.S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34.331067886423561</v>
      </c>
      <c r="P35">
        <f>_xlfn.STDEV.S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34.331067886423561</v>
      </c>
      <c r="Q35">
        <f>_xlfn.STDEV.S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38.497330354771925</v>
      </c>
      <c r="R35">
        <f>_xlfn.STDEV.S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2.3088652179212053E-2</v>
      </c>
      <c r="S35">
        <f>_xlfn.STDEV.S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2.0968927833984026E-2</v>
      </c>
      <c r="T35">
        <f>_xlfn.STDEV.S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0.16811061290293436</v>
      </c>
      <c r="U35">
        <f>_xlfn.STDEV.S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3.7970511893743737E-2</v>
      </c>
      <c r="V35">
        <f>_xlfn.STDEV.S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4.5888393767260498E-2</v>
      </c>
    </row>
    <row r="36" spans="1:22" x14ac:dyDescent="0.3">
      <c r="A36" s="5">
        <v>34</v>
      </c>
      <c r="B36" t="s">
        <v>23</v>
      </c>
      <c r="C36" t="s">
        <v>18</v>
      </c>
      <c r="D36" t="s">
        <v>15</v>
      </c>
      <c r="E36">
        <f>AVERAGE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120.8</v>
      </c>
      <c r="F36">
        <f>AVERAGE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112.3</v>
      </c>
      <c r="G36">
        <f>AVERAGE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120.7</v>
      </c>
      <c r="H36">
        <f>AVERAGE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112.2</v>
      </c>
      <c r="I36">
        <f>AVERAGE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0.50021459227467813</v>
      </c>
      <c r="J36">
        <f>AVERAGE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0.49876680815383451</v>
      </c>
      <c r="K36">
        <f>AVERAGE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0.51845493562231759</v>
      </c>
      <c r="L36">
        <f>AVERAGE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0.50222368381803151</v>
      </c>
      <c r="M36">
        <f>AVERAGE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0.50166784786980168</v>
      </c>
      <c r="N36">
        <f>_xlfn.STDEV.S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14.140564188021502</v>
      </c>
      <c r="O36">
        <f>_xlfn.STDEV.S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5.2503968104007788</v>
      </c>
      <c r="P36">
        <f>_xlfn.STDEV.S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5.2503968104007788</v>
      </c>
      <c r="Q36">
        <f>_xlfn.STDEV.S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14.140564188021502</v>
      </c>
      <c r="R36">
        <f>_xlfn.STDEV.S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2.7001321617137669E-2</v>
      </c>
      <c r="S36">
        <f>_xlfn.STDEV.S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2.7418054152250987E-2</v>
      </c>
      <c r="T36">
        <f>_xlfn.STDEV.S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6.0689116686787122E-2</v>
      </c>
      <c r="U36">
        <f>_xlfn.STDEV.S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3.3612608187643583E-2</v>
      </c>
      <c r="V36">
        <f>_xlfn.STDEV.S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2.7156593653602089E-2</v>
      </c>
    </row>
    <row r="37" spans="1:22" x14ac:dyDescent="0.3">
      <c r="A37" s="5">
        <v>35</v>
      </c>
      <c r="B37" t="s">
        <v>23</v>
      </c>
      <c r="C37" t="s">
        <v>18</v>
      </c>
      <c r="D37" t="s">
        <v>16</v>
      </c>
      <c r="E37">
        <f>AVERAGE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123.6</v>
      </c>
      <c r="F37">
        <f>AVERAGE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109.9</v>
      </c>
      <c r="G37">
        <f>AVERAGE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123.1</v>
      </c>
      <c r="H37">
        <f>AVERAGE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109.4</v>
      </c>
      <c r="I37">
        <f>AVERAGE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0.50107296137339064</v>
      </c>
      <c r="J37">
        <f>AVERAGE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0.49453614392409245</v>
      </c>
      <c r="K37">
        <f>AVERAGE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0.53047210300429182</v>
      </c>
      <c r="L37">
        <f>AVERAGE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0.47219279475733728</v>
      </c>
      <c r="M37">
        <f>AVERAGE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0.56849082350089675</v>
      </c>
      <c r="N37">
        <f>_xlfn.STDEV.S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68.589276777706942</v>
      </c>
      <c r="O37">
        <f>_xlfn.STDEV.S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61.753002626053195</v>
      </c>
      <c r="P37">
        <f>_xlfn.STDEV.S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61.753002626053195</v>
      </c>
      <c r="Q37">
        <f>_xlfn.STDEV.S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68.589276777706942</v>
      </c>
      <c r="R37">
        <f>_xlfn.STDEV.S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2.9025098090520011E-2</v>
      </c>
      <c r="S37">
        <f>_xlfn.STDEV.S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4.7794737793396755E-2</v>
      </c>
      <c r="T37">
        <f>_xlfn.STDEV.S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0.29437457844509407</v>
      </c>
      <c r="U37">
        <f>_xlfn.STDEV.S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9.9274880037864666E-2</v>
      </c>
      <c r="V37">
        <f>_xlfn.STDEV.S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0.16580899618030046</v>
      </c>
    </row>
    <row r="38" spans="1:22" x14ac:dyDescent="0.3">
      <c r="A38" s="5">
        <v>36</v>
      </c>
      <c r="B38" t="s">
        <v>23</v>
      </c>
      <c r="C38" t="s">
        <v>19</v>
      </c>
      <c r="D38" t="s">
        <v>15</v>
      </c>
      <c r="E38">
        <f>AVERAGE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89.5</v>
      </c>
      <c r="F38">
        <f>AVERAGE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84.9</v>
      </c>
      <c r="G38">
        <f>AVERAGE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95.1</v>
      </c>
      <c r="H38">
        <f>AVERAGE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90.5</v>
      </c>
      <c r="I38">
        <f>AVERAGE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0.48444444444444451</v>
      </c>
      <c r="J38">
        <f>AVERAGE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0.48541916009384389</v>
      </c>
      <c r="K38">
        <f>AVERAGE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0.49722222222222223</v>
      </c>
      <c r="L38">
        <f>AVERAGE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0.48737165600261323</v>
      </c>
      <c r="M38">
        <f>AVERAGE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0.48327441939018262</v>
      </c>
      <c r="N38">
        <f>_xlfn.STDEV.S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6.2048368229954285</v>
      </c>
      <c r="O38">
        <f>_xlfn.STDEV.S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9.2909753106023043</v>
      </c>
      <c r="P38">
        <f>_xlfn.STDEV.S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9.2909753106023398</v>
      </c>
      <c r="Q38">
        <f>_xlfn.STDEV.S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6.2048368229954285</v>
      </c>
      <c r="R38">
        <f>_xlfn.STDEV.S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2.4469683939494728E-2</v>
      </c>
      <c r="S38">
        <f>_xlfn.STDEV.S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2.4085829631717411E-2</v>
      </c>
      <c r="T38">
        <f>_xlfn.STDEV.S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3.4471315683307933E-2</v>
      </c>
      <c r="U38">
        <f>_xlfn.STDEV.S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2.2333323128815735E-2</v>
      </c>
      <c r="V38">
        <f>_xlfn.STDEV.S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2.5206913408234253E-2</v>
      </c>
    </row>
    <row r="39" spans="1:22" x14ac:dyDescent="0.3">
      <c r="A39" s="5">
        <v>37</v>
      </c>
      <c r="B39" t="s">
        <v>23</v>
      </c>
      <c r="C39" t="s">
        <v>19</v>
      </c>
      <c r="D39" t="s">
        <v>16</v>
      </c>
      <c r="E39">
        <f>AVERAGE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113.5</v>
      </c>
      <c r="F39">
        <f>AVERAGE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70.3</v>
      </c>
      <c r="G39">
        <f>AVERAGE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109.7</v>
      </c>
      <c r="H39">
        <f>AVERAGE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66.5</v>
      </c>
      <c r="I39">
        <f>AVERAGE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0.51055555555555554</v>
      </c>
      <c r="J39">
        <f>AVERAGE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0.50641255730255108</v>
      </c>
      <c r="K39">
        <f>AVERAGE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0.63055555555555554</v>
      </c>
      <c r="L39">
        <f>AVERAGE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0.47764341976319058</v>
      </c>
      <c r="M39">
        <f>AVERAGE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0.57621619792649359</v>
      </c>
      <c r="N39">
        <f>_xlfn.STDEV.S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58.858115649226981</v>
      </c>
      <c r="O39">
        <f>_xlfn.STDEV.S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56.448698439871535</v>
      </c>
      <c r="P39">
        <f>_xlfn.STDEV.S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56.448698439871542</v>
      </c>
      <c r="Q39">
        <f>_xlfn.STDEV.S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58.858115649226981</v>
      </c>
      <c r="R39">
        <f>_xlfn.STDEV.S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1.4151831981142834E-2</v>
      </c>
      <c r="S39">
        <f>_xlfn.STDEV.S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1.3591947928378968E-2</v>
      </c>
      <c r="T39">
        <f>_xlfn.STDEV.S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0.3269895313845943</v>
      </c>
      <c r="U39">
        <f>_xlfn.STDEV.S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0.15749296964012707</v>
      </c>
      <c r="V39">
        <f>_xlfn.STDEV.S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0.1513835666005659</v>
      </c>
    </row>
    <row r="40" spans="1:22" x14ac:dyDescent="0.3">
      <c r="A40" s="5">
        <v>38</v>
      </c>
      <c r="B40" t="s">
        <v>23</v>
      </c>
      <c r="C40" t="s">
        <v>20</v>
      </c>
      <c r="D40" t="s">
        <v>15</v>
      </c>
      <c r="E40">
        <f>AVERAGE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483.6</v>
      </c>
      <c r="F40">
        <f>AVERAGE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441.2</v>
      </c>
      <c r="G40">
        <f>AVERAGE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391.8</v>
      </c>
      <c r="H40">
        <f>AVERAGE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349.4</v>
      </c>
      <c r="I40">
        <f>AVERAGE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0.55510204081632664</v>
      </c>
      <c r="J40">
        <f>AVERAGE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0.55237523496977103</v>
      </c>
      <c r="K40">
        <f>AVERAGE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0.58055222088835534</v>
      </c>
      <c r="L40">
        <f>AVERAGE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0.55772661788902311</v>
      </c>
      <c r="M40">
        <f>AVERAGE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0.55822507893685613</v>
      </c>
      <c r="N40">
        <f>_xlfn.STDEV.S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17.871143717674528</v>
      </c>
      <c r="O40">
        <f>_xlfn.STDEV.S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12.541486709672379</v>
      </c>
      <c r="P40">
        <f>_xlfn.STDEV.S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12.541486709672379</v>
      </c>
      <c r="Q40">
        <f>_xlfn.STDEV.S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17.871143717674528</v>
      </c>
      <c r="R40">
        <f>_xlfn.STDEV.S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1.0939822879322558E-2</v>
      </c>
      <c r="S40">
        <f>_xlfn.STDEV.S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9.9980137714336115E-3</v>
      </c>
      <c r="T40">
        <f>_xlfn.STDEV.S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2.1453954042826573E-2</v>
      </c>
      <c r="U40">
        <f>_xlfn.STDEV.S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1.1191020103756047E-2</v>
      </c>
      <c r="V40">
        <f>_xlfn.STDEV.S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1.2282746642876629E-2</v>
      </c>
    </row>
    <row r="41" spans="1:22" x14ac:dyDescent="0.3">
      <c r="A41" s="5">
        <v>39</v>
      </c>
      <c r="B41" t="s">
        <v>23</v>
      </c>
      <c r="C41" t="s">
        <v>20</v>
      </c>
      <c r="D41" t="s">
        <v>16</v>
      </c>
      <c r="E41">
        <f>AVERAGE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546.79999999999995</v>
      </c>
      <c r="F41">
        <f>AVERAGE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359.9</v>
      </c>
      <c r="G41">
        <f>AVERAGE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473.1</v>
      </c>
      <c r="H41">
        <f>AVERAGE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286.2</v>
      </c>
      <c r="I41">
        <f>AVERAGE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0.54423769507803121</v>
      </c>
      <c r="J41">
        <f>AVERAGE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0.54063286440140934</v>
      </c>
      <c r="K41">
        <f>AVERAGE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0.65642256902761109</v>
      </c>
      <c r="L41">
        <f>AVERAGE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0.55100934447082039</v>
      </c>
      <c r="M41">
        <f>AVERAGE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0.61294287337700926</v>
      </c>
      <c r="N41">
        <f>_xlfn.STDEV.S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171.90423690725797</v>
      </c>
      <c r="O41">
        <f>_xlfn.STDEV.S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182.64139119536338</v>
      </c>
      <c r="P41">
        <f>_xlfn.STDEV.S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182.64139119536338</v>
      </c>
      <c r="Q41">
        <f>_xlfn.STDEV.S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171.90423690725794</v>
      </c>
      <c r="R41">
        <f>_xlfn.STDEV.S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2.0030099843160985E-2</v>
      </c>
      <c r="S41">
        <f>_xlfn.STDEV.S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1.8365138794888995E-2</v>
      </c>
      <c r="T41">
        <f>_xlfn.STDEV.S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0.20636763134124614</v>
      </c>
      <c r="U41">
        <f>_xlfn.STDEV.S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3.2297408668303898E-2</v>
      </c>
      <c r="V41">
        <f>_xlfn.STDEV.S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0.14113039714711401</v>
      </c>
    </row>
    <row r="42" spans="1:22" x14ac:dyDescent="0.3">
      <c r="A42" s="5">
        <v>40</v>
      </c>
      <c r="B42" t="s">
        <v>24</v>
      </c>
      <c r="C42" t="s">
        <v>14</v>
      </c>
      <c r="D42" t="s">
        <v>15</v>
      </c>
      <c r="E42">
        <f>AVERAGE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104.2</v>
      </c>
      <c r="F42">
        <f>AVERAGE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140.69999999999999</v>
      </c>
      <c r="G42">
        <f>AVERAGE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49.3</v>
      </c>
      <c r="H42">
        <f>AVERAGE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85.8</v>
      </c>
      <c r="I42">
        <f>AVERAGE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0.64447368421052631</v>
      </c>
      <c r="J42">
        <f>AVERAGE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0.67933426331835212</v>
      </c>
      <c r="K42">
        <f>AVERAGE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0.54842105263157892</v>
      </c>
      <c r="L42">
        <f>AVERAGE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0.6478495358226003</v>
      </c>
      <c r="M42">
        <f>AVERAGE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0.62155107699160117</v>
      </c>
      <c r="N42">
        <f>_xlfn.STDEV.S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7.6854841530424531</v>
      </c>
      <c r="O42">
        <f>_xlfn.STDEV.S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6.4987178222579685</v>
      </c>
      <c r="P42">
        <f>_xlfn.STDEV.S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6.4987178222579542</v>
      </c>
      <c r="Q42">
        <f>_xlfn.STDEV.S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7.6854841530424531</v>
      </c>
      <c r="R42">
        <f>_xlfn.STDEV.S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2.62704287419336E-2</v>
      </c>
      <c r="S42">
        <f>_xlfn.STDEV.S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3.346190983032387E-2</v>
      </c>
      <c r="T42">
        <f>_xlfn.STDEV.S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4.0449916594960285E-2</v>
      </c>
      <c r="U42">
        <f>_xlfn.STDEV.S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3.069255556156561E-2</v>
      </c>
      <c r="V42">
        <f>_xlfn.STDEV.S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2.3720182970434274E-2</v>
      </c>
    </row>
    <row r="43" spans="1:22" x14ac:dyDescent="0.3">
      <c r="A43" s="5">
        <v>41</v>
      </c>
      <c r="B43" t="s">
        <v>24</v>
      </c>
      <c r="C43" t="s">
        <v>14</v>
      </c>
      <c r="D43" t="s">
        <v>16</v>
      </c>
      <c r="E43">
        <f>AVERAGE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106.4</v>
      </c>
      <c r="F43">
        <f>AVERAGE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139.69999999999999</v>
      </c>
      <c r="G43">
        <f>AVERAGE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50.3</v>
      </c>
      <c r="H43">
        <f>AVERAGE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83.6</v>
      </c>
      <c r="I43">
        <f>AVERAGE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0.64763157894736856</v>
      </c>
      <c r="J43">
        <f>AVERAGE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0.67995793508019475</v>
      </c>
      <c r="K43">
        <f>AVERAGE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0.55999999999999994</v>
      </c>
      <c r="L43">
        <f>AVERAGE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0.65129287050022366</v>
      </c>
      <c r="M43">
        <f>AVERAGE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0.62604369599572984</v>
      </c>
      <c r="N43">
        <f>_xlfn.STDEV.S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8.2623644719091551</v>
      </c>
      <c r="O43">
        <f>_xlfn.STDEV.S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7.6165025511130198</v>
      </c>
      <c r="P43">
        <f>_xlfn.STDEV.S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7.6165025511130073</v>
      </c>
      <c r="Q43">
        <f>_xlfn.STDEV.S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8.2623644719091551</v>
      </c>
      <c r="R43">
        <f>_xlfn.STDEV.S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2.6299702685428823E-2</v>
      </c>
      <c r="S43">
        <f>_xlfn.STDEV.S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3.514571098333414E-2</v>
      </c>
      <c r="T43">
        <f>_xlfn.STDEV.S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4.3486128799521885E-2</v>
      </c>
      <c r="U43">
        <f>_xlfn.STDEV.S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3.0708974426310525E-2</v>
      </c>
      <c r="V43">
        <f>_xlfn.STDEV.S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2.3893726720541037E-2</v>
      </c>
    </row>
    <row r="44" spans="1:22" x14ac:dyDescent="0.3">
      <c r="A44" s="5">
        <v>42</v>
      </c>
      <c r="B44" t="s">
        <v>24</v>
      </c>
      <c r="C44" t="s">
        <v>17</v>
      </c>
      <c r="D44" t="s">
        <v>15</v>
      </c>
      <c r="E44">
        <f>AVERAGE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120.3</v>
      </c>
      <c r="F44">
        <f>AVERAGE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170.8</v>
      </c>
      <c r="G44">
        <f>AVERAGE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58.2</v>
      </c>
      <c r="H44">
        <f>AVERAGE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108.7</v>
      </c>
      <c r="I44">
        <f>AVERAGE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0.63558951965065513</v>
      </c>
      <c r="J44">
        <f>AVERAGE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0.67366727271022753</v>
      </c>
      <c r="K44">
        <f>AVERAGE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0.52532751091703056</v>
      </c>
      <c r="L44">
        <f>AVERAGE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0.63722918842977949</v>
      </c>
      <c r="M44">
        <f>AVERAGE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0.61163534001870101</v>
      </c>
      <c r="N44">
        <f>_xlfn.STDEV.S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8.8950672972284028</v>
      </c>
      <c r="O44">
        <f>_xlfn.STDEV.S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3.8239014399199958</v>
      </c>
      <c r="P44">
        <f>_xlfn.STDEV.S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3.8239014399199962</v>
      </c>
      <c r="Q44">
        <f>_xlfn.STDEV.S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8.8950672972284028</v>
      </c>
      <c r="R44">
        <f>_xlfn.STDEV.S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1.6321275102896483E-2</v>
      </c>
      <c r="S44">
        <f>_xlfn.STDEV.S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1.4764252379631608E-2</v>
      </c>
      <c r="T44">
        <f>_xlfn.STDEV.S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3.8843088634185181E-2</v>
      </c>
      <c r="U44">
        <f>_xlfn.STDEV.S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1.9612118823797976E-2</v>
      </c>
      <c r="V44">
        <f>_xlfn.STDEV.S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1.7034936280539651E-2</v>
      </c>
    </row>
    <row r="45" spans="1:22" x14ac:dyDescent="0.3">
      <c r="A45" s="5">
        <v>43</v>
      </c>
      <c r="B45" t="s">
        <v>24</v>
      </c>
      <c r="C45" t="s">
        <v>17</v>
      </c>
      <c r="D45" t="s">
        <v>16</v>
      </c>
      <c r="E45">
        <f>AVERAGE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123.1</v>
      </c>
      <c r="F45">
        <f>AVERAGE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167.6</v>
      </c>
      <c r="G45">
        <f>AVERAGE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61.4</v>
      </c>
      <c r="H45">
        <f>AVERAGE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105.9</v>
      </c>
      <c r="I45">
        <f>AVERAGE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0.63471615720524022</v>
      </c>
      <c r="J45">
        <f>AVERAGE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0.66754048591952675</v>
      </c>
      <c r="K45">
        <f>AVERAGE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0.53755458515283849</v>
      </c>
      <c r="L45">
        <f>AVERAGE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0.63631860028190113</v>
      </c>
      <c r="M45">
        <f>AVERAGE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0.6131265648039943</v>
      </c>
      <c r="N45">
        <f>_xlfn.STDEV.S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7.9645045880665641</v>
      </c>
      <c r="O45">
        <f>_xlfn.STDEV.S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6.5523532668296616</v>
      </c>
      <c r="P45">
        <f>_xlfn.STDEV.S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6.5523532668296731</v>
      </c>
      <c r="Q45">
        <f>_xlfn.STDEV.S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7.9645045880665641</v>
      </c>
      <c r="R45">
        <f>_xlfn.STDEV.S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1.72858729698422E-2</v>
      </c>
      <c r="S45">
        <f>_xlfn.STDEV.S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2.1339177933215138E-2</v>
      </c>
      <c r="T45">
        <f>_xlfn.STDEV.S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3.4779496017757948E-2</v>
      </c>
      <c r="U45">
        <f>_xlfn.STDEV.S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2.0371596732421171E-2</v>
      </c>
      <c r="V45">
        <f>_xlfn.STDEV.S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1.6259387746128291E-2</v>
      </c>
    </row>
    <row r="46" spans="1:22" x14ac:dyDescent="0.3">
      <c r="A46" s="5">
        <v>44</v>
      </c>
      <c r="B46" t="s">
        <v>24</v>
      </c>
      <c r="C46" t="s">
        <v>18</v>
      </c>
      <c r="D46" t="s">
        <v>15</v>
      </c>
      <c r="E46">
        <f>AVERAGE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114.8</v>
      </c>
      <c r="F46">
        <f>AVERAGE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167.4</v>
      </c>
      <c r="G46">
        <f>AVERAGE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65.599999999999994</v>
      </c>
      <c r="H46">
        <f>AVERAGE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118.2</v>
      </c>
      <c r="I46">
        <f>AVERAGE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0.60557939914163084</v>
      </c>
      <c r="J46">
        <f>AVERAGE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0.63712734906421331</v>
      </c>
      <c r="K46">
        <f>AVERAGE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0.49270386266094424</v>
      </c>
      <c r="L46">
        <f>AVERAGE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0.601499536785296</v>
      </c>
      <c r="M46">
        <f>AVERAGE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0.58609840672827751</v>
      </c>
      <c r="N46">
        <f>_xlfn.STDEV.S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7.2387844283415426</v>
      </c>
      <c r="O46">
        <f>_xlfn.STDEV.S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8.8468450120179369</v>
      </c>
      <c r="P46">
        <f>_xlfn.STDEV.S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8.8468450120179458</v>
      </c>
      <c r="Q46">
        <f>_xlfn.STDEV.S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7.2387844283415426</v>
      </c>
      <c r="R46">
        <f>_xlfn.STDEV.S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2.5826467280388808E-2</v>
      </c>
      <c r="S46">
        <f>_xlfn.STDEV.S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3.5823688279499291E-2</v>
      </c>
      <c r="T46">
        <f>_xlfn.STDEV.S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3.1067744327646103E-2</v>
      </c>
      <c r="U46">
        <f>_xlfn.STDEV.S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3.1449356297616658E-2</v>
      </c>
      <c r="V46">
        <f>_xlfn.STDEV.S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2.0608035148928294E-2</v>
      </c>
    </row>
    <row r="47" spans="1:22" x14ac:dyDescent="0.3">
      <c r="A47" s="5">
        <v>45</v>
      </c>
      <c r="B47" t="s">
        <v>24</v>
      </c>
      <c r="C47" t="s">
        <v>18</v>
      </c>
      <c r="D47" t="s">
        <v>16</v>
      </c>
      <c r="E47">
        <f>AVERAGE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114.5</v>
      </c>
      <c r="F47">
        <f>AVERAGE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167.7</v>
      </c>
      <c r="G47">
        <f>AVERAGE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65.3</v>
      </c>
      <c r="H47">
        <f>AVERAGE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118.5</v>
      </c>
      <c r="I47">
        <f>AVERAGE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0.60557939914163095</v>
      </c>
      <c r="J47">
        <f>AVERAGE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0.63750870517604263</v>
      </c>
      <c r="K47">
        <f>AVERAGE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0.49141630901287553</v>
      </c>
      <c r="L47">
        <f>AVERAGE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0.60138511327066113</v>
      </c>
      <c r="M47">
        <f>AVERAGE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0.58595342433747821</v>
      </c>
      <c r="N47">
        <f>_xlfn.STDEV.S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7.457285773732365</v>
      </c>
      <c r="O47">
        <f>_xlfn.STDEV.S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8.6673076686028772</v>
      </c>
      <c r="P47">
        <f>_xlfn.STDEV.S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8.6673076686028665</v>
      </c>
      <c r="Q47">
        <f>_xlfn.STDEV.S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7.457285773732365</v>
      </c>
      <c r="R47">
        <f>_xlfn.STDEV.S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2.6043483653387371E-2</v>
      </c>
      <c r="S47">
        <f>_xlfn.STDEV.S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3.6117435404523217E-2</v>
      </c>
      <c r="T47">
        <f>_xlfn.STDEV.S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3.2005518342199009E-2</v>
      </c>
      <c r="U47">
        <f>_xlfn.STDEV.S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3.1972503727337953E-2</v>
      </c>
      <c r="V47">
        <f>_xlfn.STDEV.S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2.0846426623430295E-2</v>
      </c>
    </row>
    <row r="48" spans="1:22" x14ac:dyDescent="0.3">
      <c r="A48" s="5">
        <v>46</v>
      </c>
      <c r="B48" t="s">
        <v>24</v>
      </c>
      <c r="C48" t="s">
        <v>19</v>
      </c>
      <c r="D48" t="s">
        <v>15</v>
      </c>
      <c r="E48">
        <f>AVERAGE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105.7</v>
      </c>
      <c r="F48">
        <f>AVERAGE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124.4</v>
      </c>
      <c r="G48">
        <f>AVERAGE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55.6</v>
      </c>
      <c r="H48">
        <f>AVERAGE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74.3</v>
      </c>
      <c r="I48">
        <f>AVERAGE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0.63916666666666677</v>
      </c>
      <c r="J48">
        <f>AVERAGE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0.65557217296136039</v>
      </c>
      <c r="K48">
        <f>AVERAGE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0.5872222222222222</v>
      </c>
      <c r="L48">
        <f>AVERAGE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0.64042567242482418</v>
      </c>
      <c r="M48">
        <f>AVERAGE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0.62623548006991658</v>
      </c>
      <c r="N48">
        <f>_xlfn.STDEV.S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5.5587768438749183</v>
      </c>
      <c r="O48">
        <f>_xlfn.STDEV.S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5.440588203494177</v>
      </c>
      <c r="P48">
        <f>_xlfn.STDEV.S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5.440588203494177</v>
      </c>
      <c r="Q48">
        <f>_xlfn.STDEV.S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5.5587768438749183</v>
      </c>
      <c r="R48">
        <f>_xlfn.STDEV.S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2.1334506783570521E-2</v>
      </c>
      <c r="S48">
        <f>_xlfn.STDEV.S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2.4120947347681335E-2</v>
      </c>
      <c r="T48">
        <f>_xlfn.STDEV.S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3.0882093577082877E-2</v>
      </c>
      <c r="U48">
        <f>_xlfn.STDEV.S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2.313358979603564E-2</v>
      </c>
      <c r="V48">
        <f>_xlfn.STDEV.S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1.9864590563768526E-2</v>
      </c>
    </row>
    <row r="49" spans="1:22" x14ac:dyDescent="0.3">
      <c r="A49" s="5">
        <v>47</v>
      </c>
      <c r="B49" t="s">
        <v>24</v>
      </c>
      <c r="C49" t="s">
        <v>19</v>
      </c>
      <c r="D49" t="s">
        <v>16</v>
      </c>
      <c r="E49">
        <f>AVERAGE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105.5</v>
      </c>
      <c r="F49">
        <f>AVERAGE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123.9</v>
      </c>
      <c r="G49">
        <f>AVERAGE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56.1</v>
      </c>
      <c r="H49">
        <f>AVERAGE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74.5</v>
      </c>
      <c r="I49">
        <f>AVERAGE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0.63722222222222213</v>
      </c>
      <c r="J49">
        <f>AVERAGE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0.65340975478791818</v>
      </c>
      <c r="K49">
        <f>AVERAGE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0.58611111111111103</v>
      </c>
      <c r="L49">
        <f>AVERAGE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0.63842479241848338</v>
      </c>
      <c r="M49">
        <f>AVERAGE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0.62461108734399429</v>
      </c>
      <c r="N49">
        <f>_xlfn.STDEV.S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5.4006172486732167</v>
      </c>
      <c r="O49">
        <f>_xlfn.STDEV.S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6.1725197448043856</v>
      </c>
      <c r="P49">
        <f>_xlfn.STDEV.S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6.1725197448043989</v>
      </c>
      <c r="Q49">
        <f>_xlfn.STDEV.S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5.4006172486732167</v>
      </c>
      <c r="R49">
        <f>_xlfn.STDEV.S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1.9475284185385033E-2</v>
      </c>
      <c r="S49">
        <f>_xlfn.STDEV.S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2.4025736419387007E-2</v>
      </c>
      <c r="T49">
        <f>_xlfn.STDEV.S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3.0003429159295651E-2</v>
      </c>
      <c r="U49">
        <f>_xlfn.STDEV.S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2.1372002249745392E-2</v>
      </c>
      <c r="V49">
        <f>_xlfn.STDEV.S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1.7447132894625076E-2</v>
      </c>
    </row>
    <row r="50" spans="1:22" x14ac:dyDescent="0.3">
      <c r="A50" s="5">
        <v>48</v>
      </c>
      <c r="B50" t="s">
        <v>24</v>
      </c>
      <c r="C50" t="s">
        <v>20</v>
      </c>
      <c r="D50" t="s">
        <v>15</v>
      </c>
      <c r="E50">
        <f>AVERAGE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434.8</v>
      </c>
      <c r="F50">
        <f>AVERAGE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605.9</v>
      </c>
      <c r="G50">
        <f>AVERAGE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227.1</v>
      </c>
      <c r="H50">
        <f>AVERAGE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398.2</v>
      </c>
      <c r="I50">
        <f>AVERAGE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0.62466986794717883</v>
      </c>
      <c r="J50">
        <f>AVERAGE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0.65725518330562838</v>
      </c>
      <c r="K50">
        <f>AVERAGE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0.52196878751500608</v>
      </c>
      <c r="L50">
        <f>AVERAGE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0.6247169902326084</v>
      </c>
      <c r="M50">
        <f>AVERAGE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0.60341737322534084</v>
      </c>
      <c r="N50">
        <f>_xlfn.STDEV.S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12.743625857659193</v>
      </c>
      <c r="O50">
        <f>_xlfn.STDEV.S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17.697771360007764</v>
      </c>
      <c r="P50">
        <f>_xlfn.STDEV.S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17.697771360007764</v>
      </c>
      <c r="Q50">
        <f>_xlfn.STDEV.S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12.743625857659193</v>
      </c>
      <c r="R50">
        <f>_xlfn.STDEV.S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1.071147843476722E-2</v>
      </c>
      <c r="S50">
        <f>_xlfn.STDEV.S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1.6642119444822415E-2</v>
      </c>
      <c r="T50">
        <f>_xlfn.STDEV.S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1.5298470417357983E-2</v>
      </c>
      <c r="U50">
        <f>_xlfn.STDEV.S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1.295763183401703E-2</v>
      </c>
      <c r="V50">
        <f>_xlfn.STDEV.S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8.3037464420701573E-3</v>
      </c>
    </row>
    <row r="51" spans="1:22" x14ac:dyDescent="0.3">
      <c r="A51" s="5">
        <v>49</v>
      </c>
      <c r="B51" t="s">
        <v>24</v>
      </c>
      <c r="C51" t="s">
        <v>20</v>
      </c>
      <c r="D51" t="s">
        <v>16</v>
      </c>
      <c r="E51">
        <f>AVERAGE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439.9</v>
      </c>
      <c r="F51">
        <f>AVERAGE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602</v>
      </c>
      <c r="G51">
        <f>AVERAGE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231</v>
      </c>
      <c r="H51">
        <f>AVERAGE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393.1</v>
      </c>
      <c r="I51">
        <f>AVERAGE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0.6253901560624251</v>
      </c>
      <c r="J51">
        <f>AVERAGE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0.65617330356858639</v>
      </c>
      <c r="K51">
        <f>AVERAGE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0.52809123649459788</v>
      </c>
      <c r="L51">
        <f>AVERAGE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0.62554942014061654</v>
      </c>
      <c r="M51">
        <f>AVERAGE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0.60502166077975172</v>
      </c>
      <c r="N51">
        <f>_xlfn.STDEV.S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18.070540790038478</v>
      </c>
      <c r="O51">
        <f>_xlfn.STDEV.S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21.249836600678968</v>
      </c>
      <c r="P51">
        <f>_xlfn.STDEV.S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21.249836600678968</v>
      </c>
      <c r="Q51">
        <f>_xlfn.STDEV.S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18.070540790038478</v>
      </c>
      <c r="R51">
        <f>_xlfn.STDEV.S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1.122750307464401E-2</v>
      </c>
      <c r="S51">
        <f>_xlfn.STDEV.S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1.7366091636432126E-2</v>
      </c>
      <c r="T51">
        <f>_xlfn.STDEV.S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2.1693326278557606E-2</v>
      </c>
      <c r="U51">
        <f>_xlfn.STDEV.S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1.3442063174379975E-2</v>
      </c>
      <c r="V51">
        <f>_xlfn.STDEV.S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9.3048643765520668E-3</v>
      </c>
    </row>
    <row r="52" spans="1:22" x14ac:dyDescent="0.3">
      <c r="A52" s="5">
        <v>50</v>
      </c>
      <c r="B52" t="s">
        <v>25</v>
      </c>
      <c r="C52" t="s">
        <v>14</v>
      </c>
      <c r="D52" t="s">
        <v>15</v>
      </c>
      <c r="E52">
        <f>AVERAGE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120.2</v>
      </c>
      <c r="F52">
        <f>AVERAGE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126.8</v>
      </c>
      <c r="G52">
        <f>AVERAGE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63.2</v>
      </c>
      <c r="H52">
        <f>AVERAGE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69.8</v>
      </c>
      <c r="I52">
        <f>AVERAGE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0.65</v>
      </c>
      <c r="J52">
        <f>AVERAGE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0.65528126840086487</v>
      </c>
      <c r="K52">
        <f>AVERAGE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0.63263157894736843</v>
      </c>
      <c r="L52">
        <f>AVERAGE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0.65000609417234101</v>
      </c>
      <c r="M52">
        <f>AVERAGE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0.6465727171520782</v>
      </c>
      <c r="N52">
        <f>_xlfn.STDEV.S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11.033282980751167</v>
      </c>
      <c r="O52">
        <f>_xlfn.STDEV.S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6.7790527034059531</v>
      </c>
      <c r="P52">
        <f>_xlfn.STDEV.S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6.7790527034059407</v>
      </c>
      <c r="Q52">
        <f>_xlfn.STDEV.S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11.033282980751158</v>
      </c>
      <c r="R52">
        <f>_xlfn.STDEV.S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2.9225142542031027E-2</v>
      </c>
      <c r="S52">
        <f>_xlfn.STDEV.S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2.6710341082572749E-2</v>
      </c>
      <c r="T52">
        <f>_xlfn.STDEV.S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5.8069910425006123E-2</v>
      </c>
      <c r="U52">
        <f>_xlfn.STDEV.S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2.9201820266395898E-2</v>
      </c>
      <c r="V52">
        <f>_xlfn.STDEV.S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3.4940326345995205E-2</v>
      </c>
    </row>
    <row r="53" spans="1:22" x14ac:dyDescent="0.3">
      <c r="A53" s="5">
        <v>51</v>
      </c>
      <c r="B53" t="s">
        <v>25</v>
      </c>
      <c r="C53" t="s">
        <v>14</v>
      </c>
      <c r="D53" t="s">
        <v>16</v>
      </c>
      <c r="E53">
        <f>AVERAGE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158</v>
      </c>
      <c r="F53">
        <f>AVERAGE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108.6</v>
      </c>
      <c r="G53">
        <f>AVERAGE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81.400000000000006</v>
      </c>
      <c r="H53">
        <f>AVERAGE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32</v>
      </c>
      <c r="I53">
        <f>AVERAGE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0.70157894736842097</v>
      </c>
      <c r="J53">
        <f>AVERAGE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0.6597532357239061</v>
      </c>
      <c r="K53">
        <f>AVERAGE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0.83157894736842108</v>
      </c>
      <c r="L53">
        <f>AVERAGE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0.68799121865746848</v>
      </c>
      <c r="M53">
        <f>AVERAGE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0.77523826849388588</v>
      </c>
      <c r="N53">
        <f>_xlfn.STDEV.S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9.6953597148326587</v>
      </c>
      <c r="O53">
        <f>_xlfn.STDEV.S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5.0596442562694071</v>
      </c>
      <c r="P53">
        <f>_xlfn.STDEV.S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5.0596442562694071</v>
      </c>
      <c r="Q53">
        <f>_xlfn.STDEV.S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9.6953597148326587</v>
      </c>
      <c r="R53">
        <f>_xlfn.STDEV.S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2.7744825021644787E-2</v>
      </c>
      <c r="S53">
        <f>_xlfn.STDEV.S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1.8953225390846352E-2</v>
      </c>
      <c r="T53">
        <f>_xlfn.STDEV.S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5.1028209025435034E-2</v>
      </c>
      <c r="U53">
        <f>_xlfn.STDEV.S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2.2036909065705306E-2</v>
      </c>
      <c r="V53">
        <f>_xlfn.STDEV.S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4.9677932093482015E-2</v>
      </c>
    </row>
    <row r="54" spans="1:22" x14ac:dyDescent="0.3">
      <c r="A54" s="5">
        <v>52</v>
      </c>
      <c r="B54" t="s">
        <v>25</v>
      </c>
      <c r="C54" t="s">
        <v>17</v>
      </c>
      <c r="D54" t="s">
        <v>15</v>
      </c>
      <c r="E54">
        <f>AVERAGE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141.80000000000001</v>
      </c>
      <c r="F54">
        <f>AVERAGE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150.9</v>
      </c>
      <c r="G54">
        <f>AVERAGE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78.099999999999994</v>
      </c>
      <c r="H54">
        <f>AVERAGE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87.2</v>
      </c>
      <c r="I54">
        <f>AVERAGE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0.63908296943231435</v>
      </c>
      <c r="J54">
        <f>AVERAGE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0.64503879856803858</v>
      </c>
      <c r="K54">
        <f>AVERAGE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0.61921397379912668</v>
      </c>
      <c r="L54">
        <f>AVERAGE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0.63941581534480674</v>
      </c>
      <c r="M54">
        <f>AVERAGE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0.63427229167831167</v>
      </c>
      <c r="N54">
        <f>_xlfn.STDEV.S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8.2165145354408722</v>
      </c>
      <c r="O54">
        <f>_xlfn.STDEV.S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6.7896980787071817</v>
      </c>
      <c r="P54">
        <f>_xlfn.STDEV.S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6.7896980787071817</v>
      </c>
      <c r="Q54">
        <f>_xlfn.STDEV.S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8.2165145354408722</v>
      </c>
      <c r="R54">
        <f>_xlfn.STDEV.S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1.9063690427018325E-2</v>
      </c>
      <c r="S54">
        <f>_xlfn.STDEV.S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2.0175885514893837E-2</v>
      </c>
      <c r="T54">
        <f>_xlfn.STDEV.S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3.587997613729639E-2</v>
      </c>
      <c r="U54">
        <f>_xlfn.STDEV.S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1.9823362309521333E-2</v>
      </c>
      <c r="V54">
        <f>_xlfn.STDEV.S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2.078305471421784E-2</v>
      </c>
    </row>
    <row r="55" spans="1:22" x14ac:dyDescent="0.3">
      <c r="A55" s="5">
        <v>53</v>
      </c>
      <c r="B55" t="s">
        <v>25</v>
      </c>
      <c r="C55" t="s">
        <v>17</v>
      </c>
      <c r="D55" t="s">
        <v>16</v>
      </c>
      <c r="E55">
        <f>AVERAGE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166.2</v>
      </c>
      <c r="F55">
        <f>AVERAGE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137.6</v>
      </c>
      <c r="G55">
        <f>AVERAGE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91.4</v>
      </c>
      <c r="H55">
        <f>AVERAGE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62.8</v>
      </c>
      <c r="I55">
        <f>AVERAGE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0.66331877729257649</v>
      </c>
      <c r="J55">
        <f>AVERAGE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0.64553836843671619</v>
      </c>
      <c r="K55">
        <f>AVERAGE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0.72576419213973797</v>
      </c>
      <c r="L55">
        <f>AVERAGE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0.65985598139861745</v>
      </c>
      <c r="M55">
        <f>AVERAGE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0.68757993105811388</v>
      </c>
      <c r="N55">
        <f>_xlfn.STDEV.S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9.0774445743281724</v>
      </c>
      <c r="O55">
        <f>_xlfn.STDEV.S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8.4616783205224717</v>
      </c>
      <c r="P55">
        <f>_xlfn.STDEV.S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8.4616783205224717</v>
      </c>
      <c r="Q55">
        <f>_xlfn.STDEV.S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9.0774445743281653</v>
      </c>
      <c r="R55">
        <f>_xlfn.STDEV.S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2.3079473625011462E-2</v>
      </c>
      <c r="S55">
        <f>_xlfn.STDEV.S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2.1875228317992056E-2</v>
      </c>
      <c r="T55">
        <f>_xlfn.STDEV.S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3.9639495957764941E-2</v>
      </c>
      <c r="U55">
        <f>_xlfn.STDEV.S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2.094698146873681E-2</v>
      </c>
      <c r="V55">
        <f>_xlfn.STDEV.S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3.0847143500432647E-2</v>
      </c>
    </row>
    <row r="56" spans="1:22" x14ac:dyDescent="0.3">
      <c r="A56" s="5">
        <v>54</v>
      </c>
      <c r="B56" t="s">
        <v>25</v>
      </c>
      <c r="C56" t="s">
        <v>18</v>
      </c>
      <c r="D56" t="s">
        <v>15</v>
      </c>
      <c r="E56">
        <f>AVERAGE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145.6</v>
      </c>
      <c r="F56">
        <f>AVERAGE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129.9</v>
      </c>
      <c r="G56">
        <f>AVERAGE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103.1</v>
      </c>
      <c r="H56">
        <f>AVERAGE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87.4</v>
      </c>
      <c r="I56">
        <f>AVERAGE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0.59120171673819744</v>
      </c>
      <c r="J56">
        <f>AVERAGE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0.58508469920809647</v>
      </c>
      <c r="K56">
        <f>AVERAGE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0.62489270386266083</v>
      </c>
      <c r="L56">
        <f>AVERAGE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0.59250399324724179</v>
      </c>
      <c r="M56">
        <f>AVERAGE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0.59860145427023126</v>
      </c>
      <c r="N56">
        <f>_xlfn.STDEV.S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10.905656024895217</v>
      </c>
      <c r="O56">
        <f>_xlfn.STDEV.S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7.2945946502263652</v>
      </c>
      <c r="P56">
        <f>_xlfn.STDEV.S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7.2945946502263652</v>
      </c>
      <c r="Q56">
        <f>_xlfn.STDEV.S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10.905656024895187</v>
      </c>
      <c r="R56">
        <f>_xlfn.STDEV.S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3.3585195460854041E-2</v>
      </c>
      <c r="S56">
        <f>_xlfn.STDEV.S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3.0454211035162E-2</v>
      </c>
      <c r="T56">
        <f>_xlfn.STDEV.S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4.6805390664786305E-2</v>
      </c>
      <c r="U56">
        <f>_xlfn.STDEV.S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3.2560482383143505E-2</v>
      </c>
      <c r="V56">
        <f>_xlfn.STDEV.S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3.7899007261950265E-2</v>
      </c>
    </row>
    <row r="57" spans="1:22" x14ac:dyDescent="0.3">
      <c r="A57" s="5">
        <v>55</v>
      </c>
      <c r="B57" t="s">
        <v>25</v>
      </c>
      <c r="C57" t="s">
        <v>18</v>
      </c>
      <c r="D57" t="s">
        <v>16</v>
      </c>
      <c r="E57">
        <f>AVERAGE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150.5</v>
      </c>
      <c r="F57">
        <f>AVERAGE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126.8</v>
      </c>
      <c r="G57">
        <f>AVERAGE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106.2</v>
      </c>
      <c r="H57">
        <f>AVERAGE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82.5</v>
      </c>
      <c r="I57">
        <f>AVERAGE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0.59506437768240328</v>
      </c>
      <c r="J57">
        <f>AVERAGE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0.58540374640509485</v>
      </c>
      <c r="K57">
        <f>AVERAGE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0.64592274678111594</v>
      </c>
      <c r="L57">
        <f>AVERAGE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0.59579476103936169</v>
      </c>
      <c r="M57">
        <f>AVERAGE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0.60959139264880224</v>
      </c>
      <c r="N57">
        <f>_xlfn.STDEV.S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18.007714396274107</v>
      </c>
      <c r="O57">
        <f>_xlfn.STDEV.S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9.7843412314439107</v>
      </c>
      <c r="P57">
        <f>_xlfn.STDEV.S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9.7843412314439107</v>
      </c>
      <c r="Q57">
        <f>_xlfn.STDEV.S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18.007714396274107</v>
      </c>
      <c r="R57">
        <f>_xlfn.STDEV.S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3.0833822660904647E-2</v>
      </c>
      <c r="S57">
        <f>_xlfn.STDEV.S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2.4778803335127258E-2</v>
      </c>
      <c r="T57">
        <f>_xlfn.STDEV.S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7.7286327881003897E-2</v>
      </c>
      <c r="U57">
        <f>_xlfn.STDEV.S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3.1323160505295093E-2</v>
      </c>
      <c r="V57">
        <f>_xlfn.STDEV.S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4.4254528880691785E-2</v>
      </c>
    </row>
    <row r="58" spans="1:22" x14ac:dyDescent="0.3">
      <c r="A58" s="5">
        <v>56</v>
      </c>
      <c r="B58" t="s">
        <v>25</v>
      </c>
      <c r="C58" t="s">
        <v>19</v>
      </c>
      <c r="D58" t="s">
        <v>15</v>
      </c>
      <c r="E58">
        <f>AVERAGE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114.8</v>
      </c>
      <c r="F58">
        <f>AVERAGE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102.4</v>
      </c>
      <c r="G58">
        <f>AVERAGE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77.599999999999994</v>
      </c>
      <c r="H58">
        <f>AVERAGE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65.2</v>
      </c>
      <c r="I58">
        <f>AVERAGE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0.60333333333333328</v>
      </c>
      <c r="J58">
        <f>AVERAGE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0.59692128254545007</v>
      </c>
      <c r="K58">
        <f>AVERAGE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0.63777777777777767</v>
      </c>
      <c r="L58">
        <f>AVERAGE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0.60402892978515754</v>
      </c>
      <c r="M58">
        <f>AVERAGE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0.61305886555124522</v>
      </c>
      <c r="N58">
        <f>_xlfn.STDEV.S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11.203174153386669</v>
      </c>
      <c r="O58">
        <f>_xlfn.STDEV.S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9.1433035605299686</v>
      </c>
      <c r="P58">
        <f>_xlfn.STDEV.S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9.1433035605299775</v>
      </c>
      <c r="Q58">
        <f>_xlfn.STDEV.S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11.203174153386662</v>
      </c>
      <c r="R58">
        <f>_xlfn.STDEV.S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3.1147465531781191E-2</v>
      </c>
      <c r="S58">
        <f>_xlfn.STDEV.S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2.8995039721277791E-2</v>
      </c>
      <c r="T58">
        <f>_xlfn.STDEV.S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6.2239856407703735E-2</v>
      </c>
      <c r="U58">
        <f>_xlfn.STDEV.S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2.9608820095347384E-2</v>
      </c>
      <c r="V58">
        <f>_xlfn.STDEV.S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4.0525471042759567E-2</v>
      </c>
    </row>
    <row r="59" spans="1:22" x14ac:dyDescent="0.3">
      <c r="A59" s="5">
        <v>57</v>
      </c>
      <c r="B59" t="s">
        <v>25</v>
      </c>
      <c r="C59" t="s">
        <v>19</v>
      </c>
      <c r="D59" t="s">
        <v>16</v>
      </c>
      <c r="E59">
        <f>AVERAGE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138.1</v>
      </c>
      <c r="F59">
        <f>AVERAGE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87.2</v>
      </c>
      <c r="G59">
        <f>AVERAGE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92.8</v>
      </c>
      <c r="H59">
        <f>AVERAGE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41.9</v>
      </c>
      <c r="I59">
        <f>AVERAGE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0.62583333333333324</v>
      </c>
      <c r="J59">
        <f>AVERAGE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0.5980674481685514</v>
      </c>
      <c r="K59">
        <f>AVERAGE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0.76722222222222214</v>
      </c>
      <c r="L59">
        <f>AVERAGE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0.62534957696443549</v>
      </c>
      <c r="M59">
        <f>AVERAGE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0.67851215760860561</v>
      </c>
      <c r="N59">
        <f>_xlfn.STDEV.S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9.3505793046919479</v>
      </c>
      <c r="O59">
        <f>_xlfn.STDEV.S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6.6799866932668523</v>
      </c>
      <c r="P59">
        <f>_xlfn.STDEV.S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6.6799866932668523</v>
      </c>
      <c r="Q59">
        <f>_xlfn.STDEV.S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9.350579304691955</v>
      </c>
      <c r="R59">
        <f>_xlfn.STDEV.S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2.0498335440466968E-2</v>
      </c>
      <c r="S59">
        <f>_xlfn.STDEV.S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1.495272225493495E-2</v>
      </c>
      <c r="T59">
        <f>_xlfn.STDEV.S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5.1947662803844163E-2</v>
      </c>
      <c r="U59">
        <f>_xlfn.STDEV.S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1.7143216503181652E-2</v>
      </c>
      <c r="V59">
        <f>_xlfn.STDEV.S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3.9739165874183822E-2</v>
      </c>
    </row>
    <row r="60" spans="1:22" x14ac:dyDescent="0.3">
      <c r="A60" s="5">
        <v>58</v>
      </c>
      <c r="B60" t="s">
        <v>25</v>
      </c>
      <c r="C60" t="s">
        <v>20</v>
      </c>
      <c r="D60" t="s">
        <v>15</v>
      </c>
      <c r="E60">
        <f>AVERAGE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523.70000000000005</v>
      </c>
      <c r="F60">
        <f>AVERAGE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533.6</v>
      </c>
      <c r="G60">
        <f>AVERAGE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299.39999999999998</v>
      </c>
      <c r="H60">
        <f>AVERAGE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309.3</v>
      </c>
      <c r="I60">
        <f>AVERAGE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0.63463385354141655</v>
      </c>
      <c r="J60">
        <f>AVERAGE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0.63625470834091735</v>
      </c>
      <c r="K60">
        <f>AVERAGE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0.62869147659063629</v>
      </c>
      <c r="L60">
        <f>AVERAGE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0.63467512886928634</v>
      </c>
      <c r="M60">
        <f>AVERAGE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0.63317734656629165</v>
      </c>
      <c r="N60">
        <f>_xlfn.STDEV.S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15.613740387520503</v>
      </c>
      <c r="O60">
        <f>_xlfn.STDEV.S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12.029593139882625</v>
      </c>
      <c r="P60">
        <f>_xlfn.STDEV.S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12.029593139882625</v>
      </c>
      <c r="Q60">
        <f>_xlfn.STDEV.S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15.613740387520503</v>
      </c>
      <c r="R60">
        <f>_xlfn.STDEV.S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1.1857337587683918E-2</v>
      </c>
      <c r="S60">
        <f>_xlfn.STDEV.S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1.1598762843133496E-2</v>
      </c>
      <c r="T60">
        <f>_xlfn.STDEV.S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1.8743986059448391E-2</v>
      </c>
      <c r="U60">
        <f>_xlfn.STDEV.S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1.1974850574000566E-2</v>
      </c>
      <c r="V60">
        <f>_xlfn.STDEV.S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1.2750747306293822E-2</v>
      </c>
    </row>
    <row r="61" spans="1:22" x14ac:dyDescent="0.3">
      <c r="A61" s="5">
        <v>59</v>
      </c>
      <c r="B61" t="s">
        <v>25</v>
      </c>
      <c r="C61" t="s">
        <v>20</v>
      </c>
      <c r="D61" t="s">
        <v>16</v>
      </c>
      <c r="E61">
        <f>AVERAGE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612.5</v>
      </c>
      <c r="F61">
        <f>AVERAGE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500.7</v>
      </c>
      <c r="G61">
        <f>AVERAGE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332.3</v>
      </c>
      <c r="H61">
        <f>AVERAGE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220.5</v>
      </c>
      <c r="I61">
        <f>AVERAGE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0.66818727490996399</v>
      </c>
      <c r="J61">
        <f>AVERAGE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0.64904794753593464</v>
      </c>
      <c r="K61">
        <f>AVERAGE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0.73529411764705888</v>
      </c>
      <c r="L61">
        <f>AVERAGE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0.66437152003417466</v>
      </c>
      <c r="M61">
        <f>AVERAGE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0.69445840458063235</v>
      </c>
      <c r="N61">
        <f>_xlfn.STDEV.S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19.48361134674758</v>
      </c>
      <c r="O61">
        <f>_xlfn.STDEV.S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32.352399876636319</v>
      </c>
      <c r="P61">
        <f>_xlfn.STDEV.S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32.352399876636319</v>
      </c>
      <c r="Q61">
        <f>_xlfn.STDEV.S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19.48361134674758</v>
      </c>
      <c r="R61">
        <f>_xlfn.STDEV.S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1.2928948117085946E-2</v>
      </c>
      <c r="S61">
        <f>_xlfn.STDEV.S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1.8555166917761684E-2</v>
      </c>
      <c r="T61">
        <f>_xlfn.STDEV.S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2.3389689491893864E-2</v>
      </c>
      <c r="U61">
        <f>_xlfn.STDEV.S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1.3236921140797555E-2</v>
      </c>
      <c r="V61">
        <f>_xlfn.STDEV.S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1.2039276199321436E-2</v>
      </c>
    </row>
    <row r="62" spans="1:22" x14ac:dyDescent="0.3">
      <c r="A62" s="5">
        <v>60</v>
      </c>
      <c r="B62" t="s">
        <v>26</v>
      </c>
      <c r="C62" t="s">
        <v>14</v>
      </c>
      <c r="D62" t="s">
        <v>15</v>
      </c>
      <c r="E62">
        <f>AVERAGE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131.69999999999999</v>
      </c>
      <c r="F62">
        <f>AVERAGE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125.2</v>
      </c>
      <c r="G62">
        <f>AVERAGE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64.8</v>
      </c>
      <c r="H62">
        <f>AVERAGE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58.3</v>
      </c>
      <c r="I62">
        <f>AVERAGE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0.67605263157894746</v>
      </c>
      <c r="J62">
        <f>AVERAGE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0.67039067274803266</v>
      </c>
      <c r="K62">
        <f>AVERAGE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0.6931578947368422</v>
      </c>
      <c r="L62">
        <f>AVERAGE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0.67428459940399077</v>
      </c>
      <c r="M62">
        <f>AVERAGE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0.68403857578291483</v>
      </c>
      <c r="N62">
        <f>_xlfn.STDEV.S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10.488618169764363</v>
      </c>
      <c r="O62">
        <f>_xlfn.STDEV.S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7.1305290437978339</v>
      </c>
      <c r="P62">
        <f>_xlfn.STDEV.S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7.1305290437978224</v>
      </c>
      <c r="Q62">
        <f>_xlfn.STDEV.S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10.488618169764354</v>
      </c>
      <c r="R62">
        <f>_xlfn.STDEV.S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2.8273659390460823E-2</v>
      </c>
      <c r="S62">
        <f>_xlfn.STDEV.S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2.5238545208421861E-2</v>
      </c>
      <c r="T62">
        <f>_xlfn.STDEV.S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5.5203253525075595E-2</v>
      </c>
      <c r="U62">
        <f>_xlfn.STDEV.S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2.6326682404794216E-2</v>
      </c>
      <c r="V62">
        <f>_xlfn.STDEV.S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3.7306274043495888E-2</v>
      </c>
    </row>
    <row r="63" spans="1:22" x14ac:dyDescent="0.3">
      <c r="A63" s="5">
        <v>61</v>
      </c>
      <c r="B63" t="s">
        <v>26</v>
      </c>
      <c r="C63" t="s">
        <v>14</v>
      </c>
      <c r="D63" t="s">
        <v>16</v>
      </c>
      <c r="E63">
        <f>AVERAGE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141.6</v>
      </c>
      <c r="F63">
        <f>AVERAGE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125.2</v>
      </c>
      <c r="G63">
        <f>AVERAGE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64.8</v>
      </c>
      <c r="H63">
        <f>AVERAGE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48.4</v>
      </c>
      <c r="I63">
        <f>AVERAGE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0.70210526315789479</v>
      </c>
      <c r="J63">
        <f>AVERAGE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0.68632054595572378</v>
      </c>
      <c r="K63">
        <f>AVERAGE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0.74526315789473685</v>
      </c>
      <c r="L63">
        <f>AVERAGE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0.6969865103126599</v>
      </c>
      <c r="M63">
        <f>AVERAGE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0.72263892061823554</v>
      </c>
      <c r="N63">
        <f>_xlfn.STDEV.S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8.8090862182180949</v>
      </c>
      <c r="O63">
        <f>_xlfn.STDEV.S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6.8766917110547343</v>
      </c>
      <c r="P63">
        <f>_xlfn.STDEV.S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6.8766917110547228</v>
      </c>
      <c r="Q63">
        <f>_xlfn.STDEV.S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8.8090862182181056</v>
      </c>
      <c r="R63">
        <f>_xlfn.STDEV.S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2.4397952373603454E-2</v>
      </c>
      <c r="S63">
        <f>_xlfn.STDEV.S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2.2403323008312215E-2</v>
      </c>
      <c r="T63">
        <f>_xlfn.STDEV.S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4.6363611674832085E-2</v>
      </c>
      <c r="U63">
        <f>_xlfn.STDEV.S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2.2670456814814669E-2</v>
      </c>
      <c r="V63">
        <f>_xlfn.STDEV.S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3.2661674964469409E-2</v>
      </c>
    </row>
    <row r="64" spans="1:22" x14ac:dyDescent="0.3">
      <c r="A64" s="5">
        <v>62</v>
      </c>
      <c r="B64" t="s">
        <v>26</v>
      </c>
      <c r="C64" t="s">
        <v>17</v>
      </c>
      <c r="D64" t="s">
        <v>15</v>
      </c>
      <c r="E64">
        <f>AVERAGE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143.6</v>
      </c>
      <c r="F64">
        <f>AVERAGE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162.9</v>
      </c>
      <c r="G64">
        <f>AVERAGE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66.099999999999994</v>
      </c>
      <c r="H64">
        <f>AVERAGE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85.4</v>
      </c>
      <c r="I64">
        <f>AVERAGE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0.66921397379912662</v>
      </c>
      <c r="J64">
        <f>AVERAGE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0.68498006901980146</v>
      </c>
      <c r="K64">
        <f>AVERAGE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0.62707423580786026</v>
      </c>
      <c r="L64">
        <f>AVERAGE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0.67233029281098233</v>
      </c>
      <c r="M64">
        <f>AVERAGE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0.65642489717654162</v>
      </c>
      <c r="N64">
        <f>_xlfn.STDEV.S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7.8485667481394339</v>
      </c>
      <c r="O64">
        <f>_xlfn.STDEV.S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6.5396228229666775</v>
      </c>
      <c r="P64">
        <f>_xlfn.STDEV.S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6.5396228229666775</v>
      </c>
      <c r="Q64">
        <f>_xlfn.STDEV.S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7.8485667481394339</v>
      </c>
      <c r="R64">
        <f>_xlfn.STDEV.S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2.3272601099446118E-2</v>
      </c>
      <c r="S64">
        <f>_xlfn.STDEV.S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2.5462217132885157E-2</v>
      </c>
      <c r="T64">
        <f>_xlfn.STDEV.S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3.4273217240783548E-2</v>
      </c>
      <c r="U64">
        <f>_xlfn.STDEV.S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2.4590852811403854E-2</v>
      </c>
      <c r="V64">
        <f>_xlfn.STDEV.S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2.3693044409426749E-2</v>
      </c>
    </row>
    <row r="65" spans="1:22" x14ac:dyDescent="0.3">
      <c r="A65" s="5">
        <v>63</v>
      </c>
      <c r="B65" t="s">
        <v>26</v>
      </c>
      <c r="C65" t="s">
        <v>17</v>
      </c>
      <c r="D65" t="s">
        <v>16</v>
      </c>
      <c r="E65">
        <f>AVERAGE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150.4</v>
      </c>
      <c r="F65">
        <f>AVERAGE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165.5</v>
      </c>
      <c r="G65">
        <f>AVERAGE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63.5</v>
      </c>
      <c r="H65">
        <f>AVERAGE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78.599999999999994</v>
      </c>
      <c r="I65">
        <f>AVERAGE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0.68973799126637547</v>
      </c>
      <c r="J65">
        <f>AVERAGE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0.70344436528912846</v>
      </c>
      <c r="K65">
        <f>AVERAGE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0.65676855895196506</v>
      </c>
      <c r="L65">
        <f>AVERAGE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0.69320202480133297</v>
      </c>
      <c r="M65">
        <f>AVERAGE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0.67869580905539928</v>
      </c>
      <c r="N65">
        <f>_xlfn.STDEV.S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8.9715600030813416</v>
      </c>
      <c r="O65">
        <f>_xlfn.STDEV.S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6.8353655514699589</v>
      </c>
      <c r="P65">
        <f>_xlfn.STDEV.S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6.8353655514699589</v>
      </c>
      <c r="Q65">
        <f>_xlfn.STDEV.S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8.9715600030813505</v>
      </c>
      <c r="R65">
        <f>_xlfn.STDEV.S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1.9863796366938039E-2</v>
      </c>
      <c r="S65">
        <f>_xlfn.STDEV.S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2.1193994609751098E-2</v>
      </c>
      <c r="T65">
        <f>_xlfn.STDEV.S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3.9177117917385769E-2</v>
      </c>
      <c r="U65">
        <f>_xlfn.STDEV.S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2.0640478332392388E-2</v>
      </c>
      <c r="V65">
        <f>_xlfn.STDEV.S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2.246854577973741E-2</v>
      </c>
    </row>
    <row r="66" spans="1:22" x14ac:dyDescent="0.3">
      <c r="A66" s="5">
        <v>64</v>
      </c>
      <c r="B66" t="s">
        <v>26</v>
      </c>
      <c r="C66" t="s">
        <v>18</v>
      </c>
      <c r="D66" t="s">
        <v>15</v>
      </c>
      <c r="E66">
        <f>AVERAGE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131.19999999999999</v>
      </c>
      <c r="F66">
        <f>AVERAGE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163</v>
      </c>
      <c r="G66">
        <f>AVERAGE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70</v>
      </c>
      <c r="H66">
        <f>AVERAGE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101.8</v>
      </c>
      <c r="I66">
        <f>AVERAGE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0.6313304721030043</v>
      </c>
      <c r="J66">
        <f>AVERAGE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0.65276126164292203</v>
      </c>
      <c r="K66">
        <f>AVERAGE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0.56309012875536479</v>
      </c>
      <c r="L66">
        <f>AVERAGE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0.63221438135633945</v>
      </c>
      <c r="M66">
        <f>AVERAGE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0.61573193105885737</v>
      </c>
      <c r="N66">
        <f>_xlfn.STDEV.S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7.2694184392181231</v>
      </c>
      <c r="O66">
        <f>_xlfn.STDEV.S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7.9721738287342658</v>
      </c>
      <c r="P66">
        <f>_xlfn.STDEV.S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7.9721738287342658</v>
      </c>
      <c r="Q66">
        <f>_xlfn.STDEV.S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7.2694184392181231</v>
      </c>
      <c r="R66">
        <f>_xlfn.STDEV.S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1.8175007110909587E-2</v>
      </c>
      <c r="S66">
        <f>_xlfn.STDEV.S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2.3943079942913437E-2</v>
      </c>
      <c r="T66">
        <f>_xlfn.STDEV.S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3.1199220769176497E-2</v>
      </c>
      <c r="U66">
        <f>_xlfn.STDEV.S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2.0296099882036484E-2</v>
      </c>
      <c r="V66">
        <f>_xlfn.STDEV.S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1.6560836216067753E-2</v>
      </c>
    </row>
    <row r="67" spans="1:22" x14ac:dyDescent="0.3">
      <c r="A67" s="5">
        <v>65</v>
      </c>
      <c r="B67" t="s">
        <v>26</v>
      </c>
      <c r="C67" t="s">
        <v>18</v>
      </c>
      <c r="D67" t="s">
        <v>16</v>
      </c>
      <c r="E67">
        <f>AVERAGE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137</v>
      </c>
      <c r="F67">
        <f>AVERAGE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156.80000000000001</v>
      </c>
      <c r="G67">
        <f>AVERAGE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76.2</v>
      </c>
      <c r="H67">
        <f>AVERAGE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96</v>
      </c>
      <c r="I67">
        <f>AVERAGE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0.6304721030042918</v>
      </c>
      <c r="J67">
        <f>AVERAGE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0.64414307613551658</v>
      </c>
      <c r="K67">
        <f>AVERAGE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0.58798283261802575</v>
      </c>
      <c r="L67">
        <f>AVERAGE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0.63141425535356921</v>
      </c>
      <c r="M67">
        <f>AVERAGE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0.62029788247640794</v>
      </c>
      <c r="N67">
        <f>_xlfn.STDEV.S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7.6594168620507048</v>
      </c>
      <c r="O67">
        <f>_xlfn.STDEV.S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11.173381065928274</v>
      </c>
      <c r="P67">
        <f>_xlfn.STDEV.S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11.173381065928266</v>
      </c>
      <c r="Q67">
        <f>_xlfn.STDEV.S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7.6594168620507048</v>
      </c>
      <c r="R67">
        <f>_xlfn.STDEV.S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1.7661000700441722E-2</v>
      </c>
      <c r="S67">
        <f>_xlfn.STDEV.S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2.6936625364127088E-2</v>
      </c>
      <c r="T67">
        <f>_xlfn.STDEV.S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3.2873033742706892E-2</v>
      </c>
      <c r="U67">
        <f>_xlfn.STDEV.S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1.8811843209588616E-2</v>
      </c>
      <c r="V67">
        <f>_xlfn.STDEV.S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1.5091692613140839E-2</v>
      </c>
    </row>
    <row r="68" spans="1:22" x14ac:dyDescent="0.3">
      <c r="A68" s="5">
        <v>66</v>
      </c>
      <c r="B68" t="s">
        <v>26</v>
      </c>
      <c r="C68" t="s">
        <v>19</v>
      </c>
      <c r="D68" t="s">
        <v>15</v>
      </c>
      <c r="E68">
        <f>AVERAGE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108.9</v>
      </c>
      <c r="F68">
        <f>AVERAGE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126.8</v>
      </c>
      <c r="G68">
        <f>AVERAGE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53.2</v>
      </c>
      <c r="H68">
        <f>AVERAGE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71.099999999999994</v>
      </c>
      <c r="I68">
        <f>AVERAGE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0.65472222222222221</v>
      </c>
      <c r="J68">
        <f>AVERAGE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0.67284338480142369</v>
      </c>
      <c r="K68">
        <f>AVERAGE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0.60499999999999987</v>
      </c>
      <c r="L68">
        <f>AVERAGE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0.65766923411720302</v>
      </c>
      <c r="M68">
        <f>AVERAGE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0.64077071303879973</v>
      </c>
      <c r="N68">
        <f>_xlfn.STDEV.S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5.1950831455222053</v>
      </c>
      <c r="O68">
        <f>_xlfn.STDEV.S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7.2234187043101539</v>
      </c>
      <c r="P68">
        <f>_xlfn.STDEV.S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7.2234187043101423</v>
      </c>
      <c r="Q68">
        <f>_xlfn.STDEV.S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5.1950831455222053</v>
      </c>
      <c r="R68">
        <f>_xlfn.STDEV.S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1.9202641136359264E-2</v>
      </c>
      <c r="S68">
        <f>_xlfn.STDEV.S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2.5860091091847455E-2</v>
      </c>
      <c r="T68">
        <f>_xlfn.STDEV.S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2.8861573030678916E-2</v>
      </c>
      <c r="U68">
        <f>_xlfn.STDEV.S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2.0599271875373516E-2</v>
      </c>
      <c r="V68">
        <f>_xlfn.STDEV.S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1.6911150397400296E-2</v>
      </c>
    </row>
    <row r="69" spans="1:22" x14ac:dyDescent="0.3">
      <c r="A69" s="5">
        <v>67</v>
      </c>
      <c r="B69" t="s">
        <v>26</v>
      </c>
      <c r="C69" t="s">
        <v>19</v>
      </c>
      <c r="D69" t="s">
        <v>16</v>
      </c>
      <c r="E69">
        <f>AVERAGE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114.6</v>
      </c>
      <c r="F69">
        <f>AVERAGE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126.1</v>
      </c>
      <c r="G69">
        <f>AVERAGE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53.9</v>
      </c>
      <c r="H69">
        <f>AVERAGE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65.400000000000006</v>
      </c>
      <c r="I69">
        <f>AVERAGE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0.66861111111111104</v>
      </c>
      <c r="J69">
        <f>AVERAGE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0.68133769049566051</v>
      </c>
      <c r="K69">
        <f>AVERAGE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0.6366666666666666</v>
      </c>
      <c r="L69">
        <f>AVERAGE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0.67125964070449096</v>
      </c>
      <c r="M69">
        <f>AVERAGE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0.65895312461026712</v>
      </c>
      <c r="N69">
        <f>_xlfn.STDEV.S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7.260241808033058</v>
      </c>
      <c r="O69">
        <f>_xlfn.STDEV.S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8.2252997243599317</v>
      </c>
      <c r="P69">
        <f>_xlfn.STDEV.S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8.2252997243599406</v>
      </c>
      <c r="Q69">
        <f>_xlfn.STDEV.S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7.2602418080330677</v>
      </c>
      <c r="R69">
        <f>_xlfn.STDEV.S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2.1278172642437383E-2</v>
      </c>
      <c r="S69">
        <f>_xlfn.STDEV.S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2.7788910276353589E-2</v>
      </c>
      <c r="T69">
        <f>_xlfn.STDEV.S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4.0334676711294766E-2</v>
      </c>
      <c r="U69">
        <f>_xlfn.STDEV.S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2.2896592370340512E-2</v>
      </c>
      <c r="V69">
        <f>_xlfn.STDEV.S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2.0561330482307301E-2</v>
      </c>
    </row>
    <row r="70" spans="1:22" x14ac:dyDescent="0.3">
      <c r="A70" s="5">
        <v>68</v>
      </c>
      <c r="B70" t="s">
        <v>26</v>
      </c>
      <c r="C70" t="s">
        <v>20</v>
      </c>
      <c r="D70" t="s">
        <v>15</v>
      </c>
      <c r="E70">
        <f>AVERAGE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514.20000000000005</v>
      </c>
      <c r="F70">
        <f>AVERAGE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577</v>
      </c>
      <c r="G70">
        <f>AVERAGE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256</v>
      </c>
      <c r="H70">
        <f>AVERAGE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318.8</v>
      </c>
      <c r="I70">
        <f>AVERAGE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0.65498199279711877</v>
      </c>
      <c r="J70">
        <f>AVERAGE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0.66768382496005918</v>
      </c>
      <c r="K70">
        <f>AVERAGE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0.61728691476590636</v>
      </c>
      <c r="L70">
        <f>AVERAGE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0.65688948830266602</v>
      </c>
      <c r="M70">
        <f>AVERAGE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0.64420957485310548</v>
      </c>
      <c r="N70">
        <f>_xlfn.STDEV.S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15.112908389850046</v>
      </c>
      <c r="O70">
        <f>_xlfn.STDEV.S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13.449494001221343</v>
      </c>
      <c r="P70">
        <f>_xlfn.STDEV.S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13.449494001221343</v>
      </c>
      <c r="Q70">
        <f>_xlfn.STDEV.S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15.112908389850048</v>
      </c>
      <c r="R70">
        <f>_xlfn.STDEV.S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1.2136796030502377E-2</v>
      </c>
      <c r="S70">
        <f>_xlfn.STDEV.S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1.3504800311818142E-2</v>
      </c>
      <c r="T70">
        <f>_xlfn.STDEV.S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1.8142747166686721E-2</v>
      </c>
      <c r="U70">
        <f>_xlfn.STDEV.S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1.3021755683202565E-2</v>
      </c>
      <c r="V70">
        <f>_xlfn.STDEV.S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1.1942822389344044E-2</v>
      </c>
    </row>
    <row r="71" spans="1:22" x14ac:dyDescent="0.3">
      <c r="A71" s="5">
        <v>69</v>
      </c>
      <c r="B71" t="s">
        <v>26</v>
      </c>
      <c r="C71" t="s">
        <v>20</v>
      </c>
      <c r="D71" t="s">
        <v>16</v>
      </c>
      <c r="E71">
        <f>AVERAGE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526.4</v>
      </c>
      <c r="F71">
        <f>AVERAGE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585.4</v>
      </c>
      <c r="G71">
        <f>AVERAGE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247.6</v>
      </c>
      <c r="H71">
        <f>AVERAGE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306.60000000000002</v>
      </c>
      <c r="I71">
        <f>AVERAGE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0.66734693877551021</v>
      </c>
      <c r="J71">
        <f>AVERAGE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0.68121618590343958</v>
      </c>
      <c r="K71">
        <f>AVERAGE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0.63193277310924378</v>
      </c>
      <c r="L71">
        <f>AVERAGE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0.6703273838995345</v>
      </c>
      <c r="M71">
        <f>AVERAGE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0.65638984979841475</v>
      </c>
      <c r="N71">
        <f>_xlfn.STDEV.S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20.646226451016823</v>
      </c>
      <c r="O71">
        <f>_xlfn.STDEV.S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31.369482693287186</v>
      </c>
      <c r="P71">
        <f>_xlfn.STDEV.S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31.369482693287228</v>
      </c>
      <c r="Q71">
        <f>_xlfn.STDEV.S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20.646226451016823</v>
      </c>
      <c r="R71">
        <f>_xlfn.STDEV.S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1.1822681517933736E-2</v>
      </c>
      <c r="S71">
        <f>_xlfn.STDEV.S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2.1977443344154496E-2</v>
      </c>
      <c r="T71">
        <f>_xlfn.STDEV.S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2.47853858955784E-2</v>
      </c>
      <c r="U71">
        <f>_xlfn.STDEV.S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1.403335624944441E-2</v>
      </c>
      <c r="V71">
        <f>_xlfn.STDEV.S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9.4122806581994865E-3</v>
      </c>
    </row>
    <row r="72" spans="1:22" x14ac:dyDescent="0.3">
      <c r="A72" s="5">
        <v>70</v>
      </c>
      <c r="B72" t="s">
        <v>27</v>
      </c>
      <c r="C72" t="s">
        <v>14</v>
      </c>
      <c r="D72" t="s">
        <v>15</v>
      </c>
      <c r="E72">
        <f>AVERAGE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131.69999999999999</v>
      </c>
      <c r="F72">
        <f>AVERAGE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125.2</v>
      </c>
      <c r="G72">
        <f>AVERAGE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64.8</v>
      </c>
      <c r="H72">
        <f>AVERAGE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58.3</v>
      </c>
      <c r="I72">
        <f>AVERAGE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0.67605263157894746</v>
      </c>
      <c r="J72">
        <f>AVERAGE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0.67039067274803266</v>
      </c>
      <c r="K72">
        <f>AVERAGE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0.6931578947368422</v>
      </c>
      <c r="L72">
        <f>AVERAGE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0.67428459940399077</v>
      </c>
      <c r="M72">
        <f>AVERAGE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0.68403857578291483</v>
      </c>
      <c r="N72">
        <f>_xlfn.STDEV.S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10.488618169764363</v>
      </c>
      <c r="O72">
        <f>_xlfn.STDEV.S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7.1305290437978339</v>
      </c>
      <c r="P72">
        <f>_xlfn.STDEV.S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7.1305290437978224</v>
      </c>
      <c r="Q72">
        <f>_xlfn.STDEV.S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10.488618169764354</v>
      </c>
      <c r="R72">
        <f>_xlfn.STDEV.S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2.8273659390460823E-2</v>
      </c>
      <c r="S72">
        <f>_xlfn.STDEV.S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2.5238545208421861E-2</v>
      </c>
      <c r="T72">
        <f>_xlfn.STDEV.S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5.5203253525075595E-2</v>
      </c>
      <c r="U72">
        <f>_xlfn.STDEV.S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2.6326682404794216E-2</v>
      </c>
      <c r="V72">
        <f>_xlfn.STDEV.S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3.7306274043495888E-2</v>
      </c>
    </row>
    <row r="73" spans="1:22" x14ac:dyDescent="0.3">
      <c r="A73" s="5">
        <v>71</v>
      </c>
      <c r="B73" t="s">
        <v>27</v>
      </c>
      <c r="C73" t="s">
        <v>14</v>
      </c>
      <c r="D73" t="s">
        <v>16</v>
      </c>
      <c r="E73">
        <f>AVERAGE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141.69999999999999</v>
      </c>
      <c r="F73">
        <f>AVERAGE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125.1</v>
      </c>
      <c r="G73">
        <f>AVERAGE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64.900000000000006</v>
      </c>
      <c r="H73">
        <f>AVERAGE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48.3</v>
      </c>
      <c r="I73">
        <f>AVERAGE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0.70210526315789479</v>
      </c>
      <c r="J73">
        <f>AVERAGE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0.68592539088147431</v>
      </c>
      <c r="K73">
        <f>AVERAGE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0.74578947368421056</v>
      </c>
      <c r="L73">
        <f>AVERAGE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0.6969363328789735</v>
      </c>
      <c r="M73">
        <f>AVERAGE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0.72225184356414596</v>
      </c>
      <c r="N73">
        <f>_xlfn.STDEV.S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7.8605908740303301</v>
      </c>
      <c r="O73">
        <f>_xlfn.STDEV.S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6.3499781276963638</v>
      </c>
      <c r="P73">
        <f>_xlfn.STDEV.S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6.3499781276963638</v>
      </c>
      <c r="Q73">
        <f>_xlfn.STDEV.S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7.8605908740303185</v>
      </c>
      <c r="R73">
        <f>_xlfn.STDEV.S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2.9008441687466049E-2</v>
      </c>
      <c r="S73">
        <f>_xlfn.STDEV.S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2.5972878673537769E-2</v>
      </c>
      <c r="T73">
        <f>_xlfn.STDEV.S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4.1371530915949077E-2</v>
      </c>
      <c r="U73">
        <f>_xlfn.STDEV.S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2.6856565170878255E-2</v>
      </c>
      <c r="V73">
        <f>_xlfn.STDEV.S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3.4906080429084239E-2</v>
      </c>
    </row>
    <row r="74" spans="1:22" x14ac:dyDescent="0.3">
      <c r="A74" s="5">
        <v>72</v>
      </c>
      <c r="B74" t="s">
        <v>27</v>
      </c>
      <c r="C74" t="s">
        <v>17</v>
      </c>
      <c r="D74" t="s">
        <v>15</v>
      </c>
      <c r="E74">
        <f>AVERAGE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144.4</v>
      </c>
      <c r="F74">
        <f>AVERAGE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163.80000000000001</v>
      </c>
      <c r="G74">
        <f>AVERAGE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65.2</v>
      </c>
      <c r="H74">
        <f>AVERAGE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84.6</v>
      </c>
      <c r="I74">
        <f>AVERAGE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0.67292576419213967</v>
      </c>
      <c r="J74">
        <f>AVERAGE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0.68937024240016676</v>
      </c>
      <c r="K74">
        <f>AVERAGE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0.63056768558951959</v>
      </c>
      <c r="L74">
        <f>AVERAGE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0.67648855186378543</v>
      </c>
      <c r="M74">
        <f>AVERAGE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0.65968409136581185</v>
      </c>
      <c r="N74">
        <f>_xlfn.STDEV.S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7.3363630105265534</v>
      </c>
      <c r="O74">
        <f>_xlfn.STDEV.S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7.2999238961025412</v>
      </c>
      <c r="P74">
        <f>_xlfn.STDEV.S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7.2999238961025288</v>
      </c>
      <c r="Q74">
        <f>_xlfn.STDEV.S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7.3363630105265534</v>
      </c>
      <c r="R74">
        <f>_xlfn.STDEV.S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2.254542294387378E-2</v>
      </c>
      <c r="S74">
        <f>_xlfn.STDEV.S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2.6543169373251872E-2</v>
      </c>
      <c r="T74">
        <f>_xlfn.STDEV.S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3.2036519696622509E-2</v>
      </c>
      <c r="U74">
        <f>_xlfn.STDEV.S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2.4188916186426108E-2</v>
      </c>
      <c r="V74">
        <f>_xlfn.STDEV.S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2.2200672365167571E-2</v>
      </c>
    </row>
    <row r="75" spans="1:22" x14ac:dyDescent="0.3">
      <c r="A75" s="5">
        <v>73</v>
      </c>
      <c r="B75" t="s">
        <v>27</v>
      </c>
      <c r="C75" t="s">
        <v>17</v>
      </c>
      <c r="D75" t="s">
        <v>16</v>
      </c>
      <c r="E75">
        <f>AVERAGE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150.4</v>
      </c>
      <c r="F75">
        <f>AVERAGE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165.4</v>
      </c>
      <c r="G75">
        <f>AVERAGE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63.6</v>
      </c>
      <c r="H75">
        <f>AVERAGE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78.599999999999994</v>
      </c>
      <c r="I75">
        <f>AVERAGE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0.68951965065502185</v>
      </c>
      <c r="J75">
        <f>AVERAGE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0.70384630223852407</v>
      </c>
      <c r="K75">
        <f>AVERAGE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0.65676855895196495</v>
      </c>
      <c r="L75">
        <f>AVERAGE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0.69333087965309415</v>
      </c>
      <c r="M75">
        <f>AVERAGE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0.6784962822711762</v>
      </c>
      <c r="N75">
        <f>_xlfn.STDEV.S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9.0455636763123959</v>
      </c>
      <c r="O75">
        <f>_xlfn.STDEV.S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9.4068532936837546</v>
      </c>
      <c r="P75">
        <f>_xlfn.STDEV.S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9.4068532936837617</v>
      </c>
      <c r="Q75">
        <f>_xlfn.STDEV.S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9.0455636763124048</v>
      </c>
      <c r="R75">
        <f>_xlfn.STDEV.S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2.0295109237768144E-2</v>
      </c>
      <c r="S75">
        <f>_xlfn.STDEV.S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2.7078381649178338E-2</v>
      </c>
      <c r="T75">
        <f>_xlfn.STDEV.S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3.9500278062499533E-2</v>
      </c>
      <c r="U75">
        <f>_xlfn.STDEV.S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2.2357293509653115E-2</v>
      </c>
      <c r="V75">
        <f>_xlfn.STDEV.S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2.1303635481282782E-2</v>
      </c>
    </row>
    <row r="76" spans="1:22" x14ac:dyDescent="0.3">
      <c r="A76" s="5">
        <v>74</v>
      </c>
      <c r="B76" t="s">
        <v>27</v>
      </c>
      <c r="C76" t="s">
        <v>18</v>
      </c>
      <c r="D76" t="s">
        <v>15</v>
      </c>
      <c r="E76">
        <f>AVERAGE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136.6</v>
      </c>
      <c r="F76">
        <f>AVERAGE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163.5</v>
      </c>
      <c r="G76">
        <f>AVERAGE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69.5</v>
      </c>
      <c r="H76">
        <f>AVERAGE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96.4</v>
      </c>
      <c r="I76">
        <f>AVERAGE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0.64399141630901291</v>
      </c>
      <c r="J76">
        <f>AVERAGE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0.66353372322709048</v>
      </c>
      <c r="K76">
        <f>AVERAGE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0.58626609442060085</v>
      </c>
      <c r="L76">
        <f>AVERAGE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0.64603667567584999</v>
      </c>
      <c r="M76">
        <f>AVERAGE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0.62940668418158308</v>
      </c>
      <c r="N76">
        <f>_xlfn.STDEV.S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8.8593955148694477</v>
      </c>
      <c r="O76">
        <f>_xlfn.STDEV.S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9.1560544632135805</v>
      </c>
      <c r="P76">
        <f>_xlfn.STDEV.S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9.1560544632135805</v>
      </c>
      <c r="Q76">
        <f>_xlfn.STDEV.S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8.8593955148694477</v>
      </c>
      <c r="R76">
        <f>_xlfn.STDEV.S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2.4539324861063076E-2</v>
      </c>
      <c r="S76">
        <f>_xlfn.STDEV.S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3.0852064802233382E-2</v>
      </c>
      <c r="T76">
        <f>_xlfn.STDEV.S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3.802315671617789E-2</v>
      </c>
      <c r="U76">
        <f>_xlfn.STDEV.S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2.7397824104294907E-2</v>
      </c>
      <c r="V76">
        <f>_xlfn.STDEV.S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2.2915201926884555E-2</v>
      </c>
    </row>
    <row r="77" spans="1:22" x14ac:dyDescent="0.3">
      <c r="A77" s="5">
        <v>75</v>
      </c>
      <c r="B77" t="s">
        <v>27</v>
      </c>
      <c r="C77" t="s">
        <v>18</v>
      </c>
      <c r="D77" t="s">
        <v>16</v>
      </c>
      <c r="E77">
        <f>AVERAGE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147.19999999999999</v>
      </c>
      <c r="F77">
        <f>AVERAGE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163.19999999999999</v>
      </c>
      <c r="G77">
        <f>AVERAGE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69.8</v>
      </c>
      <c r="H77">
        <f>AVERAGE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85.8</v>
      </c>
      <c r="I77">
        <f>AVERAGE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0.66609442060085855</v>
      </c>
      <c r="J77">
        <f>AVERAGE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0.67982847275458369</v>
      </c>
      <c r="K77">
        <f>AVERAGE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0.63175965665236045</v>
      </c>
      <c r="L77">
        <f>AVERAGE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0.66905821649050012</v>
      </c>
      <c r="M77">
        <f>AVERAGE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0.65561927351731475</v>
      </c>
      <c r="N77">
        <f>_xlfn.STDEV.S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7.03641322771134</v>
      </c>
      <c r="O77">
        <f>_xlfn.STDEV.S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10.475367933076781</v>
      </c>
      <c r="P77">
        <f>_xlfn.STDEV.S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10.475367933076775</v>
      </c>
      <c r="Q77">
        <f>_xlfn.STDEV.S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7.03641322771134</v>
      </c>
      <c r="R77">
        <f>_xlfn.STDEV.S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1.3274690368711923E-2</v>
      </c>
      <c r="S77">
        <f>_xlfn.STDEV.S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2.4589853757451322E-2</v>
      </c>
      <c r="T77">
        <f>_xlfn.STDEV.S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3.019919840219458E-2</v>
      </c>
      <c r="U77">
        <f>_xlfn.STDEV.S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1.5852935003348809E-2</v>
      </c>
      <c r="V77">
        <f>_xlfn.STDEV.S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1.0178792525564834E-2</v>
      </c>
    </row>
    <row r="78" spans="1:22" x14ac:dyDescent="0.3">
      <c r="A78" s="5">
        <v>76</v>
      </c>
      <c r="B78" t="s">
        <v>27</v>
      </c>
      <c r="C78" t="s">
        <v>19</v>
      </c>
      <c r="D78" t="s">
        <v>15</v>
      </c>
      <c r="E78">
        <f>AVERAGE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111.2</v>
      </c>
      <c r="F78">
        <f>AVERAGE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129.19999999999999</v>
      </c>
      <c r="G78">
        <f>AVERAGE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50.8</v>
      </c>
      <c r="H78">
        <f>AVERAGE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68.8</v>
      </c>
      <c r="I78">
        <f>AVERAGE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0.6677777777777778</v>
      </c>
      <c r="J78">
        <f>AVERAGE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0.68753163316065291</v>
      </c>
      <c r="K78">
        <f>AVERAGE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0.61777777777777787</v>
      </c>
      <c r="L78">
        <f>AVERAGE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0.6718361099436122</v>
      </c>
      <c r="M78">
        <f>AVERAGE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0.65275432006198442</v>
      </c>
      <c r="N78">
        <f>_xlfn.STDEV.S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5.959119994689746</v>
      </c>
      <c r="O78">
        <f>_xlfn.STDEV.S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7.269418439218124</v>
      </c>
      <c r="P78">
        <f>_xlfn.STDEV.S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7.2694184392181116</v>
      </c>
      <c r="Q78">
        <f>_xlfn.STDEV.S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5.959119994689746</v>
      </c>
      <c r="R78">
        <f>_xlfn.STDEV.S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1.9387040486373928E-2</v>
      </c>
      <c r="S78">
        <f>_xlfn.STDEV.S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2.6805814708275408E-2</v>
      </c>
      <c r="T78">
        <f>_xlfn.STDEV.S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3.3106222192720823E-2</v>
      </c>
      <c r="U78">
        <f>_xlfn.STDEV.S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2.1237150120979292E-2</v>
      </c>
      <c r="V78">
        <f>_xlfn.STDEV.S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1.8043079695223271E-2</v>
      </c>
    </row>
    <row r="79" spans="1:22" x14ac:dyDescent="0.3">
      <c r="A79" s="5">
        <v>77</v>
      </c>
      <c r="B79" t="s">
        <v>27</v>
      </c>
      <c r="C79" t="s">
        <v>19</v>
      </c>
      <c r="D79" t="s">
        <v>16</v>
      </c>
      <c r="E79">
        <f>AVERAGE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123.5</v>
      </c>
      <c r="F79">
        <f>AVERAGE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127.1</v>
      </c>
      <c r="G79">
        <f>AVERAGE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52.9</v>
      </c>
      <c r="H79">
        <f>AVERAGE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56.5</v>
      </c>
      <c r="I79">
        <f>AVERAGE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0.69611111111111112</v>
      </c>
      <c r="J79">
        <f>AVERAGE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0.70186252492596846</v>
      </c>
      <c r="K79">
        <f>AVERAGE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0.68611111111111123</v>
      </c>
      <c r="L79">
        <f>AVERAGE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0.69813191948653563</v>
      </c>
      <c r="M79">
        <f>AVERAGE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0.69228861193375213</v>
      </c>
      <c r="N79">
        <f>_xlfn.STDEV.S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4.624812308503869</v>
      </c>
      <c r="O79">
        <f>_xlfn.STDEV.S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8.9249961095540851</v>
      </c>
      <c r="P79">
        <f>_xlfn.STDEV.S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8.9249961095540939</v>
      </c>
      <c r="Q79">
        <f>_xlfn.STDEV.S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4.624812308503869</v>
      </c>
      <c r="R79">
        <f>_xlfn.STDEV.S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1.7820165516621356E-2</v>
      </c>
      <c r="S79">
        <f>_xlfn.STDEV.S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2.9446952250103953E-2</v>
      </c>
      <c r="T79">
        <f>_xlfn.STDEV.S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2.5693401713910376E-2</v>
      </c>
      <c r="U79">
        <f>_xlfn.STDEV.S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2.0648087915197559E-2</v>
      </c>
      <c r="V79">
        <f>_xlfn.STDEV.S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1.2453008786187764E-2</v>
      </c>
    </row>
    <row r="80" spans="1:22" x14ac:dyDescent="0.3">
      <c r="A80" s="5">
        <v>78</v>
      </c>
      <c r="B80" t="s">
        <v>27</v>
      </c>
      <c r="C80" t="s">
        <v>20</v>
      </c>
      <c r="D80" t="s">
        <v>15</v>
      </c>
      <c r="E80">
        <f>AVERAGE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518.20000000000005</v>
      </c>
      <c r="F80">
        <f>AVERAGE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583.9</v>
      </c>
      <c r="G80">
        <f>AVERAGE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249.1</v>
      </c>
      <c r="H80">
        <f>AVERAGE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314.8</v>
      </c>
      <c r="I80">
        <f>AVERAGE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0.66152460984393746</v>
      </c>
      <c r="J80">
        <f>AVERAGE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0.67536773909227787</v>
      </c>
      <c r="K80">
        <f>AVERAGE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0.62208883553421368</v>
      </c>
      <c r="L80">
        <f>AVERAGE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0.66394357661430214</v>
      </c>
      <c r="M80">
        <f>AVERAGE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0.64981399645943072</v>
      </c>
      <c r="N80">
        <f>_xlfn.STDEV.S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13.472605951007068</v>
      </c>
      <c r="O80">
        <f>_xlfn.STDEV.S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9.7576181064392493</v>
      </c>
      <c r="P80">
        <f>_xlfn.STDEV.S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9.7576181064392493</v>
      </c>
      <c r="Q80">
        <f>_xlfn.STDEV.S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13.472605951007068</v>
      </c>
      <c r="R80">
        <f>_xlfn.STDEV.S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9.5513856889054456E-3</v>
      </c>
      <c r="S80">
        <f>_xlfn.STDEV.S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9.9877075397946449E-3</v>
      </c>
      <c r="T80">
        <f>_xlfn.STDEV.S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1.6173596579840414E-2</v>
      </c>
      <c r="U80">
        <f>_xlfn.STDEV.S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1.0125219657204788E-2</v>
      </c>
      <c r="V80">
        <f>_xlfn.STDEV.S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1.0015630182646517E-2</v>
      </c>
    </row>
    <row r="81" spans="1:22" x14ac:dyDescent="0.3">
      <c r="A81" s="5">
        <v>79</v>
      </c>
      <c r="B81" t="s">
        <v>27</v>
      </c>
      <c r="C81" t="s">
        <v>20</v>
      </c>
      <c r="D81" t="s">
        <v>16</v>
      </c>
      <c r="E81">
        <f>AVERAGE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544.79999999999995</v>
      </c>
      <c r="F81">
        <f>AVERAGE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588.20000000000005</v>
      </c>
      <c r="G81">
        <f>AVERAGE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244.8</v>
      </c>
      <c r="H81">
        <f>AVERAGE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288.2</v>
      </c>
      <c r="I81">
        <f>AVERAGE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0.68007202881152451</v>
      </c>
      <c r="J81">
        <f>AVERAGE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0.6905981843834319</v>
      </c>
      <c r="K81">
        <f>AVERAGE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0.65402160864345749</v>
      </c>
      <c r="L81">
        <f>AVERAGE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0.68262564814433502</v>
      </c>
      <c r="M81">
        <f>AVERAGE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0.67149605637176524</v>
      </c>
      <c r="N81">
        <f>_xlfn.STDEV.S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24.049948024891862</v>
      </c>
      <c r="O81">
        <f>_xlfn.STDEV.S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25.96493361781959</v>
      </c>
      <c r="P81">
        <f>_xlfn.STDEV.S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25.964933617819536</v>
      </c>
      <c r="Q81">
        <f>_xlfn.STDEV.S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24.049948024891862</v>
      </c>
      <c r="R81">
        <f>_xlfn.STDEV.S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1.3298927057129949E-2</v>
      </c>
      <c r="S81">
        <f>_xlfn.STDEV.S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1.8715419201831392E-2</v>
      </c>
      <c r="T81">
        <f>_xlfn.STDEV.S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2.8871486224359977E-2</v>
      </c>
      <c r="U81">
        <f>_xlfn.STDEV.S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1.4490131168319233E-2</v>
      </c>
      <c r="V81">
        <f>_xlfn.STDEV.S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1.4513823630458405E-2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90</v>
      </c>
      <c r="F2">
        <v>131</v>
      </c>
      <c r="G2">
        <v>59</v>
      </c>
      <c r="H2">
        <v>100</v>
      </c>
      <c r="I2">
        <v>0.58157894736842108</v>
      </c>
      <c r="J2">
        <v>0.60402684563758391</v>
      </c>
      <c r="K2">
        <v>0.47368421052631571</v>
      </c>
      <c r="L2">
        <v>0.57251908396946571</v>
      </c>
      <c r="M2">
        <v>0.5670995670995671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91</v>
      </c>
      <c r="F3">
        <v>130</v>
      </c>
      <c r="G3">
        <v>60</v>
      </c>
      <c r="H3">
        <v>99</v>
      </c>
      <c r="I3">
        <v>0.58157894736842108</v>
      </c>
      <c r="J3">
        <v>0.60264900662251653</v>
      </c>
      <c r="K3">
        <v>0.47894736842105262</v>
      </c>
      <c r="L3">
        <v>0.57304785894206545</v>
      </c>
      <c r="M3">
        <v>0.56768558951965065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127</v>
      </c>
      <c r="F4">
        <v>176</v>
      </c>
      <c r="G4">
        <v>53</v>
      </c>
      <c r="H4">
        <v>102</v>
      </c>
      <c r="I4">
        <v>0.66157205240174677</v>
      </c>
      <c r="J4">
        <v>0.7055555555555556</v>
      </c>
      <c r="K4">
        <v>0.55458515283842791</v>
      </c>
      <c r="L4">
        <v>0.66912539515279235</v>
      </c>
      <c r="M4">
        <v>0.63309352517985606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129</v>
      </c>
      <c r="F5">
        <v>170</v>
      </c>
      <c r="G5">
        <v>59</v>
      </c>
      <c r="H5">
        <v>100</v>
      </c>
      <c r="I5">
        <v>0.65283842794759828</v>
      </c>
      <c r="J5">
        <v>0.68617021276595747</v>
      </c>
      <c r="K5">
        <v>0.5633187772925764</v>
      </c>
      <c r="L5">
        <v>0.65749235474006118</v>
      </c>
      <c r="M5">
        <v>0.62962962962962965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122</v>
      </c>
      <c r="F6">
        <v>170</v>
      </c>
      <c r="G6">
        <v>63</v>
      </c>
      <c r="H6">
        <v>111</v>
      </c>
      <c r="I6">
        <v>0.62660944206008584</v>
      </c>
      <c r="J6">
        <v>0.6594594594594595</v>
      </c>
      <c r="K6">
        <v>0.52360515021459231</v>
      </c>
      <c r="L6">
        <v>0.6269270298047277</v>
      </c>
      <c r="M6">
        <v>0.604982206405694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120</v>
      </c>
      <c r="F7">
        <v>170</v>
      </c>
      <c r="G7">
        <v>63</v>
      </c>
      <c r="H7">
        <v>113</v>
      </c>
      <c r="I7">
        <v>0.62231759656652363</v>
      </c>
      <c r="J7">
        <v>0.65573770491803274</v>
      </c>
      <c r="K7">
        <v>0.51502145922746778</v>
      </c>
      <c r="L7">
        <v>0.62176165803108807</v>
      </c>
      <c r="M7">
        <v>0.60070671378091878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110</v>
      </c>
      <c r="F8">
        <v>126</v>
      </c>
      <c r="G8">
        <v>54</v>
      </c>
      <c r="H8">
        <v>70</v>
      </c>
      <c r="I8">
        <v>0.65555555555555556</v>
      </c>
      <c r="J8">
        <v>0.67073170731707321</v>
      </c>
      <c r="K8">
        <v>0.61111111111111116</v>
      </c>
      <c r="L8">
        <v>0.6578947368421052</v>
      </c>
      <c r="M8">
        <v>0.6428571428571429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106</v>
      </c>
      <c r="F9">
        <v>127</v>
      </c>
      <c r="G9">
        <v>53</v>
      </c>
      <c r="H9">
        <v>74</v>
      </c>
      <c r="I9">
        <v>0.64722222222222225</v>
      </c>
      <c r="J9">
        <v>0.66666666666666663</v>
      </c>
      <c r="K9">
        <v>0.58888888888888891</v>
      </c>
      <c r="L9">
        <v>0.64950980392156865</v>
      </c>
      <c r="M9">
        <v>0.63184079601990051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435</v>
      </c>
      <c r="F10">
        <v>621</v>
      </c>
      <c r="G10">
        <v>212</v>
      </c>
      <c r="H10">
        <v>398</v>
      </c>
      <c r="I10">
        <v>0.63385354141656658</v>
      </c>
      <c r="J10">
        <v>0.67233384853168465</v>
      </c>
      <c r="K10">
        <v>0.52220888355342132</v>
      </c>
      <c r="L10">
        <v>0.63577901198479969</v>
      </c>
      <c r="M10">
        <v>0.60942100098135432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454</v>
      </c>
      <c r="F11">
        <v>608</v>
      </c>
      <c r="G11">
        <v>225</v>
      </c>
      <c r="H11">
        <v>379</v>
      </c>
      <c r="I11">
        <v>0.63745498199279715</v>
      </c>
      <c r="J11">
        <v>0.66863033873343147</v>
      </c>
      <c r="K11">
        <v>0.54501800720288118</v>
      </c>
      <c r="L11">
        <v>0.63961679346294731</v>
      </c>
      <c r="M11">
        <v>0.61600810536980755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84</v>
      </c>
      <c r="F12">
        <v>157</v>
      </c>
      <c r="G12">
        <v>33</v>
      </c>
      <c r="H12">
        <v>106</v>
      </c>
      <c r="I12">
        <v>0.63421052631578945</v>
      </c>
      <c r="J12">
        <v>0.71794871794871795</v>
      </c>
      <c r="K12">
        <v>0.44210526315789472</v>
      </c>
      <c r="L12">
        <v>0.63829787234042556</v>
      </c>
      <c r="M12">
        <v>0.59695817490494296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87</v>
      </c>
      <c r="F13">
        <v>154</v>
      </c>
      <c r="G13">
        <v>36</v>
      </c>
      <c r="H13">
        <v>103</v>
      </c>
      <c r="I13">
        <v>0.63421052631578945</v>
      </c>
      <c r="J13">
        <v>0.70731707317073167</v>
      </c>
      <c r="K13">
        <v>0.45789473684210519</v>
      </c>
      <c r="L13">
        <v>0.63782991202346029</v>
      </c>
      <c r="M13">
        <v>0.59922178988326846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111</v>
      </c>
      <c r="F14">
        <v>180</v>
      </c>
      <c r="G14">
        <v>49</v>
      </c>
      <c r="H14">
        <v>118</v>
      </c>
      <c r="I14">
        <v>0.63537117903930129</v>
      </c>
      <c r="J14">
        <v>0.69374999999999998</v>
      </c>
      <c r="K14">
        <v>0.48471615720524019</v>
      </c>
      <c r="L14">
        <v>0.63866513233601829</v>
      </c>
      <c r="M14">
        <v>0.60402684563758391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123</v>
      </c>
      <c r="F15">
        <v>177</v>
      </c>
      <c r="G15">
        <v>52</v>
      </c>
      <c r="H15">
        <v>106</v>
      </c>
      <c r="I15">
        <v>0.65502183406113534</v>
      </c>
      <c r="J15">
        <v>0.70285714285714285</v>
      </c>
      <c r="K15">
        <v>0.53711790393013104</v>
      </c>
      <c r="L15">
        <v>0.66200215285252961</v>
      </c>
      <c r="M15">
        <v>0.62544169611307421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117</v>
      </c>
      <c r="F16">
        <v>171</v>
      </c>
      <c r="G16">
        <v>62</v>
      </c>
      <c r="H16">
        <v>116</v>
      </c>
      <c r="I16">
        <v>0.61802575107296143</v>
      </c>
      <c r="J16">
        <v>0.65363128491620115</v>
      </c>
      <c r="K16">
        <v>0.50214592274678116</v>
      </c>
      <c r="L16">
        <v>0.61643835616438358</v>
      </c>
      <c r="M16">
        <v>0.59581881533101044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118</v>
      </c>
      <c r="F17">
        <v>171</v>
      </c>
      <c r="G17">
        <v>62</v>
      </c>
      <c r="H17">
        <v>115</v>
      </c>
      <c r="I17">
        <v>0.62017167381974247</v>
      </c>
      <c r="J17">
        <v>0.65555555555555556</v>
      </c>
      <c r="K17">
        <v>0.50643776824034337</v>
      </c>
      <c r="L17">
        <v>0.61909758656873037</v>
      </c>
      <c r="M17">
        <v>0.59790209790209792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103</v>
      </c>
      <c r="F18">
        <v>123</v>
      </c>
      <c r="G18">
        <v>57</v>
      </c>
      <c r="H18">
        <v>77</v>
      </c>
      <c r="I18">
        <v>0.62777777777777777</v>
      </c>
      <c r="J18">
        <v>0.64375000000000004</v>
      </c>
      <c r="K18">
        <v>0.57222222222222219</v>
      </c>
      <c r="L18">
        <v>0.62804878048780499</v>
      </c>
      <c r="M18">
        <v>0.61499999999999999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100</v>
      </c>
      <c r="F19">
        <v>123</v>
      </c>
      <c r="G19">
        <v>57</v>
      </c>
      <c r="H19">
        <v>80</v>
      </c>
      <c r="I19">
        <v>0.61944444444444446</v>
      </c>
      <c r="J19">
        <v>0.63694267515923564</v>
      </c>
      <c r="K19">
        <v>0.55555555555555558</v>
      </c>
      <c r="L19">
        <v>0.61881188118811892</v>
      </c>
      <c r="M19">
        <v>0.60591133004926112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400</v>
      </c>
      <c r="F20">
        <v>671</v>
      </c>
      <c r="G20">
        <v>162</v>
      </c>
      <c r="H20">
        <v>433</v>
      </c>
      <c r="I20">
        <v>0.6428571428571429</v>
      </c>
      <c r="J20">
        <v>0.71174377224199292</v>
      </c>
      <c r="K20">
        <v>0.48019207683073228</v>
      </c>
      <c r="L20">
        <v>0.64913988964621883</v>
      </c>
      <c r="M20">
        <v>0.60778985507246375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428</v>
      </c>
      <c r="F21">
        <v>648</v>
      </c>
      <c r="G21">
        <v>185</v>
      </c>
      <c r="H21">
        <v>405</v>
      </c>
      <c r="I21">
        <v>0.64585834333733494</v>
      </c>
      <c r="J21">
        <v>0.69820554649265909</v>
      </c>
      <c r="K21">
        <v>0.51380552220888354</v>
      </c>
      <c r="L21">
        <v>0.65144596651445974</v>
      </c>
      <c r="M21">
        <v>0.61538461538461542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74</v>
      </c>
      <c r="F22">
        <v>151</v>
      </c>
      <c r="G22">
        <v>39</v>
      </c>
      <c r="H22">
        <v>116</v>
      </c>
      <c r="I22">
        <v>0.59210526315789469</v>
      </c>
      <c r="J22">
        <v>0.65486725663716816</v>
      </c>
      <c r="K22">
        <v>0.38947368421052631</v>
      </c>
      <c r="L22">
        <v>0.57632398753894076</v>
      </c>
      <c r="M22">
        <v>0.56554307116104874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78</v>
      </c>
      <c r="F23">
        <v>149</v>
      </c>
      <c r="G23">
        <v>41</v>
      </c>
      <c r="H23">
        <v>112</v>
      </c>
      <c r="I23">
        <v>0.59736842105263155</v>
      </c>
      <c r="J23">
        <v>0.65546218487394958</v>
      </c>
      <c r="K23">
        <v>0.41052631578947368</v>
      </c>
      <c r="L23">
        <v>0.5855855855855856</v>
      </c>
      <c r="M23">
        <v>0.57088122605363989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121</v>
      </c>
      <c r="F24">
        <v>180</v>
      </c>
      <c r="G24">
        <v>49</v>
      </c>
      <c r="H24">
        <v>108</v>
      </c>
      <c r="I24">
        <v>0.65720524017467252</v>
      </c>
      <c r="J24">
        <v>0.71176470588235297</v>
      </c>
      <c r="K24">
        <v>0.52838427947598254</v>
      </c>
      <c r="L24">
        <v>0.66556655665566555</v>
      </c>
      <c r="M24">
        <v>0.625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126</v>
      </c>
      <c r="F25">
        <v>174</v>
      </c>
      <c r="G25">
        <v>55</v>
      </c>
      <c r="H25">
        <v>103</v>
      </c>
      <c r="I25">
        <v>0.65502183406113534</v>
      </c>
      <c r="J25">
        <v>0.69613259668508287</v>
      </c>
      <c r="K25">
        <v>0.55021834061135366</v>
      </c>
      <c r="L25">
        <v>0.66107030430220348</v>
      </c>
      <c r="M25">
        <v>0.62815884476534301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112</v>
      </c>
      <c r="F26">
        <v>176</v>
      </c>
      <c r="G26">
        <v>57</v>
      </c>
      <c r="H26">
        <v>121</v>
      </c>
      <c r="I26">
        <v>0.61802575107296143</v>
      </c>
      <c r="J26">
        <v>0.66272189349112431</v>
      </c>
      <c r="K26">
        <v>0.4806866952789699</v>
      </c>
      <c r="L26">
        <v>0.61606160616061612</v>
      </c>
      <c r="M26">
        <v>0.59259259259259256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113</v>
      </c>
      <c r="F27">
        <v>176</v>
      </c>
      <c r="G27">
        <v>57</v>
      </c>
      <c r="H27">
        <v>120</v>
      </c>
      <c r="I27">
        <v>0.62017167381974247</v>
      </c>
      <c r="J27">
        <v>0.66470588235294115</v>
      </c>
      <c r="K27">
        <v>0.48497854077253211</v>
      </c>
      <c r="L27">
        <v>0.61883899233296824</v>
      </c>
      <c r="M27">
        <v>0.59459459459459463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104</v>
      </c>
      <c r="F28">
        <v>129</v>
      </c>
      <c r="G28">
        <v>51</v>
      </c>
      <c r="H28">
        <v>76</v>
      </c>
      <c r="I28">
        <v>0.64722222222222225</v>
      </c>
      <c r="J28">
        <v>0.67096774193548392</v>
      </c>
      <c r="K28">
        <v>0.57777777777777772</v>
      </c>
      <c r="L28">
        <v>0.65</v>
      </c>
      <c r="M28">
        <v>0.62926829268292683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104</v>
      </c>
      <c r="F29">
        <v>128</v>
      </c>
      <c r="G29">
        <v>52</v>
      </c>
      <c r="H29">
        <v>76</v>
      </c>
      <c r="I29">
        <v>0.64444444444444449</v>
      </c>
      <c r="J29">
        <v>0.66666666666666663</v>
      </c>
      <c r="K29">
        <v>0.57777777777777772</v>
      </c>
      <c r="L29">
        <v>0.6467661691542288</v>
      </c>
      <c r="M29">
        <v>0.62745098039215685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405</v>
      </c>
      <c r="F30">
        <v>675</v>
      </c>
      <c r="G30">
        <v>158</v>
      </c>
      <c r="H30">
        <v>428</v>
      </c>
      <c r="I30">
        <v>0.64825930372148854</v>
      </c>
      <c r="J30">
        <v>0.71936056838365892</v>
      </c>
      <c r="K30">
        <v>0.48619447779111641</v>
      </c>
      <c r="L30">
        <v>0.65640194489465165</v>
      </c>
      <c r="M30">
        <v>0.61196736174070721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457</v>
      </c>
      <c r="F31">
        <v>611</v>
      </c>
      <c r="G31">
        <v>222</v>
      </c>
      <c r="H31">
        <v>376</v>
      </c>
      <c r="I31">
        <v>0.64105642256902762</v>
      </c>
      <c r="J31">
        <v>0.67304860088365248</v>
      </c>
      <c r="K31">
        <v>0.54861944777911165</v>
      </c>
      <c r="L31">
        <v>0.64384333615102851</v>
      </c>
      <c r="M31">
        <v>0.61904761904761907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126</v>
      </c>
      <c r="F32">
        <v>102</v>
      </c>
      <c r="G32">
        <v>88</v>
      </c>
      <c r="H32">
        <v>64</v>
      </c>
      <c r="I32">
        <v>0.6</v>
      </c>
      <c r="J32">
        <v>0.58878504672897192</v>
      </c>
      <c r="K32">
        <v>0.66315789473684206</v>
      </c>
      <c r="L32">
        <v>0.60229445506692159</v>
      </c>
      <c r="M32">
        <v>0.61445783132530118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121</v>
      </c>
      <c r="F33">
        <v>103</v>
      </c>
      <c r="G33">
        <v>87</v>
      </c>
      <c r="H33">
        <v>69</v>
      </c>
      <c r="I33">
        <v>0.58947368421052626</v>
      </c>
      <c r="J33">
        <v>0.58173076923076927</v>
      </c>
      <c r="K33">
        <v>0.63684210526315788</v>
      </c>
      <c r="L33">
        <v>0.59197651663405093</v>
      </c>
      <c r="M33">
        <v>0.59883720930232553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128</v>
      </c>
      <c r="F34">
        <v>134</v>
      </c>
      <c r="G34">
        <v>95</v>
      </c>
      <c r="H34">
        <v>101</v>
      </c>
      <c r="I34">
        <v>0.57205240174672489</v>
      </c>
      <c r="J34">
        <v>0.57399103139013452</v>
      </c>
      <c r="K34">
        <v>0.55895196506550215</v>
      </c>
      <c r="L34">
        <v>0.57091882247992853</v>
      </c>
      <c r="M34">
        <v>0.57021276595744685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83</v>
      </c>
      <c r="F35">
        <v>150</v>
      </c>
      <c r="G35">
        <v>79</v>
      </c>
      <c r="H35">
        <v>146</v>
      </c>
      <c r="I35">
        <v>0.50873362445414849</v>
      </c>
      <c r="J35">
        <v>0.51234567901234573</v>
      </c>
      <c r="K35">
        <v>0.36244541484716158</v>
      </c>
      <c r="L35">
        <v>0.47320410490307868</v>
      </c>
      <c r="M35">
        <v>0.5067567567567568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121</v>
      </c>
      <c r="F36">
        <v>115</v>
      </c>
      <c r="G36">
        <v>118</v>
      </c>
      <c r="H36">
        <v>112</v>
      </c>
      <c r="I36">
        <v>0.50643776824034337</v>
      </c>
      <c r="J36">
        <v>0.50627615062761511</v>
      </c>
      <c r="K36">
        <v>0.51931330472102999</v>
      </c>
      <c r="L36">
        <v>0.50883095037846937</v>
      </c>
      <c r="M36">
        <v>0.50660792951541855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29</v>
      </c>
      <c r="F37">
        <v>188</v>
      </c>
      <c r="G37">
        <v>45</v>
      </c>
      <c r="H37">
        <v>204</v>
      </c>
      <c r="I37">
        <v>0.46566523605150212</v>
      </c>
      <c r="J37">
        <v>0.39189189189189189</v>
      </c>
      <c r="K37">
        <v>0.1244635193133047</v>
      </c>
      <c r="L37">
        <v>0.27410207939508507</v>
      </c>
      <c r="M37">
        <v>0.4795918367346938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81</v>
      </c>
      <c r="F38">
        <v>84</v>
      </c>
      <c r="G38">
        <v>96</v>
      </c>
      <c r="H38">
        <v>99</v>
      </c>
      <c r="I38">
        <v>0.45833333333333331</v>
      </c>
      <c r="J38">
        <v>0.4576271186440678</v>
      </c>
      <c r="K38">
        <v>0.45</v>
      </c>
      <c r="L38">
        <v>0.45608108108108109</v>
      </c>
      <c r="M38">
        <v>0.45901639344262291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124</v>
      </c>
      <c r="F39">
        <v>66</v>
      </c>
      <c r="G39">
        <v>114</v>
      </c>
      <c r="H39">
        <v>56</v>
      </c>
      <c r="I39">
        <v>0.52777777777777779</v>
      </c>
      <c r="J39">
        <v>0.52100840336134457</v>
      </c>
      <c r="K39">
        <v>0.68888888888888888</v>
      </c>
      <c r="L39">
        <v>0.54770318021201414</v>
      </c>
      <c r="M39">
        <v>0.54098360655737709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458</v>
      </c>
      <c r="F40">
        <v>453</v>
      </c>
      <c r="G40">
        <v>380</v>
      </c>
      <c r="H40">
        <v>375</v>
      </c>
      <c r="I40">
        <v>0.54681872749099636</v>
      </c>
      <c r="J40">
        <v>0.54653937947494036</v>
      </c>
      <c r="K40">
        <v>0.5498199279711885</v>
      </c>
      <c r="L40">
        <v>0.54719235364396657</v>
      </c>
      <c r="M40">
        <v>0.54710144927536231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598</v>
      </c>
      <c r="F41">
        <v>328</v>
      </c>
      <c r="G41">
        <v>505</v>
      </c>
      <c r="H41">
        <v>235</v>
      </c>
      <c r="I41">
        <v>0.55582232893157268</v>
      </c>
      <c r="J41">
        <v>0.54215775158658208</v>
      </c>
      <c r="K41">
        <v>0.71788715486194477</v>
      </c>
      <c r="L41">
        <v>0.57006673021925647</v>
      </c>
      <c r="M41">
        <v>0.58259325044404975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98</v>
      </c>
      <c r="F42">
        <v>132</v>
      </c>
      <c r="G42">
        <v>58</v>
      </c>
      <c r="H42">
        <v>92</v>
      </c>
      <c r="I42">
        <v>0.60526315789473684</v>
      </c>
      <c r="J42">
        <v>0.62820512820512819</v>
      </c>
      <c r="K42">
        <v>0.51578947368421058</v>
      </c>
      <c r="L42">
        <v>0.601965601965602</v>
      </c>
      <c r="M42">
        <v>0.5892857142857143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98</v>
      </c>
      <c r="F43">
        <v>132</v>
      </c>
      <c r="G43">
        <v>58</v>
      </c>
      <c r="H43">
        <v>92</v>
      </c>
      <c r="I43">
        <v>0.60526315789473684</v>
      </c>
      <c r="J43">
        <v>0.62820512820512819</v>
      </c>
      <c r="K43">
        <v>0.51578947368421058</v>
      </c>
      <c r="L43">
        <v>0.601965601965602</v>
      </c>
      <c r="M43">
        <v>0.5892857142857143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125</v>
      </c>
      <c r="F44">
        <v>172</v>
      </c>
      <c r="G44">
        <v>57</v>
      </c>
      <c r="H44">
        <v>104</v>
      </c>
      <c r="I44">
        <v>0.64847161572052403</v>
      </c>
      <c r="J44">
        <v>0.68681318681318682</v>
      </c>
      <c r="K44">
        <v>0.54585152838427953</v>
      </c>
      <c r="L44">
        <v>0.6530825496342737</v>
      </c>
      <c r="M44">
        <v>0.62318840579710144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129</v>
      </c>
      <c r="F45">
        <v>173</v>
      </c>
      <c r="G45">
        <v>56</v>
      </c>
      <c r="H45">
        <v>100</v>
      </c>
      <c r="I45">
        <v>0.65938864628820959</v>
      </c>
      <c r="J45">
        <v>0.69729729729729728</v>
      </c>
      <c r="K45">
        <v>0.5633187772925764</v>
      </c>
      <c r="L45">
        <v>0.66563467492260064</v>
      </c>
      <c r="M45">
        <v>0.63369963369963367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121</v>
      </c>
      <c r="F46">
        <v>168</v>
      </c>
      <c r="G46">
        <v>65</v>
      </c>
      <c r="H46">
        <v>112</v>
      </c>
      <c r="I46">
        <v>0.62017167381974247</v>
      </c>
      <c r="J46">
        <v>0.65053763440860213</v>
      </c>
      <c r="K46">
        <v>0.51931330472102999</v>
      </c>
      <c r="L46">
        <v>0.61924257932446269</v>
      </c>
      <c r="M46">
        <v>0.6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123</v>
      </c>
      <c r="F47">
        <v>166</v>
      </c>
      <c r="G47">
        <v>67</v>
      </c>
      <c r="H47">
        <v>110</v>
      </c>
      <c r="I47">
        <v>0.62017167381974247</v>
      </c>
      <c r="J47">
        <v>0.64736842105263159</v>
      </c>
      <c r="K47">
        <v>0.52789699570815452</v>
      </c>
      <c r="L47">
        <v>0.61933534743202423</v>
      </c>
      <c r="M47">
        <v>0.60144927536231885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110</v>
      </c>
      <c r="F48">
        <v>123</v>
      </c>
      <c r="G48">
        <v>57</v>
      </c>
      <c r="H48">
        <v>70</v>
      </c>
      <c r="I48">
        <v>0.64722222222222225</v>
      </c>
      <c r="J48">
        <v>0.6586826347305389</v>
      </c>
      <c r="K48">
        <v>0.61111111111111116</v>
      </c>
      <c r="L48">
        <v>0.6485849056603773</v>
      </c>
      <c r="M48">
        <v>0.63730569948186533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107</v>
      </c>
      <c r="F49">
        <v>125</v>
      </c>
      <c r="G49">
        <v>55</v>
      </c>
      <c r="H49">
        <v>73</v>
      </c>
      <c r="I49">
        <v>0.64444444444444449</v>
      </c>
      <c r="J49">
        <v>0.66049382716049387</v>
      </c>
      <c r="K49">
        <v>0.59444444444444444</v>
      </c>
      <c r="L49">
        <v>0.64613526570048307</v>
      </c>
      <c r="M49">
        <v>0.63131313131313127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423</v>
      </c>
      <c r="F50">
        <v>626</v>
      </c>
      <c r="G50">
        <v>207</v>
      </c>
      <c r="H50">
        <v>410</v>
      </c>
      <c r="I50">
        <v>0.62965186074429769</v>
      </c>
      <c r="J50">
        <v>0.67142857142857137</v>
      </c>
      <c r="K50">
        <v>0.50780312124849936</v>
      </c>
      <c r="L50">
        <v>0.63077840739636148</v>
      </c>
      <c r="M50">
        <v>0.60424710424710426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447</v>
      </c>
      <c r="F51">
        <v>611</v>
      </c>
      <c r="G51">
        <v>222</v>
      </c>
      <c r="H51">
        <v>386</v>
      </c>
      <c r="I51">
        <v>0.63505402160864344</v>
      </c>
      <c r="J51">
        <v>0.66816143497757852</v>
      </c>
      <c r="K51">
        <v>0.53661464585834329</v>
      </c>
      <c r="L51">
        <v>0.63693359931604443</v>
      </c>
      <c r="M51">
        <v>0.61283851554663993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116</v>
      </c>
      <c r="F52">
        <v>122</v>
      </c>
      <c r="G52">
        <v>68</v>
      </c>
      <c r="H52">
        <v>74</v>
      </c>
      <c r="I52">
        <v>0.62631578947368416</v>
      </c>
      <c r="J52">
        <v>0.63043478260869568</v>
      </c>
      <c r="K52">
        <v>0.61052631578947369</v>
      </c>
      <c r="L52">
        <v>0.62634989200863933</v>
      </c>
      <c r="M52">
        <v>0.62244897959183676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162</v>
      </c>
      <c r="F53">
        <v>108</v>
      </c>
      <c r="G53">
        <v>82</v>
      </c>
      <c r="H53">
        <v>28</v>
      </c>
      <c r="I53">
        <v>0.71052631578947367</v>
      </c>
      <c r="J53">
        <v>0.66393442622950816</v>
      </c>
      <c r="K53">
        <v>0.85263157894736841</v>
      </c>
      <c r="L53">
        <v>0.69468267581475129</v>
      </c>
      <c r="M53">
        <v>0.79411764705882348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142</v>
      </c>
      <c r="F54">
        <v>160</v>
      </c>
      <c r="G54">
        <v>69</v>
      </c>
      <c r="H54">
        <v>87</v>
      </c>
      <c r="I54">
        <v>0.65938864628820959</v>
      </c>
      <c r="J54">
        <v>0.67298578199052128</v>
      </c>
      <c r="K54">
        <v>0.62008733624454149</v>
      </c>
      <c r="L54">
        <v>0.66169617893755817</v>
      </c>
      <c r="M54">
        <v>0.64777327935222673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157</v>
      </c>
      <c r="F55">
        <v>155</v>
      </c>
      <c r="G55">
        <v>74</v>
      </c>
      <c r="H55">
        <v>72</v>
      </c>
      <c r="I55">
        <v>0.68122270742358082</v>
      </c>
      <c r="J55">
        <v>0.67965367965367962</v>
      </c>
      <c r="K55">
        <v>0.68558951965065507</v>
      </c>
      <c r="L55">
        <v>0.68083261058109279</v>
      </c>
      <c r="M55">
        <v>0.68281938325991187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146</v>
      </c>
      <c r="F56">
        <v>126</v>
      </c>
      <c r="G56">
        <v>107</v>
      </c>
      <c r="H56">
        <v>87</v>
      </c>
      <c r="I56">
        <v>0.58369098712446355</v>
      </c>
      <c r="J56">
        <v>0.57707509881422925</v>
      </c>
      <c r="K56">
        <v>0.62660944206008584</v>
      </c>
      <c r="L56">
        <v>0.58634538152610438</v>
      </c>
      <c r="M56">
        <v>0.59154929577464788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113</v>
      </c>
      <c r="F57">
        <v>136</v>
      </c>
      <c r="G57">
        <v>97</v>
      </c>
      <c r="H57">
        <v>120</v>
      </c>
      <c r="I57">
        <v>0.53433476394849788</v>
      </c>
      <c r="J57">
        <v>0.53809523809523807</v>
      </c>
      <c r="K57">
        <v>0.48497854077253211</v>
      </c>
      <c r="L57">
        <v>0.52656104380242308</v>
      </c>
      <c r="M57">
        <v>0.53125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108</v>
      </c>
      <c r="F58">
        <v>108</v>
      </c>
      <c r="G58">
        <v>72</v>
      </c>
      <c r="H58">
        <v>72</v>
      </c>
      <c r="I58">
        <v>0.6</v>
      </c>
      <c r="J58">
        <v>0.6</v>
      </c>
      <c r="K58">
        <v>0.6</v>
      </c>
      <c r="L58">
        <v>0.6</v>
      </c>
      <c r="M58">
        <v>0.6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119</v>
      </c>
      <c r="F59">
        <v>94</v>
      </c>
      <c r="G59">
        <v>86</v>
      </c>
      <c r="H59">
        <v>61</v>
      </c>
      <c r="I59">
        <v>0.59166666666666667</v>
      </c>
      <c r="J59">
        <v>0.58048780487804874</v>
      </c>
      <c r="K59">
        <v>0.66111111111111109</v>
      </c>
      <c r="L59">
        <v>0.59499999999999986</v>
      </c>
      <c r="M59">
        <v>0.6064516129032258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538</v>
      </c>
      <c r="F60">
        <v>537</v>
      </c>
      <c r="G60">
        <v>296</v>
      </c>
      <c r="H60">
        <v>295</v>
      </c>
      <c r="I60">
        <v>0.64525810324129651</v>
      </c>
      <c r="J60">
        <v>0.64508393285371701</v>
      </c>
      <c r="K60">
        <v>0.64585834333733494</v>
      </c>
      <c r="L60">
        <v>0.64523866634684579</v>
      </c>
      <c r="M60">
        <v>0.64543269230769229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614</v>
      </c>
      <c r="F61">
        <v>482</v>
      </c>
      <c r="G61">
        <v>351</v>
      </c>
      <c r="H61">
        <v>219</v>
      </c>
      <c r="I61">
        <v>0.65786314525810319</v>
      </c>
      <c r="J61">
        <v>0.63626943005181347</v>
      </c>
      <c r="K61">
        <v>0.73709483793517405</v>
      </c>
      <c r="L61">
        <v>0.65416577881951854</v>
      </c>
      <c r="M61">
        <v>0.68758915834522116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123</v>
      </c>
      <c r="F62">
        <v>117</v>
      </c>
      <c r="G62">
        <v>73</v>
      </c>
      <c r="H62">
        <v>67</v>
      </c>
      <c r="I62">
        <v>0.63157894736842102</v>
      </c>
      <c r="J62">
        <v>0.62755102040816324</v>
      </c>
      <c r="K62">
        <v>0.64736842105263159</v>
      </c>
      <c r="L62">
        <v>0.63141683778234081</v>
      </c>
      <c r="M62">
        <v>0.63586956521739135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138</v>
      </c>
      <c r="F63">
        <v>120</v>
      </c>
      <c r="G63">
        <v>70</v>
      </c>
      <c r="H63">
        <v>52</v>
      </c>
      <c r="I63">
        <v>0.67894736842105263</v>
      </c>
      <c r="J63">
        <v>0.66346153846153844</v>
      </c>
      <c r="K63">
        <v>0.72631578947368425</v>
      </c>
      <c r="L63">
        <v>0.67514677103718201</v>
      </c>
      <c r="M63">
        <v>0.69767441860465118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150</v>
      </c>
      <c r="F64">
        <v>169</v>
      </c>
      <c r="G64">
        <v>60</v>
      </c>
      <c r="H64">
        <v>79</v>
      </c>
      <c r="I64">
        <v>0.69650655021834063</v>
      </c>
      <c r="J64">
        <v>0.7142857142857143</v>
      </c>
      <c r="K64">
        <v>0.65502183406113534</v>
      </c>
      <c r="L64">
        <v>0.7015902712815717</v>
      </c>
      <c r="M64">
        <v>0.68145161290322576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159</v>
      </c>
      <c r="F65">
        <v>173</v>
      </c>
      <c r="G65">
        <v>56</v>
      </c>
      <c r="H65">
        <v>70</v>
      </c>
      <c r="I65">
        <v>0.72489082969432317</v>
      </c>
      <c r="J65">
        <v>0.73953488372093024</v>
      </c>
      <c r="K65">
        <v>0.69432314410480345</v>
      </c>
      <c r="L65">
        <v>0.73002754820936644</v>
      </c>
      <c r="M65">
        <v>0.7119341563786008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141</v>
      </c>
      <c r="F66">
        <v>162</v>
      </c>
      <c r="G66">
        <v>71</v>
      </c>
      <c r="H66">
        <v>92</v>
      </c>
      <c r="I66">
        <v>0.65021459227467815</v>
      </c>
      <c r="J66">
        <v>0.66509433962264153</v>
      </c>
      <c r="K66">
        <v>0.60515021459227469</v>
      </c>
      <c r="L66">
        <v>0.65217391304347838</v>
      </c>
      <c r="M66">
        <v>0.63779527559055116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142</v>
      </c>
      <c r="F67">
        <v>156</v>
      </c>
      <c r="G67">
        <v>77</v>
      </c>
      <c r="H67">
        <v>91</v>
      </c>
      <c r="I67">
        <v>0.63948497854077258</v>
      </c>
      <c r="J67">
        <v>0.64840182648401823</v>
      </c>
      <c r="K67">
        <v>0.6094420600858369</v>
      </c>
      <c r="L67">
        <v>0.64021641118124428</v>
      </c>
      <c r="M67">
        <v>0.63157894736842102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108</v>
      </c>
      <c r="F68">
        <v>127</v>
      </c>
      <c r="G68">
        <v>53</v>
      </c>
      <c r="H68">
        <v>72</v>
      </c>
      <c r="I68">
        <v>0.65277777777777779</v>
      </c>
      <c r="J68">
        <v>0.67080745341614911</v>
      </c>
      <c r="K68">
        <v>0.6</v>
      </c>
      <c r="L68">
        <v>0.65533980582524287</v>
      </c>
      <c r="M68">
        <v>0.63819095477386933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116</v>
      </c>
      <c r="F69">
        <v>136</v>
      </c>
      <c r="G69">
        <v>44</v>
      </c>
      <c r="H69">
        <v>64</v>
      </c>
      <c r="I69">
        <v>0.7</v>
      </c>
      <c r="J69">
        <v>0.72499999999999998</v>
      </c>
      <c r="K69">
        <v>0.64444444444444449</v>
      </c>
      <c r="L69">
        <v>0.70731707317073167</v>
      </c>
      <c r="M69">
        <v>0.68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510</v>
      </c>
      <c r="F70">
        <v>572</v>
      </c>
      <c r="G70">
        <v>261</v>
      </c>
      <c r="H70">
        <v>323</v>
      </c>
      <c r="I70">
        <v>0.6494597839135654</v>
      </c>
      <c r="J70">
        <v>0.66147859922178986</v>
      </c>
      <c r="K70">
        <v>0.61224489795918369</v>
      </c>
      <c r="L70">
        <v>0.65100842481490928</v>
      </c>
      <c r="M70">
        <v>0.63910614525139664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487</v>
      </c>
      <c r="F71">
        <v>637</v>
      </c>
      <c r="G71">
        <v>196</v>
      </c>
      <c r="H71">
        <v>346</v>
      </c>
      <c r="I71">
        <v>0.67466986794717887</v>
      </c>
      <c r="J71">
        <v>0.71303074670571009</v>
      </c>
      <c r="K71">
        <v>0.58463385354141661</v>
      </c>
      <c r="L71">
        <v>0.68302945301542772</v>
      </c>
      <c r="M71">
        <v>0.64801627670396744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123</v>
      </c>
      <c r="F72">
        <v>117</v>
      </c>
      <c r="G72">
        <v>73</v>
      </c>
      <c r="H72">
        <v>67</v>
      </c>
      <c r="I72">
        <v>0.63157894736842102</v>
      </c>
      <c r="J72">
        <v>0.62755102040816324</v>
      </c>
      <c r="K72">
        <v>0.64736842105263159</v>
      </c>
      <c r="L72">
        <v>0.63141683778234081</v>
      </c>
      <c r="M72">
        <v>0.63586956521739135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137</v>
      </c>
      <c r="F73">
        <v>119</v>
      </c>
      <c r="G73">
        <v>71</v>
      </c>
      <c r="H73">
        <v>53</v>
      </c>
      <c r="I73">
        <v>0.67368421052631577</v>
      </c>
      <c r="J73">
        <v>0.65865384615384615</v>
      </c>
      <c r="K73">
        <v>0.72105263157894739</v>
      </c>
      <c r="L73">
        <v>0.67025440313111551</v>
      </c>
      <c r="M73">
        <v>0.69186046511627908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151</v>
      </c>
      <c r="F74">
        <v>171</v>
      </c>
      <c r="G74">
        <v>58</v>
      </c>
      <c r="H74">
        <v>78</v>
      </c>
      <c r="I74">
        <v>0.70305676855895194</v>
      </c>
      <c r="J74">
        <v>0.72248803827751196</v>
      </c>
      <c r="K74">
        <v>0.65938864628820959</v>
      </c>
      <c r="L74">
        <v>0.70892018779342725</v>
      </c>
      <c r="M74">
        <v>0.68674698795180722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152</v>
      </c>
      <c r="F75">
        <v>176</v>
      </c>
      <c r="G75">
        <v>53</v>
      </c>
      <c r="H75">
        <v>77</v>
      </c>
      <c r="I75">
        <v>0.71615720524017468</v>
      </c>
      <c r="J75">
        <v>0.74146341463414633</v>
      </c>
      <c r="K75">
        <v>0.66375545851528384</v>
      </c>
      <c r="L75">
        <v>0.72449952335557677</v>
      </c>
      <c r="M75">
        <v>0.69565217391304346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140</v>
      </c>
      <c r="F76">
        <v>160</v>
      </c>
      <c r="G76">
        <v>73</v>
      </c>
      <c r="H76">
        <v>93</v>
      </c>
      <c r="I76">
        <v>0.64377682403433478</v>
      </c>
      <c r="J76">
        <v>0.65727699530516437</v>
      </c>
      <c r="K76">
        <v>0.60085836909871249</v>
      </c>
      <c r="L76">
        <v>0.64516129032258074</v>
      </c>
      <c r="M76">
        <v>0.6324110671936759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144</v>
      </c>
      <c r="F77">
        <v>167</v>
      </c>
      <c r="G77">
        <v>66</v>
      </c>
      <c r="H77">
        <v>89</v>
      </c>
      <c r="I77">
        <v>0.66738197424892709</v>
      </c>
      <c r="J77">
        <v>0.68571428571428572</v>
      </c>
      <c r="K77">
        <v>0.61802575107296143</v>
      </c>
      <c r="L77">
        <v>0.67101584342963649</v>
      </c>
      <c r="M77">
        <v>0.65234375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108</v>
      </c>
      <c r="F78">
        <v>133</v>
      </c>
      <c r="G78">
        <v>47</v>
      </c>
      <c r="H78">
        <v>72</v>
      </c>
      <c r="I78">
        <v>0.6694444444444444</v>
      </c>
      <c r="J78">
        <v>0.6967741935483871</v>
      </c>
      <c r="K78">
        <v>0.6</v>
      </c>
      <c r="L78">
        <v>0.67500000000000004</v>
      </c>
      <c r="M78">
        <v>0.64878048780487807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129</v>
      </c>
      <c r="F79">
        <v>128</v>
      </c>
      <c r="G79">
        <v>52</v>
      </c>
      <c r="H79">
        <v>51</v>
      </c>
      <c r="I79">
        <v>0.71388888888888891</v>
      </c>
      <c r="J79">
        <v>0.71270718232044195</v>
      </c>
      <c r="K79">
        <v>0.71666666666666667</v>
      </c>
      <c r="L79">
        <v>0.71349557522123908</v>
      </c>
      <c r="M79">
        <v>0.71508379888268159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516</v>
      </c>
      <c r="F80">
        <v>587</v>
      </c>
      <c r="G80">
        <v>246</v>
      </c>
      <c r="H80">
        <v>317</v>
      </c>
      <c r="I80">
        <v>0.66206482593037219</v>
      </c>
      <c r="J80">
        <v>0.67716535433070868</v>
      </c>
      <c r="K80">
        <v>0.61944777911164461</v>
      </c>
      <c r="L80">
        <v>0.66477711929914962</v>
      </c>
      <c r="M80">
        <v>0.64933628318584069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577</v>
      </c>
      <c r="F81">
        <v>576</v>
      </c>
      <c r="G81">
        <v>257</v>
      </c>
      <c r="H81">
        <v>256</v>
      </c>
      <c r="I81">
        <v>0.69207683073229287</v>
      </c>
      <c r="J81">
        <v>0.69184652278177461</v>
      </c>
      <c r="K81">
        <v>0.6926770708283313</v>
      </c>
      <c r="L81">
        <v>0.69201247301511148</v>
      </c>
      <c r="M81">
        <v>0.69230769230769229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107</v>
      </c>
      <c r="F2">
        <v>132</v>
      </c>
      <c r="G2">
        <v>58</v>
      </c>
      <c r="H2">
        <v>83</v>
      </c>
      <c r="I2">
        <v>0.62894736842105259</v>
      </c>
      <c r="J2">
        <v>0.64848484848484844</v>
      </c>
      <c r="K2">
        <v>0.56315789473684208</v>
      </c>
      <c r="L2">
        <v>0.62941176470588234</v>
      </c>
      <c r="M2">
        <v>0.61395348837209307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106</v>
      </c>
      <c r="F3">
        <v>133</v>
      </c>
      <c r="G3">
        <v>57</v>
      </c>
      <c r="H3">
        <v>84</v>
      </c>
      <c r="I3">
        <v>0.62894736842105259</v>
      </c>
      <c r="J3">
        <v>0.65030674846625769</v>
      </c>
      <c r="K3">
        <v>0.55789473684210522</v>
      </c>
      <c r="L3">
        <v>0.62945368171021376</v>
      </c>
      <c r="M3">
        <v>0.61290322580645162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117</v>
      </c>
      <c r="F4">
        <v>175</v>
      </c>
      <c r="G4">
        <v>54</v>
      </c>
      <c r="H4">
        <v>112</v>
      </c>
      <c r="I4">
        <v>0.63755458515283847</v>
      </c>
      <c r="J4">
        <v>0.68421052631578949</v>
      </c>
      <c r="K4">
        <v>0.51091703056768556</v>
      </c>
      <c r="L4">
        <v>0.64074479737130341</v>
      </c>
      <c r="M4">
        <v>0.6097560975609756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119</v>
      </c>
      <c r="F5">
        <v>172</v>
      </c>
      <c r="G5">
        <v>57</v>
      </c>
      <c r="H5">
        <v>110</v>
      </c>
      <c r="I5">
        <v>0.63537117903930129</v>
      </c>
      <c r="J5">
        <v>0.67613636363636365</v>
      </c>
      <c r="K5">
        <v>0.51965065502183405</v>
      </c>
      <c r="L5">
        <v>0.63772775991425512</v>
      </c>
      <c r="M5">
        <v>0.60992907801418439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118</v>
      </c>
      <c r="F6">
        <v>180</v>
      </c>
      <c r="G6">
        <v>53</v>
      </c>
      <c r="H6">
        <v>115</v>
      </c>
      <c r="I6">
        <v>0.63948497854077258</v>
      </c>
      <c r="J6">
        <v>0.6900584795321637</v>
      </c>
      <c r="K6">
        <v>0.50643776824034337</v>
      </c>
      <c r="L6">
        <v>0.6434023991275899</v>
      </c>
      <c r="M6">
        <v>0.61016949152542377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118</v>
      </c>
      <c r="F7">
        <v>181</v>
      </c>
      <c r="G7">
        <v>52</v>
      </c>
      <c r="H7">
        <v>115</v>
      </c>
      <c r="I7">
        <v>0.64163090128755362</v>
      </c>
      <c r="J7">
        <v>0.69411764705882351</v>
      </c>
      <c r="K7">
        <v>0.50643776824034337</v>
      </c>
      <c r="L7">
        <v>0.64622124863088704</v>
      </c>
      <c r="M7">
        <v>0.61148648648648651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108</v>
      </c>
      <c r="F8">
        <v>113</v>
      </c>
      <c r="G8">
        <v>67</v>
      </c>
      <c r="H8">
        <v>72</v>
      </c>
      <c r="I8">
        <v>0.61388888888888893</v>
      </c>
      <c r="J8">
        <v>0.6171428571428571</v>
      </c>
      <c r="K8">
        <v>0.6</v>
      </c>
      <c r="L8">
        <v>0.61363636363636365</v>
      </c>
      <c r="M8">
        <v>0.61081081081081079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106</v>
      </c>
      <c r="F9">
        <v>113</v>
      </c>
      <c r="G9">
        <v>67</v>
      </c>
      <c r="H9">
        <v>74</v>
      </c>
      <c r="I9">
        <v>0.60833333333333328</v>
      </c>
      <c r="J9">
        <v>0.61271676300578037</v>
      </c>
      <c r="K9">
        <v>0.58888888888888891</v>
      </c>
      <c r="L9">
        <v>0.60779816513761464</v>
      </c>
      <c r="M9">
        <v>0.60427807486631013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415</v>
      </c>
      <c r="F10">
        <v>597</v>
      </c>
      <c r="G10">
        <v>236</v>
      </c>
      <c r="H10">
        <v>418</v>
      </c>
      <c r="I10">
        <v>0.60744297719087637</v>
      </c>
      <c r="J10">
        <v>0.6374807987711214</v>
      </c>
      <c r="K10">
        <v>0.49819927971188471</v>
      </c>
      <c r="L10">
        <v>0.60372417806226364</v>
      </c>
      <c r="M10">
        <v>0.5881773399014778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427</v>
      </c>
      <c r="F11">
        <v>583</v>
      </c>
      <c r="G11">
        <v>250</v>
      </c>
      <c r="H11">
        <v>406</v>
      </c>
      <c r="I11">
        <v>0.60624249699879951</v>
      </c>
      <c r="J11">
        <v>0.63072378138847862</v>
      </c>
      <c r="K11">
        <v>0.51260504201680668</v>
      </c>
      <c r="L11">
        <v>0.60293702343970634</v>
      </c>
      <c r="M11">
        <v>0.58948432760364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91</v>
      </c>
      <c r="F12">
        <v>157</v>
      </c>
      <c r="G12">
        <v>33</v>
      </c>
      <c r="H12">
        <v>99</v>
      </c>
      <c r="I12">
        <v>0.65263157894736845</v>
      </c>
      <c r="J12">
        <v>0.7338709677419355</v>
      </c>
      <c r="K12">
        <v>0.47894736842105262</v>
      </c>
      <c r="L12">
        <v>0.66326530612244894</v>
      </c>
      <c r="M12">
        <v>0.61328125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96</v>
      </c>
      <c r="F13">
        <v>151</v>
      </c>
      <c r="G13">
        <v>39</v>
      </c>
      <c r="H13">
        <v>94</v>
      </c>
      <c r="I13">
        <v>0.65</v>
      </c>
      <c r="J13">
        <v>0.71111111111111114</v>
      </c>
      <c r="K13">
        <v>0.50526315789473686</v>
      </c>
      <c r="L13">
        <v>0.65753424657534254</v>
      </c>
      <c r="M13">
        <v>0.61632653061224485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107</v>
      </c>
      <c r="F14">
        <v>181</v>
      </c>
      <c r="G14">
        <v>48</v>
      </c>
      <c r="H14">
        <v>122</v>
      </c>
      <c r="I14">
        <v>0.62882096069868998</v>
      </c>
      <c r="J14">
        <v>0.69032258064516128</v>
      </c>
      <c r="K14">
        <v>0.46724890829694321</v>
      </c>
      <c r="L14">
        <v>0.63015312131919898</v>
      </c>
      <c r="M14">
        <v>0.59735973597359737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118</v>
      </c>
      <c r="F15">
        <v>175</v>
      </c>
      <c r="G15">
        <v>54</v>
      </c>
      <c r="H15">
        <v>111</v>
      </c>
      <c r="I15">
        <v>0.63973799126637554</v>
      </c>
      <c r="J15">
        <v>0.68604651162790697</v>
      </c>
      <c r="K15">
        <v>0.51528384279475981</v>
      </c>
      <c r="L15">
        <v>0.64340239912759001</v>
      </c>
      <c r="M15">
        <v>0.61188811188811187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121</v>
      </c>
      <c r="F16">
        <v>179</v>
      </c>
      <c r="G16">
        <v>54</v>
      </c>
      <c r="H16">
        <v>112</v>
      </c>
      <c r="I16">
        <v>0.64377682403433478</v>
      </c>
      <c r="J16">
        <v>0.69142857142857139</v>
      </c>
      <c r="K16">
        <v>0.51931330472102999</v>
      </c>
      <c r="L16">
        <v>0.64844587352625938</v>
      </c>
      <c r="M16">
        <v>0.61512027491408938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120</v>
      </c>
      <c r="F17">
        <v>183</v>
      </c>
      <c r="G17">
        <v>50</v>
      </c>
      <c r="H17">
        <v>113</v>
      </c>
      <c r="I17">
        <v>0.65021459227467815</v>
      </c>
      <c r="J17">
        <v>0.70588235294117652</v>
      </c>
      <c r="K17">
        <v>0.51502145922746778</v>
      </c>
      <c r="L17">
        <v>0.65717415115005473</v>
      </c>
      <c r="M17">
        <v>0.6182432432432432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99</v>
      </c>
      <c r="F18">
        <v>113</v>
      </c>
      <c r="G18">
        <v>67</v>
      </c>
      <c r="H18">
        <v>81</v>
      </c>
      <c r="I18">
        <v>0.58888888888888891</v>
      </c>
      <c r="J18">
        <v>0.59638554216867468</v>
      </c>
      <c r="K18">
        <v>0.55000000000000004</v>
      </c>
      <c r="L18">
        <v>0.5864928909952607</v>
      </c>
      <c r="M18">
        <v>0.58247422680412375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99</v>
      </c>
      <c r="F19">
        <v>114</v>
      </c>
      <c r="G19">
        <v>66</v>
      </c>
      <c r="H19">
        <v>81</v>
      </c>
      <c r="I19">
        <v>0.59166666666666667</v>
      </c>
      <c r="J19">
        <v>0.6</v>
      </c>
      <c r="K19">
        <v>0.55000000000000004</v>
      </c>
      <c r="L19">
        <v>0.5892857142857143</v>
      </c>
      <c r="M19">
        <v>0.58461538461538465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403</v>
      </c>
      <c r="F20">
        <v>647</v>
      </c>
      <c r="G20">
        <v>186</v>
      </c>
      <c r="H20">
        <v>430</v>
      </c>
      <c r="I20">
        <v>0.63025210084033612</v>
      </c>
      <c r="J20">
        <v>0.68421052631578949</v>
      </c>
      <c r="K20">
        <v>0.4837935174069628</v>
      </c>
      <c r="L20">
        <v>0.63185951708999677</v>
      </c>
      <c r="M20">
        <v>0.60074280408542247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427</v>
      </c>
      <c r="F21">
        <v>626</v>
      </c>
      <c r="G21">
        <v>207</v>
      </c>
      <c r="H21">
        <v>406</v>
      </c>
      <c r="I21">
        <v>0.6320528211284514</v>
      </c>
      <c r="J21">
        <v>0.67350157728706628</v>
      </c>
      <c r="K21">
        <v>0.51260504201680668</v>
      </c>
      <c r="L21">
        <v>0.6337192045117247</v>
      </c>
      <c r="M21">
        <v>0.60658914728682167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89</v>
      </c>
      <c r="F22">
        <v>154</v>
      </c>
      <c r="G22">
        <v>36</v>
      </c>
      <c r="H22">
        <v>101</v>
      </c>
      <c r="I22">
        <v>0.63947368421052631</v>
      </c>
      <c r="J22">
        <v>0.71199999999999997</v>
      </c>
      <c r="K22">
        <v>0.4684210526315789</v>
      </c>
      <c r="L22">
        <v>0.64492753623188404</v>
      </c>
      <c r="M22">
        <v>0.60392156862745094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98</v>
      </c>
      <c r="F23">
        <v>145</v>
      </c>
      <c r="G23">
        <v>45</v>
      </c>
      <c r="H23">
        <v>92</v>
      </c>
      <c r="I23">
        <v>0.63947368421052631</v>
      </c>
      <c r="J23">
        <v>0.68531468531468531</v>
      </c>
      <c r="K23">
        <v>0.51578947368421058</v>
      </c>
      <c r="L23">
        <v>0.64304461942257218</v>
      </c>
      <c r="M23">
        <v>0.61181434599156115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114</v>
      </c>
      <c r="F24">
        <v>179</v>
      </c>
      <c r="G24">
        <v>50</v>
      </c>
      <c r="H24">
        <v>115</v>
      </c>
      <c r="I24">
        <v>0.63973799126637554</v>
      </c>
      <c r="J24">
        <v>0.69512195121951215</v>
      </c>
      <c r="K24">
        <v>0.49781659388646288</v>
      </c>
      <c r="L24">
        <v>0.64406779661016944</v>
      </c>
      <c r="M24">
        <v>0.608843537414966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118</v>
      </c>
      <c r="F25">
        <v>176</v>
      </c>
      <c r="G25">
        <v>53</v>
      </c>
      <c r="H25">
        <v>111</v>
      </c>
      <c r="I25">
        <v>0.64192139737991272</v>
      </c>
      <c r="J25">
        <v>0.6900584795321637</v>
      </c>
      <c r="K25">
        <v>0.51528384279475981</v>
      </c>
      <c r="L25">
        <v>0.64622124863088704</v>
      </c>
      <c r="M25">
        <v>0.61324041811846686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114</v>
      </c>
      <c r="F26">
        <v>186</v>
      </c>
      <c r="G26">
        <v>47</v>
      </c>
      <c r="H26">
        <v>119</v>
      </c>
      <c r="I26">
        <v>0.64377682403433478</v>
      </c>
      <c r="J26">
        <v>0.70807453416149069</v>
      </c>
      <c r="K26">
        <v>0.48927038626609443</v>
      </c>
      <c r="L26">
        <v>0.64994298745724066</v>
      </c>
      <c r="M26">
        <v>0.60983606557377046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114</v>
      </c>
      <c r="F27">
        <v>186</v>
      </c>
      <c r="G27">
        <v>47</v>
      </c>
      <c r="H27">
        <v>119</v>
      </c>
      <c r="I27">
        <v>0.64377682403433478</v>
      </c>
      <c r="J27">
        <v>0.70807453416149069</v>
      </c>
      <c r="K27">
        <v>0.48927038626609443</v>
      </c>
      <c r="L27">
        <v>0.64994298745724066</v>
      </c>
      <c r="M27">
        <v>0.60983606557377046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104</v>
      </c>
      <c r="F28">
        <v>119</v>
      </c>
      <c r="G28">
        <v>61</v>
      </c>
      <c r="H28">
        <v>76</v>
      </c>
      <c r="I28">
        <v>0.61944444444444446</v>
      </c>
      <c r="J28">
        <v>0.63030303030303025</v>
      </c>
      <c r="K28">
        <v>0.57777777777777772</v>
      </c>
      <c r="L28">
        <v>0.61904761904761896</v>
      </c>
      <c r="M28">
        <v>0.61025641025641031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107</v>
      </c>
      <c r="F29">
        <v>116</v>
      </c>
      <c r="G29">
        <v>64</v>
      </c>
      <c r="H29">
        <v>73</v>
      </c>
      <c r="I29">
        <v>0.61944444444444446</v>
      </c>
      <c r="J29">
        <v>0.6257309941520468</v>
      </c>
      <c r="K29">
        <v>0.59444444444444444</v>
      </c>
      <c r="L29">
        <v>0.61921296296296291</v>
      </c>
      <c r="M29">
        <v>0.61375661375661372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388</v>
      </c>
      <c r="F30">
        <v>642</v>
      </c>
      <c r="G30">
        <v>191</v>
      </c>
      <c r="H30">
        <v>445</v>
      </c>
      <c r="I30">
        <v>0.61824729891956787</v>
      </c>
      <c r="J30">
        <v>0.67012089810017272</v>
      </c>
      <c r="K30">
        <v>0.46578631452581032</v>
      </c>
      <c r="L30">
        <v>0.61606859320419172</v>
      </c>
      <c r="M30">
        <v>0.59061637534498623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415</v>
      </c>
      <c r="F31">
        <v>617</v>
      </c>
      <c r="G31">
        <v>216</v>
      </c>
      <c r="H31">
        <v>418</v>
      </c>
      <c r="I31">
        <v>0.61944777911164461</v>
      </c>
      <c r="J31">
        <v>0.65768621236133118</v>
      </c>
      <c r="K31">
        <v>0.49819927971188471</v>
      </c>
      <c r="L31">
        <v>0.61811140899612738</v>
      </c>
      <c r="M31">
        <v>0.59613526570048314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116</v>
      </c>
      <c r="F32">
        <v>111</v>
      </c>
      <c r="G32">
        <v>79</v>
      </c>
      <c r="H32">
        <v>74</v>
      </c>
      <c r="I32">
        <v>0.59736842105263155</v>
      </c>
      <c r="J32">
        <v>0.59487179487179487</v>
      </c>
      <c r="K32">
        <v>0.61052631578947369</v>
      </c>
      <c r="L32">
        <v>0.59793814432989689</v>
      </c>
      <c r="M32">
        <v>0.6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109</v>
      </c>
      <c r="F33">
        <v>113</v>
      </c>
      <c r="G33">
        <v>77</v>
      </c>
      <c r="H33">
        <v>81</v>
      </c>
      <c r="I33">
        <v>0.58421052631578951</v>
      </c>
      <c r="J33">
        <v>0.58602150537634412</v>
      </c>
      <c r="K33">
        <v>0.5736842105263158</v>
      </c>
      <c r="L33">
        <v>0.58351177730192716</v>
      </c>
      <c r="M33">
        <v>0.58247422680412375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137</v>
      </c>
      <c r="F34">
        <v>130</v>
      </c>
      <c r="G34">
        <v>99</v>
      </c>
      <c r="H34">
        <v>92</v>
      </c>
      <c r="I34">
        <v>0.58296943231441045</v>
      </c>
      <c r="J34">
        <v>0.58050847457627119</v>
      </c>
      <c r="K34">
        <v>0.59825327510917026</v>
      </c>
      <c r="L34">
        <v>0.58397271952259167</v>
      </c>
      <c r="M34">
        <v>0.5855855855855856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150</v>
      </c>
      <c r="F35">
        <v>118</v>
      </c>
      <c r="G35">
        <v>111</v>
      </c>
      <c r="H35">
        <v>79</v>
      </c>
      <c r="I35">
        <v>0.58515283842794763</v>
      </c>
      <c r="J35">
        <v>0.57471264367816088</v>
      </c>
      <c r="K35">
        <v>0.65502183406113534</v>
      </c>
      <c r="L35">
        <v>0.58915946582875101</v>
      </c>
      <c r="M35">
        <v>0.59898477157360408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117</v>
      </c>
      <c r="F36">
        <v>112</v>
      </c>
      <c r="G36">
        <v>121</v>
      </c>
      <c r="H36">
        <v>116</v>
      </c>
      <c r="I36">
        <v>0.49141630901287547</v>
      </c>
      <c r="J36">
        <v>0.4915966386554621</v>
      </c>
      <c r="K36">
        <v>0.50214592274678116</v>
      </c>
      <c r="L36">
        <v>0.49367088607594928</v>
      </c>
      <c r="M36">
        <v>0.49122807017543851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133</v>
      </c>
      <c r="F37">
        <v>103</v>
      </c>
      <c r="G37">
        <v>130</v>
      </c>
      <c r="H37">
        <v>100</v>
      </c>
      <c r="I37">
        <v>0.50643776824034337</v>
      </c>
      <c r="J37">
        <v>0.50570342205323193</v>
      </c>
      <c r="K37">
        <v>0.57081545064377681</v>
      </c>
      <c r="L37">
        <v>0.51750972762645908</v>
      </c>
      <c r="M37">
        <v>0.5073891625615764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97</v>
      </c>
      <c r="F38">
        <v>81</v>
      </c>
      <c r="G38">
        <v>99</v>
      </c>
      <c r="H38">
        <v>83</v>
      </c>
      <c r="I38">
        <v>0.49444444444444441</v>
      </c>
      <c r="J38">
        <v>0.49489795918367341</v>
      </c>
      <c r="K38">
        <v>0.53888888888888886</v>
      </c>
      <c r="L38">
        <v>0.50311203319502062</v>
      </c>
      <c r="M38">
        <v>0.49390243902439018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163</v>
      </c>
      <c r="F39">
        <v>22</v>
      </c>
      <c r="G39">
        <v>158</v>
      </c>
      <c r="H39">
        <v>17</v>
      </c>
      <c r="I39">
        <v>0.51388888888888884</v>
      </c>
      <c r="J39">
        <v>0.50778816199376942</v>
      </c>
      <c r="K39">
        <v>0.90555555555555556</v>
      </c>
      <c r="L39">
        <v>0.55669398907103818</v>
      </c>
      <c r="M39">
        <v>0.5641025641025641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491</v>
      </c>
      <c r="F40">
        <v>433</v>
      </c>
      <c r="G40">
        <v>400</v>
      </c>
      <c r="H40">
        <v>342</v>
      </c>
      <c r="I40">
        <v>0.55462184873949583</v>
      </c>
      <c r="J40">
        <v>0.55106621773288444</v>
      </c>
      <c r="K40">
        <v>0.58943577430972394</v>
      </c>
      <c r="L40">
        <v>0.55833522856493067</v>
      </c>
      <c r="M40">
        <v>0.55870967741935484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777</v>
      </c>
      <c r="F41">
        <v>106</v>
      </c>
      <c r="G41">
        <v>727</v>
      </c>
      <c r="H41">
        <v>56</v>
      </c>
      <c r="I41">
        <v>0.53001200480192079</v>
      </c>
      <c r="J41">
        <v>0.5166223404255319</v>
      </c>
      <c r="K41">
        <v>0.93277310924369761</v>
      </c>
      <c r="L41">
        <v>0.56723609286027155</v>
      </c>
      <c r="M41">
        <v>0.65432098765432101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110</v>
      </c>
      <c r="F42">
        <v>141</v>
      </c>
      <c r="G42">
        <v>49</v>
      </c>
      <c r="H42">
        <v>80</v>
      </c>
      <c r="I42">
        <v>0.66052631578947374</v>
      </c>
      <c r="J42">
        <v>0.69182389937106914</v>
      </c>
      <c r="K42">
        <v>0.57894736842105265</v>
      </c>
      <c r="L42">
        <v>0.66585956416464886</v>
      </c>
      <c r="M42">
        <v>0.63800904977375561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109</v>
      </c>
      <c r="F43">
        <v>140</v>
      </c>
      <c r="G43">
        <v>50</v>
      </c>
      <c r="H43">
        <v>81</v>
      </c>
      <c r="I43">
        <v>0.65526315789473688</v>
      </c>
      <c r="J43">
        <v>0.68553459119496851</v>
      </c>
      <c r="K43">
        <v>0.5736842105263158</v>
      </c>
      <c r="L43">
        <v>0.65980629539951574</v>
      </c>
      <c r="M43">
        <v>0.63348416289592757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115</v>
      </c>
      <c r="F44">
        <v>172</v>
      </c>
      <c r="G44">
        <v>57</v>
      </c>
      <c r="H44">
        <v>114</v>
      </c>
      <c r="I44">
        <v>0.6266375545851528</v>
      </c>
      <c r="J44">
        <v>0.66860465116279066</v>
      </c>
      <c r="K44">
        <v>0.50218340611353707</v>
      </c>
      <c r="L44">
        <v>0.62704471101417669</v>
      </c>
      <c r="M44">
        <v>0.60139860139860135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117</v>
      </c>
      <c r="F45">
        <v>170</v>
      </c>
      <c r="G45">
        <v>59</v>
      </c>
      <c r="H45">
        <v>112</v>
      </c>
      <c r="I45">
        <v>0.6266375545851528</v>
      </c>
      <c r="J45">
        <v>0.66477272727272729</v>
      </c>
      <c r="K45">
        <v>0.51091703056768556</v>
      </c>
      <c r="L45">
        <v>0.62700964630225076</v>
      </c>
      <c r="M45">
        <v>0.6028368794326241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117</v>
      </c>
      <c r="F46">
        <v>181</v>
      </c>
      <c r="G46">
        <v>52</v>
      </c>
      <c r="H46">
        <v>116</v>
      </c>
      <c r="I46">
        <v>0.63948497854077258</v>
      </c>
      <c r="J46">
        <v>0.69230769230769229</v>
      </c>
      <c r="K46">
        <v>0.50214592274678116</v>
      </c>
      <c r="L46">
        <v>0.64356435643564369</v>
      </c>
      <c r="M46">
        <v>0.60942760942760943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118</v>
      </c>
      <c r="F47">
        <v>181</v>
      </c>
      <c r="G47">
        <v>52</v>
      </c>
      <c r="H47">
        <v>115</v>
      </c>
      <c r="I47">
        <v>0.64163090128755362</v>
      </c>
      <c r="J47">
        <v>0.69411764705882351</v>
      </c>
      <c r="K47">
        <v>0.50643776824034337</v>
      </c>
      <c r="L47">
        <v>0.64622124863088704</v>
      </c>
      <c r="M47">
        <v>0.61148648648648651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108</v>
      </c>
      <c r="F48">
        <v>113</v>
      </c>
      <c r="G48">
        <v>67</v>
      </c>
      <c r="H48">
        <v>72</v>
      </c>
      <c r="I48">
        <v>0.61388888888888893</v>
      </c>
      <c r="J48">
        <v>0.6171428571428571</v>
      </c>
      <c r="K48">
        <v>0.6</v>
      </c>
      <c r="L48">
        <v>0.61363636363636365</v>
      </c>
      <c r="M48">
        <v>0.61081081081081079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109</v>
      </c>
      <c r="F49">
        <v>113</v>
      </c>
      <c r="G49">
        <v>67</v>
      </c>
      <c r="H49">
        <v>71</v>
      </c>
      <c r="I49">
        <v>0.6166666666666667</v>
      </c>
      <c r="J49">
        <v>0.61931818181818177</v>
      </c>
      <c r="K49">
        <v>0.60555555555555551</v>
      </c>
      <c r="L49">
        <v>0.61651583710407232</v>
      </c>
      <c r="M49">
        <v>0.61413043478260865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419</v>
      </c>
      <c r="F50">
        <v>604</v>
      </c>
      <c r="G50">
        <v>229</v>
      </c>
      <c r="H50">
        <v>414</v>
      </c>
      <c r="I50">
        <v>0.61404561824729897</v>
      </c>
      <c r="J50">
        <v>0.64660493827160492</v>
      </c>
      <c r="K50">
        <v>0.50300120048019203</v>
      </c>
      <c r="L50">
        <v>0.61167883211678831</v>
      </c>
      <c r="M50">
        <v>0.59332023575638504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410</v>
      </c>
      <c r="F51">
        <v>609</v>
      </c>
      <c r="G51">
        <v>224</v>
      </c>
      <c r="H51">
        <v>423</v>
      </c>
      <c r="I51">
        <v>0.61164465786314526</v>
      </c>
      <c r="J51">
        <v>0.64668769716088326</v>
      </c>
      <c r="K51">
        <v>0.49219687875150059</v>
      </c>
      <c r="L51">
        <v>0.60848916592460667</v>
      </c>
      <c r="M51">
        <v>0.59011627906976749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109</v>
      </c>
      <c r="F52">
        <v>116</v>
      </c>
      <c r="G52">
        <v>74</v>
      </c>
      <c r="H52">
        <v>81</v>
      </c>
      <c r="I52">
        <v>0.59210526315789469</v>
      </c>
      <c r="J52">
        <v>0.59562841530054644</v>
      </c>
      <c r="K52">
        <v>0.5736842105263158</v>
      </c>
      <c r="L52">
        <v>0.59110629067245113</v>
      </c>
      <c r="M52">
        <v>0.58883248730964466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142</v>
      </c>
      <c r="F53">
        <v>104</v>
      </c>
      <c r="G53">
        <v>86</v>
      </c>
      <c r="H53">
        <v>48</v>
      </c>
      <c r="I53">
        <v>0.64736842105263159</v>
      </c>
      <c r="J53">
        <v>0.6228070175438597</v>
      </c>
      <c r="K53">
        <v>0.74736842105263157</v>
      </c>
      <c r="L53">
        <v>0.64428312159709622</v>
      </c>
      <c r="M53">
        <v>0.68421052631578949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133</v>
      </c>
      <c r="F54">
        <v>156</v>
      </c>
      <c r="G54">
        <v>73</v>
      </c>
      <c r="H54">
        <v>96</v>
      </c>
      <c r="I54">
        <v>0.63100436681222705</v>
      </c>
      <c r="J54">
        <v>0.64563106796116509</v>
      </c>
      <c r="K54">
        <v>0.58078602620087338</v>
      </c>
      <c r="L54">
        <v>0.63152896486229826</v>
      </c>
      <c r="M54">
        <v>0.61904761904761907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176</v>
      </c>
      <c r="F55">
        <v>143</v>
      </c>
      <c r="G55">
        <v>86</v>
      </c>
      <c r="H55">
        <v>53</v>
      </c>
      <c r="I55">
        <v>0.69650655021834063</v>
      </c>
      <c r="J55">
        <v>0.6717557251908397</v>
      </c>
      <c r="K55">
        <v>0.76855895196506552</v>
      </c>
      <c r="L55">
        <v>0.68911511354737665</v>
      </c>
      <c r="M55">
        <v>0.72959183673469385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135</v>
      </c>
      <c r="F56">
        <v>127</v>
      </c>
      <c r="G56">
        <v>106</v>
      </c>
      <c r="H56">
        <v>98</v>
      </c>
      <c r="I56">
        <v>0.5622317596566524</v>
      </c>
      <c r="J56">
        <v>0.56016597510373445</v>
      </c>
      <c r="K56">
        <v>0.57939914163090134</v>
      </c>
      <c r="L56">
        <v>0.56390977443609025</v>
      </c>
      <c r="M56">
        <v>0.56444444444444442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141</v>
      </c>
      <c r="F57">
        <v>140</v>
      </c>
      <c r="G57">
        <v>93</v>
      </c>
      <c r="H57">
        <v>92</v>
      </c>
      <c r="I57">
        <v>0.60300429184549353</v>
      </c>
      <c r="J57">
        <v>0.60256410256410253</v>
      </c>
      <c r="K57">
        <v>0.60515021459227469</v>
      </c>
      <c r="L57">
        <v>0.6030795551753636</v>
      </c>
      <c r="M57">
        <v>0.60344827586206895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122</v>
      </c>
      <c r="F58">
        <v>99</v>
      </c>
      <c r="G58">
        <v>81</v>
      </c>
      <c r="H58">
        <v>58</v>
      </c>
      <c r="I58">
        <v>0.61388888888888893</v>
      </c>
      <c r="J58">
        <v>0.60098522167487689</v>
      </c>
      <c r="K58">
        <v>0.67777777777777781</v>
      </c>
      <c r="L58">
        <v>0.61491935483870974</v>
      </c>
      <c r="M58">
        <v>0.63057324840764328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138</v>
      </c>
      <c r="F59">
        <v>87</v>
      </c>
      <c r="G59">
        <v>93</v>
      </c>
      <c r="H59">
        <v>42</v>
      </c>
      <c r="I59">
        <v>0.625</v>
      </c>
      <c r="J59">
        <v>0.59740259740259738</v>
      </c>
      <c r="K59">
        <v>0.76666666666666672</v>
      </c>
      <c r="L59">
        <v>0.625</v>
      </c>
      <c r="M59">
        <v>0.67441860465116277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534</v>
      </c>
      <c r="F60">
        <v>527</v>
      </c>
      <c r="G60">
        <v>306</v>
      </c>
      <c r="H60">
        <v>299</v>
      </c>
      <c r="I60">
        <v>0.63685474189675872</v>
      </c>
      <c r="J60">
        <v>0.63571428571428568</v>
      </c>
      <c r="K60">
        <v>0.64105642256902762</v>
      </c>
      <c r="L60">
        <v>0.63677557834486043</v>
      </c>
      <c r="M60">
        <v>0.63801452784503632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611</v>
      </c>
      <c r="F61">
        <v>478</v>
      </c>
      <c r="G61">
        <v>355</v>
      </c>
      <c r="H61">
        <v>222</v>
      </c>
      <c r="I61">
        <v>0.6536614645858343</v>
      </c>
      <c r="J61">
        <v>0.63250517598343681</v>
      </c>
      <c r="K61">
        <v>0.73349339735894359</v>
      </c>
      <c r="L61">
        <v>0.65041515861187993</v>
      </c>
      <c r="M61">
        <v>0.68285714285714283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134</v>
      </c>
      <c r="F62">
        <v>113</v>
      </c>
      <c r="G62">
        <v>77</v>
      </c>
      <c r="H62">
        <v>56</v>
      </c>
      <c r="I62">
        <v>0.65</v>
      </c>
      <c r="J62">
        <v>0.63507109004739337</v>
      </c>
      <c r="K62">
        <v>0.70526315789473681</v>
      </c>
      <c r="L62">
        <v>0.6479690522243714</v>
      </c>
      <c r="M62">
        <v>0.66863905325443784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148</v>
      </c>
      <c r="F63">
        <v>112</v>
      </c>
      <c r="G63">
        <v>78</v>
      </c>
      <c r="H63">
        <v>42</v>
      </c>
      <c r="I63">
        <v>0.68421052631578949</v>
      </c>
      <c r="J63">
        <v>0.65486725663716816</v>
      </c>
      <c r="K63">
        <v>0.77894736842105261</v>
      </c>
      <c r="L63">
        <v>0.67641681901279704</v>
      </c>
      <c r="M63">
        <v>0.72727272727272729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143</v>
      </c>
      <c r="F64">
        <v>170</v>
      </c>
      <c r="G64">
        <v>59</v>
      </c>
      <c r="H64">
        <v>86</v>
      </c>
      <c r="I64">
        <v>0.68340611353711789</v>
      </c>
      <c r="J64">
        <v>0.70792079207920788</v>
      </c>
      <c r="K64">
        <v>0.62445414847161573</v>
      </c>
      <c r="L64">
        <v>0.68948891031822568</v>
      </c>
      <c r="M64">
        <v>0.6640625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153</v>
      </c>
      <c r="F65">
        <v>174</v>
      </c>
      <c r="G65">
        <v>55</v>
      </c>
      <c r="H65">
        <v>76</v>
      </c>
      <c r="I65">
        <v>0.71397379912663761</v>
      </c>
      <c r="J65">
        <v>0.73557692307692313</v>
      </c>
      <c r="K65">
        <v>0.66812227074235808</v>
      </c>
      <c r="L65">
        <v>0.72101790763430729</v>
      </c>
      <c r="M65">
        <v>0.69599999999999995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134</v>
      </c>
      <c r="F66">
        <v>170</v>
      </c>
      <c r="G66">
        <v>63</v>
      </c>
      <c r="H66">
        <v>99</v>
      </c>
      <c r="I66">
        <v>0.6523605150214592</v>
      </c>
      <c r="J66">
        <v>0.68020304568527923</v>
      </c>
      <c r="K66">
        <v>0.57510729613733902</v>
      </c>
      <c r="L66">
        <v>0.65621939275220376</v>
      </c>
      <c r="M66">
        <v>0.63197026022304836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130</v>
      </c>
      <c r="F67">
        <v>172</v>
      </c>
      <c r="G67">
        <v>61</v>
      </c>
      <c r="H67">
        <v>103</v>
      </c>
      <c r="I67">
        <v>0.64806866952789699</v>
      </c>
      <c r="J67">
        <v>0.68062827225130895</v>
      </c>
      <c r="K67">
        <v>0.55793991416309008</v>
      </c>
      <c r="L67">
        <v>0.65195586760280844</v>
      </c>
      <c r="M67">
        <v>0.62545454545454549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111</v>
      </c>
      <c r="F68">
        <v>110</v>
      </c>
      <c r="G68">
        <v>70</v>
      </c>
      <c r="H68">
        <v>69</v>
      </c>
      <c r="I68">
        <v>0.61388888888888893</v>
      </c>
      <c r="J68">
        <v>0.61325966850828728</v>
      </c>
      <c r="K68">
        <v>0.6166666666666667</v>
      </c>
      <c r="L68">
        <v>0.61393805309734517</v>
      </c>
      <c r="M68">
        <v>0.61452513966480449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123</v>
      </c>
      <c r="F69">
        <v>109</v>
      </c>
      <c r="G69">
        <v>71</v>
      </c>
      <c r="H69">
        <v>57</v>
      </c>
      <c r="I69">
        <v>0.64444444444444449</v>
      </c>
      <c r="J69">
        <v>0.634020618556701</v>
      </c>
      <c r="K69">
        <v>0.68333333333333335</v>
      </c>
      <c r="L69">
        <v>0.64330543933054385</v>
      </c>
      <c r="M69">
        <v>0.65662650602409633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527</v>
      </c>
      <c r="F70">
        <v>564</v>
      </c>
      <c r="G70">
        <v>269</v>
      </c>
      <c r="H70">
        <v>306</v>
      </c>
      <c r="I70">
        <v>0.65486194477791115</v>
      </c>
      <c r="J70">
        <v>0.6620603015075377</v>
      </c>
      <c r="K70">
        <v>0.63265306122448983</v>
      </c>
      <c r="L70">
        <v>0.6559621608165298</v>
      </c>
      <c r="M70">
        <v>0.64827586206896548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548</v>
      </c>
      <c r="F71">
        <v>559</v>
      </c>
      <c r="G71">
        <v>274</v>
      </c>
      <c r="H71">
        <v>285</v>
      </c>
      <c r="I71">
        <v>0.6644657863145258</v>
      </c>
      <c r="J71">
        <v>0.66666666666666663</v>
      </c>
      <c r="K71">
        <v>0.65786314525810319</v>
      </c>
      <c r="L71">
        <v>0.66488716330987629</v>
      </c>
      <c r="M71">
        <v>0.66232227488151663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134</v>
      </c>
      <c r="F72">
        <v>113</v>
      </c>
      <c r="G72">
        <v>77</v>
      </c>
      <c r="H72">
        <v>56</v>
      </c>
      <c r="I72">
        <v>0.65</v>
      </c>
      <c r="J72">
        <v>0.63507109004739337</v>
      </c>
      <c r="K72">
        <v>0.70526315789473681</v>
      </c>
      <c r="L72">
        <v>0.6479690522243714</v>
      </c>
      <c r="M72">
        <v>0.66863905325443784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143</v>
      </c>
      <c r="F73">
        <v>111</v>
      </c>
      <c r="G73">
        <v>79</v>
      </c>
      <c r="H73">
        <v>47</v>
      </c>
      <c r="I73">
        <v>0.66842105263157892</v>
      </c>
      <c r="J73">
        <v>0.64414414414414412</v>
      </c>
      <c r="K73">
        <v>0.75263157894736843</v>
      </c>
      <c r="L73">
        <v>0.66326530612244894</v>
      </c>
      <c r="M73">
        <v>0.70253164556962022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142</v>
      </c>
      <c r="F74">
        <v>173</v>
      </c>
      <c r="G74">
        <v>56</v>
      </c>
      <c r="H74">
        <v>87</v>
      </c>
      <c r="I74">
        <v>0.68777292576419213</v>
      </c>
      <c r="J74">
        <v>0.71717171717171713</v>
      </c>
      <c r="K74">
        <v>0.62008733624454149</v>
      </c>
      <c r="L74">
        <v>0.69539666993143967</v>
      </c>
      <c r="M74">
        <v>0.66538461538461535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145</v>
      </c>
      <c r="F75">
        <v>180</v>
      </c>
      <c r="G75">
        <v>49</v>
      </c>
      <c r="H75">
        <v>84</v>
      </c>
      <c r="I75">
        <v>0.70960698689956336</v>
      </c>
      <c r="J75">
        <v>0.74742268041237114</v>
      </c>
      <c r="K75">
        <v>0.63318777292576423</v>
      </c>
      <c r="L75">
        <v>0.72139303482587069</v>
      </c>
      <c r="M75">
        <v>0.68181818181818177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140</v>
      </c>
      <c r="F76">
        <v>175</v>
      </c>
      <c r="G76">
        <v>58</v>
      </c>
      <c r="H76">
        <v>93</v>
      </c>
      <c r="I76">
        <v>0.67596566523605151</v>
      </c>
      <c r="J76">
        <v>0.70707070707070707</v>
      </c>
      <c r="K76">
        <v>0.60085836909871249</v>
      </c>
      <c r="L76">
        <v>0.68292682926829262</v>
      </c>
      <c r="M76">
        <v>0.65298507462686572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145</v>
      </c>
      <c r="F77">
        <v>174</v>
      </c>
      <c r="G77">
        <v>59</v>
      </c>
      <c r="H77">
        <v>88</v>
      </c>
      <c r="I77">
        <v>0.68454935622317592</v>
      </c>
      <c r="J77">
        <v>0.71078431372549022</v>
      </c>
      <c r="K77">
        <v>0.62231759656652363</v>
      </c>
      <c r="L77">
        <v>0.6911344137273594</v>
      </c>
      <c r="M77">
        <v>0.66412213740458015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111</v>
      </c>
      <c r="F78">
        <v>117</v>
      </c>
      <c r="G78">
        <v>63</v>
      </c>
      <c r="H78">
        <v>69</v>
      </c>
      <c r="I78">
        <v>0.6333333333333333</v>
      </c>
      <c r="J78">
        <v>0.63793103448275867</v>
      </c>
      <c r="K78">
        <v>0.6166666666666667</v>
      </c>
      <c r="L78">
        <v>0.63356164383561642</v>
      </c>
      <c r="M78">
        <v>0.62903225806451613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126</v>
      </c>
      <c r="F79">
        <v>112</v>
      </c>
      <c r="G79">
        <v>68</v>
      </c>
      <c r="H79">
        <v>54</v>
      </c>
      <c r="I79">
        <v>0.66111111111111109</v>
      </c>
      <c r="J79">
        <v>0.64948453608247425</v>
      </c>
      <c r="K79">
        <v>0.7</v>
      </c>
      <c r="L79">
        <v>0.65899581589958167</v>
      </c>
      <c r="M79">
        <v>0.67469879518072284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519</v>
      </c>
      <c r="F80">
        <v>571</v>
      </c>
      <c r="G80">
        <v>262</v>
      </c>
      <c r="H80">
        <v>314</v>
      </c>
      <c r="I80">
        <v>0.65426170468187272</v>
      </c>
      <c r="J80">
        <v>0.66453265044814336</v>
      </c>
      <c r="K80">
        <v>0.62304921968787519</v>
      </c>
      <c r="L80">
        <v>0.65579984836997729</v>
      </c>
      <c r="M80">
        <v>0.64519774011299436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558</v>
      </c>
      <c r="F81">
        <v>551</v>
      </c>
      <c r="G81">
        <v>282</v>
      </c>
      <c r="H81">
        <v>275</v>
      </c>
      <c r="I81">
        <v>0.66566626650660266</v>
      </c>
      <c r="J81">
        <v>0.66428571428571426</v>
      </c>
      <c r="K81">
        <v>0.66986794717887155</v>
      </c>
      <c r="L81">
        <v>0.66539470546148349</v>
      </c>
      <c r="M81">
        <v>0.66707021791767551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85</v>
      </c>
      <c r="F2">
        <v>154</v>
      </c>
      <c r="G2">
        <v>36</v>
      </c>
      <c r="H2">
        <v>105</v>
      </c>
      <c r="I2">
        <v>0.62894736842105259</v>
      </c>
      <c r="J2">
        <v>0.7024793388429752</v>
      </c>
      <c r="K2">
        <v>0.44736842105263158</v>
      </c>
      <c r="L2">
        <v>0.63056379821958453</v>
      </c>
      <c r="M2">
        <v>0.59459459459459463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86</v>
      </c>
      <c r="F3">
        <v>154</v>
      </c>
      <c r="G3">
        <v>36</v>
      </c>
      <c r="H3">
        <v>104</v>
      </c>
      <c r="I3">
        <v>0.63157894736842102</v>
      </c>
      <c r="J3">
        <v>0.70491803278688525</v>
      </c>
      <c r="K3">
        <v>0.45263157894736838</v>
      </c>
      <c r="L3">
        <v>0.63421828908554578</v>
      </c>
      <c r="M3">
        <v>0.5968992248062015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106</v>
      </c>
      <c r="F4">
        <v>167</v>
      </c>
      <c r="G4">
        <v>62</v>
      </c>
      <c r="H4">
        <v>123</v>
      </c>
      <c r="I4">
        <v>0.59606986899563319</v>
      </c>
      <c r="J4">
        <v>0.63095238095238093</v>
      </c>
      <c r="K4">
        <v>0.46288209606986902</v>
      </c>
      <c r="L4">
        <v>0.58823529411764697</v>
      </c>
      <c r="M4">
        <v>0.57586206896551728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111</v>
      </c>
      <c r="F5">
        <v>165</v>
      </c>
      <c r="G5">
        <v>64</v>
      </c>
      <c r="H5">
        <v>118</v>
      </c>
      <c r="I5">
        <v>0.6026200873362445</v>
      </c>
      <c r="J5">
        <v>0.63428571428571423</v>
      </c>
      <c r="K5">
        <v>0.48471615720524019</v>
      </c>
      <c r="L5">
        <v>0.59741657696447781</v>
      </c>
      <c r="M5">
        <v>0.58303886925795056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121</v>
      </c>
      <c r="F6">
        <v>169</v>
      </c>
      <c r="G6">
        <v>64</v>
      </c>
      <c r="H6">
        <v>112</v>
      </c>
      <c r="I6">
        <v>0.62231759656652363</v>
      </c>
      <c r="J6">
        <v>0.65405405405405403</v>
      </c>
      <c r="K6">
        <v>0.51931330472102999</v>
      </c>
      <c r="L6">
        <v>0.62178828365878724</v>
      </c>
      <c r="M6">
        <v>0.60142348754448394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121</v>
      </c>
      <c r="F7">
        <v>169</v>
      </c>
      <c r="G7">
        <v>64</v>
      </c>
      <c r="H7">
        <v>112</v>
      </c>
      <c r="I7">
        <v>0.62231759656652363</v>
      </c>
      <c r="J7">
        <v>0.65405405405405403</v>
      </c>
      <c r="K7">
        <v>0.51931330472102999</v>
      </c>
      <c r="L7">
        <v>0.62178828365878724</v>
      </c>
      <c r="M7">
        <v>0.60142348754448394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94</v>
      </c>
      <c r="F8">
        <v>128</v>
      </c>
      <c r="G8">
        <v>52</v>
      </c>
      <c r="H8">
        <v>86</v>
      </c>
      <c r="I8">
        <v>0.6166666666666667</v>
      </c>
      <c r="J8">
        <v>0.64383561643835618</v>
      </c>
      <c r="K8">
        <v>0.52222222222222225</v>
      </c>
      <c r="L8">
        <v>0.61518324607329844</v>
      </c>
      <c r="M8">
        <v>0.59813084112149528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95</v>
      </c>
      <c r="F9">
        <v>128</v>
      </c>
      <c r="G9">
        <v>52</v>
      </c>
      <c r="H9">
        <v>85</v>
      </c>
      <c r="I9">
        <v>0.61944444444444446</v>
      </c>
      <c r="J9">
        <v>0.6462585034013606</v>
      </c>
      <c r="K9">
        <v>0.52777777777777779</v>
      </c>
      <c r="L9">
        <v>0.61848958333333337</v>
      </c>
      <c r="M9">
        <v>0.60093896713615025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448</v>
      </c>
      <c r="F10">
        <v>607</v>
      </c>
      <c r="G10">
        <v>226</v>
      </c>
      <c r="H10">
        <v>385</v>
      </c>
      <c r="I10">
        <v>0.63325330132052826</v>
      </c>
      <c r="J10">
        <v>0.66468842729970323</v>
      </c>
      <c r="K10">
        <v>0.53781512605042014</v>
      </c>
      <c r="L10">
        <v>0.63474071975063751</v>
      </c>
      <c r="M10">
        <v>0.61189516129032262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424</v>
      </c>
      <c r="F11">
        <v>633</v>
      </c>
      <c r="G11">
        <v>200</v>
      </c>
      <c r="H11">
        <v>409</v>
      </c>
      <c r="I11">
        <v>0.63445378151260501</v>
      </c>
      <c r="J11">
        <v>0.67948717948717952</v>
      </c>
      <c r="K11">
        <v>0.50900360144057621</v>
      </c>
      <c r="L11">
        <v>0.63682787623911086</v>
      </c>
      <c r="M11">
        <v>0.6074856046065259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78</v>
      </c>
      <c r="F12">
        <v>170</v>
      </c>
      <c r="G12">
        <v>20</v>
      </c>
      <c r="H12">
        <v>112</v>
      </c>
      <c r="I12">
        <v>0.65263157894736845</v>
      </c>
      <c r="J12">
        <v>0.79591836734693877</v>
      </c>
      <c r="K12">
        <v>0.41052631578947368</v>
      </c>
      <c r="L12">
        <v>0.67010309278350511</v>
      </c>
      <c r="M12">
        <v>0.6028368794326241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84</v>
      </c>
      <c r="F13">
        <v>166</v>
      </c>
      <c r="G13">
        <v>24</v>
      </c>
      <c r="H13">
        <v>106</v>
      </c>
      <c r="I13">
        <v>0.65789473684210531</v>
      </c>
      <c r="J13">
        <v>0.77777777777777779</v>
      </c>
      <c r="K13">
        <v>0.44210526315789472</v>
      </c>
      <c r="L13">
        <v>0.67524115755627012</v>
      </c>
      <c r="M13">
        <v>0.61029411764705888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101</v>
      </c>
      <c r="F14">
        <v>176</v>
      </c>
      <c r="G14">
        <v>53</v>
      </c>
      <c r="H14">
        <v>128</v>
      </c>
      <c r="I14">
        <v>0.60480349344978168</v>
      </c>
      <c r="J14">
        <v>0.6558441558441559</v>
      </c>
      <c r="K14">
        <v>0.44104803493449779</v>
      </c>
      <c r="L14">
        <v>0.59763313609467472</v>
      </c>
      <c r="M14">
        <v>0.57894736842105265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109</v>
      </c>
      <c r="F15">
        <v>171</v>
      </c>
      <c r="G15">
        <v>58</v>
      </c>
      <c r="H15">
        <v>120</v>
      </c>
      <c r="I15">
        <v>0.611353711790393</v>
      </c>
      <c r="J15">
        <v>0.65269461077844315</v>
      </c>
      <c r="K15">
        <v>0.4759825327510917</v>
      </c>
      <c r="L15">
        <v>0.60758082497212929</v>
      </c>
      <c r="M15">
        <v>0.58762886597938147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124</v>
      </c>
      <c r="F16">
        <v>171</v>
      </c>
      <c r="G16">
        <v>62</v>
      </c>
      <c r="H16">
        <v>109</v>
      </c>
      <c r="I16">
        <v>0.63304721030042921</v>
      </c>
      <c r="J16">
        <v>0.66666666666666663</v>
      </c>
      <c r="K16">
        <v>0.53218884120171672</v>
      </c>
      <c r="L16">
        <v>0.63459570112589558</v>
      </c>
      <c r="M16">
        <v>0.61071428571428577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123</v>
      </c>
      <c r="F17">
        <v>172</v>
      </c>
      <c r="G17">
        <v>61</v>
      </c>
      <c r="H17">
        <v>110</v>
      </c>
      <c r="I17">
        <v>0.63304721030042921</v>
      </c>
      <c r="J17">
        <v>0.66847826086956519</v>
      </c>
      <c r="K17">
        <v>0.52789699570815452</v>
      </c>
      <c r="L17">
        <v>0.63467492260061908</v>
      </c>
      <c r="M17">
        <v>0.60992907801418439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89</v>
      </c>
      <c r="F18">
        <v>121</v>
      </c>
      <c r="G18">
        <v>59</v>
      </c>
      <c r="H18">
        <v>91</v>
      </c>
      <c r="I18">
        <v>0.58333333333333337</v>
      </c>
      <c r="J18">
        <v>0.60135135135135132</v>
      </c>
      <c r="K18">
        <v>0.49444444444444441</v>
      </c>
      <c r="L18">
        <v>0.57642487046632118</v>
      </c>
      <c r="M18">
        <v>0.57075471698113212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91</v>
      </c>
      <c r="F19">
        <v>121</v>
      </c>
      <c r="G19">
        <v>59</v>
      </c>
      <c r="H19">
        <v>89</v>
      </c>
      <c r="I19">
        <v>0.58888888888888891</v>
      </c>
      <c r="J19">
        <v>0.60666666666666669</v>
      </c>
      <c r="K19">
        <v>0.50555555555555554</v>
      </c>
      <c r="L19">
        <v>0.58333333333333337</v>
      </c>
      <c r="M19">
        <v>0.57619047619047614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422</v>
      </c>
      <c r="F20">
        <v>643</v>
      </c>
      <c r="G20">
        <v>190</v>
      </c>
      <c r="H20">
        <v>411</v>
      </c>
      <c r="I20">
        <v>0.63925570228091233</v>
      </c>
      <c r="J20">
        <v>0.68954248366013071</v>
      </c>
      <c r="K20">
        <v>0.50660264105642261</v>
      </c>
      <c r="L20">
        <v>0.6430966168850959</v>
      </c>
      <c r="M20">
        <v>0.61005692599620498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441</v>
      </c>
      <c r="F21">
        <v>627</v>
      </c>
      <c r="G21">
        <v>206</v>
      </c>
      <c r="H21">
        <v>392</v>
      </c>
      <c r="I21">
        <v>0.64105642256902762</v>
      </c>
      <c r="J21">
        <v>0.68160741885625964</v>
      </c>
      <c r="K21">
        <v>0.52941176470588236</v>
      </c>
      <c r="L21">
        <v>0.64454837766734874</v>
      </c>
      <c r="M21">
        <v>0.61530912659470072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72</v>
      </c>
      <c r="F22">
        <v>170</v>
      </c>
      <c r="G22">
        <v>20</v>
      </c>
      <c r="H22">
        <v>118</v>
      </c>
      <c r="I22">
        <v>0.63684210526315788</v>
      </c>
      <c r="J22">
        <v>0.78260869565217395</v>
      </c>
      <c r="K22">
        <v>0.37894736842105259</v>
      </c>
      <c r="L22">
        <v>0.64516129032258063</v>
      </c>
      <c r="M22">
        <v>0.59027777777777779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74</v>
      </c>
      <c r="F23">
        <v>167</v>
      </c>
      <c r="G23">
        <v>23</v>
      </c>
      <c r="H23">
        <v>116</v>
      </c>
      <c r="I23">
        <v>0.63421052631578945</v>
      </c>
      <c r="J23">
        <v>0.76288659793814428</v>
      </c>
      <c r="K23">
        <v>0.38947368421052631</v>
      </c>
      <c r="L23">
        <v>0.6401384083044982</v>
      </c>
      <c r="M23">
        <v>0.59010600706713778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102</v>
      </c>
      <c r="F24">
        <v>176</v>
      </c>
      <c r="G24">
        <v>53</v>
      </c>
      <c r="H24">
        <v>127</v>
      </c>
      <c r="I24">
        <v>0.60698689956331875</v>
      </c>
      <c r="J24">
        <v>0.65806451612903227</v>
      </c>
      <c r="K24">
        <v>0.44541484716157198</v>
      </c>
      <c r="L24">
        <v>0.60070671378091878</v>
      </c>
      <c r="M24">
        <v>0.58085808580858089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107</v>
      </c>
      <c r="F25">
        <v>169</v>
      </c>
      <c r="G25">
        <v>60</v>
      </c>
      <c r="H25">
        <v>122</v>
      </c>
      <c r="I25">
        <v>0.6026200873362445</v>
      </c>
      <c r="J25">
        <v>0.64071856287425155</v>
      </c>
      <c r="K25">
        <v>0.46724890829694321</v>
      </c>
      <c r="L25">
        <v>0.59643255295429221</v>
      </c>
      <c r="M25">
        <v>0.58075601374570451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114</v>
      </c>
      <c r="F26">
        <v>175</v>
      </c>
      <c r="G26">
        <v>58</v>
      </c>
      <c r="H26">
        <v>119</v>
      </c>
      <c r="I26">
        <v>0.62017167381974247</v>
      </c>
      <c r="J26">
        <v>0.66279069767441856</v>
      </c>
      <c r="K26">
        <v>0.48927038626609443</v>
      </c>
      <c r="L26">
        <v>0.61889250814332242</v>
      </c>
      <c r="M26">
        <v>0.59523809523809523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114</v>
      </c>
      <c r="F27">
        <v>174</v>
      </c>
      <c r="G27">
        <v>59</v>
      </c>
      <c r="H27">
        <v>119</v>
      </c>
      <c r="I27">
        <v>0.61802575107296143</v>
      </c>
      <c r="J27">
        <v>0.65895953757225434</v>
      </c>
      <c r="K27">
        <v>0.48927038626609443</v>
      </c>
      <c r="L27">
        <v>0.61621621621621625</v>
      </c>
      <c r="M27">
        <v>0.59385665529010234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90</v>
      </c>
      <c r="F28">
        <v>134</v>
      </c>
      <c r="G28">
        <v>46</v>
      </c>
      <c r="H28">
        <v>90</v>
      </c>
      <c r="I28">
        <v>0.62222222222222223</v>
      </c>
      <c r="J28">
        <v>0.66176470588235292</v>
      </c>
      <c r="K28">
        <v>0.5</v>
      </c>
      <c r="L28">
        <v>0.62154696132596687</v>
      </c>
      <c r="M28">
        <v>0.5982142857142857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91</v>
      </c>
      <c r="F29">
        <v>134</v>
      </c>
      <c r="G29">
        <v>46</v>
      </c>
      <c r="H29">
        <v>89</v>
      </c>
      <c r="I29">
        <v>0.625</v>
      </c>
      <c r="J29">
        <v>0.66423357664233573</v>
      </c>
      <c r="K29">
        <v>0.50555555555555554</v>
      </c>
      <c r="L29">
        <v>0.62499999999999989</v>
      </c>
      <c r="M29">
        <v>0.60089686098654704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413</v>
      </c>
      <c r="F30">
        <v>658</v>
      </c>
      <c r="G30">
        <v>175</v>
      </c>
      <c r="H30">
        <v>420</v>
      </c>
      <c r="I30">
        <v>0.6428571428571429</v>
      </c>
      <c r="J30">
        <v>0.70238095238095233</v>
      </c>
      <c r="K30">
        <v>0.49579831932773111</v>
      </c>
      <c r="L30">
        <v>0.64835164835164838</v>
      </c>
      <c r="M30">
        <v>0.61038961038961037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440</v>
      </c>
      <c r="F31">
        <v>638</v>
      </c>
      <c r="G31">
        <v>195</v>
      </c>
      <c r="H31">
        <v>393</v>
      </c>
      <c r="I31">
        <v>0.6470588235294118</v>
      </c>
      <c r="J31">
        <v>0.69291338582677164</v>
      </c>
      <c r="K31">
        <v>0.5282112845138055</v>
      </c>
      <c r="L31">
        <v>0.65223836347465158</v>
      </c>
      <c r="M31">
        <v>0.6188166828322017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108</v>
      </c>
      <c r="F32">
        <v>107</v>
      </c>
      <c r="G32">
        <v>83</v>
      </c>
      <c r="H32">
        <v>82</v>
      </c>
      <c r="I32">
        <v>0.56578947368421051</v>
      </c>
      <c r="J32">
        <v>0.56544502617801051</v>
      </c>
      <c r="K32">
        <v>0.56842105263157894</v>
      </c>
      <c r="L32">
        <v>0.5660377358490567</v>
      </c>
      <c r="M32">
        <v>0.56613756613756616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110</v>
      </c>
      <c r="F33">
        <v>107</v>
      </c>
      <c r="G33">
        <v>83</v>
      </c>
      <c r="H33">
        <v>80</v>
      </c>
      <c r="I33">
        <v>0.57105263157894737</v>
      </c>
      <c r="J33">
        <v>0.56994818652849744</v>
      </c>
      <c r="K33">
        <v>0.57894736842105265</v>
      </c>
      <c r="L33">
        <v>0.57172557172557181</v>
      </c>
      <c r="M33">
        <v>0.57219251336898391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117</v>
      </c>
      <c r="F34">
        <v>123</v>
      </c>
      <c r="G34">
        <v>106</v>
      </c>
      <c r="H34">
        <v>112</v>
      </c>
      <c r="I34">
        <v>0.5240174672489083</v>
      </c>
      <c r="J34">
        <v>0.5246636771300448</v>
      </c>
      <c r="K34">
        <v>0.51091703056768556</v>
      </c>
      <c r="L34">
        <v>0.52185548617305977</v>
      </c>
      <c r="M34">
        <v>0.52340425531914891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123</v>
      </c>
      <c r="F35">
        <v>119</v>
      </c>
      <c r="G35">
        <v>110</v>
      </c>
      <c r="H35">
        <v>106</v>
      </c>
      <c r="I35">
        <v>0.52838427947598254</v>
      </c>
      <c r="J35">
        <v>0.52789699570815452</v>
      </c>
      <c r="K35">
        <v>0.53711790393013104</v>
      </c>
      <c r="L35">
        <v>0.52971576227390182</v>
      </c>
      <c r="M35">
        <v>0.52888888888888885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125</v>
      </c>
      <c r="F36">
        <v>103</v>
      </c>
      <c r="G36">
        <v>130</v>
      </c>
      <c r="H36">
        <v>108</v>
      </c>
      <c r="I36">
        <v>0.48927038626609443</v>
      </c>
      <c r="J36">
        <v>0.49019607843137247</v>
      </c>
      <c r="K36">
        <v>0.53648068669527893</v>
      </c>
      <c r="L36">
        <v>0.49880287310454902</v>
      </c>
      <c r="M36">
        <v>0.4881516587677725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104</v>
      </c>
      <c r="F37">
        <v>116</v>
      </c>
      <c r="G37">
        <v>117</v>
      </c>
      <c r="H37">
        <v>129</v>
      </c>
      <c r="I37">
        <v>0.47210300429184548</v>
      </c>
      <c r="J37">
        <v>0.47058823529411759</v>
      </c>
      <c r="K37">
        <v>0.44635193133047207</v>
      </c>
      <c r="L37">
        <v>0.46553267681289168</v>
      </c>
      <c r="M37">
        <v>0.473469387755102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89</v>
      </c>
      <c r="F38">
        <v>100</v>
      </c>
      <c r="G38">
        <v>80</v>
      </c>
      <c r="H38">
        <v>91</v>
      </c>
      <c r="I38">
        <v>0.52500000000000002</v>
      </c>
      <c r="J38">
        <v>0.52662721893491127</v>
      </c>
      <c r="K38">
        <v>0.49444444444444441</v>
      </c>
      <c r="L38">
        <v>0.51985981308411211</v>
      </c>
      <c r="M38">
        <v>0.52356020942408377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155</v>
      </c>
      <c r="F39">
        <v>32</v>
      </c>
      <c r="G39">
        <v>148</v>
      </c>
      <c r="H39">
        <v>25</v>
      </c>
      <c r="I39">
        <v>0.51944444444444449</v>
      </c>
      <c r="J39">
        <v>0.51155115511551152</v>
      </c>
      <c r="K39">
        <v>0.86111111111111116</v>
      </c>
      <c r="L39">
        <v>0.55675287356321845</v>
      </c>
      <c r="M39">
        <v>0.56140350877192979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484</v>
      </c>
      <c r="F40">
        <v>437</v>
      </c>
      <c r="G40">
        <v>396</v>
      </c>
      <c r="H40">
        <v>349</v>
      </c>
      <c r="I40">
        <v>0.55282112845138054</v>
      </c>
      <c r="J40">
        <v>0.55000000000000004</v>
      </c>
      <c r="K40">
        <v>0.58103241296518604</v>
      </c>
      <c r="L40">
        <v>0.5559384332644155</v>
      </c>
      <c r="M40">
        <v>0.55597964376590325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494</v>
      </c>
      <c r="F41">
        <v>430</v>
      </c>
      <c r="G41">
        <v>403</v>
      </c>
      <c r="H41">
        <v>339</v>
      </c>
      <c r="I41">
        <v>0.55462184873949583</v>
      </c>
      <c r="J41">
        <v>0.55072463768115942</v>
      </c>
      <c r="K41">
        <v>0.5930372148859544</v>
      </c>
      <c r="L41">
        <v>0.55869712734675414</v>
      </c>
      <c r="M41">
        <v>0.55916775032509758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93</v>
      </c>
      <c r="F42">
        <v>155</v>
      </c>
      <c r="G42">
        <v>35</v>
      </c>
      <c r="H42">
        <v>97</v>
      </c>
      <c r="I42">
        <v>0.65263157894736845</v>
      </c>
      <c r="J42">
        <v>0.7265625</v>
      </c>
      <c r="K42">
        <v>0.48947368421052628</v>
      </c>
      <c r="L42">
        <v>0.66239316239316248</v>
      </c>
      <c r="M42">
        <v>0.61507936507936511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94</v>
      </c>
      <c r="F43">
        <v>156</v>
      </c>
      <c r="G43">
        <v>34</v>
      </c>
      <c r="H43">
        <v>96</v>
      </c>
      <c r="I43">
        <v>0.65789473684210531</v>
      </c>
      <c r="J43">
        <v>0.734375</v>
      </c>
      <c r="K43">
        <v>0.49473684210526309</v>
      </c>
      <c r="L43">
        <v>0.66951566951566954</v>
      </c>
      <c r="M43">
        <v>0.61904761904761907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107</v>
      </c>
      <c r="F44">
        <v>170</v>
      </c>
      <c r="G44">
        <v>59</v>
      </c>
      <c r="H44">
        <v>122</v>
      </c>
      <c r="I44">
        <v>0.60480349344978168</v>
      </c>
      <c r="J44">
        <v>0.64457831325301207</v>
      </c>
      <c r="K44">
        <v>0.46724890829694321</v>
      </c>
      <c r="L44">
        <v>0.59910414333706608</v>
      </c>
      <c r="M44">
        <v>0.5821917808219178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115</v>
      </c>
      <c r="F45">
        <v>162</v>
      </c>
      <c r="G45">
        <v>67</v>
      </c>
      <c r="H45">
        <v>114</v>
      </c>
      <c r="I45">
        <v>0.60480349344978168</v>
      </c>
      <c r="J45">
        <v>0.63186813186813184</v>
      </c>
      <c r="K45">
        <v>0.50218340611353707</v>
      </c>
      <c r="L45">
        <v>0.60083594566353182</v>
      </c>
      <c r="M45">
        <v>0.58695652173913049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121</v>
      </c>
      <c r="F46">
        <v>169</v>
      </c>
      <c r="G46">
        <v>64</v>
      </c>
      <c r="H46">
        <v>112</v>
      </c>
      <c r="I46">
        <v>0.62231759656652363</v>
      </c>
      <c r="J46">
        <v>0.65405405405405403</v>
      </c>
      <c r="K46">
        <v>0.51931330472102999</v>
      </c>
      <c r="L46">
        <v>0.62178828365878724</v>
      </c>
      <c r="M46">
        <v>0.60142348754448394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121</v>
      </c>
      <c r="F47">
        <v>169</v>
      </c>
      <c r="G47">
        <v>64</v>
      </c>
      <c r="H47">
        <v>112</v>
      </c>
      <c r="I47">
        <v>0.62231759656652363</v>
      </c>
      <c r="J47">
        <v>0.65405405405405403</v>
      </c>
      <c r="K47">
        <v>0.51931330472102999</v>
      </c>
      <c r="L47">
        <v>0.62178828365878724</v>
      </c>
      <c r="M47">
        <v>0.60142348754448394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94</v>
      </c>
      <c r="F48">
        <v>129</v>
      </c>
      <c r="G48">
        <v>51</v>
      </c>
      <c r="H48">
        <v>86</v>
      </c>
      <c r="I48">
        <v>0.61944444444444446</v>
      </c>
      <c r="J48">
        <v>0.64827586206896548</v>
      </c>
      <c r="K48">
        <v>0.52222222222222225</v>
      </c>
      <c r="L48">
        <v>0.61842105263157898</v>
      </c>
      <c r="M48">
        <v>0.6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94</v>
      </c>
      <c r="F49">
        <v>129</v>
      </c>
      <c r="G49">
        <v>51</v>
      </c>
      <c r="H49">
        <v>86</v>
      </c>
      <c r="I49">
        <v>0.61944444444444446</v>
      </c>
      <c r="J49">
        <v>0.64827586206896548</v>
      </c>
      <c r="K49">
        <v>0.52222222222222225</v>
      </c>
      <c r="L49">
        <v>0.61842105263157898</v>
      </c>
      <c r="M49">
        <v>0.6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449</v>
      </c>
      <c r="F50">
        <v>595</v>
      </c>
      <c r="G50">
        <v>238</v>
      </c>
      <c r="H50">
        <v>384</v>
      </c>
      <c r="I50">
        <v>0.62665066026410565</v>
      </c>
      <c r="J50">
        <v>0.653566229985444</v>
      </c>
      <c r="K50">
        <v>0.539015606242497</v>
      </c>
      <c r="L50">
        <v>0.62691985478916512</v>
      </c>
      <c r="M50">
        <v>0.60776302349336053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445</v>
      </c>
      <c r="F51">
        <v>608</v>
      </c>
      <c r="G51">
        <v>225</v>
      </c>
      <c r="H51">
        <v>388</v>
      </c>
      <c r="I51">
        <v>0.6320528211284514</v>
      </c>
      <c r="J51">
        <v>0.66417910447761197</v>
      </c>
      <c r="K51">
        <v>0.53421368547418968</v>
      </c>
      <c r="L51">
        <v>0.63336179903216616</v>
      </c>
      <c r="M51">
        <v>0.61044176706827313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105</v>
      </c>
      <c r="F52">
        <v>132</v>
      </c>
      <c r="G52">
        <v>58</v>
      </c>
      <c r="H52">
        <v>85</v>
      </c>
      <c r="I52">
        <v>0.62368421052631584</v>
      </c>
      <c r="J52">
        <v>0.64417177914110424</v>
      </c>
      <c r="K52">
        <v>0.55263157894736847</v>
      </c>
      <c r="L52">
        <v>0.62351543942992882</v>
      </c>
      <c r="M52">
        <v>0.60829493087557607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156</v>
      </c>
      <c r="F53">
        <v>100</v>
      </c>
      <c r="G53">
        <v>90</v>
      </c>
      <c r="H53">
        <v>34</v>
      </c>
      <c r="I53">
        <v>0.67368421052631577</v>
      </c>
      <c r="J53">
        <v>0.63414634146341464</v>
      </c>
      <c r="K53">
        <v>0.82105263157894737</v>
      </c>
      <c r="L53">
        <v>0.6643952299829643</v>
      </c>
      <c r="M53">
        <v>0.74626865671641796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141</v>
      </c>
      <c r="F54">
        <v>157</v>
      </c>
      <c r="G54">
        <v>72</v>
      </c>
      <c r="H54">
        <v>88</v>
      </c>
      <c r="I54">
        <v>0.6506550218340611</v>
      </c>
      <c r="J54">
        <v>0.6619718309859155</v>
      </c>
      <c r="K54">
        <v>0.61572052401746724</v>
      </c>
      <c r="L54">
        <v>0.65217391304347827</v>
      </c>
      <c r="M54">
        <v>0.64081632653061227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163</v>
      </c>
      <c r="F55">
        <v>130</v>
      </c>
      <c r="G55">
        <v>99</v>
      </c>
      <c r="H55">
        <v>66</v>
      </c>
      <c r="I55">
        <v>0.63973799126637554</v>
      </c>
      <c r="J55">
        <v>0.62213740458015265</v>
      </c>
      <c r="K55">
        <v>0.71179039301310043</v>
      </c>
      <c r="L55">
        <v>0.63821456538762711</v>
      </c>
      <c r="M55">
        <v>0.66326530612244894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140</v>
      </c>
      <c r="F56">
        <v>132</v>
      </c>
      <c r="G56">
        <v>101</v>
      </c>
      <c r="H56">
        <v>93</v>
      </c>
      <c r="I56">
        <v>0.58369098712446355</v>
      </c>
      <c r="J56">
        <v>0.58091286307053946</v>
      </c>
      <c r="K56">
        <v>0.60085836909871249</v>
      </c>
      <c r="L56">
        <v>0.58479532163742698</v>
      </c>
      <c r="M56">
        <v>0.58666666666666667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149</v>
      </c>
      <c r="F57">
        <v>132</v>
      </c>
      <c r="G57">
        <v>101</v>
      </c>
      <c r="H57">
        <v>84</v>
      </c>
      <c r="I57">
        <v>0.60300429184549353</v>
      </c>
      <c r="J57">
        <v>0.59599999999999997</v>
      </c>
      <c r="K57">
        <v>0.63948497854077258</v>
      </c>
      <c r="L57">
        <v>0.60421735604217353</v>
      </c>
      <c r="M57">
        <v>0.61111111111111116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106</v>
      </c>
      <c r="F58">
        <v>98</v>
      </c>
      <c r="G58">
        <v>82</v>
      </c>
      <c r="H58">
        <v>74</v>
      </c>
      <c r="I58">
        <v>0.56666666666666665</v>
      </c>
      <c r="J58">
        <v>0.56382978723404253</v>
      </c>
      <c r="K58">
        <v>0.58888888888888891</v>
      </c>
      <c r="L58">
        <v>0.56866952789699576</v>
      </c>
      <c r="M58">
        <v>0.56976744186046513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152</v>
      </c>
      <c r="F59">
        <v>85</v>
      </c>
      <c r="G59">
        <v>95</v>
      </c>
      <c r="H59">
        <v>28</v>
      </c>
      <c r="I59">
        <v>0.65833333333333333</v>
      </c>
      <c r="J59">
        <v>0.61538461538461542</v>
      </c>
      <c r="K59">
        <v>0.84444444444444444</v>
      </c>
      <c r="L59">
        <v>0.65068493150684936</v>
      </c>
      <c r="M59">
        <v>0.75221238938053092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543</v>
      </c>
      <c r="F60">
        <v>539</v>
      </c>
      <c r="G60">
        <v>294</v>
      </c>
      <c r="H60">
        <v>290</v>
      </c>
      <c r="I60">
        <v>0.6494597839135654</v>
      </c>
      <c r="J60">
        <v>0.64874551971326166</v>
      </c>
      <c r="K60">
        <v>0.65186074429771912</v>
      </c>
      <c r="L60">
        <v>0.64936618033963178</v>
      </c>
      <c r="M60">
        <v>0.65018094089264178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631</v>
      </c>
      <c r="F61">
        <v>505</v>
      </c>
      <c r="G61">
        <v>328</v>
      </c>
      <c r="H61">
        <v>202</v>
      </c>
      <c r="I61">
        <v>0.68187274909963991</v>
      </c>
      <c r="J61">
        <v>0.65797705943691343</v>
      </c>
      <c r="K61">
        <v>0.7575030012004802</v>
      </c>
      <c r="L61">
        <v>0.67573356179053334</v>
      </c>
      <c r="M61">
        <v>0.7142857142857143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115</v>
      </c>
      <c r="F62">
        <v>138</v>
      </c>
      <c r="G62">
        <v>52</v>
      </c>
      <c r="H62">
        <v>75</v>
      </c>
      <c r="I62">
        <v>0.66578947368421049</v>
      </c>
      <c r="J62">
        <v>0.68862275449101795</v>
      </c>
      <c r="K62">
        <v>0.60526315789473684</v>
      </c>
      <c r="L62">
        <v>0.67016317016317006</v>
      </c>
      <c r="M62">
        <v>0.647887323943662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133</v>
      </c>
      <c r="F63">
        <v>134</v>
      </c>
      <c r="G63">
        <v>56</v>
      </c>
      <c r="H63">
        <v>57</v>
      </c>
      <c r="I63">
        <v>0.70263157894736838</v>
      </c>
      <c r="J63">
        <v>0.70370370370370372</v>
      </c>
      <c r="K63">
        <v>0.7</v>
      </c>
      <c r="L63">
        <v>0.70295983086680758</v>
      </c>
      <c r="M63">
        <v>0.70157068062827221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134</v>
      </c>
      <c r="F64">
        <v>151</v>
      </c>
      <c r="G64">
        <v>78</v>
      </c>
      <c r="H64">
        <v>95</v>
      </c>
      <c r="I64">
        <v>0.62227074235807855</v>
      </c>
      <c r="J64">
        <v>0.63207547169811318</v>
      </c>
      <c r="K64">
        <v>0.58515283842794763</v>
      </c>
      <c r="L64">
        <v>0.62209842154131845</v>
      </c>
      <c r="M64">
        <v>0.61382113821138207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144</v>
      </c>
      <c r="F65">
        <v>164</v>
      </c>
      <c r="G65">
        <v>65</v>
      </c>
      <c r="H65">
        <v>85</v>
      </c>
      <c r="I65">
        <v>0.67248908296943233</v>
      </c>
      <c r="J65">
        <v>0.68899521531100483</v>
      </c>
      <c r="K65">
        <v>0.62882096069868998</v>
      </c>
      <c r="L65">
        <v>0.67605633802816911</v>
      </c>
      <c r="M65">
        <v>0.65863453815261042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137</v>
      </c>
      <c r="F66">
        <v>166</v>
      </c>
      <c r="G66">
        <v>67</v>
      </c>
      <c r="H66">
        <v>96</v>
      </c>
      <c r="I66">
        <v>0.65021459227467815</v>
      </c>
      <c r="J66">
        <v>0.67156862745098034</v>
      </c>
      <c r="K66">
        <v>0.58798283261802575</v>
      </c>
      <c r="L66">
        <v>0.6530028598665395</v>
      </c>
      <c r="M66">
        <v>0.63358778625954193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150</v>
      </c>
      <c r="F67">
        <v>152</v>
      </c>
      <c r="G67">
        <v>81</v>
      </c>
      <c r="H67">
        <v>83</v>
      </c>
      <c r="I67">
        <v>0.64806866952789699</v>
      </c>
      <c r="J67">
        <v>0.64935064935064934</v>
      </c>
      <c r="K67">
        <v>0.64377682403433478</v>
      </c>
      <c r="L67">
        <v>0.64822817631806395</v>
      </c>
      <c r="M67">
        <v>0.64680851063829792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101</v>
      </c>
      <c r="F68">
        <v>136</v>
      </c>
      <c r="G68">
        <v>44</v>
      </c>
      <c r="H68">
        <v>79</v>
      </c>
      <c r="I68">
        <v>0.65833333333333333</v>
      </c>
      <c r="J68">
        <v>0.69655172413793098</v>
      </c>
      <c r="K68">
        <v>0.56111111111111112</v>
      </c>
      <c r="L68">
        <v>0.66447368421052633</v>
      </c>
      <c r="M68">
        <v>0.63255813953488371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99</v>
      </c>
      <c r="F69">
        <v>137</v>
      </c>
      <c r="G69">
        <v>43</v>
      </c>
      <c r="H69">
        <v>81</v>
      </c>
      <c r="I69">
        <v>0.65555555555555556</v>
      </c>
      <c r="J69">
        <v>0.69718309859154926</v>
      </c>
      <c r="K69">
        <v>0.55000000000000004</v>
      </c>
      <c r="L69">
        <v>0.66176470588235292</v>
      </c>
      <c r="M69">
        <v>0.62844036697247707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528</v>
      </c>
      <c r="F70">
        <v>555</v>
      </c>
      <c r="G70">
        <v>278</v>
      </c>
      <c r="H70">
        <v>305</v>
      </c>
      <c r="I70">
        <v>0.65006002400960383</v>
      </c>
      <c r="J70">
        <v>0.6550868486352357</v>
      </c>
      <c r="K70">
        <v>0.63385354141656658</v>
      </c>
      <c r="L70">
        <v>0.65072713827951689</v>
      </c>
      <c r="M70">
        <v>0.64534883720930236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542</v>
      </c>
      <c r="F71">
        <v>587</v>
      </c>
      <c r="G71">
        <v>246</v>
      </c>
      <c r="H71">
        <v>291</v>
      </c>
      <c r="I71">
        <v>0.6776710684273709</v>
      </c>
      <c r="J71">
        <v>0.68781725888324874</v>
      </c>
      <c r="K71">
        <v>0.65066026410564226</v>
      </c>
      <c r="L71">
        <v>0.68005018820577157</v>
      </c>
      <c r="M71">
        <v>0.66856492027334857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115</v>
      </c>
      <c r="F72">
        <v>138</v>
      </c>
      <c r="G72">
        <v>52</v>
      </c>
      <c r="H72">
        <v>75</v>
      </c>
      <c r="I72">
        <v>0.66578947368421049</v>
      </c>
      <c r="J72">
        <v>0.68862275449101795</v>
      </c>
      <c r="K72">
        <v>0.60526315789473684</v>
      </c>
      <c r="L72">
        <v>0.67016317016317006</v>
      </c>
      <c r="M72">
        <v>0.647887323943662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136</v>
      </c>
      <c r="F73">
        <v>131</v>
      </c>
      <c r="G73">
        <v>59</v>
      </c>
      <c r="H73">
        <v>54</v>
      </c>
      <c r="I73">
        <v>0.70263157894736838</v>
      </c>
      <c r="J73">
        <v>0.6974358974358974</v>
      </c>
      <c r="K73">
        <v>0.71578947368421053</v>
      </c>
      <c r="L73">
        <v>0.70103092783505139</v>
      </c>
      <c r="M73">
        <v>0.70810810810810809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137</v>
      </c>
      <c r="F74">
        <v>151</v>
      </c>
      <c r="G74">
        <v>78</v>
      </c>
      <c r="H74">
        <v>92</v>
      </c>
      <c r="I74">
        <v>0.62882096069868998</v>
      </c>
      <c r="J74">
        <v>0.63720930232558137</v>
      </c>
      <c r="K74">
        <v>0.59825327510917026</v>
      </c>
      <c r="L74">
        <v>0.62901744719926544</v>
      </c>
      <c r="M74">
        <v>0.62139917695473246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153</v>
      </c>
      <c r="F75">
        <v>160</v>
      </c>
      <c r="G75">
        <v>69</v>
      </c>
      <c r="H75">
        <v>76</v>
      </c>
      <c r="I75">
        <v>0.68340611353711789</v>
      </c>
      <c r="J75">
        <v>0.68918918918918914</v>
      </c>
      <c r="K75">
        <v>0.66812227074235808</v>
      </c>
      <c r="L75">
        <v>0.68487018800358102</v>
      </c>
      <c r="M75">
        <v>0.67796610169491522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149</v>
      </c>
      <c r="F76">
        <v>163</v>
      </c>
      <c r="G76">
        <v>70</v>
      </c>
      <c r="H76">
        <v>84</v>
      </c>
      <c r="I76">
        <v>0.66952789699570814</v>
      </c>
      <c r="J76">
        <v>0.68036529680365299</v>
      </c>
      <c r="K76">
        <v>0.63948497854077258</v>
      </c>
      <c r="L76">
        <v>0.67177637511271426</v>
      </c>
      <c r="M76">
        <v>0.65991902834008098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146</v>
      </c>
      <c r="F77">
        <v>165</v>
      </c>
      <c r="G77">
        <v>68</v>
      </c>
      <c r="H77">
        <v>87</v>
      </c>
      <c r="I77">
        <v>0.66738197424892709</v>
      </c>
      <c r="J77">
        <v>0.68224299065420557</v>
      </c>
      <c r="K77">
        <v>0.62660944206008584</v>
      </c>
      <c r="L77">
        <v>0.67033976124885208</v>
      </c>
      <c r="M77">
        <v>0.65476190476190477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101</v>
      </c>
      <c r="F78">
        <v>139</v>
      </c>
      <c r="G78">
        <v>41</v>
      </c>
      <c r="H78">
        <v>79</v>
      </c>
      <c r="I78">
        <v>0.66666666666666663</v>
      </c>
      <c r="J78">
        <v>0.71126760563380287</v>
      </c>
      <c r="K78">
        <v>0.56111111111111112</v>
      </c>
      <c r="L78">
        <v>0.67513368983957223</v>
      </c>
      <c r="M78">
        <v>0.63761467889908252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117</v>
      </c>
      <c r="F79">
        <v>140</v>
      </c>
      <c r="G79">
        <v>40</v>
      </c>
      <c r="H79">
        <v>63</v>
      </c>
      <c r="I79">
        <v>0.71388888888888891</v>
      </c>
      <c r="J79">
        <v>0.74522292993630568</v>
      </c>
      <c r="K79">
        <v>0.65</v>
      </c>
      <c r="L79">
        <v>0.72400990099009899</v>
      </c>
      <c r="M79">
        <v>0.68965517241379315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534</v>
      </c>
      <c r="F80">
        <v>570</v>
      </c>
      <c r="G80">
        <v>263</v>
      </c>
      <c r="H80">
        <v>299</v>
      </c>
      <c r="I80">
        <v>0.66266506602641051</v>
      </c>
      <c r="J80">
        <v>0.67001254705144286</v>
      </c>
      <c r="K80">
        <v>0.64105642256902762</v>
      </c>
      <c r="L80">
        <v>0.66401392688385963</v>
      </c>
      <c r="M80">
        <v>0.65592635212888373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559</v>
      </c>
      <c r="F81">
        <v>577</v>
      </c>
      <c r="G81">
        <v>256</v>
      </c>
      <c r="H81">
        <v>274</v>
      </c>
      <c r="I81">
        <v>0.68187274909963991</v>
      </c>
      <c r="J81">
        <v>0.68588957055214728</v>
      </c>
      <c r="K81">
        <v>0.67106842737094841</v>
      </c>
      <c r="L81">
        <v>0.68287319814317127</v>
      </c>
      <c r="M81">
        <v>0.67802585193889542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106</v>
      </c>
      <c r="F2">
        <v>143</v>
      </c>
      <c r="G2">
        <v>47</v>
      </c>
      <c r="H2">
        <v>84</v>
      </c>
      <c r="I2">
        <v>0.65526315789473688</v>
      </c>
      <c r="J2">
        <v>0.69281045751633985</v>
      </c>
      <c r="K2">
        <v>0.55789473684210522</v>
      </c>
      <c r="L2">
        <v>0.66084788029925179</v>
      </c>
      <c r="M2">
        <v>0.62995594713656389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110</v>
      </c>
      <c r="F3">
        <v>141</v>
      </c>
      <c r="G3">
        <v>49</v>
      </c>
      <c r="H3">
        <v>80</v>
      </c>
      <c r="I3">
        <v>0.66052631578947374</v>
      </c>
      <c r="J3">
        <v>0.69182389937106914</v>
      </c>
      <c r="K3">
        <v>0.57894736842105265</v>
      </c>
      <c r="L3">
        <v>0.66585956416464886</v>
      </c>
      <c r="M3">
        <v>0.63800904977375561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113</v>
      </c>
      <c r="F4">
        <v>171</v>
      </c>
      <c r="G4">
        <v>58</v>
      </c>
      <c r="H4">
        <v>116</v>
      </c>
      <c r="I4">
        <v>0.62008733624454149</v>
      </c>
      <c r="J4">
        <v>0.66081871345029242</v>
      </c>
      <c r="K4">
        <v>0.49344978165938858</v>
      </c>
      <c r="L4">
        <v>0.61883899233296824</v>
      </c>
      <c r="M4">
        <v>0.59581881533101044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117</v>
      </c>
      <c r="F5">
        <v>170</v>
      </c>
      <c r="G5">
        <v>59</v>
      </c>
      <c r="H5">
        <v>112</v>
      </c>
      <c r="I5">
        <v>0.6266375545851528</v>
      </c>
      <c r="J5">
        <v>0.66477272727272729</v>
      </c>
      <c r="K5">
        <v>0.51091703056768556</v>
      </c>
      <c r="L5">
        <v>0.62700964630225076</v>
      </c>
      <c r="M5">
        <v>0.6028368794326241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109</v>
      </c>
      <c r="F6">
        <v>165</v>
      </c>
      <c r="G6">
        <v>68</v>
      </c>
      <c r="H6">
        <v>124</v>
      </c>
      <c r="I6">
        <v>0.58798283261802575</v>
      </c>
      <c r="J6">
        <v>0.61581920903954801</v>
      </c>
      <c r="K6">
        <v>0.46781115879828328</v>
      </c>
      <c r="L6">
        <v>0.57917109458023386</v>
      </c>
      <c r="M6">
        <v>0.5709342560553633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111</v>
      </c>
      <c r="F7">
        <v>164</v>
      </c>
      <c r="G7">
        <v>69</v>
      </c>
      <c r="H7">
        <v>122</v>
      </c>
      <c r="I7">
        <v>0.59012875536480691</v>
      </c>
      <c r="J7">
        <v>0.6166666666666667</v>
      </c>
      <c r="K7">
        <v>0.47639484978540769</v>
      </c>
      <c r="L7">
        <v>0.58237145855194139</v>
      </c>
      <c r="M7">
        <v>0.57342657342657344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108</v>
      </c>
      <c r="F8">
        <v>127</v>
      </c>
      <c r="G8">
        <v>53</v>
      </c>
      <c r="H8">
        <v>72</v>
      </c>
      <c r="I8">
        <v>0.65277777777777779</v>
      </c>
      <c r="J8">
        <v>0.67080745341614911</v>
      </c>
      <c r="K8">
        <v>0.6</v>
      </c>
      <c r="L8">
        <v>0.65533980582524287</v>
      </c>
      <c r="M8">
        <v>0.63819095477386933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108</v>
      </c>
      <c r="F9">
        <v>127</v>
      </c>
      <c r="G9">
        <v>53</v>
      </c>
      <c r="H9">
        <v>72</v>
      </c>
      <c r="I9">
        <v>0.65277777777777779</v>
      </c>
      <c r="J9">
        <v>0.67080745341614911</v>
      </c>
      <c r="K9">
        <v>0.6</v>
      </c>
      <c r="L9">
        <v>0.65533980582524287</v>
      </c>
      <c r="M9">
        <v>0.63819095477386933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445</v>
      </c>
      <c r="F10">
        <v>615</v>
      </c>
      <c r="G10">
        <v>218</v>
      </c>
      <c r="H10">
        <v>388</v>
      </c>
      <c r="I10">
        <v>0.6362545018007203</v>
      </c>
      <c r="J10">
        <v>0.67119155354449467</v>
      </c>
      <c r="K10">
        <v>0.53421368547418968</v>
      </c>
      <c r="L10">
        <v>0.63845050215208032</v>
      </c>
      <c r="M10">
        <v>0.61316051844466601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463</v>
      </c>
      <c r="F11">
        <v>599</v>
      </c>
      <c r="G11">
        <v>234</v>
      </c>
      <c r="H11">
        <v>370</v>
      </c>
      <c r="I11">
        <v>0.63745498199279715</v>
      </c>
      <c r="J11">
        <v>0.66427546628407463</v>
      </c>
      <c r="K11">
        <v>0.55582232893157268</v>
      </c>
      <c r="L11">
        <v>0.63932615299640994</v>
      </c>
      <c r="M11">
        <v>0.61816305469556243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101</v>
      </c>
      <c r="F12">
        <v>163</v>
      </c>
      <c r="G12">
        <v>27</v>
      </c>
      <c r="H12">
        <v>89</v>
      </c>
      <c r="I12">
        <v>0.69473684210526321</v>
      </c>
      <c r="J12">
        <v>0.7890625</v>
      </c>
      <c r="K12">
        <v>0.53157894736842104</v>
      </c>
      <c r="L12">
        <v>0.7193732193732193</v>
      </c>
      <c r="M12">
        <v>0.64682539682539686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105</v>
      </c>
      <c r="F13">
        <v>160</v>
      </c>
      <c r="G13">
        <v>30</v>
      </c>
      <c r="H13">
        <v>85</v>
      </c>
      <c r="I13">
        <v>0.69736842105263153</v>
      </c>
      <c r="J13">
        <v>0.77777777777777779</v>
      </c>
      <c r="K13">
        <v>0.55263157894736847</v>
      </c>
      <c r="L13">
        <v>0.71917808219178092</v>
      </c>
      <c r="M13">
        <v>0.65306122448979587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103</v>
      </c>
      <c r="F14">
        <v>183</v>
      </c>
      <c r="G14">
        <v>46</v>
      </c>
      <c r="H14">
        <v>126</v>
      </c>
      <c r="I14">
        <v>0.62445414847161573</v>
      </c>
      <c r="J14">
        <v>0.6912751677852349</v>
      </c>
      <c r="K14">
        <v>0.44978165938864628</v>
      </c>
      <c r="L14">
        <v>0.62424242424242427</v>
      </c>
      <c r="M14">
        <v>0.59223300970873782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113</v>
      </c>
      <c r="F15">
        <v>177</v>
      </c>
      <c r="G15">
        <v>52</v>
      </c>
      <c r="H15">
        <v>116</v>
      </c>
      <c r="I15">
        <v>0.63318777292576423</v>
      </c>
      <c r="J15">
        <v>0.68484848484848482</v>
      </c>
      <c r="K15">
        <v>0.49344978165938858</v>
      </c>
      <c r="L15">
        <v>0.63554555680539926</v>
      </c>
      <c r="M15">
        <v>0.60409556313993173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112</v>
      </c>
      <c r="F16">
        <v>167</v>
      </c>
      <c r="G16">
        <v>66</v>
      </c>
      <c r="H16">
        <v>121</v>
      </c>
      <c r="I16">
        <v>0.59871244635193133</v>
      </c>
      <c r="J16">
        <v>0.6292134831460674</v>
      </c>
      <c r="K16">
        <v>0.4806866952789699</v>
      </c>
      <c r="L16">
        <v>0.59259259259259256</v>
      </c>
      <c r="M16">
        <v>0.57986111111111116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112</v>
      </c>
      <c r="F17">
        <v>167</v>
      </c>
      <c r="G17">
        <v>66</v>
      </c>
      <c r="H17">
        <v>121</v>
      </c>
      <c r="I17">
        <v>0.59871244635193133</v>
      </c>
      <c r="J17">
        <v>0.6292134831460674</v>
      </c>
      <c r="K17">
        <v>0.4806866952789699</v>
      </c>
      <c r="L17">
        <v>0.59259259259259256</v>
      </c>
      <c r="M17">
        <v>0.57986111111111116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97</v>
      </c>
      <c r="F18">
        <v>117</v>
      </c>
      <c r="G18">
        <v>63</v>
      </c>
      <c r="H18">
        <v>83</v>
      </c>
      <c r="I18">
        <v>0.59444444444444444</v>
      </c>
      <c r="J18">
        <v>0.60624999999999996</v>
      </c>
      <c r="K18">
        <v>0.53888888888888886</v>
      </c>
      <c r="L18">
        <v>0.59146341463414631</v>
      </c>
      <c r="M18">
        <v>0.58499999999999996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92</v>
      </c>
      <c r="F19">
        <v>118</v>
      </c>
      <c r="G19">
        <v>62</v>
      </c>
      <c r="H19">
        <v>88</v>
      </c>
      <c r="I19">
        <v>0.58333333333333337</v>
      </c>
      <c r="J19">
        <v>0.59740259740259738</v>
      </c>
      <c r="K19">
        <v>0.51111111111111107</v>
      </c>
      <c r="L19">
        <v>0.57788944723618085</v>
      </c>
      <c r="M19">
        <v>0.57281553398058249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408</v>
      </c>
      <c r="F20">
        <v>652</v>
      </c>
      <c r="G20">
        <v>181</v>
      </c>
      <c r="H20">
        <v>425</v>
      </c>
      <c r="I20">
        <v>0.6362545018007203</v>
      </c>
      <c r="J20">
        <v>0.69269949066213921</v>
      </c>
      <c r="K20">
        <v>0.48979591836734693</v>
      </c>
      <c r="L20">
        <v>0.63969896519285052</v>
      </c>
      <c r="M20">
        <v>0.60538532961931291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429</v>
      </c>
      <c r="F21">
        <v>629</v>
      </c>
      <c r="G21">
        <v>204</v>
      </c>
      <c r="H21">
        <v>404</v>
      </c>
      <c r="I21">
        <v>0.63505402160864344</v>
      </c>
      <c r="J21">
        <v>0.67772511848341233</v>
      </c>
      <c r="K21">
        <v>0.51500600240096039</v>
      </c>
      <c r="L21">
        <v>0.63744427934621106</v>
      </c>
      <c r="M21">
        <v>0.60890609874152957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89</v>
      </c>
      <c r="F22">
        <v>163</v>
      </c>
      <c r="G22">
        <v>27</v>
      </c>
      <c r="H22">
        <v>101</v>
      </c>
      <c r="I22">
        <v>0.66315789473684206</v>
      </c>
      <c r="J22">
        <v>0.76724137931034486</v>
      </c>
      <c r="K22">
        <v>0.4684210526315789</v>
      </c>
      <c r="L22">
        <v>0.68042813455657503</v>
      </c>
      <c r="M22">
        <v>0.61742424242424243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93</v>
      </c>
      <c r="F23">
        <v>160</v>
      </c>
      <c r="G23">
        <v>30</v>
      </c>
      <c r="H23">
        <v>97</v>
      </c>
      <c r="I23">
        <v>0.66578947368421049</v>
      </c>
      <c r="J23">
        <v>0.75609756097560976</v>
      </c>
      <c r="K23">
        <v>0.48947368421052628</v>
      </c>
      <c r="L23">
        <v>0.68181818181818177</v>
      </c>
      <c r="M23">
        <v>0.62256809338521402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107</v>
      </c>
      <c r="F24">
        <v>178</v>
      </c>
      <c r="G24">
        <v>51</v>
      </c>
      <c r="H24">
        <v>122</v>
      </c>
      <c r="I24">
        <v>0.62227074235807855</v>
      </c>
      <c r="J24">
        <v>0.67721518987341767</v>
      </c>
      <c r="K24">
        <v>0.46724890829694321</v>
      </c>
      <c r="L24">
        <v>0.6213704994192798</v>
      </c>
      <c r="M24">
        <v>0.59333333333333338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110</v>
      </c>
      <c r="F25">
        <v>173</v>
      </c>
      <c r="G25">
        <v>56</v>
      </c>
      <c r="H25">
        <v>119</v>
      </c>
      <c r="I25">
        <v>0.61790393013100442</v>
      </c>
      <c r="J25">
        <v>0.66265060240963858</v>
      </c>
      <c r="K25">
        <v>0.48034934497816589</v>
      </c>
      <c r="L25">
        <v>0.61590145576707722</v>
      </c>
      <c r="M25">
        <v>0.59246575342465757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102</v>
      </c>
      <c r="F26">
        <v>174</v>
      </c>
      <c r="G26">
        <v>59</v>
      </c>
      <c r="H26">
        <v>131</v>
      </c>
      <c r="I26">
        <v>0.59227467811158796</v>
      </c>
      <c r="J26">
        <v>0.63354037267080743</v>
      </c>
      <c r="K26">
        <v>0.4377682403433476</v>
      </c>
      <c r="L26">
        <v>0.58152793614595211</v>
      </c>
      <c r="M26">
        <v>0.57049180327868854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102</v>
      </c>
      <c r="F27">
        <v>174</v>
      </c>
      <c r="G27">
        <v>59</v>
      </c>
      <c r="H27">
        <v>131</v>
      </c>
      <c r="I27">
        <v>0.59227467811158796</v>
      </c>
      <c r="J27">
        <v>0.63354037267080743</v>
      </c>
      <c r="K27">
        <v>0.4377682403433476</v>
      </c>
      <c r="L27">
        <v>0.58152793614595211</v>
      </c>
      <c r="M27">
        <v>0.57049180327868854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101</v>
      </c>
      <c r="F28">
        <v>131</v>
      </c>
      <c r="G28">
        <v>49</v>
      </c>
      <c r="H28">
        <v>79</v>
      </c>
      <c r="I28">
        <v>0.64444444444444449</v>
      </c>
      <c r="J28">
        <v>0.67333333333333334</v>
      </c>
      <c r="K28">
        <v>0.56111111111111112</v>
      </c>
      <c r="L28">
        <v>0.64743589743589747</v>
      </c>
      <c r="M28">
        <v>0.62380952380952381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100</v>
      </c>
      <c r="F29">
        <v>131</v>
      </c>
      <c r="G29">
        <v>49</v>
      </c>
      <c r="H29">
        <v>80</v>
      </c>
      <c r="I29">
        <v>0.64166666666666672</v>
      </c>
      <c r="J29">
        <v>0.67114093959731547</v>
      </c>
      <c r="K29">
        <v>0.55555555555555558</v>
      </c>
      <c r="L29">
        <v>0.64432989690721654</v>
      </c>
      <c r="M29">
        <v>0.62085308056872035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412</v>
      </c>
      <c r="F30">
        <v>660</v>
      </c>
      <c r="G30">
        <v>173</v>
      </c>
      <c r="H30">
        <v>421</v>
      </c>
      <c r="I30">
        <v>0.64345738295318122</v>
      </c>
      <c r="J30">
        <v>0.70427350427350432</v>
      </c>
      <c r="K30">
        <v>0.49459783913565419</v>
      </c>
      <c r="L30">
        <v>0.64922786006933497</v>
      </c>
      <c r="M30">
        <v>0.61054579093432004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423</v>
      </c>
      <c r="F31">
        <v>639</v>
      </c>
      <c r="G31">
        <v>194</v>
      </c>
      <c r="H31">
        <v>410</v>
      </c>
      <c r="I31">
        <v>0.63745498199279715</v>
      </c>
      <c r="J31">
        <v>0.68557536466774716</v>
      </c>
      <c r="K31">
        <v>0.50780312124849936</v>
      </c>
      <c r="L31">
        <v>0.64071493486822173</v>
      </c>
      <c r="M31">
        <v>0.60915157292659672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132</v>
      </c>
      <c r="F32">
        <v>103</v>
      </c>
      <c r="G32">
        <v>87</v>
      </c>
      <c r="H32">
        <v>58</v>
      </c>
      <c r="I32">
        <v>0.61842105263157898</v>
      </c>
      <c r="J32">
        <v>0.60273972602739723</v>
      </c>
      <c r="K32">
        <v>0.69473684210526321</v>
      </c>
      <c r="L32">
        <v>0.61913696060037526</v>
      </c>
      <c r="M32">
        <v>0.63975155279503104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131</v>
      </c>
      <c r="F33">
        <v>106</v>
      </c>
      <c r="G33">
        <v>84</v>
      </c>
      <c r="H33">
        <v>59</v>
      </c>
      <c r="I33">
        <v>0.62368421052631584</v>
      </c>
      <c r="J33">
        <v>0.6093023255813953</v>
      </c>
      <c r="K33">
        <v>0.68947368421052635</v>
      </c>
      <c r="L33">
        <v>0.62380952380952381</v>
      </c>
      <c r="M33">
        <v>0.64242424242424245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135</v>
      </c>
      <c r="F34">
        <v>121</v>
      </c>
      <c r="G34">
        <v>108</v>
      </c>
      <c r="H34">
        <v>94</v>
      </c>
      <c r="I34">
        <v>0.55895196506550215</v>
      </c>
      <c r="J34">
        <v>0.55555555555555558</v>
      </c>
      <c r="K34">
        <v>0.58951965065502188</v>
      </c>
      <c r="L34">
        <v>0.56203164029975017</v>
      </c>
      <c r="M34">
        <v>0.56279069767441858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207</v>
      </c>
      <c r="F35">
        <v>42</v>
      </c>
      <c r="G35">
        <v>187</v>
      </c>
      <c r="H35">
        <v>22</v>
      </c>
      <c r="I35">
        <v>0.54366812227074235</v>
      </c>
      <c r="J35">
        <v>0.52538071065989844</v>
      </c>
      <c r="K35">
        <v>0.90393013100436681</v>
      </c>
      <c r="L35">
        <v>0.57340720221606656</v>
      </c>
      <c r="M35">
        <v>0.65625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126</v>
      </c>
      <c r="F36">
        <v>106</v>
      </c>
      <c r="G36">
        <v>127</v>
      </c>
      <c r="H36">
        <v>107</v>
      </c>
      <c r="I36">
        <v>0.4978540772532189</v>
      </c>
      <c r="J36">
        <v>0.49802371541501977</v>
      </c>
      <c r="K36">
        <v>0.54077253218884125</v>
      </c>
      <c r="L36">
        <v>0.50602409638554224</v>
      </c>
      <c r="M36">
        <v>0.49765258215962438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86</v>
      </c>
      <c r="F37">
        <v>137</v>
      </c>
      <c r="G37">
        <v>96</v>
      </c>
      <c r="H37">
        <v>147</v>
      </c>
      <c r="I37">
        <v>0.4785407725321888</v>
      </c>
      <c r="J37">
        <v>0.47252747252747251</v>
      </c>
      <c r="K37">
        <v>0.3690987124463519</v>
      </c>
      <c r="L37">
        <v>0.4474505723204994</v>
      </c>
      <c r="M37">
        <v>0.48239436619718312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81</v>
      </c>
      <c r="F38">
        <v>88</v>
      </c>
      <c r="G38">
        <v>92</v>
      </c>
      <c r="H38">
        <v>99</v>
      </c>
      <c r="I38">
        <v>0.46944444444444439</v>
      </c>
      <c r="J38">
        <v>0.46820809248554912</v>
      </c>
      <c r="K38">
        <v>0.45</v>
      </c>
      <c r="L38">
        <v>0.46444954128440369</v>
      </c>
      <c r="M38">
        <v>0.47058823529411759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68</v>
      </c>
      <c r="F39">
        <v>105</v>
      </c>
      <c r="G39">
        <v>75</v>
      </c>
      <c r="H39">
        <v>112</v>
      </c>
      <c r="I39">
        <v>0.48055555555555551</v>
      </c>
      <c r="J39">
        <v>0.47552447552447552</v>
      </c>
      <c r="K39">
        <v>0.37777777777777771</v>
      </c>
      <c r="L39">
        <v>0.45212765957446799</v>
      </c>
      <c r="M39">
        <v>0.4838709677419355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515</v>
      </c>
      <c r="F40">
        <v>432</v>
      </c>
      <c r="G40">
        <v>401</v>
      </c>
      <c r="H40">
        <v>318</v>
      </c>
      <c r="I40">
        <v>0.56842737094837936</v>
      </c>
      <c r="J40">
        <v>0.56222707423580787</v>
      </c>
      <c r="K40">
        <v>0.61824729891956787</v>
      </c>
      <c r="L40">
        <v>0.57260395819435184</v>
      </c>
      <c r="M40">
        <v>0.57599999999999996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833</v>
      </c>
      <c r="F41">
        <v>11</v>
      </c>
      <c r="G41">
        <v>822</v>
      </c>
      <c r="H41">
        <v>0</v>
      </c>
      <c r="I41">
        <v>0.50660264105642261</v>
      </c>
      <c r="J41">
        <v>0.50332326283987916</v>
      </c>
      <c r="K41">
        <v>1</v>
      </c>
      <c r="L41">
        <v>0.5588353683080638</v>
      </c>
      <c r="M41">
        <v>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114</v>
      </c>
      <c r="F42">
        <v>144</v>
      </c>
      <c r="G42">
        <v>46</v>
      </c>
      <c r="H42">
        <v>76</v>
      </c>
      <c r="I42">
        <v>0.67894736842105263</v>
      </c>
      <c r="J42">
        <v>0.71250000000000002</v>
      </c>
      <c r="K42">
        <v>0.6</v>
      </c>
      <c r="L42">
        <v>0.68674698795180733</v>
      </c>
      <c r="M42">
        <v>0.65454545454545454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116</v>
      </c>
      <c r="F43">
        <v>143</v>
      </c>
      <c r="G43">
        <v>47</v>
      </c>
      <c r="H43">
        <v>74</v>
      </c>
      <c r="I43">
        <v>0.68157894736842106</v>
      </c>
      <c r="J43">
        <v>0.71165644171779141</v>
      </c>
      <c r="K43">
        <v>0.61052631578947369</v>
      </c>
      <c r="L43">
        <v>0.68883610451306421</v>
      </c>
      <c r="M43">
        <v>0.65898617511520741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112</v>
      </c>
      <c r="F44">
        <v>172</v>
      </c>
      <c r="G44">
        <v>57</v>
      </c>
      <c r="H44">
        <v>117</v>
      </c>
      <c r="I44">
        <v>0.62008733624454149</v>
      </c>
      <c r="J44">
        <v>0.66272189349112431</v>
      </c>
      <c r="K44">
        <v>0.48908296943231439</v>
      </c>
      <c r="L44">
        <v>0.61878453038674031</v>
      </c>
      <c r="M44">
        <v>0.59515570934256057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115</v>
      </c>
      <c r="F45">
        <v>168</v>
      </c>
      <c r="G45">
        <v>61</v>
      </c>
      <c r="H45">
        <v>114</v>
      </c>
      <c r="I45">
        <v>0.61790393013100442</v>
      </c>
      <c r="J45">
        <v>0.65340909090909094</v>
      </c>
      <c r="K45">
        <v>0.50218340611353707</v>
      </c>
      <c r="L45">
        <v>0.6162915326902465</v>
      </c>
      <c r="M45">
        <v>0.5957446808510638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109</v>
      </c>
      <c r="F46">
        <v>165</v>
      </c>
      <c r="G46">
        <v>68</v>
      </c>
      <c r="H46">
        <v>124</v>
      </c>
      <c r="I46">
        <v>0.58798283261802575</v>
      </c>
      <c r="J46">
        <v>0.61581920903954801</v>
      </c>
      <c r="K46">
        <v>0.46781115879828328</v>
      </c>
      <c r="L46">
        <v>0.57917109458023386</v>
      </c>
      <c r="M46">
        <v>0.5709342560553633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108</v>
      </c>
      <c r="F47">
        <v>166</v>
      </c>
      <c r="G47">
        <v>67</v>
      </c>
      <c r="H47">
        <v>125</v>
      </c>
      <c r="I47">
        <v>0.58798283261802575</v>
      </c>
      <c r="J47">
        <v>0.6171428571428571</v>
      </c>
      <c r="K47">
        <v>0.46351931330472101</v>
      </c>
      <c r="L47">
        <v>0.5787781350482315</v>
      </c>
      <c r="M47">
        <v>0.57044673539518898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108</v>
      </c>
      <c r="F48">
        <v>127</v>
      </c>
      <c r="G48">
        <v>53</v>
      </c>
      <c r="H48">
        <v>72</v>
      </c>
      <c r="I48">
        <v>0.65277777777777779</v>
      </c>
      <c r="J48">
        <v>0.67080745341614911</v>
      </c>
      <c r="K48">
        <v>0.6</v>
      </c>
      <c r="L48">
        <v>0.65533980582524287</v>
      </c>
      <c r="M48">
        <v>0.63819095477386933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109</v>
      </c>
      <c r="F49">
        <v>126</v>
      </c>
      <c r="G49">
        <v>54</v>
      </c>
      <c r="H49">
        <v>71</v>
      </c>
      <c r="I49">
        <v>0.65277777777777779</v>
      </c>
      <c r="J49">
        <v>0.66871165644171782</v>
      </c>
      <c r="K49">
        <v>0.60555555555555551</v>
      </c>
      <c r="L49">
        <v>0.65504807692307698</v>
      </c>
      <c r="M49">
        <v>0.63959390862944165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449</v>
      </c>
      <c r="F50">
        <v>600</v>
      </c>
      <c r="G50">
        <v>233</v>
      </c>
      <c r="H50">
        <v>384</v>
      </c>
      <c r="I50">
        <v>0.62965186074429769</v>
      </c>
      <c r="J50">
        <v>0.65835777126099704</v>
      </c>
      <c r="K50">
        <v>0.539015606242497</v>
      </c>
      <c r="L50">
        <v>0.6304408873911822</v>
      </c>
      <c r="M50">
        <v>0.6097560975609756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442</v>
      </c>
      <c r="F51">
        <v>616</v>
      </c>
      <c r="G51">
        <v>217</v>
      </c>
      <c r="H51">
        <v>391</v>
      </c>
      <c r="I51">
        <v>0.63505402160864344</v>
      </c>
      <c r="J51">
        <v>0.67071320182094085</v>
      </c>
      <c r="K51">
        <v>0.53061224489795922</v>
      </c>
      <c r="L51">
        <v>0.63707120207552603</v>
      </c>
      <c r="M51">
        <v>0.61171797418073481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135</v>
      </c>
      <c r="F52">
        <v>117</v>
      </c>
      <c r="G52">
        <v>73</v>
      </c>
      <c r="H52">
        <v>55</v>
      </c>
      <c r="I52">
        <v>0.66315789473684206</v>
      </c>
      <c r="J52">
        <v>0.64903846153846156</v>
      </c>
      <c r="K52">
        <v>0.71052631578947367</v>
      </c>
      <c r="L52">
        <v>0.66046966731898238</v>
      </c>
      <c r="M52">
        <v>0.68023255813953487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166</v>
      </c>
      <c r="F53">
        <v>105</v>
      </c>
      <c r="G53">
        <v>85</v>
      </c>
      <c r="H53">
        <v>24</v>
      </c>
      <c r="I53">
        <v>0.7131578947368421</v>
      </c>
      <c r="J53">
        <v>0.66135458167330674</v>
      </c>
      <c r="K53">
        <v>0.87368421052631584</v>
      </c>
      <c r="L53">
        <v>0.69514237855946392</v>
      </c>
      <c r="M53">
        <v>0.81395348837209303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135</v>
      </c>
      <c r="F54">
        <v>156</v>
      </c>
      <c r="G54">
        <v>73</v>
      </c>
      <c r="H54">
        <v>94</v>
      </c>
      <c r="I54">
        <v>0.63537117903930129</v>
      </c>
      <c r="J54">
        <v>0.64903846153846156</v>
      </c>
      <c r="K54">
        <v>0.58951965065502188</v>
      </c>
      <c r="L54">
        <v>0.63619227144203583</v>
      </c>
      <c r="M54">
        <v>0.624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161</v>
      </c>
      <c r="F55">
        <v>145</v>
      </c>
      <c r="G55">
        <v>84</v>
      </c>
      <c r="H55">
        <v>68</v>
      </c>
      <c r="I55">
        <v>0.66812227074235808</v>
      </c>
      <c r="J55">
        <v>0.65714285714285714</v>
      </c>
      <c r="K55">
        <v>0.70305676855895194</v>
      </c>
      <c r="L55">
        <v>0.66583953680727881</v>
      </c>
      <c r="M55">
        <v>0.68075117370892024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148</v>
      </c>
      <c r="F56">
        <v>128</v>
      </c>
      <c r="G56">
        <v>105</v>
      </c>
      <c r="H56">
        <v>85</v>
      </c>
      <c r="I56">
        <v>0.59227467811158796</v>
      </c>
      <c r="J56">
        <v>0.58498023715415015</v>
      </c>
      <c r="K56">
        <v>0.63519313304721026</v>
      </c>
      <c r="L56">
        <v>0.59437751004016048</v>
      </c>
      <c r="M56">
        <v>0.60093896713615025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145</v>
      </c>
      <c r="F57">
        <v>126</v>
      </c>
      <c r="G57">
        <v>107</v>
      </c>
      <c r="H57">
        <v>88</v>
      </c>
      <c r="I57">
        <v>0.58154506437768239</v>
      </c>
      <c r="J57">
        <v>0.57539682539682535</v>
      </c>
      <c r="K57">
        <v>0.62231759656652363</v>
      </c>
      <c r="L57">
        <v>0.58420628525382745</v>
      </c>
      <c r="M57">
        <v>0.58878504672897192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125</v>
      </c>
      <c r="F58">
        <v>101</v>
      </c>
      <c r="G58">
        <v>79</v>
      </c>
      <c r="H58">
        <v>55</v>
      </c>
      <c r="I58">
        <v>0.62777777777777777</v>
      </c>
      <c r="J58">
        <v>0.61274509803921573</v>
      </c>
      <c r="K58">
        <v>0.69444444444444442</v>
      </c>
      <c r="L58">
        <v>0.6275100401606426</v>
      </c>
      <c r="M58">
        <v>0.64743589743589747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138</v>
      </c>
      <c r="F59">
        <v>87</v>
      </c>
      <c r="G59">
        <v>93</v>
      </c>
      <c r="H59">
        <v>42</v>
      </c>
      <c r="I59">
        <v>0.625</v>
      </c>
      <c r="J59">
        <v>0.59740259740259738</v>
      </c>
      <c r="K59">
        <v>0.76666666666666672</v>
      </c>
      <c r="L59">
        <v>0.625</v>
      </c>
      <c r="M59">
        <v>0.67441860465116277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513</v>
      </c>
      <c r="F60">
        <v>530</v>
      </c>
      <c r="G60">
        <v>303</v>
      </c>
      <c r="H60">
        <v>320</v>
      </c>
      <c r="I60">
        <v>0.62605042016806722</v>
      </c>
      <c r="J60">
        <v>0.62867647058823528</v>
      </c>
      <c r="K60">
        <v>0.61584633853541415</v>
      </c>
      <c r="L60">
        <v>0.62606785452770319</v>
      </c>
      <c r="M60">
        <v>0.62352941176470589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622</v>
      </c>
      <c r="F61">
        <v>498</v>
      </c>
      <c r="G61">
        <v>335</v>
      </c>
      <c r="H61">
        <v>211</v>
      </c>
      <c r="I61">
        <v>0.67226890756302526</v>
      </c>
      <c r="J61">
        <v>0.64994775339602928</v>
      </c>
      <c r="K61">
        <v>0.7466986794717887</v>
      </c>
      <c r="L61">
        <v>0.66723878995923636</v>
      </c>
      <c r="M61">
        <v>0.70239774330042315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139</v>
      </c>
      <c r="F62">
        <v>124</v>
      </c>
      <c r="G62">
        <v>66</v>
      </c>
      <c r="H62">
        <v>51</v>
      </c>
      <c r="I62">
        <v>0.69210526315789478</v>
      </c>
      <c r="J62">
        <v>0.67804878048780493</v>
      </c>
      <c r="K62">
        <v>0.73157894736842111</v>
      </c>
      <c r="L62">
        <v>0.68811881188118806</v>
      </c>
      <c r="M62">
        <v>0.70857142857142852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147</v>
      </c>
      <c r="F63">
        <v>123</v>
      </c>
      <c r="G63">
        <v>67</v>
      </c>
      <c r="H63">
        <v>43</v>
      </c>
      <c r="I63">
        <v>0.71052631578947367</v>
      </c>
      <c r="J63">
        <v>0.68691588785046731</v>
      </c>
      <c r="K63">
        <v>0.77368421052631575</v>
      </c>
      <c r="L63">
        <v>0.70267686424474196</v>
      </c>
      <c r="M63">
        <v>0.74096385542168675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134</v>
      </c>
      <c r="F64">
        <v>173</v>
      </c>
      <c r="G64">
        <v>56</v>
      </c>
      <c r="H64">
        <v>95</v>
      </c>
      <c r="I64">
        <v>0.67030567685589515</v>
      </c>
      <c r="J64">
        <v>0.70526315789473681</v>
      </c>
      <c r="K64">
        <v>0.58515283842794763</v>
      </c>
      <c r="L64">
        <v>0.67745197168857429</v>
      </c>
      <c r="M64">
        <v>0.64552238805970152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138</v>
      </c>
      <c r="F65">
        <v>173</v>
      </c>
      <c r="G65">
        <v>56</v>
      </c>
      <c r="H65">
        <v>91</v>
      </c>
      <c r="I65">
        <v>0.67903930131004364</v>
      </c>
      <c r="J65">
        <v>0.71134020618556704</v>
      </c>
      <c r="K65">
        <v>0.6026200873362445</v>
      </c>
      <c r="L65">
        <v>0.68656716417910446</v>
      </c>
      <c r="M65">
        <v>0.65530303030303028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126</v>
      </c>
      <c r="F66">
        <v>160</v>
      </c>
      <c r="G66">
        <v>73</v>
      </c>
      <c r="H66">
        <v>107</v>
      </c>
      <c r="I66">
        <v>0.61373390557939911</v>
      </c>
      <c r="J66">
        <v>0.63316582914572861</v>
      </c>
      <c r="K66">
        <v>0.54077253218884125</v>
      </c>
      <c r="L66">
        <v>0.61224489795918369</v>
      </c>
      <c r="M66">
        <v>0.59925093632958804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135</v>
      </c>
      <c r="F67">
        <v>150</v>
      </c>
      <c r="G67">
        <v>83</v>
      </c>
      <c r="H67">
        <v>98</v>
      </c>
      <c r="I67">
        <v>0.61158798283261806</v>
      </c>
      <c r="J67">
        <v>0.61926605504587151</v>
      </c>
      <c r="K67">
        <v>0.57939914163090134</v>
      </c>
      <c r="L67">
        <v>0.61085972850678738</v>
      </c>
      <c r="M67">
        <v>0.60483870967741937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111</v>
      </c>
      <c r="F68">
        <v>131</v>
      </c>
      <c r="G68">
        <v>49</v>
      </c>
      <c r="H68">
        <v>69</v>
      </c>
      <c r="I68">
        <v>0.67222222222222228</v>
      </c>
      <c r="J68">
        <v>0.69374999999999998</v>
      </c>
      <c r="K68">
        <v>0.6166666666666667</v>
      </c>
      <c r="L68">
        <v>0.67682926829268286</v>
      </c>
      <c r="M68">
        <v>0.65500000000000003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117</v>
      </c>
      <c r="F69">
        <v>129</v>
      </c>
      <c r="G69">
        <v>51</v>
      </c>
      <c r="H69">
        <v>63</v>
      </c>
      <c r="I69">
        <v>0.68333333333333335</v>
      </c>
      <c r="J69">
        <v>0.6964285714285714</v>
      </c>
      <c r="K69">
        <v>0.65</v>
      </c>
      <c r="L69">
        <v>0.68661971830985913</v>
      </c>
      <c r="M69">
        <v>0.671875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520</v>
      </c>
      <c r="F70">
        <v>576</v>
      </c>
      <c r="G70">
        <v>257</v>
      </c>
      <c r="H70">
        <v>313</v>
      </c>
      <c r="I70">
        <v>0.65786314525810319</v>
      </c>
      <c r="J70">
        <v>0.66924066924066927</v>
      </c>
      <c r="K70">
        <v>0.62424969987995194</v>
      </c>
      <c r="L70">
        <v>0.65973103273280898</v>
      </c>
      <c r="M70">
        <v>0.64791901012373454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524</v>
      </c>
      <c r="F71">
        <v>592</v>
      </c>
      <c r="G71">
        <v>241</v>
      </c>
      <c r="H71">
        <v>309</v>
      </c>
      <c r="I71">
        <v>0.66986794717887155</v>
      </c>
      <c r="J71">
        <v>0.68496732026143792</v>
      </c>
      <c r="K71">
        <v>0.62905162064825926</v>
      </c>
      <c r="L71">
        <v>0.67300282558438218</v>
      </c>
      <c r="M71">
        <v>0.65704772475027751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139</v>
      </c>
      <c r="F72">
        <v>124</v>
      </c>
      <c r="G72">
        <v>66</v>
      </c>
      <c r="H72">
        <v>51</v>
      </c>
      <c r="I72">
        <v>0.69210526315789478</v>
      </c>
      <c r="J72">
        <v>0.67804878048780493</v>
      </c>
      <c r="K72">
        <v>0.73157894736842111</v>
      </c>
      <c r="L72">
        <v>0.68811881188118806</v>
      </c>
      <c r="M72">
        <v>0.70857142857142852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149</v>
      </c>
      <c r="F73">
        <v>130</v>
      </c>
      <c r="G73">
        <v>60</v>
      </c>
      <c r="H73">
        <v>41</v>
      </c>
      <c r="I73">
        <v>0.73421052631578942</v>
      </c>
      <c r="J73">
        <v>0.71291866028708128</v>
      </c>
      <c r="K73">
        <v>0.78421052631578947</v>
      </c>
      <c r="L73">
        <v>0.72612085769980506</v>
      </c>
      <c r="M73">
        <v>0.76023391812865493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137</v>
      </c>
      <c r="F74">
        <v>175</v>
      </c>
      <c r="G74">
        <v>54</v>
      </c>
      <c r="H74">
        <v>92</v>
      </c>
      <c r="I74">
        <v>0.68122270742358082</v>
      </c>
      <c r="J74">
        <v>0.7172774869109948</v>
      </c>
      <c r="K74">
        <v>0.59825327510917026</v>
      </c>
      <c r="L74">
        <v>0.68982880161127891</v>
      </c>
      <c r="M74">
        <v>0.65543071161048694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138</v>
      </c>
      <c r="F75">
        <v>169</v>
      </c>
      <c r="G75">
        <v>60</v>
      </c>
      <c r="H75">
        <v>91</v>
      </c>
      <c r="I75">
        <v>0.67030567685589515</v>
      </c>
      <c r="J75">
        <v>0.69696969696969702</v>
      </c>
      <c r="K75">
        <v>0.6026200873362445</v>
      </c>
      <c r="L75">
        <v>0.67580803134182188</v>
      </c>
      <c r="M75">
        <v>0.65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127</v>
      </c>
      <c r="F76">
        <v>158</v>
      </c>
      <c r="G76">
        <v>75</v>
      </c>
      <c r="H76">
        <v>106</v>
      </c>
      <c r="I76">
        <v>0.61158798283261806</v>
      </c>
      <c r="J76">
        <v>0.62871287128712872</v>
      </c>
      <c r="K76">
        <v>0.54506437768240346</v>
      </c>
      <c r="L76">
        <v>0.60999039385206533</v>
      </c>
      <c r="M76">
        <v>0.59848484848484851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144</v>
      </c>
      <c r="F77">
        <v>159</v>
      </c>
      <c r="G77">
        <v>74</v>
      </c>
      <c r="H77">
        <v>89</v>
      </c>
      <c r="I77">
        <v>0.65021459227467815</v>
      </c>
      <c r="J77">
        <v>0.66055045871559637</v>
      </c>
      <c r="K77">
        <v>0.61802575107296143</v>
      </c>
      <c r="L77">
        <v>0.65158371040723984</v>
      </c>
      <c r="M77">
        <v>0.6411290322580645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116</v>
      </c>
      <c r="F78">
        <v>136</v>
      </c>
      <c r="G78">
        <v>44</v>
      </c>
      <c r="H78">
        <v>64</v>
      </c>
      <c r="I78">
        <v>0.7</v>
      </c>
      <c r="J78">
        <v>0.72499999999999998</v>
      </c>
      <c r="K78">
        <v>0.64444444444444449</v>
      </c>
      <c r="L78">
        <v>0.70731707317073167</v>
      </c>
      <c r="M78">
        <v>0.68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122</v>
      </c>
      <c r="F79">
        <v>133</v>
      </c>
      <c r="G79">
        <v>47</v>
      </c>
      <c r="H79">
        <v>58</v>
      </c>
      <c r="I79">
        <v>0.70833333333333337</v>
      </c>
      <c r="J79">
        <v>0.72189349112426038</v>
      </c>
      <c r="K79">
        <v>0.67777777777777781</v>
      </c>
      <c r="L79">
        <v>0.71261682242990665</v>
      </c>
      <c r="M79">
        <v>0.69633507853403143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526</v>
      </c>
      <c r="F80">
        <v>585</v>
      </c>
      <c r="G80">
        <v>248</v>
      </c>
      <c r="H80">
        <v>307</v>
      </c>
      <c r="I80">
        <v>0.66686674669867951</v>
      </c>
      <c r="J80">
        <v>0.67958656330749356</v>
      </c>
      <c r="K80">
        <v>0.63145258103241297</v>
      </c>
      <c r="L80">
        <v>0.66938152201578016</v>
      </c>
      <c r="M80">
        <v>0.655829596412556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551</v>
      </c>
      <c r="F81">
        <v>555</v>
      </c>
      <c r="G81">
        <v>278</v>
      </c>
      <c r="H81">
        <v>282</v>
      </c>
      <c r="I81">
        <v>0.66386554621848737</v>
      </c>
      <c r="J81">
        <v>0.66465621230398075</v>
      </c>
      <c r="K81">
        <v>0.66146458583433376</v>
      </c>
      <c r="L81">
        <v>0.66401542540371183</v>
      </c>
      <c r="M81">
        <v>0.6630824372759857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A929-33F9-4ADD-85FF-475ED87AD9B1}">
  <dimension ref="A2:C49"/>
  <sheetViews>
    <sheetView workbookViewId="0">
      <selection activeCell="B2" sqref="B2"/>
    </sheetView>
  </sheetViews>
  <sheetFormatPr defaultRowHeight="14.4" x14ac:dyDescent="0.3"/>
  <cols>
    <col min="1" max="1" width="16.33203125" bestFit="1" customWidth="1"/>
    <col min="2" max="2" width="17.77734375" bestFit="1" customWidth="1"/>
    <col min="3" max="3" width="15.6640625" bestFit="1" customWidth="1"/>
    <col min="4" max="4" width="12.33203125" bestFit="1" customWidth="1"/>
  </cols>
  <sheetData>
    <row r="2" spans="1:3" x14ac:dyDescent="0.3">
      <c r="A2" s="8" t="s">
        <v>3</v>
      </c>
      <c r="B2" t="s">
        <v>15</v>
      </c>
    </row>
    <row r="4" spans="1:3" x14ac:dyDescent="0.3">
      <c r="A4" s="8" t="s">
        <v>46</v>
      </c>
      <c r="B4" t="s">
        <v>47</v>
      </c>
      <c r="C4" t="s">
        <v>48</v>
      </c>
    </row>
    <row r="5" spans="1:3" x14ac:dyDescent="0.3">
      <c r="A5" s="6" t="s">
        <v>20</v>
      </c>
    </row>
    <row r="6" spans="1:3" x14ac:dyDescent="0.3">
      <c r="A6" s="7" t="s">
        <v>25</v>
      </c>
      <c r="B6">
        <v>0.63463385354141655</v>
      </c>
      <c r="C6">
        <v>0.63467512886928634</v>
      </c>
    </row>
    <row r="7" spans="1:3" x14ac:dyDescent="0.3">
      <c r="A7" s="7" t="s">
        <v>23</v>
      </c>
      <c r="B7">
        <v>0.55510204081632664</v>
      </c>
      <c r="C7">
        <v>0.55772661788902311</v>
      </c>
    </row>
    <row r="8" spans="1:3" x14ac:dyDescent="0.3">
      <c r="A8" s="7" t="s">
        <v>21</v>
      </c>
      <c r="B8">
        <v>0.63697478991596634</v>
      </c>
      <c r="C8">
        <v>0.64090887455763323</v>
      </c>
    </row>
    <row r="9" spans="1:3" x14ac:dyDescent="0.3">
      <c r="A9" s="7" t="s">
        <v>22</v>
      </c>
      <c r="B9">
        <v>0.63751500600240096</v>
      </c>
      <c r="C9">
        <v>0.64164820970988345</v>
      </c>
    </row>
    <row r="10" spans="1:3" x14ac:dyDescent="0.3">
      <c r="A10" s="7" t="s">
        <v>13</v>
      </c>
      <c r="B10">
        <v>0.62653061224489803</v>
      </c>
      <c r="C10">
        <v>0.62684460073727355</v>
      </c>
    </row>
    <row r="11" spans="1:3" x14ac:dyDescent="0.3">
      <c r="A11" s="7" t="s">
        <v>26</v>
      </c>
      <c r="B11">
        <v>0.65498199279711877</v>
      </c>
      <c r="C11">
        <v>0.65688948830266602</v>
      </c>
    </row>
    <row r="12" spans="1:3" x14ac:dyDescent="0.3">
      <c r="A12" s="7" t="s">
        <v>24</v>
      </c>
      <c r="B12">
        <v>0.62466986794717883</v>
      </c>
      <c r="C12">
        <v>0.6247169902326084</v>
      </c>
    </row>
    <row r="13" spans="1:3" x14ac:dyDescent="0.3">
      <c r="A13" s="7" t="s">
        <v>27</v>
      </c>
      <c r="B13">
        <v>0.66152460984393746</v>
      </c>
      <c r="C13">
        <v>0.66394357661430214</v>
      </c>
    </row>
    <row r="14" spans="1:3" x14ac:dyDescent="0.3">
      <c r="A14" s="6" t="s">
        <v>17</v>
      </c>
    </row>
    <row r="15" spans="1:3" x14ac:dyDescent="0.3">
      <c r="A15" s="7" t="s">
        <v>25</v>
      </c>
      <c r="B15">
        <v>0.63908296943231435</v>
      </c>
      <c r="C15">
        <v>0.63941581534480674</v>
      </c>
    </row>
    <row r="16" spans="1:3" x14ac:dyDescent="0.3">
      <c r="A16" s="7" t="s">
        <v>23</v>
      </c>
      <c r="B16">
        <v>0.55917030567685588</v>
      </c>
      <c r="C16">
        <v>0.56045629146957843</v>
      </c>
    </row>
    <row r="17" spans="1:3" x14ac:dyDescent="0.3">
      <c r="A17" s="7" t="s">
        <v>21</v>
      </c>
      <c r="B17">
        <v>0.63100436681222705</v>
      </c>
      <c r="C17">
        <v>0.63261254423626911</v>
      </c>
    </row>
    <row r="18" spans="1:3" x14ac:dyDescent="0.3">
      <c r="A18" s="7" t="s">
        <v>22</v>
      </c>
      <c r="B18">
        <v>0.63930131004366819</v>
      </c>
      <c r="C18">
        <v>0.64247757145255391</v>
      </c>
    </row>
    <row r="19" spans="1:3" x14ac:dyDescent="0.3">
      <c r="A19" s="7" t="s">
        <v>13</v>
      </c>
      <c r="B19">
        <v>0.6353711790393014</v>
      </c>
      <c r="C19">
        <v>0.63719697532988151</v>
      </c>
    </row>
    <row r="20" spans="1:3" x14ac:dyDescent="0.3">
      <c r="A20" s="7" t="s">
        <v>26</v>
      </c>
      <c r="B20">
        <v>0.66921397379912662</v>
      </c>
      <c r="C20">
        <v>0.67233029281098233</v>
      </c>
    </row>
    <row r="21" spans="1:3" x14ac:dyDescent="0.3">
      <c r="A21" s="7" t="s">
        <v>24</v>
      </c>
      <c r="B21">
        <v>0.63558951965065513</v>
      </c>
      <c r="C21">
        <v>0.63722918842977949</v>
      </c>
    </row>
    <row r="22" spans="1:3" x14ac:dyDescent="0.3">
      <c r="A22" s="7" t="s">
        <v>27</v>
      </c>
      <c r="B22">
        <v>0.67292576419213967</v>
      </c>
      <c r="C22">
        <v>0.67648855186378543</v>
      </c>
    </row>
    <row r="23" spans="1:3" x14ac:dyDescent="0.3">
      <c r="A23" s="6" t="s">
        <v>18</v>
      </c>
    </row>
    <row r="24" spans="1:3" x14ac:dyDescent="0.3">
      <c r="A24" s="7" t="s">
        <v>25</v>
      </c>
      <c r="B24">
        <v>0.59120171673819744</v>
      </c>
      <c r="C24">
        <v>0.59250399324724179</v>
      </c>
    </row>
    <row r="25" spans="1:3" x14ac:dyDescent="0.3">
      <c r="A25" s="7" t="s">
        <v>23</v>
      </c>
      <c r="B25">
        <v>0.50021459227467813</v>
      </c>
      <c r="C25">
        <v>0.50222368381803151</v>
      </c>
    </row>
    <row r="26" spans="1:3" x14ac:dyDescent="0.3">
      <c r="A26" s="7" t="s">
        <v>21</v>
      </c>
      <c r="B26">
        <v>0.60879828326180263</v>
      </c>
      <c r="C26">
        <v>0.60468380439604685</v>
      </c>
    </row>
    <row r="27" spans="1:3" x14ac:dyDescent="0.3">
      <c r="A27" s="7" t="s">
        <v>22</v>
      </c>
      <c r="B27">
        <v>0.60665236051502147</v>
      </c>
      <c r="C27">
        <v>0.60166363589970007</v>
      </c>
    </row>
    <row r="28" spans="1:3" x14ac:dyDescent="0.3">
      <c r="A28" s="7" t="s">
        <v>13</v>
      </c>
      <c r="B28">
        <v>0.60665236051502136</v>
      </c>
      <c r="C28">
        <v>0.60272719025935328</v>
      </c>
    </row>
    <row r="29" spans="1:3" x14ac:dyDescent="0.3">
      <c r="A29" s="7" t="s">
        <v>26</v>
      </c>
      <c r="B29">
        <v>0.6313304721030043</v>
      </c>
      <c r="C29">
        <v>0.63221438135633945</v>
      </c>
    </row>
    <row r="30" spans="1:3" x14ac:dyDescent="0.3">
      <c r="A30" s="7" t="s">
        <v>24</v>
      </c>
      <c r="B30">
        <v>0.60557939914163084</v>
      </c>
      <c r="C30">
        <v>0.601499536785296</v>
      </c>
    </row>
    <row r="31" spans="1:3" x14ac:dyDescent="0.3">
      <c r="A31" s="7" t="s">
        <v>27</v>
      </c>
      <c r="B31">
        <v>0.64399141630901291</v>
      </c>
      <c r="C31">
        <v>0.64603667567584999</v>
      </c>
    </row>
    <row r="32" spans="1:3" x14ac:dyDescent="0.3">
      <c r="A32" s="6" t="s">
        <v>19</v>
      </c>
    </row>
    <row r="33" spans="1:3" x14ac:dyDescent="0.3">
      <c r="A33" s="7" t="s">
        <v>25</v>
      </c>
      <c r="B33">
        <v>0.60333333333333328</v>
      </c>
      <c r="C33">
        <v>0.60402892978515754</v>
      </c>
    </row>
    <row r="34" spans="1:3" x14ac:dyDescent="0.3">
      <c r="A34" s="7" t="s">
        <v>23</v>
      </c>
      <c r="B34">
        <v>0.48444444444444451</v>
      </c>
      <c r="C34">
        <v>0.48737165600261323</v>
      </c>
    </row>
    <row r="35" spans="1:3" x14ac:dyDescent="0.3">
      <c r="A35" s="7" t="s">
        <v>21</v>
      </c>
      <c r="B35">
        <v>0.60222222222222221</v>
      </c>
      <c r="C35">
        <v>0.59956372585193773</v>
      </c>
    </row>
    <row r="36" spans="1:3" x14ac:dyDescent="0.3">
      <c r="A36" s="7" t="s">
        <v>22</v>
      </c>
      <c r="B36">
        <v>0.63249999999999995</v>
      </c>
      <c r="C36">
        <v>0.63365186037737864</v>
      </c>
    </row>
    <row r="37" spans="1:3" x14ac:dyDescent="0.3">
      <c r="A37" s="7" t="s">
        <v>13</v>
      </c>
      <c r="B37">
        <v>0.64027777777777772</v>
      </c>
      <c r="C37">
        <v>0.64171736819826841</v>
      </c>
    </row>
    <row r="38" spans="1:3" x14ac:dyDescent="0.3">
      <c r="A38" s="7" t="s">
        <v>26</v>
      </c>
      <c r="B38">
        <v>0.65472222222222221</v>
      </c>
      <c r="C38">
        <v>0.65766923411720302</v>
      </c>
    </row>
    <row r="39" spans="1:3" x14ac:dyDescent="0.3">
      <c r="A39" s="7" t="s">
        <v>24</v>
      </c>
      <c r="B39">
        <v>0.63916666666666677</v>
      </c>
      <c r="C39">
        <v>0.64042567242482418</v>
      </c>
    </row>
    <row r="40" spans="1:3" x14ac:dyDescent="0.3">
      <c r="A40" s="7" t="s">
        <v>27</v>
      </c>
      <c r="B40">
        <v>0.6677777777777778</v>
      </c>
      <c r="C40">
        <v>0.6718361099436122</v>
      </c>
    </row>
    <row r="41" spans="1:3" x14ac:dyDescent="0.3">
      <c r="A41" s="6" t="s">
        <v>14</v>
      </c>
    </row>
    <row r="42" spans="1:3" x14ac:dyDescent="0.3">
      <c r="A42" s="7" t="s">
        <v>25</v>
      </c>
      <c r="B42">
        <v>0.65</v>
      </c>
      <c r="C42">
        <v>0.65000609417234101</v>
      </c>
    </row>
    <row r="43" spans="1:3" x14ac:dyDescent="0.3">
      <c r="A43" s="7" t="s">
        <v>23</v>
      </c>
      <c r="B43">
        <v>0.61</v>
      </c>
      <c r="C43">
        <v>0.6106486773094868</v>
      </c>
    </row>
    <row r="44" spans="1:3" x14ac:dyDescent="0.3">
      <c r="A44" s="7" t="s">
        <v>21</v>
      </c>
      <c r="B44">
        <v>0.66157894736842104</v>
      </c>
      <c r="C44">
        <v>0.67612950739613253</v>
      </c>
    </row>
    <row r="45" spans="1:3" x14ac:dyDescent="0.3">
      <c r="A45" s="7" t="s">
        <v>22</v>
      </c>
      <c r="B45">
        <v>0.64078947368421046</v>
      </c>
      <c r="C45">
        <v>0.64690425307817889</v>
      </c>
    </row>
    <row r="46" spans="1:3" x14ac:dyDescent="0.3">
      <c r="A46" s="7" t="s">
        <v>13</v>
      </c>
      <c r="B46">
        <v>0.625</v>
      </c>
      <c r="C46">
        <v>0.62473171223070845</v>
      </c>
    </row>
    <row r="47" spans="1:3" x14ac:dyDescent="0.3">
      <c r="A47" s="7" t="s">
        <v>26</v>
      </c>
      <c r="B47">
        <v>0.67605263157894746</v>
      </c>
      <c r="C47">
        <v>0.67428459940399077</v>
      </c>
    </row>
    <row r="48" spans="1:3" x14ac:dyDescent="0.3">
      <c r="A48" s="7" t="s">
        <v>24</v>
      </c>
      <c r="B48">
        <v>0.64447368421052631</v>
      </c>
      <c r="C48">
        <v>0.6478495358226003</v>
      </c>
    </row>
    <row r="49" spans="1:3" x14ac:dyDescent="0.3">
      <c r="A49" s="7" t="s">
        <v>27</v>
      </c>
      <c r="B49">
        <v>0.67605263157894746</v>
      </c>
      <c r="C49">
        <v>0.67428459940399077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2041-8D82-47B7-81A5-671ADFA89F5C}">
  <dimension ref="A1:T67"/>
  <sheetViews>
    <sheetView tabSelected="1" topLeftCell="A28" workbookViewId="0">
      <selection activeCell="T39" sqref="T39:T43"/>
    </sheetView>
  </sheetViews>
  <sheetFormatPr defaultRowHeight="14.4" x14ac:dyDescent="0.3"/>
  <cols>
    <col min="8" max="8" width="9.44140625" customWidth="1"/>
  </cols>
  <sheetData>
    <row r="1" spans="1:4" x14ac:dyDescent="0.3">
      <c r="C1" t="str">
        <f>'Pivot tables'!B2</f>
        <v>LogReg</v>
      </c>
    </row>
    <row r="3" spans="1:4" x14ac:dyDescent="0.3">
      <c r="C3" t="s">
        <v>8</v>
      </c>
      <c r="D3" t="s">
        <v>11</v>
      </c>
    </row>
    <row r="5" spans="1:4" x14ac:dyDescent="0.3">
      <c r="A5" t="s">
        <v>20</v>
      </c>
      <c r="B5" t="s">
        <v>13</v>
      </c>
      <c r="C5">
        <f>GETPIVOTDATA("Average of Acc_avg",'Pivot tables'!$A$4,"feature","Prob","model_name","all")</f>
        <v>0.62653061224489803</v>
      </c>
      <c r="D5">
        <f>GETPIVOTDATA("Average of F_avg",'Pivot tables'!$A$4,"feature","Prob","model_name","all")</f>
        <v>0.62684460073727355</v>
      </c>
    </row>
    <row r="6" spans="1:4" x14ac:dyDescent="0.3">
      <c r="B6" t="s">
        <v>23</v>
      </c>
      <c r="C6">
        <f>GETPIVOTDATA("Average of Acc_avg",'Pivot tables'!$A$4,"feature","diff","model_name","all")</f>
        <v>0.55510204081632664</v>
      </c>
      <c r="D6">
        <f>GETPIVOTDATA("Average of F_avg",'Pivot tables'!$A$4,"feature","diff","model_name","all")</f>
        <v>0.55772661788902311</v>
      </c>
    </row>
    <row r="7" spans="1:4" x14ac:dyDescent="0.3">
      <c r="B7" t="s">
        <v>25</v>
      </c>
      <c r="C7">
        <f>GETPIVOTDATA("Average of Acc_avg",'Pivot tables'!$A$4,"feature","all_diff","model_name","all")</f>
        <v>0.63463385354141655</v>
      </c>
      <c r="D7">
        <f>GETPIVOTDATA("Average of F_avg",'Pivot tables'!$A$4,"feature","all_diff","model_name","all")</f>
        <v>0.63467512886928634</v>
      </c>
    </row>
    <row r="8" spans="1:4" x14ac:dyDescent="0.3">
      <c r="B8" t="s">
        <v>24</v>
      </c>
      <c r="C8">
        <f>GETPIVOTDATA("Average of Acc_avg",'Pivot tables'!$A$4,"feature","Prob_diff","model_name","all")</f>
        <v>0.62466986794717883</v>
      </c>
      <c r="D8">
        <f>GETPIVOTDATA("Average of F_avg",'Pivot tables'!$A$4,"feature","Prob_diff","model_name","all")</f>
        <v>0.6247169902326084</v>
      </c>
    </row>
    <row r="9" spans="1:4" x14ac:dyDescent="0.3">
      <c r="B9" t="s">
        <v>26</v>
      </c>
      <c r="C9">
        <f>GETPIVOTDATA("Average of Acc_avg",'Pivot tables'!$A$4,"feature","Prob_all_diff","model_name","all")</f>
        <v>0.65498199279711877</v>
      </c>
      <c r="D9">
        <f>GETPIVOTDATA("Average of F_avg",'Pivot tables'!$A$4,"feature","Prob_all_diff","model_name","all")</f>
        <v>0.65688948830266602</v>
      </c>
    </row>
    <row r="11" spans="1:4" x14ac:dyDescent="0.3">
      <c r="A11" t="s">
        <v>17</v>
      </c>
      <c r="B11" t="s">
        <v>13</v>
      </c>
      <c r="C11">
        <f>GETPIVOTDATA("Average of Acc_avg",'Pivot tables'!$A$4,"feature","Prob","model_name","Blip_large")</f>
        <v>0.6353711790393014</v>
      </c>
      <c r="D11">
        <f>GETPIVOTDATA("Average of F_avg",'Pivot tables'!$A$4,"feature","Prob","model_name","Blip_large")</f>
        <v>0.63719697532988151</v>
      </c>
    </row>
    <row r="12" spans="1:4" x14ac:dyDescent="0.3">
      <c r="B12" t="s">
        <v>23</v>
      </c>
      <c r="C12">
        <f>GETPIVOTDATA("Average of Acc_avg",'Pivot tables'!$A$4,"feature","diff","model_name","Blip_large")</f>
        <v>0.55917030567685588</v>
      </c>
      <c r="D12">
        <f>GETPIVOTDATA("Average of F_avg",'Pivot tables'!$A$4,"feature","diff","model_name","Blip_large")</f>
        <v>0.56045629146957843</v>
      </c>
    </row>
    <row r="13" spans="1:4" x14ac:dyDescent="0.3">
      <c r="B13" t="s">
        <v>25</v>
      </c>
      <c r="C13">
        <f>GETPIVOTDATA("Average of Acc_avg",'Pivot tables'!$A$4,"feature","all_diff","model_name","Blip_large")</f>
        <v>0.63908296943231435</v>
      </c>
      <c r="D13">
        <f>GETPIVOTDATA("Average of F_avg",'Pivot tables'!$A$4,"feature","all_diff","model_name","Blip_large")</f>
        <v>0.63941581534480674</v>
      </c>
    </row>
    <row r="14" spans="1:4" x14ac:dyDescent="0.3">
      <c r="B14" t="s">
        <v>24</v>
      </c>
      <c r="C14">
        <f>GETPIVOTDATA("Average of Acc_avg",'Pivot tables'!$A$4,"feature","Prob_diff","model_name","Blip_large")</f>
        <v>0.63558951965065513</v>
      </c>
      <c r="D14">
        <f>GETPIVOTDATA("Average of F_avg",'Pivot tables'!$A$4,"feature","Prob_diff","model_name","Blip_large")</f>
        <v>0.63722918842977949</v>
      </c>
    </row>
    <row r="15" spans="1:4" x14ac:dyDescent="0.3">
      <c r="B15" t="s">
        <v>26</v>
      </c>
      <c r="C15">
        <f>GETPIVOTDATA("Average of Acc_avg",'Pivot tables'!$A$4,"feature","Prob_all_diff","model_name","Blip_large")</f>
        <v>0.66921397379912662</v>
      </c>
      <c r="D15">
        <f>GETPIVOTDATA("Average of F_avg",'Pivot tables'!$A$4,"feature","Prob_all_diff","model_name","Blip_large")</f>
        <v>0.67233029281098233</v>
      </c>
    </row>
    <row r="17" spans="1:4" x14ac:dyDescent="0.3">
      <c r="A17" t="s">
        <v>18</v>
      </c>
      <c r="B17" t="s">
        <v>13</v>
      </c>
      <c r="C17">
        <f>GETPIVOTDATA("Average of Acc_avg",'Pivot tables'!$A$4,"feature","Prob","model_name","GiT_base")</f>
        <v>0.60665236051502136</v>
      </c>
      <c r="D17">
        <f>GETPIVOTDATA("Average of F_avg",'Pivot tables'!$A$4,"feature","Prob","model_name","GiT_base")</f>
        <v>0.60272719025935328</v>
      </c>
    </row>
    <row r="18" spans="1:4" x14ac:dyDescent="0.3">
      <c r="B18" t="s">
        <v>23</v>
      </c>
      <c r="C18">
        <f>GETPIVOTDATA("Average of Acc_avg",'Pivot tables'!$A$4,"feature","diff","model_name","GiT_base")</f>
        <v>0.50021459227467813</v>
      </c>
      <c r="D18">
        <f>GETPIVOTDATA("Average of F_avg",'Pivot tables'!$A$4,"feature","diff","model_name","GiT_base")</f>
        <v>0.50222368381803151</v>
      </c>
    </row>
    <row r="19" spans="1:4" x14ac:dyDescent="0.3">
      <c r="B19" t="s">
        <v>25</v>
      </c>
      <c r="C19">
        <f>GETPIVOTDATA("Average of Acc_avg",'Pivot tables'!$A$4,"feature","all_diff","model_name","GiT_base")</f>
        <v>0.59120171673819744</v>
      </c>
      <c r="D19">
        <f>GETPIVOTDATA("Average of F_avg",'Pivot tables'!$A$4,"feature","all_diff","model_name","GiT_base")</f>
        <v>0.59250399324724179</v>
      </c>
    </row>
    <row r="20" spans="1:4" x14ac:dyDescent="0.3">
      <c r="B20" t="s">
        <v>24</v>
      </c>
      <c r="C20">
        <f>GETPIVOTDATA("Average of Acc_avg",'Pivot tables'!$A$4,"feature","Prob_diff","model_name","GiT_base")</f>
        <v>0.60557939914163084</v>
      </c>
      <c r="D20">
        <f>GETPIVOTDATA("Average of F_avg",'Pivot tables'!$A$4,"feature","Prob_diff","model_name","GiT_base")</f>
        <v>0.601499536785296</v>
      </c>
    </row>
    <row r="21" spans="1:4" x14ac:dyDescent="0.3">
      <c r="B21" t="s">
        <v>26</v>
      </c>
      <c r="C21">
        <f>GETPIVOTDATA("Average of Acc_avg",'Pivot tables'!$A$4,"feature","Prob_all_diff","model_name","GiT_base")</f>
        <v>0.6313304721030043</v>
      </c>
      <c r="D21">
        <f>GETPIVOTDATA("Average of F_avg",'Pivot tables'!$A$4,"feature","Prob_all_diff","model_name","GiT_base")</f>
        <v>0.63221438135633945</v>
      </c>
    </row>
    <row r="23" spans="1:4" x14ac:dyDescent="0.3">
      <c r="A23" t="s">
        <v>19</v>
      </c>
      <c r="B23" t="s">
        <v>13</v>
      </c>
      <c r="C23">
        <f>GETPIVOTDATA("Average of Acc_avg",'Pivot tables'!$A$4,"feature","Prob","model_name","GiT_large")</f>
        <v>0.64027777777777772</v>
      </c>
      <c r="D23">
        <f>GETPIVOTDATA("Average of F_avg",'Pivot tables'!$A$4,"feature","Prob","model_name","GiT_large")</f>
        <v>0.64171736819826841</v>
      </c>
    </row>
    <row r="24" spans="1:4" x14ac:dyDescent="0.3">
      <c r="B24" t="s">
        <v>23</v>
      </c>
      <c r="C24">
        <f>GETPIVOTDATA("Average of Acc_avg",'Pivot tables'!$A$4,"feature","diff","model_name","GiT_large")</f>
        <v>0.48444444444444451</v>
      </c>
      <c r="D24">
        <f>GETPIVOTDATA("Average of F_avg",'Pivot tables'!$A$4,"feature","diff","model_name","GiT_large")</f>
        <v>0.48737165600261323</v>
      </c>
    </row>
    <row r="25" spans="1:4" x14ac:dyDescent="0.3">
      <c r="B25" t="s">
        <v>25</v>
      </c>
      <c r="C25">
        <f>GETPIVOTDATA("Average of Acc_avg",'Pivot tables'!$A$4,"feature","all_diff","model_name","GiT_large")</f>
        <v>0.60333333333333328</v>
      </c>
      <c r="D25">
        <f>GETPIVOTDATA("Average of F_avg",'Pivot tables'!$A$4,"feature","all_diff","model_name","GiT_large")</f>
        <v>0.60402892978515754</v>
      </c>
    </row>
    <row r="26" spans="1:4" x14ac:dyDescent="0.3">
      <c r="B26" t="s">
        <v>24</v>
      </c>
      <c r="C26">
        <f>GETPIVOTDATA("Average of Acc_avg",'Pivot tables'!$A$4,"feature","Prob_diff","model_name","GiT_large")</f>
        <v>0.63916666666666677</v>
      </c>
      <c r="D26">
        <f>GETPIVOTDATA("Average of F_avg",'Pivot tables'!$A$4,"feature","Prob_diff","model_name","GiT_large")</f>
        <v>0.64042567242482418</v>
      </c>
    </row>
    <row r="27" spans="1:4" x14ac:dyDescent="0.3">
      <c r="B27" t="s">
        <v>26</v>
      </c>
      <c r="C27">
        <f>GETPIVOTDATA("Average of Acc_avg",'Pivot tables'!$A$4,"feature","Prob_all_diff","model_name","GiT_large")</f>
        <v>0.65472222222222221</v>
      </c>
      <c r="D27">
        <f>GETPIVOTDATA("Average of F_avg",'Pivot tables'!$A$4,"feature","Prob_all_diff","model_name","GiT_large")</f>
        <v>0.65766923411720302</v>
      </c>
    </row>
    <row r="29" spans="1:4" x14ac:dyDescent="0.3">
      <c r="A29" t="s">
        <v>14</v>
      </c>
      <c r="B29" t="s">
        <v>13</v>
      </c>
      <c r="C29">
        <f>GETPIVOTDATA("Average of Acc_avg",'Pivot tables'!$A$4,"feature","Prob","model_name","Vilt")</f>
        <v>0.625</v>
      </c>
      <c r="D29">
        <f>GETPIVOTDATA("Average of F_avg",'Pivot tables'!$A$4,"feature","Prob","model_name","Vilt")</f>
        <v>0.62473171223070845</v>
      </c>
    </row>
    <row r="30" spans="1:4" x14ac:dyDescent="0.3">
      <c r="B30" t="s">
        <v>23</v>
      </c>
      <c r="C30">
        <f>GETPIVOTDATA("Average of Acc_avg",'Pivot tables'!$A$4,"feature","diff","model_name","Vilt")</f>
        <v>0.61</v>
      </c>
      <c r="D30">
        <f>GETPIVOTDATA("Average of F_avg",'Pivot tables'!$A$4,"feature","diff","model_name","Vilt")</f>
        <v>0.6106486773094868</v>
      </c>
    </row>
    <row r="31" spans="1:4" x14ac:dyDescent="0.3">
      <c r="B31" t="s">
        <v>25</v>
      </c>
      <c r="C31">
        <f>GETPIVOTDATA("Average of Acc_avg",'Pivot tables'!$A$4,"feature","all_diff","model_name","Vilt")</f>
        <v>0.65</v>
      </c>
      <c r="D31">
        <f>GETPIVOTDATA("Average of F_avg",'Pivot tables'!$A$4,"feature","all_diff","model_name","Vilt")</f>
        <v>0.65000609417234101</v>
      </c>
    </row>
    <row r="32" spans="1:4" x14ac:dyDescent="0.3">
      <c r="B32" t="s">
        <v>24</v>
      </c>
      <c r="C32">
        <f>GETPIVOTDATA("Average of Acc_avg",'Pivot tables'!$A$4,"feature","Prob_diff","model_name","Vilt")</f>
        <v>0.64447368421052631</v>
      </c>
      <c r="D32">
        <f>GETPIVOTDATA("Average of F_avg",'Pivot tables'!$A$4,"feature","Prob_diff","model_name","Vilt")</f>
        <v>0.6478495358226003</v>
      </c>
    </row>
    <row r="33" spans="1:20" x14ac:dyDescent="0.3">
      <c r="B33" t="s">
        <v>26</v>
      </c>
      <c r="C33">
        <f>GETPIVOTDATA("Average of Acc_avg",'Pivot tables'!$A$4,"feature","Prob_all_diff","model_name","Vilt")</f>
        <v>0.67605263157894746</v>
      </c>
      <c r="D33">
        <f>GETPIVOTDATA("Average of F_avg",'Pivot tables'!$A$4,"feature","Prob_all_diff","model_name","Vilt")</f>
        <v>0.67428459940399077</v>
      </c>
    </row>
    <row r="35" spans="1:20" x14ac:dyDescent="0.3">
      <c r="C35" t="s">
        <v>15</v>
      </c>
      <c r="E35" t="s">
        <v>16</v>
      </c>
      <c r="J35" t="s">
        <v>15</v>
      </c>
      <c r="L35" t="s">
        <v>16</v>
      </c>
    </row>
    <row r="37" spans="1:20" x14ac:dyDescent="0.3">
      <c r="C37" t="s">
        <v>8</v>
      </c>
      <c r="D37" t="s">
        <v>11</v>
      </c>
      <c r="E37" t="s">
        <v>8</v>
      </c>
      <c r="F37" t="s">
        <v>11</v>
      </c>
      <c r="J37" t="s">
        <v>8</v>
      </c>
      <c r="K37" t="s">
        <v>11</v>
      </c>
      <c r="L37" t="s">
        <v>8</v>
      </c>
      <c r="M37" t="s">
        <v>11</v>
      </c>
    </row>
    <row r="39" spans="1:20" x14ac:dyDescent="0.3">
      <c r="A39" t="s">
        <v>20</v>
      </c>
      <c r="B39" t="s">
        <v>13</v>
      </c>
      <c r="C39">
        <v>0.62653061224489803</v>
      </c>
      <c r="D39">
        <v>0.62684460073727355</v>
      </c>
      <c r="E39">
        <v>0.62671068427370957</v>
      </c>
      <c r="F39">
        <v>0.62706089876902538</v>
      </c>
      <c r="H39" t="s">
        <v>49</v>
      </c>
      <c r="I39" t="s">
        <v>50</v>
      </c>
      <c r="J39">
        <f t="shared" ref="J39:M43" si="0">ROUND(C39,3)</f>
        <v>0.627</v>
      </c>
      <c r="K39">
        <f t="shared" si="0"/>
        <v>0.627</v>
      </c>
      <c r="L39">
        <f t="shared" si="0"/>
        <v>0.627</v>
      </c>
      <c r="M39">
        <f t="shared" si="0"/>
        <v>0.627</v>
      </c>
      <c r="O39" t="str">
        <f>_xlfn.TEXTJOIN(" &amp; ",FALSE,H39:M39)&amp;" \\"</f>
        <v>\multirow{5}{*}{\textbf{combined}} &amp; $P$ &amp; 0.627 &amp; 0.627 &amp; 0.627 &amp; 0.627 \\</v>
      </c>
      <c r="T39" t="s">
        <v>59</v>
      </c>
    </row>
    <row r="40" spans="1:20" x14ac:dyDescent="0.3">
      <c r="B40" t="s">
        <v>23</v>
      </c>
      <c r="C40">
        <v>0.55510204081632664</v>
      </c>
      <c r="D40">
        <v>0.55772661788902311</v>
      </c>
      <c r="E40">
        <v>0.54423769507803121</v>
      </c>
      <c r="F40">
        <v>0.55100934447082039</v>
      </c>
      <c r="I40" t="s">
        <v>51</v>
      </c>
      <c r="J40">
        <f t="shared" si="0"/>
        <v>0.55500000000000005</v>
      </c>
      <c r="K40">
        <f t="shared" si="0"/>
        <v>0.55800000000000005</v>
      </c>
      <c r="L40">
        <f t="shared" si="0"/>
        <v>0.54400000000000004</v>
      </c>
      <c r="M40">
        <f t="shared" si="0"/>
        <v>0.55100000000000005</v>
      </c>
      <c r="O40" t="str">
        <f t="shared" ref="O40:O43" si="1">_xlfn.TEXTJOIN(" &amp; ",FALSE,H40:M40)&amp;" \\"</f>
        <v xml:space="preserve"> &amp; $D$ &amp; 0.555 &amp; 0.558 &amp; 0.544 &amp; 0.551 \\</v>
      </c>
      <c r="T40" t="s">
        <v>60</v>
      </c>
    </row>
    <row r="41" spans="1:20" x14ac:dyDescent="0.3">
      <c r="B41" t="s">
        <v>25</v>
      </c>
      <c r="C41">
        <v>0.63463385354141655</v>
      </c>
      <c r="D41">
        <v>0.63467512886928634</v>
      </c>
      <c r="E41">
        <v>0.66818727490996399</v>
      </c>
      <c r="F41">
        <v>0.66437152003417466</v>
      </c>
      <c r="I41" t="s">
        <v>52</v>
      </c>
      <c r="J41">
        <f t="shared" si="0"/>
        <v>0.63500000000000001</v>
      </c>
      <c r="K41">
        <f t="shared" si="0"/>
        <v>0.63500000000000001</v>
      </c>
      <c r="L41">
        <f t="shared" si="0"/>
        <v>0.66800000000000004</v>
      </c>
      <c r="M41">
        <f t="shared" si="0"/>
        <v>0.66400000000000003</v>
      </c>
      <c r="O41" t="str">
        <f t="shared" si="1"/>
        <v xml:space="preserve"> &amp; $Diff$ &amp; 0.635 &amp; 0.635 &amp; 0.668 &amp; 0.664 \\</v>
      </c>
      <c r="T41" t="s">
        <v>61</v>
      </c>
    </row>
    <row r="42" spans="1:20" x14ac:dyDescent="0.3">
      <c r="B42" t="s">
        <v>24</v>
      </c>
      <c r="C42">
        <v>0.62466986794717883</v>
      </c>
      <c r="D42">
        <v>0.6247169902326084</v>
      </c>
      <c r="E42">
        <v>0.6253901560624251</v>
      </c>
      <c r="F42">
        <v>0.62554942014061654</v>
      </c>
      <c r="I42" t="s">
        <v>53</v>
      </c>
      <c r="J42">
        <f t="shared" si="0"/>
        <v>0.625</v>
      </c>
      <c r="K42">
        <f t="shared" si="0"/>
        <v>0.625</v>
      </c>
      <c r="L42">
        <f t="shared" si="0"/>
        <v>0.625</v>
      </c>
      <c r="M42">
        <f t="shared" si="0"/>
        <v>0.626</v>
      </c>
      <c r="O42" t="str">
        <f t="shared" si="1"/>
        <v xml:space="preserve"> &amp; $P$ and $D$ &amp; 0.625 &amp; 0.625 &amp; 0.625 &amp; 0.626 \\</v>
      </c>
      <c r="T42" t="s">
        <v>62</v>
      </c>
    </row>
    <row r="43" spans="1:20" x14ac:dyDescent="0.3">
      <c r="B43" t="s">
        <v>26</v>
      </c>
      <c r="C43">
        <v>0.65498199279711877</v>
      </c>
      <c r="D43">
        <v>0.65688948830266602</v>
      </c>
      <c r="E43">
        <v>0.66734693877551021</v>
      </c>
      <c r="F43">
        <v>0.6703273838995345</v>
      </c>
      <c r="I43" t="s">
        <v>54</v>
      </c>
      <c r="J43">
        <f t="shared" si="0"/>
        <v>0.65500000000000003</v>
      </c>
      <c r="K43">
        <f t="shared" si="0"/>
        <v>0.65700000000000003</v>
      </c>
      <c r="L43">
        <f t="shared" si="0"/>
        <v>0.66700000000000004</v>
      </c>
      <c r="M43">
        <f t="shared" si="0"/>
        <v>0.67</v>
      </c>
      <c r="O43" t="str">
        <f t="shared" si="1"/>
        <v xml:space="preserve"> &amp; $P$ and $Diff$ &amp; 0.655 &amp; 0.657 &amp; 0.667 &amp; 0.67 \\</v>
      </c>
      <c r="T43" t="s">
        <v>63</v>
      </c>
    </row>
    <row r="45" spans="1:20" x14ac:dyDescent="0.3">
      <c r="A45" t="s">
        <v>17</v>
      </c>
      <c r="B45" t="s">
        <v>13</v>
      </c>
      <c r="C45">
        <v>0.6353711790393014</v>
      </c>
      <c r="D45">
        <v>0.63719697532988151</v>
      </c>
      <c r="E45">
        <v>0.63580786026200875</v>
      </c>
      <c r="F45">
        <v>0.63744162120069803</v>
      </c>
      <c r="H45" t="s">
        <v>55</v>
      </c>
      <c r="I45" t="s">
        <v>50</v>
      </c>
      <c r="J45">
        <f t="shared" ref="J45:M49" si="2">ROUND(C45,3)</f>
        <v>0.63500000000000001</v>
      </c>
      <c r="K45">
        <f t="shared" si="2"/>
        <v>0.63700000000000001</v>
      </c>
      <c r="L45">
        <f t="shared" si="2"/>
        <v>0.63600000000000001</v>
      </c>
      <c r="M45">
        <f t="shared" si="2"/>
        <v>0.63700000000000001</v>
      </c>
      <c r="O45" t="str">
        <f>_xlfn.TEXTJOIN(" &amp; ",FALSE,H45:M45)&amp;" \\"</f>
        <v>\multirow{5}{*}{\textbf{BLIP}} &amp; $P$ &amp; 0.635 &amp; 0.637 &amp; 0.636 &amp; 0.637 \\</v>
      </c>
      <c r="T45" t="s">
        <v>64</v>
      </c>
    </row>
    <row r="46" spans="1:20" x14ac:dyDescent="0.3">
      <c r="B46" t="s">
        <v>23</v>
      </c>
      <c r="C46">
        <v>0.55917030567685588</v>
      </c>
      <c r="D46">
        <v>0.56045629146957843</v>
      </c>
      <c r="E46">
        <v>0.54497816593886461</v>
      </c>
      <c r="F46">
        <v>0.53872017194566901</v>
      </c>
      <c r="I46" t="s">
        <v>51</v>
      </c>
      <c r="J46">
        <f t="shared" si="2"/>
        <v>0.55900000000000005</v>
      </c>
      <c r="K46">
        <f t="shared" si="2"/>
        <v>0.56000000000000005</v>
      </c>
      <c r="L46">
        <f t="shared" si="2"/>
        <v>0.54500000000000004</v>
      </c>
      <c r="M46">
        <f t="shared" si="2"/>
        <v>0.53900000000000003</v>
      </c>
      <c r="O46" t="str">
        <f t="shared" ref="O46:O49" si="3">_xlfn.TEXTJOIN(" &amp; ",FALSE,H46:M46)&amp;" \\"</f>
        <v xml:space="preserve"> &amp; $D$ &amp; 0.559 &amp; 0.56 &amp; 0.545 &amp; 0.539 \\</v>
      </c>
      <c r="T46" t="s">
        <v>65</v>
      </c>
    </row>
    <row r="47" spans="1:20" x14ac:dyDescent="0.3">
      <c r="B47" t="s">
        <v>25</v>
      </c>
      <c r="C47">
        <v>0.63908296943231435</v>
      </c>
      <c r="D47">
        <v>0.63941581534480674</v>
      </c>
      <c r="E47">
        <v>0.66331877729257649</v>
      </c>
      <c r="F47">
        <v>0.65985598139861745</v>
      </c>
      <c r="I47" t="s">
        <v>52</v>
      </c>
      <c r="J47">
        <f t="shared" si="2"/>
        <v>0.63900000000000001</v>
      </c>
      <c r="K47">
        <f t="shared" si="2"/>
        <v>0.63900000000000001</v>
      </c>
      <c r="L47">
        <f t="shared" si="2"/>
        <v>0.66300000000000003</v>
      </c>
      <c r="M47">
        <f t="shared" si="2"/>
        <v>0.66</v>
      </c>
      <c r="O47" t="str">
        <f t="shared" si="3"/>
        <v xml:space="preserve"> &amp; $Diff$ &amp; 0.639 &amp; 0.639 &amp; 0.663 &amp; 0.66 \\</v>
      </c>
      <c r="T47" t="s">
        <v>66</v>
      </c>
    </row>
    <row r="48" spans="1:20" x14ac:dyDescent="0.3">
      <c r="B48" t="s">
        <v>24</v>
      </c>
      <c r="C48">
        <v>0.63558951965065513</v>
      </c>
      <c r="D48">
        <v>0.63722918842977949</v>
      </c>
      <c r="E48">
        <v>0.63471615720524022</v>
      </c>
      <c r="F48">
        <v>0.63631860028190113</v>
      </c>
      <c r="I48" t="s">
        <v>53</v>
      </c>
      <c r="J48">
        <f t="shared" si="2"/>
        <v>0.63600000000000001</v>
      </c>
      <c r="K48">
        <f t="shared" si="2"/>
        <v>0.63700000000000001</v>
      </c>
      <c r="L48">
        <f t="shared" si="2"/>
        <v>0.63500000000000001</v>
      </c>
      <c r="M48">
        <f t="shared" si="2"/>
        <v>0.63600000000000001</v>
      </c>
      <c r="O48" t="str">
        <f t="shared" si="3"/>
        <v xml:space="preserve"> &amp; $P$ and $D$ &amp; 0.636 &amp; 0.637 &amp; 0.635 &amp; 0.636 \\</v>
      </c>
      <c r="T48" t="s">
        <v>67</v>
      </c>
    </row>
    <row r="49" spans="1:20" x14ac:dyDescent="0.3">
      <c r="B49" t="s">
        <v>26</v>
      </c>
      <c r="C49">
        <v>0.66921397379912662</v>
      </c>
      <c r="D49">
        <v>0.67233029281098233</v>
      </c>
      <c r="E49">
        <v>0.68973799126637547</v>
      </c>
      <c r="F49">
        <v>0.69320202480133297</v>
      </c>
      <c r="I49" t="s">
        <v>54</v>
      </c>
      <c r="J49">
        <f t="shared" si="2"/>
        <v>0.66900000000000004</v>
      </c>
      <c r="K49">
        <f t="shared" si="2"/>
        <v>0.67200000000000004</v>
      </c>
      <c r="L49">
        <f t="shared" si="2"/>
        <v>0.69</v>
      </c>
      <c r="M49">
        <f t="shared" si="2"/>
        <v>0.69299999999999995</v>
      </c>
      <c r="O49" t="str">
        <f t="shared" si="3"/>
        <v xml:space="preserve"> &amp; $P$ and $Diff$ &amp; 0.669 &amp; 0.672 &amp; 0.69 &amp; 0.693 \\</v>
      </c>
      <c r="T49" t="s">
        <v>68</v>
      </c>
    </row>
    <row r="51" spans="1:20" x14ac:dyDescent="0.3">
      <c r="A51" t="s">
        <v>18</v>
      </c>
      <c r="B51" t="s">
        <v>13</v>
      </c>
      <c r="C51">
        <v>0.60665236051502136</v>
      </c>
      <c r="D51">
        <v>0.60272719025935328</v>
      </c>
      <c r="E51">
        <v>0.60665236051502136</v>
      </c>
      <c r="F51">
        <v>0.6027287105402197</v>
      </c>
      <c r="H51" t="s">
        <v>56</v>
      </c>
      <c r="I51" t="s">
        <v>50</v>
      </c>
      <c r="J51">
        <f t="shared" ref="J51:M55" si="4">ROUND(C51,3)</f>
        <v>0.60699999999999998</v>
      </c>
      <c r="K51">
        <f t="shared" si="4"/>
        <v>0.60299999999999998</v>
      </c>
      <c r="L51">
        <f t="shared" si="4"/>
        <v>0.60699999999999998</v>
      </c>
      <c r="M51">
        <f t="shared" si="4"/>
        <v>0.60299999999999998</v>
      </c>
      <c r="O51" t="str">
        <f>_xlfn.TEXTJOIN(" &amp; ",FALSE,H51:M51)&amp;" \\"</f>
        <v>\multirow{5}{*}{\textbf{GIT-Base}} &amp; $P$ &amp; 0.607 &amp; 0.603 &amp; 0.607 &amp; 0.603 \\</v>
      </c>
      <c r="T51" t="s">
        <v>69</v>
      </c>
    </row>
    <row r="52" spans="1:20" x14ac:dyDescent="0.3">
      <c r="B52" t="s">
        <v>23</v>
      </c>
      <c r="C52">
        <v>0.50021459227467813</v>
      </c>
      <c r="D52">
        <v>0.50222368381803151</v>
      </c>
      <c r="E52">
        <v>0.50107296137339064</v>
      </c>
      <c r="F52">
        <v>0.47219279475733728</v>
      </c>
      <c r="I52" t="s">
        <v>51</v>
      </c>
      <c r="J52">
        <f t="shared" si="4"/>
        <v>0.5</v>
      </c>
      <c r="K52">
        <f t="shared" si="4"/>
        <v>0.502</v>
      </c>
      <c r="L52">
        <f t="shared" si="4"/>
        <v>0.501</v>
      </c>
      <c r="M52">
        <f t="shared" si="4"/>
        <v>0.47199999999999998</v>
      </c>
      <c r="O52" t="str">
        <f t="shared" ref="O52:O55" si="5">_xlfn.TEXTJOIN(" &amp; ",FALSE,H52:M52)&amp;" \\"</f>
        <v xml:space="preserve"> &amp; $D$ &amp; 0.5 &amp; 0.502 &amp; 0.501 &amp; 0.472 \\</v>
      </c>
      <c r="T52" t="s">
        <v>70</v>
      </c>
    </row>
    <row r="53" spans="1:20" x14ac:dyDescent="0.3">
      <c r="B53" t="s">
        <v>25</v>
      </c>
      <c r="C53">
        <v>0.59120171673819744</v>
      </c>
      <c r="D53">
        <v>0.59250399324724179</v>
      </c>
      <c r="E53">
        <v>0.59506437768240328</v>
      </c>
      <c r="F53">
        <v>0.59579476103936169</v>
      </c>
      <c r="I53" t="s">
        <v>52</v>
      </c>
      <c r="J53">
        <f t="shared" si="4"/>
        <v>0.59099999999999997</v>
      </c>
      <c r="K53">
        <f t="shared" si="4"/>
        <v>0.59299999999999997</v>
      </c>
      <c r="L53">
        <f t="shared" si="4"/>
        <v>0.59499999999999997</v>
      </c>
      <c r="M53">
        <f t="shared" si="4"/>
        <v>0.59599999999999997</v>
      </c>
      <c r="O53" t="str">
        <f t="shared" si="5"/>
        <v xml:space="preserve"> &amp; $Diff$ &amp; 0.591 &amp; 0.593 &amp; 0.595 &amp; 0.596 \\</v>
      </c>
      <c r="T53" t="s">
        <v>71</v>
      </c>
    </row>
    <row r="54" spans="1:20" x14ac:dyDescent="0.3">
      <c r="B54" t="s">
        <v>24</v>
      </c>
      <c r="C54">
        <v>0.60557939914163084</v>
      </c>
      <c r="D54">
        <v>0.601499536785296</v>
      </c>
      <c r="E54">
        <v>0.60557939914163095</v>
      </c>
      <c r="F54">
        <v>0.60138511327066113</v>
      </c>
      <c r="I54" t="s">
        <v>53</v>
      </c>
      <c r="J54">
        <f t="shared" si="4"/>
        <v>0.60599999999999998</v>
      </c>
      <c r="K54">
        <f t="shared" si="4"/>
        <v>0.60099999999999998</v>
      </c>
      <c r="L54">
        <f t="shared" si="4"/>
        <v>0.60599999999999998</v>
      </c>
      <c r="M54">
        <f t="shared" si="4"/>
        <v>0.60099999999999998</v>
      </c>
      <c r="O54" t="str">
        <f t="shared" si="5"/>
        <v xml:space="preserve"> &amp; $P$ and $D$ &amp; 0.606 &amp; 0.601 &amp; 0.606 &amp; 0.601 \\</v>
      </c>
      <c r="T54" t="s">
        <v>72</v>
      </c>
    </row>
    <row r="55" spans="1:20" x14ac:dyDescent="0.3">
      <c r="B55" t="s">
        <v>26</v>
      </c>
      <c r="C55">
        <v>0.6313304721030043</v>
      </c>
      <c r="D55">
        <v>0.63221438135633945</v>
      </c>
      <c r="E55">
        <v>0.6304721030042918</v>
      </c>
      <c r="F55">
        <v>0.63141425535356921</v>
      </c>
      <c r="I55" t="s">
        <v>54</v>
      </c>
      <c r="J55">
        <f t="shared" si="4"/>
        <v>0.63100000000000001</v>
      </c>
      <c r="K55">
        <f t="shared" si="4"/>
        <v>0.63200000000000001</v>
      </c>
      <c r="L55">
        <f t="shared" si="4"/>
        <v>0.63</v>
      </c>
      <c r="M55">
        <f t="shared" si="4"/>
        <v>0.63100000000000001</v>
      </c>
      <c r="O55" t="str">
        <f t="shared" si="5"/>
        <v xml:space="preserve"> &amp; $P$ and $Diff$ &amp; 0.631 &amp; 0.632 &amp; 0.63 &amp; 0.631 \\</v>
      </c>
      <c r="T55" t="s">
        <v>73</v>
      </c>
    </row>
    <row r="57" spans="1:20" x14ac:dyDescent="0.3">
      <c r="A57" t="s">
        <v>19</v>
      </c>
      <c r="B57" t="s">
        <v>13</v>
      </c>
      <c r="C57">
        <v>0.64027777777777772</v>
      </c>
      <c r="D57">
        <v>0.64171736819826841</v>
      </c>
      <c r="E57">
        <v>0.63777777777777778</v>
      </c>
      <c r="F57">
        <v>0.63914395036928451</v>
      </c>
      <c r="H57" t="s">
        <v>57</v>
      </c>
      <c r="I57" t="s">
        <v>50</v>
      </c>
      <c r="J57">
        <f t="shared" ref="J57:M61" si="6">ROUND(C57,3)</f>
        <v>0.64</v>
      </c>
      <c r="K57">
        <f t="shared" si="6"/>
        <v>0.64200000000000002</v>
      </c>
      <c r="L57">
        <f t="shared" si="6"/>
        <v>0.63800000000000001</v>
      </c>
      <c r="M57">
        <f t="shared" si="6"/>
        <v>0.63900000000000001</v>
      </c>
      <c r="O57" t="str">
        <f>_xlfn.TEXTJOIN(" &amp; ",FALSE,H57:M57)&amp;" \\"</f>
        <v>\multirow{5}{*}{\textbf{GIT-Large}} &amp; $P$ &amp; 0.64 &amp; 0.642 &amp; 0.638 &amp; 0.639 \\</v>
      </c>
      <c r="T57" t="s">
        <v>74</v>
      </c>
    </row>
    <row r="58" spans="1:20" x14ac:dyDescent="0.3">
      <c r="B58" t="s">
        <v>23</v>
      </c>
      <c r="C58">
        <v>0.48444444444444451</v>
      </c>
      <c r="D58">
        <v>0.48737165600261323</v>
      </c>
      <c r="E58">
        <v>0.51055555555555554</v>
      </c>
      <c r="F58">
        <v>0.47764341976319058</v>
      </c>
      <c r="I58" t="s">
        <v>51</v>
      </c>
      <c r="J58">
        <f t="shared" si="6"/>
        <v>0.48399999999999999</v>
      </c>
      <c r="K58">
        <f t="shared" si="6"/>
        <v>0.48699999999999999</v>
      </c>
      <c r="L58">
        <f t="shared" si="6"/>
        <v>0.51100000000000001</v>
      </c>
      <c r="M58">
        <f t="shared" si="6"/>
        <v>0.47799999999999998</v>
      </c>
      <c r="O58" t="str">
        <f t="shared" ref="O58:O61" si="7">_xlfn.TEXTJOIN(" &amp; ",FALSE,H58:M58)&amp;" \\"</f>
        <v xml:space="preserve"> &amp; $D$ &amp; 0.484 &amp; 0.487 &amp; 0.511 &amp; 0.478 \\</v>
      </c>
      <c r="T58" t="s">
        <v>75</v>
      </c>
    </row>
    <row r="59" spans="1:20" x14ac:dyDescent="0.3">
      <c r="B59" t="s">
        <v>25</v>
      </c>
      <c r="C59">
        <v>0.60333333333333328</v>
      </c>
      <c r="D59">
        <v>0.60402892978515754</v>
      </c>
      <c r="E59">
        <v>0.62583333333333324</v>
      </c>
      <c r="F59">
        <v>0.62534957696443549</v>
      </c>
      <c r="I59" t="s">
        <v>52</v>
      </c>
      <c r="J59">
        <f t="shared" si="6"/>
        <v>0.60299999999999998</v>
      </c>
      <c r="K59">
        <f t="shared" si="6"/>
        <v>0.60399999999999998</v>
      </c>
      <c r="L59">
        <f t="shared" si="6"/>
        <v>0.626</v>
      </c>
      <c r="M59">
        <f t="shared" si="6"/>
        <v>0.625</v>
      </c>
      <c r="O59" t="str">
        <f t="shared" si="7"/>
        <v xml:space="preserve"> &amp; $Diff$ &amp; 0.603 &amp; 0.604 &amp; 0.626 &amp; 0.625 \\</v>
      </c>
      <c r="T59" t="s">
        <v>76</v>
      </c>
    </row>
    <row r="60" spans="1:20" x14ac:dyDescent="0.3">
      <c r="B60" t="s">
        <v>24</v>
      </c>
      <c r="C60">
        <v>0.63916666666666677</v>
      </c>
      <c r="D60">
        <v>0.64042567242482418</v>
      </c>
      <c r="E60">
        <v>0.63722222222222213</v>
      </c>
      <c r="F60">
        <v>0.63842479241848338</v>
      </c>
      <c r="I60" t="s">
        <v>53</v>
      </c>
      <c r="J60">
        <f t="shared" si="6"/>
        <v>0.63900000000000001</v>
      </c>
      <c r="K60">
        <f t="shared" si="6"/>
        <v>0.64</v>
      </c>
      <c r="L60">
        <f t="shared" si="6"/>
        <v>0.63700000000000001</v>
      </c>
      <c r="M60">
        <f t="shared" si="6"/>
        <v>0.63800000000000001</v>
      </c>
      <c r="O60" t="str">
        <f t="shared" si="7"/>
        <v xml:space="preserve"> &amp; $P$ and $D$ &amp; 0.639 &amp; 0.64 &amp; 0.637 &amp; 0.638 \\</v>
      </c>
      <c r="T60" t="s">
        <v>77</v>
      </c>
    </row>
    <row r="61" spans="1:20" x14ac:dyDescent="0.3">
      <c r="B61" t="s">
        <v>26</v>
      </c>
      <c r="C61">
        <v>0.65472222222222221</v>
      </c>
      <c r="D61">
        <v>0.65766923411720302</v>
      </c>
      <c r="E61">
        <v>0.66861111111111104</v>
      </c>
      <c r="F61">
        <v>0.67125964070449096</v>
      </c>
      <c r="I61" t="s">
        <v>54</v>
      </c>
      <c r="J61">
        <f t="shared" si="6"/>
        <v>0.65500000000000003</v>
      </c>
      <c r="K61">
        <f t="shared" si="6"/>
        <v>0.65800000000000003</v>
      </c>
      <c r="L61">
        <f t="shared" si="6"/>
        <v>0.66900000000000004</v>
      </c>
      <c r="M61">
        <f t="shared" si="6"/>
        <v>0.67100000000000004</v>
      </c>
      <c r="O61" t="str">
        <f t="shared" si="7"/>
        <v xml:space="preserve"> &amp; $P$ and $Diff$ &amp; 0.655 &amp; 0.658 &amp; 0.669 &amp; 0.671 \\</v>
      </c>
      <c r="T61" t="s">
        <v>78</v>
      </c>
    </row>
    <row r="63" spans="1:20" x14ac:dyDescent="0.3">
      <c r="A63" t="s">
        <v>14</v>
      </c>
      <c r="B63" t="s">
        <v>13</v>
      </c>
      <c r="C63">
        <v>0.625</v>
      </c>
      <c r="D63">
        <v>0.62473171223070845</v>
      </c>
      <c r="E63">
        <v>0.62684210526315787</v>
      </c>
      <c r="F63">
        <v>0.62688528905998009</v>
      </c>
      <c r="H63" t="s">
        <v>58</v>
      </c>
      <c r="I63" t="s">
        <v>50</v>
      </c>
      <c r="J63">
        <f t="shared" ref="J63:M67" si="8">ROUND(C63,3)</f>
        <v>0.625</v>
      </c>
      <c r="K63">
        <f t="shared" si="8"/>
        <v>0.625</v>
      </c>
      <c r="L63">
        <f t="shared" si="8"/>
        <v>0.627</v>
      </c>
      <c r="M63">
        <f t="shared" si="8"/>
        <v>0.627</v>
      </c>
      <c r="O63" t="str">
        <f>_xlfn.TEXTJOIN(" &amp; ",FALSE,H63:M63)&amp;" \\"</f>
        <v>\multirow{5}{*}{\textbf{ViLT}} &amp; $P$ &amp; 0.625 &amp; 0.625 &amp; 0.627 &amp; 0.627 \\</v>
      </c>
      <c r="T63" t="s">
        <v>79</v>
      </c>
    </row>
    <row r="64" spans="1:20" x14ac:dyDescent="0.3">
      <c r="B64" t="s">
        <v>23</v>
      </c>
      <c r="C64">
        <v>0.61</v>
      </c>
      <c r="D64">
        <v>0.6106486773094868</v>
      </c>
      <c r="E64">
        <v>0.59710526315789481</v>
      </c>
      <c r="F64">
        <v>0.56479961949536195</v>
      </c>
      <c r="I64" t="s">
        <v>51</v>
      </c>
      <c r="J64">
        <f t="shared" si="8"/>
        <v>0.61</v>
      </c>
      <c r="K64">
        <f t="shared" si="8"/>
        <v>0.61099999999999999</v>
      </c>
      <c r="L64">
        <f t="shared" si="8"/>
        <v>0.59699999999999998</v>
      </c>
      <c r="M64">
        <f t="shared" si="8"/>
        <v>0.56499999999999995</v>
      </c>
      <c r="O64" t="str">
        <f t="shared" ref="O64:O67" si="9">_xlfn.TEXTJOIN(" &amp; ",FALSE,H64:M64)&amp;" \\"</f>
        <v xml:space="preserve"> &amp; $D$ &amp; 0.61 &amp; 0.611 &amp; 0.597 &amp; 0.565 \\</v>
      </c>
      <c r="T64" t="s">
        <v>80</v>
      </c>
    </row>
    <row r="65" spans="2:20" x14ac:dyDescent="0.3">
      <c r="B65" t="s">
        <v>25</v>
      </c>
      <c r="C65">
        <v>0.65</v>
      </c>
      <c r="D65">
        <v>0.65000609417234101</v>
      </c>
      <c r="E65">
        <v>0.70157894736842097</v>
      </c>
      <c r="F65">
        <v>0.68799121865746848</v>
      </c>
      <c r="I65" t="s">
        <v>52</v>
      </c>
      <c r="J65">
        <f t="shared" si="8"/>
        <v>0.65</v>
      </c>
      <c r="K65">
        <f t="shared" si="8"/>
        <v>0.65</v>
      </c>
      <c r="L65">
        <f t="shared" si="8"/>
        <v>0.70199999999999996</v>
      </c>
      <c r="M65">
        <f t="shared" si="8"/>
        <v>0.68799999999999994</v>
      </c>
      <c r="O65" t="str">
        <f t="shared" si="9"/>
        <v xml:space="preserve"> &amp; $Diff$ &amp; 0.65 &amp; 0.65 &amp; 0.702 &amp; 0.688 \\</v>
      </c>
      <c r="T65" t="s">
        <v>81</v>
      </c>
    </row>
    <row r="66" spans="2:20" x14ac:dyDescent="0.3">
      <c r="B66" t="s">
        <v>24</v>
      </c>
      <c r="C66">
        <v>0.64447368421052631</v>
      </c>
      <c r="D66">
        <v>0.6478495358226003</v>
      </c>
      <c r="E66">
        <v>0.64763157894736856</v>
      </c>
      <c r="F66">
        <v>0.65129287050022366</v>
      </c>
      <c r="I66" t="s">
        <v>53</v>
      </c>
      <c r="J66">
        <f t="shared" si="8"/>
        <v>0.64400000000000002</v>
      </c>
      <c r="K66">
        <f t="shared" si="8"/>
        <v>0.64800000000000002</v>
      </c>
      <c r="L66">
        <f t="shared" si="8"/>
        <v>0.64800000000000002</v>
      </c>
      <c r="M66">
        <f t="shared" si="8"/>
        <v>0.65100000000000002</v>
      </c>
      <c r="O66" t="str">
        <f t="shared" si="9"/>
        <v xml:space="preserve"> &amp; $P$ and $D$ &amp; 0.644 &amp; 0.648 &amp; 0.648 &amp; 0.651 \\</v>
      </c>
      <c r="T66" t="s">
        <v>82</v>
      </c>
    </row>
    <row r="67" spans="2:20" x14ac:dyDescent="0.3">
      <c r="B67" t="s">
        <v>26</v>
      </c>
      <c r="C67">
        <v>0.67605263157894746</v>
      </c>
      <c r="D67">
        <v>0.67428459940399077</v>
      </c>
      <c r="E67">
        <v>0.70210526315789479</v>
      </c>
      <c r="F67">
        <v>0.6969865103126599</v>
      </c>
      <c r="I67" t="s">
        <v>54</v>
      </c>
      <c r="J67">
        <f t="shared" si="8"/>
        <v>0.67600000000000005</v>
      </c>
      <c r="K67">
        <f t="shared" si="8"/>
        <v>0.67400000000000004</v>
      </c>
      <c r="L67">
        <f t="shared" si="8"/>
        <v>0.70199999999999996</v>
      </c>
      <c r="M67">
        <f t="shared" si="8"/>
        <v>0.69699999999999995</v>
      </c>
      <c r="O67" t="str">
        <f t="shared" si="9"/>
        <v xml:space="preserve"> &amp; $P$ and $Diff$ &amp; 0.676 &amp; 0.674 &amp; 0.702 &amp; 0.697 \\</v>
      </c>
      <c r="T67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105</v>
      </c>
      <c r="F2">
        <v>143</v>
      </c>
      <c r="G2">
        <v>47</v>
      </c>
      <c r="H2">
        <v>85</v>
      </c>
      <c r="I2">
        <v>0.65263157894736845</v>
      </c>
      <c r="J2">
        <v>0.69078947368421051</v>
      </c>
      <c r="K2">
        <v>0.55263157894736847</v>
      </c>
      <c r="L2">
        <v>0.6578947368421052</v>
      </c>
      <c r="M2">
        <v>0.6271929824561403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108</v>
      </c>
      <c r="F3">
        <v>141</v>
      </c>
      <c r="G3">
        <v>49</v>
      </c>
      <c r="H3">
        <v>82</v>
      </c>
      <c r="I3">
        <v>0.65526315789473688</v>
      </c>
      <c r="J3">
        <v>0.68789808917197448</v>
      </c>
      <c r="K3">
        <v>0.56842105263157894</v>
      </c>
      <c r="L3">
        <v>0.66014669926650371</v>
      </c>
      <c r="M3">
        <v>0.63228699551569512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119</v>
      </c>
      <c r="F4">
        <v>173</v>
      </c>
      <c r="G4">
        <v>56</v>
      </c>
      <c r="H4">
        <v>110</v>
      </c>
      <c r="I4">
        <v>0.63755458515283847</v>
      </c>
      <c r="J4">
        <v>0.68</v>
      </c>
      <c r="K4">
        <v>0.51965065502183405</v>
      </c>
      <c r="L4">
        <v>0.64047362755651238</v>
      </c>
      <c r="M4">
        <v>0.61130742049469966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128</v>
      </c>
      <c r="F5">
        <v>165</v>
      </c>
      <c r="G5">
        <v>64</v>
      </c>
      <c r="H5">
        <v>101</v>
      </c>
      <c r="I5">
        <v>0.63973799126637554</v>
      </c>
      <c r="J5">
        <v>0.66666666666666663</v>
      </c>
      <c r="K5">
        <v>0.55895196506550215</v>
      </c>
      <c r="L5">
        <v>0.64192577733199596</v>
      </c>
      <c r="M5">
        <v>0.62030075187969924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110</v>
      </c>
      <c r="F6">
        <v>173</v>
      </c>
      <c r="G6">
        <v>60</v>
      </c>
      <c r="H6">
        <v>123</v>
      </c>
      <c r="I6">
        <v>0.60729613733905574</v>
      </c>
      <c r="J6">
        <v>0.6470588235294118</v>
      </c>
      <c r="K6">
        <v>0.47210300429184548</v>
      </c>
      <c r="L6">
        <v>0.60240963855421692</v>
      </c>
      <c r="M6">
        <v>0.58445945945945943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110</v>
      </c>
      <c r="F7">
        <v>173</v>
      </c>
      <c r="G7">
        <v>60</v>
      </c>
      <c r="H7">
        <v>123</v>
      </c>
      <c r="I7">
        <v>0.60729613733905574</v>
      </c>
      <c r="J7">
        <v>0.6470588235294118</v>
      </c>
      <c r="K7">
        <v>0.47210300429184548</v>
      </c>
      <c r="L7">
        <v>0.60240963855421692</v>
      </c>
      <c r="M7">
        <v>0.58445945945945943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110</v>
      </c>
      <c r="F8">
        <v>126</v>
      </c>
      <c r="G8">
        <v>54</v>
      </c>
      <c r="H8">
        <v>70</v>
      </c>
      <c r="I8">
        <v>0.65555555555555556</v>
      </c>
      <c r="J8">
        <v>0.67073170731707321</v>
      </c>
      <c r="K8">
        <v>0.61111111111111116</v>
      </c>
      <c r="L8">
        <v>0.6578947368421052</v>
      </c>
      <c r="M8">
        <v>0.6428571428571429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110</v>
      </c>
      <c r="F9">
        <v>128</v>
      </c>
      <c r="G9">
        <v>52</v>
      </c>
      <c r="H9">
        <v>70</v>
      </c>
      <c r="I9">
        <v>0.66111111111111109</v>
      </c>
      <c r="J9">
        <v>0.67901234567901236</v>
      </c>
      <c r="K9">
        <v>0.61111111111111116</v>
      </c>
      <c r="L9">
        <v>0.66425120772946855</v>
      </c>
      <c r="M9">
        <v>0.64646464646464652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416</v>
      </c>
      <c r="F10">
        <v>617</v>
      </c>
      <c r="G10">
        <v>216</v>
      </c>
      <c r="H10">
        <v>417</v>
      </c>
      <c r="I10">
        <v>0.62004801920768304</v>
      </c>
      <c r="J10">
        <v>0.65822784810126578</v>
      </c>
      <c r="K10">
        <v>0.49939975990396152</v>
      </c>
      <c r="L10">
        <v>0.61886343350193396</v>
      </c>
      <c r="M10">
        <v>0.59671179883945846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435</v>
      </c>
      <c r="F11">
        <v>598</v>
      </c>
      <c r="G11">
        <v>235</v>
      </c>
      <c r="H11">
        <v>398</v>
      </c>
      <c r="I11">
        <v>0.62004801920768304</v>
      </c>
      <c r="J11">
        <v>0.64925373134328357</v>
      </c>
      <c r="K11">
        <v>0.52220888355342132</v>
      </c>
      <c r="L11">
        <v>0.61912894961571308</v>
      </c>
      <c r="M11">
        <v>0.60040160642570284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97</v>
      </c>
      <c r="F12">
        <v>157</v>
      </c>
      <c r="G12">
        <v>33</v>
      </c>
      <c r="H12">
        <v>93</v>
      </c>
      <c r="I12">
        <v>0.66842105263157892</v>
      </c>
      <c r="J12">
        <v>0.74615384615384617</v>
      </c>
      <c r="K12">
        <v>0.51052631578947372</v>
      </c>
      <c r="L12">
        <v>0.68309859154929575</v>
      </c>
      <c r="M12">
        <v>0.628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103</v>
      </c>
      <c r="F13">
        <v>153</v>
      </c>
      <c r="G13">
        <v>37</v>
      </c>
      <c r="H13">
        <v>87</v>
      </c>
      <c r="I13">
        <v>0.67368421052631577</v>
      </c>
      <c r="J13">
        <v>0.73571428571428577</v>
      </c>
      <c r="K13">
        <v>0.54210526315789476</v>
      </c>
      <c r="L13">
        <v>0.68666666666666665</v>
      </c>
      <c r="M13">
        <v>0.63749999999999996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107</v>
      </c>
      <c r="F14">
        <v>179</v>
      </c>
      <c r="G14">
        <v>50</v>
      </c>
      <c r="H14">
        <v>122</v>
      </c>
      <c r="I14">
        <v>0.62445414847161573</v>
      </c>
      <c r="J14">
        <v>0.68152866242038213</v>
      </c>
      <c r="K14">
        <v>0.46724890829694321</v>
      </c>
      <c r="L14">
        <v>0.62427071178529747</v>
      </c>
      <c r="M14">
        <v>0.59468438538205981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116</v>
      </c>
      <c r="F15">
        <v>170</v>
      </c>
      <c r="G15">
        <v>59</v>
      </c>
      <c r="H15">
        <v>113</v>
      </c>
      <c r="I15">
        <v>0.62445414847161573</v>
      </c>
      <c r="J15">
        <v>0.66285714285714281</v>
      </c>
      <c r="K15">
        <v>0.50655021834061131</v>
      </c>
      <c r="L15">
        <v>0.62432723358449937</v>
      </c>
      <c r="M15">
        <v>0.60070671378091878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104</v>
      </c>
      <c r="F16">
        <v>171</v>
      </c>
      <c r="G16">
        <v>62</v>
      </c>
      <c r="H16">
        <v>129</v>
      </c>
      <c r="I16">
        <v>0.59012875536480691</v>
      </c>
      <c r="J16">
        <v>0.62650602409638556</v>
      </c>
      <c r="K16">
        <v>0.44635193133047207</v>
      </c>
      <c r="L16">
        <v>0.57971014492753625</v>
      </c>
      <c r="M16">
        <v>0.56999999999999995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107</v>
      </c>
      <c r="F17">
        <v>170</v>
      </c>
      <c r="G17">
        <v>63</v>
      </c>
      <c r="H17">
        <v>126</v>
      </c>
      <c r="I17">
        <v>0.59442060085836912</v>
      </c>
      <c r="J17">
        <v>0.62941176470588234</v>
      </c>
      <c r="K17">
        <v>0.45922746781115881</v>
      </c>
      <c r="L17">
        <v>0.58598028477546538</v>
      </c>
      <c r="M17">
        <v>0.57432432432432434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98</v>
      </c>
      <c r="F18">
        <v>125</v>
      </c>
      <c r="G18">
        <v>55</v>
      </c>
      <c r="H18">
        <v>82</v>
      </c>
      <c r="I18">
        <v>0.61944444444444446</v>
      </c>
      <c r="J18">
        <v>0.64052287581699341</v>
      </c>
      <c r="K18">
        <v>0.5444444444444444</v>
      </c>
      <c r="L18">
        <v>0.61868686868686862</v>
      </c>
      <c r="M18">
        <v>0.60386473429951693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96</v>
      </c>
      <c r="F19">
        <v>126</v>
      </c>
      <c r="G19">
        <v>54</v>
      </c>
      <c r="H19">
        <v>84</v>
      </c>
      <c r="I19">
        <v>0.6166666666666667</v>
      </c>
      <c r="J19">
        <v>0.64</v>
      </c>
      <c r="K19">
        <v>0.53333333333333333</v>
      </c>
      <c r="L19">
        <v>0.61538461538461531</v>
      </c>
      <c r="M19">
        <v>0.6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393</v>
      </c>
      <c r="F20">
        <v>654</v>
      </c>
      <c r="G20">
        <v>179</v>
      </c>
      <c r="H20">
        <v>440</v>
      </c>
      <c r="I20">
        <v>0.62845138055222094</v>
      </c>
      <c r="J20">
        <v>0.68706293706293708</v>
      </c>
      <c r="K20">
        <v>0.4717887154861945</v>
      </c>
      <c r="L20">
        <v>0.62960589554629931</v>
      </c>
      <c r="M20">
        <v>0.59780621572212067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438</v>
      </c>
      <c r="F21">
        <v>617</v>
      </c>
      <c r="G21">
        <v>216</v>
      </c>
      <c r="H21">
        <v>395</v>
      </c>
      <c r="I21">
        <v>0.63325330132052826</v>
      </c>
      <c r="J21">
        <v>0.66972477064220182</v>
      </c>
      <c r="K21">
        <v>0.5258103241296519</v>
      </c>
      <c r="L21">
        <v>0.63496665700202948</v>
      </c>
      <c r="M21">
        <v>0.60968379446640319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95</v>
      </c>
      <c r="F22">
        <v>157</v>
      </c>
      <c r="G22">
        <v>33</v>
      </c>
      <c r="H22">
        <v>95</v>
      </c>
      <c r="I22">
        <v>0.66315789473684206</v>
      </c>
      <c r="J22">
        <v>0.7421875</v>
      </c>
      <c r="K22">
        <v>0.5</v>
      </c>
      <c r="L22">
        <v>0.6766381766381766</v>
      </c>
      <c r="M22">
        <v>0.62301587301587302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98</v>
      </c>
      <c r="F23">
        <v>151</v>
      </c>
      <c r="G23">
        <v>39</v>
      </c>
      <c r="H23">
        <v>92</v>
      </c>
      <c r="I23">
        <v>0.65526315789473688</v>
      </c>
      <c r="J23">
        <v>0.71532846715328469</v>
      </c>
      <c r="K23">
        <v>0.51578947368421058</v>
      </c>
      <c r="L23">
        <v>0.66395663956639572</v>
      </c>
      <c r="M23">
        <v>0.62139917695473246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116</v>
      </c>
      <c r="F24">
        <v>176</v>
      </c>
      <c r="G24">
        <v>53</v>
      </c>
      <c r="H24">
        <v>113</v>
      </c>
      <c r="I24">
        <v>0.63755458515283847</v>
      </c>
      <c r="J24">
        <v>0.68639053254437865</v>
      </c>
      <c r="K24">
        <v>0.50655021834061131</v>
      </c>
      <c r="L24">
        <v>0.6408839779005524</v>
      </c>
      <c r="M24">
        <v>0.60899653979238755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121</v>
      </c>
      <c r="F25">
        <v>169</v>
      </c>
      <c r="G25">
        <v>60</v>
      </c>
      <c r="H25">
        <v>108</v>
      </c>
      <c r="I25">
        <v>0.63318777292576423</v>
      </c>
      <c r="J25">
        <v>0.66850828729281764</v>
      </c>
      <c r="K25">
        <v>0.52838427947598254</v>
      </c>
      <c r="L25">
        <v>0.63483735571878275</v>
      </c>
      <c r="M25">
        <v>0.61010830324909748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104</v>
      </c>
      <c r="F26">
        <v>179</v>
      </c>
      <c r="G26">
        <v>54</v>
      </c>
      <c r="H26">
        <v>129</v>
      </c>
      <c r="I26">
        <v>0.60729613733905574</v>
      </c>
      <c r="J26">
        <v>0.65822784810126578</v>
      </c>
      <c r="K26">
        <v>0.44635193133047207</v>
      </c>
      <c r="L26">
        <v>0.60115606936416177</v>
      </c>
      <c r="M26">
        <v>0.58116883116883122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102</v>
      </c>
      <c r="F27">
        <v>180</v>
      </c>
      <c r="G27">
        <v>53</v>
      </c>
      <c r="H27">
        <v>131</v>
      </c>
      <c r="I27">
        <v>0.60515021459227469</v>
      </c>
      <c r="J27">
        <v>0.65806451612903227</v>
      </c>
      <c r="K27">
        <v>0.4377682403433476</v>
      </c>
      <c r="L27">
        <v>0.5978898007033997</v>
      </c>
      <c r="M27">
        <v>0.5787781350482315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101</v>
      </c>
      <c r="F28">
        <v>128</v>
      </c>
      <c r="G28">
        <v>52</v>
      </c>
      <c r="H28">
        <v>79</v>
      </c>
      <c r="I28">
        <v>0.63611111111111107</v>
      </c>
      <c r="J28">
        <v>0.66013071895424835</v>
      </c>
      <c r="K28">
        <v>0.56111111111111112</v>
      </c>
      <c r="L28">
        <v>0.63762626262626265</v>
      </c>
      <c r="M28">
        <v>0.61835748792270528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99</v>
      </c>
      <c r="F29">
        <v>130</v>
      </c>
      <c r="G29">
        <v>50</v>
      </c>
      <c r="H29">
        <v>81</v>
      </c>
      <c r="I29">
        <v>0.63611111111111107</v>
      </c>
      <c r="J29">
        <v>0.66442953020134232</v>
      </c>
      <c r="K29">
        <v>0.55000000000000004</v>
      </c>
      <c r="L29">
        <v>0.63788659793814428</v>
      </c>
      <c r="M29">
        <v>0.61611374407582942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389</v>
      </c>
      <c r="F30">
        <v>663</v>
      </c>
      <c r="G30">
        <v>170</v>
      </c>
      <c r="H30">
        <v>444</v>
      </c>
      <c r="I30">
        <v>0.63145258103241297</v>
      </c>
      <c r="J30">
        <v>0.69588550983899822</v>
      </c>
      <c r="K30">
        <v>0.46698679471788718</v>
      </c>
      <c r="L30">
        <v>0.63375692407950479</v>
      </c>
      <c r="M30">
        <v>0.59891598915989164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384</v>
      </c>
      <c r="F31">
        <v>668</v>
      </c>
      <c r="G31">
        <v>165</v>
      </c>
      <c r="H31">
        <v>449</v>
      </c>
      <c r="I31">
        <v>0.63145258103241297</v>
      </c>
      <c r="J31">
        <v>0.69945355191256831</v>
      </c>
      <c r="K31">
        <v>0.460984393757503</v>
      </c>
      <c r="L31">
        <v>0.63387256520303736</v>
      </c>
      <c r="M31">
        <v>0.59803043867502237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125</v>
      </c>
      <c r="F32">
        <v>108</v>
      </c>
      <c r="G32">
        <v>82</v>
      </c>
      <c r="H32">
        <v>65</v>
      </c>
      <c r="I32">
        <v>0.61315789473684212</v>
      </c>
      <c r="J32">
        <v>0.60386473429951693</v>
      </c>
      <c r="K32">
        <v>0.65789473684210531</v>
      </c>
      <c r="L32">
        <v>0.61394891944990182</v>
      </c>
      <c r="M32">
        <v>0.62427745664739887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128</v>
      </c>
      <c r="F33">
        <v>104</v>
      </c>
      <c r="G33">
        <v>86</v>
      </c>
      <c r="H33">
        <v>62</v>
      </c>
      <c r="I33">
        <v>0.61052631578947369</v>
      </c>
      <c r="J33">
        <v>0.59813084112149528</v>
      </c>
      <c r="K33">
        <v>0.67368421052631577</v>
      </c>
      <c r="L33">
        <v>0.6118546845124283</v>
      </c>
      <c r="M33">
        <v>0.62650602409638556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130</v>
      </c>
      <c r="F34">
        <v>125</v>
      </c>
      <c r="G34">
        <v>104</v>
      </c>
      <c r="H34">
        <v>99</v>
      </c>
      <c r="I34">
        <v>0.55676855895196509</v>
      </c>
      <c r="J34">
        <v>0.55555555555555558</v>
      </c>
      <c r="K34">
        <v>0.56768558951965065</v>
      </c>
      <c r="L34">
        <v>0.55793991416309019</v>
      </c>
      <c r="M34">
        <v>0.5580357142857143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115</v>
      </c>
      <c r="F35">
        <v>128</v>
      </c>
      <c r="G35">
        <v>101</v>
      </c>
      <c r="H35">
        <v>114</v>
      </c>
      <c r="I35">
        <v>0.53056768558951961</v>
      </c>
      <c r="J35">
        <v>0.53240740740740744</v>
      </c>
      <c r="K35">
        <v>0.50218340611353707</v>
      </c>
      <c r="L35">
        <v>0.52607502287282704</v>
      </c>
      <c r="M35">
        <v>0.52892561983471076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130</v>
      </c>
      <c r="F36">
        <v>118</v>
      </c>
      <c r="G36">
        <v>115</v>
      </c>
      <c r="H36">
        <v>103</v>
      </c>
      <c r="I36">
        <v>0.53218884120171672</v>
      </c>
      <c r="J36">
        <v>0.53061224489795922</v>
      </c>
      <c r="K36">
        <v>0.55793991416309008</v>
      </c>
      <c r="L36">
        <v>0.53586150041220115</v>
      </c>
      <c r="M36">
        <v>0.5339366515837104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217</v>
      </c>
      <c r="F37">
        <v>37</v>
      </c>
      <c r="G37">
        <v>196</v>
      </c>
      <c r="H37">
        <v>16</v>
      </c>
      <c r="I37">
        <v>0.54506437768240346</v>
      </c>
      <c r="J37">
        <v>0.52542372881355937</v>
      </c>
      <c r="K37">
        <v>0.93133047210300424</v>
      </c>
      <c r="L37">
        <v>0.5755968169761273</v>
      </c>
      <c r="M37">
        <v>0.69811320754716977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97</v>
      </c>
      <c r="F38">
        <v>90</v>
      </c>
      <c r="G38">
        <v>90</v>
      </c>
      <c r="H38">
        <v>83</v>
      </c>
      <c r="I38">
        <v>0.51944444444444449</v>
      </c>
      <c r="J38">
        <v>0.51871657754010692</v>
      </c>
      <c r="K38">
        <v>0.53888888888888886</v>
      </c>
      <c r="L38">
        <v>0.52262931034482762</v>
      </c>
      <c r="M38">
        <v>0.52023121387283233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2</v>
      </c>
      <c r="F39">
        <v>178</v>
      </c>
      <c r="G39">
        <v>2</v>
      </c>
      <c r="H39">
        <v>178</v>
      </c>
      <c r="I39">
        <v>0.5</v>
      </c>
      <c r="J39">
        <v>0.5</v>
      </c>
      <c r="K39">
        <v>1.1111111111111099E-2</v>
      </c>
      <c r="L39">
        <v>5.10204081632653E-2</v>
      </c>
      <c r="M39">
        <v>0.5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495</v>
      </c>
      <c r="F40">
        <v>463</v>
      </c>
      <c r="G40">
        <v>370</v>
      </c>
      <c r="H40">
        <v>338</v>
      </c>
      <c r="I40">
        <v>0.57503001200480197</v>
      </c>
      <c r="J40">
        <v>0.5722543352601156</v>
      </c>
      <c r="K40">
        <v>0.59423769507803126</v>
      </c>
      <c r="L40">
        <v>0.5765199161425576</v>
      </c>
      <c r="M40">
        <v>0.57802746566791507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248</v>
      </c>
      <c r="F41">
        <v>634</v>
      </c>
      <c r="G41">
        <v>199</v>
      </c>
      <c r="H41">
        <v>585</v>
      </c>
      <c r="I41">
        <v>0.52941176470588236</v>
      </c>
      <c r="J41">
        <v>0.55480984340044748</v>
      </c>
      <c r="K41">
        <v>0.297719087635054</v>
      </c>
      <c r="L41">
        <v>0.47310186951545208</v>
      </c>
      <c r="M41">
        <v>0.52009844134536509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109</v>
      </c>
      <c r="F42">
        <v>140</v>
      </c>
      <c r="G42">
        <v>50</v>
      </c>
      <c r="H42">
        <v>81</v>
      </c>
      <c r="I42">
        <v>0.65526315789473688</v>
      </c>
      <c r="J42">
        <v>0.68553459119496851</v>
      </c>
      <c r="K42">
        <v>0.5736842105263158</v>
      </c>
      <c r="L42">
        <v>0.65980629539951574</v>
      </c>
      <c r="M42">
        <v>0.63348416289592757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110</v>
      </c>
      <c r="F43">
        <v>141</v>
      </c>
      <c r="G43">
        <v>49</v>
      </c>
      <c r="H43">
        <v>80</v>
      </c>
      <c r="I43">
        <v>0.66052631578947374</v>
      </c>
      <c r="J43">
        <v>0.69182389937106914</v>
      </c>
      <c r="K43">
        <v>0.57894736842105265</v>
      </c>
      <c r="L43">
        <v>0.66585956416464886</v>
      </c>
      <c r="M43">
        <v>0.63800904977375561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120</v>
      </c>
      <c r="F44">
        <v>172</v>
      </c>
      <c r="G44">
        <v>57</v>
      </c>
      <c r="H44">
        <v>109</v>
      </c>
      <c r="I44">
        <v>0.63755458515283847</v>
      </c>
      <c r="J44">
        <v>0.67796610169491522</v>
      </c>
      <c r="K44">
        <v>0.5240174672489083</v>
      </c>
      <c r="L44">
        <v>0.64034151547491991</v>
      </c>
      <c r="M44">
        <v>0.61209964412811391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122</v>
      </c>
      <c r="F45">
        <v>170</v>
      </c>
      <c r="G45">
        <v>59</v>
      </c>
      <c r="H45">
        <v>107</v>
      </c>
      <c r="I45">
        <v>0.63755458515283847</v>
      </c>
      <c r="J45">
        <v>0.67403314917127077</v>
      </c>
      <c r="K45">
        <v>0.53275109170305679</v>
      </c>
      <c r="L45">
        <v>0.64008394543546687</v>
      </c>
      <c r="M45">
        <v>0.61371841155234652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109</v>
      </c>
      <c r="F46">
        <v>173</v>
      </c>
      <c r="G46">
        <v>60</v>
      </c>
      <c r="H46">
        <v>124</v>
      </c>
      <c r="I46">
        <v>0.60515021459227469</v>
      </c>
      <c r="J46">
        <v>0.6449704142011834</v>
      </c>
      <c r="K46">
        <v>0.46781115879828328</v>
      </c>
      <c r="L46">
        <v>0.59955995599559953</v>
      </c>
      <c r="M46">
        <v>0.5824915824915825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109</v>
      </c>
      <c r="F47">
        <v>174</v>
      </c>
      <c r="G47">
        <v>59</v>
      </c>
      <c r="H47">
        <v>124</v>
      </c>
      <c r="I47">
        <v>0.60729613733905574</v>
      </c>
      <c r="J47">
        <v>0.64880952380952384</v>
      </c>
      <c r="K47">
        <v>0.46781115879828328</v>
      </c>
      <c r="L47">
        <v>0.60220994475138123</v>
      </c>
      <c r="M47">
        <v>0.58389261744966447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110</v>
      </c>
      <c r="F48">
        <v>127</v>
      </c>
      <c r="G48">
        <v>53</v>
      </c>
      <c r="H48">
        <v>70</v>
      </c>
      <c r="I48">
        <v>0.65833333333333333</v>
      </c>
      <c r="J48">
        <v>0.67484662576687116</v>
      </c>
      <c r="K48">
        <v>0.61111111111111116</v>
      </c>
      <c r="L48">
        <v>0.66105769230769218</v>
      </c>
      <c r="M48">
        <v>0.64467005076142136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110</v>
      </c>
      <c r="F49">
        <v>125</v>
      </c>
      <c r="G49">
        <v>55</v>
      </c>
      <c r="H49">
        <v>70</v>
      </c>
      <c r="I49">
        <v>0.65277777777777779</v>
      </c>
      <c r="J49">
        <v>0.66666666666666663</v>
      </c>
      <c r="K49">
        <v>0.61111111111111116</v>
      </c>
      <c r="L49">
        <v>0.65476190476190477</v>
      </c>
      <c r="M49">
        <v>0.64102564102564108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420</v>
      </c>
      <c r="F50">
        <v>611</v>
      </c>
      <c r="G50">
        <v>222</v>
      </c>
      <c r="H50">
        <v>413</v>
      </c>
      <c r="I50">
        <v>0.6188475390156063</v>
      </c>
      <c r="J50">
        <v>0.65420560747663548</v>
      </c>
      <c r="K50">
        <v>0.50420168067226889</v>
      </c>
      <c r="L50">
        <v>0.61746545133784181</v>
      </c>
      <c r="M50">
        <v>0.5966796875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432</v>
      </c>
      <c r="F51">
        <v>595</v>
      </c>
      <c r="G51">
        <v>238</v>
      </c>
      <c r="H51">
        <v>401</v>
      </c>
      <c r="I51">
        <v>0.61644657863145258</v>
      </c>
      <c r="J51">
        <v>0.64477611940298507</v>
      </c>
      <c r="K51">
        <v>0.51860744297719086</v>
      </c>
      <c r="L51">
        <v>0.61485909479077705</v>
      </c>
      <c r="M51">
        <v>0.59738955823293172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132</v>
      </c>
      <c r="F52">
        <v>128</v>
      </c>
      <c r="G52">
        <v>62</v>
      </c>
      <c r="H52">
        <v>58</v>
      </c>
      <c r="I52">
        <v>0.68421052631578949</v>
      </c>
      <c r="J52">
        <v>0.68041237113402064</v>
      </c>
      <c r="K52">
        <v>0.69473684210526321</v>
      </c>
      <c r="L52">
        <v>0.68322981366459634</v>
      </c>
      <c r="M52">
        <v>0.68817204301075274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163</v>
      </c>
      <c r="F53">
        <v>107</v>
      </c>
      <c r="G53">
        <v>83</v>
      </c>
      <c r="H53">
        <v>27</v>
      </c>
      <c r="I53">
        <v>0.71052631578947367</v>
      </c>
      <c r="J53">
        <v>0.66260162601626016</v>
      </c>
      <c r="K53">
        <v>0.85789473684210527</v>
      </c>
      <c r="L53">
        <v>0.6942078364565587</v>
      </c>
      <c r="M53">
        <v>0.79850746268656714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153</v>
      </c>
      <c r="F54">
        <v>141</v>
      </c>
      <c r="G54">
        <v>88</v>
      </c>
      <c r="H54">
        <v>76</v>
      </c>
      <c r="I54">
        <v>0.64192139737991272</v>
      </c>
      <c r="J54">
        <v>0.63485477178423233</v>
      </c>
      <c r="K54">
        <v>0.66812227074235808</v>
      </c>
      <c r="L54">
        <v>0.64124056999161771</v>
      </c>
      <c r="M54">
        <v>0.64976958525345618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180</v>
      </c>
      <c r="F55">
        <v>137</v>
      </c>
      <c r="G55">
        <v>92</v>
      </c>
      <c r="H55">
        <v>49</v>
      </c>
      <c r="I55">
        <v>0.69213973799126638</v>
      </c>
      <c r="J55">
        <v>0.66176470588235292</v>
      </c>
      <c r="K55">
        <v>0.78602620087336239</v>
      </c>
      <c r="L55">
        <v>0.68337129840546695</v>
      </c>
      <c r="M55">
        <v>0.73655913978494625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129</v>
      </c>
      <c r="F56">
        <v>131</v>
      </c>
      <c r="G56">
        <v>102</v>
      </c>
      <c r="H56">
        <v>104</v>
      </c>
      <c r="I56">
        <v>0.55793991416309008</v>
      </c>
      <c r="J56">
        <v>0.55844155844155841</v>
      </c>
      <c r="K56">
        <v>0.55364806866952787</v>
      </c>
      <c r="L56">
        <v>0.55747623163353499</v>
      </c>
      <c r="M56">
        <v>0.55744680851063833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155</v>
      </c>
      <c r="F57">
        <v>125</v>
      </c>
      <c r="G57">
        <v>108</v>
      </c>
      <c r="H57">
        <v>78</v>
      </c>
      <c r="I57">
        <v>0.60085836909871249</v>
      </c>
      <c r="J57">
        <v>0.58935361216730042</v>
      </c>
      <c r="K57">
        <v>0.66523605150214593</v>
      </c>
      <c r="L57">
        <v>0.60311284046692604</v>
      </c>
      <c r="M57">
        <v>0.61576354679802958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107</v>
      </c>
      <c r="F58">
        <v>90</v>
      </c>
      <c r="G58">
        <v>90</v>
      </c>
      <c r="H58">
        <v>73</v>
      </c>
      <c r="I58">
        <v>0.54722222222222228</v>
      </c>
      <c r="J58">
        <v>0.54314720812182737</v>
      </c>
      <c r="K58">
        <v>0.59444444444444444</v>
      </c>
      <c r="L58">
        <v>0.5526859504132231</v>
      </c>
      <c r="M58">
        <v>0.55214723926380371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138</v>
      </c>
      <c r="F59">
        <v>88</v>
      </c>
      <c r="G59">
        <v>92</v>
      </c>
      <c r="H59">
        <v>42</v>
      </c>
      <c r="I59">
        <v>0.62777777777777777</v>
      </c>
      <c r="J59">
        <v>0.6</v>
      </c>
      <c r="K59">
        <v>0.76666666666666672</v>
      </c>
      <c r="L59">
        <v>0.62727272727272732</v>
      </c>
      <c r="M59">
        <v>0.67692307692307696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526</v>
      </c>
      <c r="F60">
        <v>518</v>
      </c>
      <c r="G60">
        <v>315</v>
      </c>
      <c r="H60">
        <v>307</v>
      </c>
      <c r="I60">
        <v>0.62665066026410565</v>
      </c>
      <c r="J60">
        <v>0.62544589774078474</v>
      </c>
      <c r="K60">
        <v>0.63145258103241297</v>
      </c>
      <c r="L60">
        <v>0.62663807481534428</v>
      </c>
      <c r="M60">
        <v>0.62787878787878793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619</v>
      </c>
      <c r="F61">
        <v>491</v>
      </c>
      <c r="G61">
        <v>342</v>
      </c>
      <c r="H61">
        <v>214</v>
      </c>
      <c r="I61">
        <v>0.66626650660264108</v>
      </c>
      <c r="J61">
        <v>0.64412070759625395</v>
      </c>
      <c r="K61">
        <v>0.74309723889555823</v>
      </c>
      <c r="L61">
        <v>0.66174898439170415</v>
      </c>
      <c r="M61">
        <v>0.69645390070921986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145</v>
      </c>
      <c r="F62">
        <v>122</v>
      </c>
      <c r="G62">
        <v>68</v>
      </c>
      <c r="H62">
        <v>45</v>
      </c>
      <c r="I62">
        <v>0.70263157894736838</v>
      </c>
      <c r="J62">
        <v>0.68075117370892024</v>
      </c>
      <c r="K62">
        <v>0.76315789473684215</v>
      </c>
      <c r="L62">
        <v>0.69577735124760087</v>
      </c>
      <c r="M62">
        <v>0.73053892215568861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150</v>
      </c>
      <c r="F63">
        <v>118</v>
      </c>
      <c r="G63">
        <v>72</v>
      </c>
      <c r="H63">
        <v>40</v>
      </c>
      <c r="I63">
        <v>0.70526315789473681</v>
      </c>
      <c r="J63">
        <v>0.67567567567567566</v>
      </c>
      <c r="K63">
        <v>0.78947368421052633</v>
      </c>
      <c r="L63">
        <v>0.69573283858998136</v>
      </c>
      <c r="M63">
        <v>0.74683544303797467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157</v>
      </c>
      <c r="F64">
        <v>160</v>
      </c>
      <c r="G64">
        <v>69</v>
      </c>
      <c r="H64">
        <v>72</v>
      </c>
      <c r="I64">
        <v>0.69213973799126638</v>
      </c>
      <c r="J64">
        <v>0.69469026548672563</v>
      </c>
      <c r="K64">
        <v>0.68558951965065507</v>
      </c>
      <c r="L64">
        <v>0.69285083848190643</v>
      </c>
      <c r="M64">
        <v>0.68965517241379315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157</v>
      </c>
      <c r="F65">
        <v>165</v>
      </c>
      <c r="G65">
        <v>64</v>
      </c>
      <c r="H65">
        <v>72</v>
      </c>
      <c r="I65">
        <v>0.70305676855895194</v>
      </c>
      <c r="J65">
        <v>0.71040723981900455</v>
      </c>
      <c r="K65">
        <v>0.68558951965065507</v>
      </c>
      <c r="L65">
        <v>0.70530098831985633</v>
      </c>
      <c r="M65">
        <v>0.69620253164556967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121</v>
      </c>
      <c r="F66">
        <v>174</v>
      </c>
      <c r="G66">
        <v>59</v>
      </c>
      <c r="H66">
        <v>112</v>
      </c>
      <c r="I66">
        <v>0.63304721030042921</v>
      </c>
      <c r="J66">
        <v>0.67222222222222228</v>
      </c>
      <c r="K66">
        <v>0.51931330472102999</v>
      </c>
      <c r="L66">
        <v>0.63483735571878297</v>
      </c>
      <c r="M66">
        <v>0.60839160839160844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128</v>
      </c>
      <c r="F67">
        <v>171</v>
      </c>
      <c r="G67">
        <v>62</v>
      </c>
      <c r="H67">
        <v>105</v>
      </c>
      <c r="I67">
        <v>0.64163090128755362</v>
      </c>
      <c r="J67">
        <v>0.67368421052631577</v>
      </c>
      <c r="K67">
        <v>0.54935622317596566</v>
      </c>
      <c r="L67">
        <v>0.64451158106747231</v>
      </c>
      <c r="M67">
        <v>0.61956521739130432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115</v>
      </c>
      <c r="F68">
        <v>122</v>
      </c>
      <c r="G68">
        <v>58</v>
      </c>
      <c r="H68">
        <v>65</v>
      </c>
      <c r="I68">
        <v>0.65833333333333333</v>
      </c>
      <c r="J68">
        <v>0.66473988439306353</v>
      </c>
      <c r="K68">
        <v>0.63888888888888884</v>
      </c>
      <c r="L68">
        <v>0.65940366972477049</v>
      </c>
      <c r="M68">
        <v>0.65240641711229952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117</v>
      </c>
      <c r="F69">
        <v>122</v>
      </c>
      <c r="G69">
        <v>58</v>
      </c>
      <c r="H69">
        <v>63</v>
      </c>
      <c r="I69">
        <v>0.66388888888888886</v>
      </c>
      <c r="J69">
        <v>0.66857142857142859</v>
      </c>
      <c r="K69">
        <v>0.65</v>
      </c>
      <c r="L69">
        <v>0.66477272727272729</v>
      </c>
      <c r="M69">
        <v>0.6594594594594595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488</v>
      </c>
      <c r="F70">
        <v>570</v>
      </c>
      <c r="G70">
        <v>263</v>
      </c>
      <c r="H70">
        <v>345</v>
      </c>
      <c r="I70">
        <v>0.63505402160864344</v>
      </c>
      <c r="J70">
        <v>0.64980026631158461</v>
      </c>
      <c r="K70">
        <v>0.58583433373349336</v>
      </c>
      <c r="L70">
        <v>0.63591347406828258</v>
      </c>
      <c r="M70">
        <v>0.62295081967213117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517</v>
      </c>
      <c r="F71">
        <v>566</v>
      </c>
      <c r="G71">
        <v>267</v>
      </c>
      <c r="H71">
        <v>316</v>
      </c>
      <c r="I71">
        <v>0.65006002400960383</v>
      </c>
      <c r="J71">
        <v>0.65943877551020413</v>
      </c>
      <c r="K71">
        <v>0.62064825930372147</v>
      </c>
      <c r="L71">
        <v>0.65129755605946082</v>
      </c>
      <c r="M71">
        <v>0.64172335600907027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145</v>
      </c>
      <c r="F72">
        <v>122</v>
      </c>
      <c r="G72">
        <v>68</v>
      </c>
      <c r="H72">
        <v>45</v>
      </c>
      <c r="I72">
        <v>0.70263157894736838</v>
      </c>
      <c r="J72">
        <v>0.68075117370892024</v>
      </c>
      <c r="K72">
        <v>0.76315789473684215</v>
      </c>
      <c r="L72">
        <v>0.69577735124760087</v>
      </c>
      <c r="M72">
        <v>0.73053892215568861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147</v>
      </c>
      <c r="F73">
        <v>126</v>
      </c>
      <c r="G73">
        <v>64</v>
      </c>
      <c r="H73">
        <v>43</v>
      </c>
      <c r="I73">
        <v>0.71842105263157896</v>
      </c>
      <c r="J73">
        <v>0.69668246445497628</v>
      </c>
      <c r="K73">
        <v>0.77368421052631575</v>
      </c>
      <c r="L73">
        <v>0.71083172147001938</v>
      </c>
      <c r="M73">
        <v>0.74556213017751483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157</v>
      </c>
      <c r="F74">
        <v>161</v>
      </c>
      <c r="G74">
        <v>68</v>
      </c>
      <c r="H74">
        <v>72</v>
      </c>
      <c r="I74">
        <v>0.69432314410480345</v>
      </c>
      <c r="J74">
        <v>0.69777777777777783</v>
      </c>
      <c r="K74">
        <v>0.68558951965065507</v>
      </c>
      <c r="L74">
        <v>0.69530558015943311</v>
      </c>
      <c r="M74">
        <v>0.69098712446351929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154</v>
      </c>
      <c r="F75">
        <v>169</v>
      </c>
      <c r="G75">
        <v>60</v>
      </c>
      <c r="H75">
        <v>75</v>
      </c>
      <c r="I75">
        <v>0.70524017467248912</v>
      </c>
      <c r="J75">
        <v>0.71962616822429903</v>
      </c>
      <c r="K75">
        <v>0.67248908296943233</v>
      </c>
      <c r="L75">
        <v>0.70967741935483852</v>
      </c>
      <c r="M75">
        <v>0.69262295081967218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134</v>
      </c>
      <c r="F76">
        <v>175</v>
      </c>
      <c r="G76">
        <v>58</v>
      </c>
      <c r="H76">
        <v>99</v>
      </c>
      <c r="I76">
        <v>0.66309012875536477</v>
      </c>
      <c r="J76">
        <v>0.69791666666666663</v>
      </c>
      <c r="K76">
        <v>0.57510729613733902</v>
      </c>
      <c r="L76">
        <v>0.66933066933066931</v>
      </c>
      <c r="M76">
        <v>0.63868613138686137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146</v>
      </c>
      <c r="F77">
        <v>175</v>
      </c>
      <c r="G77">
        <v>58</v>
      </c>
      <c r="H77">
        <v>87</v>
      </c>
      <c r="I77">
        <v>0.68884120171673824</v>
      </c>
      <c r="J77">
        <v>0.71568627450980393</v>
      </c>
      <c r="K77">
        <v>0.62660944206008584</v>
      </c>
      <c r="L77">
        <v>0.69590085795996182</v>
      </c>
      <c r="M77">
        <v>0.66793893129770987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114</v>
      </c>
      <c r="F78">
        <v>120</v>
      </c>
      <c r="G78">
        <v>60</v>
      </c>
      <c r="H78">
        <v>66</v>
      </c>
      <c r="I78">
        <v>0.65</v>
      </c>
      <c r="J78">
        <v>0.65517241379310343</v>
      </c>
      <c r="K78">
        <v>0.6333333333333333</v>
      </c>
      <c r="L78">
        <v>0.65068493150684936</v>
      </c>
      <c r="M78">
        <v>0.64516129032258063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126</v>
      </c>
      <c r="F79">
        <v>119</v>
      </c>
      <c r="G79">
        <v>61</v>
      </c>
      <c r="H79">
        <v>54</v>
      </c>
      <c r="I79">
        <v>0.68055555555555558</v>
      </c>
      <c r="J79">
        <v>0.6737967914438503</v>
      </c>
      <c r="K79">
        <v>0.7</v>
      </c>
      <c r="L79">
        <v>0.67887931034482751</v>
      </c>
      <c r="M79">
        <v>0.68786127167630062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491</v>
      </c>
      <c r="F80">
        <v>582</v>
      </c>
      <c r="G80">
        <v>251</v>
      </c>
      <c r="H80">
        <v>342</v>
      </c>
      <c r="I80">
        <v>0.64405762304921965</v>
      </c>
      <c r="J80">
        <v>0.66172506738544479</v>
      </c>
      <c r="K80">
        <v>0.58943577430972394</v>
      </c>
      <c r="L80">
        <v>0.64588266245724812</v>
      </c>
      <c r="M80">
        <v>0.62987012987012991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521</v>
      </c>
      <c r="F81">
        <v>605</v>
      </c>
      <c r="G81">
        <v>228</v>
      </c>
      <c r="H81">
        <v>312</v>
      </c>
      <c r="I81">
        <v>0.67587034813925573</v>
      </c>
      <c r="J81">
        <v>0.69559412550066757</v>
      </c>
      <c r="K81">
        <v>0.62545018007202879</v>
      </c>
      <c r="L81">
        <v>0.68033429093758158</v>
      </c>
      <c r="M81">
        <v>0.65976008724100332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105</v>
      </c>
      <c r="F2">
        <v>131</v>
      </c>
      <c r="G2">
        <v>59</v>
      </c>
      <c r="H2">
        <v>85</v>
      </c>
      <c r="I2">
        <v>0.62105263157894741</v>
      </c>
      <c r="J2">
        <v>0.6402439024390244</v>
      </c>
      <c r="K2">
        <v>0.55263157894736847</v>
      </c>
      <c r="L2">
        <v>0.62056737588652489</v>
      </c>
      <c r="M2">
        <v>0.60648148148148151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104</v>
      </c>
      <c r="F3">
        <v>133</v>
      </c>
      <c r="G3">
        <v>57</v>
      </c>
      <c r="H3">
        <v>86</v>
      </c>
      <c r="I3">
        <v>0.62368421052631584</v>
      </c>
      <c r="J3">
        <v>0.64596273291925466</v>
      </c>
      <c r="K3">
        <v>0.54736842105263162</v>
      </c>
      <c r="L3">
        <v>0.62350119904076751</v>
      </c>
      <c r="M3">
        <v>0.60730593607305938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123</v>
      </c>
      <c r="F4">
        <v>173</v>
      </c>
      <c r="G4">
        <v>56</v>
      </c>
      <c r="H4">
        <v>106</v>
      </c>
      <c r="I4">
        <v>0.64628820960698685</v>
      </c>
      <c r="J4">
        <v>0.68715083798882681</v>
      </c>
      <c r="K4">
        <v>0.53711790393013104</v>
      </c>
      <c r="L4">
        <v>0.65079365079365081</v>
      </c>
      <c r="M4">
        <v>0.62007168458781359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123</v>
      </c>
      <c r="F5">
        <v>172</v>
      </c>
      <c r="G5">
        <v>57</v>
      </c>
      <c r="H5">
        <v>106</v>
      </c>
      <c r="I5">
        <v>0.64410480349344978</v>
      </c>
      <c r="J5">
        <v>0.68333333333333335</v>
      </c>
      <c r="K5">
        <v>0.53711790393013104</v>
      </c>
      <c r="L5">
        <v>0.64805057955742884</v>
      </c>
      <c r="M5">
        <v>0.61870503597122306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112</v>
      </c>
      <c r="F6">
        <v>161</v>
      </c>
      <c r="G6">
        <v>72</v>
      </c>
      <c r="H6">
        <v>121</v>
      </c>
      <c r="I6">
        <v>0.58583690987124459</v>
      </c>
      <c r="J6">
        <v>0.60869565217391308</v>
      </c>
      <c r="K6">
        <v>0.4806866952789699</v>
      </c>
      <c r="L6">
        <v>0.57791537667698667</v>
      </c>
      <c r="M6">
        <v>0.57092198581560283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111</v>
      </c>
      <c r="F7">
        <v>162</v>
      </c>
      <c r="G7">
        <v>71</v>
      </c>
      <c r="H7">
        <v>122</v>
      </c>
      <c r="I7">
        <v>0.58583690987124459</v>
      </c>
      <c r="J7">
        <v>0.60989010989010994</v>
      </c>
      <c r="K7">
        <v>0.47639484978540769</v>
      </c>
      <c r="L7">
        <v>0.57752341311134237</v>
      </c>
      <c r="M7">
        <v>0.57042253521126762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107</v>
      </c>
      <c r="F8">
        <v>127</v>
      </c>
      <c r="G8">
        <v>53</v>
      </c>
      <c r="H8">
        <v>73</v>
      </c>
      <c r="I8">
        <v>0.65</v>
      </c>
      <c r="J8">
        <v>0.66874999999999996</v>
      </c>
      <c r="K8">
        <v>0.59444444444444444</v>
      </c>
      <c r="L8">
        <v>0.65243902439024393</v>
      </c>
      <c r="M8">
        <v>0.63500000000000001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105</v>
      </c>
      <c r="F9">
        <v>128</v>
      </c>
      <c r="G9">
        <v>52</v>
      </c>
      <c r="H9">
        <v>75</v>
      </c>
      <c r="I9">
        <v>0.64722222222222225</v>
      </c>
      <c r="J9">
        <v>0.66878980891719741</v>
      </c>
      <c r="K9">
        <v>0.58333333333333337</v>
      </c>
      <c r="L9">
        <v>0.64975247524752477</v>
      </c>
      <c r="M9">
        <v>0.63054187192118227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443</v>
      </c>
      <c r="F10">
        <v>584</v>
      </c>
      <c r="G10">
        <v>249</v>
      </c>
      <c r="H10">
        <v>390</v>
      </c>
      <c r="I10">
        <v>0.61644657863145258</v>
      </c>
      <c r="J10">
        <v>0.64017341040462428</v>
      </c>
      <c r="K10">
        <v>0.53181272509003596</v>
      </c>
      <c r="L10">
        <v>0.61510691474590384</v>
      </c>
      <c r="M10">
        <v>0.59958932238193019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438</v>
      </c>
      <c r="F11">
        <v>585</v>
      </c>
      <c r="G11">
        <v>248</v>
      </c>
      <c r="H11">
        <v>395</v>
      </c>
      <c r="I11">
        <v>0.61404561824729897</v>
      </c>
      <c r="J11">
        <v>0.63848396501457727</v>
      </c>
      <c r="K11">
        <v>0.5258103241296519</v>
      </c>
      <c r="L11">
        <v>0.61224489795918369</v>
      </c>
      <c r="M11">
        <v>0.59693877551020413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93</v>
      </c>
      <c r="F12">
        <v>163</v>
      </c>
      <c r="G12">
        <v>27</v>
      </c>
      <c r="H12">
        <v>97</v>
      </c>
      <c r="I12">
        <v>0.67368421052631577</v>
      </c>
      <c r="J12">
        <v>0.77500000000000002</v>
      </c>
      <c r="K12">
        <v>0.48947368421052628</v>
      </c>
      <c r="L12">
        <v>0.69402985074626866</v>
      </c>
      <c r="M12">
        <v>0.62692307692307692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98</v>
      </c>
      <c r="F13">
        <v>160</v>
      </c>
      <c r="G13">
        <v>30</v>
      </c>
      <c r="H13">
        <v>92</v>
      </c>
      <c r="I13">
        <v>0.67894736842105263</v>
      </c>
      <c r="J13">
        <v>0.765625</v>
      </c>
      <c r="K13">
        <v>0.51578947368421058</v>
      </c>
      <c r="L13">
        <v>0.69800569800569801</v>
      </c>
      <c r="M13">
        <v>0.63492063492063489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112</v>
      </c>
      <c r="F14">
        <v>181</v>
      </c>
      <c r="G14">
        <v>48</v>
      </c>
      <c r="H14">
        <v>117</v>
      </c>
      <c r="I14">
        <v>0.63973799126637554</v>
      </c>
      <c r="J14">
        <v>0.7</v>
      </c>
      <c r="K14">
        <v>0.48908296943231439</v>
      </c>
      <c r="L14">
        <v>0.64441887226697359</v>
      </c>
      <c r="M14">
        <v>0.60738255033557043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120</v>
      </c>
      <c r="F15">
        <v>173</v>
      </c>
      <c r="G15">
        <v>56</v>
      </c>
      <c r="H15">
        <v>109</v>
      </c>
      <c r="I15">
        <v>0.63973799126637554</v>
      </c>
      <c r="J15">
        <v>0.68181818181818177</v>
      </c>
      <c r="K15">
        <v>0.5240174672489083</v>
      </c>
      <c r="L15">
        <v>0.64308681672025725</v>
      </c>
      <c r="M15">
        <v>0.61347517730496459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112</v>
      </c>
      <c r="F16">
        <v>163</v>
      </c>
      <c r="G16">
        <v>70</v>
      </c>
      <c r="H16">
        <v>121</v>
      </c>
      <c r="I16">
        <v>0.59012875536480691</v>
      </c>
      <c r="J16">
        <v>0.61538461538461542</v>
      </c>
      <c r="K16">
        <v>0.4806866952789699</v>
      </c>
      <c r="L16">
        <v>0.58272632674297609</v>
      </c>
      <c r="M16">
        <v>0.573943661971831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112</v>
      </c>
      <c r="F17">
        <v>163</v>
      </c>
      <c r="G17">
        <v>70</v>
      </c>
      <c r="H17">
        <v>121</v>
      </c>
      <c r="I17">
        <v>0.59012875536480691</v>
      </c>
      <c r="J17">
        <v>0.61538461538461542</v>
      </c>
      <c r="K17">
        <v>0.4806866952789699</v>
      </c>
      <c r="L17">
        <v>0.58272632674297609</v>
      </c>
      <c r="M17">
        <v>0.573943661971831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99</v>
      </c>
      <c r="F18">
        <v>122</v>
      </c>
      <c r="G18">
        <v>58</v>
      </c>
      <c r="H18">
        <v>81</v>
      </c>
      <c r="I18">
        <v>0.61388888888888893</v>
      </c>
      <c r="J18">
        <v>0.63057324840764328</v>
      </c>
      <c r="K18">
        <v>0.55000000000000004</v>
      </c>
      <c r="L18">
        <v>0.61262376237623761</v>
      </c>
      <c r="M18">
        <v>0.60098522167487689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99</v>
      </c>
      <c r="F19">
        <v>121</v>
      </c>
      <c r="G19">
        <v>59</v>
      </c>
      <c r="H19">
        <v>81</v>
      </c>
      <c r="I19">
        <v>0.61111111111111116</v>
      </c>
      <c r="J19">
        <v>0.62658227848101267</v>
      </c>
      <c r="K19">
        <v>0.55000000000000004</v>
      </c>
      <c r="L19">
        <v>0.60960591133004938</v>
      </c>
      <c r="M19">
        <v>0.59900990099009899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415</v>
      </c>
      <c r="F20">
        <v>636</v>
      </c>
      <c r="G20">
        <v>197</v>
      </c>
      <c r="H20">
        <v>418</v>
      </c>
      <c r="I20">
        <v>0.63085234093637454</v>
      </c>
      <c r="J20">
        <v>0.67810457516339873</v>
      </c>
      <c r="K20">
        <v>0.49819927971188471</v>
      </c>
      <c r="L20">
        <v>0.63242913745809204</v>
      </c>
      <c r="M20">
        <v>0.603415559772296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473</v>
      </c>
      <c r="F21">
        <v>604</v>
      </c>
      <c r="G21">
        <v>229</v>
      </c>
      <c r="H21">
        <v>360</v>
      </c>
      <c r="I21">
        <v>0.64645858343337337</v>
      </c>
      <c r="J21">
        <v>0.6737891737891738</v>
      </c>
      <c r="K21">
        <v>0.56782713085234093</v>
      </c>
      <c r="L21">
        <v>0.64954682779456197</v>
      </c>
      <c r="M21">
        <v>0.62655601659751037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90</v>
      </c>
      <c r="F22">
        <v>158</v>
      </c>
      <c r="G22">
        <v>32</v>
      </c>
      <c r="H22">
        <v>100</v>
      </c>
      <c r="I22">
        <v>0.65263157894736845</v>
      </c>
      <c r="J22">
        <v>0.73770491803278693</v>
      </c>
      <c r="K22">
        <v>0.47368421052631571</v>
      </c>
      <c r="L22">
        <v>0.66371681415929207</v>
      </c>
      <c r="M22">
        <v>0.61240310077519378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99</v>
      </c>
      <c r="F23">
        <v>148</v>
      </c>
      <c r="G23">
        <v>42</v>
      </c>
      <c r="H23">
        <v>91</v>
      </c>
      <c r="I23">
        <v>0.65</v>
      </c>
      <c r="J23">
        <v>0.7021276595744681</v>
      </c>
      <c r="K23">
        <v>0.52105263157894732</v>
      </c>
      <c r="L23">
        <v>0.656498673740053</v>
      </c>
      <c r="M23">
        <v>0.61924686192468614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122</v>
      </c>
      <c r="F24">
        <v>176</v>
      </c>
      <c r="G24">
        <v>53</v>
      </c>
      <c r="H24">
        <v>107</v>
      </c>
      <c r="I24">
        <v>0.6506550218340611</v>
      </c>
      <c r="J24">
        <v>0.69714285714285718</v>
      </c>
      <c r="K24">
        <v>0.53275109170305679</v>
      </c>
      <c r="L24">
        <v>0.65662002152852539</v>
      </c>
      <c r="M24">
        <v>0.62190812720848054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123</v>
      </c>
      <c r="F25">
        <v>174</v>
      </c>
      <c r="G25">
        <v>55</v>
      </c>
      <c r="H25">
        <v>106</v>
      </c>
      <c r="I25">
        <v>0.64847161572052403</v>
      </c>
      <c r="J25">
        <v>0.6910112359550562</v>
      </c>
      <c r="K25">
        <v>0.53711790393013104</v>
      </c>
      <c r="L25">
        <v>0.65356004250797028</v>
      </c>
      <c r="M25">
        <v>0.62142857142857144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104</v>
      </c>
      <c r="F26">
        <v>168</v>
      </c>
      <c r="G26">
        <v>65</v>
      </c>
      <c r="H26">
        <v>129</v>
      </c>
      <c r="I26">
        <v>0.58369098712446355</v>
      </c>
      <c r="J26">
        <v>0.61538461538461542</v>
      </c>
      <c r="K26">
        <v>0.44635193133047207</v>
      </c>
      <c r="L26">
        <v>0.57205720572057206</v>
      </c>
      <c r="M26">
        <v>0.56565656565656564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105</v>
      </c>
      <c r="F27">
        <v>167</v>
      </c>
      <c r="G27">
        <v>66</v>
      </c>
      <c r="H27">
        <v>128</v>
      </c>
      <c r="I27">
        <v>0.58369098712446355</v>
      </c>
      <c r="J27">
        <v>0.61403508771929827</v>
      </c>
      <c r="K27">
        <v>0.45064377682403428</v>
      </c>
      <c r="L27">
        <v>0.5725190839694656</v>
      </c>
      <c r="M27">
        <v>0.56610169491525419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100</v>
      </c>
      <c r="F28">
        <v>130</v>
      </c>
      <c r="G28">
        <v>50</v>
      </c>
      <c r="H28">
        <v>80</v>
      </c>
      <c r="I28">
        <v>0.63888888888888884</v>
      </c>
      <c r="J28">
        <v>0.66666666666666663</v>
      </c>
      <c r="K28">
        <v>0.55555555555555558</v>
      </c>
      <c r="L28">
        <v>0.64102564102564097</v>
      </c>
      <c r="M28">
        <v>0.61904761904761907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97</v>
      </c>
      <c r="F29">
        <v>136</v>
      </c>
      <c r="G29">
        <v>44</v>
      </c>
      <c r="H29">
        <v>83</v>
      </c>
      <c r="I29">
        <v>0.64722222222222225</v>
      </c>
      <c r="J29">
        <v>0.68794326241134751</v>
      </c>
      <c r="K29">
        <v>0.53888888888888886</v>
      </c>
      <c r="L29">
        <v>0.6518817204301075</v>
      </c>
      <c r="M29">
        <v>0.62100456621004563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409</v>
      </c>
      <c r="F30">
        <v>636</v>
      </c>
      <c r="G30">
        <v>197</v>
      </c>
      <c r="H30">
        <v>424</v>
      </c>
      <c r="I30">
        <v>0.62725090036014408</v>
      </c>
      <c r="J30">
        <v>0.67491749174917492</v>
      </c>
      <c r="K30">
        <v>0.49099639855942379</v>
      </c>
      <c r="L30">
        <v>0.62787841571998781</v>
      </c>
      <c r="M30">
        <v>0.6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438</v>
      </c>
      <c r="F31">
        <v>614</v>
      </c>
      <c r="G31">
        <v>219</v>
      </c>
      <c r="H31">
        <v>395</v>
      </c>
      <c r="I31">
        <v>0.63145258103241297</v>
      </c>
      <c r="J31">
        <v>0.66666666666666663</v>
      </c>
      <c r="K31">
        <v>0.5258103241296519</v>
      </c>
      <c r="L31">
        <v>0.63276509679283444</v>
      </c>
      <c r="M31">
        <v>0.60852329038652131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110</v>
      </c>
      <c r="F32">
        <v>123</v>
      </c>
      <c r="G32">
        <v>67</v>
      </c>
      <c r="H32">
        <v>80</v>
      </c>
      <c r="I32">
        <v>0.61315789473684212</v>
      </c>
      <c r="J32">
        <v>0.62146892655367236</v>
      </c>
      <c r="K32">
        <v>0.57894736842105265</v>
      </c>
      <c r="L32">
        <v>0.61247216035634744</v>
      </c>
      <c r="M32">
        <v>0.60591133004926112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107</v>
      </c>
      <c r="F33">
        <v>124</v>
      </c>
      <c r="G33">
        <v>66</v>
      </c>
      <c r="H33">
        <v>83</v>
      </c>
      <c r="I33">
        <v>0.60789473684210527</v>
      </c>
      <c r="J33">
        <v>0.61849710982658956</v>
      </c>
      <c r="K33">
        <v>0.56315789473684208</v>
      </c>
      <c r="L33">
        <v>0.60657596371882072</v>
      </c>
      <c r="M33">
        <v>0.59903381642512077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140</v>
      </c>
      <c r="F34">
        <v>121</v>
      </c>
      <c r="G34">
        <v>108</v>
      </c>
      <c r="H34">
        <v>89</v>
      </c>
      <c r="I34">
        <v>0.56986899563318782</v>
      </c>
      <c r="J34">
        <v>0.56451612903225812</v>
      </c>
      <c r="K34">
        <v>0.611353711790393</v>
      </c>
      <c r="L34">
        <v>0.57330057330057338</v>
      </c>
      <c r="M34">
        <v>0.57619047619047614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152</v>
      </c>
      <c r="F35">
        <v>113</v>
      </c>
      <c r="G35">
        <v>116</v>
      </c>
      <c r="H35">
        <v>77</v>
      </c>
      <c r="I35">
        <v>0.57860262008733621</v>
      </c>
      <c r="J35">
        <v>0.56716417910447758</v>
      </c>
      <c r="K35">
        <v>0.66375545851528384</v>
      </c>
      <c r="L35">
        <v>0.58416602613374335</v>
      </c>
      <c r="M35">
        <v>0.59473684210526312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139</v>
      </c>
      <c r="F36">
        <v>109</v>
      </c>
      <c r="G36">
        <v>124</v>
      </c>
      <c r="H36">
        <v>94</v>
      </c>
      <c r="I36">
        <v>0.53218884120171672</v>
      </c>
      <c r="J36">
        <v>0.52851711026615966</v>
      </c>
      <c r="K36">
        <v>0.59656652360515017</v>
      </c>
      <c r="L36">
        <v>0.54085603112840464</v>
      </c>
      <c r="M36">
        <v>0.53694581280788178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160</v>
      </c>
      <c r="F37">
        <v>81</v>
      </c>
      <c r="G37">
        <v>152</v>
      </c>
      <c r="H37">
        <v>73</v>
      </c>
      <c r="I37">
        <v>0.51716738197424894</v>
      </c>
      <c r="J37">
        <v>0.51282051282051277</v>
      </c>
      <c r="K37">
        <v>0.68669527896995708</v>
      </c>
      <c r="L37">
        <v>0.54017555705604314</v>
      </c>
      <c r="M37">
        <v>0.52597402597402598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92</v>
      </c>
      <c r="F38">
        <v>76</v>
      </c>
      <c r="G38">
        <v>104</v>
      </c>
      <c r="H38">
        <v>88</v>
      </c>
      <c r="I38">
        <v>0.46666666666666667</v>
      </c>
      <c r="J38">
        <v>0.46938775510204078</v>
      </c>
      <c r="K38">
        <v>0.51111111111111107</v>
      </c>
      <c r="L38">
        <v>0.47717842323651449</v>
      </c>
      <c r="M38">
        <v>0.46341463414634149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47</v>
      </c>
      <c r="F39">
        <v>133</v>
      </c>
      <c r="G39">
        <v>47</v>
      </c>
      <c r="H39">
        <v>133</v>
      </c>
      <c r="I39">
        <v>0.5</v>
      </c>
      <c r="J39">
        <v>0.5</v>
      </c>
      <c r="K39">
        <v>0.26111111111111113</v>
      </c>
      <c r="L39">
        <v>0.4226618705035971</v>
      </c>
      <c r="M39">
        <v>0.5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458</v>
      </c>
      <c r="F40">
        <v>446</v>
      </c>
      <c r="G40">
        <v>387</v>
      </c>
      <c r="H40">
        <v>375</v>
      </c>
      <c r="I40">
        <v>0.54261704681872747</v>
      </c>
      <c r="J40">
        <v>0.5420118343195266</v>
      </c>
      <c r="K40">
        <v>0.5498199279711885</v>
      </c>
      <c r="L40">
        <v>0.54355566104913366</v>
      </c>
      <c r="M40">
        <v>0.5432399512789281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473</v>
      </c>
      <c r="F41">
        <v>437</v>
      </c>
      <c r="G41">
        <v>396</v>
      </c>
      <c r="H41">
        <v>360</v>
      </c>
      <c r="I41">
        <v>0.54621848739495793</v>
      </c>
      <c r="J41">
        <v>0.54430379746835444</v>
      </c>
      <c r="K41">
        <v>0.56782713085234093</v>
      </c>
      <c r="L41">
        <v>0.5488512415873753</v>
      </c>
      <c r="M41">
        <v>0.54830614805520705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106</v>
      </c>
      <c r="F42">
        <v>141</v>
      </c>
      <c r="G42">
        <v>49</v>
      </c>
      <c r="H42">
        <v>84</v>
      </c>
      <c r="I42">
        <v>0.65</v>
      </c>
      <c r="J42">
        <v>0.68387096774193545</v>
      </c>
      <c r="K42">
        <v>0.55789473684210522</v>
      </c>
      <c r="L42">
        <v>0.65432098765432101</v>
      </c>
      <c r="M42">
        <v>0.62666666666666671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111</v>
      </c>
      <c r="F43">
        <v>136</v>
      </c>
      <c r="G43">
        <v>54</v>
      </c>
      <c r="H43">
        <v>79</v>
      </c>
      <c r="I43">
        <v>0.65</v>
      </c>
      <c r="J43">
        <v>0.67272727272727273</v>
      </c>
      <c r="K43">
        <v>0.58421052631578951</v>
      </c>
      <c r="L43">
        <v>0.65294117647058825</v>
      </c>
      <c r="M43">
        <v>0.63255813953488371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127</v>
      </c>
      <c r="F44">
        <v>171</v>
      </c>
      <c r="G44">
        <v>58</v>
      </c>
      <c r="H44">
        <v>102</v>
      </c>
      <c r="I44">
        <v>0.6506550218340611</v>
      </c>
      <c r="J44">
        <v>0.68648648648648647</v>
      </c>
      <c r="K44">
        <v>0.55458515283842791</v>
      </c>
      <c r="L44">
        <v>0.65531475748194001</v>
      </c>
      <c r="M44">
        <v>0.62637362637362637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127</v>
      </c>
      <c r="F45">
        <v>171</v>
      </c>
      <c r="G45">
        <v>58</v>
      </c>
      <c r="H45">
        <v>102</v>
      </c>
      <c r="I45">
        <v>0.6506550218340611</v>
      </c>
      <c r="J45">
        <v>0.68648648648648647</v>
      </c>
      <c r="K45">
        <v>0.55458515283842791</v>
      </c>
      <c r="L45">
        <v>0.65531475748194001</v>
      </c>
      <c r="M45">
        <v>0.62637362637362637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112</v>
      </c>
      <c r="F46">
        <v>163</v>
      </c>
      <c r="G46">
        <v>70</v>
      </c>
      <c r="H46">
        <v>121</v>
      </c>
      <c r="I46">
        <v>0.59012875536480691</v>
      </c>
      <c r="J46">
        <v>0.61538461538461542</v>
      </c>
      <c r="K46">
        <v>0.4806866952789699</v>
      </c>
      <c r="L46">
        <v>0.58272632674297609</v>
      </c>
      <c r="M46">
        <v>0.573943661971831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112</v>
      </c>
      <c r="F47">
        <v>160</v>
      </c>
      <c r="G47">
        <v>73</v>
      </c>
      <c r="H47">
        <v>121</v>
      </c>
      <c r="I47">
        <v>0.58369098712446355</v>
      </c>
      <c r="J47">
        <v>0.60540540540540544</v>
      </c>
      <c r="K47">
        <v>0.4806866952789699</v>
      </c>
      <c r="L47">
        <v>0.57553956834532383</v>
      </c>
      <c r="M47">
        <v>0.56939501779359436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107</v>
      </c>
      <c r="F48">
        <v>127</v>
      </c>
      <c r="G48">
        <v>53</v>
      </c>
      <c r="H48">
        <v>73</v>
      </c>
      <c r="I48">
        <v>0.65</v>
      </c>
      <c r="J48">
        <v>0.66874999999999996</v>
      </c>
      <c r="K48">
        <v>0.59444444444444444</v>
      </c>
      <c r="L48">
        <v>0.65243902439024393</v>
      </c>
      <c r="M48">
        <v>0.63500000000000001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104</v>
      </c>
      <c r="F49">
        <v>127</v>
      </c>
      <c r="G49">
        <v>53</v>
      </c>
      <c r="H49">
        <v>76</v>
      </c>
      <c r="I49">
        <v>0.64166666666666672</v>
      </c>
      <c r="J49">
        <v>0.66242038216560506</v>
      </c>
      <c r="K49">
        <v>0.57777777777777772</v>
      </c>
      <c r="L49">
        <v>0.64356435643564358</v>
      </c>
      <c r="M49">
        <v>0.62561576354679804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446</v>
      </c>
      <c r="F50">
        <v>586</v>
      </c>
      <c r="G50">
        <v>247</v>
      </c>
      <c r="H50">
        <v>387</v>
      </c>
      <c r="I50">
        <v>0.61944777911164461</v>
      </c>
      <c r="J50">
        <v>0.64357864357864358</v>
      </c>
      <c r="K50">
        <v>0.53541416566626654</v>
      </c>
      <c r="L50">
        <v>0.61858529819694874</v>
      </c>
      <c r="M50">
        <v>0.60226104830421379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448</v>
      </c>
      <c r="F51">
        <v>574</v>
      </c>
      <c r="G51">
        <v>259</v>
      </c>
      <c r="H51">
        <v>385</v>
      </c>
      <c r="I51">
        <v>0.61344537815126055</v>
      </c>
      <c r="J51">
        <v>0.63366336633663367</v>
      </c>
      <c r="K51">
        <v>0.53781512605042014</v>
      </c>
      <c r="L51">
        <v>0.6118546845124283</v>
      </c>
      <c r="M51">
        <v>0.59854014598540151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114</v>
      </c>
      <c r="F52">
        <v>132</v>
      </c>
      <c r="G52">
        <v>58</v>
      </c>
      <c r="H52">
        <v>76</v>
      </c>
      <c r="I52">
        <v>0.64736842105263159</v>
      </c>
      <c r="J52">
        <v>0.66279069767441856</v>
      </c>
      <c r="K52">
        <v>0.6</v>
      </c>
      <c r="L52">
        <v>0.64920273348519364</v>
      </c>
      <c r="M52">
        <v>0.63461538461538458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164</v>
      </c>
      <c r="F53">
        <v>114</v>
      </c>
      <c r="G53">
        <v>76</v>
      </c>
      <c r="H53">
        <v>26</v>
      </c>
      <c r="I53">
        <v>0.73157894736842111</v>
      </c>
      <c r="J53">
        <v>0.68333333333333335</v>
      </c>
      <c r="K53">
        <v>0.86315789473684212</v>
      </c>
      <c r="L53">
        <v>0.71304347826086956</v>
      </c>
      <c r="M53">
        <v>0.81428571428571428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138</v>
      </c>
      <c r="F54">
        <v>151</v>
      </c>
      <c r="G54">
        <v>78</v>
      </c>
      <c r="H54">
        <v>91</v>
      </c>
      <c r="I54">
        <v>0.63100436681222705</v>
      </c>
      <c r="J54">
        <v>0.63888888888888884</v>
      </c>
      <c r="K54">
        <v>0.6026200873362445</v>
      </c>
      <c r="L54">
        <v>0.63129002744739249</v>
      </c>
      <c r="M54">
        <v>0.62396694214876036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171</v>
      </c>
      <c r="F55">
        <v>130</v>
      </c>
      <c r="G55">
        <v>99</v>
      </c>
      <c r="H55">
        <v>58</v>
      </c>
      <c r="I55">
        <v>0.65720524017467252</v>
      </c>
      <c r="J55">
        <v>0.6333333333333333</v>
      </c>
      <c r="K55">
        <v>0.74672489082969429</v>
      </c>
      <c r="L55">
        <v>0.65317035905271204</v>
      </c>
      <c r="M55">
        <v>0.69148936170212771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162</v>
      </c>
      <c r="F56">
        <v>149</v>
      </c>
      <c r="G56">
        <v>84</v>
      </c>
      <c r="H56">
        <v>71</v>
      </c>
      <c r="I56">
        <v>0.66738197424892709</v>
      </c>
      <c r="J56">
        <v>0.65853658536585369</v>
      </c>
      <c r="K56">
        <v>0.69527896995708149</v>
      </c>
      <c r="L56">
        <v>0.66557107641741997</v>
      </c>
      <c r="M56">
        <v>0.67727272727272725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182</v>
      </c>
      <c r="F57">
        <v>117</v>
      </c>
      <c r="G57">
        <v>116</v>
      </c>
      <c r="H57">
        <v>51</v>
      </c>
      <c r="I57">
        <v>0.64163090128755362</v>
      </c>
      <c r="J57">
        <v>0.61073825503355705</v>
      </c>
      <c r="K57">
        <v>0.7811158798283262</v>
      </c>
      <c r="L57">
        <v>0.63859649122807027</v>
      </c>
      <c r="M57">
        <v>0.6964285714285714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108</v>
      </c>
      <c r="F58">
        <v>105</v>
      </c>
      <c r="G58">
        <v>75</v>
      </c>
      <c r="H58">
        <v>72</v>
      </c>
      <c r="I58">
        <v>0.59166666666666667</v>
      </c>
      <c r="J58">
        <v>0.5901639344262295</v>
      </c>
      <c r="K58">
        <v>0.6</v>
      </c>
      <c r="L58">
        <v>0.59210526315789469</v>
      </c>
      <c r="M58">
        <v>0.59322033898305082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141</v>
      </c>
      <c r="F59">
        <v>92</v>
      </c>
      <c r="G59">
        <v>88</v>
      </c>
      <c r="H59">
        <v>39</v>
      </c>
      <c r="I59">
        <v>0.64722222222222225</v>
      </c>
      <c r="J59">
        <v>0.61572052401746724</v>
      </c>
      <c r="K59">
        <v>0.78333333333333333</v>
      </c>
      <c r="L59">
        <v>0.64324817518248167</v>
      </c>
      <c r="M59">
        <v>0.70229007633587781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496</v>
      </c>
      <c r="F60">
        <v>539</v>
      </c>
      <c r="G60">
        <v>294</v>
      </c>
      <c r="H60">
        <v>337</v>
      </c>
      <c r="I60">
        <v>0.6212484993997599</v>
      </c>
      <c r="J60">
        <v>0.6278481012658228</v>
      </c>
      <c r="K60">
        <v>0.59543817527010801</v>
      </c>
      <c r="L60">
        <v>0.62108690207863759</v>
      </c>
      <c r="M60">
        <v>0.61529680365296802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603</v>
      </c>
      <c r="F61">
        <v>493</v>
      </c>
      <c r="G61">
        <v>340</v>
      </c>
      <c r="H61">
        <v>230</v>
      </c>
      <c r="I61">
        <v>0.65786314525810319</v>
      </c>
      <c r="J61">
        <v>0.63944856839872743</v>
      </c>
      <c r="K61">
        <v>0.72388955582232895</v>
      </c>
      <c r="L61">
        <v>0.65472312703583058</v>
      </c>
      <c r="M61">
        <v>0.681881051175657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129</v>
      </c>
      <c r="F62">
        <v>130</v>
      </c>
      <c r="G62">
        <v>60</v>
      </c>
      <c r="H62">
        <v>61</v>
      </c>
      <c r="I62">
        <v>0.68157894736842106</v>
      </c>
      <c r="J62">
        <v>0.68253968253968256</v>
      </c>
      <c r="K62">
        <v>0.67894736842105263</v>
      </c>
      <c r="L62">
        <v>0.68181818181818188</v>
      </c>
      <c r="M62">
        <v>0.68062827225130895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139</v>
      </c>
      <c r="F63">
        <v>127</v>
      </c>
      <c r="G63">
        <v>63</v>
      </c>
      <c r="H63">
        <v>51</v>
      </c>
      <c r="I63">
        <v>0.7</v>
      </c>
      <c r="J63">
        <v>0.68811881188118806</v>
      </c>
      <c r="K63">
        <v>0.73157894736842111</v>
      </c>
      <c r="L63">
        <v>0.69639278557114226</v>
      </c>
      <c r="M63">
        <v>0.7134831460674157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144</v>
      </c>
      <c r="F64">
        <v>164</v>
      </c>
      <c r="G64">
        <v>65</v>
      </c>
      <c r="H64">
        <v>85</v>
      </c>
      <c r="I64">
        <v>0.67248908296943233</v>
      </c>
      <c r="J64">
        <v>0.68899521531100483</v>
      </c>
      <c r="K64">
        <v>0.62882096069868998</v>
      </c>
      <c r="L64">
        <v>0.67605633802816911</v>
      </c>
      <c r="M64">
        <v>0.65863453815261042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152</v>
      </c>
      <c r="F65">
        <v>165</v>
      </c>
      <c r="G65">
        <v>64</v>
      </c>
      <c r="H65">
        <v>77</v>
      </c>
      <c r="I65">
        <v>0.69213973799126638</v>
      </c>
      <c r="J65">
        <v>0.70370370370370372</v>
      </c>
      <c r="K65">
        <v>0.66375545851528384</v>
      </c>
      <c r="L65">
        <v>0.69533394327538889</v>
      </c>
      <c r="M65">
        <v>0.68181818181818177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126</v>
      </c>
      <c r="F66">
        <v>172</v>
      </c>
      <c r="G66">
        <v>61</v>
      </c>
      <c r="H66">
        <v>107</v>
      </c>
      <c r="I66">
        <v>0.63948497854077258</v>
      </c>
      <c r="J66">
        <v>0.6737967914438503</v>
      </c>
      <c r="K66">
        <v>0.54077253218884125</v>
      </c>
      <c r="L66">
        <v>0.64220183486238536</v>
      </c>
      <c r="M66">
        <v>0.61648745519713266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134</v>
      </c>
      <c r="F67">
        <v>167</v>
      </c>
      <c r="G67">
        <v>66</v>
      </c>
      <c r="H67">
        <v>99</v>
      </c>
      <c r="I67">
        <v>0.64592274678111583</v>
      </c>
      <c r="J67">
        <v>0.67</v>
      </c>
      <c r="K67">
        <v>0.57510729613733902</v>
      </c>
      <c r="L67">
        <v>0.64859632139399803</v>
      </c>
      <c r="M67">
        <v>0.6278195488721805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108</v>
      </c>
      <c r="F68">
        <v>134</v>
      </c>
      <c r="G68">
        <v>46</v>
      </c>
      <c r="H68">
        <v>72</v>
      </c>
      <c r="I68">
        <v>0.67222222222222228</v>
      </c>
      <c r="J68">
        <v>0.70129870129870131</v>
      </c>
      <c r="K68">
        <v>0.6</v>
      </c>
      <c r="L68">
        <v>0.67839195979899503</v>
      </c>
      <c r="M68">
        <v>0.65048543689320393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109</v>
      </c>
      <c r="F69">
        <v>128</v>
      </c>
      <c r="G69">
        <v>52</v>
      </c>
      <c r="H69">
        <v>71</v>
      </c>
      <c r="I69">
        <v>0.65833333333333333</v>
      </c>
      <c r="J69">
        <v>0.67701863354037262</v>
      </c>
      <c r="K69">
        <v>0.60555555555555551</v>
      </c>
      <c r="L69">
        <v>0.66140776699029125</v>
      </c>
      <c r="M69">
        <v>0.64321608040201006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507</v>
      </c>
      <c r="F70">
        <v>586</v>
      </c>
      <c r="G70">
        <v>247</v>
      </c>
      <c r="H70">
        <v>326</v>
      </c>
      <c r="I70">
        <v>0.65606242496998801</v>
      </c>
      <c r="J70">
        <v>0.67241379310344829</v>
      </c>
      <c r="K70">
        <v>0.60864345738295322</v>
      </c>
      <c r="L70">
        <v>0.65861262665627429</v>
      </c>
      <c r="M70">
        <v>0.64254385964912286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513</v>
      </c>
      <c r="F71">
        <v>591</v>
      </c>
      <c r="G71">
        <v>242</v>
      </c>
      <c r="H71">
        <v>320</v>
      </c>
      <c r="I71">
        <v>0.66266506602641051</v>
      </c>
      <c r="J71">
        <v>0.67947019867549674</v>
      </c>
      <c r="K71">
        <v>0.61584633853541415</v>
      </c>
      <c r="L71">
        <v>0.66571502725149234</v>
      </c>
      <c r="M71">
        <v>0.64873765093304059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129</v>
      </c>
      <c r="F72">
        <v>130</v>
      </c>
      <c r="G72">
        <v>60</v>
      </c>
      <c r="H72">
        <v>61</v>
      </c>
      <c r="I72">
        <v>0.68157894736842106</v>
      </c>
      <c r="J72">
        <v>0.68253968253968256</v>
      </c>
      <c r="K72">
        <v>0.67894736842105263</v>
      </c>
      <c r="L72">
        <v>0.68181818181818188</v>
      </c>
      <c r="M72">
        <v>0.68062827225130895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139</v>
      </c>
      <c r="F73">
        <v>128</v>
      </c>
      <c r="G73">
        <v>62</v>
      </c>
      <c r="H73">
        <v>51</v>
      </c>
      <c r="I73">
        <v>0.70263157894736838</v>
      </c>
      <c r="J73">
        <v>0.69154228855721389</v>
      </c>
      <c r="K73">
        <v>0.73157894736842111</v>
      </c>
      <c r="L73">
        <v>0.6991951710261568</v>
      </c>
      <c r="M73">
        <v>0.71508379888268159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144</v>
      </c>
      <c r="F74">
        <v>165</v>
      </c>
      <c r="G74">
        <v>64</v>
      </c>
      <c r="H74">
        <v>85</v>
      </c>
      <c r="I74">
        <v>0.6746724890829694</v>
      </c>
      <c r="J74">
        <v>0.69230769230769229</v>
      </c>
      <c r="K74">
        <v>0.62882096069868998</v>
      </c>
      <c r="L74">
        <v>0.67860508953817167</v>
      </c>
      <c r="M74">
        <v>0.66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159</v>
      </c>
      <c r="F75">
        <v>160</v>
      </c>
      <c r="G75">
        <v>69</v>
      </c>
      <c r="H75">
        <v>70</v>
      </c>
      <c r="I75">
        <v>0.69650655021834063</v>
      </c>
      <c r="J75">
        <v>0.69736842105263153</v>
      </c>
      <c r="K75">
        <v>0.69432314410480345</v>
      </c>
      <c r="L75">
        <v>0.69675723049956173</v>
      </c>
      <c r="M75">
        <v>0.69565217391304346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131</v>
      </c>
      <c r="F76">
        <v>175</v>
      </c>
      <c r="G76">
        <v>58</v>
      </c>
      <c r="H76">
        <v>102</v>
      </c>
      <c r="I76">
        <v>0.6566523605150214</v>
      </c>
      <c r="J76">
        <v>0.69312169312169314</v>
      </c>
      <c r="K76">
        <v>0.5622317596566524</v>
      </c>
      <c r="L76">
        <v>0.66228513650151677</v>
      </c>
      <c r="M76">
        <v>0.63176895306859204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145</v>
      </c>
      <c r="F77">
        <v>170</v>
      </c>
      <c r="G77">
        <v>63</v>
      </c>
      <c r="H77">
        <v>88</v>
      </c>
      <c r="I77">
        <v>0.67596566523605151</v>
      </c>
      <c r="J77">
        <v>0.69711538461538458</v>
      </c>
      <c r="K77">
        <v>0.62231759656652363</v>
      </c>
      <c r="L77">
        <v>0.68075117370892013</v>
      </c>
      <c r="M77">
        <v>0.65891472868217049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113</v>
      </c>
      <c r="F78">
        <v>131</v>
      </c>
      <c r="G78">
        <v>49</v>
      </c>
      <c r="H78">
        <v>67</v>
      </c>
      <c r="I78">
        <v>0.67777777777777781</v>
      </c>
      <c r="J78">
        <v>0.69753086419753085</v>
      </c>
      <c r="K78">
        <v>0.62777777777777777</v>
      </c>
      <c r="L78">
        <v>0.68236714975845414</v>
      </c>
      <c r="M78">
        <v>0.66161616161616166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127</v>
      </c>
      <c r="F79">
        <v>128</v>
      </c>
      <c r="G79">
        <v>52</v>
      </c>
      <c r="H79">
        <v>53</v>
      </c>
      <c r="I79">
        <v>0.70833333333333337</v>
      </c>
      <c r="J79">
        <v>0.70949720670391059</v>
      </c>
      <c r="K79">
        <v>0.7055555555555556</v>
      </c>
      <c r="L79">
        <v>0.7087053571428571</v>
      </c>
      <c r="M79">
        <v>0.70718232044198892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513</v>
      </c>
      <c r="F80">
        <v>582</v>
      </c>
      <c r="G80">
        <v>251</v>
      </c>
      <c r="H80">
        <v>320</v>
      </c>
      <c r="I80">
        <v>0.65726290516206487</v>
      </c>
      <c r="J80">
        <v>0.67146596858638741</v>
      </c>
      <c r="K80">
        <v>0.61584633853541415</v>
      </c>
      <c r="L80">
        <v>0.65955258421187957</v>
      </c>
      <c r="M80">
        <v>0.64523281596452331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507</v>
      </c>
      <c r="F81">
        <v>607</v>
      </c>
      <c r="G81">
        <v>226</v>
      </c>
      <c r="H81">
        <v>326</v>
      </c>
      <c r="I81">
        <v>0.66866746698679469</v>
      </c>
      <c r="J81">
        <v>0.69167803547066853</v>
      </c>
      <c r="K81">
        <v>0.60864345738295322</v>
      </c>
      <c r="L81">
        <v>0.6733067729083666</v>
      </c>
      <c r="M81">
        <v>0.65058949624866025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98</v>
      </c>
      <c r="F2">
        <v>133</v>
      </c>
      <c r="G2">
        <v>57</v>
      </c>
      <c r="H2">
        <v>92</v>
      </c>
      <c r="I2">
        <v>0.60789473684210527</v>
      </c>
      <c r="J2">
        <v>0.63225806451612898</v>
      </c>
      <c r="K2">
        <v>0.51578947368421058</v>
      </c>
      <c r="L2">
        <v>0.60493827160493829</v>
      </c>
      <c r="M2">
        <v>0.59111111111111114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98</v>
      </c>
      <c r="F3">
        <v>132</v>
      </c>
      <c r="G3">
        <v>58</v>
      </c>
      <c r="H3">
        <v>92</v>
      </c>
      <c r="I3">
        <v>0.60526315789473684</v>
      </c>
      <c r="J3">
        <v>0.62820512820512819</v>
      </c>
      <c r="K3">
        <v>0.51578947368421058</v>
      </c>
      <c r="L3">
        <v>0.601965601965602</v>
      </c>
      <c r="M3">
        <v>0.5892857142857143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132</v>
      </c>
      <c r="F4">
        <v>163</v>
      </c>
      <c r="G4">
        <v>66</v>
      </c>
      <c r="H4">
        <v>97</v>
      </c>
      <c r="I4">
        <v>0.64410480349344978</v>
      </c>
      <c r="J4">
        <v>0.66666666666666663</v>
      </c>
      <c r="K4">
        <v>0.57641921397379914</v>
      </c>
      <c r="L4">
        <v>0.64642507345739475</v>
      </c>
      <c r="M4">
        <v>0.62692307692307692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136</v>
      </c>
      <c r="F5">
        <v>156</v>
      </c>
      <c r="G5">
        <v>73</v>
      </c>
      <c r="H5">
        <v>93</v>
      </c>
      <c r="I5">
        <v>0.63755458515283847</v>
      </c>
      <c r="J5">
        <v>0.65071770334928225</v>
      </c>
      <c r="K5">
        <v>0.59388646288209612</v>
      </c>
      <c r="L5">
        <v>0.63849765258215962</v>
      </c>
      <c r="M5">
        <v>0.62650602409638556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124</v>
      </c>
      <c r="F6">
        <v>178</v>
      </c>
      <c r="G6">
        <v>55</v>
      </c>
      <c r="H6">
        <v>109</v>
      </c>
      <c r="I6">
        <v>0.64806866952789699</v>
      </c>
      <c r="J6">
        <v>0.69273743016759781</v>
      </c>
      <c r="K6">
        <v>0.53218884120171672</v>
      </c>
      <c r="L6">
        <v>0.65331928345626988</v>
      </c>
      <c r="M6">
        <v>0.62020905923344949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124</v>
      </c>
      <c r="F7">
        <v>177</v>
      </c>
      <c r="G7">
        <v>56</v>
      </c>
      <c r="H7">
        <v>109</v>
      </c>
      <c r="I7">
        <v>0.64592274678111583</v>
      </c>
      <c r="J7">
        <v>0.68888888888888888</v>
      </c>
      <c r="K7">
        <v>0.53218884120171672</v>
      </c>
      <c r="L7">
        <v>0.65057712486883534</v>
      </c>
      <c r="M7">
        <v>0.61888111888111885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103</v>
      </c>
      <c r="F8">
        <v>117</v>
      </c>
      <c r="G8">
        <v>63</v>
      </c>
      <c r="H8">
        <v>77</v>
      </c>
      <c r="I8">
        <v>0.61111111111111116</v>
      </c>
      <c r="J8">
        <v>0.62048192771084343</v>
      </c>
      <c r="K8">
        <v>0.57222222222222219</v>
      </c>
      <c r="L8">
        <v>0.6101895734597157</v>
      </c>
      <c r="M8">
        <v>0.60309278350515461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104</v>
      </c>
      <c r="F9">
        <v>116</v>
      </c>
      <c r="G9">
        <v>64</v>
      </c>
      <c r="H9">
        <v>76</v>
      </c>
      <c r="I9">
        <v>0.61111111111111116</v>
      </c>
      <c r="J9">
        <v>0.61904761904761907</v>
      </c>
      <c r="K9">
        <v>0.57777777777777772</v>
      </c>
      <c r="L9">
        <v>0.61032863849765251</v>
      </c>
      <c r="M9">
        <v>0.60416666666666663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418</v>
      </c>
      <c r="F10">
        <v>610</v>
      </c>
      <c r="G10">
        <v>223</v>
      </c>
      <c r="H10">
        <v>415</v>
      </c>
      <c r="I10">
        <v>0.61704681872749101</v>
      </c>
      <c r="J10">
        <v>0.65210608424336969</v>
      </c>
      <c r="K10">
        <v>0.50180072028811529</v>
      </c>
      <c r="L10">
        <v>0.61524874889608472</v>
      </c>
      <c r="M10">
        <v>0.59512195121951217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435</v>
      </c>
      <c r="F11">
        <v>596</v>
      </c>
      <c r="G11">
        <v>237</v>
      </c>
      <c r="H11">
        <v>398</v>
      </c>
      <c r="I11">
        <v>0.6188475390156063</v>
      </c>
      <c r="J11">
        <v>0.6473214285714286</v>
      </c>
      <c r="K11">
        <v>0.52220888355342132</v>
      </c>
      <c r="L11">
        <v>0.61772223800056791</v>
      </c>
      <c r="M11">
        <v>0.59959758551307851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95</v>
      </c>
      <c r="F12">
        <v>151</v>
      </c>
      <c r="G12">
        <v>39</v>
      </c>
      <c r="H12">
        <v>95</v>
      </c>
      <c r="I12">
        <v>0.64736842105263159</v>
      </c>
      <c r="J12">
        <v>0.70895522388059706</v>
      </c>
      <c r="K12">
        <v>0.5</v>
      </c>
      <c r="L12">
        <v>0.65426997245179064</v>
      </c>
      <c r="M12">
        <v>0.61382113821138207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101</v>
      </c>
      <c r="F13">
        <v>142</v>
      </c>
      <c r="G13">
        <v>48</v>
      </c>
      <c r="H13">
        <v>89</v>
      </c>
      <c r="I13">
        <v>0.63947368421052631</v>
      </c>
      <c r="J13">
        <v>0.67785234899328861</v>
      </c>
      <c r="K13">
        <v>0.53157894736842104</v>
      </c>
      <c r="L13">
        <v>0.64249363867684484</v>
      </c>
      <c r="M13">
        <v>0.61471861471861466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122</v>
      </c>
      <c r="F14">
        <v>177</v>
      </c>
      <c r="G14">
        <v>52</v>
      </c>
      <c r="H14">
        <v>107</v>
      </c>
      <c r="I14">
        <v>0.65283842794759828</v>
      </c>
      <c r="J14">
        <v>0.70114942528735635</v>
      </c>
      <c r="K14">
        <v>0.53275109170305679</v>
      </c>
      <c r="L14">
        <v>0.6594594594594595</v>
      </c>
      <c r="M14">
        <v>0.62323943661971826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124</v>
      </c>
      <c r="F15">
        <v>171</v>
      </c>
      <c r="G15">
        <v>58</v>
      </c>
      <c r="H15">
        <v>105</v>
      </c>
      <c r="I15">
        <v>0.64410480349344978</v>
      </c>
      <c r="J15">
        <v>0.68131868131868134</v>
      </c>
      <c r="K15">
        <v>0.54148471615720528</v>
      </c>
      <c r="L15">
        <v>0.64785788923719967</v>
      </c>
      <c r="M15">
        <v>0.61956521739130432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127</v>
      </c>
      <c r="F16">
        <v>172</v>
      </c>
      <c r="G16">
        <v>61</v>
      </c>
      <c r="H16">
        <v>106</v>
      </c>
      <c r="I16">
        <v>0.64163090128755362</v>
      </c>
      <c r="J16">
        <v>0.67553191489361697</v>
      </c>
      <c r="K16">
        <v>0.54506437768240346</v>
      </c>
      <c r="L16">
        <v>0.64467005076142148</v>
      </c>
      <c r="M16">
        <v>0.61870503597122306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130</v>
      </c>
      <c r="F17">
        <v>171</v>
      </c>
      <c r="G17">
        <v>62</v>
      </c>
      <c r="H17">
        <v>103</v>
      </c>
      <c r="I17">
        <v>0.64592274678111583</v>
      </c>
      <c r="J17">
        <v>0.67708333333333337</v>
      </c>
      <c r="K17">
        <v>0.55793991416309008</v>
      </c>
      <c r="L17">
        <v>0.64935064935064934</v>
      </c>
      <c r="M17">
        <v>0.62408759124087587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96</v>
      </c>
      <c r="F18">
        <v>116</v>
      </c>
      <c r="G18">
        <v>64</v>
      </c>
      <c r="H18">
        <v>84</v>
      </c>
      <c r="I18">
        <v>0.58888888888888891</v>
      </c>
      <c r="J18">
        <v>0.6</v>
      </c>
      <c r="K18">
        <v>0.53333333333333333</v>
      </c>
      <c r="L18">
        <v>0.58536585365853655</v>
      </c>
      <c r="M18">
        <v>0.57999999999999996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96</v>
      </c>
      <c r="F19">
        <v>114</v>
      </c>
      <c r="G19">
        <v>66</v>
      </c>
      <c r="H19">
        <v>84</v>
      </c>
      <c r="I19">
        <v>0.58333333333333337</v>
      </c>
      <c r="J19">
        <v>0.59259259259259256</v>
      </c>
      <c r="K19">
        <v>0.53333333333333333</v>
      </c>
      <c r="L19">
        <v>0.57971014492753625</v>
      </c>
      <c r="M19">
        <v>0.5757575757575758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396</v>
      </c>
      <c r="F20">
        <v>649</v>
      </c>
      <c r="G20">
        <v>184</v>
      </c>
      <c r="H20">
        <v>437</v>
      </c>
      <c r="I20">
        <v>0.62725090036014408</v>
      </c>
      <c r="J20">
        <v>0.6827586206896552</v>
      </c>
      <c r="K20">
        <v>0.47539015606242491</v>
      </c>
      <c r="L20">
        <v>0.62797335870599436</v>
      </c>
      <c r="M20">
        <v>0.59760589318600366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402</v>
      </c>
      <c r="F21">
        <v>638</v>
      </c>
      <c r="G21">
        <v>195</v>
      </c>
      <c r="H21">
        <v>431</v>
      </c>
      <c r="I21">
        <v>0.62424969987995194</v>
      </c>
      <c r="J21">
        <v>0.6733668341708543</v>
      </c>
      <c r="K21">
        <v>0.48259303721488589</v>
      </c>
      <c r="L21">
        <v>0.62402980440856881</v>
      </c>
      <c r="M21">
        <v>0.59681945743685683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87</v>
      </c>
      <c r="F22">
        <v>151</v>
      </c>
      <c r="G22">
        <v>39</v>
      </c>
      <c r="H22">
        <v>103</v>
      </c>
      <c r="I22">
        <v>0.62631578947368416</v>
      </c>
      <c r="J22">
        <v>0.69047619047619047</v>
      </c>
      <c r="K22">
        <v>0.45789473684210519</v>
      </c>
      <c r="L22">
        <v>0.62680115273775228</v>
      </c>
      <c r="M22">
        <v>0.59448818897637801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94</v>
      </c>
      <c r="F23">
        <v>137</v>
      </c>
      <c r="G23">
        <v>53</v>
      </c>
      <c r="H23">
        <v>96</v>
      </c>
      <c r="I23">
        <v>0.60789473684210527</v>
      </c>
      <c r="J23">
        <v>0.63945578231292521</v>
      </c>
      <c r="K23">
        <v>0.49473684210526309</v>
      </c>
      <c r="L23">
        <v>0.60411311053984584</v>
      </c>
      <c r="M23">
        <v>0.58798283261802575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127</v>
      </c>
      <c r="F24">
        <v>170</v>
      </c>
      <c r="G24">
        <v>59</v>
      </c>
      <c r="H24">
        <v>102</v>
      </c>
      <c r="I24">
        <v>0.64847161572052403</v>
      </c>
      <c r="J24">
        <v>0.68279569892473113</v>
      </c>
      <c r="K24">
        <v>0.55458515283842791</v>
      </c>
      <c r="L24">
        <v>0.65262076053442963</v>
      </c>
      <c r="M24">
        <v>0.625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131</v>
      </c>
      <c r="F25">
        <v>164</v>
      </c>
      <c r="G25">
        <v>65</v>
      </c>
      <c r="H25">
        <v>98</v>
      </c>
      <c r="I25">
        <v>0.64410480349344978</v>
      </c>
      <c r="J25">
        <v>0.66836734693877553</v>
      </c>
      <c r="K25">
        <v>0.57205240174672489</v>
      </c>
      <c r="L25">
        <v>0.64659427443237916</v>
      </c>
      <c r="M25">
        <v>0.62595419847328249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117</v>
      </c>
      <c r="F26">
        <v>180</v>
      </c>
      <c r="G26">
        <v>53</v>
      </c>
      <c r="H26">
        <v>116</v>
      </c>
      <c r="I26">
        <v>0.63733905579399142</v>
      </c>
      <c r="J26">
        <v>0.68823529411764706</v>
      </c>
      <c r="K26">
        <v>0.50214592274678116</v>
      </c>
      <c r="L26">
        <v>0.64074479737130352</v>
      </c>
      <c r="M26">
        <v>0.60810810810810811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117</v>
      </c>
      <c r="F27">
        <v>180</v>
      </c>
      <c r="G27">
        <v>53</v>
      </c>
      <c r="H27">
        <v>116</v>
      </c>
      <c r="I27">
        <v>0.63733905579399142</v>
      </c>
      <c r="J27">
        <v>0.68823529411764706</v>
      </c>
      <c r="K27">
        <v>0.50214592274678116</v>
      </c>
      <c r="L27">
        <v>0.64074479737130352</v>
      </c>
      <c r="M27">
        <v>0.60810810810810811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96</v>
      </c>
      <c r="F28">
        <v>120</v>
      </c>
      <c r="G28">
        <v>60</v>
      </c>
      <c r="H28">
        <v>84</v>
      </c>
      <c r="I28">
        <v>0.6</v>
      </c>
      <c r="J28">
        <v>0.61538461538461542</v>
      </c>
      <c r="K28">
        <v>0.53333333333333333</v>
      </c>
      <c r="L28">
        <v>0.59701492537313428</v>
      </c>
      <c r="M28">
        <v>0.58823529411764708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96</v>
      </c>
      <c r="F29">
        <v>121</v>
      </c>
      <c r="G29">
        <v>59</v>
      </c>
      <c r="H29">
        <v>84</v>
      </c>
      <c r="I29">
        <v>0.60277777777777775</v>
      </c>
      <c r="J29">
        <v>0.61935483870967745</v>
      </c>
      <c r="K29">
        <v>0.53333333333333333</v>
      </c>
      <c r="L29">
        <v>0.6</v>
      </c>
      <c r="M29">
        <v>0.59024390243902436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390</v>
      </c>
      <c r="F30">
        <v>648</v>
      </c>
      <c r="G30">
        <v>185</v>
      </c>
      <c r="H30">
        <v>443</v>
      </c>
      <c r="I30">
        <v>0.62304921968787519</v>
      </c>
      <c r="J30">
        <v>0.67826086956521736</v>
      </c>
      <c r="K30">
        <v>0.46818727490996398</v>
      </c>
      <c r="L30">
        <v>0.62240663900414939</v>
      </c>
      <c r="M30">
        <v>0.59395050412465633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419</v>
      </c>
      <c r="F31">
        <v>614</v>
      </c>
      <c r="G31">
        <v>219</v>
      </c>
      <c r="H31">
        <v>414</v>
      </c>
      <c r="I31">
        <v>0.62004801920768304</v>
      </c>
      <c r="J31">
        <v>0.65673981191222575</v>
      </c>
      <c r="K31">
        <v>0.50300120048019203</v>
      </c>
      <c r="L31">
        <v>0.61890694239290989</v>
      </c>
      <c r="M31">
        <v>0.59727626459143968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116</v>
      </c>
      <c r="F32">
        <v>127</v>
      </c>
      <c r="G32">
        <v>63</v>
      </c>
      <c r="H32">
        <v>74</v>
      </c>
      <c r="I32">
        <v>0.63947368421052631</v>
      </c>
      <c r="J32">
        <v>0.64804469273743015</v>
      </c>
      <c r="K32">
        <v>0.61052631578947369</v>
      </c>
      <c r="L32">
        <v>0.64017660044150115</v>
      </c>
      <c r="M32">
        <v>0.63184079601990051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115</v>
      </c>
      <c r="F33">
        <v>128</v>
      </c>
      <c r="G33">
        <v>62</v>
      </c>
      <c r="H33">
        <v>75</v>
      </c>
      <c r="I33">
        <v>0.63947368421052631</v>
      </c>
      <c r="J33">
        <v>0.64971751412429379</v>
      </c>
      <c r="K33">
        <v>0.60526315789473684</v>
      </c>
      <c r="L33">
        <v>0.64031180400890875</v>
      </c>
      <c r="M33">
        <v>0.63054187192118227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137</v>
      </c>
      <c r="F34">
        <v>118</v>
      </c>
      <c r="G34">
        <v>111</v>
      </c>
      <c r="H34">
        <v>92</v>
      </c>
      <c r="I34">
        <v>0.55676855895196509</v>
      </c>
      <c r="J34">
        <v>0.55241935483870963</v>
      </c>
      <c r="K34">
        <v>0.59825327510917026</v>
      </c>
      <c r="L34">
        <v>0.56101556101556105</v>
      </c>
      <c r="M34">
        <v>0.56190476190476191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132</v>
      </c>
      <c r="F35">
        <v>118</v>
      </c>
      <c r="G35">
        <v>111</v>
      </c>
      <c r="H35">
        <v>97</v>
      </c>
      <c r="I35">
        <v>0.54585152838427953</v>
      </c>
      <c r="J35">
        <v>0.54320987654320985</v>
      </c>
      <c r="K35">
        <v>0.57641921397379914</v>
      </c>
      <c r="L35">
        <v>0.54954204829308906</v>
      </c>
      <c r="M35">
        <v>0.5488372093023256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132</v>
      </c>
      <c r="F36">
        <v>115</v>
      </c>
      <c r="G36">
        <v>118</v>
      </c>
      <c r="H36">
        <v>101</v>
      </c>
      <c r="I36">
        <v>0.53004291845493567</v>
      </c>
      <c r="J36">
        <v>0.52800000000000002</v>
      </c>
      <c r="K36">
        <v>0.5665236051502146</v>
      </c>
      <c r="L36">
        <v>0.53527980535279807</v>
      </c>
      <c r="M36">
        <v>0.53240740740740744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30</v>
      </c>
      <c r="F37">
        <v>210</v>
      </c>
      <c r="G37">
        <v>23</v>
      </c>
      <c r="H37">
        <v>203</v>
      </c>
      <c r="I37">
        <v>0.51502145922746778</v>
      </c>
      <c r="J37">
        <v>0.56603773584905659</v>
      </c>
      <c r="K37">
        <v>0.12875536480686689</v>
      </c>
      <c r="L37">
        <v>0.33707865168539319</v>
      </c>
      <c r="M37">
        <v>0.50847457627118642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92</v>
      </c>
      <c r="F38">
        <v>73</v>
      </c>
      <c r="G38">
        <v>107</v>
      </c>
      <c r="H38">
        <v>88</v>
      </c>
      <c r="I38">
        <v>0.45833333333333331</v>
      </c>
      <c r="J38">
        <v>0.46231155778894473</v>
      </c>
      <c r="K38">
        <v>0.51111111111111107</v>
      </c>
      <c r="L38">
        <v>0.47131147540983609</v>
      </c>
      <c r="M38">
        <v>0.453416149068323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167</v>
      </c>
      <c r="F39">
        <v>16</v>
      </c>
      <c r="G39">
        <v>164</v>
      </c>
      <c r="H39">
        <v>13</v>
      </c>
      <c r="I39">
        <v>0.5083333333333333</v>
      </c>
      <c r="J39">
        <v>0.50453172205438068</v>
      </c>
      <c r="K39">
        <v>0.92777777777777781</v>
      </c>
      <c r="L39">
        <v>0.55518617021276595</v>
      </c>
      <c r="M39">
        <v>0.55172413793103448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484</v>
      </c>
      <c r="F40">
        <v>420</v>
      </c>
      <c r="G40">
        <v>413</v>
      </c>
      <c r="H40">
        <v>349</v>
      </c>
      <c r="I40">
        <v>0.54261704681872747</v>
      </c>
      <c r="J40">
        <v>0.53957636566332223</v>
      </c>
      <c r="K40">
        <v>0.58103241296518604</v>
      </c>
      <c r="L40">
        <v>0.54738746889843926</v>
      </c>
      <c r="M40">
        <v>0.54616384915474647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531</v>
      </c>
      <c r="F41">
        <v>393</v>
      </c>
      <c r="G41">
        <v>440</v>
      </c>
      <c r="H41">
        <v>302</v>
      </c>
      <c r="I41">
        <v>0.55462184873949583</v>
      </c>
      <c r="J41">
        <v>0.54685890834191553</v>
      </c>
      <c r="K41">
        <v>0.63745498199279715</v>
      </c>
      <c r="L41">
        <v>0.56285774856900572</v>
      </c>
      <c r="M41">
        <v>0.56546762589928057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99</v>
      </c>
      <c r="F42">
        <v>136</v>
      </c>
      <c r="G42">
        <v>54</v>
      </c>
      <c r="H42">
        <v>91</v>
      </c>
      <c r="I42">
        <v>0.61842105263157898</v>
      </c>
      <c r="J42">
        <v>0.6470588235294118</v>
      </c>
      <c r="K42">
        <v>0.52105263157894732</v>
      </c>
      <c r="L42">
        <v>0.61720698254364093</v>
      </c>
      <c r="M42">
        <v>0.59911894273127753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103</v>
      </c>
      <c r="F43">
        <v>136</v>
      </c>
      <c r="G43">
        <v>54</v>
      </c>
      <c r="H43">
        <v>87</v>
      </c>
      <c r="I43">
        <v>0.62894736842105259</v>
      </c>
      <c r="J43">
        <v>0.6560509554140127</v>
      </c>
      <c r="K43">
        <v>0.54210526315789476</v>
      </c>
      <c r="L43">
        <v>0.62958435207823948</v>
      </c>
      <c r="M43">
        <v>0.60986547085201792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134</v>
      </c>
      <c r="F44">
        <v>162</v>
      </c>
      <c r="G44">
        <v>67</v>
      </c>
      <c r="H44">
        <v>95</v>
      </c>
      <c r="I44">
        <v>0.64628820960698685</v>
      </c>
      <c r="J44">
        <v>0.66666666666666663</v>
      </c>
      <c r="K44">
        <v>0.58515283842794763</v>
      </c>
      <c r="L44">
        <v>0.64859632139399803</v>
      </c>
      <c r="M44">
        <v>0.63035019455252916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136</v>
      </c>
      <c r="F45">
        <v>152</v>
      </c>
      <c r="G45">
        <v>77</v>
      </c>
      <c r="H45">
        <v>93</v>
      </c>
      <c r="I45">
        <v>0.62882096069868998</v>
      </c>
      <c r="J45">
        <v>0.63849765258215962</v>
      </c>
      <c r="K45">
        <v>0.59388646288209612</v>
      </c>
      <c r="L45">
        <v>0.62904717853839043</v>
      </c>
      <c r="M45">
        <v>0.62040816326530612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124</v>
      </c>
      <c r="F46">
        <v>177</v>
      </c>
      <c r="G46">
        <v>56</v>
      </c>
      <c r="H46">
        <v>109</v>
      </c>
      <c r="I46">
        <v>0.64592274678111583</v>
      </c>
      <c r="J46">
        <v>0.68888888888888888</v>
      </c>
      <c r="K46">
        <v>0.53218884120171672</v>
      </c>
      <c r="L46">
        <v>0.65057712486883534</v>
      </c>
      <c r="M46">
        <v>0.61888111888111885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122</v>
      </c>
      <c r="F47">
        <v>178</v>
      </c>
      <c r="G47">
        <v>55</v>
      </c>
      <c r="H47">
        <v>111</v>
      </c>
      <c r="I47">
        <v>0.64377682403433478</v>
      </c>
      <c r="J47">
        <v>0.68926553672316382</v>
      </c>
      <c r="K47">
        <v>0.52360515021459231</v>
      </c>
      <c r="L47">
        <v>0.64824654622741762</v>
      </c>
      <c r="M47">
        <v>0.61591695501730104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103</v>
      </c>
      <c r="F48">
        <v>117</v>
      </c>
      <c r="G48">
        <v>63</v>
      </c>
      <c r="H48">
        <v>77</v>
      </c>
      <c r="I48">
        <v>0.61111111111111116</v>
      </c>
      <c r="J48">
        <v>0.62048192771084343</v>
      </c>
      <c r="K48">
        <v>0.57222222222222219</v>
      </c>
      <c r="L48">
        <v>0.6101895734597157</v>
      </c>
      <c r="M48">
        <v>0.60309278350515461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107</v>
      </c>
      <c r="F49">
        <v>114</v>
      </c>
      <c r="G49">
        <v>66</v>
      </c>
      <c r="H49">
        <v>73</v>
      </c>
      <c r="I49">
        <v>0.61388888888888893</v>
      </c>
      <c r="J49">
        <v>0.61849710982658956</v>
      </c>
      <c r="K49">
        <v>0.59444444444444444</v>
      </c>
      <c r="L49">
        <v>0.61353211009174302</v>
      </c>
      <c r="M49">
        <v>0.60962566844919786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421</v>
      </c>
      <c r="F50">
        <v>599</v>
      </c>
      <c r="G50">
        <v>234</v>
      </c>
      <c r="H50">
        <v>412</v>
      </c>
      <c r="I50">
        <v>0.61224489795918369</v>
      </c>
      <c r="J50">
        <v>0.64274809160305346</v>
      </c>
      <c r="K50">
        <v>0.50540216086434575</v>
      </c>
      <c r="L50">
        <v>0.60961482768607012</v>
      </c>
      <c r="M50">
        <v>0.59248269040553903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418</v>
      </c>
      <c r="F51">
        <v>608</v>
      </c>
      <c r="G51">
        <v>225</v>
      </c>
      <c r="H51">
        <v>415</v>
      </c>
      <c r="I51">
        <v>0.61584633853541415</v>
      </c>
      <c r="J51">
        <v>0.65007776049766719</v>
      </c>
      <c r="K51">
        <v>0.50180072028811529</v>
      </c>
      <c r="L51">
        <v>0.61380323054331865</v>
      </c>
      <c r="M51">
        <v>0.59433040078201371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127</v>
      </c>
      <c r="F52">
        <v>131</v>
      </c>
      <c r="G52">
        <v>59</v>
      </c>
      <c r="H52">
        <v>63</v>
      </c>
      <c r="I52">
        <v>0.67894736842105263</v>
      </c>
      <c r="J52">
        <v>0.68279569892473113</v>
      </c>
      <c r="K52">
        <v>0.66842105263157892</v>
      </c>
      <c r="L52">
        <v>0.67987152034261233</v>
      </c>
      <c r="M52">
        <v>0.67525773195876293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160</v>
      </c>
      <c r="F53">
        <v>109</v>
      </c>
      <c r="G53">
        <v>81</v>
      </c>
      <c r="H53">
        <v>30</v>
      </c>
      <c r="I53">
        <v>0.70789473684210524</v>
      </c>
      <c r="J53">
        <v>0.66390041493775931</v>
      </c>
      <c r="K53">
        <v>0.84210526315789469</v>
      </c>
      <c r="L53">
        <v>0.6932409012131715</v>
      </c>
      <c r="M53">
        <v>0.78417266187050361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153</v>
      </c>
      <c r="F54">
        <v>148</v>
      </c>
      <c r="G54">
        <v>81</v>
      </c>
      <c r="H54">
        <v>76</v>
      </c>
      <c r="I54">
        <v>0.65720524017467252</v>
      </c>
      <c r="J54">
        <v>0.65384615384615385</v>
      </c>
      <c r="K54">
        <v>0.66812227074235808</v>
      </c>
      <c r="L54">
        <v>0.6566523605150214</v>
      </c>
      <c r="M54">
        <v>0.6607142857142857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155</v>
      </c>
      <c r="F55">
        <v>142</v>
      </c>
      <c r="G55">
        <v>87</v>
      </c>
      <c r="H55">
        <v>74</v>
      </c>
      <c r="I55">
        <v>0.64847161572052403</v>
      </c>
      <c r="J55">
        <v>0.64049586776859502</v>
      </c>
      <c r="K55">
        <v>0.67685589519650657</v>
      </c>
      <c r="L55">
        <v>0.64745196324143683</v>
      </c>
      <c r="M55">
        <v>0.65740740740740744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141</v>
      </c>
      <c r="F56">
        <v>122</v>
      </c>
      <c r="G56">
        <v>111</v>
      </c>
      <c r="H56">
        <v>92</v>
      </c>
      <c r="I56">
        <v>0.56437768240343344</v>
      </c>
      <c r="J56">
        <v>0.55952380952380953</v>
      </c>
      <c r="K56">
        <v>0.60515021459227469</v>
      </c>
      <c r="L56">
        <v>0.56809024979854972</v>
      </c>
      <c r="M56">
        <v>0.57009345794392519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155</v>
      </c>
      <c r="F57">
        <v>115</v>
      </c>
      <c r="G57">
        <v>118</v>
      </c>
      <c r="H57">
        <v>78</v>
      </c>
      <c r="I57">
        <v>0.57939914163090134</v>
      </c>
      <c r="J57">
        <v>0.56776556776556775</v>
      </c>
      <c r="K57">
        <v>0.66523605150214593</v>
      </c>
      <c r="L57">
        <v>0.58490566037735836</v>
      </c>
      <c r="M57">
        <v>0.59585492227979275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118</v>
      </c>
      <c r="F58">
        <v>117</v>
      </c>
      <c r="G58">
        <v>63</v>
      </c>
      <c r="H58">
        <v>62</v>
      </c>
      <c r="I58">
        <v>0.65277777777777779</v>
      </c>
      <c r="J58">
        <v>0.65193370165745856</v>
      </c>
      <c r="K58">
        <v>0.65555555555555556</v>
      </c>
      <c r="L58">
        <v>0.65265486725663724</v>
      </c>
      <c r="M58">
        <v>0.65363128491620115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132</v>
      </c>
      <c r="F59">
        <v>99</v>
      </c>
      <c r="G59">
        <v>81</v>
      </c>
      <c r="H59">
        <v>48</v>
      </c>
      <c r="I59">
        <v>0.64166666666666672</v>
      </c>
      <c r="J59">
        <v>0.61971830985915488</v>
      </c>
      <c r="K59">
        <v>0.73333333333333328</v>
      </c>
      <c r="L59">
        <v>0.63953488372093015</v>
      </c>
      <c r="M59">
        <v>0.67346938775510201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530</v>
      </c>
      <c r="F60">
        <v>514</v>
      </c>
      <c r="G60">
        <v>319</v>
      </c>
      <c r="H60">
        <v>303</v>
      </c>
      <c r="I60">
        <v>0.62665066026410565</v>
      </c>
      <c r="J60">
        <v>0.62426383981154299</v>
      </c>
      <c r="K60">
        <v>0.6362545018007203</v>
      </c>
      <c r="L60">
        <v>0.62662567982974704</v>
      </c>
      <c r="M60">
        <v>0.62913096695226434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635</v>
      </c>
      <c r="F61">
        <v>463</v>
      </c>
      <c r="G61">
        <v>370</v>
      </c>
      <c r="H61">
        <v>198</v>
      </c>
      <c r="I61">
        <v>0.65906362545018005</v>
      </c>
      <c r="J61">
        <v>0.63184079601990051</v>
      </c>
      <c r="K61">
        <v>0.76230492196878752</v>
      </c>
      <c r="L61">
        <v>0.6542344941273438</v>
      </c>
      <c r="M61">
        <v>0.70045385779122538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132</v>
      </c>
      <c r="F62">
        <v>131</v>
      </c>
      <c r="G62">
        <v>59</v>
      </c>
      <c r="H62">
        <v>58</v>
      </c>
      <c r="I62">
        <v>0.69210526315789478</v>
      </c>
      <c r="J62">
        <v>0.69109947643979053</v>
      </c>
      <c r="K62">
        <v>0.69473684210526321</v>
      </c>
      <c r="L62">
        <v>0.69182389937106914</v>
      </c>
      <c r="M62">
        <v>0.69312169312169314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146</v>
      </c>
      <c r="F63">
        <v>129</v>
      </c>
      <c r="G63">
        <v>61</v>
      </c>
      <c r="H63">
        <v>44</v>
      </c>
      <c r="I63">
        <v>0.72368421052631582</v>
      </c>
      <c r="J63">
        <v>0.70531400966183577</v>
      </c>
      <c r="K63">
        <v>0.76842105263157889</v>
      </c>
      <c r="L63">
        <v>0.71709233791748528</v>
      </c>
      <c r="M63">
        <v>0.74566473988439308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151</v>
      </c>
      <c r="F64">
        <v>161</v>
      </c>
      <c r="G64">
        <v>68</v>
      </c>
      <c r="H64">
        <v>78</v>
      </c>
      <c r="I64">
        <v>0.68122270742358082</v>
      </c>
      <c r="J64">
        <v>0.68949771689497719</v>
      </c>
      <c r="K64">
        <v>0.65938864628820959</v>
      </c>
      <c r="L64">
        <v>0.68325791855203633</v>
      </c>
      <c r="M64">
        <v>0.67364016736401677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161</v>
      </c>
      <c r="F65">
        <v>152</v>
      </c>
      <c r="G65">
        <v>77</v>
      </c>
      <c r="H65">
        <v>68</v>
      </c>
      <c r="I65">
        <v>0.68340611353711789</v>
      </c>
      <c r="J65">
        <v>0.67647058823529416</v>
      </c>
      <c r="K65">
        <v>0.70305676855895194</v>
      </c>
      <c r="L65">
        <v>0.68162574089754446</v>
      </c>
      <c r="M65">
        <v>0.69090909090909092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135</v>
      </c>
      <c r="F66">
        <v>156</v>
      </c>
      <c r="G66">
        <v>77</v>
      </c>
      <c r="H66">
        <v>98</v>
      </c>
      <c r="I66">
        <v>0.62446351931330468</v>
      </c>
      <c r="J66">
        <v>0.6367924528301887</v>
      </c>
      <c r="K66">
        <v>0.57939914163090134</v>
      </c>
      <c r="L66">
        <v>0.62442183163737275</v>
      </c>
      <c r="M66">
        <v>0.61417322834645671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140</v>
      </c>
      <c r="F67">
        <v>145</v>
      </c>
      <c r="G67">
        <v>88</v>
      </c>
      <c r="H67">
        <v>93</v>
      </c>
      <c r="I67">
        <v>0.61158798283261806</v>
      </c>
      <c r="J67">
        <v>0.61403508771929827</v>
      </c>
      <c r="K67">
        <v>0.60085836909871249</v>
      </c>
      <c r="L67">
        <v>0.611353711790393</v>
      </c>
      <c r="M67">
        <v>0.60924369747899154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105</v>
      </c>
      <c r="F68">
        <v>126</v>
      </c>
      <c r="G68">
        <v>54</v>
      </c>
      <c r="H68">
        <v>75</v>
      </c>
      <c r="I68">
        <v>0.64166666666666672</v>
      </c>
      <c r="J68">
        <v>0.660377358490566</v>
      </c>
      <c r="K68">
        <v>0.58333333333333337</v>
      </c>
      <c r="L68">
        <v>0.64338235294117652</v>
      </c>
      <c r="M68">
        <v>0.62686567164179108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108</v>
      </c>
      <c r="F69">
        <v>123</v>
      </c>
      <c r="G69">
        <v>57</v>
      </c>
      <c r="H69">
        <v>72</v>
      </c>
      <c r="I69">
        <v>0.64166666666666672</v>
      </c>
      <c r="J69">
        <v>0.65454545454545454</v>
      </c>
      <c r="K69">
        <v>0.6</v>
      </c>
      <c r="L69">
        <v>0.64285714285714279</v>
      </c>
      <c r="M69">
        <v>0.63076923076923075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491</v>
      </c>
      <c r="F70">
        <v>574</v>
      </c>
      <c r="G70">
        <v>259</v>
      </c>
      <c r="H70">
        <v>342</v>
      </c>
      <c r="I70">
        <v>0.63925570228091233</v>
      </c>
      <c r="J70">
        <v>0.65466666666666662</v>
      </c>
      <c r="K70">
        <v>0.58943577430972394</v>
      </c>
      <c r="L70">
        <v>0.64049047743282028</v>
      </c>
      <c r="M70">
        <v>0.6266375545851528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535</v>
      </c>
      <c r="F71">
        <v>545</v>
      </c>
      <c r="G71">
        <v>288</v>
      </c>
      <c r="H71">
        <v>298</v>
      </c>
      <c r="I71">
        <v>0.64825930372148854</v>
      </c>
      <c r="J71">
        <v>0.65006075334143376</v>
      </c>
      <c r="K71">
        <v>0.64225690276110448</v>
      </c>
      <c r="L71">
        <v>0.64848484848484855</v>
      </c>
      <c r="M71">
        <v>0.64650059311981023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132</v>
      </c>
      <c r="F72">
        <v>131</v>
      </c>
      <c r="G72">
        <v>59</v>
      </c>
      <c r="H72">
        <v>58</v>
      </c>
      <c r="I72">
        <v>0.69210526315789478</v>
      </c>
      <c r="J72">
        <v>0.69109947643979053</v>
      </c>
      <c r="K72">
        <v>0.69473684210526321</v>
      </c>
      <c r="L72">
        <v>0.69182389937106914</v>
      </c>
      <c r="M72">
        <v>0.69312169312169314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146</v>
      </c>
      <c r="F73">
        <v>129</v>
      </c>
      <c r="G73">
        <v>61</v>
      </c>
      <c r="H73">
        <v>44</v>
      </c>
      <c r="I73">
        <v>0.72368421052631582</v>
      </c>
      <c r="J73">
        <v>0.70531400966183577</v>
      </c>
      <c r="K73">
        <v>0.76842105263157889</v>
      </c>
      <c r="L73">
        <v>0.71709233791748528</v>
      </c>
      <c r="M73">
        <v>0.74566473988439308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152</v>
      </c>
      <c r="F74">
        <v>160</v>
      </c>
      <c r="G74">
        <v>69</v>
      </c>
      <c r="H74">
        <v>77</v>
      </c>
      <c r="I74">
        <v>0.68122270742358082</v>
      </c>
      <c r="J74">
        <v>0.68778280542986425</v>
      </c>
      <c r="K74">
        <v>0.66375545851528384</v>
      </c>
      <c r="L74">
        <v>0.68283917340521116</v>
      </c>
      <c r="M74">
        <v>0.67510548523206748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162</v>
      </c>
      <c r="F75">
        <v>148</v>
      </c>
      <c r="G75">
        <v>81</v>
      </c>
      <c r="H75">
        <v>67</v>
      </c>
      <c r="I75">
        <v>0.67685589519650657</v>
      </c>
      <c r="J75">
        <v>0.66666666666666663</v>
      </c>
      <c r="K75">
        <v>0.70742358078602618</v>
      </c>
      <c r="L75">
        <v>0.67443796835970016</v>
      </c>
      <c r="M75">
        <v>0.68837209302325586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143</v>
      </c>
      <c r="F76">
        <v>152</v>
      </c>
      <c r="G76">
        <v>81</v>
      </c>
      <c r="H76">
        <v>90</v>
      </c>
      <c r="I76">
        <v>0.63304721030042921</v>
      </c>
      <c r="J76">
        <v>0.6383928571428571</v>
      </c>
      <c r="K76">
        <v>0.61373390557939911</v>
      </c>
      <c r="L76">
        <v>0.63330380868024794</v>
      </c>
      <c r="M76">
        <v>0.62809917355371903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157</v>
      </c>
      <c r="F77">
        <v>148</v>
      </c>
      <c r="G77">
        <v>85</v>
      </c>
      <c r="H77">
        <v>76</v>
      </c>
      <c r="I77">
        <v>0.65450643776824036</v>
      </c>
      <c r="J77">
        <v>0.64876033057851235</v>
      </c>
      <c r="K77">
        <v>0.67381974248927035</v>
      </c>
      <c r="L77">
        <v>0.65362198168193164</v>
      </c>
      <c r="M77">
        <v>0.6607142857142857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111</v>
      </c>
      <c r="F78">
        <v>125</v>
      </c>
      <c r="G78">
        <v>55</v>
      </c>
      <c r="H78">
        <v>69</v>
      </c>
      <c r="I78">
        <v>0.65555555555555556</v>
      </c>
      <c r="J78">
        <v>0.66867469879518071</v>
      </c>
      <c r="K78">
        <v>0.6166666666666667</v>
      </c>
      <c r="L78">
        <v>0.65758293838862558</v>
      </c>
      <c r="M78">
        <v>0.64432989690721654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117</v>
      </c>
      <c r="F79">
        <v>132</v>
      </c>
      <c r="G79">
        <v>48</v>
      </c>
      <c r="H79">
        <v>63</v>
      </c>
      <c r="I79">
        <v>0.69166666666666665</v>
      </c>
      <c r="J79">
        <v>0.70909090909090911</v>
      </c>
      <c r="K79">
        <v>0.65</v>
      </c>
      <c r="L79">
        <v>0.69642857142857151</v>
      </c>
      <c r="M79">
        <v>0.67692307692307696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503</v>
      </c>
      <c r="F80">
        <v>584</v>
      </c>
      <c r="G80">
        <v>249</v>
      </c>
      <c r="H80">
        <v>330</v>
      </c>
      <c r="I80">
        <v>0.65246098439375755</v>
      </c>
      <c r="J80">
        <v>0.6688829787234043</v>
      </c>
      <c r="K80">
        <v>0.6038415366146459</v>
      </c>
      <c r="L80">
        <v>0.65477740171830257</v>
      </c>
      <c r="M80">
        <v>0.6389496717724289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513</v>
      </c>
      <c r="F81">
        <v>609</v>
      </c>
      <c r="G81">
        <v>224</v>
      </c>
      <c r="H81">
        <v>320</v>
      </c>
      <c r="I81">
        <v>0.67346938775510201</v>
      </c>
      <c r="J81">
        <v>0.69606512890094985</v>
      </c>
      <c r="K81">
        <v>0.61584633853541415</v>
      </c>
      <c r="L81">
        <v>0.67839195979899491</v>
      </c>
      <c r="M81">
        <v>0.65554359526372441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109</v>
      </c>
      <c r="F2">
        <v>138</v>
      </c>
      <c r="G2">
        <v>52</v>
      </c>
      <c r="H2">
        <v>81</v>
      </c>
      <c r="I2">
        <v>0.65</v>
      </c>
      <c r="J2">
        <v>0.67701863354037262</v>
      </c>
      <c r="K2">
        <v>0.5736842105263158</v>
      </c>
      <c r="L2">
        <v>0.6534772182254196</v>
      </c>
      <c r="M2">
        <v>0.63013698630136983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109</v>
      </c>
      <c r="F3">
        <v>138</v>
      </c>
      <c r="G3">
        <v>52</v>
      </c>
      <c r="H3">
        <v>81</v>
      </c>
      <c r="I3">
        <v>0.65</v>
      </c>
      <c r="J3">
        <v>0.67701863354037262</v>
      </c>
      <c r="K3">
        <v>0.5736842105263158</v>
      </c>
      <c r="L3">
        <v>0.6534772182254196</v>
      </c>
      <c r="M3">
        <v>0.63013698630136983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121</v>
      </c>
      <c r="F4">
        <v>166</v>
      </c>
      <c r="G4">
        <v>63</v>
      </c>
      <c r="H4">
        <v>108</v>
      </c>
      <c r="I4">
        <v>0.6266375545851528</v>
      </c>
      <c r="J4">
        <v>0.65760869565217395</v>
      </c>
      <c r="K4">
        <v>0.52838427947598254</v>
      </c>
      <c r="L4">
        <v>0.62694300518134727</v>
      </c>
      <c r="M4">
        <v>0.6058394160583942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127</v>
      </c>
      <c r="F5">
        <v>161</v>
      </c>
      <c r="G5">
        <v>68</v>
      </c>
      <c r="H5">
        <v>102</v>
      </c>
      <c r="I5">
        <v>0.62882096069868998</v>
      </c>
      <c r="J5">
        <v>0.6512820512820513</v>
      </c>
      <c r="K5">
        <v>0.55458515283842791</v>
      </c>
      <c r="L5">
        <v>0.62933597621407333</v>
      </c>
      <c r="M5">
        <v>0.61216730038022815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104</v>
      </c>
      <c r="F6">
        <v>171</v>
      </c>
      <c r="G6">
        <v>62</v>
      </c>
      <c r="H6">
        <v>129</v>
      </c>
      <c r="I6">
        <v>0.59012875536480691</v>
      </c>
      <c r="J6">
        <v>0.62650602409638556</v>
      </c>
      <c r="K6">
        <v>0.44635193133047207</v>
      </c>
      <c r="L6">
        <v>0.57971014492753625</v>
      </c>
      <c r="M6">
        <v>0.56999999999999995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104</v>
      </c>
      <c r="F7">
        <v>171</v>
      </c>
      <c r="G7">
        <v>62</v>
      </c>
      <c r="H7">
        <v>129</v>
      </c>
      <c r="I7">
        <v>0.59012875536480691</v>
      </c>
      <c r="J7">
        <v>0.62650602409638556</v>
      </c>
      <c r="K7">
        <v>0.44635193133047207</v>
      </c>
      <c r="L7">
        <v>0.57971014492753625</v>
      </c>
      <c r="M7">
        <v>0.56999999999999995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106</v>
      </c>
      <c r="F8">
        <v>127</v>
      </c>
      <c r="G8">
        <v>53</v>
      </c>
      <c r="H8">
        <v>74</v>
      </c>
      <c r="I8">
        <v>0.64722222222222225</v>
      </c>
      <c r="J8">
        <v>0.66666666666666663</v>
      </c>
      <c r="K8">
        <v>0.58888888888888891</v>
      </c>
      <c r="L8">
        <v>0.64950980392156865</v>
      </c>
      <c r="M8">
        <v>0.63184079601990051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107</v>
      </c>
      <c r="F9">
        <v>127</v>
      </c>
      <c r="G9">
        <v>53</v>
      </c>
      <c r="H9">
        <v>73</v>
      </c>
      <c r="I9">
        <v>0.65</v>
      </c>
      <c r="J9">
        <v>0.66874999999999996</v>
      </c>
      <c r="K9">
        <v>0.59444444444444444</v>
      </c>
      <c r="L9">
        <v>0.65243902439024393</v>
      </c>
      <c r="M9">
        <v>0.63500000000000001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435</v>
      </c>
      <c r="F10">
        <v>629</v>
      </c>
      <c r="G10">
        <v>204</v>
      </c>
      <c r="H10">
        <v>398</v>
      </c>
      <c r="I10">
        <v>0.6386554621848739</v>
      </c>
      <c r="J10">
        <v>0.68075117370892024</v>
      </c>
      <c r="K10">
        <v>0.52220888355342132</v>
      </c>
      <c r="L10">
        <v>0.64178223664797873</v>
      </c>
      <c r="M10">
        <v>0.61246348588120736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457</v>
      </c>
      <c r="F11">
        <v>614</v>
      </c>
      <c r="G11">
        <v>219</v>
      </c>
      <c r="H11">
        <v>376</v>
      </c>
      <c r="I11">
        <v>0.6428571428571429</v>
      </c>
      <c r="J11">
        <v>0.67603550295857984</v>
      </c>
      <c r="K11">
        <v>0.54861944777911165</v>
      </c>
      <c r="L11">
        <v>0.64602770709640944</v>
      </c>
      <c r="M11">
        <v>0.6202020202020202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98</v>
      </c>
      <c r="F12">
        <v>163</v>
      </c>
      <c r="G12">
        <v>27</v>
      </c>
      <c r="H12">
        <v>92</v>
      </c>
      <c r="I12">
        <v>0.68684210526315792</v>
      </c>
      <c r="J12">
        <v>0.78400000000000003</v>
      </c>
      <c r="K12">
        <v>0.51578947368421058</v>
      </c>
      <c r="L12">
        <v>0.71014492753623204</v>
      </c>
      <c r="M12">
        <v>0.63921568627450975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106</v>
      </c>
      <c r="F13">
        <v>149</v>
      </c>
      <c r="G13">
        <v>41</v>
      </c>
      <c r="H13">
        <v>84</v>
      </c>
      <c r="I13">
        <v>0.67105263157894735</v>
      </c>
      <c r="J13">
        <v>0.72108843537414968</v>
      </c>
      <c r="K13">
        <v>0.55789473684210522</v>
      </c>
      <c r="L13">
        <v>0.6812339331619538</v>
      </c>
      <c r="M13">
        <v>0.63948497854077258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112</v>
      </c>
      <c r="F14">
        <v>178</v>
      </c>
      <c r="G14">
        <v>51</v>
      </c>
      <c r="H14">
        <v>117</v>
      </c>
      <c r="I14">
        <v>0.63318777292576423</v>
      </c>
      <c r="J14">
        <v>0.68711656441717794</v>
      </c>
      <c r="K14">
        <v>0.48908296943231439</v>
      </c>
      <c r="L14">
        <v>0.63564131668558466</v>
      </c>
      <c r="M14">
        <v>0.60338983050847461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120</v>
      </c>
      <c r="F15">
        <v>168</v>
      </c>
      <c r="G15">
        <v>61</v>
      </c>
      <c r="H15">
        <v>109</v>
      </c>
      <c r="I15">
        <v>0.62882096069868998</v>
      </c>
      <c r="J15">
        <v>0.66298342541436461</v>
      </c>
      <c r="K15">
        <v>0.5240174672489083</v>
      </c>
      <c r="L15">
        <v>0.62959076600209862</v>
      </c>
      <c r="M15">
        <v>0.60649819494584833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105</v>
      </c>
      <c r="F16">
        <v>170</v>
      </c>
      <c r="G16">
        <v>63</v>
      </c>
      <c r="H16">
        <v>128</v>
      </c>
      <c r="I16">
        <v>0.59012875536480691</v>
      </c>
      <c r="J16">
        <v>0.625</v>
      </c>
      <c r="K16">
        <v>0.45064377682403428</v>
      </c>
      <c r="L16">
        <v>0.58011049723756902</v>
      </c>
      <c r="M16">
        <v>0.57046979865771807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110</v>
      </c>
      <c r="F17">
        <v>168</v>
      </c>
      <c r="G17">
        <v>65</v>
      </c>
      <c r="H17">
        <v>123</v>
      </c>
      <c r="I17">
        <v>0.59656652360515017</v>
      </c>
      <c r="J17">
        <v>0.62857142857142856</v>
      </c>
      <c r="K17">
        <v>0.47210300429184548</v>
      </c>
      <c r="L17">
        <v>0.58949624866023576</v>
      </c>
      <c r="M17">
        <v>0.57731958762886593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94</v>
      </c>
      <c r="F18">
        <v>124</v>
      </c>
      <c r="G18">
        <v>56</v>
      </c>
      <c r="H18">
        <v>86</v>
      </c>
      <c r="I18">
        <v>0.60555555555555551</v>
      </c>
      <c r="J18">
        <v>0.62666666666666671</v>
      </c>
      <c r="K18">
        <v>0.52222222222222225</v>
      </c>
      <c r="L18">
        <v>0.60256410256410264</v>
      </c>
      <c r="M18">
        <v>0.59047619047619049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100</v>
      </c>
      <c r="F19">
        <v>119</v>
      </c>
      <c r="G19">
        <v>61</v>
      </c>
      <c r="H19">
        <v>80</v>
      </c>
      <c r="I19">
        <v>0.60833333333333328</v>
      </c>
      <c r="J19">
        <v>0.6211180124223602</v>
      </c>
      <c r="K19">
        <v>0.55555555555555558</v>
      </c>
      <c r="L19">
        <v>0.60679611650485443</v>
      </c>
      <c r="M19">
        <v>0.59798994974874375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403</v>
      </c>
      <c r="F20">
        <v>686</v>
      </c>
      <c r="G20">
        <v>147</v>
      </c>
      <c r="H20">
        <v>430</v>
      </c>
      <c r="I20">
        <v>0.6536614645858343</v>
      </c>
      <c r="J20">
        <v>0.73272727272727278</v>
      </c>
      <c r="K20">
        <v>0.4837935174069628</v>
      </c>
      <c r="L20">
        <v>0.66435872073854285</v>
      </c>
      <c r="M20">
        <v>0.61469534050179209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438</v>
      </c>
      <c r="F21">
        <v>654</v>
      </c>
      <c r="G21">
        <v>179</v>
      </c>
      <c r="H21">
        <v>395</v>
      </c>
      <c r="I21">
        <v>0.65546218487394958</v>
      </c>
      <c r="J21">
        <v>0.70988654781199356</v>
      </c>
      <c r="K21">
        <v>0.5258103241296519</v>
      </c>
      <c r="L21">
        <v>0.66343532262950622</v>
      </c>
      <c r="M21">
        <v>0.62345090562440419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95</v>
      </c>
      <c r="F22">
        <v>157</v>
      </c>
      <c r="G22">
        <v>33</v>
      </c>
      <c r="H22">
        <v>95</v>
      </c>
      <c r="I22">
        <v>0.66315789473684206</v>
      </c>
      <c r="J22">
        <v>0.7421875</v>
      </c>
      <c r="K22">
        <v>0.5</v>
      </c>
      <c r="L22">
        <v>0.6766381766381766</v>
      </c>
      <c r="M22">
        <v>0.62301587301587302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102</v>
      </c>
      <c r="F23">
        <v>150</v>
      </c>
      <c r="G23">
        <v>40</v>
      </c>
      <c r="H23">
        <v>88</v>
      </c>
      <c r="I23">
        <v>0.66315789473684206</v>
      </c>
      <c r="J23">
        <v>0.71830985915492962</v>
      </c>
      <c r="K23">
        <v>0.5368421052631579</v>
      </c>
      <c r="L23">
        <v>0.67282321899736153</v>
      </c>
      <c r="M23">
        <v>0.63025210084033612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118</v>
      </c>
      <c r="F24">
        <v>172</v>
      </c>
      <c r="G24">
        <v>57</v>
      </c>
      <c r="H24">
        <v>111</v>
      </c>
      <c r="I24">
        <v>0.63318777292576423</v>
      </c>
      <c r="J24">
        <v>0.67428571428571427</v>
      </c>
      <c r="K24">
        <v>0.51528384279475981</v>
      </c>
      <c r="L24">
        <v>0.63509149623250805</v>
      </c>
      <c r="M24">
        <v>0.607773851590106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122</v>
      </c>
      <c r="F25">
        <v>167</v>
      </c>
      <c r="G25">
        <v>62</v>
      </c>
      <c r="H25">
        <v>107</v>
      </c>
      <c r="I25">
        <v>0.63100436681222705</v>
      </c>
      <c r="J25">
        <v>0.66304347826086951</v>
      </c>
      <c r="K25">
        <v>0.53275109170305679</v>
      </c>
      <c r="L25">
        <v>0.63212435233160613</v>
      </c>
      <c r="M25">
        <v>0.60948905109489049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100</v>
      </c>
      <c r="F26">
        <v>181</v>
      </c>
      <c r="G26">
        <v>52</v>
      </c>
      <c r="H26">
        <v>133</v>
      </c>
      <c r="I26">
        <v>0.60300429184549353</v>
      </c>
      <c r="J26">
        <v>0.65789473684210531</v>
      </c>
      <c r="K26">
        <v>0.42918454935622319</v>
      </c>
      <c r="L26">
        <v>0.59453032104637338</v>
      </c>
      <c r="M26">
        <v>0.57643312101910826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100</v>
      </c>
      <c r="F27">
        <v>178</v>
      </c>
      <c r="G27">
        <v>55</v>
      </c>
      <c r="H27">
        <v>133</v>
      </c>
      <c r="I27">
        <v>0.59656652360515017</v>
      </c>
      <c r="J27">
        <v>0.64516129032258063</v>
      </c>
      <c r="K27">
        <v>0.42918454935622319</v>
      </c>
      <c r="L27">
        <v>0.58616647127784294</v>
      </c>
      <c r="M27">
        <v>0.57234726688102899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102</v>
      </c>
      <c r="F28">
        <v>127</v>
      </c>
      <c r="G28">
        <v>53</v>
      </c>
      <c r="H28">
        <v>78</v>
      </c>
      <c r="I28">
        <v>0.63611111111111107</v>
      </c>
      <c r="J28">
        <v>0.65806451612903227</v>
      </c>
      <c r="K28">
        <v>0.56666666666666665</v>
      </c>
      <c r="L28">
        <v>0.63750000000000007</v>
      </c>
      <c r="M28">
        <v>0.61951219512195121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103</v>
      </c>
      <c r="F29">
        <v>127</v>
      </c>
      <c r="G29">
        <v>53</v>
      </c>
      <c r="H29">
        <v>77</v>
      </c>
      <c r="I29">
        <v>0.63888888888888884</v>
      </c>
      <c r="J29">
        <v>0.66025641025641024</v>
      </c>
      <c r="K29">
        <v>0.57222222222222219</v>
      </c>
      <c r="L29">
        <v>0.64054726368159198</v>
      </c>
      <c r="M29">
        <v>0.62254901960784315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405</v>
      </c>
      <c r="F30">
        <v>686</v>
      </c>
      <c r="G30">
        <v>147</v>
      </c>
      <c r="H30">
        <v>428</v>
      </c>
      <c r="I30">
        <v>0.65486194477791115</v>
      </c>
      <c r="J30">
        <v>0.73369565217391308</v>
      </c>
      <c r="K30">
        <v>0.48619447779111641</v>
      </c>
      <c r="L30">
        <v>0.66589937520552456</v>
      </c>
      <c r="M30">
        <v>0.61579892280071813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416</v>
      </c>
      <c r="F31">
        <v>672</v>
      </c>
      <c r="G31">
        <v>161</v>
      </c>
      <c r="H31">
        <v>417</v>
      </c>
      <c r="I31">
        <v>0.65306122448979587</v>
      </c>
      <c r="J31">
        <v>0.72097053726169846</v>
      </c>
      <c r="K31">
        <v>0.49939975990396152</v>
      </c>
      <c r="L31">
        <v>0.66220948742438712</v>
      </c>
      <c r="M31">
        <v>0.61707988980716255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121</v>
      </c>
      <c r="F32">
        <v>104</v>
      </c>
      <c r="G32">
        <v>86</v>
      </c>
      <c r="H32">
        <v>69</v>
      </c>
      <c r="I32">
        <v>0.59210526315789469</v>
      </c>
      <c r="J32">
        <v>0.58454106280193241</v>
      </c>
      <c r="K32">
        <v>0.63684210526315788</v>
      </c>
      <c r="L32">
        <v>0.59430255402750487</v>
      </c>
      <c r="M32">
        <v>0.60115606936416188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9</v>
      </c>
      <c r="F33">
        <v>186</v>
      </c>
      <c r="G33">
        <v>4</v>
      </c>
      <c r="H33">
        <v>181</v>
      </c>
      <c r="I33">
        <v>0.51315789473684215</v>
      </c>
      <c r="J33">
        <v>0.69230769230769229</v>
      </c>
      <c r="K33">
        <v>4.7368421052631497E-2</v>
      </c>
      <c r="L33">
        <v>0.18595041322314049</v>
      </c>
      <c r="M33">
        <v>0.50681198910081748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137</v>
      </c>
      <c r="F34">
        <v>119</v>
      </c>
      <c r="G34">
        <v>110</v>
      </c>
      <c r="H34">
        <v>92</v>
      </c>
      <c r="I34">
        <v>0.55895196506550215</v>
      </c>
      <c r="J34">
        <v>0.55465587044534415</v>
      </c>
      <c r="K34">
        <v>0.59825327510917026</v>
      </c>
      <c r="L34">
        <v>0.56285949055053408</v>
      </c>
      <c r="M34">
        <v>0.56398104265402849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90</v>
      </c>
      <c r="F35">
        <v>154</v>
      </c>
      <c r="G35">
        <v>75</v>
      </c>
      <c r="H35">
        <v>139</v>
      </c>
      <c r="I35">
        <v>0.53275109170305679</v>
      </c>
      <c r="J35">
        <v>0.54545454545454541</v>
      </c>
      <c r="K35">
        <v>0.3930131004366812</v>
      </c>
      <c r="L35">
        <v>0.50618672665916764</v>
      </c>
      <c r="M35">
        <v>0.52559726962457343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96</v>
      </c>
      <c r="F36">
        <v>119</v>
      </c>
      <c r="G36">
        <v>114</v>
      </c>
      <c r="H36">
        <v>137</v>
      </c>
      <c r="I36">
        <v>0.46137339055793991</v>
      </c>
      <c r="J36">
        <v>0.45714285714285707</v>
      </c>
      <c r="K36">
        <v>0.41201716738197419</v>
      </c>
      <c r="L36">
        <v>0.44734389561975763</v>
      </c>
      <c r="M36">
        <v>0.46484375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103</v>
      </c>
      <c r="F37">
        <v>114</v>
      </c>
      <c r="G37">
        <v>119</v>
      </c>
      <c r="H37">
        <v>130</v>
      </c>
      <c r="I37">
        <v>0.46566523605150212</v>
      </c>
      <c r="J37">
        <v>0.46396396396396389</v>
      </c>
      <c r="K37">
        <v>0.44206008583690981</v>
      </c>
      <c r="L37">
        <v>0.45941123996431749</v>
      </c>
      <c r="M37">
        <v>0.46721311475409838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94</v>
      </c>
      <c r="F38">
        <v>77</v>
      </c>
      <c r="G38">
        <v>103</v>
      </c>
      <c r="H38">
        <v>86</v>
      </c>
      <c r="I38">
        <v>0.47499999999999998</v>
      </c>
      <c r="J38">
        <v>0.4771573604060913</v>
      </c>
      <c r="K38">
        <v>0.52222222222222225</v>
      </c>
      <c r="L38">
        <v>0.48553719008264468</v>
      </c>
      <c r="M38">
        <v>0.47239263803680981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96</v>
      </c>
      <c r="F39">
        <v>93</v>
      </c>
      <c r="G39">
        <v>87</v>
      </c>
      <c r="H39">
        <v>84</v>
      </c>
      <c r="I39">
        <v>0.52500000000000002</v>
      </c>
      <c r="J39">
        <v>0.52459016393442626</v>
      </c>
      <c r="K39">
        <v>0.53333333333333333</v>
      </c>
      <c r="L39">
        <v>0.52631578947368418</v>
      </c>
      <c r="M39">
        <v>0.52542372881355937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468</v>
      </c>
      <c r="F40">
        <v>445</v>
      </c>
      <c r="G40">
        <v>388</v>
      </c>
      <c r="H40">
        <v>365</v>
      </c>
      <c r="I40">
        <v>0.54801920768307322</v>
      </c>
      <c r="J40">
        <v>0.54672897196261683</v>
      </c>
      <c r="K40">
        <v>0.56182472989195675</v>
      </c>
      <c r="L40">
        <v>0.54968287526427062</v>
      </c>
      <c r="M40">
        <v>0.54938271604938271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585</v>
      </c>
      <c r="F41">
        <v>338</v>
      </c>
      <c r="G41">
        <v>495</v>
      </c>
      <c r="H41">
        <v>248</v>
      </c>
      <c r="I41">
        <v>0.5540216086434574</v>
      </c>
      <c r="J41">
        <v>0.54166666666666663</v>
      </c>
      <c r="K41">
        <v>0.70228091236494594</v>
      </c>
      <c r="L41">
        <v>0.56763050650106739</v>
      </c>
      <c r="M41">
        <v>0.57679180887372017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113</v>
      </c>
      <c r="F42">
        <v>145</v>
      </c>
      <c r="G42">
        <v>45</v>
      </c>
      <c r="H42">
        <v>77</v>
      </c>
      <c r="I42">
        <v>0.67894736842105263</v>
      </c>
      <c r="J42">
        <v>0.71518987341772156</v>
      </c>
      <c r="K42">
        <v>0.59473684210526312</v>
      </c>
      <c r="L42">
        <v>0.68734793187347931</v>
      </c>
      <c r="M42">
        <v>0.65315315315315314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114</v>
      </c>
      <c r="F43">
        <v>146</v>
      </c>
      <c r="G43">
        <v>44</v>
      </c>
      <c r="H43">
        <v>76</v>
      </c>
      <c r="I43">
        <v>0.68421052631578949</v>
      </c>
      <c r="J43">
        <v>0.72151898734177211</v>
      </c>
      <c r="K43">
        <v>0.6</v>
      </c>
      <c r="L43">
        <v>0.69343065693430661</v>
      </c>
      <c r="M43">
        <v>0.65765765765765771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122</v>
      </c>
      <c r="F44">
        <v>168</v>
      </c>
      <c r="G44">
        <v>61</v>
      </c>
      <c r="H44">
        <v>107</v>
      </c>
      <c r="I44">
        <v>0.63318777292576423</v>
      </c>
      <c r="J44">
        <v>0.66666666666666663</v>
      </c>
      <c r="K44">
        <v>0.53275109170305679</v>
      </c>
      <c r="L44">
        <v>0.63475546305931319</v>
      </c>
      <c r="M44">
        <v>0.61090909090909096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125</v>
      </c>
      <c r="F45">
        <v>166</v>
      </c>
      <c r="G45">
        <v>63</v>
      </c>
      <c r="H45">
        <v>104</v>
      </c>
      <c r="I45">
        <v>0.63537117903930129</v>
      </c>
      <c r="J45">
        <v>0.66489361702127658</v>
      </c>
      <c r="K45">
        <v>0.54585152838427953</v>
      </c>
      <c r="L45">
        <v>0.63710499490316008</v>
      </c>
      <c r="M45">
        <v>0.61481481481481481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104</v>
      </c>
      <c r="F46">
        <v>170</v>
      </c>
      <c r="G46">
        <v>63</v>
      </c>
      <c r="H46">
        <v>129</v>
      </c>
      <c r="I46">
        <v>0.58798283261802575</v>
      </c>
      <c r="J46">
        <v>0.6227544910179641</v>
      </c>
      <c r="K46">
        <v>0.44635193133047207</v>
      </c>
      <c r="L46">
        <v>0.57713651498335194</v>
      </c>
      <c r="M46">
        <v>0.56856187290969895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104</v>
      </c>
      <c r="F47">
        <v>171</v>
      </c>
      <c r="G47">
        <v>62</v>
      </c>
      <c r="H47">
        <v>129</v>
      </c>
      <c r="I47">
        <v>0.59012875536480691</v>
      </c>
      <c r="J47">
        <v>0.62650602409638556</v>
      </c>
      <c r="K47">
        <v>0.44635193133047207</v>
      </c>
      <c r="L47">
        <v>0.57971014492753625</v>
      </c>
      <c r="M47">
        <v>0.56999999999999995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106</v>
      </c>
      <c r="F48">
        <v>127</v>
      </c>
      <c r="G48">
        <v>53</v>
      </c>
      <c r="H48">
        <v>74</v>
      </c>
      <c r="I48">
        <v>0.64722222222222225</v>
      </c>
      <c r="J48">
        <v>0.66666666666666663</v>
      </c>
      <c r="K48">
        <v>0.58888888888888891</v>
      </c>
      <c r="L48">
        <v>0.64950980392156865</v>
      </c>
      <c r="M48">
        <v>0.63184079601990051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110</v>
      </c>
      <c r="F49">
        <v>124</v>
      </c>
      <c r="G49">
        <v>56</v>
      </c>
      <c r="H49">
        <v>70</v>
      </c>
      <c r="I49">
        <v>0.65</v>
      </c>
      <c r="J49">
        <v>0.66265060240963858</v>
      </c>
      <c r="K49">
        <v>0.61111111111111116</v>
      </c>
      <c r="L49">
        <v>0.65165876777251186</v>
      </c>
      <c r="M49">
        <v>0.63917525773195871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435</v>
      </c>
      <c r="F50">
        <v>634</v>
      </c>
      <c r="G50">
        <v>199</v>
      </c>
      <c r="H50">
        <v>398</v>
      </c>
      <c r="I50">
        <v>0.64165666266506605</v>
      </c>
      <c r="J50">
        <v>0.68611987381703465</v>
      </c>
      <c r="K50">
        <v>0.52220888355342132</v>
      </c>
      <c r="L50">
        <v>0.64559216384683882</v>
      </c>
      <c r="M50">
        <v>0.61434108527131781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428</v>
      </c>
      <c r="F51">
        <v>638</v>
      </c>
      <c r="G51">
        <v>195</v>
      </c>
      <c r="H51">
        <v>405</v>
      </c>
      <c r="I51">
        <v>0.63985594237695076</v>
      </c>
      <c r="J51">
        <v>0.6869983948635634</v>
      </c>
      <c r="K51">
        <v>0.51380552220888354</v>
      </c>
      <c r="L51">
        <v>0.64360902255639107</v>
      </c>
      <c r="M51">
        <v>0.61169702780441038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126</v>
      </c>
      <c r="F52">
        <v>126</v>
      </c>
      <c r="G52">
        <v>64</v>
      </c>
      <c r="H52">
        <v>64</v>
      </c>
      <c r="I52">
        <v>0.66315789473684206</v>
      </c>
      <c r="J52">
        <v>0.66315789473684206</v>
      </c>
      <c r="K52">
        <v>0.66315789473684206</v>
      </c>
      <c r="L52">
        <v>0.66315789473684206</v>
      </c>
      <c r="M52">
        <v>0.66315789473684206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139</v>
      </c>
      <c r="F53">
        <v>117</v>
      </c>
      <c r="G53">
        <v>73</v>
      </c>
      <c r="H53">
        <v>51</v>
      </c>
      <c r="I53">
        <v>0.67368421052631577</v>
      </c>
      <c r="J53">
        <v>0.65566037735849059</v>
      </c>
      <c r="K53">
        <v>0.73157894736842111</v>
      </c>
      <c r="L53">
        <v>0.66955684007707139</v>
      </c>
      <c r="M53">
        <v>0.6964285714285714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147</v>
      </c>
      <c r="F54">
        <v>142</v>
      </c>
      <c r="G54">
        <v>87</v>
      </c>
      <c r="H54">
        <v>82</v>
      </c>
      <c r="I54">
        <v>0.63100436681222705</v>
      </c>
      <c r="J54">
        <v>0.62820512820512819</v>
      </c>
      <c r="K54">
        <v>0.64192139737991272</v>
      </c>
      <c r="L54">
        <v>0.63090128755364805</v>
      </c>
      <c r="M54">
        <v>0.6339285714285714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168</v>
      </c>
      <c r="F55">
        <v>131</v>
      </c>
      <c r="G55">
        <v>98</v>
      </c>
      <c r="H55">
        <v>61</v>
      </c>
      <c r="I55">
        <v>0.65283842794759828</v>
      </c>
      <c r="J55">
        <v>0.63157894736842102</v>
      </c>
      <c r="K55">
        <v>0.73362445414847166</v>
      </c>
      <c r="L55">
        <v>0.64965197215777259</v>
      </c>
      <c r="M55">
        <v>0.68229166666666663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140</v>
      </c>
      <c r="F56">
        <v>128</v>
      </c>
      <c r="G56">
        <v>105</v>
      </c>
      <c r="H56">
        <v>93</v>
      </c>
      <c r="I56">
        <v>0.57510729613733902</v>
      </c>
      <c r="J56">
        <v>0.5714285714285714</v>
      </c>
      <c r="K56">
        <v>0.60085836909871249</v>
      </c>
      <c r="L56">
        <v>0.57708161582852424</v>
      </c>
      <c r="M56">
        <v>0.579185520361991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169</v>
      </c>
      <c r="F57">
        <v>122</v>
      </c>
      <c r="G57">
        <v>111</v>
      </c>
      <c r="H57">
        <v>64</v>
      </c>
      <c r="I57">
        <v>0.62446351931330468</v>
      </c>
      <c r="J57">
        <v>0.60357142857142854</v>
      </c>
      <c r="K57">
        <v>0.72532188841201717</v>
      </c>
      <c r="L57">
        <v>0.62453806356245378</v>
      </c>
      <c r="M57">
        <v>0.65591397849462363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112</v>
      </c>
      <c r="F58">
        <v>103</v>
      </c>
      <c r="G58">
        <v>77</v>
      </c>
      <c r="H58">
        <v>68</v>
      </c>
      <c r="I58">
        <v>0.59722222222222221</v>
      </c>
      <c r="J58">
        <v>0.59259259259259256</v>
      </c>
      <c r="K58">
        <v>0.62222222222222223</v>
      </c>
      <c r="L58">
        <v>0.59829059829059827</v>
      </c>
      <c r="M58">
        <v>0.60233918128654973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144</v>
      </c>
      <c r="F59">
        <v>80</v>
      </c>
      <c r="G59">
        <v>100</v>
      </c>
      <c r="H59">
        <v>36</v>
      </c>
      <c r="I59">
        <v>0.62222222222222223</v>
      </c>
      <c r="J59">
        <v>0.5901639344262295</v>
      </c>
      <c r="K59">
        <v>0.8</v>
      </c>
      <c r="L59">
        <v>0.62283737024221453</v>
      </c>
      <c r="M59">
        <v>0.68965517241379315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514</v>
      </c>
      <c r="F60">
        <v>540</v>
      </c>
      <c r="G60">
        <v>293</v>
      </c>
      <c r="H60">
        <v>319</v>
      </c>
      <c r="I60">
        <v>0.63265306122448983</v>
      </c>
      <c r="J60">
        <v>0.63692688971499378</v>
      </c>
      <c r="K60">
        <v>0.61704681872749101</v>
      </c>
      <c r="L60">
        <v>0.63284905195764596</v>
      </c>
      <c r="M60">
        <v>0.62863795110593712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619</v>
      </c>
      <c r="F61">
        <v>525</v>
      </c>
      <c r="G61">
        <v>308</v>
      </c>
      <c r="H61">
        <v>214</v>
      </c>
      <c r="I61">
        <v>0.68667466986794723</v>
      </c>
      <c r="J61">
        <v>0.66774541531823084</v>
      </c>
      <c r="K61">
        <v>0.74309723889555823</v>
      </c>
      <c r="L61">
        <v>0.6815679365778462</v>
      </c>
      <c r="M61">
        <v>0.71041948579161029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137</v>
      </c>
      <c r="F62">
        <v>128</v>
      </c>
      <c r="G62">
        <v>62</v>
      </c>
      <c r="H62">
        <v>53</v>
      </c>
      <c r="I62">
        <v>0.69736842105263153</v>
      </c>
      <c r="J62">
        <v>0.68844221105527637</v>
      </c>
      <c r="K62">
        <v>0.72105263157894739</v>
      </c>
      <c r="L62">
        <v>0.6947261663286004</v>
      </c>
      <c r="M62">
        <v>0.70718232044198892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144</v>
      </c>
      <c r="F63">
        <v>130</v>
      </c>
      <c r="G63">
        <v>60</v>
      </c>
      <c r="H63">
        <v>46</v>
      </c>
      <c r="I63">
        <v>0.72105263157894739</v>
      </c>
      <c r="J63">
        <v>0.70588235294117652</v>
      </c>
      <c r="K63">
        <v>0.75789473684210529</v>
      </c>
      <c r="L63">
        <v>0.71570576540755459</v>
      </c>
      <c r="M63">
        <v>0.73863636363636365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145</v>
      </c>
      <c r="F64">
        <v>159</v>
      </c>
      <c r="G64">
        <v>70</v>
      </c>
      <c r="H64">
        <v>84</v>
      </c>
      <c r="I64">
        <v>0.66375545851528384</v>
      </c>
      <c r="J64">
        <v>0.67441860465116277</v>
      </c>
      <c r="K64">
        <v>0.63318777292576423</v>
      </c>
      <c r="L64">
        <v>0.66574839302112021</v>
      </c>
      <c r="M64">
        <v>0.65432098765432101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151</v>
      </c>
      <c r="F65">
        <v>163</v>
      </c>
      <c r="G65">
        <v>66</v>
      </c>
      <c r="H65">
        <v>78</v>
      </c>
      <c r="I65">
        <v>0.68558951965065507</v>
      </c>
      <c r="J65">
        <v>0.69585253456221197</v>
      </c>
      <c r="K65">
        <v>0.65938864628820959</v>
      </c>
      <c r="L65">
        <v>0.68824065633546028</v>
      </c>
      <c r="M65">
        <v>0.67634854771784236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127</v>
      </c>
      <c r="F66">
        <v>166</v>
      </c>
      <c r="G66">
        <v>67</v>
      </c>
      <c r="H66">
        <v>106</v>
      </c>
      <c r="I66">
        <v>0.628755364806867</v>
      </c>
      <c r="J66">
        <v>0.65463917525773196</v>
      </c>
      <c r="K66">
        <v>0.54506437768240346</v>
      </c>
      <c r="L66">
        <v>0.62933597621407333</v>
      </c>
      <c r="M66">
        <v>0.61029411764705888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127</v>
      </c>
      <c r="F67">
        <v>165</v>
      </c>
      <c r="G67">
        <v>68</v>
      </c>
      <c r="H67">
        <v>106</v>
      </c>
      <c r="I67">
        <v>0.62660944206008584</v>
      </c>
      <c r="J67">
        <v>0.6512820512820513</v>
      </c>
      <c r="K67">
        <v>0.54506437768240346</v>
      </c>
      <c r="L67">
        <v>0.62685093780848966</v>
      </c>
      <c r="M67">
        <v>0.60885608856088558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111</v>
      </c>
      <c r="F68">
        <v>125</v>
      </c>
      <c r="G68">
        <v>55</v>
      </c>
      <c r="H68">
        <v>69</v>
      </c>
      <c r="I68">
        <v>0.65555555555555556</v>
      </c>
      <c r="J68">
        <v>0.66867469879518071</v>
      </c>
      <c r="K68">
        <v>0.6166666666666667</v>
      </c>
      <c r="L68">
        <v>0.65758293838862558</v>
      </c>
      <c r="M68">
        <v>0.64432989690721654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121</v>
      </c>
      <c r="F69">
        <v>132</v>
      </c>
      <c r="G69">
        <v>48</v>
      </c>
      <c r="H69">
        <v>59</v>
      </c>
      <c r="I69">
        <v>0.70277777777777772</v>
      </c>
      <c r="J69">
        <v>0.71597633136094674</v>
      </c>
      <c r="K69">
        <v>0.67222222222222228</v>
      </c>
      <c r="L69">
        <v>0.70677570093457942</v>
      </c>
      <c r="M69">
        <v>0.69109947643979053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520</v>
      </c>
      <c r="F70">
        <v>601</v>
      </c>
      <c r="G70">
        <v>232</v>
      </c>
      <c r="H70">
        <v>313</v>
      </c>
      <c r="I70">
        <v>0.67286914765906358</v>
      </c>
      <c r="J70">
        <v>0.69148936170212771</v>
      </c>
      <c r="K70">
        <v>0.62424969987995194</v>
      </c>
      <c r="L70">
        <v>0.67690705545430885</v>
      </c>
      <c r="M70">
        <v>0.65754923413566735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510</v>
      </c>
      <c r="F71">
        <v>629</v>
      </c>
      <c r="G71">
        <v>204</v>
      </c>
      <c r="H71">
        <v>323</v>
      </c>
      <c r="I71">
        <v>0.68367346938775508</v>
      </c>
      <c r="J71">
        <v>0.7142857142857143</v>
      </c>
      <c r="K71">
        <v>0.61224489795918369</v>
      </c>
      <c r="L71">
        <v>0.69124423963133641</v>
      </c>
      <c r="M71">
        <v>0.6607142857142857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137</v>
      </c>
      <c r="F72">
        <v>128</v>
      </c>
      <c r="G72">
        <v>62</v>
      </c>
      <c r="H72">
        <v>53</v>
      </c>
      <c r="I72">
        <v>0.69736842105263153</v>
      </c>
      <c r="J72">
        <v>0.68844221105527637</v>
      </c>
      <c r="K72">
        <v>0.72105263157894739</v>
      </c>
      <c r="L72">
        <v>0.6947261663286004</v>
      </c>
      <c r="M72">
        <v>0.70718232044198892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148</v>
      </c>
      <c r="F73">
        <v>123</v>
      </c>
      <c r="G73">
        <v>67</v>
      </c>
      <c r="H73">
        <v>42</v>
      </c>
      <c r="I73">
        <v>0.7131578947368421</v>
      </c>
      <c r="J73">
        <v>0.68837209302325586</v>
      </c>
      <c r="K73">
        <v>0.77894736842105261</v>
      </c>
      <c r="L73">
        <v>0.70476190476190481</v>
      </c>
      <c r="M73">
        <v>0.74545454545454548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145</v>
      </c>
      <c r="F74">
        <v>160</v>
      </c>
      <c r="G74">
        <v>69</v>
      </c>
      <c r="H74">
        <v>84</v>
      </c>
      <c r="I74">
        <v>0.66593886462882101</v>
      </c>
      <c r="J74">
        <v>0.67757009345794394</v>
      </c>
      <c r="K74">
        <v>0.63318777292576423</v>
      </c>
      <c r="L74">
        <v>0.66820276497695863</v>
      </c>
      <c r="M74">
        <v>0.65573770491803274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147</v>
      </c>
      <c r="F75">
        <v>157</v>
      </c>
      <c r="G75">
        <v>72</v>
      </c>
      <c r="H75">
        <v>82</v>
      </c>
      <c r="I75">
        <v>0.66375545851528384</v>
      </c>
      <c r="J75">
        <v>0.67123287671232879</v>
      </c>
      <c r="K75">
        <v>0.64192139737991272</v>
      </c>
      <c r="L75">
        <v>0.66515837104072406</v>
      </c>
      <c r="M75">
        <v>0.65690376569037656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127</v>
      </c>
      <c r="F76">
        <v>168</v>
      </c>
      <c r="G76">
        <v>65</v>
      </c>
      <c r="H76">
        <v>106</v>
      </c>
      <c r="I76">
        <v>0.63304721030042921</v>
      </c>
      <c r="J76">
        <v>0.66145833333333337</v>
      </c>
      <c r="K76">
        <v>0.54506437768240346</v>
      </c>
      <c r="L76">
        <v>0.63436563436563442</v>
      </c>
      <c r="M76">
        <v>0.61313868613138689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134</v>
      </c>
      <c r="F77">
        <v>173</v>
      </c>
      <c r="G77">
        <v>60</v>
      </c>
      <c r="H77">
        <v>99</v>
      </c>
      <c r="I77">
        <v>0.65879828326180256</v>
      </c>
      <c r="J77">
        <v>0.69072164948453607</v>
      </c>
      <c r="K77">
        <v>0.57510729613733902</v>
      </c>
      <c r="L77">
        <v>0.66402378592666012</v>
      </c>
      <c r="M77">
        <v>0.63602941176470584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114</v>
      </c>
      <c r="F78">
        <v>133</v>
      </c>
      <c r="G78">
        <v>47</v>
      </c>
      <c r="H78">
        <v>66</v>
      </c>
      <c r="I78">
        <v>0.68611111111111112</v>
      </c>
      <c r="J78">
        <v>0.70807453416149069</v>
      </c>
      <c r="K78">
        <v>0.6333333333333333</v>
      </c>
      <c r="L78">
        <v>0.6917475728155339</v>
      </c>
      <c r="M78">
        <v>0.66834170854271358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119</v>
      </c>
      <c r="F79">
        <v>133</v>
      </c>
      <c r="G79">
        <v>47</v>
      </c>
      <c r="H79">
        <v>61</v>
      </c>
      <c r="I79">
        <v>0.7</v>
      </c>
      <c r="J79">
        <v>0.7168674698795181</v>
      </c>
      <c r="K79">
        <v>0.66111111111111109</v>
      </c>
      <c r="L79">
        <v>0.70497630331753558</v>
      </c>
      <c r="M79">
        <v>0.68556701030927836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522</v>
      </c>
      <c r="F80">
        <v>601</v>
      </c>
      <c r="G80">
        <v>232</v>
      </c>
      <c r="H80">
        <v>311</v>
      </c>
      <c r="I80">
        <v>0.67406962785114044</v>
      </c>
      <c r="J80">
        <v>0.69230769230769229</v>
      </c>
      <c r="K80">
        <v>0.62665066026410565</v>
      </c>
      <c r="L80">
        <v>0.67809820732657833</v>
      </c>
      <c r="M80">
        <v>0.65899122807017541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540</v>
      </c>
      <c r="F81">
        <v>635</v>
      </c>
      <c r="G81">
        <v>198</v>
      </c>
      <c r="H81">
        <v>293</v>
      </c>
      <c r="I81">
        <v>0.70528211284513809</v>
      </c>
      <c r="J81">
        <v>0.73170731707317072</v>
      </c>
      <c r="K81">
        <v>0.64825930372148854</v>
      </c>
      <c r="L81">
        <v>0.71334214002642005</v>
      </c>
      <c r="M81">
        <v>0.68426724137931039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90</v>
      </c>
      <c r="F2">
        <v>136</v>
      </c>
      <c r="G2">
        <v>54</v>
      </c>
      <c r="H2">
        <v>100</v>
      </c>
      <c r="I2">
        <v>0.59473684210526312</v>
      </c>
      <c r="J2">
        <v>0.625</v>
      </c>
      <c r="K2">
        <v>0.47368421052631571</v>
      </c>
      <c r="L2">
        <v>0.58746736292428203</v>
      </c>
      <c r="M2">
        <v>0.57627118644067798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93</v>
      </c>
      <c r="F3">
        <v>136</v>
      </c>
      <c r="G3">
        <v>54</v>
      </c>
      <c r="H3">
        <v>97</v>
      </c>
      <c r="I3">
        <v>0.60263157894736841</v>
      </c>
      <c r="J3">
        <v>0.63265306122448983</v>
      </c>
      <c r="K3">
        <v>0.48947368421052628</v>
      </c>
      <c r="L3">
        <v>0.59768637532133684</v>
      </c>
      <c r="M3">
        <v>0.58369098712446355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128</v>
      </c>
      <c r="F4">
        <v>171</v>
      </c>
      <c r="G4">
        <v>58</v>
      </c>
      <c r="H4">
        <v>101</v>
      </c>
      <c r="I4">
        <v>0.65283842794759828</v>
      </c>
      <c r="J4">
        <v>0.68817204301075274</v>
      </c>
      <c r="K4">
        <v>0.55895196506550215</v>
      </c>
      <c r="L4">
        <v>0.65775950668036998</v>
      </c>
      <c r="M4">
        <v>0.62867647058823528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133</v>
      </c>
      <c r="F5">
        <v>168</v>
      </c>
      <c r="G5">
        <v>61</v>
      </c>
      <c r="H5">
        <v>96</v>
      </c>
      <c r="I5">
        <v>0.65720524017467252</v>
      </c>
      <c r="J5">
        <v>0.68556701030927836</v>
      </c>
      <c r="K5">
        <v>0.58078602620087338</v>
      </c>
      <c r="L5">
        <v>0.66169154228855731</v>
      </c>
      <c r="M5">
        <v>0.63636363636363635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122</v>
      </c>
      <c r="F6">
        <v>155</v>
      </c>
      <c r="G6">
        <v>78</v>
      </c>
      <c r="H6">
        <v>111</v>
      </c>
      <c r="I6">
        <v>0.59442060085836912</v>
      </c>
      <c r="J6">
        <v>0.61</v>
      </c>
      <c r="K6">
        <v>0.52360515021459231</v>
      </c>
      <c r="L6">
        <v>0.59051306873184894</v>
      </c>
      <c r="M6">
        <v>0.58270676691729328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122</v>
      </c>
      <c r="F7">
        <v>156</v>
      </c>
      <c r="G7">
        <v>77</v>
      </c>
      <c r="H7">
        <v>111</v>
      </c>
      <c r="I7">
        <v>0.59656652360515017</v>
      </c>
      <c r="J7">
        <v>0.61306532663316582</v>
      </c>
      <c r="K7">
        <v>0.52360515021459231</v>
      </c>
      <c r="L7">
        <v>0.59280855199222549</v>
      </c>
      <c r="M7">
        <v>0.5842696629213483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112</v>
      </c>
      <c r="F8">
        <v>133</v>
      </c>
      <c r="G8">
        <v>47</v>
      </c>
      <c r="H8">
        <v>68</v>
      </c>
      <c r="I8">
        <v>0.68055555555555558</v>
      </c>
      <c r="J8">
        <v>0.70440251572327039</v>
      </c>
      <c r="K8">
        <v>0.62222222222222223</v>
      </c>
      <c r="L8">
        <v>0.68627450980392146</v>
      </c>
      <c r="M8">
        <v>0.6616915422885572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109</v>
      </c>
      <c r="F9">
        <v>133</v>
      </c>
      <c r="G9">
        <v>47</v>
      </c>
      <c r="H9">
        <v>71</v>
      </c>
      <c r="I9">
        <v>0.67222222222222228</v>
      </c>
      <c r="J9">
        <v>0.69871794871794868</v>
      </c>
      <c r="K9">
        <v>0.60555555555555551</v>
      </c>
      <c r="L9">
        <v>0.67786069651741288</v>
      </c>
      <c r="M9">
        <v>0.65196078431372551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449</v>
      </c>
      <c r="F10">
        <v>617</v>
      </c>
      <c r="G10">
        <v>216</v>
      </c>
      <c r="H10">
        <v>384</v>
      </c>
      <c r="I10">
        <v>0.63985594237695076</v>
      </c>
      <c r="J10">
        <v>0.675187969924812</v>
      </c>
      <c r="K10">
        <v>0.539015606242497</v>
      </c>
      <c r="L10">
        <v>0.64271399942742624</v>
      </c>
      <c r="M10">
        <v>0.61638361638361638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464</v>
      </c>
      <c r="F11">
        <v>597</v>
      </c>
      <c r="G11">
        <v>236</v>
      </c>
      <c r="H11">
        <v>369</v>
      </c>
      <c r="I11">
        <v>0.63685474189675872</v>
      </c>
      <c r="J11">
        <v>0.66285714285714281</v>
      </c>
      <c r="K11">
        <v>0.55702280912364943</v>
      </c>
      <c r="L11">
        <v>0.63859069639416455</v>
      </c>
      <c r="M11">
        <v>0.61801242236024845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81</v>
      </c>
      <c r="F12">
        <v>160</v>
      </c>
      <c r="G12">
        <v>30</v>
      </c>
      <c r="H12">
        <v>109</v>
      </c>
      <c r="I12">
        <v>0.63421052631578945</v>
      </c>
      <c r="J12">
        <v>0.72972972972972971</v>
      </c>
      <c r="K12">
        <v>0.4263157894736842</v>
      </c>
      <c r="L12">
        <v>0.63880126182965302</v>
      </c>
      <c r="M12">
        <v>0.59479553903345728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89</v>
      </c>
      <c r="F13">
        <v>144</v>
      </c>
      <c r="G13">
        <v>46</v>
      </c>
      <c r="H13">
        <v>101</v>
      </c>
      <c r="I13">
        <v>0.61315789473684212</v>
      </c>
      <c r="J13">
        <v>0.65925925925925921</v>
      </c>
      <c r="K13">
        <v>0.4684210526315789</v>
      </c>
      <c r="L13">
        <v>0.60958904109589029</v>
      </c>
      <c r="M13">
        <v>0.58775510204081638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112</v>
      </c>
      <c r="F14">
        <v>182</v>
      </c>
      <c r="G14">
        <v>47</v>
      </c>
      <c r="H14">
        <v>117</v>
      </c>
      <c r="I14">
        <v>0.64192139737991272</v>
      </c>
      <c r="J14">
        <v>0.70440251572327039</v>
      </c>
      <c r="K14">
        <v>0.48908296943231439</v>
      </c>
      <c r="L14">
        <v>0.64739884393063574</v>
      </c>
      <c r="M14">
        <v>0.60869565217391308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121</v>
      </c>
      <c r="F15">
        <v>179</v>
      </c>
      <c r="G15">
        <v>50</v>
      </c>
      <c r="H15">
        <v>108</v>
      </c>
      <c r="I15">
        <v>0.65502183406113534</v>
      </c>
      <c r="J15">
        <v>0.70760233918128657</v>
      </c>
      <c r="K15">
        <v>0.52838427947598254</v>
      </c>
      <c r="L15">
        <v>0.66265060240963847</v>
      </c>
      <c r="M15">
        <v>0.62369337979094075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130</v>
      </c>
      <c r="F16">
        <v>158</v>
      </c>
      <c r="G16">
        <v>75</v>
      </c>
      <c r="H16">
        <v>103</v>
      </c>
      <c r="I16">
        <v>0.61802575107296143</v>
      </c>
      <c r="J16">
        <v>0.63414634146341464</v>
      </c>
      <c r="K16">
        <v>0.55793991416309008</v>
      </c>
      <c r="L16">
        <v>0.61728395061728392</v>
      </c>
      <c r="M16">
        <v>0.6053639846743295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130</v>
      </c>
      <c r="F17">
        <v>156</v>
      </c>
      <c r="G17">
        <v>77</v>
      </c>
      <c r="H17">
        <v>103</v>
      </c>
      <c r="I17">
        <v>0.61373390557939911</v>
      </c>
      <c r="J17">
        <v>0.6280193236714976</v>
      </c>
      <c r="K17">
        <v>0.55793991416309008</v>
      </c>
      <c r="L17">
        <v>0.61262959472196044</v>
      </c>
      <c r="M17">
        <v>0.60231660231660233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98</v>
      </c>
      <c r="F18">
        <v>126</v>
      </c>
      <c r="G18">
        <v>54</v>
      </c>
      <c r="H18">
        <v>82</v>
      </c>
      <c r="I18">
        <v>0.62222222222222223</v>
      </c>
      <c r="J18">
        <v>0.64473684210526316</v>
      </c>
      <c r="K18">
        <v>0.5444444444444444</v>
      </c>
      <c r="L18">
        <v>0.62182741116751261</v>
      </c>
      <c r="M18">
        <v>0.60576923076923073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93</v>
      </c>
      <c r="F19">
        <v>133</v>
      </c>
      <c r="G19">
        <v>47</v>
      </c>
      <c r="H19">
        <v>87</v>
      </c>
      <c r="I19">
        <v>0.62777777777777777</v>
      </c>
      <c r="J19">
        <v>0.66428571428571426</v>
      </c>
      <c r="K19">
        <v>0.51666666666666672</v>
      </c>
      <c r="L19">
        <v>0.6283783783783784</v>
      </c>
      <c r="M19">
        <v>0.6045454545454545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409</v>
      </c>
      <c r="F20">
        <v>671</v>
      </c>
      <c r="G20">
        <v>162</v>
      </c>
      <c r="H20">
        <v>424</v>
      </c>
      <c r="I20">
        <v>0.64825930372148854</v>
      </c>
      <c r="J20">
        <v>0.71628721541155871</v>
      </c>
      <c r="K20">
        <v>0.49099639855942379</v>
      </c>
      <c r="L20">
        <v>0.65607956368302867</v>
      </c>
      <c r="M20">
        <v>0.61278538812785388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409</v>
      </c>
      <c r="F21">
        <v>671</v>
      </c>
      <c r="G21">
        <v>162</v>
      </c>
      <c r="H21">
        <v>424</v>
      </c>
      <c r="I21">
        <v>0.64825930372148854</v>
      </c>
      <c r="J21">
        <v>0.71628721541155871</v>
      </c>
      <c r="K21">
        <v>0.49099639855942379</v>
      </c>
      <c r="L21">
        <v>0.65607956368302867</v>
      </c>
      <c r="M21">
        <v>0.61278538812785388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78</v>
      </c>
      <c r="F22">
        <v>157</v>
      </c>
      <c r="G22">
        <v>33</v>
      </c>
      <c r="H22">
        <v>112</v>
      </c>
      <c r="I22">
        <v>0.61842105263157898</v>
      </c>
      <c r="J22">
        <v>0.70270270270270274</v>
      </c>
      <c r="K22">
        <v>0.41052631578947368</v>
      </c>
      <c r="L22">
        <v>0.61514195583596221</v>
      </c>
      <c r="M22">
        <v>0.58364312267657992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88</v>
      </c>
      <c r="F23">
        <v>144</v>
      </c>
      <c r="G23">
        <v>46</v>
      </c>
      <c r="H23">
        <v>102</v>
      </c>
      <c r="I23">
        <v>0.61052631578947369</v>
      </c>
      <c r="J23">
        <v>0.65671641791044777</v>
      </c>
      <c r="K23">
        <v>0.4631578947368421</v>
      </c>
      <c r="L23">
        <v>0.60606060606060597</v>
      </c>
      <c r="M23">
        <v>0.58536585365853655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127</v>
      </c>
      <c r="F24">
        <v>179</v>
      </c>
      <c r="G24">
        <v>50</v>
      </c>
      <c r="H24">
        <v>102</v>
      </c>
      <c r="I24">
        <v>0.66812227074235808</v>
      </c>
      <c r="J24">
        <v>0.71751412429378536</v>
      </c>
      <c r="K24">
        <v>0.55458515283842791</v>
      </c>
      <c r="L24">
        <v>0.67769477054429028</v>
      </c>
      <c r="M24">
        <v>0.63701067615658358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129</v>
      </c>
      <c r="F25">
        <v>171</v>
      </c>
      <c r="G25">
        <v>58</v>
      </c>
      <c r="H25">
        <v>100</v>
      </c>
      <c r="I25">
        <v>0.65502183406113534</v>
      </c>
      <c r="J25">
        <v>0.68983957219251335</v>
      </c>
      <c r="K25">
        <v>0.5633187772925764</v>
      </c>
      <c r="L25">
        <v>0.66018423746161714</v>
      </c>
      <c r="M25">
        <v>0.63099630996309963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117</v>
      </c>
      <c r="F26">
        <v>159</v>
      </c>
      <c r="G26">
        <v>74</v>
      </c>
      <c r="H26">
        <v>116</v>
      </c>
      <c r="I26">
        <v>0.59227467811158796</v>
      </c>
      <c r="J26">
        <v>0.61256544502617805</v>
      </c>
      <c r="K26">
        <v>0.50214592274678116</v>
      </c>
      <c r="L26">
        <v>0.58676028084252763</v>
      </c>
      <c r="M26">
        <v>0.57818181818181813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119</v>
      </c>
      <c r="F27">
        <v>158</v>
      </c>
      <c r="G27">
        <v>75</v>
      </c>
      <c r="H27">
        <v>114</v>
      </c>
      <c r="I27">
        <v>0.59442060085836912</v>
      </c>
      <c r="J27">
        <v>0.61340206185567014</v>
      </c>
      <c r="K27">
        <v>0.51072961373390557</v>
      </c>
      <c r="L27">
        <v>0.58969276511397428</v>
      </c>
      <c r="M27">
        <v>0.58088235294117652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106</v>
      </c>
      <c r="F28">
        <v>137</v>
      </c>
      <c r="G28">
        <v>43</v>
      </c>
      <c r="H28">
        <v>74</v>
      </c>
      <c r="I28">
        <v>0.67500000000000004</v>
      </c>
      <c r="J28">
        <v>0.71140939597315433</v>
      </c>
      <c r="K28">
        <v>0.58888888888888891</v>
      </c>
      <c r="L28">
        <v>0.68298969072164939</v>
      </c>
      <c r="M28">
        <v>0.64928909952606639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106</v>
      </c>
      <c r="F29">
        <v>137</v>
      </c>
      <c r="G29">
        <v>43</v>
      </c>
      <c r="H29">
        <v>74</v>
      </c>
      <c r="I29">
        <v>0.67500000000000004</v>
      </c>
      <c r="J29">
        <v>0.71140939597315433</v>
      </c>
      <c r="K29">
        <v>0.58888888888888891</v>
      </c>
      <c r="L29">
        <v>0.68298969072164939</v>
      </c>
      <c r="M29">
        <v>0.64928909952606639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421</v>
      </c>
      <c r="F30">
        <v>666</v>
      </c>
      <c r="G30">
        <v>167</v>
      </c>
      <c r="H30">
        <v>412</v>
      </c>
      <c r="I30">
        <v>0.65246098439375755</v>
      </c>
      <c r="J30">
        <v>0.71598639455782309</v>
      </c>
      <c r="K30">
        <v>0.50540216086434575</v>
      </c>
      <c r="L30">
        <v>0.6609105180533752</v>
      </c>
      <c r="M30">
        <v>0.61781076066790352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422</v>
      </c>
      <c r="F31">
        <v>665</v>
      </c>
      <c r="G31">
        <v>168</v>
      </c>
      <c r="H31">
        <v>411</v>
      </c>
      <c r="I31">
        <v>0.65246098439375755</v>
      </c>
      <c r="J31">
        <v>0.71525423728813564</v>
      </c>
      <c r="K31">
        <v>0.50660264105642261</v>
      </c>
      <c r="L31">
        <v>0.66082054494206077</v>
      </c>
      <c r="M31">
        <v>0.61802973977695164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119</v>
      </c>
      <c r="F32">
        <v>121</v>
      </c>
      <c r="G32">
        <v>69</v>
      </c>
      <c r="H32">
        <v>71</v>
      </c>
      <c r="I32">
        <v>0.63157894736842102</v>
      </c>
      <c r="J32">
        <v>0.63297872340425532</v>
      </c>
      <c r="K32">
        <v>0.62631578947368416</v>
      </c>
      <c r="L32">
        <v>0.63163481953290879</v>
      </c>
      <c r="M32">
        <v>0.63020833333333337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114</v>
      </c>
      <c r="F33">
        <v>124</v>
      </c>
      <c r="G33">
        <v>66</v>
      </c>
      <c r="H33">
        <v>76</v>
      </c>
      <c r="I33">
        <v>0.62631578947368416</v>
      </c>
      <c r="J33">
        <v>0.6333333333333333</v>
      </c>
      <c r="K33">
        <v>0.6</v>
      </c>
      <c r="L33">
        <v>0.62637362637362626</v>
      </c>
      <c r="M33">
        <v>0.62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136</v>
      </c>
      <c r="F34">
        <v>118</v>
      </c>
      <c r="G34">
        <v>111</v>
      </c>
      <c r="H34">
        <v>93</v>
      </c>
      <c r="I34">
        <v>0.55458515283842791</v>
      </c>
      <c r="J34">
        <v>0.55060728744939269</v>
      </c>
      <c r="K34">
        <v>0.59388646288209612</v>
      </c>
      <c r="L34">
        <v>0.55875102711585867</v>
      </c>
      <c r="M34">
        <v>0.55924170616113744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79</v>
      </c>
      <c r="F35">
        <v>169</v>
      </c>
      <c r="G35">
        <v>60</v>
      </c>
      <c r="H35">
        <v>150</v>
      </c>
      <c r="I35">
        <v>0.54148471615720528</v>
      </c>
      <c r="J35">
        <v>0.56834532374100721</v>
      </c>
      <c r="K35">
        <v>0.3449781659388646</v>
      </c>
      <c r="L35">
        <v>0.50318471337579618</v>
      </c>
      <c r="M35">
        <v>0.52978056426332287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125</v>
      </c>
      <c r="F36">
        <v>110</v>
      </c>
      <c r="G36">
        <v>123</v>
      </c>
      <c r="H36">
        <v>108</v>
      </c>
      <c r="I36">
        <v>0.50429184549356221</v>
      </c>
      <c r="J36">
        <v>0.50403225806451613</v>
      </c>
      <c r="K36">
        <v>0.53648068669527893</v>
      </c>
      <c r="L36">
        <v>0.51020408163265307</v>
      </c>
      <c r="M36">
        <v>0.50458715596330272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233</v>
      </c>
      <c r="F37">
        <v>4</v>
      </c>
      <c r="G37">
        <v>229</v>
      </c>
      <c r="H37">
        <v>0</v>
      </c>
      <c r="I37">
        <v>0.50858369098712441</v>
      </c>
      <c r="J37">
        <v>0.50432900432900429</v>
      </c>
      <c r="K37">
        <v>1</v>
      </c>
      <c r="L37">
        <v>0.55982700624699655</v>
      </c>
      <c r="M37">
        <v>1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90</v>
      </c>
      <c r="F38">
        <v>81</v>
      </c>
      <c r="G38">
        <v>99</v>
      </c>
      <c r="H38">
        <v>90</v>
      </c>
      <c r="I38">
        <v>0.47499999999999998</v>
      </c>
      <c r="J38">
        <v>0.47619047619047611</v>
      </c>
      <c r="K38">
        <v>0.5</v>
      </c>
      <c r="L38">
        <v>0.48076923076923073</v>
      </c>
      <c r="M38">
        <v>0.47368421052631571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133</v>
      </c>
      <c r="F39">
        <v>54</v>
      </c>
      <c r="G39">
        <v>126</v>
      </c>
      <c r="H39">
        <v>47</v>
      </c>
      <c r="I39">
        <v>0.51944444444444449</v>
      </c>
      <c r="J39">
        <v>0.51351351351351349</v>
      </c>
      <c r="K39">
        <v>0.73888888888888893</v>
      </c>
      <c r="L39">
        <v>0.54687499999999989</v>
      </c>
      <c r="M39">
        <v>0.53465346534653468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488</v>
      </c>
      <c r="F40">
        <v>450</v>
      </c>
      <c r="G40">
        <v>383</v>
      </c>
      <c r="H40">
        <v>345</v>
      </c>
      <c r="I40">
        <v>0.56302521008403361</v>
      </c>
      <c r="J40">
        <v>0.56027554535017221</v>
      </c>
      <c r="K40">
        <v>0.58583433373349336</v>
      </c>
      <c r="L40">
        <v>0.56520731989807727</v>
      </c>
      <c r="M40">
        <v>0.56603773584905659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553</v>
      </c>
      <c r="F41">
        <v>411</v>
      </c>
      <c r="G41">
        <v>422</v>
      </c>
      <c r="H41">
        <v>280</v>
      </c>
      <c r="I41">
        <v>0.57863145258103243</v>
      </c>
      <c r="J41">
        <v>0.56717948717948719</v>
      </c>
      <c r="K41">
        <v>0.66386554621848737</v>
      </c>
      <c r="L41">
        <v>0.58419607014578478</v>
      </c>
      <c r="M41">
        <v>0.59479015918958034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94</v>
      </c>
      <c r="F42">
        <v>139</v>
      </c>
      <c r="G42">
        <v>51</v>
      </c>
      <c r="H42">
        <v>96</v>
      </c>
      <c r="I42">
        <v>0.61315789473684212</v>
      </c>
      <c r="J42">
        <v>0.64827586206896548</v>
      </c>
      <c r="K42">
        <v>0.49473684210526309</v>
      </c>
      <c r="L42">
        <v>0.61038961038961026</v>
      </c>
      <c r="M42">
        <v>0.59148936170212763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95</v>
      </c>
      <c r="F43">
        <v>138</v>
      </c>
      <c r="G43">
        <v>52</v>
      </c>
      <c r="H43">
        <v>95</v>
      </c>
      <c r="I43">
        <v>0.61315789473684212</v>
      </c>
      <c r="J43">
        <v>0.6462585034013606</v>
      </c>
      <c r="K43">
        <v>0.5</v>
      </c>
      <c r="L43">
        <v>0.61053984575835474</v>
      </c>
      <c r="M43">
        <v>0.59227467811158796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130</v>
      </c>
      <c r="F44">
        <v>172</v>
      </c>
      <c r="G44">
        <v>57</v>
      </c>
      <c r="H44">
        <v>99</v>
      </c>
      <c r="I44">
        <v>0.65938864628820959</v>
      </c>
      <c r="J44">
        <v>0.69518716577540107</v>
      </c>
      <c r="K44">
        <v>0.56768558951965065</v>
      </c>
      <c r="L44">
        <v>0.66530194472876147</v>
      </c>
      <c r="M44">
        <v>0.63468634686346859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132</v>
      </c>
      <c r="F45">
        <v>169</v>
      </c>
      <c r="G45">
        <v>60</v>
      </c>
      <c r="H45">
        <v>97</v>
      </c>
      <c r="I45">
        <v>0.65720524017467252</v>
      </c>
      <c r="J45">
        <v>0.6875</v>
      </c>
      <c r="K45">
        <v>0.57641921397379914</v>
      </c>
      <c r="L45">
        <v>0.6619859578736208</v>
      </c>
      <c r="M45">
        <v>0.63533834586466165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123</v>
      </c>
      <c r="F46">
        <v>153</v>
      </c>
      <c r="G46">
        <v>80</v>
      </c>
      <c r="H46">
        <v>110</v>
      </c>
      <c r="I46">
        <v>0.59227467811158796</v>
      </c>
      <c r="J46">
        <v>0.60591133004926112</v>
      </c>
      <c r="K46">
        <v>0.52789699570815452</v>
      </c>
      <c r="L46">
        <v>0.58851674641148322</v>
      </c>
      <c r="M46">
        <v>0.58174904942965777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122</v>
      </c>
      <c r="F47">
        <v>155</v>
      </c>
      <c r="G47">
        <v>78</v>
      </c>
      <c r="H47">
        <v>111</v>
      </c>
      <c r="I47">
        <v>0.59442060085836912</v>
      </c>
      <c r="J47">
        <v>0.61</v>
      </c>
      <c r="K47">
        <v>0.52360515021459231</v>
      </c>
      <c r="L47">
        <v>0.59051306873184894</v>
      </c>
      <c r="M47">
        <v>0.58270676691729328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112</v>
      </c>
      <c r="F48">
        <v>130</v>
      </c>
      <c r="G48">
        <v>50</v>
      </c>
      <c r="H48">
        <v>68</v>
      </c>
      <c r="I48">
        <v>0.67222222222222228</v>
      </c>
      <c r="J48">
        <v>0.69135802469135799</v>
      </c>
      <c r="K48">
        <v>0.62222222222222223</v>
      </c>
      <c r="L48">
        <v>0.67632850241545883</v>
      </c>
      <c r="M48">
        <v>0.65656565656565657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107</v>
      </c>
      <c r="F49">
        <v>133</v>
      </c>
      <c r="G49">
        <v>47</v>
      </c>
      <c r="H49">
        <v>73</v>
      </c>
      <c r="I49">
        <v>0.66666666666666663</v>
      </c>
      <c r="J49">
        <v>0.69480519480519476</v>
      </c>
      <c r="K49">
        <v>0.59444444444444444</v>
      </c>
      <c r="L49">
        <v>0.67211055276381915</v>
      </c>
      <c r="M49">
        <v>0.64563106796116509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443</v>
      </c>
      <c r="F50">
        <v>624</v>
      </c>
      <c r="G50">
        <v>209</v>
      </c>
      <c r="H50">
        <v>390</v>
      </c>
      <c r="I50">
        <v>0.64045618247298919</v>
      </c>
      <c r="J50">
        <v>0.67944785276073616</v>
      </c>
      <c r="K50">
        <v>0.53181272509003596</v>
      </c>
      <c r="L50">
        <v>0.64370822435338559</v>
      </c>
      <c r="M50">
        <v>0.61538461538461542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463</v>
      </c>
      <c r="F51">
        <v>598</v>
      </c>
      <c r="G51">
        <v>235</v>
      </c>
      <c r="H51">
        <v>370</v>
      </c>
      <c r="I51">
        <v>0.63685474189675872</v>
      </c>
      <c r="J51">
        <v>0.66332378223495703</v>
      </c>
      <c r="K51">
        <v>0.55582232893157268</v>
      </c>
      <c r="L51">
        <v>0.63862068965517249</v>
      </c>
      <c r="M51">
        <v>0.61776859504132231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108</v>
      </c>
      <c r="F52">
        <v>137</v>
      </c>
      <c r="G52">
        <v>53</v>
      </c>
      <c r="H52">
        <v>82</v>
      </c>
      <c r="I52">
        <v>0.64473684210526316</v>
      </c>
      <c r="J52">
        <v>0.67080745341614911</v>
      </c>
      <c r="K52">
        <v>0.56842105263157894</v>
      </c>
      <c r="L52">
        <v>0.64748201438848929</v>
      </c>
      <c r="M52">
        <v>0.62557077625570778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162</v>
      </c>
      <c r="F53">
        <v>109</v>
      </c>
      <c r="G53">
        <v>81</v>
      </c>
      <c r="H53">
        <v>28</v>
      </c>
      <c r="I53">
        <v>0.7131578947368421</v>
      </c>
      <c r="J53">
        <v>0.66666666666666663</v>
      </c>
      <c r="K53">
        <v>0.85263157894736841</v>
      </c>
      <c r="L53">
        <v>0.69707401032702232</v>
      </c>
      <c r="M53">
        <v>0.79562043795620441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147</v>
      </c>
      <c r="F54">
        <v>154</v>
      </c>
      <c r="G54">
        <v>75</v>
      </c>
      <c r="H54">
        <v>82</v>
      </c>
      <c r="I54">
        <v>0.65720524017467252</v>
      </c>
      <c r="J54">
        <v>0.66216216216216217</v>
      </c>
      <c r="K54">
        <v>0.64192139737991272</v>
      </c>
      <c r="L54">
        <v>0.65801253357206813</v>
      </c>
      <c r="M54">
        <v>0.65254237288135597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175</v>
      </c>
      <c r="F55">
        <v>133</v>
      </c>
      <c r="G55">
        <v>96</v>
      </c>
      <c r="H55">
        <v>54</v>
      </c>
      <c r="I55">
        <v>0.67248908296943233</v>
      </c>
      <c r="J55">
        <v>0.64575645756457567</v>
      </c>
      <c r="K55">
        <v>0.76419213973799127</v>
      </c>
      <c r="L55">
        <v>0.66641279512566642</v>
      </c>
      <c r="M55">
        <v>0.71122994652406413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153</v>
      </c>
      <c r="F56">
        <v>126</v>
      </c>
      <c r="G56">
        <v>107</v>
      </c>
      <c r="H56">
        <v>80</v>
      </c>
      <c r="I56">
        <v>0.59871244635193133</v>
      </c>
      <c r="J56">
        <v>0.58846153846153848</v>
      </c>
      <c r="K56">
        <v>0.6566523605150214</v>
      </c>
      <c r="L56">
        <v>0.60094265514532597</v>
      </c>
      <c r="M56">
        <v>0.61165048543689315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147</v>
      </c>
      <c r="F57">
        <v>140</v>
      </c>
      <c r="G57">
        <v>93</v>
      </c>
      <c r="H57">
        <v>86</v>
      </c>
      <c r="I57">
        <v>0.61587982832618027</v>
      </c>
      <c r="J57">
        <v>0.61250000000000004</v>
      </c>
      <c r="K57">
        <v>0.63090128755364805</v>
      </c>
      <c r="L57">
        <v>0.61609388097233853</v>
      </c>
      <c r="M57">
        <v>0.61946902654867253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139</v>
      </c>
      <c r="F58">
        <v>89</v>
      </c>
      <c r="G58">
        <v>91</v>
      </c>
      <c r="H58">
        <v>41</v>
      </c>
      <c r="I58">
        <v>0.6333333333333333</v>
      </c>
      <c r="J58">
        <v>0.60434782608695647</v>
      </c>
      <c r="K58">
        <v>0.77222222222222225</v>
      </c>
      <c r="L58">
        <v>0.63181818181818183</v>
      </c>
      <c r="M58">
        <v>0.68461538461538463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148</v>
      </c>
      <c r="F59">
        <v>76</v>
      </c>
      <c r="G59">
        <v>104</v>
      </c>
      <c r="H59">
        <v>32</v>
      </c>
      <c r="I59">
        <v>0.62222222222222223</v>
      </c>
      <c r="J59">
        <v>0.58730158730158732</v>
      </c>
      <c r="K59">
        <v>0.82222222222222219</v>
      </c>
      <c r="L59">
        <v>0.62289562289562295</v>
      </c>
      <c r="M59">
        <v>0.70370370370370372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537</v>
      </c>
      <c r="F60">
        <v>556</v>
      </c>
      <c r="G60">
        <v>277</v>
      </c>
      <c r="H60">
        <v>296</v>
      </c>
      <c r="I60">
        <v>0.65606242496998801</v>
      </c>
      <c r="J60">
        <v>0.65970515970515975</v>
      </c>
      <c r="K60">
        <v>0.64465786314525808</v>
      </c>
      <c r="L60">
        <v>0.6566397652237711</v>
      </c>
      <c r="M60">
        <v>0.65258215962441313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565</v>
      </c>
      <c r="F61">
        <v>580</v>
      </c>
      <c r="G61">
        <v>253</v>
      </c>
      <c r="H61">
        <v>268</v>
      </c>
      <c r="I61">
        <v>0.68727490996398555</v>
      </c>
      <c r="J61">
        <v>0.69070904645476772</v>
      </c>
      <c r="K61">
        <v>0.67827130852340933</v>
      </c>
      <c r="L61">
        <v>0.68818514007308162</v>
      </c>
      <c r="M61">
        <v>0.68396226415094341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118</v>
      </c>
      <c r="F62">
        <v>124</v>
      </c>
      <c r="G62">
        <v>66</v>
      </c>
      <c r="H62">
        <v>72</v>
      </c>
      <c r="I62">
        <v>0.63684210526315788</v>
      </c>
      <c r="J62">
        <v>0.64130434782608692</v>
      </c>
      <c r="K62">
        <v>0.62105263157894741</v>
      </c>
      <c r="L62">
        <v>0.63714902807775375</v>
      </c>
      <c r="M62">
        <v>0.63265306122448983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122</v>
      </c>
      <c r="F63">
        <v>127</v>
      </c>
      <c r="G63">
        <v>63</v>
      </c>
      <c r="H63">
        <v>68</v>
      </c>
      <c r="I63">
        <v>0.65526315789473688</v>
      </c>
      <c r="J63">
        <v>0.6594594594594595</v>
      </c>
      <c r="K63">
        <v>0.64210526315789473</v>
      </c>
      <c r="L63">
        <v>0.65591397849462374</v>
      </c>
      <c r="M63">
        <v>0.6512820512820513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144</v>
      </c>
      <c r="F64">
        <v>164</v>
      </c>
      <c r="G64">
        <v>65</v>
      </c>
      <c r="H64">
        <v>85</v>
      </c>
      <c r="I64">
        <v>0.67248908296943233</v>
      </c>
      <c r="J64">
        <v>0.68899521531100483</v>
      </c>
      <c r="K64">
        <v>0.62882096069868998</v>
      </c>
      <c r="L64">
        <v>0.67605633802816911</v>
      </c>
      <c r="M64">
        <v>0.65863453815261042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155</v>
      </c>
      <c r="F65">
        <v>159</v>
      </c>
      <c r="G65">
        <v>70</v>
      </c>
      <c r="H65">
        <v>74</v>
      </c>
      <c r="I65">
        <v>0.68558951965065507</v>
      </c>
      <c r="J65">
        <v>0.68888888888888888</v>
      </c>
      <c r="K65">
        <v>0.67685589519650657</v>
      </c>
      <c r="L65">
        <v>0.68644818423383536</v>
      </c>
      <c r="M65">
        <v>0.68240343347639487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141</v>
      </c>
      <c r="F66">
        <v>151</v>
      </c>
      <c r="G66">
        <v>82</v>
      </c>
      <c r="H66">
        <v>92</v>
      </c>
      <c r="I66">
        <v>0.62660944206008584</v>
      </c>
      <c r="J66">
        <v>0.63228699551569512</v>
      </c>
      <c r="K66">
        <v>0.60515021459227469</v>
      </c>
      <c r="L66">
        <v>0.62666666666666671</v>
      </c>
      <c r="M66">
        <v>0.62139917695473246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146</v>
      </c>
      <c r="F67">
        <v>149</v>
      </c>
      <c r="G67">
        <v>84</v>
      </c>
      <c r="H67">
        <v>87</v>
      </c>
      <c r="I67">
        <v>0.63304721030042921</v>
      </c>
      <c r="J67">
        <v>0.63478260869565217</v>
      </c>
      <c r="K67">
        <v>0.62660944206008584</v>
      </c>
      <c r="L67">
        <v>0.63313096270598435</v>
      </c>
      <c r="M67">
        <v>0.63135593220338981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117</v>
      </c>
      <c r="F68">
        <v>128</v>
      </c>
      <c r="G68">
        <v>52</v>
      </c>
      <c r="H68">
        <v>63</v>
      </c>
      <c r="I68">
        <v>0.68055555555555558</v>
      </c>
      <c r="J68">
        <v>0.69230769230769229</v>
      </c>
      <c r="K68">
        <v>0.65</v>
      </c>
      <c r="L68">
        <v>0.68341121495327106</v>
      </c>
      <c r="M68">
        <v>0.67015706806282727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120</v>
      </c>
      <c r="F69">
        <v>123</v>
      </c>
      <c r="G69">
        <v>57</v>
      </c>
      <c r="H69">
        <v>60</v>
      </c>
      <c r="I69">
        <v>0.67500000000000004</v>
      </c>
      <c r="J69">
        <v>0.67796610169491522</v>
      </c>
      <c r="K69">
        <v>0.66666666666666663</v>
      </c>
      <c r="L69">
        <v>0.67567567567567555</v>
      </c>
      <c r="M69">
        <v>0.67213114754098358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519</v>
      </c>
      <c r="F70">
        <v>592</v>
      </c>
      <c r="G70">
        <v>241</v>
      </c>
      <c r="H70">
        <v>314</v>
      </c>
      <c r="I70">
        <v>0.66686674669867951</v>
      </c>
      <c r="J70">
        <v>0.68289473684210522</v>
      </c>
      <c r="K70">
        <v>0.62304921968787519</v>
      </c>
      <c r="L70">
        <v>0.67002323780015494</v>
      </c>
      <c r="M70">
        <v>0.65342163355408389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531</v>
      </c>
      <c r="F71">
        <v>599</v>
      </c>
      <c r="G71">
        <v>234</v>
      </c>
      <c r="H71">
        <v>302</v>
      </c>
      <c r="I71">
        <v>0.67827130852340933</v>
      </c>
      <c r="J71">
        <v>0.69411764705882351</v>
      </c>
      <c r="K71">
        <v>0.63745498199279715</v>
      </c>
      <c r="L71">
        <v>0.68199332134600577</v>
      </c>
      <c r="M71">
        <v>0.66481687014428414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118</v>
      </c>
      <c r="F72">
        <v>124</v>
      </c>
      <c r="G72">
        <v>66</v>
      </c>
      <c r="H72">
        <v>72</v>
      </c>
      <c r="I72">
        <v>0.63684210526315788</v>
      </c>
      <c r="J72">
        <v>0.64130434782608692</v>
      </c>
      <c r="K72">
        <v>0.62105263157894741</v>
      </c>
      <c r="L72">
        <v>0.63714902807775375</v>
      </c>
      <c r="M72">
        <v>0.63265306122448983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124</v>
      </c>
      <c r="F73">
        <v>123</v>
      </c>
      <c r="G73">
        <v>67</v>
      </c>
      <c r="H73">
        <v>66</v>
      </c>
      <c r="I73">
        <v>0.65</v>
      </c>
      <c r="J73">
        <v>0.64921465968586389</v>
      </c>
      <c r="K73">
        <v>0.65263157894736845</v>
      </c>
      <c r="L73">
        <v>0.64989517819706499</v>
      </c>
      <c r="M73">
        <v>0.65079365079365081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145</v>
      </c>
      <c r="F74">
        <v>161</v>
      </c>
      <c r="G74">
        <v>68</v>
      </c>
      <c r="H74">
        <v>84</v>
      </c>
      <c r="I74">
        <v>0.66812227074235808</v>
      </c>
      <c r="J74">
        <v>0.68075117370892024</v>
      </c>
      <c r="K74">
        <v>0.63318777292576423</v>
      </c>
      <c r="L74">
        <v>0.67067530064754866</v>
      </c>
      <c r="M74">
        <v>0.65714285714285714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159</v>
      </c>
      <c r="F75">
        <v>166</v>
      </c>
      <c r="G75">
        <v>63</v>
      </c>
      <c r="H75">
        <v>70</v>
      </c>
      <c r="I75">
        <v>0.70960698689956336</v>
      </c>
      <c r="J75">
        <v>0.71621621621621623</v>
      </c>
      <c r="K75">
        <v>0.69432314410480345</v>
      </c>
      <c r="L75">
        <v>0.71172784243509402</v>
      </c>
      <c r="M75">
        <v>0.70338983050847459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149</v>
      </c>
      <c r="F76">
        <v>155</v>
      </c>
      <c r="G76">
        <v>78</v>
      </c>
      <c r="H76">
        <v>84</v>
      </c>
      <c r="I76">
        <v>0.6523605150214592</v>
      </c>
      <c r="J76">
        <v>0.65638766519823788</v>
      </c>
      <c r="K76">
        <v>0.63948497854077258</v>
      </c>
      <c r="L76">
        <v>0.65293602103418047</v>
      </c>
      <c r="M76">
        <v>0.64853556485355646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157</v>
      </c>
      <c r="F77">
        <v>150</v>
      </c>
      <c r="G77">
        <v>83</v>
      </c>
      <c r="H77">
        <v>76</v>
      </c>
      <c r="I77">
        <v>0.65879828326180256</v>
      </c>
      <c r="J77">
        <v>0.65416666666666667</v>
      </c>
      <c r="K77">
        <v>0.67381974248927035</v>
      </c>
      <c r="L77">
        <v>0.65800502933780392</v>
      </c>
      <c r="M77">
        <v>0.66371681415929207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121</v>
      </c>
      <c r="F78">
        <v>124</v>
      </c>
      <c r="G78">
        <v>56</v>
      </c>
      <c r="H78">
        <v>59</v>
      </c>
      <c r="I78">
        <v>0.68055555555555558</v>
      </c>
      <c r="J78">
        <v>0.68361581920903958</v>
      </c>
      <c r="K78">
        <v>0.67222222222222228</v>
      </c>
      <c r="L78">
        <v>0.6813063063063064</v>
      </c>
      <c r="M78">
        <v>0.67759562841530052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129</v>
      </c>
      <c r="F79">
        <v>115</v>
      </c>
      <c r="G79">
        <v>65</v>
      </c>
      <c r="H79">
        <v>51</v>
      </c>
      <c r="I79">
        <v>0.67777777777777781</v>
      </c>
      <c r="J79">
        <v>0.66494845360824739</v>
      </c>
      <c r="K79">
        <v>0.71666666666666667</v>
      </c>
      <c r="L79">
        <v>0.67468619246861927</v>
      </c>
      <c r="M79">
        <v>0.69277108433734935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523</v>
      </c>
      <c r="F80">
        <v>597</v>
      </c>
      <c r="G80">
        <v>236</v>
      </c>
      <c r="H80">
        <v>310</v>
      </c>
      <c r="I80">
        <v>0.67226890756302526</v>
      </c>
      <c r="J80">
        <v>0.689064558629776</v>
      </c>
      <c r="K80">
        <v>0.62785114045618251</v>
      </c>
      <c r="L80">
        <v>0.6758852416645128</v>
      </c>
      <c r="M80">
        <v>0.65821389195148838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571</v>
      </c>
      <c r="F81">
        <v>582</v>
      </c>
      <c r="G81">
        <v>251</v>
      </c>
      <c r="H81">
        <v>262</v>
      </c>
      <c r="I81">
        <v>0.69207683073229287</v>
      </c>
      <c r="J81">
        <v>0.694647201946472</v>
      </c>
      <c r="K81">
        <v>0.68547418967587037</v>
      </c>
      <c r="L81">
        <v>0.6927930114049986</v>
      </c>
      <c r="M81">
        <v>0.68957345971563977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102</v>
      </c>
      <c r="F2">
        <v>137</v>
      </c>
      <c r="G2">
        <v>53</v>
      </c>
      <c r="H2">
        <v>88</v>
      </c>
      <c r="I2">
        <v>0.62894736842105259</v>
      </c>
      <c r="J2">
        <v>0.65806451612903227</v>
      </c>
      <c r="K2">
        <v>0.5368421052631579</v>
      </c>
      <c r="L2">
        <v>0.62962962962962965</v>
      </c>
      <c r="M2">
        <v>0.60888888888888892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105</v>
      </c>
      <c r="F3">
        <v>134</v>
      </c>
      <c r="G3">
        <v>56</v>
      </c>
      <c r="H3">
        <v>85</v>
      </c>
      <c r="I3">
        <v>0.62894736842105259</v>
      </c>
      <c r="J3">
        <v>0.65217391304347827</v>
      </c>
      <c r="K3">
        <v>0.55263157894736847</v>
      </c>
      <c r="L3">
        <v>0.62949640287769792</v>
      </c>
      <c r="M3">
        <v>0.61187214611872143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114</v>
      </c>
      <c r="F4">
        <v>175</v>
      </c>
      <c r="G4">
        <v>54</v>
      </c>
      <c r="H4">
        <v>115</v>
      </c>
      <c r="I4">
        <v>0.63100436681222705</v>
      </c>
      <c r="J4">
        <v>0.6785714285714286</v>
      </c>
      <c r="K4">
        <v>0.49781659388646288</v>
      </c>
      <c r="L4">
        <v>0.63263041065482806</v>
      </c>
      <c r="M4">
        <v>0.60344827586206895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116</v>
      </c>
      <c r="F5">
        <v>174</v>
      </c>
      <c r="G5">
        <v>55</v>
      </c>
      <c r="H5">
        <v>113</v>
      </c>
      <c r="I5">
        <v>0.63318777292576423</v>
      </c>
      <c r="J5">
        <v>0.67836257309941517</v>
      </c>
      <c r="K5">
        <v>0.50655021834061131</v>
      </c>
      <c r="L5">
        <v>0.63526834611171956</v>
      </c>
      <c r="M5">
        <v>0.60627177700348434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107</v>
      </c>
      <c r="F6">
        <v>156</v>
      </c>
      <c r="G6">
        <v>77</v>
      </c>
      <c r="H6">
        <v>126</v>
      </c>
      <c r="I6">
        <v>0.56437768240343344</v>
      </c>
      <c r="J6">
        <v>0.58152173913043481</v>
      </c>
      <c r="K6">
        <v>0.45922746781115881</v>
      </c>
      <c r="L6">
        <v>0.55211558307533548</v>
      </c>
      <c r="M6">
        <v>0.55319148936170215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107</v>
      </c>
      <c r="F7">
        <v>156</v>
      </c>
      <c r="G7">
        <v>77</v>
      </c>
      <c r="H7">
        <v>126</v>
      </c>
      <c r="I7">
        <v>0.56437768240343344</v>
      </c>
      <c r="J7">
        <v>0.58152173913043481</v>
      </c>
      <c r="K7">
        <v>0.45922746781115881</v>
      </c>
      <c r="L7">
        <v>0.55211558307533548</v>
      </c>
      <c r="M7">
        <v>0.55319148936170215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100</v>
      </c>
      <c r="F8">
        <v>123</v>
      </c>
      <c r="G8">
        <v>57</v>
      </c>
      <c r="H8">
        <v>80</v>
      </c>
      <c r="I8">
        <v>0.61944444444444446</v>
      </c>
      <c r="J8">
        <v>0.63694267515923564</v>
      </c>
      <c r="K8">
        <v>0.55555555555555558</v>
      </c>
      <c r="L8">
        <v>0.61881188118811892</v>
      </c>
      <c r="M8">
        <v>0.60591133004926112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94</v>
      </c>
      <c r="F9">
        <v>125</v>
      </c>
      <c r="G9">
        <v>55</v>
      </c>
      <c r="H9">
        <v>86</v>
      </c>
      <c r="I9">
        <v>0.60833333333333328</v>
      </c>
      <c r="J9">
        <v>0.63087248322147649</v>
      </c>
      <c r="K9">
        <v>0.52222222222222225</v>
      </c>
      <c r="L9">
        <v>0.60567010309278346</v>
      </c>
      <c r="M9">
        <v>0.59241706161137442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446</v>
      </c>
      <c r="F10">
        <v>591</v>
      </c>
      <c r="G10">
        <v>242</v>
      </c>
      <c r="H10">
        <v>387</v>
      </c>
      <c r="I10">
        <v>0.62244897959183676</v>
      </c>
      <c r="J10">
        <v>0.64825581395348841</v>
      </c>
      <c r="K10">
        <v>0.53541416566626654</v>
      </c>
      <c r="L10">
        <v>0.62203626220362629</v>
      </c>
      <c r="M10">
        <v>0.60429447852760731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465</v>
      </c>
      <c r="F11">
        <v>566</v>
      </c>
      <c r="G11">
        <v>267</v>
      </c>
      <c r="H11">
        <v>368</v>
      </c>
      <c r="I11">
        <v>0.6188475390156063</v>
      </c>
      <c r="J11">
        <v>0.63524590163934425</v>
      </c>
      <c r="K11">
        <v>0.55822328931572629</v>
      </c>
      <c r="L11">
        <v>0.61818665248604099</v>
      </c>
      <c r="M11">
        <v>0.60599571734475377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93</v>
      </c>
      <c r="F12">
        <v>162</v>
      </c>
      <c r="G12">
        <v>28</v>
      </c>
      <c r="H12">
        <v>97</v>
      </c>
      <c r="I12">
        <v>0.67105263157894735</v>
      </c>
      <c r="J12">
        <v>0.76859504132231404</v>
      </c>
      <c r="K12">
        <v>0.48947368421052628</v>
      </c>
      <c r="L12">
        <v>0.68991097922848654</v>
      </c>
      <c r="M12">
        <v>0.62548262548262545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102</v>
      </c>
      <c r="F13">
        <v>145</v>
      </c>
      <c r="G13">
        <v>45</v>
      </c>
      <c r="H13">
        <v>88</v>
      </c>
      <c r="I13">
        <v>0.65</v>
      </c>
      <c r="J13">
        <v>0.69387755102040816</v>
      </c>
      <c r="K13">
        <v>0.5368421052631579</v>
      </c>
      <c r="L13">
        <v>0.65552699228791766</v>
      </c>
      <c r="M13">
        <v>0.62231759656652363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103</v>
      </c>
      <c r="F14">
        <v>183</v>
      </c>
      <c r="G14">
        <v>46</v>
      </c>
      <c r="H14">
        <v>126</v>
      </c>
      <c r="I14">
        <v>0.62445414847161573</v>
      </c>
      <c r="J14">
        <v>0.6912751677852349</v>
      </c>
      <c r="K14">
        <v>0.44978165938864628</v>
      </c>
      <c r="L14">
        <v>0.62424242424242427</v>
      </c>
      <c r="M14">
        <v>0.59223300970873782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107</v>
      </c>
      <c r="F15">
        <v>181</v>
      </c>
      <c r="G15">
        <v>48</v>
      </c>
      <c r="H15">
        <v>122</v>
      </c>
      <c r="I15">
        <v>0.62882096069868998</v>
      </c>
      <c r="J15">
        <v>0.69032258064516128</v>
      </c>
      <c r="K15">
        <v>0.46724890829694321</v>
      </c>
      <c r="L15">
        <v>0.63015312131919898</v>
      </c>
      <c r="M15">
        <v>0.59735973597359737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104</v>
      </c>
      <c r="F16">
        <v>159</v>
      </c>
      <c r="G16">
        <v>74</v>
      </c>
      <c r="H16">
        <v>129</v>
      </c>
      <c r="I16">
        <v>0.56437768240343344</v>
      </c>
      <c r="J16">
        <v>0.5842696629213483</v>
      </c>
      <c r="K16">
        <v>0.44635193133047207</v>
      </c>
      <c r="L16">
        <v>0.55026455026455023</v>
      </c>
      <c r="M16">
        <v>0.55208333333333337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104</v>
      </c>
      <c r="F17">
        <v>158</v>
      </c>
      <c r="G17">
        <v>75</v>
      </c>
      <c r="H17">
        <v>129</v>
      </c>
      <c r="I17">
        <v>0.5622317596566524</v>
      </c>
      <c r="J17">
        <v>0.58100558659217882</v>
      </c>
      <c r="K17">
        <v>0.44635193133047207</v>
      </c>
      <c r="L17">
        <v>0.54794520547945202</v>
      </c>
      <c r="M17">
        <v>0.55052264808362372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92</v>
      </c>
      <c r="F18">
        <v>116</v>
      </c>
      <c r="G18">
        <v>64</v>
      </c>
      <c r="H18">
        <v>88</v>
      </c>
      <c r="I18">
        <v>0.57777777777777772</v>
      </c>
      <c r="J18">
        <v>0.58974358974358976</v>
      </c>
      <c r="K18">
        <v>0.51111111111111107</v>
      </c>
      <c r="L18">
        <v>0.57213930348258701</v>
      </c>
      <c r="M18">
        <v>0.56862745098039214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92</v>
      </c>
      <c r="F19">
        <v>116</v>
      </c>
      <c r="G19">
        <v>64</v>
      </c>
      <c r="H19">
        <v>88</v>
      </c>
      <c r="I19">
        <v>0.57777777777777772</v>
      </c>
      <c r="J19">
        <v>0.58974358974358976</v>
      </c>
      <c r="K19">
        <v>0.51111111111111107</v>
      </c>
      <c r="L19">
        <v>0.57213930348258701</v>
      </c>
      <c r="M19">
        <v>0.56862745098039214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411</v>
      </c>
      <c r="F20">
        <v>643</v>
      </c>
      <c r="G20">
        <v>190</v>
      </c>
      <c r="H20">
        <v>422</v>
      </c>
      <c r="I20">
        <v>0.63265306122448983</v>
      </c>
      <c r="J20">
        <v>0.68386023294509146</v>
      </c>
      <c r="K20">
        <v>0.49339735894357739</v>
      </c>
      <c r="L20">
        <v>0.63484708063021311</v>
      </c>
      <c r="M20">
        <v>0.60375586854460095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461</v>
      </c>
      <c r="F21">
        <v>591</v>
      </c>
      <c r="G21">
        <v>242</v>
      </c>
      <c r="H21">
        <v>372</v>
      </c>
      <c r="I21">
        <v>0.63145258103241297</v>
      </c>
      <c r="J21">
        <v>0.65576102418207682</v>
      </c>
      <c r="K21">
        <v>0.55342136854741897</v>
      </c>
      <c r="L21">
        <v>0.63237311385459527</v>
      </c>
      <c r="M21">
        <v>0.61370716510903423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91</v>
      </c>
      <c r="F22">
        <v>157</v>
      </c>
      <c r="G22">
        <v>33</v>
      </c>
      <c r="H22">
        <v>99</v>
      </c>
      <c r="I22">
        <v>0.65263157894736845</v>
      </c>
      <c r="J22">
        <v>0.7338709677419355</v>
      </c>
      <c r="K22">
        <v>0.47894736842105262</v>
      </c>
      <c r="L22">
        <v>0.66326530612244894</v>
      </c>
      <c r="M22">
        <v>0.61328125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104</v>
      </c>
      <c r="F23">
        <v>130</v>
      </c>
      <c r="G23">
        <v>60</v>
      </c>
      <c r="H23">
        <v>86</v>
      </c>
      <c r="I23">
        <v>0.61578947368421055</v>
      </c>
      <c r="J23">
        <v>0.63414634146341464</v>
      </c>
      <c r="K23">
        <v>0.54736842105263162</v>
      </c>
      <c r="L23">
        <v>0.61465721040189136</v>
      </c>
      <c r="M23">
        <v>0.60185185185185186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107</v>
      </c>
      <c r="F24">
        <v>181</v>
      </c>
      <c r="G24">
        <v>48</v>
      </c>
      <c r="H24">
        <v>122</v>
      </c>
      <c r="I24">
        <v>0.62882096069868998</v>
      </c>
      <c r="J24">
        <v>0.69032258064516128</v>
      </c>
      <c r="K24">
        <v>0.46724890829694321</v>
      </c>
      <c r="L24">
        <v>0.63015312131919898</v>
      </c>
      <c r="M24">
        <v>0.59735973597359737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110</v>
      </c>
      <c r="F25">
        <v>178</v>
      </c>
      <c r="G25">
        <v>51</v>
      </c>
      <c r="H25">
        <v>119</v>
      </c>
      <c r="I25">
        <v>0.62882096069868998</v>
      </c>
      <c r="J25">
        <v>0.68322981366459623</v>
      </c>
      <c r="K25">
        <v>0.48034934497816589</v>
      </c>
      <c r="L25">
        <v>0.63001145475372278</v>
      </c>
      <c r="M25">
        <v>0.59932659932659937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104</v>
      </c>
      <c r="F26">
        <v>161</v>
      </c>
      <c r="G26">
        <v>72</v>
      </c>
      <c r="H26">
        <v>129</v>
      </c>
      <c r="I26">
        <v>0.56866952789699576</v>
      </c>
      <c r="J26">
        <v>0.59090909090909094</v>
      </c>
      <c r="K26">
        <v>0.44635193133047207</v>
      </c>
      <c r="L26">
        <v>0.55496264674493068</v>
      </c>
      <c r="M26">
        <v>0.55517241379310345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104</v>
      </c>
      <c r="F27">
        <v>161</v>
      </c>
      <c r="G27">
        <v>72</v>
      </c>
      <c r="H27">
        <v>129</v>
      </c>
      <c r="I27">
        <v>0.56866952789699576</v>
      </c>
      <c r="J27">
        <v>0.59090909090909094</v>
      </c>
      <c r="K27">
        <v>0.44635193133047207</v>
      </c>
      <c r="L27">
        <v>0.55496264674493068</v>
      </c>
      <c r="M27">
        <v>0.55517241379310345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93</v>
      </c>
      <c r="F28">
        <v>125</v>
      </c>
      <c r="G28">
        <v>55</v>
      </c>
      <c r="H28">
        <v>87</v>
      </c>
      <c r="I28">
        <v>0.60555555555555551</v>
      </c>
      <c r="J28">
        <v>0.6283783783783784</v>
      </c>
      <c r="K28">
        <v>0.51666666666666672</v>
      </c>
      <c r="L28">
        <v>0.60233160621761661</v>
      </c>
      <c r="M28">
        <v>0.589622641509434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90</v>
      </c>
      <c r="F29">
        <v>127</v>
      </c>
      <c r="G29">
        <v>53</v>
      </c>
      <c r="H29">
        <v>90</v>
      </c>
      <c r="I29">
        <v>0.60277777777777775</v>
      </c>
      <c r="J29">
        <v>0.62937062937062938</v>
      </c>
      <c r="K29">
        <v>0.5</v>
      </c>
      <c r="L29">
        <v>0.59840425531914898</v>
      </c>
      <c r="M29">
        <v>0.58525345622119818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413</v>
      </c>
      <c r="F30">
        <v>642</v>
      </c>
      <c r="G30">
        <v>191</v>
      </c>
      <c r="H30">
        <v>420</v>
      </c>
      <c r="I30">
        <v>0.63325330132052826</v>
      </c>
      <c r="J30">
        <v>0.68377483443708609</v>
      </c>
      <c r="K30">
        <v>0.49579831932773111</v>
      </c>
      <c r="L30">
        <v>0.63558017851646664</v>
      </c>
      <c r="M30">
        <v>0.60451977401129942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456</v>
      </c>
      <c r="F31">
        <v>591</v>
      </c>
      <c r="G31">
        <v>242</v>
      </c>
      <c r="H31">
        <v>377</v>
      </c>
      <c r="I31">
        <v>0.62845138055222094</v>
      </c>
      <c r="J31">
        <v>0.65329512893982811</v>
      </c>
      <c r="K31">
        <v>0.54741896758703479</v>
      </c>
      <c r="L31">
        <v>0.62896551724137928</v>
      </c>
      <c r="M31">
        <v>0.61053719008264462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133</v>
      </c>
      <c r="F32">
        <v>106</v>
      </c>
      <c r="G32">
        <v>84</v>
      </c>
      <c r="H32">
        <v>57</v>
      </c>
      <c r="I32">
        <v>0.62894736842105259</v>
      </c>
      <c r="J32">
        <v>0.61290322580645162</v>
      </c>
      <c r="K32">
        <v>0.7</v>
      </c>
      <c r="L32">
        <v>0.62854442344045369</v>
      </c>
      <c r="M32">
        <v>0.65030674846625769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119</v>
      </c>
      <c r="F33">
        <v>111</v>
      </c>
      <c r="G33">
        <v>79</v>
      </c>
      <c r="H33">
        <v>71</v>
      </c>
      <c r="I33">
        <v>0.60526315789473684</v>
      </c>
      <c r="J33">
        <v>0.60101010101010099</v>
      </c>
      <c r="K33">
        <v>0.62631578947368416</v>
      </c>
      <c r="L33">
        <v>0.60590631364562109</v>
      </c>
      <c r="M33">
        <v>0.60989010989010994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118</v>
      </c>
      <c r="F34">
        <v>137</v>
      </c>
      <c r="G34">
        <v>92</v>
      </c>
      <c r="H34">
        <v>111</v>
      </c>
      <c r="I34">
        <v>0.55676855895196509</v>
      </c>
      <c r="J34">
        <v>0.56190476190476191</v>
      </c>
      <c r="K34">
        <v>0.51528384279475981</v>
      </c>
      <c r="L34">
        <v>0.55191768007483621</v>
      </c>
      <c r="M34">
        <v>0.55241935483870963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123</v>
      </c>
      <c r="F35">
        <v>131</v>
      </c>
      <c r="G35">
        <v>98</v>
      </c>
      <c r="H35">
        <v>106</v>
      </c>
      <c r="I35">
        <v>0.55458515283842791</v>
      </c>
      <c r="J35">
        <v>0.5565610859728507</v>
      </c>
      <c r="K35">
        <v>0.53711790393013104</v>
      </c>
      <c r="L35">
        <v>0.55256064690026963</v>
      </c>
      <c r="M35">
        <v>0.5527426160337553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97</v>
      </c>
      <c r="F36">
        <v>116</v>
      </c>
      <c r="G36">
        <v>117</v>
      </c>
      <c r="H36">
        <v>136</v>
      </c>
      <c r="I36">
        <v>0.4570815450643777</v>
      </c>
      <c r="J36">
        <v>0.45327102803738317</v>
      </c>
      <c r="K36">
        <v>0.4163090128755364</v>
      </c>
      <c r="L36">
        <v>0.44536271808999078</v>
      </c>
      <c r="M36">
        <v>0.46031746031746029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141</v>
      </c>
      <c r="F37">
        <v>109</v>
      </c>
      <c r="G37">
        <v>124</v>
      </c>
      <c r="H37">
        <v>92</v>
      </c>
      <c r="I37">
        <v>0.53648068669527893</v>
      </c>
      <c r="J37">
        <v>0.5320754716981132</v>
      </c>
      <c r="K37">
        <v>0.60515021459227469</v>
      </c>
      <c r="L37">
        <v>0.54524361948955913</v>
      </c>
      <c r="M37">
        <v>0.54228855721393032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82</v>
      </c>
      <c r="F38">
        <v>99</v>
      </c>
      <c r="G38">
        <v>81</v>
      </c>
      <c r="H38">
        <v>98</v>
      </c>
      <c r="I38">
        <v>0.50277777777777777</v>
      </c>
      <c r="J38">
        <v>0.50306748466257667</v>
      </c>
      <c r="K38">
        <v>0.45555555555555549</v>
      </c>
      <c r="L38">
        <v>0.49278846153846151</v>
      </c>
      <c r="M38">
        <v>0.5025380710659898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180</v>
      </c>
      <c r="F39">
        <v>4</v>
      </c>
      <c r="G39">
        <v>176</v>
      </c>
      <c r="H39">
        <v>0</v>
      </c>
      <c r="I39">
        <v>0.51111111111111107</v>
      </c>
      <c r="J39">
        <v>0.5056179775280899</v>
      </c>
      <c r="K39">
        <v>1</v>
      </c>
      <c r="L39">
        <v>0.56109725685785539</v>
      </c>
      <c r="M39">
        <v>1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495</v>
      </c>
      <c r="F40">
        <v>433</v>
      </c>
      <c r="G40">
        <v>400</v>
      </c>
      <c r="H40">
        <v>338</v>
      </c>
      <c r="I40">
        <v>0.55702280912364943</v>
      </c>
      <c r="J40">
        <v>0.55307262569832405</v>
      </c>
      <c r="K40">
        <v>0.59423769507803126</v>
      </c>
      <c r="L40">
        <v>0.56084296397008837</v>
      </c>
      <c r="M40">
        <v>0.56160830090791181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376</v>
      </c>
      <c r="F41">
        <v>511</v>
      </c>
      <c r="G41">
        <v>322</v>
      </c>
      <c r="H41">
        <v>457</v>
      </c>
      <c r="I41">
        <v>0.53241296518607439</v>
      </c>
      <c r="J41">
        <v>0.5386819484240688</v>
      </c>
      <c r="K41">
        <v>0.4513805522208883</v>
      </c>
      <c r="L41">
        <v>0.51862068965517238</v>
      </c>
      <c r="M41">
        <v>0.52789256198347112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106</v>
      </c>
      <c r="F42">
        <v>134</v>
      </c>
      <c r="G42">
        <v>56</v>
      </c>
      <c r="H42">
        <v>84</v>
      </c>
      <c r="I42">
        <v>0.63157894736842102</v>
      </c>
      <c r="J42">
        <v>0.65432098765432101</v>
      </c>
      <c r="K42">
        <v>0.55789473684210522</v>
      </c>
      <c r="L42">
        <v>0.63245823389021483</v>
      </c>
      <c r="M42">
        <v>0.61467889908256879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114</v>
      </c>
      <c r="F43">
        <v>129</v>
      </c>
      <c r="G43">
        <v>61</v>
      </c>
      <c r="H43">
        <v>76</v>
      </c>
      <c r="I43">
        <v>0.63947368421052631</v>
      </c>
      <c r="J43">
        <v>0.65142857142857147</v>
      </c>
      <c r="K43">
        <v>0.6</v>
      </c>
      <c r="L43">
        <v>0.64044943820224709</v>
      </c>
      <c r="M43">
        <v>0.62926829268292683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111</v>
      </c>
      <c r="F44">
        <v>177</v>
      </c>
      <c r="G44">
        <v>52</v>
      </c>
      <c r="H44">
        <v>118</v>
      </c>
      <c r="I44">
        <v>0.62882096069868998</v>
      </c>
      <c r="J44">
        <v>0.68098159509202449</v>
      </c>
      <c r="K44">
        <v>0.48471615720524019</v>
      </c>
      <c r="L44">
        <v>0.62996594778660608</v>
      </c>
      <c r="M44">
        <v>0.6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113</v>
      </c>
      <c r="F45">
        <v>175</v>
      </c>
      <c r="G45">
        <v>54</v>
      </c>
      <c r="H45">
        <v>116</v>
      </c>
      <c r="I45">
        <v>0.62882096069868998</v>
      </c>
      <c r="J45">
        <v>0.67664670658682635</v>
      </c>
      <c r="K45">
        <v>0.49344978165938858</v>
      </c>
      <c r="L45">
        <v>0.62987736900780378</v>
      </c>
      <c r="M45">
        <v>0.60137457044673537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108</v>
      </c>
      <c r="F46">
        <v>155</v>
      </c>
      <c r="G46">
        <v>78</v>
      </c>
      <c r="H46">
        <v>125</v>
      </c>
      <c r="I46">
        <v>0.56437768240343344</v>
      </c>
      <c r="J46">
        <v>0.58064516129032262</v>
      </c>
      <c r="K46">
        <v>0.46351931330472101</v>
      </c>
      <c r="L46">
        <v>0.55271238485158647</v>
      </c>
      <c r="M46">
        <v>0.5535714285714286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106</v>
      </c>
      <c r="F47">
        <v>157</v>
      </c>
      <c r="G47">
        <v>76</v>
      </c>
      <c r="H47">
        <v>127</v>
      </c>
      <c r="I47">
        <v>0.56437768240343344</v>
      </c>
      <c r="J47">
        <v>0.58241758241758246</v>
      </c>
      <c r="K47">
        <v>0.45493562231759649</v>
      </c>
      <c r="L47">
        <v>0.55150884495317376</v>
      </c>
      <c r="M47">
        <v>0.55281690140845074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99</v>
      </c>
      <c r="F48">
        <v>124</v>
      </c>
      <c r="G48">
        <v>56</v>
      </c>
      <c r="H48">
        <v>81</v>
      </c>
      <c r="I48">
        <v>0.61944444444444446</v>
      </c>
      <c r="J48">
        <v>0.6387096774193548</v>
      </c>
      <c r="K48">
        <v>0.55000000000000004</v>
      </c>
      <c r="L48">
        <v>0.61875000000000002</v>
      </c>
      <c r="M48">
        <v>0.60487804878048779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98</v>
      </c>
      <c r="F49">
        <v>123</v>
      </c>
      <c r="G49">
        <v>57</v>
      </c>
      <c r="H49">
        <v>82</v>
      </c>
      <c r="I49">
        <v>0.61388888888888893</v>
      </c>
      <c r="J49">
        <v>0.63225806451612898</v>
      </c>
      <c r="K49">
        <v>0.5444444444444444</v>
      </c>
      <c r="L49">
        <v>0.61249999999999982</v>
      </c>
      <c r="M49">
        <v>0.6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443</v>
      </c>
      <c r="F50">
        <v>580</v>
      </c>
      <c r="G50">
        <v>253</v>
      </c>
      <c r="H50">
        <v>390</v>
      </c>
      <c r="I50">
        <v>0.61404561824729897</v>
      </c>
      <c r="J50">
        <v>0.6364942528735632</v>
      </c>
      <c r="K50">
        <v>0.53181272509003596</v>
      </c>
      <c r="L50">
        <v>0.61238595521150119</v>
      </c>
      <c r="M50">
        <v>0.59793814432989689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466</v>
      </c>
      <c r="F51">
        <v>563</v>
      </c>
      <c r="G51">
        <v>270</v>
      </c>
      <c r="H51">
        <v>367</v>
      </c>
      <c r="I51">
        <v>0.61764705882352944</v>
      </c>
      <c r="J51">
        <v>0.63315217391304346</v>
      </c>
      <c r="K51">
        <v>0.55942376950780315</v>
      </c>
      <c r="L51">
        <v>0.61689171299973522</v>
      </c>
      <c r="M51">
        <v>0.60537634408602148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130</v>
      </c>
      <c r="F52">
        <v>127</v>
      </c>
      <c r="G52">
        <v>63</v>
      </c>
      <c r="H52">
        <v>60</v>
      </c>
      <c r="I52">
        <v>0.6763157894736842</v>
      </c>
      <c r="J52">
        <v>0.67357512953367871</v>
      </c>
      <c r="K52">
        <v>0.68421052631578949</v>
      </c>
      <c r="L52">
        <v>0.67567567567567566</v>
      </c>
      <c r="M52">
        <v>0.67914438502673802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166</v>
      </c>
      <c r="F53">
        <v>113</v>
      </c>
      <c r="G53">
        <v>77</v>
      </c>
      <c r="H53">
        <v>24</v>
      </c>
      <c r="I53">
        <v>0.73421052631578942</v>
      </c>
      <c r="J53">
        <v>0.6831275720164609</v>
      </c>
      <c r="K53">
        <v>0.87368421052631584</v>
      </c>
      <c r="L53">
        <v>0.71428571428571419</v>
      </c>
      <c r="M53">
        <v>0.82481751824817517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129</v>
      </c>
      <c r="F54">
        <v>144</v>
      </c>
      <c r="G54">
        <v>85</v>
      </c>
      <c r="H54">
        <v>100</v>
      </c>
      <c r="I54">
        <v>0.59606986899563319</v>
      </c>
      <c r="J54">
        <v>0.60280373831775702</v>
      </c>
      <c r="K54">
        <v>0.5633187772925764</v>
      </c>
      <c r="L54">
        <v>0.59447004608294929</v>
      </c>
      <c r="M54">
        <v>0.5901639344262295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156</v>
      </c>
      <c r="F55">
        <v>130</v>
      </c>
      <c r="G55">
        <v>99</v>
      </c>
      <c r="H55">
        <v>73</v>
      </c>
      <c r="I55">
        <v>0.62445414847161573</v>
      </c>
      <c r="J55">
        <v>0.61176470588235299</v>
      </c>
      <c r="K55">
        <v>0.68122270742358082</v>
      </c>
      <c r="L55">
        <v>0.62449959967974378</v>
      </c>
      <c r="M55">
        <v>0.64039408866995073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162</v>
      </c>
      <c r="F56">
        <v>130</v>
      </c>
      <c r="G56">
        <v>103</v>
      </c>
      <c r="H56">
        <v>71</v>
      </c>
      <c r="I56">
        <v>0.62660944206008584</v>
      </c>
      <c r="J56">
        <v>0.61132075471698111</v>
      </c>
      <c r="K56">
        <v>0.69527896995708149</v>
      </c>
      <c r="L56">
        <v>0.6264501160092808</v>
      </c>
      <c r="M56">
        <v>0.64676616915422891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149</v>
      </c>
      <c r="F57">
        <v>115</v>
      </c>
      <c r="G57">
        <v>118</v>
      </c>
      <c r="H57">
        <v>84</v>
      </c>
      <c r="I57">
        <v>0.5665236051502146</v>
      </c>
      <c r="J57">
        <v>0.55805243445692887</v>
      </c>
      <c r="K57">
        <v>0.63948497854077258</v>
      </c>
      <c r="L57">
        <v>0.57263643351268256</v>
      </c>
      <c r="M57">
        <v>0.57788944723618085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103</v>
      </c>
      <c r="F58">
        <v>114</v>
      </c>
      <c r="G58">
        <v>66</v>
      </c>
      <c r="H58">
        <v>77</v>
      </c>
      <c r="I58">
        <v>0.60277777777777775</v>
      </c>
      <c r="J58">
        <v>0.60946745562130178</v>
      </c>
      <c r="K58">
        <v>0.57222222222222219</v>
      </c>
      <c r="L58">
        <v>0.60163551401869153</v>
      </c>
      <c r="M58">
        <v>0.59685863874345546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131</v>
      </c>
      <c r="F59">
        <v>84</v>
      </c>
      <c r="G59">
        <v>96</v>
      </c>
      <c r="H59">
        <v>49</v>
      </c>
      <c r="I59">
        <v>0.59722222222222221</v>
      </c>
      <c r="J59">
        <v>0.5770925110132159</v>
      </c>
      <c r="K59">
        <v>0.72777777777777775</v>
      </c>
      <c r="L59">
        <v>0.60202205882352944</v>
      </c>
      <c r="M59">
        <v>0.63157894736842102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506</v>
      </c>
      <c r="F60">
        <v>536</v>
      </c>
      <c r="G60">
        <v>297</v>
      </c>
      <c r="H60">
        <v>327</v>
      </c>
      <c r="I60">
        <v>0.62545018007202879</v>
      </c>
      <c r="J60">
        <v>0.63013698630136983</v>
      </c>
      <c r="K60">
        <v>0.60744297719087637</v>
      </c>
      <c r="L60">
        <v>0.62546353522867737</v>
      </c>
      <c r="M60">
        <v>0.62108922363847041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606</v>
      </c>
      <c r="F61">
        <v>492</v>
      </c>
      <c r="G61">
        <v>341</v>
      </c>
      <c r="H61">
        <v>227</v>
      </c>
      <c r="I61">
        <v>0.65906362545018005</v>
      </c>
      <c r="J61">
        <v>0.63991552270327345</v>
      </c>
      <c r="K61">
        <v>0.72749099639855941</v>
      </c>
      <c r="L61">
        <v>0.6557022289547717</v>
      </c>
      <c r="M61">
        <v>0.68428372739916554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145</v>
      </c>
      <c r="F62">
        <v>125</v>
      </c>
      <c r="G62">
        <v>65</v>
      </c>
      <c r="H62">
        <v>45</v>
      </c>
      <c r="I62">
        <v>0.71052631578947367</v>
      </c>
      <c r="J62">
        <v>0.69047619047619047</v>
      </c>
      <c r="K62">
        <v>0.76315789473684215</v>
      </c>
      <c r="L62">
        <v>0.7038834951456312</v>
      </c>
      <c r="M62">
        <v>0.73529411764705888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149</v>
      </c>
      <c r="F63">
        <v>132</v>
      </c>
      <c r="G63">
        <v>58</v>
      </c>
      <c r="H63">
        <v>41</v>
      </c>
      <c r="I63">
        <v>0.73947368421052628</v>
      </c>
      <c r="J63">
        <v>0.71980676328502413</v>
      </c>
      <c r="K63">
        <v>0.78421052631578947</v>
      </c>
      <c r="L63">
        <v>0.73182711198428285</v>
      </c>
      <c r="M63">
        <v>0.76300578034682076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134</v>
      </c>
      <c r="F64">
        <v>158</v>
      </c>
      <c r="G64">
        <v>71</v>
      </c>
      <c r="H64">
        <v>95</v>
      </c>
      <c r="I64">
        <v>0.63755458515283847</v>
      </c>
      <c r="J64">
        <v>0.65365853658536588</v>
      </c>
      <c r="K64">
        <v>0.58515283842794763</v>
      </c>
      <c r="L64">
        <v>0.63870352716873213</v>
      </c>
      <c r="M64">
        <v>0.62450592885375489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134</v>
      </c>
      <c r="F65">
        <v>167</v>
      </c>
      <c r="G65">
        <v>62</v>
      </c>
      <c r="H65">
        <v>95</v>
      </c>
      <c r="I65">
        <v>0.65720524017467252</v>
      </c>
      <c r="J65">
        <v>0.68367346938775508</v>
      </c>
      <c r="K65">
        <v>0.58515283842794763</v>
      </c>
      <c r="L65">
        <v>0.66140177690029622</v>
      </c>
      <c r="M65">
        <v>0.63740458015267176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124</v>
      </c>
      <c r="F66">
        <v>153</v>
      </c>
      <c r="G66">
        <v>80</v>
      </c>
      <c r="H66">
        <v>109</v>
      </c>
      <c r="I66">
        <v>0.59442060085836912</v>
      </c>
      <c r="J66">
        <v>0.60784313725490191</v>
      </c>
      <c r="K66">
        <v>0.53218884120171672</v>
      </c>
      <c r="L66">
        <v>0.59103908484270717</v>
      </c>
      <c r="M66">
        <v>0.58396946564885499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138</v>
      </c>
      <c r="F67">
        <v>141</v>
      </c>
      <c r="G67">
        <v>92</v>
      </c>
      <c r="H67">
        <v>95</v>
      </c>
      <c r="I67">
        <v>0.59871244635193133</v>
      </c>
      <c r="J67">
        <v>0.6</v>
      </c>
      <c r="K67">
        <v>0.59227467811158796</v>
      </c>
      <c r="L67">
        <v>0.59843885516045092</v>
      </c>
      <c r="M67">
        <v>0.59745762711864403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102</v>
      </c>
      <c r="F68">
        <v>129</v>
      </c>
      <c r="G68">
        <v>51</v>
      </c>
      <c r="H68">
        <v>78</v>
      </c>
      <c r="I68">
        <v>0.64166666666666672</v>
      </c>
      <c r="J68">
        <v>0.66666666666666663</v>
      </c>
      <c r="K68">
        <v>0.56666666666666665</v>
      </c>
      <c r="L68">
        <v>0.64393939393939392</v>
      </c>
      <c r="M68">
        <v>0.62318840579710144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116</v>
      </c>
      <c r="F69">
        <v>122</v>
      </c>
      <c r="G69">
        <v>58</v>
      </c>
      <c r="H69">
        <v>64</v>
      </c>
      <c r="I69">
        <v>0.66111111111111109</v>
      </c>
      <c r="J69">
        <v>0.66666666666666663</v>
      </c>
      <c r="K69">
        <v>0.64444444444444449</v>
      </c>
      <c r="L69">
        <v>0.66210045662100458</v>
      </c>
      <c r="M69">
        <v>0.65591397849462363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532</v>
      </c>
      <c r="F70">
        <v>580</v>
      </c>
      <c r="G70">
        <v>253</v>
      </c>
      <c r="H70">
        <v>301</v>
      </c>
      <c r="I70">
        <v>0.66746698679471794</v>
      </c>
      <c r="J70">
        <v>0.67770700636942671</v>
      </c>
      <c r="K70">
        <v>0.6386554621848739</v>
      </c>
      <c r="L70">
        <v>0.66951925497105469</v>
      </c>
      <c r="M70">
        <v>0.65834279228149828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557</v>
      </c>
      <c r="F71">
        <v>549</v>
      </c>
      <c r="G71">
        <v>284</v>
      </c>
      <c r="H71">
        <v>276</v>
      </c>
      <c r="I71">
        <v>0.66386554621848737</v>
      </c>
      <c r="J71">
        <v>0.66230677764565993</v>
      </c>
      <c r="K71">
        <v>0.66866746698679469</v>
      </c>
      <c r="L71">
        <v>0.66356921610674291</v>
      </c>
      <c r="M71">
        <v>0.66545454545454541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145</v>
      </c>
      <c r="F72">
        <v>125</v>
      </c>
      <c r="G72">
        <v>65</v>
      </c>
      <c r="H72">
        <v>45</v>
      </c>
      <c r="I72">
        <v>0.71052631578947367</v>
      </c>
      <c r="J72">
        <v>0.69047619047619047</v>
      </c>
      <c r="K72">
        <v>0.76315789473684215</v>
      </c>
      <c r="L72">
        <v>0.7038834951456312</v>
      </c>
      <c r="M72">
        <v>0.73529411764705888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148</v>
      </c>
      <c r="F73">
        <v>131</v>
      </c>
      <c r="G73">
        <v>59</v>
      </c>
      <c r="H73">
        <v>42</v>
      </c>
      <c r="I73">
        <v>0.73421052631578942</v>
      </c>
      <c r="J73">
        <v>0.71497584541062797</v>
      </c>
      <c r="K73">
        <v>0.77894736842105261</v>
      </c>
      <c r="L73">
        <v>0.72691552062868359</v>
      </c>
      <c r="M73">
        <v>0.75722543352601157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134</v>
      </c>
      <c r="F74">
        <v>161</v>
      </c>
      <c r="G74">
        <v>68</v>
      </c>
      <c r="H74">
        <v>95</v>
      </c>
      <c r="I74">
        <v>0.64410480349344978</v>
      </c>
      <c r="J74">
        <v>0.6633663366336634</v>
      </c>
      <c r="K74">
        <v>0.58515283842794763</v>
      </c>
      <c r="L74">
        <v>0.64609450337512053</v>
      </c>
      <c r="M74">
        <v>0.62890625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135</v>
      </c>
      <c r="F75">
        <v>169</v>
      </c>
      <c r="G75">
        <v>60</v>
      </c>
      <c r="H75">
        <v>94</v>
      </c>
      <c r="I75">
        <v>0.66375545851528384</v>
      </c>
      <c r="J75">
        <v>0.69230769230769229</v>
      </c>
      <c r="K75">
        <v>0.58951965065502188</v>
      </c>
      <c r="L75">
        <v>0.6689791873141725</v>
      </c>
      <c r="M75">
        <v>0.64258555133079853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126</v>
      </c>
      <c r="F76">
        <v>154</v>
      </c>
      <c r="G76">
        <v>79</v>
      </c>
      <c r="H76">
        <v>107</v>
      </c>
      <c r="I76">
        <v>0.60085836909871249</v>
      </c>
      <c r="J76">
        <v>0.61463414634146341</v>
      </c>
      <c r="K76">
        <v>0.54077253218884125</v>
      </c>
      <c r="L76">
        <v>0.59829059829059827</v>
      </c>
      <c r="M76">
        <v>0.59003831417624519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154</v>
      </c>
      <c r="F77">
        <v>151</v>
      </c>
      <c r="G77">
        <v>82</v>
      </c>
      <c r="H77">
        <v>79</v>
      </c>
      <c r="I77">
        <v>0.65450643776824036</v>
      </c>
      <c r="J77">
        <v>0.65254237288135597</v>
      </c>
      <c r="K77">
        <v>0.66094420600858372</v>
      </c>
      <c r="L77">
        <v>0.65420560747663559</v>
      </c>
      <c r="M77">
        <v>0.65652173913043477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103</v>
      </c>
      <c r="F78">
        <v>134</v>
      </c>
      <c r="G78">
        <v>46</v>
      </c>
      <c r="H78">
        <v>77</v>
      </c>
      <c r="I78">
        <v>0.65833333333333333</v>
      </c>
      <c r="J78">
        <v>0.6912751677852349</v>
      </c>
      <c r="K78">
        <v>0.57222222222222219</v>
      </c>
      <c r="L78">
        <v>0.66365979381443307</v>
      </c>
      <c r="M78">
        <v>0.63507109004739337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123</v>
      </c>
      <c r="F79">
        <v>131</v>
      </c>
      <c r="G79">
        <v>49</v>
      </c>
      <c r="H79">
        <v>57</v>
      </c>
      <c r="I79">
        <v>0.7055555555555556</v>
      </c>
      <c r="J79">
        <v>0.71511627906976749</v>
      </c>
      <c r="K79">
        <v>0.68333333333333335</v>
      </c>
      <c r="L79">
        <v>0.70852534562212</v>
      </c>
      <c r="M79">
        <v>0.69680851063829785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535</v>
      </c>
      <c r="F80">
        <v>580</v>
      </c>
      <c r="G80">
        <v>253</v>
      </c>
      <c r="H80">
        <v>298</v>
      </c>
      <c r="I80">
        <v>0.66926770708283312</v>
      </c>
      <c r="J80">
        <v>0.67893401015228427</v>
      </c>
      <c r="K80">
        <v>0.64225690276110448</v>
      </c>
      <c r="L80">
        <v>0.67126725219573402</v>
      </c>
      <c r="M80">
        <v>0.66059225512528474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551</v>
      </c>
      <c r="F81">
        <v>585</v>
      </c>
      <c r="G81">
        <v>248</v>
      </c>
      <c r="H81">
        <v>282</v>
      </c>
      <c r="I81">
        <v>0.68187274909963991</v>
      </c>
      <c r="J81">
        <v>0.68961201501877345</v>
      </c>
      <c r="K81">
        <v>0.66146458583433376</v>
      </c>
      <c r="L81">
        <v>0.68379250434350958</v>
      </c>
      <c r="M81">
        <v>0.67474048442906576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Pivot tables</vt:lpstr>
      <vt:lpstr>all_pivot_tables</vt:lpstr>
      <vt:lpstr>VQA_classifier_results_0</vt:lpstr>
      <vt:lpstr>VQA_classifier_results_1</vt:lpstr>
      <vt:lpstr>VQA_classifier_results_2</vt:lpstr>
      <vt:lpstr>VQA_classifier_results_3</vt:lpstr>
      <vt:lpstr>VQA_classifier_results_4</vt:lpstr>
      <vt:lpstr>VQA_classifier_results_5</vt:lpstr>
      <vt:lpstr>VQA_classifier_results_6</vt:lpstr>
      <vt:lpstr>VQA_classifier_results_7</vt:lpstr>
      <vt:lpstr>VQA_classifier_results_8</vt:lpstr>
      <vt:lpstr>VQA_classifier_results_9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2024-10-11T18:28:20Z</dcterms:created>
  <dcterms:modified xsi:type="dcterms:W3CDTF">2024-10-12T15:05:51Z</dcterms:modified>
</cp:coreProperties>
</file>