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Crime_GDP_relationship\Analysis\"/>
    </mc:Choice>
  </mc:AlternateContent>
  <xr:revisionPtr revIDLastSave="0" documentId="8_{527E6C36-CF68-4DB7-9B10-38FCB875639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4" r:id="rId1"/>
    <sheet name="Text Data" sheetId="1" r:id="rId2"/>
    <sheet name="Formula" sheetId="2" r:id="rId3"/>
    <sheet name="Data" sheetId="3" r:id="rId4"/>
  </sheets>
  <definedNames>
    <definedName name="_xlnm._FilterDatabase" localSheetId="0" hidden="1">'raw data'!$F$5:$H$5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2" l="1"/>
  <c r="L61" i="2"/>
  <c r="K61" i="2"/>
  <c r="J61" i="2"/>
  <c r="I61" i="2"/>
  <c r="H61" i="2"/>
  <c r="G61" i="2"/>
  <c r="F61" i="2"/>
  <c r="E61" i="2"/>
  <c r="D61" i="2"/>
  <c r="C61" i="2"/>
  <c r="B61" i="2"/>
  <c r="N60" i="2"/>
  <c r="L60" i="2"/>
  <c r="K60" i="2"/>
  <c r="J60" i="2"/>
  <c r="I60" i="2"/>
  <c r="H60" i="2"/>
  <c r="G60" i="2"/>
  <c r="F60" i="2"/>
  <c r="E60" i="2"/>
  <c r="D60" i="2"/>
  <c r="C60" i="2"/>
  <c r="B60" i="2"/>
  <c r="N59" i="2"/>
  <c r="L59" i="2"/>
  <c r="K59" i="2"/>
  <c r="J59" i="2"/>
  <c r="I59" i="2"/>
  <c r="H59" i="2"/>
  <c r="G59" i="2"/>
  <c r="F59" i="2"/>
  <c r="E59" i="2"/>
  <c r="D59" i="2"/>
  <c r="C59" i="2"/>
  <c r="B59" i="2"/>
  <c r="N58" i="2"/>
  <c r="L58" i="2"/>
  <c r="K58" i="2"/>
  <c r="J58" i="2"/>
  <c r="I58" i="2"/>
  <c r="H58" i="2"/>
  <c r="G58" i="2"/>
  <c r="F58" i="2"/>
  <c r="E58" i="2"/>
  <c r="D58" i="2"/>
  <c r="C58" i="2"/>
  <c r="B58" i="2"/>
  <c r="N57" i="2"/>
  <c r="L57" i="2"/>
  <c r="K57" i="2"/>
  <c r="J57" i="2"/>
  <c r="I57" i="2"/>
  <c r="H57" i="2"/>
  <c r="G57" i="2"/>
  <c r="F57" i="2"/>
  <c r="E57" i="2"/>
  <c r="D57" i="2"/>
  <c r="C57" i="2"/>
  <c r="B57" i="2"/>
  <c r="N56" i="2"/>
  <c r="L56" i="2"/>
  <c r="K56" i="2"/>
  <c r="J56" i="2"/>
  <c r="I56" i="2"/>
  <c r="H56" i="2"/>
  <c r="G56" i="2"/>
  <c r="F56" i="2"/>
  <c r="E56" i="2"/>
  <c r="D56" i="2"/>
  <c r="C56" i="2"/>
  <c r="B56" i="2"/>
  <c r="N55" i="2"/>
  <c r="L55" i="2"/>
  <c r="K55" i="2"/>
  <c r="J55" i="2"/>
  <c r="I55" i="2"/>
  <c r="H55" i="2"/>
  <c r="G55" i="2"/>
  <c r="F55" i="2"/>
  <c r="E55" i="2"/>
  <c r="D55" i="2"/>
  <c r="C55" i="2"/>
  <c r="B55" i="2"/>
  <c r="N54" i="2"/>
  <c r="L54" i="2"/>
  <c r="K54" i="2"/>
  <c r="J54" i="2"/>
  <c r="I54" i="2"/>
  <c r="H54" i="2"/>
  <c r="G54" i="2"/>
  <c r="F54" i="2"/>
  <c r="E54" i="2"/>
  <c r="D54" i="2"/>
  <c r="C54" i="2"/>
  <c r="B54" i="2"/>
  <c r="N53" i="2"/>
  <c r="L53" i="2"/>
  <c r="K53" i="2"/>
  <c r="J53" i="2"/>
  <c r="I53" i="2"/>
  <c r="H53" i="2"/>
  <c r="G53" i="2"/>
  <c r="F53" i="2"/>
  <c r="E53" i="2"/>
  <c r="D53" i="2"/>
  <c r="C53" i="2"/>
  <c r="B53" i="2"/>
  <c r="N52" i="2"/>
  <c r="L52" i="2"/>
  <c r="K52" i="2"/>
  <c r="J52" i="2"/>
  <c r="I52" i="2"/>
  <c r="H52" i="2"/>
  <c r="G52" i="2"/>
  <c r="F52" i="2"/>
  <c r="E52" i="2"/>
  <c r="D52" i="2"/>
  <c r="C52" i="2"/>
  <c r="B52" i="2"/>
  <c r="N51" i="2"/>
  <c r="L51" i="2"/>
  <c r="K51" i="2"/>
  <c r="J51" i="2"/>
  <c r="I51" i="2"/>
  <c r="H51" i="2"/>
  <c r="G51" i="2"/>
  <c r="F51" i="2"/>
  <c r="E51" i="2"/>
  <c r="D51" i="2"/>
  <c r="C51" i="2"/>
  <c r="B51" i="2"/>
  <c r="A51" i="2"/>
  <c r="N50" i="2"/>
  <c r="L50" i="2"/>
  <c r="K50" i="2"/>
  <c r="J50" i="2"/>
  <c r="I50" i="2"/>
  <c r="H50" i="2"/>
  <c r="G50" i="2"/>
  <c r="F50" i="2"/>
  <c r="E50" i="2"/>
  <c r="D50" i="2"/>
  <c r="C50" i="2"/>
  <c r="B50" i="2"/>
  <c r="A50" i="2"/>
  <c r="N49" i="2"/>
  <c r="L49" i="2"/>
  <c r="K49" i="2"/>
  <c r="J49" i="2"/>
  <c r="I49" i="2"/>
  <c r="H49" i="2"/>
  <c r="G49" i="2"/>
  <c r="F49" i="2"/>
  <c r="E49" i="2"/>
  <c r="D49" i="2"/>
  <c r="C49" i="2"/>
  <c r="B49" i="2"/>
  <c r="A49" i="2"/>
  <c r="N48" i="2"/>
  <c r="L48" i="2"/>
  <c r="K48" i="2"/>
  <c r="J48" i="2"/>
  <c r="I48" i="2"/>
  <c r="H48" i="2"/>
  <c r="G48" i="2"/>
  <c r="F48" i="2"/>
  <c r="E48" i="2"/>
  <c r="D48" i="2"/>
  <c r="C48" i="2"/>
  <c r="B48" i="2"/>
  <c r="A48" i="2"/>
  <c r="N47" i="2"/>
  <c r="L47" i="2"/>
  <c r="K47" i="2"/>
  <c r="J47" i="2"/>
  <c r="I47" i="2"/>
  <c r="H47" i="2"/>
  <c r="G47" i="2"/>
  <c r="F47" i="2"/>
  <c r="E47" i="2"/>
  <c r="D47" i="2"/>
  <c r="C47" i="2"/>
  <c r="B47" i="2"/>
  <c r="A47" i="2"/>
  <c r="N46" i="2"/>
  <c r="L46" i="2"/>
  <c r="K46" i="2"/>
  <c r="J46" i="2"/>
  <c r="I46" i="2"/>
  <c r="H46" i="2"/>
  <c r="G46" i="2"/>
  <c r="F46" i="2"/>
  <c r="E46" i="2"/>
  <c r="D46" i="2"/>
  <c r="C46" i="2"/>
  <c r="B46" i="2"/>
  <c r="A46" i="2"/>
  <c r="N45" i="2"/>
  <c r="L45" i="2"/>
  <c r="K45" i="2"/>
  <c r="J45" i="2"/>
  <c r="I45" i="2"/>
  <c r="H45" i="2"/>
  <c r="G45" i="2"/>
  <c r="F45" i="2"/>
  <c r="E45" i="2"/>
  <c r="D45" i="2"/>
  <c r="C45" i="2"/>
  <c r="B45" i="2"/>
  <c r="A45" i="2"/>
  <c r="N44" i="2"/>
  <c r="L44" i="2"/>
  <c r="K44" i="2"/>
  <c r="J44" i="2"/>
  <c r="I44" i="2"/>
  <c r="H44" i="2"/>
  <c r="G44" i="2"/>
  <c r="F44" i="2"/>
  <c r="E44" i="2"/>
  <c r="D44" i="2"/>
  <c r="C44" i="2"/>
  <c r="B44" i="2"/>
  <c r="A44" i="2"/>
  <c r="N43" i="2"/>
  <c r="L43" i="2"/>
  <c r="K43" i="2"/>
  <c r="J43" i="2"/>
  <c r="I43" i="2"/>
  <c r="H43" i="2"/>
  <c r="G43" i="2"/>
  <c r="F43" i="2"/>
  <c r="E43" i="2"/>
  <c r="D43" i="2"/>
  <c r="C43" i="2"/>
  <c r="B43" i="2"/>
  <c r="N42" i="2"/>
  <c r="L42" i="2"/>
  <c r="K42" i="2"/>
  <c r="J42" i="2"/>
  <c r="I42" i="2"/>
  <c r="H42" i="2"/>
  <c r="G42" i="2"/>
  <c r="F42" i="2"/>
  <c r="E42" i="2"/>
  <c r="D42" i="2"/>
  <c r="C42" i="2"/>
  <c r="B42" i="2"/>
  <c r="A42" i="2"/>
  <c r="N41" i="2"/>
  <c r="L41" i="2"/>
  <c r="K41" i="2"/>
  <c r="J41" i="2"/>
  <c r="I41" i="2"/>
  <c r="H41" i="2"/>
  <c r="G41" i="2"/>
  <c r="F41" i="2"/>
  <c r="E41" i="2"/>
  <c r="D41" i="2"/>
  <c r="C41" i="2"/>
  <c r="B41" i="2"/>
  <c r="A41" i="2"/>
  <c r="N40" i="2"/>
  <c r="L40" i="2"/>
  <c r="K40" i="2"/>
  <c r="J40" i="2"/>
  <c r="I40" i="2"/>
  <c r="H40" i="2"/>
  <c r="G40" i="2"/>
  <c r="F40" i="2"/>
  <c r="E40" i="2"/>
  <c r="D40" i="2"/>
  <c r="C40" i="2"/>
  <c r="B40" i="2"/>
  <c r="A40" i="2"/>
  <c r="N39" i="2"/>
  <c r="L39" i="2"/>
  <c r="K39" i="2"/>
  <c r="J39" i="2"/>
  <c r="I39" i="2"/>
  <c r="H39" i="2"/>
  <c r="G39" i="2"/>
  <c r="F39" i="2"/>
  <c r="E39" i="2"/>
  <c r="D39" i="2"/>
  <c r="C39" i="2"/>
  <c r="B39" i="2"/>
  <c r="A39" i="2"/>
  <c r="N38" i="2"/>
  <c r="L38" i="2"/>
  <c r="K38" i="2"/>
  <c r="J38" i="2"/>
  <c r="I38" i="2"/>
  <c r="H38" i="2"/>
  <c r="G38" i="2"/>
  <c r="F38" i="2"/>
  <c r="E38" i="2"/>
  <c r="D38" i="2"/>
  <c r="C38" i="2"/>
  <c r="B38" i="2"/>
  <c r="A38" i="2"/>
  <c r="N37" i="2"/>
  <c r="L37" i="2"/>
  <c r="K37" i="2"/>
  <c r="J37" i="2"/>
  <c r="I37" i="2"/>
  <c r="H37" i="2"/>
  <c r="G37" i="2"/>
  <c r="F37" i="2"/>
  <c r="E37" i="2"/>
  <c r="D37" i="2"/>
  <c r="C37" i="2"/>
  <c r="B37" i="2"/>
  <c r="A37" i="2"/>
  <c r="N36" i="2"/>
  <c r="L36" i="2"/>
  <c r="K36" i="2"/>
  <c r="J36" i="2"/>
  <c r="I36" i="2"/>
  <c r="H36" i="2"/>
  <c r="G36" i="2"/>
  <c r="F36" i="2"/>
  <c r="E36" i="2"/>
  <c r="D36" i="2"/>
  <c r="C36" i="2"/>
  <c r="B36" i="2"/>
  <c r="A36" i="2"/>
  <c r="N35" i="2"/>
  <c r="L35" i="2"/>
  <c r="K35" i="2"/>
  <c r="J35" i="2"/>
  <c r="I35" i="2"/>
  <c r="H35" i="2"/>
  <c r="G35" i="2"/>
  <c r="F35" i="2"/>
  <c r="E35" i="2"/>
  <c r="D35" i="2"/>
  <c r="C35" i="2"/>
  <c r="B35" i="2"/>
  <c r="A35" i="2"/>
  <c r="N34" i="2"/>
  <c r="L34" i="2"/>
  <c r="K34" i="2"/>
  <c r="J34" i="2"/>
  <c r="I34" i="2"/>
  <c r="H34" i="2"/>
  <c r="G34" i="2"/>
  <c r="F34" i="2"/>
  <c r="E34" i="2"/>
  <c r="D34" i="2"/>
  <c r="C34" i="2"/>
  <c r="B34" i="2"/>
  <c r="A34" i="2"/>
  <c r="N33" i="2"/>
  <c r="L33" i="2"/>
  <c r="K33" i="2"/>
  <c r="J33" i="2"/>
  <c r="I33" i="2"/>
  <c r="H33" i="2"/>
  <c r="G33" i="2"/>
  <c r="F33" i="2"/>
  <c r="E33" i="2"/>
  <c r="D33" i="2"/>
  <c r="C33" i="2"/>
  <c r="B33" i="2"/>
  <c r="A33" i="2"/>
  <c r="N32" i="2"/>
  <c r="L32" i="2"/>
  <c r="K32" i="2"/>
  <c r="J32" i="2"/>
  <c r="I32" i="2"/>
  <c r="H32" i="2"/>
  <c r="G32" i="2"/>
  <c r="F32" i="2"/>
  <c r="E32" i="2"/>
  <c r="D32" i="2"/>
  <c r="C32" i="2"/>
  <c r="B32" i="2"/>
  <c r="A32" i="2"/>
  <c r="N31" i="2"/>
  <c r="L31" i="2"/>
  <c r="K31" i="2"/>
  <c r="J31" i="2"/>
  <c r="I31" i="2"/>
  <c r="H31" i="2"/>
  <c r="G31" i="2"/>
  <c r="F31" i="2"/>
  <c r="E31" i="2"/>
  <c r="D31" i="2"/>
  <c r="C31" i="2"/>
  <c r="B31" i="2"/>
  <c r="A31" i="2"/>
  <c r="N30" i="2"/>
  <c r="L30" i="2"/>
  <c r="K30" i="2"/>
  <c r="J30" i="2"/>
  <c r="I30" i="2"/>
  <c r="H30" i="2"/>
  <c r="G30" i="2"/>
  <c r="F30" i="2"/>
  <c r="E30" i="2"/>
  <c r="D30" i="2"/>
  <c r="C30" i="2"/>
  <c r="B30" i="2"/>
  <c r="A30" i="2"/>
  <c r="N29" i="2"/>
  <c r="L29" i="2"/>
  <c r="K29" i="2"/>
  <c r="J29" i="2"/>
  <c r="I29" i="2"/>
  <c r="H29" i="2"/>
  <c r="G29" i="2"/>
  <c r="F29" i="2"/>
  <c r="E29" i="2"/>
  <c r="D29" i="2"/>
  <c r="C29" i="2"/>
  <c r="B29" i="2"/>
  <c r="A29" i="2"/>
  <c r="N28" i="2"/>
  <c r="L28" i="2"/>
  <c r="K28" i="2"/>
  <c r="J28" i="2"/>
  <c r="I28" i="2"/>
  <c r="H28" i="2"/>
  <c r="G28" i="2"/>
  <c r="F28" i="2"/>
  <c r="E28" i="2"/>
  <c r="D28" i="2"/>
  <c r="C28" i="2"/>
  <c r="B28" i="2"/>
  <c r="A28" i="2"/>
  <c r="N27" i="2"/>
  <c r="L27" i="2"/>
  <c r="K27" i="2"/>
  <c r="J27" i="2"/>
  <c r="I27" i="2"/>
  <c r="H27" i="2"/>
  <c r="G27" i="2"/>
  <c r="F27" i="2"/>
  <c r="E27" i="2"/>
  <c r="D27" i="2"/>
  <c r="C27" i="2"/>
  <c r="B27" i="2"/>
  <c r="A27" i="2"/>
  <c r="N26" i="2"/>
  <c r="L26" i="2"/>
  <c r="K26" i="2"/>
  <c r="J26" i="2"/>
  <c r="I26" i="2"/>
  <c r="H26" i="2"/>
  <c r="G26" i="2"/>
  <c r="F26" i="2"/>
  <c r="E26" i="2"/>
  <c r="D26" i="2"/>
  <c r="C26" i="2"/>
  <c r="B26" i="2"/>
  <c r="A26" i="2"/>
  <c r="N25" i="2"/>
  <c r="L25" i="2"/>
  <c r="K25" i="2"/>
  <c r="J25" i="2"/>
  <c r="I25" i="2"/>
  <c r="H25" i="2"/>
  <c r="G25" i="2"/>
  <c r="F25" i="2"/>
  <c r="E25" i="2"/>
  <c r="D25" i="2"/>
  <c r="C25" i="2"/>
  <c r="B25" i="2"/>
  <c r="A25" i="2"/>
  <c r="N24" i="2"/>
  <c r="L24" i="2"/>
  <c r="K24" i="2"/>
  <c r="J24" i="2"/>
  <c r="I24" i="2"/>
  <c r="H24" i="2"/>
  <c r="G24" i="2"/>
  <c r="F24" i="2"/>
  <c r="E24" i="2"/>
  <c r="D24" i="2"/>
  <c r="C24" i="2"/>
  <c r="B24" i="2"/>
  <c r="A24" i="2"/>
  <c r="N23" i="2"/>
  <c r="L23" i="2"/>
  <c r="K23" i="2"/>
  <c r="J23" i="2"/>
  <c r="I23" i="2"/>
  <c r="H23" i="2"/>
  <c r="G23" i="2"/>
  <c r="F23" i="2"/>
  <c r="E23" i="2"/>
  <c r="D23" i="2"/>
  <c r="C23" i="2"/>
  <c r="B23" i="2"/>
  <c r="A23" i="2"/>
  <c r="N22" i="2"/>
  <c r="L22" i="2"/>
  <c r="K22" i="2"/>
  <c r="J22" i="2"/>
  <c r="I22" i="2"/>
  <c r="H22" i="2"/>
  <c r="G22" i="2"/>
  <c r="F22" i="2"/>
  <c r="E22" i="2"/>
  <c r="D22" i="2"/>
  <c r="C22" i="2"/>
  <c r="B22" i="2"/>
  <c r="A22" i="2"/>
  <c r="N21" i="2"/>
  <c r="L21" i="2"/>
  <c r="K21" i="2"/>
  <c r="J21" i="2"/>
  <c r="I21" i="2"/>
  <c r="H21" i="2"/>
  <c r="G21" i="2"/>
  <c r="F21" i="2"/>
  <c r="E21" i="2"/>
  <c r="D21" i="2"/>
  <c r="C21" i="2"/>
  <c r="B21" i="2"/>
  <c r="A21" i="2"/>
  <c r="N20" i="2"/>
  <c r="L20" i="2"/>
  <c r="K20" i="2"/>
  <c r="J20" i="2"/>
  <c r="I20" i="2"/>
  <c r="H20" i="2"/>
  <c r="G20" i="2"/>
  <c r="F20" i="2"/>
  <c r="E20" i="2"/>
  <c r="D20" i="2"/>
  <c r="C20" i="2"/>
  <c r="B20" i="2"/>
  <c r="A20" i="2"/>
  <c r="N19" i="2"/>
  <c r="L19" i="2"/>
  <c r="K19" i="2"/>
  <c r="J19" i="2"/>
  <c r="I19" i="2"/>
  <c r="H19" i="2"/>
  <c r="G19" i="2"/>
  <c r="F19" i="2"/>
  <c r="E19" i="2"/>
  <c r="D19" i="2"/>
  <c r="C19" i="2"/>
  <c r="B19" i="2"/>
  <c r="A19" i="2"/>
  <c r="N18" i="2"/>
  <c r="L18" i="2"/>
  <c r="K18" i="2"/>
  <c r="J18" i="2"/>
  <c r="I18" i="2"/>
  <c r="H18" i="2"/>
  <c r="G18" i="2"/>
  <c r="F18" i="2"/>
  <c r="E18" i="2"/>
  <c r="D18" i="2"/>
  <c r="C18" i="2"/>
  <c r="B18" i="2"/>
  <c r="A18" i="2"/>
  <c r="N17" i="2"/>
  <c r="L17" i="2"/>
  <c r="K17" i="2"/>
  <c r="J17" i="2"/>
  <c r="I17" i="2"/>
  <c r="H17" i="2"/>
  <c r="G17" i="2"/>
  <c r="F17" i="2"/>
  <c r="E17" i="2"/>
  <c r="D17" i="2"/>
  <c r="C17" i="2"/>
  <c r="B17" i="2"/>
  <c r="A17" i="2"/>
  <c r="N16" i="2"/>
  <c r="L16" i="2"/>
  <c r="K16" i="2"/>
  <c r="J16" i="2"/>
  <c r="I16" i="2"/>
  <c r="H16" i="2"/>
  <c r="G16" i="2"/>
  <c r="F16" i="2"/>
  <c r="E16" i="2"/>
  <c r="D16" i="2"/>
  <c r="C16" i="2"/>
  <c r="B16" i="2"/>
  <c r="A16" i="2"/>
  <c r="N15" i="2"/>
  <c r="L15" i="2"/>
  <c r="K15" i="2"/>
  <c r="J15" i="2"/>
  <c r="I15" i="2"/>
  <c r="H15" i="2"/>
  <c r="G15" i="2"/>
  <c r="F15" i="2"/>
  <c r="E15" i="2"/>
  <c r="D15" i="2"/>
  <c r="C15" i="2"/>
  <c r="B15" i="2"/>
  <c r="A15" i="2"/>
  <c r="N14" i="2"/>
  <c r="L14" i="2"/>
  <c r="K14" i="2"/>
  <c r="J14" i="2"/>
  <c r="I14" i="2"/>
  <c r="H14" i="2"/>
  <c r="G14" i="2"/>
  <c r="F14" i="2"/>
  <c r="E14" i="2"/>
  <c r="D14" i="2"/>
  <c r="C14" i="2"/>
  <c r="B14" i="2"/>
  <c r="A14" i="2"/>
  <c r="N13" i="2"/>
  <c r="L13" i="2"/>
  <c r="K13" i="2"/>
  <c r="J13" i="2"/>
  <c r="I13" i="2"/>
  <c r="H13" i="2"/>
  <c r="G13" i="2"/>
  <c r="F13" i="2"/>
  <c r="E13" i="2"/>
  <c r="D13" i="2"/>
  <c r="C13" i="2"/>
  <c r="B13" i="2"/>
  <c r="A13" i="2"/>
  <c r="N12" i="2"/>
  <c r="L12" i="2"/>
  <c r="K12" i="2"/>
  <c r="J12" i="2"/>
  <c r="I12" i="2"/>
  <c r="H12" i="2"/>
  <c r="G12" i="2"/>
  <c r="F12" i="2"/>
  <c r="E12" i="2"/>
  <c r="D12" i="2"/>
  <c r="C12" i="2"/>
  <c r="B12" i="2"/>
  <c r="A12" i="2"/>
  <c r="N11" i="2"/>
  <c r="L11" i="2"/>
  <c r="K11" i="2"/>
  <c r="J11" i="2"/>
  <c r="I11" i="2"/>
  <c r="H11" i="2"/>
  <c r="G11" i="2"/>
  <c r="F11" i="2"/>
  <c r="E11" i="2"/>
  <c r="D11" i="2"/>
  <c r="C11" i="2"/>
  <c r="B11" i="2"/>
  <c r="A11" i="2"/>
  <c r="N10" i="2"/>
  <c r="L10" i="2"/>
  <c r="K10" i="2"/>
  <c r="J10" i="2"/>
  <c r="I10" i="2"/>
  <c r="H10" i="2"/>
  <c r="G10" i="2"/>
  <c r="F10" i="2"/>
  <c r="E10" i="2"/>
  <c r="D10" i="2"/>
  <c r="C10" i="2"/>
  <c r="B10" i="2"/>
  <c r="A10" i="2"/>
  <c r="N9" i="2"/>
  <c r="L9" i="2"/>
  <c r="K9" i="2"/>
  <c r="J9" i="2"/>
  <c r="I9" i="2"/>
  <c r="H9" i="2"/>
  <c r="G9" i="2"/>
  <c r="F9" i="2"/>
  <c r="E9" i="2"/>
  <c r="D9" i="2"/>
  <c r="C9" i="2"/>
  <c r="B9" i="2"/>
  <c r="A9" i="2"/>
  <c r="N8" i="2"/>
  <c r="L8" i="2"/>
  <c r="K8" i="2"/>
  <c r="J8" i="2"/>
  <c r="I8" i="2"/>
  <c r="H8" i="2"/>
  <c r="G8" i="2"/>
  <c r="F8" i="2"/>
  <c r="E8" i="2"/>
  <c r="D8" i="2"/>
  <c r="C8" i="2"/>
  <c r="B8" i="2"/>
  <c r="A8" i="2"/>
  <c r="N7" i="2"/>
  <c r="L7" i="2"/>
  <c r="K7" i="2"/>
  <c r="J7" i="2"/>
  <c r="I7" i="2"/>
  <c r="H7" i="2"/>
  <c r="G7" i="2"/>
  <c r="F7" i="2"/>
  <c r="E7" i="2"/>
  <c r="D7" i="2"/>
  <c r="C7" i="2"/>
  <c r="B7" i="2"/>
  <c r="A7" i="2"/>
  <c r="N6" i="2"/>
  <c r="L6" i="2"/>
  <c r="K6" i="2"/>
  <c r="J6" i="2"/>
  <c r="I6" i="2"/>
  <c r="H6" i="2"/>
  <c r="G6" i="2"/>
  <c r="F6" i="2"/>
  <c r="E6" i="2"/>
  <c r="D6" i="2"/>
  <c r="C6" i="2"/>
  <c r="B6" i="2"/>
  <c r="A6" i="2"/>
  <c r="N5" i="2"/>
  <c r="L5" i="2"/>
  <c r="K5" i="2"/>
  <c r="J5" i="2"/>
  <c r="I5" i="2"/>
  <c r="H5" i="2"/>
  <c r="G5" i="2"/>
  <c r="F5" i="2"/>
  <c r="E5" i="2"/>
  <c r="D5" i="2"/>
  <c r="C5" i="2"/>
  <c r="B5" i="2"/>
  <c r="A5" i="2"/>
  <c r="N4" i="2"/>
  <c r="L4" i="2"/>
  <c r="K4" i="2"/>
  <c r="J4" i="2"/>
  <c r="I4" i="2"/>
  <c r="H4" i="2"/>
  <c r="G4" i="2"/>
  <c r="F4" i="2"/>
  <c r="E4" i="2"/>
  <c r="D4" i="2"/>
  <c r="C4" i="2"/>
  <c r="B4" i="2"/>
  <c r="A4" i="2"/>
  <c r="N3" i="2"/>
  <c r="L3" i="2"/>
  <c r="K3" i="2"/>
  <c r="J3" i="2"/>
  <c r="I3" i="2"/>
  <c r="H3" i="2"/>
  <c r="G3" i="2"/>
  <c r="F3" i="2"/>
  <c r="E3" i="2"/>
  <c r="D3" i="2"/>
  <c r="C3" i="2"/>
  <c r="B3" i="2"/>
  <c r="A3" i="2"/>
  <c r="N2" i="2"/>
  <c r="L2" i="2"/>
  <c r="K2" i="2"/>
  <c r="J2" i="2"/>
  <c r="I2" i="2"/>
  <c r="H2" i="2"/>
  <c r="G2" i="2"/>
  <c r="F2" i="2"/>
  <c r="E2" i="2"/>
  <c r="D2" i="2"/>
  <c r="C2" i="2"/>
  <c r="B2" i="2"/>
  <c r="A2" i="2"/>
  <c r="O49" i="4"/>
  <c r="N49" i="4"/>
  <c r="K49" i="4"/>
  <c r="H49" i="4"/>
  <c r="G49" i="4"/>
  <c r="O48" i="4"/>
  <c r="K48" i="4"/>
  <c r="G48" i="4"/>
  <c r="O47" i="4"/>
  <c r="N47" i="4"/>
  <c r="K47" i="4"/>
  <c r="H47" i="4"/>
  <c r="G47" i="4"/>
  <c r="O46" i="4"/>
  <c r="K46" i="4"/>
  <c r="G46" i="4"/>
  <c r="O45" i="4"/>
  <c r="N45" i="4"/>
  <c r="K45" i="4"/>
  <c r="H45" i="4"/>
  <c r="G45" i="4"/>
  <c r="O44" i="4"/>
  <c r="K44" i="4"/>
  <c r="G44" i="4"/>
  <c r="O43" i="4"/>
  <c r="N43" i="4"/>
  <c r="K43" i="4"/>
  <c r="H43" i="4"/>
  <c r="G43" i="4"/>
  <c r="O42" i="4"/>
  <c r="K42" i="4"/>
  <c r="G42" i="4"/>
  <c r="O41" i="4"/>
  <c r="N41" i="4"/>
  <c r="K41" i="4"/>
  <c r="H41" i="4"/>
  <c r="G41" i="4"/>
  <c r="O40" i="4"/>
  <c r="K40" i="4"/>
  <c r="G40" i="4"/>
  <c r="O39" i="4"/>
  <c r="N39" i="4"/>
  <c r="K39" i="4"/>
  <c r="H39" i="4"/>
  <c r="G39" i="4"/>
  <c r="O38" i="4"/>
  <c r="K38" i="4"/>
  <c r="G38" i="4"/>
  <c r="O37" i="4"/>
  <c r="N37" i="4"/>
  <c r="K37" i="4"/>
  <c r="H37" i="4"/>
  <c r="G37" i="4"/>
  <c r="O36" i="4"/>
  <c r="K36" i="4"/>
  <c r="G36" i="4"/>
  <c r="O35" i="4"/>
  <c r="N35" i="4"/>
  <c r="K35" i="4"/>
  <c r="H35" i="4"/>
  <c r="G35" i="4"/>
  <c r="O34" i="4"/>
  <c r="K34" i="4"/>
  <c r="G34" i="4"/>
  <c r="O33" i="4"/>
  <c r="N33" i="4"/>
  <c r="K33" i="4"/>
  <c r="H33" i="4"/>
  <c r="G33" i="4"/>
  <c r="O32" i="4"/>
  <c r="K32" i="4"/>
  <c r="G32" i="4"/>
  <c r="O31" i="4"/>
  <c r="N31" i="4"/>
  <c r="K31" i="4"/>
  <c r="H31" i="4"/>
  <c r="G31" i="4"/>
  <c r="O30" i="4"/>
  <c r="K30" i="4"/>
  <c r="G30" i="4"/>
  <c r="O29" i="4"/>
  <c r="N29" i="4"/>
  <c r="K29" i="4"/>
  <c r="H29" i="4"/>
  <c r="G29" i="4"/>
  <c r="O28" i="4"/>
  <c r="K28" i="4"/>
  <c r="G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</calcChain>
</file>

<file path=xl/sharedStrings.xml><?xml version="1.0" encoding="utf-8"?>
<sst xmlns="http://schemas.openxmlformats.org/spreadsheetml/2006/main" count="778" uniqueCount="596">
  <si>
    <t>Population </t>
  </si>
  <si>
    <t>Violent </t>
  </si>
  <si>
    <t>Property </t>
  </si>
  <si>
    <t>Murder </t>
  </si>
  <si>
    <t>Robbery </t>
  </si>
  <si>
    <t>Burglary </t>
  </si>
  <si>
    <t>Theft </t>
  </si>
  <si>
    <t>1960 </t>
  </si>
  <si>
    <t>179,323,175 </t>
  </si>
  <si>
    <t>1961 </t>
  </si>
  <si>
    <t>182,992,000 </t>
  </si>
  <si>
    <t>1962 </t>
  </si>
  <si>
    <t>185,771,000 </t>
  </si>
  <si>
    <t>1963 </t>
  </si>
  <si>
    <t>1964 </t>
  </si>
  <si>
    <t>191,141,000 </t>
  </si>
  <si>
    <t>1965 </t>
  </si>
  <si>
    <t>193,526,000 </t>
  </si>
  <si>
    <t>1966 </t>
  </si>
  <si>
    <t>195,576,000 </t>
  </si>
  <si>
    <t>1967 </t>
  </si>
  <si>
    <t>197,457,000 </t>
  </si>
  <si>
    <t>1968 </t>
  </si>
  <si>
    <t>199,399,000 </t>
  </si>
  <si>
    <t>1969 </t>
  </si>
  <si>
    <t>201,385,000 </t>
  </si>
  <si>
    <t>Year </t>
  </si>
  <si>
    <t>1970 </t>
  </si>
  <si>
    <t>203,235,298 </t>
  </si>
  <si>
    <t>1971 </t>
  </si>
  <si>
    <t>206,212,000 </t>
  </si>
  <si>
    <t>1972 </t>
  </si>
  <si>
    <t>208,230,000 </t>
  </si>
  <si>
    <t>1973 </t>
  </si>
  <si>
    <t>209,851,000 </t>
  </si>
  <si>
    <t>1974 </t>
  </si>
  <si>
    <t>211,392,000 </t>
  </si>
  <si>
    <t>1975 </t>
  </si>
  <si>
    <t>213,124,000 </t>
  </si>
  <si>
    <t>1976 </t>
  </si>
  <si>
    <t>214,659,000 </t>
  </si>
  <si>
    <t>1977 </t>
  </si>
  <si>
    <t>216,332,000 </t>
  </si>
  <si>
    <t>1978 </t>
  </si>
  <si>
    <t>218,059,000 </t>
  </si>
  <si>
    <t>1979 </t>
  </si>
  <si>
    <t>220,099,000 </t>
  </si>
  <si>
    <t>1980 </t>
  </si>
  <si>
    <t>225,349,264 </t>
  </si>
  <si>
    <t>1981 </t>
  </si>
  <si>
    <t>229,146,000 </t>
  </si>
  <si>
    <t>1982 </t>
  </si>
  <si>
    <t>231,534,000 </t>
  </si>
  <si>
    <t>1983 </t>
  </si>
  <si>
    <t>233,981,000 </t>
  </si>
  <si>
    <t>1984 </t>
  </si>
  <si>
    <t>236,158,000 </t>
  </si>
  <si>
    <t>1985 </t>
  </si>
  <si>
    <t>238,740,000 </t>
  </si>
  <si>
    <t>1986 </t>
  </si>
  <si>
    <t>240,132,887 </t>
  </si>
  <si>
    <t>1987 </t>
  </si>
  <si>
    <t>1988 </t>
  </si>
  <si>
    <t>245,807,000 </t>
  </si>
  <si>
    <t>1989 </t>
  </si>
  <si>
    <t>248,239,000 </t>
  </si>
  <si>
    <t>1990 </t>
  </si>
  <si>
    <t>248,709,873 </t>
  </si>
  <si>
    <t>1991 </t>
  </si>
  <si>
    <t>252,177,000 </t>
  </si>
  <si>
    <t>1992 </t>
  </si>
  <si>
    <t>255,082,000 </t>
  </si>
  <si>
    <t>1993 </t>
  </si>
  <si>
    <t>257,908,000 </t>
  </si>
  <si>
    <t>1994 </t>
  </si>
  <si>
    <t>260,341,000 </t>
  </si>
  <si>
    <t>1995 </t>
  </si>
  <si>
    <t>262,755,000 </t>
  </si>
  <si>
    <t>1996 </t>
  </si>
  <si>
    <t>1997 </t>
  </si>
  <si>
    <t>267,637,000 </t>
  </si>
  <si>
    <t>1998 </t>
  </si>
  <si>
    <t>270,296,000 </t>
  </si>
  <si>
    <t>1999 </t>
  </si>
  <si>
    <t>272,690,813 </t>
  </si>
  <si>
    <t>2000 </t>
  </si>
  <si>
    <t>281,421,906 </t>
  </si>
  <si>
    <t>2002 </t>
  </si>
  <si>
    <t>2003 </t>
  </si>
  <si>
    <t>2004 </t>
  </si>
  <si>
    <t>2005 </t>
  </si>
  <si>
    <t>2006 </t>
  </si>
  <si>
    <t>2007 </t>
  </si>
  <si>
    <t>2008 </t>
  </si>
  <si>
    <t>2009 </t>
  </si>
  <si>
    <t>Total </t>
  </si>
  <si>
    <t>1,887.2 </t>
  </si>
  <si>
    <t>160.9 </t>
  </si>
  <si>
    <t>1,726.3 </t>
  </si>
  <si>
    <t>5.1 </t>
  </si>
  <si>
    <t>9.6 </t>
  </si>
  <si>
    <t>60.1 </t>
  </si>
  <si>
    <t>86.1 </t>
  </si>
  <si>
    <t>508.6 </t>
  </si>
  <si>
    <t>1,034.7 </t>
  </si>
  <si>
    <t>183.0 </t>
  </si>
  <si>
    <t>1,906.1 </t>
  </si>
  <si>
    <t>158.1 </t>
  </si>
  <si>
    <t>1,747.9 </t>
  </si>
  <si>
    <t>4.8 </t>
  </si>
  <si>
    <t>9.4 </t>
  </si>
  <si>
    <t>58.3 </t>
  </si>
  <si>
    <t>85.7 </t>
  </si>
  <si>
    <t>518.9 </t>
  </si>
  <si>
    <t>1,045.4 </t>
  </si>
  <si>
    <t>183.6 </t>
  </si>
  <si>
    <t>2,019.8 </t>
  </si>
  <si>
    <t>162.3 </t>
  </si>
  <si>
    <t>1,857.5 </t>
  </si>
  <si>
    <t>4.6 </t>
  </si>
  <si>
    <t>59.7 </t>
  </si>
  <si>
    <t>88.6 </t>
  </si>
  <si>
    <t>535.2 </t>
  </si>
  <si>
    <t>1,124.8 </t>
  </si>
  <si>
    <t>197.4 </t>
  </si>
  <si>
    <t>188,483,000 </t>
  </si>
  <si>
    <t>2,180.3 </t>
  </si>
  <si>
    <t>168.2 </t>
  </si>
  <si>
    <t>2,012.1 </t>
  </si>
  <si>
    <t>61.8 </t>
  </si>
  <si>
    <t>92.4 </t>
  </si>
  <si>
    <t>576.4 </t>
  </si>
  <si>
    <t>1,219.1 </t>
  </si>
  <si>
    <t>216.6 </t>
  </si>
  <si>
    <t>2,388.1 </t>
  </si>
  <si>
    <t>190.6 </t>
  </si>
  <si>
    <t>2,197.5 </t>
  </si>
  <si>
    <t>4.9 </t>
  </si>
  <si>
    <t>11.2 </t>
  </si>
  <si>
    <t>68.2 </t>
  </si>
  <si>
    <t>106.2 </t>
  </si>
  <si>
    <t>634.7 </t>
  </si>
  <si>
    <t>1,315.5 </t>
  </si>
  <si>
    <t>247.4 </t>
  </si>
  <si>
    <t>2,449.0 </t>
  </si>
  <si>
    <t>200.2 </t>
  </si>
  <si>
    <t>2,248.8 </t>
  </si>
  <si>
    <t>12.1 </t>
  </si>
  <si>
    <t>71.7 </t>
  </si>
  <si>
    <t>111.3 </t>
  </si>
  <si>
    <t>662.7 </t>
  </si>
  <si>
    <t>256.8 </t>
  </si>
  <si>
    <t>2,670.8 </t>
  </si>
  <si>
    <t>220.0 </t>
  </si>
  <si>
    <t>2,450.9 </t>
  </si>
  <si>
    <t>5.6 </t>
  </si>
  <si>
    <t>13.2 </t>
  </si>
  <si>
    <t>80.8 </t>
  </si>
  <si>
    <t>120.3 </t>
  </si>
  <si>
    <t>721.0 </t>
  </si>
  <si>
    <t>1,442.9 </t>
  </si>
  <si>
    <t>286.9 </t>
  </si>
  <si>
    <t>2,989.7 </t>
  </si>
  <si>
    <t>253.2 </t>
  </si>
  <si>
    <t>2,736.5 </t>
  </si>
  <si>
    <t>6.2 </t>
  </si>
  <si>
    <t>14.0 </t>
  </si>
  <si>
    <t>102.8 </t>
  </si>
  <si>
    <t>130.2 </t>
  </si>
  <si>
    <t>826.6 </t>
  </si>
  <si>
    <t>1,575.8 </t>
  </si>
  <si>
    <t>334.1 </t>
  </si>
  <si>
    <t>3,370.2 </t>
  </si>
  <si>
    <t>298.4 </t>
  </si>
  <si>
    <t>3,071.8 </t>
  </si>
  <si>
    <t>6.9 </t>
  </si>
  <si>
    <t>15.9 </t>
  </si>
  <si>
    <t>131.8 </t>
  </si>
  <si>
    <t>143.8 </t>
  </si>
  <si>
    <t>932.3 </t>
  </si>
  <si>
    <t>1,746.6 </t>
  </si>
  <si>
    <t>393.0 </t>
  </si>
  <si>
    <t>3,680.0 </t>
  </si>
  <si>
    <t>328.7 </t>
  </si>
  <si>
    <t>3,351.3 </t>
  </si>
  <si>
    <t>7.3 </t>
  </si>
  <si>
    <t>18.5 </t>
  </si>
  <si>
    <t>148.4 </t>
  </si>
  <si>
    <t>154.5 </t>
  </si>
  <si>
    <t>984.1 </t>
  </si>
  <si>
    <t>1,930.9 </t>
  </si>
  <si>
    <t>436.2 </t>
  </si>
  <si>
    <t>3,984.5 </t>
  </si>
  <si>
    <t>363.5 </t>
  </si>
  <si>
    <t>3,621.0 </t>
  </si>
  <si>
    <t>7.9 </t>
  </si>
  <si>
    <t>18.7 </t>
  </si>
  <si>
    <t>172.1 </t>
  </si>
  <si>
    <t>164.8 </t>
  </si>
  <si>
    <t>1,084.9 </t>
  </si>
  <si>
    <t>2,079.3 </t>
  </si>
  <si>
    <t>456.8 </t>
  </si>
  <si>
    <t>4,164.7 </t>
  </si>
  <si>
    <t>396.0 </t>
  </si>
  <si>
    <t>3,768.8 </t>
  </si>
  <si>
    <t>8.6 </t>
  </si>
  <si>
    <t>20.5 </t>
  </si>
  <si>
    <t>188.0 </t>
  </si>
  <si>
    <t>178.8 </t>
  </si>
  <si>
    <t>1,163.5 </t>
  </si>
  <si>
    <t>2,145.5 </t>
  </si>
  <si>
    <t>459.8 </t>
  </si>
  <si>
    <t>3,961.4 </t>
  </si>
  <si>
    <t>401.0 </t>
  </si>
  <si>
    <t>3,560.4 </t>
  </si>
  <si>
    <t>9.0 </t>
  </si>
  <si>
    <t>22.5 </t>
  </si>
  <si>
    <t>180.7 </t>
  </si>
  <si>
    <t>188.8 </t>
  </si>
  <si>
    <t>1,140.8 </t>
  </si>
  <si>
    <t>1,993.6 </t>
  </si>
  <si>
    <t>426.1 </t>
  </si>
  <si>
    <t>4,154.4 </t>
  </si>
  <si>
    <t>417.4 </t>
  </si>
  <si>
    <t>3,737.0 </t>
  </si>
  <si>
    <t>24.5 </t>
  </si>
  <si>
    <t>183.1 </t>
  </si>
  <si>
    <t>1,222.5 </t>
  </si>
  <si>
    <t>2,071.9 </t>
  </si>
  <si>
    <t>442.6 </t>
  </si>
  <si>
    <t>4,850.4 </t>
  </si>
  <si>
    <t>461.1 </t>
  </si>
  <si>
    <t>4,389.3 </t>
  </si>
  <si>
    <t>9.8 </t>
  </si>
  <si>
    <t>26.2 </t>
  </si>
  <si>
    <t>209.3 </t>
  </si>
  <si>
    <t>215.8 </t>
  </si>
  <si>
    <t>1,437.7 </t>
  </si>
  <si>
    <t>2,489.5 </t>
  </si>
  <si>
    <t>462.2 </t>
  </si>
  <si>
    <t>5,298.5 </t>
  </si>
  <si>
    <t>487.8 </t>
  </si>
  <si>
    <t>4,810.7 </t>
  </si>
  <si>
    <t>26.3 </t>
  </si>
  <si>
    <t>220.8 </t>
  </si>
  <si>
    <t>231.1 </t>
  </si>
  <si>
    <t>1,532.1 </t>
  </si>
  <si>
    <t>2,804.8 </t>
  </si>
  <si>
    <t>473.7 </t>
  </si>
  <si>
    <t>5,287.3 </t>
  </si>
  <si>
    <t>467.8 </t>
  </si>
  <si>
    <t>4,819.5 </t>
  </si>
  <si>
    <t>8.7 </t>
  </si>
  <si>
    <t>26.6 </t>
  </si>
  <si>
    <t>199.3 </t>
  </si>
  <si>
    <t>233.2 </t>
  </si>
  <si>
    <t>1,448.2 </t>
  </si>
  <si>
    <t>2,921.3 </t>
  </si>
  <si>
    <t>450.0 </t>
  </si>
  <si>
    <t>5,077.6 </t>
  </si>
  <si>
    <t>475.9 </t>
  </si>
  <si>
    <t>4,601.7 </t>
  </si>
  <si>
    <t>8.8 </t>
  </si>
  <si>
    <t>29.4 </t>
  </si>
  <si>
    <t>190.7 </t>
  </si>
  <si>
    <t>247.0 </t>
  </si>
  <si>
    <t>1,419.8 </t>
  </si>
  <si>
    <t>2,729.9 </t>
  </si>
  <si>
    <t>5,140.4 </t>
  </si>
  <si>
    <t>497.8 </t>
  </si>
  <si>
    <t>4,642.5 </t>
  </si>
  <si>
    <t>31.0 </t>
  </si>
  <si>
    <t>195.8 </t>
  </si>
  <si>
    <t>262.1 </t>
  </si>
  <si>
    <t>1,434.6 </t>
  </si>
  <si>
    <t>2,747.4 </t>
  </si>
  <si>
    <t>460.5 </t>
  </si>
  <si>
    <t>5,565.5 </t>
  </si>
  <si>
    <t>548.9 </t>
  </si>
  <si>
    <t>5,016.6 </t>
  </si>
  <si>
    <t>34.7 </t>
  </si>
  <si>
    <t>218.4 </t>
  </si>
  <si>
    <t>286.0 </t>
  </si>
  <si>
    <t>1,511.9 </t>
  </si>
  <si>
    <t>2,999.1 </t>
  </si>
  <si>
    <t>505.6 </t>
  </si>
  <si>
    <t>5,950.0 </t>
  </si>
  <si>
    <t>596.6 </t>
  </si>
  <si>
    <t>5,353.3 </t>
  </si>
  <si>
    <t>10.2 </t>
  </si>
  <si>
    <t>36.8 </t>
  </si>
  <si>
    <t>251.1 </t>
  </si>
  <si>
    <t>298.5 </t>
  </si>
  <si>
    <t>1,684.1 </t>
  </si>
  <si>
    <t>3,167.0 </t>
  </si>
  <si>
    <t>502.2 </t>
  </si>
  <si>
    <t>5,858.2 </t>
  </si>
  <si>
    <t>594.3 </t>
  </si>
  <si>
    <t>5,263.8 </t>
  </si>
  <si>
    <t>36.0 </t>
  </si>
  <si>
    <t>258.7 </t>
  </si>
  <si>
    <t>289.7 </t>
  </si>
  <si>
    <t>1,649.5 </t>
  </si>
  <si>
    <t>3,139.7 </t>
  </si>
  <si>
    <t>474.7 </t>
  </si>
  <si>
    <t>5,603.7 </t>
  </si>
  <si>
    <t>571.1 </t>
  </si>
  <si>
    <t>5,032.5 </t>
  </si>
  <si>
    <t>9.1 </t>
  </si>
  <si>
    <t>34.0 </t>
  </si>
  <si>
    <t>238.9 </t>
  </si>
  <si>
    <t>289.1 </t>
  </si>
  <si>
    <t>1,488.8 </t>
  </si>
  <si>
    <t>3,084.9 </t>
  </si>
  <si>
    <t>458.9 </t>
  </si>
  <si>
    <t>5,175.0 </t>
  </si>
  <si>
    <t>537.7 </t>
  </si>
  <si>
    <t>4,637.3 </t>
  </si>
  <si>
    <t>8.3 </t>
  </si>
  <si>
    <t>33.7 </t>
  </si>
  <si>
    <t>216.5 </t>
  </si>
  <si>
    <t>279.2 </t>
  </si>
  <si>
    <t>1,337.7 </t>
  </si>
  <si>
    <t>2,869.0 </t>
  </si>
  <si>
    <t>430.8 </t>
  </si>
  <si>
    <t>5,031.3 </t>
  </si>
  <si>
    <t>539.2 </t>
  </si>
  <si>
    <t>4,492.1 </t>
  </si>
  <si>
    <t>35.7 </t>
  </si>
  <si>
    <t>205.4 </t>
  </si>
  <si>
    <t>290.2 </t>
  </si>
  <si>
    <t>1,263.7 </t>
  </si>
  <si>
    <t>2,791.3 </t>
  </si>
  <si>
    <t>437.1 </t>
  </si>
  <si>
    <t>5,207.1 </t>
  </si>
  <si>
    <t>556.6 </t>
  </si>
  <si>
    <t>4,650.5 </t>
  </si>
  <si>
    <t>8.0 </t>
  </si>
  <si>
    <t>37.1 </t>
  </si>
  <si>
    <t>208.5 </t>
  </si>
  <si>
    <t>302.9 </t>
  </si>
  <si>
    <t>1,287.3 </t>
  </si>
  <si>
    <t>2,901.2 </t>
  </si>
  <si>
    <t>462.0 </t>
  </si>
  <si>
    <t>5,480.4 </t>
  </si>
  <si>
    <t>620.1 </t>
  </si>
  <si>
    <t>4,881.8 </t>
  </si>
  <si>
    <t>38.1 </t>
  </si>
  <si>
    <t>226.0 </t>
  </si>
  <si>
    <t>347.4 </t>
  </si>
  <si>
    <t>1,349.8 </t>
  </si>
  <si>
    <t>3,022.1 </t>
  </si>
  <si>
    <t>509.8 </t>
  </si>
  <si>
    <t>5,550.0 </t>
  </si>
  <si>
    <t>609.7 </t>
  </si>
  <si>
    <t>4,940.3 </t>
  </si>
  <si>
    <t>37.4 </t>
  </si>
  <si>
    <t>212.7 </t>
  </si>
  <si>
    <t>351.3 </t>
  </si>
  <si>
    <t>3,081.3 </t>
  </si>
  <si>
    <t>529.5 </t>
  </si>
  <si>
    <t>5,664.2 </t>
  </si>
  <si>
    <t>637.2 </t>
  </si>
  <si>
    <t>5,027.1 </t>
  </si>
  <si>
    <t>8.4 </t>
  </si>
  <si>
    <t>37.6 </t>
  </si>
  <si>
    <t>220.9 </t>
  </si>
  <si>
    <t>370.2 </t>
  </si>
  <si>
    <t>1,309.2 </t>
  </si>
  <si>
    <t>3,134.9 </t>
  </si>
  <si>
    <t>582.9 </t>
  </si>
  <si>
    <t>5,741.0 </t>
  </si>
  <si>
    <t>663.1 </t>
  </si>
  <si>
    <t>5,077.9 </t>
  </si>
  <si>
    <t>233.0 </t>
  </si>
  <si>
    <t>383.4 </t>
  </si>
  <si>
    <t>1,276.3 </t>
  </si>
  <si>
    <t>3,171.3 </t>
  </si>
  <si>
    <t>630.4 </t>
  </si>
  <si>
    <t>5,820.3 </t>
  </si>
  <si>
    <t>731.8 </t>
  </si>
  <si>
    <t>5,088.5 </t>
  </si>
  <si>
    <t>41.2 </t>
  </si>
  <si>
    <t>257.0 </t>
  </si>
  <si>
    <t>424.1 </t>
  </si>
  <si>
    <t>1,235.9 </t>
  </si>
  <si>
    <t>3,194.8 </t>
  </si>
  <si>
    <t>657.8 </t>
  </si>
  <si>
    <t>5,897.8 </t>
  </si>
  <si>
    <t>758.1 </t>
  </si>
  <si>
    <t>5,139.7 </t>
  </si>
  <si>
    <t>42.3 </t>
  </si>
  <si>
    <t>272.7 </t>
  </si>
  <si>
    <t>433.3 </t>
  </si>
  <si>
    <t>1,252.0 </t>
  </si>
  <si>
    <t>3,228.8 </t>
  </si>
  <si>
    <t>658.9 </t>
  </si>
  <si>
    <t>5,660.2 </t>
  </si>
  <si>
    <t>757.5 </t>
  </si>
  <si>
    <t>4,902.7 </t>
  </si>
  <si>
    <t>9.3 </t>
  </si>
  <si>
    <t>42.8 </t>
  </si>
  <si>
    <t>263.6 </t>
  </si>
  <si>
    <t>441.8 </t>
  </si>
  <si>
    <t>1,168.2 </t>
  </si>
  <si>
    <t>3,103.0 </t>
  </si>
  <si>
    <t>631.5 </t>
  </si>
  <si>
    <t>5,484.4 </t>
  </si>
  <si>
    <t>746.8 </t>
  </si>
  <si>
    <t>4,737.7 </t>
  </si>
  <si>
    <t>9.5 </t>
  </si>
  <si>
    <t>41.1 </t>
  </si>
  <si>
    <t>255.9 </t>
  </si>
  <si>
    <t>440.3 </t>
  </si>
  <si>
    <t>1,099.2 </t>
  </si>
  <si>
    <t>3,032.4 </t>
  </si>
  <si>
    <t>606.1 </t>
  </si>
  <si>
    <t>5,373.5 </t>
  </si>
  <si>
    <t>713.6 </t>
  </si>
  <si>
    <t>4,660.0 </t>
  </si>
  <si>
    <t>39.3 </t>
  </si>
  <si>
    <t>237.7 </t>
  </si>
  <si>
    <t>427.6 </t>
  </si>
  <si>
    <t>1,042.0 </t>
  </si>
  <si>
    <t>3,026.7 </t>
  </si>
  <si>
    <t>591.3 </t>
  </si>
  <si>
    <t>5,274.9 </t>
  </si>
  <si>
    <t>684.5 </t>
  </si>
  <si>
    <t>4,591.3 </t>
  </si>
  <si>
    <t>8.2 </t>
  </si>
  <si>
    <t>418.3 </t>
  </si>
  <si>
    <t>987.1 </t>
  </si>
  <si>
    <t>3,043.8 </t>
  </si>
  <si>
    <t>560.4 </t>
  </si>
  <si>
    <t>265,284,000 </t>
  </si>
  <si>
    <t>5,087.6 </t>
  </si>
  <si>
    <t>636.6 </t>
  </si>
  <si>
    <t>4,451.0 </t>
  </si>
  <si>
    <t>7.4 </t>
  </si>
  <si>
    <t>36.3 </t>
  </si>
  <si>
    <t>201.9 </t>
  </si>
  <si>
    <t>390.9 </t>
  </si>
  <si>
    <t>945.0 </t>
  </si>
  <si>
    <t>2,980.3 </t>
  </si>
  <si>
    <t>525.7 </t>
  </si>
  <si>
    <t>4,927.3 </t>
  </si>
  <si>
    <t>611.0 </t>
  </si>
  <si>
    <t>4,316.3 </t>
  </si>
  <si>
    <t>6.8 </t>
  </si>
  <si>
    <t>35.9 </t>
  </si>
  <si>
    <t>186.1 </t>
  </si>
  <si>
    <t>382.1 </t>
  </si>
  <si>
    <t>919.6 </t>
  </si>
  <si>
    <t>2,891.8 </t>
  </si>
  <si>
    <t>505.7 </t>
  </si>
  <si>
    <t>4,615.5 </t>
  </si>
  <si>
    <t>566.4 </t>
  </si>
  <si>
    <t>4,049.1 </t>
  </si>
  <si>
    <t>6.3 </t>
  </si>
  <si>
    <t>34.4 </t>
  </si>
  <si>
    <t>165.2 </t>
  </si>
  <si>
    <t>360.5 </t>
  </si>
  <si>
    <t>862.0 </t>
  </si>
  <si>
    <t>2,728.1 </t>
  </si>
  <si>
    <t>459.0 </t>
  </si>
  <si>
    <t>4,266.5 </t>
  </si>
  <si>
    <t>3,743.6 </t>
  </si>
  <si>
    <t>5.7 </t>
  </si>
  <si>
    <t>32.8 </t>
  </si>
  <si>
    <t>150.1 </t>
  </si>
  <si>
    <t>334.3 </t>
  </si>
  <si>
    <t>2,550.7 </t>
  </si>
  <si>
    <t>422.5 </t>
  </si>
  <si>
    <t>506.5 </t>
  </si>
  <si>
    <t>3,618.3 </t>
  </si>
  <si>
    <t>5.5 </t>
  </si>
  <si>
    <t>324.0 </t>
  </si>
  <si>
    <t>728.8 </t>
  </si>
  <si>
    <t>412.2 </t>
  </si>
  <si>
    <t>3,658.1 </t>
  </si>
  <si>
    <t>31.8 </t>
  </si>
  <si>
    <t>148.5 </t>
  </si>
  <si>
    <t>318.6 </t>
  </si>
  <si>
    <t>741.8 </t>
  </si>
  <si>
    <t>2,485.7 </t>
  </si>
  <si>
    <t>430.5 </t>
  </si>
  <si>
    <t>3,630.6 </t>
  </si>
  <si>
    <t>33.1 </t>
  </si>
  <si>
    <t>146.1 </t>
  </si>
  <si>
    <t>309.5 </t>
  </si>
  <si>
    <t>747.0 </t>
  </si>
  <si>
    <t>2,450.7 </t>
  </si>
  <si>
    <t>432.9 </t>
  </si>
  <si>
    <t>475.8 </t>
  </si>
  <si>
    <t>142.5 </t>
  </si>
  <si>
    <t>295.4 </t>
  </si>
  <si>
    <t>741.0 </t>
  </si>
  <si>
    <t>433.7 </t>
  </si>
  <si>
    <t>463.2 </t>
  </si>
  <si>
    <t>3,514.1 </t>
  </si>
  <si>
    <t>32.4 </t>
  </si>
  <si>
    <t>136.7 </t>
  </si>
  <si>
    <t>288.6 </t>
  </si>
  <si>
    <t>730.3 </t>
  </si>
  <si>
    <t>2,362.3 </t>
  </si>
  <si>
    <t>421.5 </t>
  </si>
  <si>
    <t>469.0 </t>
  </si>
  <si>
    <t>3,431.5 </t>
  </si>
  <si>
    <t>140.8 </t>
  </si>
  <si>
    <t>290.8 </t>
  </si>
  <si>
    <t>726.9 </t>
  </si>
  <si>
    <t>2,287.8 </t>
  </si>
  <si>
    <t>473.6 </t>
  </si>
  <si>
    <t>3,334.5 </t>
  </si>
  <si>
    <t>149.4 </t>
  </si>
  <si>
    <t>287.5 </t>
  </si>
  <si>
    <t>729.4 </t>
  </si>
  <si>
    <t>2,206.8 </t>
  </si>
  <si>
    <t>466.9 </t>
  </si>
  <si>
    <t>3,263.5 </t>
  </si>
  <si>
    <t>147.6 </t>
  </si>
  <si>
    <t>283.8 </t>
  </si>
  <si>
    <t>722.5 </t>
  </si>
  <si>
    <t>2,177.8 </t>
  </si>
  <si>
    <t>457.5 </t>
  </si>
  <si>
    <t>3,211.5 </t>
  </si>
  <si>
    <t>5.4 </t>
  </si>
  <si>
    <t>145.7 </t>
  </si>
  <si>
    <t>276.7 </t>
  </si>
  <si>
    <t>732.1 </t>
  </si>
  <si>
    <t>2,167.0 </t>
  </si>
  <si>
    <t>3,036.1 </t>
  </si>
  <si>
    <t>5.0 </t>
  </si>
  <si>
    <t>264.7 </t>
  </si>
  <si>
    <t>717.7 </t>
  </si>
  <si>
    <t>2,064.5 </t>
  </si>
  <si>
    <t>40.9*</t>
  </si>
  <si>
    <t>Forcible Rape </t>
  </si>
  <si>
    <t>Aggravated assault </t>
  </si>
  <si>
    <t>Larceny- Theft </t>
  </si>
  <si>
    <t>US_GDP_Total</t>
  </si>
  <si>
    <t>US_GDP_PerCapita</t>
  </si>
  <si>
    <t>Larceny_Theft </t>
  </si>
  <si>
    <t>Aggravated_assault </t>
  </si>
  <si>
    <t>Forcible_Rape </t>
  </si>
  <si>
    <t xml:space="preserve">Selection of Lags </t>
  </si>
  <si>
    <t xml:space="preserve">Variables </t>
  </si>
  <si>
    <t xml:space="preserve">Total_Crime </t>
  </si>
  <si>
    <t xml:space="preserve">Violent </t>
  </si>
  <si>
    <t xml:space="preserve">Property </t>
  </si>
  <si>
    <t xml:space="preserve">Murder </t>
  </si>
  <si>
    <t xml:space="preserve">Robbery </t>
  </si>
  <si>
    <t xml:space="preserve">Aggravated_assault </t>
  </si>
  <si>
    <t xml:space="preserve">Burglary </t>
  </si>
  <si>
    <t xml:space="preserve">Larceny_Theft </t>
  </si>
  <si>
    <t xml:space="preserve">Theft </t>
  </si>
  <si>
    <t xml:space="preserve">us_gdp_total </t>
  </si>
  <si>
    <t>us_gdp_percapita</t>
  </si>
  <si>
    <t>Lags</t>
  </si>
  <si>
    <t>Sr</t>
  </si>
  <si>
    <t>lags</t>
  </si>
  <si>
    <t>dfuller</t>
  </si>
  <si>
    <t>, regress trend lags(</t>
  </si>
  <si>
    <t>,  regress lags(</t>
  </si>
  <si>
    <t>dfuller Total_Crime , regress trend lags(6)</t>
  </si>
  <si>
    <t>dfuller Violent ,  regress lags(5)</t>
  </si>
  <si>
    <t>dfuller Property , regress trend lags(6)</t>
  </si>
  <si>
    <t>dfuller Murder ,  regress lags(2)</t>
  </si>
  <si>
    <t>dfuller Robbery , regress trend lags(3)</t>
  </si>
  <si>
    <t>dfuller Aggravated_assault ,  regress lags(5)</t>
  </si>
  <si>
    <t>dfuller Burglary , regress trend lags(6)</t>
  </si>
  <si>
    <t>dfuller Larceny_Theft ,  regress lags(6)</t>
  </si>
  <si>
    <t>dfuller Theft , regress trend lags(2)</t>
  </si>
  <si>
    <t>dfuller us_gdp_total ,  regress lags(3)</t>
  </si>
  <si>
    <t>dfuller Total_Crime ,  regress lags(6)</t>
  </si>
  <si>
    <t>dfuller Violent , regress trend lags(5)</t>
  </si>
  <si>
    <t>dfuller Property ,  regress lags(6)</t>
  </si>
  <si>
    <t>dfuller Murder , regress trend lags(2)</t>
  </si>
  <si>
    <t>dfuller Robbery ,  regress lags(3)</t>
  </si>
  <si>
    <t>dfuller Aggravated_assault , regress trend lags(5)</t>
  </si>
  <si>
    <t>dfuller Burglary ,  regress lags(6)</t>
  </si>
  <si>
    <t>dfuller Larceny_Theft , regress trend lags(6)</t>
  </si>
  <si>
    <t>dfuller Theft ,  regress lags(2)</t>
  </si>
  <si>
    <t>dfuller us_gdp_total , regress trend lags(3)</t>
  </si>
  <si>
    <t>dfuller us_gdp_percapita,  regress lags(3)</t>
  </si>
  <si>
    <t>dfuller D.Theft ,  regress lags(2)</t>
  </si>
  <si>
    <t>dfuller D.Total_Crime ,  regress lags(5)</t>
  </si>
  <si>
    <t>dfuller D.Violent ,  regress lags(1)</t>
  </si>
  <si>
    <t>dfuller D.Property ,  regress lags(5)</t>
  </si>
  <si>
    <t>dfuller D.Murder ,  regress lags(1)</t>
  </si>
  <si>
    <t>dfuller D.Robbery ,  regress lags(2)</t>
  </si>
  <si>
    <t>dfuller D.Aggravated_assault ,  regress lags(2)</t>
  </si>
  <si>
    <t>dfuller D.Burglary ,  regress lags(5)</t>
  </si>
  <si>
    <t>dfuller D.Larceny_Theft ,  regress lags(5)</t>
  </si>
  <si>
    <t>dfuller D.us_gdp_total ,  regress lags(7)</t>
  </si>
  <si>
    <t>dfuller D.us_gdp_percapita,  regress lags(1)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</si>
</sst>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5" x14ac:knownFonts="1">
    <font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Tahoma"/>
      <family val="2"/>
    </font>
    <font>
      <sz val="14"/>
      <color rgb="FF000000"/>
      <name val="Tahoma"/>
      <family val="2"/>
    </font>
    <font>
      <sz val="14"/>
      <color theme="1"/>
      <name val="Times New Roman"/>
      <family val="1"/>
    </font>
    <font>
      <sz val="14"/>
      <color rgb="FF330033"/>
      <name val="Times New Roman"/>
      <family val="1"/>
    </font>
    <font>
      <sz val="14"/>
      <color rgb="FF330000"/>
      <name val="Times New Roman"/>
      <family val="1"/>
    </font>
    <font>
      <sz val="14"/>
      <color rgb="FF080000"/>
      <name val="Times New Roman"/>
      <family val="1"/>
    </font>
    <font>
      <b/>
      <sz val="14"/>
      <color theme="5" tint="-0.249977111117893"/>
      <name val="Times New Roman"/>
      <family val="1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top" wrapText="1"/>
    </xf>
    <xf numFmtId="0" fontId="5" fillId="2" borderId="0" xfId="0" applyFont="1" applyFill="1" applyAlignment="1">
      <alignment vertical="center"/>
    </xf>
    <xf numFmtId="4" fontId="5" fillId="2" borderId="0" xfId="0" applyNumberFormat="1" applyFont="1" applyFill="1" applyAlignment="1">
      <alignment vertical="center"/>
    </xf>
    <xf numFmtId="3" fontId="5" fillId="2" borderId="0" xfId="0" applyNumberFormat="1" applyFont="1" applyFill="1" applyAlignment="1">
      <alignment vertical="center"/>
    </xf>
    <xf numFmtId="3" fontId="6" fillId="2" borderId="0" xfId="0" applyNumberFormat="1" applyFont="1" applyFill="1" applyAlignment="1">
      <alignment vertical="center"/>
    </xf>
    <xf numFmtId="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3" fontId="7" fillId="2" borderId="0" xfId="0" applyNumberFormat="1" applyFont="1" applyFill="1" applyAlignment="1">
      <alignment vertical="center"/>
    </xf>
    <xf numFmtId="3" fontId="8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4" borderId="2" xfId="2" applyBorder="1" applyAlignment="1">
      <alignment horizontal="center"/>
    </xf>
    <xf numFmtId="0" fontId="14" fillId="3" borderId="2" xfId="1" applyFont="1" applyBorder="1" applyAlignment="1">
      <alignment horizontal="center"/>
    </xf>
    <xf numFmtId="0" fontId="13" fillId="5" borderId="2" xfId="3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22FB26-9F16-4F49-A2B4-9AA6B88DB40D}" name="Table3" displayName="Table3" ref="A1:L61" totalsRowShown="0" headerRowDxfId="13" dataDxfId="12">
  <autoFilter ref="A1:L61" xr:uid="{9F22FB26-9F16-4F49-A2B4-9AA6B88DB40D}"/>
  <tableColumns count="12">
    <tableColumn id="1" xr3:uid="{07B65ACE-8C23-4BD7-A346-1613165155D0}" name="Year " dataDxfId="11"/>
    <tableColumn id="2" xr3:uid="{885AE507-312A-4863-9010-ED35EBC67A88}" name="Population " dataDxfId="10"/>
    <tableColumn id="3" xr3:uid="{2EC9D0BF-32AD-44AF-8C00-BD21ED06EB5D}" name="Total " dataDxfId="9"/>
    <tableColumn id="4" xr3:uid="{EF693FAC-D1B6-48A8-A3DA-CEDA0B9C71C2}" name="Violent " dataDxfId="8"/>
    <tableColumn id="5" xr3:uid="{FA64B48C-DB88-49AA-8B0C-4C50682D6679}" name="Property " dataDxfId="7"/>
    <tableColumn id="6" xr3:uid="{2C024BC5-3A98-4E95-8BB6-950D50AC9090}" name="Murder " dataDxfId="6"/>
    <tableColumn id="7" xr3:uid="{AEBFE0FF-F39E-421D-9055-74BDCD9435CE}" name="Forcible Rape " dataDxfId="5"/>
    <tableColumn id="8" xr3:uid="{D19580AE-F186-4D23-B049-38CCF5619812}" name="Robbery " dataDxfId="4"/>
    <tableColumn id="9" xr3:uid="{8AF71EFE-3163-4D0B-9DDC-919AEE05B465}" name="Aggravated assault " dataDxfId="3"/>
    <tableColumn id="10" xr3:uid="{BC87253E-2BD7-4B37-BC21-BA43A1B45281}" name="Burglary " dataDxfId="2"/>
    <tableColumn id="11" xr3:uid="{D3ABEE12-4AAE-444D-B65C-01DE9C0D6DB3}" name="Larceny- Theft " dataDxfId="1"/>
    <tableColumn id="12" xr3:uid="{81761B45-2838-4080-9C19-6FCF8FA491BF}" name="Theft 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567D-B8E2-491B-BCE7-262BD48E1D63}">
  <dimension ref="F3:S49"/>
  <sheetViews>
    <sheetView topLeftCell="A2" workbookViewId="0">
      <selection activeCell="P35" sqref="P35"/>
    </sheetView>
  </sheetViews>
  <sheetFormatPr defaultRowHeight="14.4" x14ac:dyDescent="0.3"/>
  <cols>
    <col min="7" max="7" width="18" customWidth="1"/>
    <col min="9" max="9" width="14.33203125" customWidth="1"/>
    <col min="13" max="13" width="16.6640625" bestFit="1" customWidth="1"/>
    <col min="15" max="15" width="40.77734375" bestFit="1" customWidth="1"/>
    <col min="19" max="19" width="40.77734375" bestFit="1" customWidth="1"/>
  </cols>
  <sheetData>
    <row r="3" spans="6:19" x14ac:dyDescent="0.3">
      <c r="I3" t="s">
        <v>545</v>
      </c>
    </row>
    <row r="5" spans="6:19" x14ac:dyDescent="0.3">
      <c r="G5" t="s">
        <v>546</v>
      </c>
      <c r="H5" t="s">
        <v>558</v>
      </c>
      <c r="J5" t="s">
        <v>559</v>
      </c>
      <c r="N5" t="s">
        <v>560</v>
      </c>
    </row>
    <row r="6" spans="6:19" x14ac:dyDescent="0.3">
      <c r="F6">
        <v>1</v>
      </c>
      <c r="G6" t="s">
        <v>547</v>
      </c>
      <c r="H6">
        <v>6</v>
      </c>
      <c r="K6" t="s">
        <v>547</v>
      </c>
      <c r="L6" t="s">
        <v>561</v>
      </c>
      <c r="M6" t="s">
        <v>562</v>
      </c>
      <c r="N6">
        <v>6</v>
      </c>
      <c r="O6" t="str">
        <f>_xlfn.CONCAT(L6," ",K6,M6,N6,")")</f>
        <v>dfuller Total_Crime , regress trend lags(6)</v>
      </c>
      <c r="S6" t="s">
        <v>564</v>
      </c>
    </row>
    <row r="7" spans="6:19" x14ac:dyDescent="0.3">
      <c r="F7">
        <v>1</v>
      </c>
      <c r="G7" t="s">
        <v>547</v>
      </c>
      <c r="H7">
        <v>6</v>
      </c>
      <c r="K7" t="s">
        <v>547</v>
      </c>
      <c r="L7" t="s">
        <v>561</v>
      </c>
      <c r="M7" t="s">
        <v>563</v>
      </c>
      <c r="N7">
        <v>6</v>
      </c>
      <c r="O7" t="str">
        <f t="shared" ref="O7:O49" si="0">_xlfn.CONCAT(L7," ",K7,M7,N7,")")</f>
        <v>dfuller Total_Crime ,  regress lags(6)</v>
      </c>
      <c r="S7" t="s">
        <v>574</v>
      </c>
    </row>
    <row r="8" spans="6:19" x14ac:dyDescent="0.3">
      <c r="F8">
        <v>2</v>
      </c>
      <c r="G8" t="s">
        <v>548</v>
      </c>
      <c r="H8">
        <v>5</v>
      </c>
      <c r="K8" t="s">
        <v>548</v>
      </c>
      <c r="L8" t="s">
        <v>561</v>
      </c>
      <c r="M8" t="s">
        <v>562</v>
      </c>
      <c r="N8">
        <v>5</v>
      </c>
      <c r="O8" t="str">
        <f t="shared" si="0"/>
        <v>dfuller Violent , regress trend lags(5)</v>
      </c>
      <c r="S8" t="s">
        <v>575</v>
      </c>
    </row>
    <row r="9" spans="6:19" x14ac:dyDescent="0.3">
      <c r="F9">
        <v>2</v>
      </c>
      <c r="G9" t="s">
        <v>548</v>
      </c>
      <c r="H9">
        <v>5</v>
      </c>
      <c r="K9" t="s">
        <v>548</v>
      </c>
      <c r="L9" t="s">
        <v>561</v>
      </c>
      <c r="M9" t="s">
        <v>563</v>
      </c>
      <c r="N9">
        <v>5</v>
      </c>
      <c r="O9" t="str">
        <f t="shared" si="0"/>
        <v>dfuller Violent ,  regress lags(5)</v>
      </c>
      <c r="S9" t="s">
        <v>565</v>
      </c>
    </row>
    <row r="10" spans="6:19" x14ac:dyDescent="0.3">
      <c r="F10">
        <v>3</v>
      </c>
      <c r="G10" t="s">
        <v>549</v>
      </c>
      <c r="H10">
        <v>6</v>
      </c>
      <c r="K10" t="s">
        <v>549</v>
      </c>
      <c r="L10" t="s">
        <v>561</v>
      </c>
      <c r="M10" t="s">
        <v>562</v>
      </c>
      <c r="N10">
        <v>6</v>
      </c>
      <c r="O10" t="str">
        <f t="shared" si="0"/>
        <v>dfuller Property , regress trend lags(6)</v>
      </c>
      <c r="S10" t="s">
        <v>566</v>
      </c>
    </row>
    <row r="11" spans="6:19" x14ac:dyDescent="0.3">
      <c r="F11">
        <v>3</v>
      </c>
      <c r="G11" t="s">
        <v>549</v>
      </c>
      <c r="H11">
        <v>6</v>
      </c>
      <c r="K11" t="s">
        <v>549</v>
      </c>
      <c r="L11" t="s">
        <v>561</v>
      </c>
      <c r="M11" t="s">
        <v>563</v>
      </c>
      <c r="N11">
        <v>6</v>
      </c>
      <c r="O11" t="str">
        <f t="shared" si="0"/>
        <v>dfuller Property ,  regress lags(6)</v>
      </c>
      <c r="S11" t="s">
        <v>576</v>
      </c>
    </row>
    <row r="12" spans="6:19" x14ac:dyDescent="0.3">
      <c r="F12">
        <v>4</v>
      </c>
      <c r="G12" t="s">
        <v>550</v>
      </c>
      <c r="H12">
        <v>2</v>
      </c>
      <c r="K12" t="s">
        <v>550</v>
      </c>
      <c r="L12" t="s">
        <v>561</v>
      </c>
      <c r="M12" t="s">
        <v>562</v>
      </c>
      <c r="N12">
        <v>2</v>
      </c>
      <c r="O12" t="str">
        <f t="shared" si="0"/>
        <v>dfuller Murder , regress trend lags(2)</v>
      </c>
      <c r="S12" t="s">
        <v>577</v>
      </c>
    </row>
    <row r="13" spans="6:19" x14ac:dyDescent="0.3">
      <c r="F13">
        <v>4</v>
      </c>
      <c r="G13" t="s">
        <v>550</v>
      </c>
      <c r="H13">
        <v>2</v>
      </c>
      <c r="K13" t="s">
        <v>550</v>
      </c>
      <c r="L13" t="s">
        <v>561</v>
      </c>
      <c r="M13" t="s">
        <v>563</v>
      </c>
      <c r="N13">
        <v>2</v>
      </c>
      <c r="O13" t="str">
        <f t="shared" si="0"/>
        <v>dfuller Murder ,  regress lags(2)</v>
      </c>
      <c r="S13" t="s">
        <v>567</v>
      </c>
    </row>
    <row r="14" spans="6:19" x14ac:dyDescent="0.3">
      <c r="F14">
        <v>5</v>
      </c>
      <c r="G14" t="s">
        <v>551</v>
      </c>
      <c r="H14">
        <v>3</v>
      </c>
      <c r="K14" t="s">
        <v>551</v>
      </c>
      <c r="L14" t="s">
        <v>561</v>
      </c>
      <c r="M14" t="s">
        <v>562</v>
      </c>
      <c r="N14">
        <v>3</v>
      </c>
      <c r="O14" t="str">
        <f t="shared" si="0"/>
        <v>dfuller Robbery , regress trend lags(3)</v>
      </c>
      <c r="S14" t="s">
        <v>568</v>
      </c>
    </row>
    <row r="15" spans="6:19" x14ac:dyDescent="0.3">
      <c r="F15">
        <v>5</v>
      </c>
      <c r="G15" t="s">
        <v>551</v>
      </c>
      <c r="H15">
        <v>3</v>
      </c>
      <c r="K15" t="s">
        <v>551</v>
      </c>
      <c r="L15" t="s">
        <v>561</v>
      </c>
      <c r="M15" t="s">
        <v>563</v>
      </c>
      <c r="N15">
        <v>3</v>
      </c>
      <c r="O15" t="str">
        <f t="shared" si="0"/>
        <v>dfuller Robbery ,  regress lags(3)</v>
      </c>
      <c r="S15" t="s">
        <v>578</v>
      </c>
    </row>
    <row r="16" spans="6:19" x14ac:dyDescent="0.3">
      <c r="F16">
        <v>6</v>
      </c>
      <c r="G16" t="s">
        <v>552</v>
      </c>
      <c r="H16">
        <v>5</v>
      </c>
      <c r="K16" t="s">
        <v>552</v>
      </c>
      <c r="L16" t="s">
        <v>561</v>
      </c>
      <c r="M16" t="s">
        <v>562</v>
      </c>
      <c r="N16">
        <v>5</v>
      </c>
      <c r="O16" t="str">
        <f t="shared" si="0"/>
        <v>dfuller Aggravated_assault , regress trend lags(5)</v>
      </c>
      <c r="S16" t="s">
        <v>579</v>
      </c>
    </row>
    <row r="17" spans="6:19" x14ac:dyDescent="0.3">
      <c r="F17">
        <v>6</v>
      </c>
      <c r="G17" t="s">
        <v>552</v>
      </c>
      <c r="H17">
        <v>5</v>
      </c>
      <c r="K17" t="s">
        <v>552</v>
      </c>
      <c r="L17" t="s">
        <v>561</v>
      </c>
      <c r="M17" t="s">
        <v>563</v>
      </c>
      <c r="N17">
        <v>5</v>
      </c>
      <c r="O17" t="str">
        <f t="shared" si="0"/>
        <v>dfuller Aggravated_assault ,  regress lags(5)</v>
      </c>
      <c r="S17" t="s">
        <v>569</v>
      </c>
    </row>
    <row r="18" spans="6:19" x14ac:dyDescent="0.3">
      <c r="F18">
        <v>7</v>
      </c>
      <c r="G18" t="s">
        <v>553</v>
      </c>
      <c r="H18">
        <v>6</v>
      </c>
      <c r="K18" t="s">
        <v>553</v>
      </c>
      <c r="L18" t="s">
        <v>561</v>
      </c>
      <c r="M18" t="s">
        <v>562</v>
      </c>
      <c r="N18">
        <v>6</v>
      </c>
      <c r="O18" t="str">
        <f t="shared" si="0"/>
        <v>dfuller Burglary , regress trend lags(6)</v>
      </c>
      <c r="S18" t="s">
        <v>570</v>
      </c>
    </row>
    <row r="19" spans="6:19" x14ac:dyDescent="0.3">
      <c r="F19">
        <v>7</v>
      </c>
      <c r="G19" t="s">
        <v>553</v>
      </c>
      <c r="H19">
        <v>6</v>
      </c>
      <c r="K19" t="s">
        <v>553</v>
      </c>
      <c r="L19" t="s">
        <v>561</v>
      </c>
      <c r="M19" t="s">
        <v>563</v>
      </c>
      <c r="N19">
        <v>6</v>
      </c>
      <c r="O19" t="str">
        <f t="shared" si="0"/>
        <v>dfuller Burglary ,  regress lags(6)</v>
      </c>
      <c r="S19" t="s">
        <v>580</v>
      </c>
    </row>
    <row r="20" spans="6:19" x14ac:dyDescent="0.3">
      <c r="F20">
        <v>8</v>
      </c>
      <c r="G20" t="s">
        <v>554</v>
      </c>
      <c r="H20">
        <v>6</v>
      </c>
      <c r="K20" t="s">
        <v>554</v>
      </c>
      <c r="L20" t="s">
        <v>561</v>
      </c>
      <c r="M20" t="s">
        <v>562</v>
      </c>
      <c r="N20">
        <v>6</v>
      </c>
      <c r="O20" t="str">
        <f t="shared" si="0"/>
        <v>dfuller Larceny_Theft , regress trend lags(6)</v>
      </c>
      <c r="S20" t="s">
        <v>581</v>
      </c>
    </row>
    <row r="21" spans="6:19" x14ac:dyDescent="0.3">
      <c r="F21">
        <v>8</v>
      </c>
      <c r="G21" t="s">
        <v>554</v>
      </c>
      <c r="H21">
        <v>6</v>
      </c>
      <c r="K21" t="s">
        <v>554</v>
      </c>
      <c r="L21" t="s">
        <v>561</v>
      </c>
      <c r="M21" t="s">
        <v>563</v>
      </c>
      <c r="N21">
        <v>6</v>
      </c>
      <c r="O21" t="str">
        <f t="shared" si="0"/>
        <v>dfuller Larceny_Theft ,  regress lags(6)</v>
      </c>
      <c r="S21" t="s">
        <v>571</v>
      </c>
    </row>
    <row r="22" spans="6:19" x14ac:dyDescent="0.3">
      <c r="F22">
        <v>9</v>
      </c>
      <c r="G22" t="s">
        <v>555</v>
      </c>
      <c r="H22">
        <v>2</v>
      </c>
      <c r="K22" t="s">
        <v>555</v>
      </c>
      <c r="L22" t="s">
        <v>561</v>
      </c>
      <c r="M22" t="s">
        <v>562</v>
      </c>
      <c r="N22">
        <v>2</v>
      </c>
      <c r="O22" t="str">
        <f t="shared" si="0"/>
        <v>dfuller Theft , regress trend lags(2)</v>
      </c>
      <c r="S22" t="s">
        <v>572</v>
      </c>
    </row>
    <row r="23" spans="6:19" x14ac:dyDescent="0.3">
      <c r="F23">
        <v>9</v>
      </c>
      <c r="G23" t="s">
        <v>555</v>
      </c>
      <c r="H23">
        <v>2</v>
      </c>
      <c r="K23" t="s">
        <v>555</v>
      </c>
      <c r="L23" t="s">
        <v>561</v>
      </c>
      <c r="M23" t="s">
        <v>563</v>
      </c>
      <c r="N23">
        <v>2</v>
      </c>
      <c r="O23" t="str">
        <f t="shared" si="0"/>
        <v>dfuller Theft ,  regress lags(2)</v>
      </c>
      <c r="S23" t="s">
        <v>582</v>
      </c>
    </row>
    <row r="24" spans="6:19" x14ac:dyDescent="0.3">
      <c r="F24">
        <v>10</v>
      </c>
      <c r="G24" t="s">
        <v>556</v>
      </c>
      <c r="H24">
        <v>3</v>
      </c>
      <c r="K24" t="s">
        <v>556</v>
      </c>
      <c r="L24" t="s">
        <v>561</v>
      </c>
      <c r="M24" t="s">
        <v>562</v>
      </c>
      <c r="N24">
        <v>3</v>
      </c>
      <c r="O24" t="str">
        <f t="shared" si="0"/>
        <v>dfuller us_gdp_total , regress trend lags(3)</v>
      </c>
      <c r="S24" t="s">
        <v>583</v>
      </c>
    </row>
    <row r="25" spans="6:19" x14ac:dyDescent="0.3">
      <c r="F25">
        <v>10</v>
      </c>
      <c r="G25" t="s">
        <v>556</v>
      </c>
      <c r="H25">
        <v>3</v>
      </c>
      <c r="K25" t="s">
        <v>556</v>
      </c>
      <c r="L25" t="s">
        <v>561</v>
      </c>
      <c r="M25" t="s">
        <v>563</v>
      </c>
      <c r="N25">
        <v>3</v>
      </c>
      <c r="O25" t="str">
        <f t="shared" si="0"/>
        <v>dfuller us_gdp_total ,  regress lags(3)</v>
      </c>
      <c r="S25" t="s">
        <v>573</v>
      </c>
    </row>
    <row r="26" spans="6:19" x14ac:dyDescent="0.3">
      <c r="F26">
        <v>11</v>
      </c>
      <c r="G26" t="s">
        <v>557</v>
      </c>
      <c r="H26">
        <v>3</v>
      </c>
      <c r="K26" t="s">
        <v>557</v>
      </c>
      <c r="L26" t="s">
        <v>561</v>
      </c>
      <c r="M26" t="s">
        <v>562</v>
      </c>
      <c r="N26">
        <v>3</v>
      </c>
      <c r="O26" t="str">
        <f t="shared" si="0"/>
        <v>dfuller us_gdp_percapita, regress trend lags(3)</v>
      </c>
      <c r="S26" t="s">
        <v>584</v>
      </c>
    </row>
    <row r="27" spans="6:19" x14ac:dyDescent="0.3">
      <c r="F27">
        <v>11</v>
      </c>
      <c r="G27" t="s">
        <v>557</v>
      </c>
      <c r="H27">
        <v>3</v>
      </c>
      <c r="K27" t="s">
        <v>557</v>
      </c>
      <c r="L27" t="s">
        <v>561</v>
      </c>
      <c r="M27" t="s">
        <v>563</v>
      </c>
      <c r="N27">
        <v>3</v>
      </c>
      <c r="O27" t="str">
        <f t="shared" si="0"/>
        <v>dfuller us_gdp_percapita,  regress lags(3)</v>
      </c>
      <c r="S27" t="s">
        <v>584</v>
      </c>
    </row>
    <row r="28" spans="6:19" x14ac:dyDescent="0.3">
      <c r="G28" t="str">
        <f>_xlfn.CONCAT("D.",G6)</f>
        <v xml:space="preserve">D.Total_Crime </v>
      </c>
      <c r="H28">
        <v>5</v>
      </c>
      <c r="K28" t="str">
        <f>_xlfn.CONCAT("D.",K6)</f>
        <v xml:space="preserve">D.Total_Crime </v>
      </c>
      <c r="L28" t="s">
        <v>561</v>
      </c>
      <c r="M28" t="s">
        <v>562</v>
      </c>
      <c r="N28">
        <v>5</v>
      </c>
      <c r="O28" t="str">
        <f t="shared" si="0"/>
        <v>dfuller D.Total_Crime , regress trend lags(5)</v>
      </c>
      <c r="S28" t="s">
        <v>586</v>
      </c>
    </row>
    <row r="29" spans="6:19" x14ac:dyDescent="0.3">
      <c r="G29" t="str">
        <f t="shared" ref="G29:G49" si="1">_xlfn.CONCAT("D.",G7)</f>
        <v xml:space="preserve">D.Total_Crime </v>
      </c>
      <c r="H29">
        <f>H28</f>
        <v>5</v>
      </c>
      <c r="K29" t="str">
        <f t="shared" ref="K29:K49" si="2">_xlfn.CONCAT("D.",K7)</f>
        <v xml:space="preserve">D.Total_Crime </v>
      </c>
      <c r="L29" t="s">
        <v>561</v>
      </c>
      <c r="M29" t="s">
        <v>563</v>
      </c>
      <c r="N29">
        <f>N28</f>
        <v>5</v>
      </c>
      <c r="O29" t="str">
        <f t="shared" si="0"/>
        <v>dfuller D.Total_Crime ,  regress lags(5)</v>
      </c>
      <c r="S29" t="s">
        <v>586</v>
      </c>
    </row>
    <row r="30" spans="6:19" x14ac:dyDescent="0.3">
      <c r="G30" t="str">
        <f t="shared" si="1"/>
        <v xml:space="preserve">D.Violent </v>
      </c>
      <c r="H30">
        <v>1</v>
      </c>
      <c r="K30" t="str">
        <f t="shared" si="2"/>
        <v xml:space="preserve">D.Violent </v>
      </c>
      <c r="L30" t="s">
        <v>561</v>
      </c>
      <c r="M30" t="s">
        <v>562</v>
      </c>
      <c r="N30">
        <v>1</v>
      </c>
      <c r="O30" t="str">
        <f t="shared" si="0"/>
        <v>dfuller D.Violent , regress trend lags(1)</v>
      </c>
      <c r="S30" t="s">
        <v>587</v>
      </c>
    </row>
    <row r="31" spans="6:19" x14ac:dyDescent="0.3">
      <c r="G31" t="str">
        <f t="shared" si="1"/>
        <v xml:space="preserve">D.Violent </v>
      </c>
      <c r="H31">
        <f>H30</f>
        <v>1</v>
      </c>
      <c r="K31" t="str">
        <f t="shared" si="2"/>
        <v xml:space="preserve">D.Violent </v>
      </c>
      <c r="L31" t="s">
        <v>561</v>
      </c>
      <c r="M31" t="s">
        <v>563</v>
      </c>
      <c r="N31">
        <f>N30</f>
        <v>1</v>
      </c>
      <c r="O31" t="str">
        <f t="shared" si="0"/>
        <v>dfuller D.Violent ,  regress lags(1)</v>
      </c>
      <c r="S31" t="s">
        <v>587</v>
      </c>
    </row>
    <row r="32" spans="6:19" x14ac:dyDescent="0.3">
      <c r="G32" t="str">
        <f t="shared" si="1"/>
        <v xml:space="preserve">D.Property </v>
      </c>
      <c r="H32">
        <v>5</v>
      </c>
      <c r="K32" t="str">
        <f t="shared" si="2"/>
        <v xml:space="preserve">D.Property </v>
      </c>
      <c r="L32" t="s">
        <v>561</v>
      </c>
      <c r="M32" t="s">
        <v>562</v>
      </c>
      <c r="N32">
        <v>5</v>
      </c>
      <c r="O32" t="str">
        <f t="shared" si="0"/>
        <v>dfuller D.Property , regress trend lags(5)</v>
      </c>
      <c r="S32" t="s">
        <v>588</v>
      </c>
    </row>
    <row r="33" spans="7:19" x14ac:dyDescent="0.3">
      <c r="G33" t="str">
        <f t="shared" si="1"/>
        <v xml:space="preserve">D.Property </v>
      </c>
      <c r="H33">
        <f>H32</f>
        <v>5</v>
      </c>
      <c r="K33" t="str">
        <f t="shared" si="2"/>
        <v xml:space="preserve">D.Property </v>
      </c>
      <c r="L33" t="s">
        <v>561</v>
      </c>
      <c r="M33" t="s">
        <v>563</v>
      </c>
      <c r="N33">
        <f>N32</f>
        <v>5</v>
      </c>
      <c r="O33" t="str">
        <f t="shared" si="0"/>
        <v>dfuller D.Property ,  regress lags(5)</v>
      </c>
      <c r="S33" t="s">
        <v>588</v>
      </c>
    </row>
    <row r="34" spans="7:19" x14ac:dyDescent="0.3">
      <c r="G34" t="str">
        <f t="shared" si="1"/>
        <v xml:space="preserve">D.Murder </v>
      </c>
      <c r="H34">
        <v>1</v>
      </c>
      <c r="K34" t="str">
        <f t="shared" si="2"/>
        <v xml:space="preserve">D.Murder </v>
      </c>
      <c r="L34" t="s">
        <v>561</v>
      </c>
      <c r="M34" t="s">
        <v>562</v>
      </c>
      <c r="N34">
        <v>1</v>
      </c>
      <c r="O34" t="str">
        <f t="shared" si="0"/>
        <v>dfuller D.Murder , regress trend lags(1)</v>
      </c>
      <c r="S34" t="s">
        <v>589</v>
      </c>
    </row>
    <row r="35" spans="7:19" x14ac:dyDescent="0.3">
      <c r="G35" t="str">
        <f t="shared" si="1"/>
        <v xml:space="preserve">D.Murder </v>
      </c>
      <c r="H35">
        <f>H34</f>
        <v>1</v>
      </c>
      <c r="K35" t="str">
        <f t="shared" si="2"/>
        <v xml:space="preserve">D.Murder </v>
      </c>
      <c r="L35" t="s">
        <v>561</v>
      </c>
      <c r="M35" t="s">
        <v>563</v>
      </c>
      <c r="N35">
        <f>N34</f>
        <v>1</v>
      </c>
      <c r="O35" t="str">
        <f t="shared" si="0"/>
        <v>dfuller D.Murder ,  regress lags(1)</v>
      </c>
      <c r="S35" t="s">
        <v>589</v>
      </c>
    </row>
    <row r="36" spans="7:19" x14ac:dyDescent="0.3">
      <c r="G36" t="str">
        <f t="shared" si="1"/>
        <v xml:space="preserve">D.Robbery </v>
      </c>
      <c r="H36">
        <v>2</v>
      </c>
      <c r="K36" t="str">
        <f t="shared" si="2"/>
        <v xml:space="preserve">D.Robbery </v>
      </c>
      <c r="L36" t="s">
        <v>561</v>
      </c>
      <c r="M36" t="s">
        <v>562</v>
      </c>
      <c r="N36">
        <v>2</v>
      </c>
      <c r="O36" t="str">
        <f t="shared" si="0"/>
        <v>dfuller D.Robbery , regress trend lags(2)</v>
      </c>
      <c r="S36" t="s">
        <v>590</v>
      </c>
    </row>
    <row r="37" spans="7:19" x14ac:dyDescent="0.3">
      <c r="G37" t="str">
        <f t="shared" si="1"/>
        <v xml:space="preserve">D.Robbery </v>
      </c>
      <c r="H37">
        <f>H36</f>
        <v>2</v>
      </c>
      <c r="K37" t="str">
        <f t="shared" si="2"/>
        <v xml:space="preserve">D.Robbery </v>
      </c>
      <c r="L37" t="s">
        <v>561</v>
      </c>
      <c r="M37" t="s">
        <v>563</v>
      </c>
      <c r="N37">
        <f>N36</f>
        <v>2</v>
      </c>
      <c r="O37" t="str">
        <f t="shared" si="0"/>
        <v>dfuller D.Robbery ,  regress lags(2)</v>
      </c>
      <c r="S37" t="s">
        <v>590</v>
      </c>
    </row>
    <row r="38" spans="7:19" x14ac:dyDescent="0.3">
      <c r="G38" t="str">
        <f t="shared" si="1"/>
        <v xml:space="preserve">D.Aggravated_assault </v>
      </c>
      <c r="H38">
        <v>2</v>
      </c>
      <c r="K38" t="str">
        <f t="shared" si="2"/>
        <v xml:space="preserve">D.Aggravated_assault </v>
      </c>
      <c r="L38" t="s">
        <v>561</v>
      </c>
      <c r="M38" t="s">
        <v>562</v>
      </c>
      <c r="N38">
        <v>2</v>
      </c>
      <c r="O38" t="str">
        <f t="shared" si="0"/>
        <v>dfuller D.Aggravated_assault , regress trend lags(2)</v>
      </c>
      <c r="S38" t="s">
        <v>591</v>
      </c>
    </row>
    <row r="39" spans="7:19" x14ac:dyDescent="0.3">
      <c r="G39" t="str">
        <f t="shared" si="1"/>
        <v xml:space="preserve">D.Aggravated_assault </v>
      </c>
      <c r="H39">
        <f>H38</f>
        <v>2</v>
      </c>
      <c r="K39" t="str">
        <f t="shared" si="2"/>
        <v xml:space="preserve">D.Aggravated_assault </v>
      </c>
      <c r="L39" t="s">
        <v>561</v>
      </c>
      <c r="M39" t="s">
        <v>563</v>
      </c>
      <c r="N39">
        <f>N38</f>
        <v>2</v>
      </c>
      <c r="O39" t="str">
        <f t="shared" si="0"/>
        <v>dfuller D.Aggravated_assault ,  regress lags(2)</v>
      </c>
      <c r="S39" t="s">
        <v>591</v>
      </c>
    </row>
    <row r="40" spans="7:19" x14ac:dyDescent="0.3">
      <c r="G40" t="str">
        <f t="shared" si="1"/>
        <v xml:space="preserve">D.Burglary </v>
      </c>
      <c r="H40">
        <v>5</v>
      </c>
      <c r="K40" t="str">
        <f t="shared" si="2"/>
        <v xml:space="preserve">D.Burglary </v>
      </c>
      <c r="L40" t="s">
        <v>561</v>
      </c>
      <c r="M40" t="s">
        <v>562</v>
      </c>
      <c r="N40">
        <v>5</v>
      </c>
      <c r="O40" t="str">
        <f t="shared" si="0"/>
        <v>dfuller D.Burglary , regress trend lags(5)</v>
      </c>
      <c r="S40" t="s">
        <v>592</v>
      </c>
    </row>
    <row r="41" spans="7:19" x14ac:dyDescent="0.3">
      <c r="G41" t="str">
        <f t="shared" si="1"/>
        <v xml:space="preserve">D.Burglary </v>
      </c>
      <c r="H41">
        <f>H40</f>
        <v>5</v>
      </c>
      <c r="K41" t="str">
        <f t="shared" si="2"/>
        <v xml:space="preserve">D.Burglary </v>
      </c>
      <c r="L41" t="s">
        <v>561</v>
      </c>
      <c r="M41" t="s">
        <v>563</v>
      </c>
      <c r="N41">
        <f>N40</f>
        <v>5</v>
      </c>
      <c r="O41" t="str">
        <f t="shared" si="0"/>
        <v>dfuller D.Burglary ,  regress lags(5)</v>
      </c>
      <c r="S41" t="s">
        <v>592</v>
      </c>
    </row>
    <row r="42" spans="7:19" x14ac:dyDescent="0.3">
      <c r="G42" t="str">
        <f t="shared" si="1"/>
        <v xml:space="preserve">D.Larceny_Theft </v>
      </c>
      <c r="H42">
        <v>5</v>
      </c>
      <c r="K42" t="str">
        <f t="shared" si="2"/>
        <v xml:space="preserve">D.Larceny_Theft </v>
      </c>
      <c r="L42" t="s">
        <v>561</v>
      </c>
      <c r="M42" t="s">
        <v>562</v>
      </c>
      <c r="N42">
        <v>5</v>
      </c>
      <c r="O42" t="str">
        <f t="shared" si="0"/>
        <v>dfuller D.Larceny_Theft , regress trend lags(5)</v>
      </c>
      <c r="S42" t="s">
        <v>593</v>
      </c>
    </row>
    <row r="43" spans="7:19" x14ac:dyDescent="0.3">
      <c r="G43" t="str">
        <f t="shared" si="1"/>
        <v xml:space="preserve">D.Larceny_Theft </v>
      </c>
      <c r="H43">
        <f>H42</f>
        <v>5</v>
      </c>
      <c r="K43" t="str">
        <f t="shared" si="2"/>
        <v xml:space="preserve">D.Larceny_Theft </v>
      </c>
      <c r="L43" t="s">
        <v>561</v>
      </c>
      <c r="M43" t="s">
        <v>563</v>
      </c>
      <c r="N43">
        <f>N42</f>
        <v>5</v>
      </c>
      <c r="O43" t="str">
        <f t="shared" si="0"/>
        <v>dfuller D.Larceny_Theft ,  regress lags(5)</v>
      </c>
      <c r="S43" t="s">
        <v>593</v>
      </c>
    </row>
    <row r="44" spans="7:19" x14ac:dyDescent="0.3">
      <c r="G44" t="str">
        <f t="shared" si="1"/>
        <v xml:space="preserve">D.Theft </v>
      </c>
      <c r="H44">
        <v>2</v>
      </c>
      <c r="K44" t="str">
        <f t="shared" si="2"/>
        <v xml:space="preserve">D.Theft </v>
      </c>
      <c r="L44" t="s">
        <v>561</v>
      </c>
      <c r="M44" t="s">
        <v>562</v>
      </c>
      <c r="N44">
        <v>2</v>
      </c>
      <c r="O44" t="str">
        <f t="shared" si="0"/>
        <v>dfuller D.Theft , regress trend lags(2)</v>
      </c>
      <c r="S44" t="s">
        <v>585</v>
      </c>
    </row>
    <row r="45" spans="7:19" x14ac:dyDescent="0.3">
      <c r="G45" t="str">
        <f t="shared" si="1"/>
        <v xml:space="preserve">D.Theft </v>
      </c>
      <c r="H45">
        <f>H44</f>
        <v>2</v>
      </c>
      <c r="K45" t="str">
        <f t="shared" si="2"/>
        <v xml:space="preserve">D.Theft </v>
      </c>
      <c r="L45" t="s">
        <v>561</v>
      </c>
      <c r="M45" t="s">
        <v>563</v>
      </c>
      <c r="N45">
        <f>N44</f>
        <v>2</v>
      </c>
      <c r="O45" t="str">
        <f t="shared" si="0"/>
        <v>dfuller D.Theft ,  regress lags(2)</v>
      </c>
      <c r="S45" t="s">
        <v>585</v>
      </c>
    </row>
    <row r="46" spans="7:19" x14ac:dyDescent="0.3">
      <c r="G46" t="str">
        <f t="shared" si="1"/>
        <v xml:space="preserve">D.us_gdp_total </v>
      </c>
      <c r="H46">
        <v>7</v>
      </c>
      <c r="K46" t="str">
        <f t="shared" si="2"/>
        <v xml:space="preserve">D.us_gdp_total </v>
      </c>
      <c r="L46" t="s">
        <v>561</v>
      </c>
      <c r="M46" t="s">
        <v>562</v>
      </c>
      <c r="N46">
        <v>7</v>
      </c>
      <c r="O46" t="str">
        <f t="shared" si="0"/>
        <v>dfuller D.us_gdp_total , regress trend lags(7)</v>
      </c>
      <c r="S46" t="s">
        <v>594</v>
      </c>
    </row>
    <row r="47" spans="7:19" x14ac:dyDescent="0.3">
      <c r="G47" t="str">
        <f t="shared" si="1"/>
        <v xml:space="preserve">D.us_gdp_total </v>
      </c>
      <c r="H47">
        <f>H46</f>
        <v>7</v>
      </c>
      <c r="K47" t="str">
        <f>_xlfn.CONCAT("D.",K25)</f>
        <v xml:space="preserve">D.us_gdp_total </v>
      </c>
      <c r="L47" t="s">
        <v>561</v>
      </c>
      <c r="M47" t="s">
        <v>563</v>
      </c>
      <c r="N47">
        <f>N46</f>
        <v>7</v>
      </c>
      <c r="O47" t="str">
        <f t="shared" si="0"/>
        <v>dfuller D.us_gdp_total ,  regress lags(7)</v>
      </c>
      <c r="S47" t="s">
        <v>594</v>
      </c>
    </row>
    <row r="48" spans="7:19" x14ac:dyDescent="0.3">
      <c r="G48" t="str">
        <f t="shared" si="1"/>
        <v>D.us_gdp_percapita</v>
      </c>
      <c r="H48">
        <v>1</v>
      </c>
      <c r="K48" t="str">
        <f t="shared" si="2"/>
        <v>D.us_gdp_percapita</v>
      </c>
      <c r="L48" t="s">
        <v>561</v>
      </c>
      <c r="M48" t="s">
        <v>562</v>
      </c>
      <c r="N48">
        <v>1</v>
      </c>
      <c r="O48" t="str">
        <f t="shared" si="0"/>
        <v>dfuller D.us_gdp_percapita, regress trend lags(1)</v>
      </c>
      <c r="S48" t="s">
        <v>595</v>
      </c>
    </row>
    <row r="49" spans="7:19" x14ac:dyDescent="0.3">
      <c r="G49" t="str">
        <f t="shared" si="1"/>
        <v>D.us_gdp_percapita</v>
      </c>
      <c r="H49">
        <f>H48</f>
        <v>1</v>
      </c>
      <c r="K49" t="str">
        <f t="shared" si="2"/>
        <v>D.us_gdp_percapita</v>
      </c>
      <c r="L49" t="s">
        <v>561</v>
      </c>
      <c r="M49" t="s">
        <v>563</v>
      </c>
      <c r="N49">
        <f>N48</f>
        <v>1</v>
      </c>
      <c r="O49" t="str">
        <f t="shared" si="0"/>
        <v>dfuller D.us_gdp_percapita,  regress lags(1)</v>
      </c>
      <c r="S49" t="s">
        <v>595</v>
      </c>
    </row>
  </sheetData>
  <autoFilter ref="F5:H5" xr:uid="{5A5C567D-B8E2-491B-BCE7-262BD48E1D63}">
    <sortState xmlns:xlrd2="http://schemas.microsoft.com/office/spreadsheetml/2017/richdata2" ref="F6:H27">
      <sortCondition ref="F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workbookViewId="0">
      <selection activeCell="M17" sqref="M17"/>
    </sheetView>
  </sheetViews>
  <sheetFormatPr defaultRowHeight="14.4" x14ac:dyDescent="0.3"/>
  <cols>
    <col min="1" max="1" width="21.5546875" style="1" bestFit="1" customWidth="1"/>
    <col min="2" max="2" width="14.77734375" customWidth="1"/>
    <col min="3" max="3" width="9.6640625" bestFit="1" customWidth="1"/>
    <col min="4" max="4" width="11.109375" customWidth="1"/>
    <col min="5" max="5" width="12.44140625" customWidth="1"/>
    <col min="6" max="6" width="11.21875" customWidth="1"/>
    <col min="7" max="7" width="18" customWidth="1"/>
    <col min="8" max="8" width="12.44140625" customWidth="1"/>
    <col min="9" max="9" width="22.88671875" customWidth="1"/>
    <col min="10" max="10" width="12.44140625" customWidth="1"/>
    <col min="11" max="11" width="18.88671875" customWidth="1"/>
    <col min="12" max="12" width="9.33203125" bestFit="1" customWidth="1"/>
    <col min="15" max="15" width="10" bestFit="1" customWidth="1"/>
  </cols>
  <sheetData>
    <row r="1" spans="1:14" ht="18" x14ac:dyDescent="0.3">
      <c r="A1" s="3" t="s">
        <v>26</v>
      </c>
      <c r="B1" s="3" t="s">
        <v>0</v>
      </c>
      <c r="C1" s="3" t="s">
        <v>95</v>
      </c>
      <c r="D1" s="3" t="s">
        <v>1</v>
      </c>
      <c r="E1" s="3" t="s">
        <v>2</v>
      </c>
      <c r="F1" s="3" t="s">
        <v>3</v>
      </c>
      <c r="G1" s="3" t="s">
        <v>537</v>
      </c>
      <c r="H1" s="3" t="s">
        <v>4</v>
      </c>
      <c r="I1" s="3" t="s">
        <v>538</v>
      </c>
      <c r="J1" s="3" t="s">
        <v>5</v>
      </c>
      <c r="K1" s="3" t="s">
        <v>539</v>
      </c>
      <c r="L1" s="3" t="s">
        <v>6</v>
      </c>
      <c r="M1" t="s">
        <v>540</v>
      </c>
      <c r="N1" t="s">
        <v>541</v>
      </c>
    </row>
    <row r="2" spans="1:14" ht="18" x14ac:dyDescent="0.3">
      <c r="A2" s="3" t="s">
        <v>7</v>
      </c>
      <c r="B2" s="11" t="s">
        <v>8</v>
      </c>
      <c r="C2" s="3" t="s">
        <v>96</v>
      </c>
      <c r="D2" s="3" t="s">
        <v>97</v>
      </c>
      <c r="E2" s="3" t="s">
        <v>98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>
        <v>543300000000</v>
      </c>
    </row>
    <row r="3" spans="1:14" ht="18" x14ac:dyDescent="0.3">
      <c r="A3" s="3" t="s">
        <v>9</v>
      </c>
      <c r="B3" s="3" t="s">
        <v>10</v>
      </c>
      <c r="C3" s="3" t="s">
        <v>106</v>
      </c>
      <c r="D3" s="3" t="s">
        <v>107</v>
      </c>
      <c r="E3" s="3" t="s">
        <v>108</v>
      </c>
      <c r="F3" s="3" t="s">
        <v>109</v>
      </c>
      <c r="G3" s="3" t="s">
        <v>110</v>
      </c>
      <c r="H3" s="3" t="s">
        <v>111</v>
      </c>
      <c r="I3" s="3" t="s">
        <v>112</v>
      </c>
      <c r="J3" s="3" t="s">
        <v>113</v>
      </c>
      <c r="K3" s="3" t="s">
        <v>114</v>
      </c>
      <c r="L3" s="3" t="s">
        <v>115</v>
      </c>
      <c r="M3">
        <v>563300000000</v>
      </c>
    </row>
    <row r="4" spans="1:14" ht="18" x14ac:dyDescent="0.3">
      <c r="A4" s="3" t="s">
        <v>11</v>
      </c>
      <c r="B4" s="3" t="s">
        <v>12</v>
      </c>
      <c r="C4" s="3" t="s">
        <v>116</v>
      </c>
      <c r="D4" s="3" t="s">
        <v>117</v>
      </c>
      <c r="E4" s="3" t="s">
        <v>118</v>
      </c>
      <c r="F4" s="3" t="s">
        <v>119</v>
      </c>
      <c r="G4" s="3" t="s">
        <v>110</v>
      </c>
      <c r="H4" s="3" t="s">
        <v>120</v>
      </c>
      <c r="I4" s="3" t="s">
        <v>121</v>
      </c>
      <c r="J4" s="3" t="s">
        <v>122</v>
      </c>
      <c r="K4" s="3" t="s">
        <v>123</v>
      </c>
      <c r="L4" s="3" t="s">
        <v>124</v>
      </c>
      <c r="M4">
        <v>605100000000</v>
      </c>
    </row>
    <row r="5" spans="1:14" ht="18" x14ac:dyDescent="0.3">
      <c r="A5" s="3" t="s">
        <v>13</v>
      </c>
      <c r="B5" s="3" t="s">
        <v>125</v>
      </c>
      <c r="C5" s="3" t="s">
        <v>126</v>
      </c>
      <c r="D5" s="3" t="s">
        <v>127</v>
      </c>
      <c r="E5" s="3" t="s">
        <v>128</v>
      </c>
      <c r="F5" s="3" t="s">
        <v>119</v>
      </c>
      <c r="G5" s="3" t="s">
        <v>110</v>
      </c>
      <c r="H5" s="3" t="s">
        <v>129</v>
      </c>
      <c r="I5" s="3" t="s">
        <v>130</v>
      </c>
      <c r="J5" s="3" t="s">
        <v>131</v>
      </c>
      <c r="K5" s="3" t="s">
        <v>132</v>
      </c>
      <c r="L5" s="3" t="s">
        <v>133</v>
      </c>
      <c r="M5">
        <v>638600000000</v>
      </c>
    </row>
    <row r="6" spans="1:14" ht="18" x14ac:dyDescent="0.3">
      <c r="A6" s="3" t="s">
        <v>14</v>
      </c>
      <c r="B6" s="3" t="s">
        <v>15</v>
      </c>
      <c r="C6" s="3" t="s">
        <v>134</v>
      </c>
      <c r="D6" s="3" t="s">
        <v>135</v>
      </c>
      <c r="E6" s="3" t="s">
        <v>136</v>
      </c>
      <c r="F6" s="3" t="s">
        <v>137</v>
      </c>
      <c r="G6" s="3" t="s">
        <v>138</v>
      </c>
      <c r="H6" s="3" t="s">
        <v>139</v>
      </c>
      <c r="I6" s="3" t="s">
        <v>140</v>
      </c>
      <c r="J6" s="3" t="s">
        <v>141</v>
      </c>
      <c r="K6" s="3" t="s">
        <v>142</v>
      </c>
      <c r="L6" s="3" t="s">
        <v>143</v>
      </c>
      <c r="M6">
        <v>685800000000</v>
      </c>
    </row>
    <row r="7" spans="1:14" ht="18" x14ac:dyDescent="0.3">
      <c r="A7" s="3" t="s">
        <v>16</v>
      </c>
      <c r="B7" s="3" t="s">
        <v>17</v>
      </c>
      <c r="C7" s="3" t="s">
        <v>144</v>
      </c>
      <c r="D7" s="3" t="s">
        <v>145</v>
      </c>
      <c r="E7" s="3" t="s">
        <v>146</v>
      </c>
      <c r="F7" s="3" t="s">
        <v>99</v>
      </c>
      <c r="G7" s="3" t="s">
        <v>147</v>
      </c>
      <c r="H7" s="3" t="s">
        <v>148</v>
      </c>
      <c r="I7" s="3" t="s">
        <v>149</v>
      </c>
      <c r="J7" s="3" t="s">
        <v>150</v>
      </c>
      <c r="K7" s="4">
        <v>1329.3</v>
      </c>
      <c r="L7" s="3" t="s">
        <v>151</v>
      </c>
      <c r="M7">
        <v>743700000000</v>
      </c>
    </row>
    <row r="8" spans="1:14" ht="18" x14ac:dyDescent="0.3">
      <c r="A8" s="3" t="s">
        <v>18</v>
      </c>
      <c r="B8" s="3" t="s">
        <v>19</v>
      </c>
      <c r="C8" s="3" t="s">
        <v>152</v>
      </c>
      <c r="D8" s="3" t="s">
        <v>153</v>
      </c>
      <c r="E8" s="3" t="s">
        <v>154</v>
      </c>
      <c r="F8" s="3" t="s">
        <v>155</v>
      </c>
      <c r="G8" s="3" t="s">
        <v>156</v>
      </c>
      <c r="H8" s="3" t="s">
        <v>157</v>
      </c>
      <c r="I8" s="3" t="s">
        <v>158</v>
      </c>
      <c r="J8" s="3" t="s">
        <v>159</v>
      </c>
      <c r="K8" s="3" t="s">
        <v>160</v>
      </c>
      <c r="L8" s="3" t="s">
        <v>161</v>
      </c>
      <c r="M8">
        <v>815000000000</v>
      </c>
    </row>
    <row r="9" spans="1:14" ht="18" x14ac:dyDescent="0.3">
      <c r="A9" s="3" t="s">
        <v>20</v>
      </c>
      <c r="B9" s="3" t="s">
        <v>21</v>
      </c>
      <c r="C9" s="3" t="s">
        <v>162</v>
      </c>
      <c r="D9" s="3" t="s">
        <v>163</v>
      </c>
      <c r="E9" s="3" t="s">
        <v>164</v>
      </c>
      <c r="F9" s="3" t="s">
        <v>165</v>
      </c>
      <c r="G9" s="3" t="s">
        <v>166</v>
      </c>
      <c r="H9" s="3" t="s">
        <v>167</v>
      </c>
      <c r="I9" s="3" t="s">
        <v>168</v>
      </c>
      <c r="J9" s="3" t="s">
        <v>169</v>
      </c>
      <c r="K9" s="3" t="s">
        <v>170</v>
      </c>
      <c r="L9" s="3" t="s">
        <v>171</v>
      </c>
      <c r="M9">
        <v>861700000000</v>
      </c>
    </row>
    <row r="10" spans="1:14" ht="18" x14ac:dyDescent="0.3">
      <c r="A10" s="3" t="s">
        <v>22</v>
      </c>
      <c r="B10" s="3" t="s">
        <v>23</v>
      </c>
      <c r="C10" s="3" t="s">
        <v>172</v>
      </c>
      <c r="D10" s="3" t="s">
        <v>173</v>
      </c>
      <c r="E10" s="3" t="s">
        <v>174</v>
      </c>
      <c r="F10" s="3" t="s">
        <v>175</v>
      </c>
      <c r="G10" s="3" t="s">
        <v>176</v>
      </c>
      <c r="H10" s="3" t="s">
        <v>177</v>
      </c>
      <c r="I10" s="3" t="s">
        <v>178</v>
      </c>
      <c r="J10" s="3" t="s">
        <v>179</v>
      </c>
      <c r="K10" s="3" t="s">
        <v>180</v>
      </c>
      <c r="L10" s="3" t="s">
        <v>181</v>
      </c>
      <c r="M10">
        <v>942500000000</v>
      </c>
    </row>
    <row r="11" spans="1:14" ht="18" x14ac:dyDescent="0.3">
      <c r="A11" s="3" t="s">
        <v>24</v>
      </c>
      <c r="B11" s="3" t="s">
        <v>25</v>
      </c>
      <c r="C11" s="3" t="s">
        <v>182</v>
      </c>
      <c r="D11" s="3" t="s">
        <v>183</v>
      </c>
      <c r="E11" s="3" t="s">
        <v>184</v>
      </c>
      <c r="F11" s="3" t="s">
        <v>185</v>
      </c>
      <c r="G11" s="3" t="s">
        <v>186</v>
      </c>
      <c r="H11" s="3" t="s">
        <v>187</v>
      </c>
      <c r="I11" s="3" t="s">
        <v>188</v>
      </c>
      <c r="J11" s="3" t="s">
        <v>189</v>
      </c>
      <c r="K11" s="3" t="s">
        <v>190</v>
      </c>
      <c r="L11" s="3" t="s">
        <v>191</v>
      </c>
      <c r="M11">
        <v>1019900000000</v>
      </c>
    </row>
    <row r="12" spans="1:14" ht="18" x14ac:dyDescent="0.3">
      <c r="A12" s="3" t="s">
        <v>27</v>
      </c>
      <c r="B12" s="3" t="s">
        <v>28</v>
      </c>
      <c r="C12" s="3" t="s">
        <v>192</v>
      </c>
      <c r="D12" s="3" t="s">
        <v>193</v>
      </c>
      <c r="E12" s="3" t="s">
        <v>194</v>
      </c>
      <c r="F12" s="3" t="s">
        <v>195</v>
      </c>
      <c r="G12" s="3" t="s">
        <v>196</v>
      </c>
      <c r="H12" s="3" t="s">
        <v>197</v>
      </c>
      <c r="I12" s="3" t="s">
        <v>198</v>
      </c>
      <c r="J12" s="3" t="s">
        <v>199</v>
      </c>
      <c r="K12" s="3" t="s">
        <v>200</v>
      </c>
      <c r="L12" s="3" t="s">
        <v>201</v>
      </c>
      <c r="M12">
        <v>1073303000000</v>
      </c>
    </row>
    <row r="13" spans="1:14" ht="18" x14ac:dyDescent="0.3">
      <c r="A13" s="3" t="s">
        <v>29</v>
      </c>
      <c r="B13" s="3" t="s">
        <v>30</v>
      </c>
      <c r="C13" s="3" t="s">
        <v>202</v>
      </c>
      <c r="D13" s="3" t="s">
        <v>203</v>
      </c>
      <c r="E13" s="3" t="s">
        <v>204</v>
      </c>
      <c r="F13" s="3" t="s">
        <v>205</v>
      </c>
      <c r="G13" s="3" t="s">
        <v>206</v>
      </c>
      <c r="H13" s="3" t="s">
        <v>207</v>
      </c>
      <c r="I13" s="3" t="s">
        <v>208</v>
      </c>
      <c r="J13" s="3" t="s">
        <v>209</v>
      </c>
      <c r="K13" s="3" t="s">
        <v>210</v>
      </c>
      <c r="L13" s="3" t="s">
        <v>211</v>
      </c>
      <c r="M13">
        <v>1164850000000</v>
      </c>
    </row>
    <row r="14" spans="1:14" ht="18" x14ac:dyDescent="0.3">
      <c r="A14" s="3" t="s">
        <v>31</v>
      </c>
      <c r="B14" s="3" t="s">
        <v>32</v>
      </c>
      <c r="C14" s="3" t="s">
        <v>212</v>
      </c>
      <c r="D14" s="3" t="s">
        <v>213</v>
      </c>
      <c r="E14" s="3" t="s">
        <v>214</v>
      </c>
      <c r="F14" s="3" t="s">
        <v>215</v>
      </c>
      <c r="G14" s="3" t="s">
        <v>216</v>
      </c>
      <c r="H14" s="3" t="s">
        <v>217</v>
      </c>
      <c r="I14" s="3" t="s">
        <v>218</v>
      </c>
      <c r="J14" s="3" t="s">
        <v>219</v>
      </c>
      <c r="K14" s="3" t="s">
        <v>220</v>
      </c>
      <c r="L14" s="3" t="s">
        <v>221</v>
      </c>
      <c r="M14">
        <v>1279110000000</v>
      </c>
    </row>
    <row r="15" spans="1:14" ht="18" x14ac:dyDescent="0.3">
      <c r="A15" s="3" t="s">
        <v>33</v>
      </c>
      <c r="B15" s="3" t="s">
        <v>34</v>
      </c>
      <c r="C15" s="3" t="s">
        <v>222</v>
      </c>
      <c r="D15" s="3" t="s">
        <v>223</v>
      </c>
      <c r="E15" s="3" t="s">
        <v>224</v>
      </c>
      <c r="F15" s="3" t="s">
        <v>110</v>
      </c>
      <c r="G15" s="3" t="s">
        <v>225</v>
      </c>
      <c r="H15" s="3" t="s">
        <v>226</v>
      </c>
      <c r="I15" s="3">
        <v>200.5</v>
      </c>
      <c r="J15" s="3" t="s">
        <v>227</v>
      </c>
      <c r="K15" s="3" t="s">
        <v>228</v>
      </c>
      <c r="L15" s="3" t="s">
        <v>229</v>
      </c>
      <c r="M15">
        <v>1425376000000</v>
      </c>
    </row>
    <row r="16" spans="1:14" ht="18" x14ac:dyDescent="0.3">
      <c r="A16" s="3" t="s">
        <v>35</v>
      </c>
      <c r="B16" s="3" t="s">
        <v>36</v>
      </c>
      <c r="C16" s="3" t="s">
        <v>230</v>
      </c>
      <c r="D16" s="3" t="s">
        <v>231</v>
      </c>
      <c r="E16" s="3" t="s">
        <v>232</v>
      </c>
      <c r="F16" s="3" t="s">
        <v>233</v>
      </c>
      <c r="G16" s="3" t="s">
        <v>234</v>
      </c>
      <c r="H16" s="3" t="s">
        <v>235</v>
      </c>
      <c r="I16" s="3" t="s">
        <v>236</v>
      </c>
      <c r="J16" s="3" t="s">
        <v>237</v>
      </c>
      <c r="K16" s="3" t="s">
        <v>238</v>
      </c>
      <c r="L16" s="3" t="s">
        <v>239</v>
      </c>
      <c r="M16">
        <v>1545243000000</v>
      </c>
    </row>
    <row r="17" spans="1:13" ht="18" x14ac:dyDescent="0.3">
      <c r="A17" s="3" t="s">
        <v>37</v>
      </c>
      <c r="B17" s="3" t="s">
        <v>38</v>
      </c>
      <c r="C17" s="3" t="s">
        <v>240</v>
      </c>
      <c r="D17" s="3" t="s">
        <v>241</v>
      </c>
      <c r="E17" s="3" t="s">
        <v>242</v>
      </c>
      <c r="F17" s="3" t="s">
        <v>100</v>
      </c>
      <c r="G17" s="3" t="s">
        <v>243</v>
      </c>
      <c r="H17" s="3" t="s">
        <v>244</v>
      </c>
      <c r="I17" s="3" t="s">
        <v>245</v>
      </c>
      <c r="J17" s="3" t="s">
        <v>246</v>
      </c>
      <c r="K17" s="3" t="s">
        <v>247</v>
      </c>
      <c r="L17" s="3" t="s">
        <v>248</v>
      </c>
      <c r="M17">
        <v>1684904000000</v>
      </c>
    </row>
    <row r="18" spans="1:13" ht="18" x14ac:dyDescent="0.3">
      <c r="A18" s="3" t="s">
        <v>39</v>
      </c>
      <c r="B18" s="3" t="s">
        <v>40</v>
      </c>
      <c r="C18" s="3" t="s">
        <v>249</v>
      </c>
      <c r="D18" s="3" t="s">
        <v>250</v>
      </c>
      <c r="E18" s="3" t="s">
        <v>251</v>
      </c>
      <c r="F18" s="3" t="s">
        <v>252</v>
      </c>
      <c r="G18" s="3" t="s">
        <v>253</v>
      </c>
      <c r="H18" s="3" t="s">
        <v>254</v>
      </c>
      <c r="I18" s="3" t="s">
        <v>255</v>
      </c>
      <c r="J18" s="3" t="s">
        <v>256</v>
      </c>
      <c r="K18" s="3" t="s">
        <v>257</v>
      </c>
      <c r="L18" s="3" t="s">
        <v>258</v>
      </c>
      <c r="M18">
        <v>1873412000000</v>
      </c>
    </row>
    <row r="19" spans="1:13" ht="18" x14ac:dyDescent="0.3">
      <c r="A19" s="3" t="s">
        <v>41</v>
      </c>
      <c r="B19" s="3" t="s">
        <v>42</v>
      </c>
      <c r="C19" s="3" t="s">
        <v>259</v>
      </c>
      <c r="D19" s="3" t="s">
        <v>260</v>
      </c>
      <c r="E19" s="3" t="s">
        <v>261</v>
      </c>
      <c r="F19" s="3" t="s">
        <v>262</v>
      </c>
      <c r="G19" s="3" t="s">
        <v>263</v>
      </c>
      <c r="H19" s="3" t="s">
        <v>264</v>
      </c>
      <c r="I19" s="3" t="s">
        <v>265</v>
      </c>
      <c r="J19" s="3" t="s">
        <v>266</v>
      </c>
      <c r="K19" s="3" t="s">
        <v>267</v>
      </c>
      <c r="L19" s="3">
        <v>451.9</v>
      </c>
      <c r="M19">
        <v>2081826000000</v>
      </c>
    </row>
    <row r="20" spans="1:13" ht="18" x14ac:dyDescent="0.3">
      <c r="A20" s="3" t="s">
        <v>43</v>
      </c>
      <c r="B20" s="3" t="s">
        <v>44</v>
      </c>
      <c r="C20" s="3" t="s">
        <v>268</v>
      </c>
      <c r="D20" s="3" t="s">
        <v>269</v>
      </c>
      <c r="E20" s="3" t="s">
        <v>270</v>
      </c>
      <c r="F20" s="3" t="s">
        <v>215</v>
      </c>
      <c r="G20" s="3" t="s">
        <v>271</v>
      </c>
      <c r="H20" s="3" t="s">
        <v>272</v>
      </c>
      <c r="I20" s="3" t="s">
        <v>273</v>
      </c>
      <c r="J20" s="3" t="s">
        <v>274</v>
      </c>
      <c r="K20" s="3" t="s">
        <v>275</v>
      </c>
      <c r="L20" s="3" t="s">
        <v>276</v>
      </c>
      <c r="M20">
        <v>2351599000000</v>
      </c>
    </row>
    <row r="21" spans="1:13" ht="18" x14ac:dyDescent="0.3">
      <c r="A21" s="3" t="s">
        <v>45</v>
      </c>
      <c r="B21" s="3" t="s">
        <v>46</v>
      </c>
      <c r="C21" s="3" t="s">
        <v>277</v>
      </c>
      <c r="D21" s="3" t="s">
        <v>278</v>
      </c>
      <c r="E21" s="3" t="s">
        <v>279</v>
      </c>
      <c r="F21" s="3" t="s">
        <v>233</v>
      </c>
      <c r="G21" s="3" t="s">
        <v>280</v>
      </c>
      <c r="H21" s="3" t="s">
        <v>281</v>
      </c>
      <c r="I21" s="3" t="s">
        <v>282</v>
      </c>
      <c r="J21" s="3" t="s">
        <v>283</v>
      </c>
      <c r="K21" s="3" t="s">
        <v>284</v>
      </c>
      <c r="L21" s="3" t="s">
        <v>285</v>
      </c>
      <c r="M21">
        <v>2627333000000</v>
      </c>
    </row>
    <row r="22" spans="1:13" ht="18" x14ac:dyDescent="0.3">
      <c r="A22" s="3" t="s">
        <v>47</v>
      </c>
      <c r="B22" s="3" t="s">
        <v>48</v>
      </c>
      <c r="C22" s="3" t="s">
        <v>286</v>
      </c>
      <c r="D22" s="3" t="s">
        <v>287</v>
      </c>
      <c r="E22" s="3" t="s">
        <v>288</v>
      </c>
      <c r="F22" s="3" t="s">
        <v>289</v>
      </c>
      <c r="G22" s="3" t="s">
        <v>290</v>
      </c>
      <c r="H22" s="3" t="s">
        <v>291</v>
      </c>
      <c r="I22" s="3" t="s">
        <v>292</v>
      </c>
      <c r="J22" s="3" t="s">
        <v>293</v>
      </c>
      <c r="K22" s="3" t="s">
        <v>294</v>
      </c>
      <c r="L22" s="3" t="s">
        <v>295</v>
      </c>
      <c r="M22">
        <v>2857307000000</v>
      </c>
    </row>
    <row r="23" spans="1:13" ht="18" x14ac:dyDescent="0.3">
      <c r="A23" s="3" t="s">
        <v>49</v>
      </c>
      <c r="B23" s="3" t="s">
        <v>50</v>
      </c>
      <c r="C23" s="3" t="s">
        <v>296</v>
      </c>
      <c r="D23" s="3" t="s">
        <v>297</v>
      </c>
      <c r="E23" s="3" t="s">
        <v>298</v>
      </c>
      <c r="F23" s="3" t="s">
        <v>233</v>
      </c>
      <c r="G23" s="3" t="s">
        <v>299</v>
      </c>
      <c r="H23" s="3" t="s">
        <v>300</v>
      </c>
      <c r="I23" s="3" t="s">
        <v>301</v>
      </c>
      <c r="J23" s="3" t="s">
        <v>302</v>
      </c>
      <c r="K23" s="3" t="s">
        <v>303</v>
      </c>
      <c r="L23" s="3" t="s">
        <v>304</v>
      </c>
      <c r="M23">
        <v>3207041000000</v>
      </c>
    </row>
    <row r="24" spans="1:13" ht="18" x14ac:dyDescent="0.3">
      <c r="A24" s="3" t="s">
        <v>51</v>
      </c>
      <c r="B24" s="3" t="s">
        <v>52</v>
      </c>
      <c r="C24" s="3" t="s">
        <v>305</v>
      </c>
      <c r="D24" s="3" t="s">
        <v>306</v>
      </c>
      <c r="E24" s="3" t="s">
        <v>307</v>
      </c>
      <c r="F24" s="3" t="s">
        <v>308</v>
      </c>
      <c r="G24" s="3" t="s">
        <v>309</v>
      </c>
      <c r="H24" s="3" t="s">
        <v>310</v>
      </c>
      <c r="I24" s="3" t="s">
        <v>311</v>
      </c>
      <c r="J24" s="3" t="s">
        <v>312</v>
      </c>
      <c r="K24" s="3" t="s">
        <v>313</v>
      </c>
      <c r="L24" s="3" t="s">
        <v>314</v>
      </c>
      <c r="M24">
        <v>3343789000000</v>
      </c>
    </row>
    <row r="25" spans="1:13" ht="18" x14ac:dyDescent="0.3">
      <c r="A25" s="3" t="s">
        <v>53</v>
      </c>
      <c r="B25" s="3" t="s">
        <v>54</v>
      </c>
      <c r="C25" s="3" t="s">
        <v>315</v>
      </c>
      <c r="D25" s="3" t="s">
        <v>316</v>
      </c>
      <c r="E25" s="3" t="s">
        <v>317</v>
      </c>
      <c r="F25" s="3" t="s">
        <v>318</v>
      </c>
      <c r="G25" s="3" t="s">
        <v>319</v>
      </c>
      <c r="H25" s="3" t="s">
        <v>320</v>
      </c>
      <c r="I25" s="3" t="s">
        <v>321</v>
      </c>
      <c r="J25" s="3" t="s">
        <v>322</v>
      </c>
      <c r="K25" s="3" t="s">
        <v>323</v>
      </c>
      <c r="L25" s="3" t="s">
        <v>324</v>
      </c>
      <c r="M25">
        <v>3634038000000</v>
      </c>
    </row>
    <row r="26" spans="1:13" ht="18" x14ac:dyDescent="0.3">
      <c r="A26" s="3" t="s">
        <v>55</v>
      </c>
      <c r="B26" s="3" t="s">
        <v>56</v>
      </c>
      <c r="C26" s="3" t="s">
        <v>325</v>
      </c>
      <c r="D26" s="3" t="s">
        <v>326</v>
      </c>
      <c r="E26" s="3" t="s">
        <v>327</v>
      </c>
      <c r="F26" s="3" t="s">
        <v>195</v>
      </c>
      <c r="G26" s="3" t="s">
        <v>328</v>
      </c>
      <c r="H26" s="3" t="s">
        <v>329</v>
      </c>
      <c r="I26" s="3" t="s">
        <v>330</v>
      </c>
      <c r="J26" s="3" t="s">
        <v>331</v>
      </c>
      <c r="K26" s="3" t="s">
        <v>332</v>
      </c>
      <c r="L26" s="3" t="s">
        <v>333</v>
      </c>
      <c r="M26">
        <v>4037613000000</v>
      </c>
    </row>
    <row r="27" spans="1:13" ht="18" x14ac:dyDescent="0.3">
      <c r="A27" s="3" t="s">
        <v>57</v>
      </c>
      <c r="B27" s="3" t="s">
        <v>58</v>
      </c>
      <c r="C27" s="3" t="s">
        <v>334</v>
      </c>
      <c r="D27" s="3" t="s">
        <v>335</v>
      </c>
      <c r="E27" s="3" t="s">
        <v>336</v>
      </c>
      <c r="F27" s="3" t="s">
        <v>337</v>
      </c>
      <c r="G27" s="3" t="s">
        <v>338</v>
      </c>
      <c r="H27" s="3" t="s">
        <v>339</v>
      </c>
      <c r="I27" s="3" t="s">
        <v>340</v>
      </c>
      <c r="J27" s="3" t="s">
        <v>341</v>
      </c>
      <c r="K27" s="3" t="s">
        <v>342</v>
      </c>
      <c r="L27" s="3" t="s">
        <v>343</v>
      </c>
      <c r="M27">
        <v>4338979000000</v>
      </c>
    </row>
    <row r="28" spans="1:13" ht="18" x14ac:dyDescent="0.3">
      <c r="A28" s="3" t="s">
        <v>59</v>
      </c>
      <c r="B28" s="3" t="s">
        <v>60</v>
      </c>
      <c r="C28" s="3" t="s">
        <v>344</v>
      </c>
      <c r="D28" s="3" t="s">
        <v>345</v>
      </c>
      <c r="E28" s="3" t="s">
        <v>346</v>
      </c>
      <c r="F28" s="3" t="s">
        <v>205</v>
      </c>
      <c r="G28" s="3" t="s">
        <v>347</v>
      </c>
      <c r="H28" s="3" t="s">
        <v>348</v>
      </c>
      <c r="I28" s="3" t="s">
        <v>349</v>
      </c>
      <c r="J28" s="3" t="s">
        <v>350</v>
      </c>
      <c r="K28" s="3" t="s">
        <v>351</v>
      </c>
      <c r="L28" s="3" t="s">
        <v>352</v>
      </c>
      <c r="M28">
        <v>4579631000000</v>
      </c>
    </row>
    <row r="29" spans="1:13" ht="18" x14ac:dyDescent="0.3">
      <c r="A29" s="3" t="s">
        <v>61</v>
      </c>
      <c r="B29" s="5">
        <v>242288918</v>
      </c>
      <c r="C29" s="3" t="s">
        <v>353</v>
      </c>
      <c r="D29" s="3" t="s">
        <v>354</v>
      </c>
      <c r="E29" s="3" t="s">
        <v>355</v>
      </c>
      <c r="F29" s="3" t="s">
        <v>318</v>
      </c>
      <c r="G29" s="3" t="s">
        <v>356</v>
      </c>
      <c r="H29" s="3" t="s">
        <v>357</v>
      </c>
      <c r="I29" s="3" t="s">
        <v>358</v>
      </c>
      <c r="J29" s="4">
        <v>1329.6</v>
      </c>
      <c r="K29" s="3" t="s">
        <v>359</v>
      </c>
      <c r="L29" s="3" t="s">
        <v>360</v>
      </c>
      <c r="M29">
        <v>4855215000000</v>
      </c>
    </row>
    <row r="30" spans="1:13" ht="18" x14ac:dyDescent="0.3">
      <c r="A30" s="3" t="s">
        <v>62</v>
      </c>
      <c r="B30" s="3" t="s">
        <v>63</v>
      </c>
      <c r="C30" s="3" t="s">
        <v>361</v>
      </c>
      <c r="D30" s="3" t="s">
        <v>362</v>
      </c>
      <c r="E30" s="3" t="s">
        <v>363</v>
      </c>
      <c r="F30" s="3" t="s">
        <v>364</v>
      </c>
      <c r="G30" s="3" t="s">
        <v>365</v>
      </c>
      <c r="H30" s="3" t="s">
        <v>366</v>
      </c>
      <c r="I30" s="3" t="s">
        <v>367</v>
      </c>
      <c r="J30" s="3" t="s">
        <v>368</v>
      </c>
      <c r="K30" s="3" t="s">
        <v>369</v>
      </c>
      <c r="L30" s="3" t="s">
        <v>370</v>
      </c>
      <c r="M30">
        <v>5236438000000</v>
      </c>
    </row>
    <row r="31" spans="1:13" ht="18" x14ac:dyDescent="0.3">
      <c r="A31" s="3" t="s">
        <v>64</v>
      </c>
      <c r="B31" s="3" t="s">
        <v>65</v>
      </c>
      <c r="C31" s="3" t="s">
        <v>371</v>
      </c>
      <c r="D31" s="3" t="s">
        <v>372</v>
      </c>
      <c r="E31" s="3" t="s">
        <v>373</v>
      </c>
      <c r="F31" s="3" t="s">
        <v>252</v>
      </c>
      <c r="G31" s="3" t="s">
        <v>347</v>
      </c>
      <c r="H31" s="3" t="s">
        <v>374</v>
      </c>
      <c r="I31" s="3" t="s">
        <v>375</v>
      </c>
      <c r="J31" s="3" t="s">
        <v>376</v>
      </c>
      <c r="K31" s="3" t="s">
        <v>377</v>
      </c>
      <c r="L31" s="3" t="s">
        <v>378</v>
      </c>
      <c r="M31">
        <v>5641580000000</v>
      </c>
    </row>
    <row r="32" spans="1:13" ht="18" x14ac:dyDescent="0.3">
      <c r="A32" s="3" t="s">
        <v>66</v>
      </c>
      <c r="B32" s="3" t="s">
        <v>67</v>
      </c>
      <c r="C32" s="3" t="s">
        <v>379</v>
      </c>
      <c r="D32" s="3" t="s">
        <v>380</v>
      </c>
      <c r="E32" s="3" t="s">
        <v>381</v>
      </c>
      <c r="F32" s="3" t="s">
        <v>110</v>
      </c>
      <c r="G32" s="3" t="s">
        <v>382</v>
      </c>
      <c r="H32" s="3" t="s">
        <v>383</v>
      </c>
      <c r="I32" s="3" t="s">
        <v>384</v>
      </c>
      <c r="J32" s="3" t="s">
        <v>385</v>
      </c>
      <c r="K32" s="3" t="s">
        <v>386</v>
      </c>
      <c r="L32" s="3" t="s">
        <v>387</v>
      </c>
      <c r="M32">
        <v>5963144000000</v>
      </c>
    </row>
    <row r="33" spans="1:13" ht="18" x14ac:dyDescent="0.3">
      <c r="A33" s="3" t="s">
        <v>68</v>
      </c>
      <c r="B33" s="3" t="s">
        <v>69</v>
      </c>
      <c r="C33" s="3" t="s">
        <v>388</v>
      </c>
      <c r="D33" s="3" t="s">
        <v>389</v>
      </c>
      <c r="E33" s="3" t="s">
        <v>390</v>
      </c>
      <c r="F33" s="3" t="s">
        <v>233</v>
      </c>
      <c r="G33" s="3" t="s">
        <v>391</v>
      </c>
      <c r="H33" s="3" t="s">
        <v>392</v>
      </c>
      <c r="I33" s="3" t="s">
        <v>393</v>
      </c>
      <c r="J33" s="3" t="s">
        <v>394</v>
      </c>
      <c r="K33" s="3" t="s">
        <v>395</v>
      </c>
      <c r="L33" s="3" t="s">
        <v>396</v>
      </c>
      <c r="M33">
        <v>6158129000000</v>
      </c>
    </row>
    <row r="34" spans="1:13" ht="18" x14ac:dyDescent="0.3">
      <c r="A34" s="3" t="s">
        <v>70</v>
      </c>
      <c r="B34" s="3" t="s">
        <v>71</v>
      </c>
      <c r="C34" s="3" t="s">
        <v>397</v>
      </c>
      <c r="D34" s="3" t="s">
        <v>398</v>
      </c>
      <c r="E34" s="3" t="s">
        <v>399</v>
      </c>
      <c r="F34" s="3" t="s">
        <v>400</v>
      </c>
      <c r="G34" s="3" t="s">
        <v>401</v>
      </c>
      <c r="H34" s="3" t="s">
        <v>402</v>
      </c>
      <c r="I34" s="3" t="s">
        <v>403</v>
      </c>
      <c r="J34" s="3" t="s">
        <v>404</v>
      </c>
      <c r="K34" s="3" t="s">
        <v>405</v>
      </c>
      <c r="L34" s="3" t="s">
        <v>406</v>
      </c>
      <c r="M34">
        <v>6520327000000</v>
      </c>
    </row>
    <row r="35" spans="1:13" ht="18" x14ac:dyDescent="0.3">
      <c r="A35" s="3" t="s">
        <v>72</v>
      </c>
      <c r="B35" s="3" t="s">
        <v>73</v>
      </c>
      <c r="C35" s="3" t="s">
        <v>407</v>
      </c>
      <c r="D35" s="3" t="s">
        <v>408</v>
      </c>
      <c r="E35" s="3" t="s">
        <v>409</v>
      </c>
      <c r="F35" s="3" t="s">
        <v>410</v>
      </c>
      <c r="G35" s="3" t="s">
        <v>411</v>
      </c>
      <c r="H35" s="3" t="s">
        <v>412</v>
      </c>
      <c r="I35" s="3" t="s">
        <v>413</v>
      </c>
      <c r="J35" s="3" t="s">
        <v>414</v>
      </c>
      <c r="K35" s="3" t="s">
        <v>415</v>
      </c>
      <c r="L35" s="3" t="s">
        <v>416</v>
      </c>
      <c r="M35">
        <v>6858559000000</v>
      </c>
    </row>
    <row r="36" spans="1:13" ht="18" x14ac:dyDescent="0.3">
      <c r="A36" s="3" t="s">
        <v>74</v>
      </c>
      <c r="B36" s="3" t="s">
        <v>75</v>
      </c>
      <c r="C36" s="3" t="s">
        <v>417</v>
      </c>
      <c r="D36" s="3" t="s">
        <v>418</v>
      </c>
      <c r="E36" s="3" t="s">
        <v>419</v>
      </c>
      <c r="F36" s="3" t="s">
        <v>215</v>
      </c>
      <c r="G36" s="3" t="s">
        <v>420</v>
      </c>
      <c r="H36" s="3" t="s">
        <v>421</v>
      </c>
      <c r="I36" s="3" t="s">
        <v>422</v>
      </c>
      <c r="J36" s="3" t="s">
        <v>423</v>
      </c>
      <c r="K36" s="3" t="s">
        <v>424</v>
      </c>
      <c r="L36" s="3" t="s">
        <v>425</v>
      </c>
      <c r="M36">
        <v>7287236000000</v>
      </c>
    </row>
    <row r="37" spans="1:13" ht="18" x14ac:dyDescent="0.3">
      <c r="A37" s="3" t="s">
        <v>76</v>
      </c>
      <c r="B37" s="3" t="s">
        <v>77</v>
      </c>
      <c r="C37" s="3" t="s">
        <v>426</v>
      </c>
      <c r="D37" s="3" t="s">
        <v>427</v>
      </c>
      <c r="E37" s="3" t="s">
        <v>428</v>
      </c>
      <c r="F37" s="3" t="s">
        <v>429</v>
      </c>
      <c r="G37" s="3" t="s">
        <v>338</v>
      </c>
      <c r="H37" s="3" t="s">
        <v>366</v>
      </c>
      <c r="I37" s="3" t="s">
        <v>430</v>
      </c>
      <c r="J37" s="3" t="s">
        <v>431</v>
      </c>
      <c r="K37" s="3" t="s">
        <v>432</v>
      </c>
      <c r="L37" s="3" t="s">
        <v>433</v>
      </c>
      <c r="M37">
        <v>7639749000000</v>
      </c>
    </row>
    <row r="38" spans="1:13" ht="18" x14ac:dyDescent="0.3">
      <c r="A38" s="3" t="s">
        <v>78</v>
      </c>
      <c r="B38" s="3" t="s">
        <v>434</v>
      </c>
      <c r="C38" s="3" t="s">
        <v>435</v>
      </c>
      <c r="D38" s="3" t="s">
        <v>436</v>
      </c>
      <c r="E38" s="3" t="s">
        <v>437</v>
      </c>
      <c r="F38" s="3" t="s">
        <v>438</v>
      </c>
      <c r="G38" s="3" t="s">
        <v>439</v>
      </c>
      <c r="H38" s="3" t="s">
        <v>440</v>
      </c>
      <c r="I38" s="3" t="s">
        <v>441</v>
      </c>
      <c r="J38" s="3" t="s">
        <v>442</v>
      </c>
      <c r="K38" s="3" t="s">
        <v>443</v>
      </c>
      <c r="L38" s="3" t="s">
        <v>444</v>
      </c>
      <c r="M38">
        <v>8073122000000</v>
      </c>
    </row>
    <row r="39" spans="1:13" ht="18" x14ac:dyDescent="0.3">
      <c r="A39" s="3" t="s">
        <v>79</v>
      </c>
      <c r="B39" s="3" t="s">
        <v>80</v>
      </c>
      <c r="C39" s="3" t="s">
        <v>445</v>
      </c>
      <c r="D39" s="3" t="s">
        <v>446</v>
      </c>
      <c r="E39" s="3" t="s">
        <v>447</v>
      </c>
      <c r="F39" s="3" t="s">
        <v>448</v>
      </c>
      <c r="G39" s="3" t="s">
        <v>449</v>
      </c>
      <c r="H39" s="3" t="s">
        <v>450</v>
      </c>
      <c r="I39" s="3" t="s">
        <v>451</v>
      </c>
      <c r="J39" s="3" t="s">
        <v>452</v>
      </c>
      <c r="K39" s="3" t="s">
        <v>453</v>
      </c>
      <c r="L39" s="3" t="s">
        <v>454</v>
      </c>
      <c r="M39">
        <v>8577554457000</v>
      </c>
    </row>
    <row r="40" spans="1:13" ht="18" x14ac:dyDescent="0.3">
      <c r="A40" s="3" t="s">
        <v>81</v>
      </c>
      <c r="B40" s="3" t="s">
        <v>82</v>
      </c>
      <c r="C40" s="3" t="s">
        <v>455</v>
      </c>
      <c r="D40" s="3" t="s">
        <v>456</v>
      </c>
      <c r="E40" s="3" t="s">
        <v>457</v>
      </c>
      <c r="F40" s="3" t="s">
        <v>458</v>
      </c>
      <c r="G40" s="3" t="s">
        <v>459</v>
      </c>
      <c r="H40" s="3" t="s">
        <v>460</v>
      </c>
      <c r="I40" s="3" t="s">
        <v>461</v>
      </c>
      <c r="J40" s="3" t="s">
        <v>462</v>
      </c>
      <c r="K40" s="3" t="s">
        <v>463</v>
      </c>
      <c r="L40" s="3" t="s">
        <v>464</v>
      </c>
      <c r="M40">
        <v>9062818202000</v>
      </c>
    </row>
    <row r="41" spans="1:13" ht="18" x14ac:dyDescent="0.3">
      <c r="A41" s="3" t="s">
        <v>83</v>
      </c>
      <c r="B41" s="3" t="s">
        <v>84</v>
      </c>
      <c r="C41" s="3" t="s">
        <v>465</v>
      </c>
      <c r="D41" s="3">
        <v>523</v>
      </c>
      <c r="E41" s="3" t="s">
        <v>466</v>
      </c>
      <c r="F41" s="3" t="s">
        <v>467</v>
      </c>
      <c r="G41" s="3" t="s">
        <v>468</v>
      </c>
      <c r="H41" s="3" t="s">
        <v>469</v>
      </c>
      <c r="I41" s="3" t="s">
        <v>470</v>
      </c>
      <c r="J41" s="3">
        <v>770.4</v>
      </c>
      <c r="K41" s="3" t="s">
        <v>471</v>
      </c>
      <c r="L41" s="3" t="s">
        <v>472</v>
      </c>
      <c r="M41">
        <v>9631174489000</v>
      </c>
    </row>
    <row r="42" spans="1:13" ht="18" x14ac:dyDescent="0.3">
      <c r="A42" s="3" t="s">
        <v>85</v>
      </c>
      <c r="B42" s="3" t="s">
        <v>86</v>
      </c>
      <c r="C42" s="4">
        <v>4124.8</v>
      </c>
      <c r="D42" s="3" t="s">
        <v>473</v>
      </c>
      <c r="E42" s="3" t="s">
        <v>474</v>
      </c>
      <c r="F42" s="3" t="s">
        <v>475</v>
      </c>
      <c r="G42" s="3">
        <v>32</v>
      </c>
      <c r="H42" s="3">
        <v>145</v>
      </c>
      <c r="I42" s="3" t="s">
        <v>476</v>
      </c>
      <c r="J42" s="3" t="s">
        <v>477</v>
      </c>
      <c r="K42" s="4">
        <v>2477.3000000000002</v>
      </c>
      <c r="L42" s="3" t="s">
        <v>478</v>
      </c>
      <c r="M42">
        <v>10250947997000</v>
      </c>
    </row>
    <row r="43" spans="1:13" ht="18" x14ac:dyDescent="0.3">
      <c r="A43" s="3">
        <v>2001</v>
      </c>
      <c r="B43" s="6">
        <v>285317559</v>
      </c>
      <c r="C43" s="4">
        <v>4162.6000000000004</v>
      </c>
      <c r="D43" s="3">
        <v>504.5</v>
      </c>
      <c r="E43" s="3" t="s">
        <v>479</v>
      </c>
      <c r="F43" s="3" t="s">
        <v>155</v>
      </c>
      <c r="G43" s="3" t="s">
        <v>480</v>
      </c>
      <c r="H43" s="3" t="s">
        <v>481</v>
      </c>
      <c r="I43" s="3" t="s">
        <v>482</v>
      </c>
      <c r="J43" s="3" t="s">
        <v>483</v>
      </c>
      <c r="K43" s="3" t="s">
        <v>484</v>
      </c>
      <c r="L43" s="3" t="s">
        <v>485</v>
      </c>
      <c r="M43">
        <v>10581929774000</v>
      </c>
    </row>
    <row r="44" spans="1:13" ht="18" x14ac:dyDescent="0.3">
      <c r="A44" s="3" t="s">
        <v>87</v>
      </c>
      <c r="B44" s="6">
        <v>287973924</v>
      </c>
      <c r="C44" s="4">
        <v>4125</v>
      </c>
      <c r="D44" s="3">
        <v>494.4</v>
      </c>
      <c r="E44" s="3" t="s">
        <v>486</v>
      </c>
      <c r="F44" s="3" t="s">
        <v>155</v>
      </c>
      <c r="G44" s="3" t="s">
        <v>487</v>
      </c>
      <c r="H44" s="3" t="s">
        <v>488</v>
      </c>
      <c r="I44" s="3" t="s">
        <v>489</v>
      </c>
      <c r="J44" s="3" t="s">
        <v>490</v>
      </c>
      <c r="K44" s="3" t="s">
        <v>491</v>
      </c>
      <c r="L44" s="3" t="s">
        <v>492</v>
      </c>
      <c r="M44">
        <v>10929112955000</v>
      </c>
    </row>
    <row r="45" spans="1:13" ht="18" x14ac:dyDescent="0.3">
      <c r="A45" s="3" t="s">
        <v>88</v>
      </c>
      <c r="B45" s="6">
        <v>290690788</v>
      </c>
      <c r="C45" s="4">
        <v>4067</v>
      </c>
      <c r="D45" s="3" t="s">
        <v>493</v>
      </c>
      <c r="E45" s="7">
        <v>3591.2</v>
      </c>
      <c r="F45" s="3" t="s">
        <v>467</v>
      </c>
      <c r="G45" s="8">
        <v>32.299999999999997</v>
      </c>
      <c r="H45" s="3" t="s">
        <v>494</v>
      </c>
      <c r="I45" s="3" t="s">
        <v>495</v>
      </c>
      <c r="J45" s="3" t="s">
        <v>496</v>
      </c>
      <c r="K45" s="4">
        <v>2416.5</v>
      </c>
      <c r="L45" s="3" t="s">
        <v>497</v>
      </c>
      <c r="M45">
        <v>11456442041000</v>
      </c>
    </row>
    <row r="46" spans="1:13" ht="18" x14ac:dyDescent="0.3">
      <c r="A46" s="3" t="s">
        <v>89</v>
      </c>
      <c r="B46" s="6">
        <v>293656842</v>
      </c>
      <c r="C46" s="4">
        <v>3977.3</v>
      </c>
      <c r="D46" s="3" t="s">
        <v>498</v>
      </c>
      <c r="E46" s="3" t="s">
        <v>499</v>
      </c>
      <c r="F46" s="3" t="s">
        <v>475</v>
      </c>
      <c r="G46" s="3" t="s">
        <v>500</v>
      </c>
      <c r="H46" s="3" t="s">
        <v>501</v>
      </c>
      <c r="I46" s="3" t="s">
        <v>502</v>
      </c>
      <c r="J46" s="3" t="s">
        <v>503</v>
      </c>
      <c r="K46" s="3" t="s">
        <v>504</v>
      </c>
      <c r="L46" s="3" t="s">
        <v>505</v>
      </c>
      <c r="M46">
        <v>12217193198000</v>
      </c>
    </row>
    <row r="47" spans="1:13" ht="18" x14ac:dyDescent="0.3">
      <c r="A47" s="3" t="s">
        <v>90</v>
      </c>
      <c r="B47" s="5">
        <v>296507061</v>
      </c>
      <c r="C47" s="4">
        <v>3900.5</v>
      </c>
      <c r="D47" s="3" t="s">
        <v>506</v>
      </c>
      <c r="E47" s="3" t="s">
        <v>507</v>
      </c>
      <c r="F47" s="3" t="s">
        <v>155</v>
      </c>
      <c r="G47" s="3" t="s">
        <v>480</v>
      </c>
      <c r="H47" s="3" t="s">
        <v>508</v>
      </c>
      <c r="I47" s="3" t="s">
        <v>509</v>
      </c>
      <c r="J47" s="3" t="s">
        <v>510</v>
      </c>
      <c r="K47" s="3" t="s">
        <v>511</v>
      </c>
      <c r="L47" s="3">
        <v>416.8</v>
      </c>
      <c r="M47">
        <v>13039199193000</v>
      </c>
    </row>
    <row r="48" spans="1:13" ht="18" x14ac:dyDescent="0.3">
      <c r="A48" s="3" t="s">
        <v>91</v>
      </c>
      <c r="B48" s="5">
        <v>299398484</v>
      </c>
      <c r="C48" s="4">
        <v>3808.1</v>
      </c>
      <c r="D48" s="3" t="s">
        <v>512</v>
      </c>
      <c r="E48" s="3" t="s">
        <v>513</v>
      </c>
      <c r="F48" s="3" t="s">
        <v>467</v>
      </c>
      <c r="G48" s="3">
        <v>30.9</v>
      </c>
      <c r="H48" s="3" t="s">
        <v>514</v>
      </c>
      <c r="I48" s="3" t="s">
        <v>515</v>
      </c>
      <c r="J48" s="3" t="s">
        <v>516</v>
      </c>
      <c r="K48" s="3" t="s">
        <v>517</v>
      </c>
      <c r="L48" s="3">
        <v>398.4</v>
      </c>
      <c r="M48">
        <v>13815586948000</v>
      </c>
    </row>
    <row r="49" spans="1:13" ht="18" x14ac:dyDescent="0.3">
      <c r="A49" s="3" t="s">
        <v>92</v>
      </c>
      <c r="B49" s="9">
        <v>301621157</v>
      </c>
      <c r="C49" s="4">
        <v>3730.4</v>
      </c>
      <c r="D49" s="3" t="s">
        <v>518</v>
      </c>
      <c r="E49" s="3" t="s">
        <v>519</v>
      </c>
      <c r="F49" s="3" t="s">
        <v>155</v>
      </c>
      <c r="G49" s="3">
        <v>30</v>
      </c>
      <c r="H49" s="3" t="s">
        <v>520</v>
      </c>
      <c r="I49" s="3" t="s">
        <v>521</v>
      </c>
      <c r="J49" s="3" t="s">
        <v>522</v>
      </c>
      <c r="K49" s="3" t="s">
        <v>523</v>
      </c>
      <c r="L49" s="3">
        <v>363.3</v>
      </c>
      <c r="M49">
        <v>14474226905000</v>
      </c>
    </row>
    <row r="50" spans="1:13" ht="18" x14ac:dyDescent="0.3">
      <c r="A50" s="3" t="s">
        <v>93</v>
      </c>
      <c r="B50" s="9">
        <v>304374846</v>
      </c>
      <c r="C50" s="4">
        <v>3669</v>
      </c>
      <c r="D50" s="3" t="s">
        <v>524</v>
      </c>
      <c r="E50" s="3" t="s">
        <v>525</v>
      </c>
      <c r="F50" s="3" t="s">
        <v>526</v>
      </c>
      <c r="G50" s="3">
        <v>29.7</v>
      </c>
      <c r="H50" s="3" t="s">
        <v>527</v>
      </c>
      <c r="I50" s="3" t="s">
        <v>528</v>
      </c>
      <c r="J50" s="3" t="s">
        <v>529</v>
      </c>
      <c r="K50" s="3" t="s">
        <v>530</v>
      </c>
      <c r="L50" s="3">
        <v>314.7</v>
      </c>
      <c r="M50">
        <v>14769857911000</v>
      </c>
    </row>
    <row r="51" spans="1:13" ht="18" x14ac:dyDescent="0.3">
      <c r="A51" s="3" t="s">
        <v>94</v>
      </c>
      <c r="B51" s="9">
        <v>307006550</v>
      </c>
      <c r="C51" s="4">
        <v>3465.5</v>
      </c>
      <c r="D51" s="3">
        <v>431.9</v>
      </c>
      <c r="E51" s="3" t="s">
        <v>531</v>
      </c>
      <c r="F51" s="3" t="s">
        <v>532</v>
      </c>
      <c r="G51" s="3">
        <v>29.1</v>
      </c>
      <c r="H51" s="3">
        <v>133.1</v>
      </c>
      <c r="I51" s="3" t="s">
        <v>533</v>
      </c>
      <c r="J51" s="3" t="s">
        <v>534</v>
      </c>
      <c r="K51" s="3" t="s">
        <v>535</v>
      </c>
      <c r="L51" s="3">
        <v>259.2</v>
      </c>
      <c r="M51">
        <v>14478064934000</v>
      </c>
    </row>
    <row r="52" spans="1:13" ht="18" x14ac:dyDescent="0.3">
      <c r="A52" s="3">
        <v>2010</v>
      </c>
      <c r="B52" s="10">
        <v>309330219</v>
      </c>
      <c r="C52" s="4">
        <v>3350.4</v>
      </c>
      <c r="D52" s="3">
        <v>404.5</v>
      </c>
      <c r="E52" s="4">
        <v>2945.9</v>
      </c>
      <c r="F52" s="3">
        <v>4.8</v>
      </c>
      <c r="G52" s="3">
        <v>27.7</v>
      </c>
      <c r="H52" s="3">
        <v>119.3</v>
      </c>
      <c r="I52" s="3">
        <v>252.8</v>
      </c>
      <c r="J52" s="3">
        <v>701</v>
      </c>
      <c r="K52" s="4">
        <v>2005.8</v>
      </c>
      <c r="L52" s="3">
        <v>239.1</v>
      </c>
      <c r="M52">
        <v>15048964444000</v>
      </c>
    </row>
    <row r="53" spans="1:13" ht="18" x14ac:dyDescent="0.3">
      <c r="A53" s="3">
        <v>2011</v>
      </c>
      <c r="B53" s="5">
        <v>311587816</v>
      </c>
      <c r="C53" s="4">
        <v>3292.5</v>
      </c>
      <c r="D53" s="3">
        <v>387.1</v>
      </c>
      <c r="E53" s="4">
        <v>2905.4</v>
      </c>
      <c r="F53" s="3">
        <v>4.7</v>
      </c>
      <c r="G53" s="3">
        <v>27</v>
      </c>
      <c r="H53" s="3">
        <v>113.9</v>
      </c>
      <c r="I53" s="3">
        <v>241.5</v>
      </c>
      <c r="J53" s="3">
        <v>701.3</v>
      </c>
      <c r="K53" s="4">
        <v>1974.1</v>
      </c>
      <c r="L53" s="3">
        <v>230</v>
      </c>
      <c r="M53">
        <v>15599728123000</v>
      </c>
    </row>
    <row r="54" spans="1:13" ht="18" x14ac:dyDescent="0.3">
      <c r="A54" s="3">
        <v>2012</v>
      </c>
      <c r="B54" s="5">
        <v>313873685</v>
      </c>
      <c r="C54" s="4">
        <v>3255.8</v>
      </c>
      <c r="D54" s="3">
        <v>387.8</v>
      </c>
      <c r="E54" s="4">
        <v>2868</v>
      </c>
      <c r="F54" s="3">
        <v>4.7</v>
      </c>
      <c r="G54" s="3">
        <v>27.1</v>
      </c>
      <c r="H54" s="3">
        <v>113.1</v>
      </c>
      <c r="I54" s="3">
        <v>242.8</v>
      </c>
      <c r="J54" s="3">
        <v>672.2</v>
      </c>
      <c r="K54" s="4">
        <v>1965.4</v>
      </c>
      <c r="L54" s="3">
        <v>230.4</v>
      </c>
      <c r="M54">
        <v>16253972230000</v>
      </c>
    </row>
    <row r="55" spans="1:13" ht="18" x14ac:dyDescent="0.3">
      <c r="A55" s="3">
        <v>2013</v>
      </c>
      <c r="B55" s="5">
        <v>316497531</v>
      </c>
      <c r="C55" s="4">
        <v>3112.4</v>
      </c>
      <c r="D55" s="3">
        <v>379.1</v>
      </c>
      <c r="E55" s="4">
        <v>2733.3</v>
      </c>
      <c r="F55" s="3">
        <v>4.5</v>
      </c>
      <c r="G55" s="3">
        <v>25.9</v>
      </c>
      <c r="H55" s="3">
        <v>109</v>
      </c>
      <c r="I55" s="3">
        <v>229.6</v>
      </c>
      <c r="J55" s="3">
        <v>610.4</v>
      </c>
      <c r="K55" s="4">
        <v>1901.6</v>
      </c>
      <c r="L55" s="3">
        <v>221.3</v>
      </c>
      <c r="M55">
        <v>16843190993000</v>
      </c>
    </row>
    <row r="56" spans="1:13" ht="18" x14ac:dyDescent="0.3">
      <c r="A56" s="3">
        <v>2014</v>
      </c>
      <c r="B56" s="5">
        <v>318907401</v>
      </c>
      <c r="C56" s="4">
        <v>2946.1</v>
      </c>
      <c r="D56" s="3">
        <v>372</v>
      </c>
      <c r="E56" s="4">
        <v>2574.1</v>
      </c>
      <c r="F56" s="3">
        <v>4.4000000000000004</v>
      </c>
      <c r="G56" s="3">
        <v>26.6</v>
      </c>
      <c r="H56" s="3">
        <v>101.3</v>
      </c>
      <c r="I56" s="3">
        <v>229.2</v>
      </c>
      <c r="J56" s="3">
        <v>537.20000000000005</v>
      </c>
      <c r="K56" s="4">
        <v>1821.5</v>
      </c>
      <c r="L56" s="3">
        <v>215.4</v>
      </c>
      <c r="M56">
        <v>17550680174000</v>
      </c>
    </row>
    <row r="57" spans="1:13" ht="18" x14ac:dyDescent="0.3">
      <c r="A57" s="3">
        <v>2015</v>
      </c>
      <c r="B57" s="5">
        <v>320896618</v>
      </c>
      <c r="C57" s="4">
        <v>2885.1</v>
      </c>
      <c r="D57" s="3">
        <v>384.6</v>
      </c>
      <c r="E57" s="4">
        <v>2500.5</v>
      </c>
      <c r="F57" s="3">
        <v>4.9000000000000004</v>
      </c>
      <c r="G57" s="3">
        <v>28.4</v>
      </c>
      <c r="H57" s="3">
        <v>102.2</v>
      </c>
      <c r="I57" s="3">
        <v>238.1</v>
      </c>
      <c r="J57" s="3">
        <v>494.7</v>
      </c>
      <c r="K57" s="4">
        <v>1783.6</v>
      </c>
      <c r="L57" s="3">
        <v>222.2</v>
      </c>
      <c r="M57">
        <v>18206020741000</v>
      </c>
    </row>
    <row r="58" spans="1:13" ht="18" x14ac:dyDescent="0.3">
      <c r="A58" s="3">
        <v>2016</v>
      </c>
      <c r="B58" s="5">
        <v>323405935</v>
      </c>
      <c r="C58" s="4">
        <v>2849.1</v>
      </c>
      <c r="D58" s="3">
        <v>397.5</v>
      </c>
      <c r="E58" s="4">
        <v>2451.6</v>
      </c>
      <c r="F58" s="3">
        <v>5.4</v>
      </c>
      <c r="G58" s="3" t="s">
        <v>536</v>
      </c>
      <c r="H58" s="3">
        <v>102.9</v>
      </c>
      <c r="I58" s="3">
        <v>248.3</v>
      </c>
      <c r="J58" s="3">
        <v>468.9</v>
      </c>
      <c r="K58" s="4">
        <v>1745.4</v>
      </c>
      <c r="L58" s="3">
        <v>237.3</v>
      </c>
      <c r="M58">
        <v>18695110842000</v>
      </c>
    </row>
    <row r="59" spans="1:13" ht="18" x14ac:dyDescent="0.3">
      <c r="A59" s="3">
        <v>2017</v>
      </c>
      <c r="B59" s="5">
        <v>325147121</v>
      </c>
      <c r="C59" s="4">
        <v>2757.8</v>
      </c>
      <c r="D59" s="3">
        <v>394.9</v>
      </c>
      <c r="E59" s="4">
        <v>2362.9</v>
      </c>
      <c r="F59" s="3">
        <v>5.3</v>
      </c>
      <c r="G59" s="3">
        <v>41.7</v>
      </c>
      <c r="H59" s="3">
        <v>98.6</v>
      </c>
      <c r="I59" s="3">
        <v>249.2</v>
      </c>
      <c r="J59" s="3">
        <v>429.7</v>
      </c>
      <c r="K59" s="4">
        <v>1695.5</v>
      </c>
      <c r="L59" s="3">
        <v>237.7</v>
      </c>
      <c r="M59">
        <v>19477336549000</v>
      </c>
    </row>
    <row r="60" spans="1:13" ht="18" x14ac:dyDescent="0.3">
      <c r="A60" s="3">
        <v>2018</v>
      </c>
      <c r="B60" s="5">
        <v>326687501</v>
      </c>
      <c r="C60" s="4">
        <v>2593.1999999999998</v>
      </c>
      <c r="D60" s="3">
        <v>383.4</v>
      </c>
      <c r="E60" s="4">
        <v>2209.8000000000002</v>
      </c>
      <c r="F60" s="3">
        <v>5</v>
      </c>
      <c r="G60" s="3">
        <v>44</v>
      </c>
      <c r="H60" s="3">
        <v>86.1</v>
      </c>
      <c r="I60" s="3">
        <v>248.2</v>
      </c>
      <c r="J60" s="3">
        <v>378</v>
      </c>
      <c r="K60" s="4">
        <v>1601.6</v>
      </c>
      <c r="L60" s="3">
        <v>230.2</v>
      </c>
      <c r="M60">
        <v>20533057312000</v>
      </c>
    </row>
    <row r="61" spans="1:13" ht="18" x14ac:dyDescent="0.3">
      <c r="A61" s="3">
        <v>2019</v>
      </c>
      <c r="B61" s="5">
        <v>328239523</v>
      </c>
      <c r="C61" s="4">
        <v>2489.3000000000002</v>
      </c>
      <c r="D61" s="3">
        <v>379.4</v>
      </c>
      <c r="E61" s="4">
        <v>2109.9</v>
      </c>
      <c r="F61" s="3">
        <v>5</v>
      </c>
      <c r="G61" s="3">
        <v>42.6</v>
      </c>
      <c r="H61" s="3">
        <v>81.599999999999994</v>
      </c>
      <c r="I61" s="3">
        <v>250.2</v>
      </c>
      <c r="J61" s="3">
        <v>340.5</v>
      </c>
      <c r="K61" s="4">
        <v>1549.5</v>
      </c>
      <c r="L61" s="3">
        <v>219.9</v>
      </c>
      <c r="M61">
        <v>21380976119000</v>
      </c>
    </row>
    <row r="62" spans="1:13" ht="217.2" customHeight="1" x14ac:dyDescent="0.3">
      <c r="A62" s="17"/>
      <c r="B62" s="2"/>
      <c r="C62" s="18"/>
    </row>
    <row r="63" spans="1:13" x14ac:dyDescent="0.3">
      <c r="A63" s="17"/>
      <c r="B63" s="2"/>
      <c r="C63" s="18"/>
    </row>
    <row r="64" spans="1:13" ht="44.4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1:12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21.8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12" ht="15.6" customHeigh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 ht="14.4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ht="15.6" customHeight="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 ht="28.8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1:12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ht="15.6" customHeigh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 ht="67.8" customHeight="1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</sheetData>
  <mergeCells count="13">
    <mergeCell ref="A74:L74"/>
    <mergeCell ref="A68:L68"/>
    <mergeCell ref="A69:L69"/>
    <mergeCell ref="A70:L70"/>
    <mergeCell ref="A71:L71"/>
    <mergeCell ref="A72:L72"/>
    <mergeCell ref="A73:L73"/>
    <mergeCell ref="A67:L67"/>
    <mergeCell ref="A62:A63"/>
    <mergeCell ref="C62:C63"/>
    <mergeCell ref="A64:L64"/>
    <mergeCell ref="A65:L65"/>
    <mergeCell ref="A66:L66"/>
  </mergeCells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667-0C3F-448B-A7F2-DF0E04DC4D26}">
  <dimension ref="A1:N61"/>
  <sheetViews>
    <sheetView tabSelected="1" workbookViewId="0">
      <selection activeCell="M2" sqref="M2"/>
    </sheetView>
  </sheetViews>
  <sheetFormatPr defaultRowHeight="14.4" x14ac:dyDescent="0.3"/>
  <cols>
    <col min="1" max="1" width="7" bestFit="1" customWidth="1"/>
    <col min="2" max="2" width="13.77734375" bestFit="1" customWidth="1"/>
    <col min="3" max="3" width="7.44140625" bestFit="1" customWidth="1"/>
    <col min="4" max="4" width="9.44140625" bestFit="1" customWidth="1"/>
    <col min="5" max="5" width="11.6640625" bestFit="1" customWidth="1"/>
    <col min="6" max="6" width="10.5546875" bestFit="1" customWidth="1"/>
    <col min="7" max="7" width="17.5546875" bestFit="1" customWidth="1"/>
    <col min="8" max="8" width="11.33203125" bestFit="1" customWidth="1"/>
    <col min="9" max="9" width="23.21875" bestFit="1" customWidth="1"/>
    <col min="10" max="10" width="11.5546875" bestFit="1" customWidth="1"/>
    <col min="11" max="11" width="18.77734375" bestFit="1" customWidth="1"/>
    <col min="12" max="12" width="7.77734375" bestFit="1" customWidth="1"/>
    <col min="13" max="13" width="18.5546875" bestFit="1" customWidth="1"/>
    <col min="14" max="14" width="24.33203125" bestFit="1" customWidth="1"/>
  </cols>
  <sheetData>
    <row r="1" spans="1:14" ht="17.399999999999999" x14ac:dyDescent="0.3">
      <c r="A1" s="12" t="s">
        <v>26</v>
      </c>
      <c r="B1" s="12" t="s">
        <v>0</v>
      </c>
      <c r="C1" s="12" t="s">
        <v>95</v>
      </c>
      <c r="D1" s="12" t="s">
        <v>1</v>
      </c>
      <c r="E1" s="12" t="s">
        <v>2</v>
      </c>
      <c r="F1" s="12" t="s">
        <v>3</v>
      </c>
      <c r="G1" s="12" t="s">
        <v>544</v>
      </c>
      <c r="H1" s="12" t="s">
        <v>4</v>
      </c>
      <c r="I1" s="12" t="s">
        <v>543</v>
      </c>
      <c r="J1" s="12" t="s">
        <v>5</v>
      </c>
      <c r="K1" s="12" t="s">
        <v>542</v>
      </c>
      <c r="L1" s="12" t="s">
        <v>6</v>
      </c>
      <c r="M1" s="12" t="s">
        <v>540</v>
      </c>
      <c r="N1" s="12" t="s">
        <v>541</v>
      </c>
    </row>
    <row r="2" spans="1:14" x14ac:dyDescent="0.3">
      <c r="A2">
        <f>VALUE(LEFT(Table3[[#This Row],[Year ]],LEN(Table3[[#This Row],[Year ]])-1))</f>
        <v>1960</v>
      </c>
      <c r="B2">
        <f>IF(ISNUMBER(VALUE(TRIM(Table3[[#This Row],[Population ]])))=FALSE,VALUE(LEFT(Table3[[#This Row],[Population ]],LEN(Table3[[#This Row],[Population ]])-1)),VALUE(TRIM(Table3[[#This Row],[Population ]])))</f>
        <v>179323175</v>
      </c>
      <c r="C2">
        <f>IF(ISNUMBER(VALUE(TRIM(Table3[[#This Row],[Total ]])))=FALSE,VALUE(LEFT(Table3[[#This Row],[Total ]],LEN(Table3[[#This Row],[Total ]])-1)),VALUE(TRIM(Table3[[#This Row],[Total ]])))</f>
        <v>1887.2</v>
      </c>
      <c r="D2">
        <f>IF(ISNUMBER(VALUE(TRIM(Table3[[#This Row],[Violent ]])))=FALSE,VALUE(LEFT(Table3[[#This Row],[Violent ]],LEN(Table3[[#This Row],[Violent ]])-1)),VALUE(TRIM(Table3[[#This Row],[Violent ]])))</f>
        <v>160.9</v>
      </c>
      <c r="E2">
        <f>IF(ISNUMBER(VALUE(TRIM(Table3[[#This Row],[Property ]])))=FALSE,VALUE(LEFT(Table3[[#This Row],[Property ]],LEN(Table3[[#This Row],[Property ]])-1)),VALUE(TRIM(Table3[[#This Row],[Property ]])))</f>
        <v>1726.3</v>
      </c>
      <c r="F2">
        <f>IF(ISNUMBER(VALUE(TRIM(Table3[[#This Row],[Murder ]])))=FALSE,VALUE(LEFT(Table3[[#This Row],[Murder ]],LEN(Table3[[#This Row],[Murder ]])-1)),VALUE(TRIM(Table3[[#This Row],[Murder ]])))</f>
        <v>5.0999999999999996</v>
      </c>
      <c r="G2">
        <f>IF(ISNUMBER(VALUE(TRIM(Table3[[#This Row],[Forcible Rape ]])))=FALSE,VALUE(LEFT(Table3[[#This Row],[Forcible Rape ]],LEN(Table3[[#This Row],[Forcible Rape ]])-1)),VALUE(TRIM(Table3[[#This Row],[Forcible Rape ]])))</f>
        <v>9.6</v>
      </c>
      <c r="H2">
        <f>IF(ISNUMBER(VALUE(TRIM(Table3[[#This Row],[Robbery ]])))=FALSE,VALUE(LEFT(Table3[[#This Row],[Robbery ]],LEN(Table3[[#This Row],[Robbery ]])-1)),VALUE(TRIM(Table3[[#This Row],[Robbery ]])))</f>
        <v>60.1</v>
      </c>
      <c r="I2">
        <f>IF(ISNUMBER(VALUE(TRIM(Table3[[#This Row],[Aggravated assault ]])))=FALSE,VALUE(LEFT(Table3[[#This Row],[Aggravated assault ]],LEN(Table3[[#This Row],[Aggravated assault ]])-1)),VALUE(TRIM(Table3[[#This Row],[Aggravated assault ]])))</f>
        <v>86.1</v>
      </c>
      <c r="J2">
        <f>IF(ISNUMBER(VALUE(TRIM(Table3[[#This Row],[Burglary ]])))=FALSE,VALUE(LEFT(Table3[[#This Row],[Burglary ]],LEN(Table3[[#This Row],[Burglary ]])-1)),VALUE(TRIM(Table3[[#This Row],[Burglary ]])))</f>
        <v>508.6</v>
      </c>
      <c r="K2">
        <f>IF(ISNUMBER(VALUE(TRIM(Table3[[#This Row],[Larceny- Theft ]])))=FALSE,VALUE(LEFT(Table3[[#This Row],[Larceny- Theft ]],LEN(Table3[[#This Row],[Larceny- Theft ]])-1)),VALUE(TRIM(Table3[[#This Row],[Larceny- Theft ]])))</f>
        <v>1034.7</v>
      </c>
      <c r="L2">
        <f>IF(ISNUMBER(VALUE(TRIM(Table3[[#This Row],[Theft ]])))=FALSE,VALUE(LEFT(Table3[[#This Row],[Theft ]],LEN(Table3[[#This Row],[Theft ]])-1)),VALUE(TRIM(Table3[[#This Row],[Theft ]])))</f>
        <v>183</v>
      </c>
      <c r="M2">
        <v>543300000000</v>
      </c>
      <c r="N2">
        <f>M2/B2</f>
        <v>3029.725522091609</v>
      </c>
    </row>
    <row r="3" spans="1:14" x14ac:dyDescent="0.3">
      <c r="A3">
        <f>VALUE(LEFT(Table3[[#This Row],[Year ]],LEN(Table3[[#This Row],[Year ]])-1))</f>
        <v>1961</v>
      </c>
      <c r="B3">
        <f>IF(ISNUMBER(VALUE(TRIM(Table3[[#This Row],[Population ]])))=FALSE,VALUE(LEFT(Table3[[#This Row],[Population ]],LEN(Table3[[#This Row],[Population ]])-1)),VALUE(TRIM(Table3[[#This Row],[Population ]])))</f>
        <v>182992000</v>
      </c>
      <c r="C3">
        <f>IF(ISNUMBER(VALUE(TRIM(Table3[[#This Row],[Total ]])))=FALSE,VALUE(LEFT(Table3[[#This Row],[Total ]],LEN(Table3[[#This Row],[Total ]])-1)),VALUE(TRIM(Table3[[#This Row],[Total ]])))</f>
        <v>1906.1</v>
      </c>
      <c r="D3">
        <f>IF(ISNUMBER(VALUE(TRIM(Table3[[#This Row],[Violent ]])))=FALSE,VALUE(LEFT(Table3[[#This Row],[Violent ]],LEN(Table3[[#This Row],[Violent ]])-1)),VALUE(TRIM(Table3[[#This Row],[Violent ]])))</f>
        <v>158.1</v>
      </c>
      <c r="E3">
        <f>IF(ISNUMBER(VALUE(TRIM(Table3[[#This Row],[Property ]])))=FALSE,VALUE(LEFT(Table3[[#This Row],[Property ]],LEN(Table3[[#This Row],[Property ]])-1)),VALUE(TRIM(Table3[[#This Row],[Property ]])))</f>
        <v>1747.9</v>
      </c>
      <c r="F3">
        <f>IF(ISNUMBER(VALUE(TRIM(Table3[[#This Row],[Murder ]])))=FALSE,VALUE(LEFT(Table3[[#This Row],[Murder ]],LEN(Table3[[#This Row],[Murder ]])-1)),VALUE(TRIM(Table3[[#This Row],[Murder ]])))</f>
        <v>4.8</v>
      </c>
      <c r="G3">
        <f>IF(ISNUMBER(VALUE(TRIM(Table3[[#This Row],[Forcible Rape ]])))=FALSE,VALUE(LEFT(Table3[[#This Row],[Forcible Rape ]],LEN(Table3[[#This Row],[Forcible Rape ]])-1)),VALUE(TRIM(Table3[[#This Row],[Forcible Rape ]])))</f>
        <v>9.4</v>
      </c>
      <c r="H3">
        <f>IF(ISNUMBER(VALUE(TRIM(Table3[[#This Row],[Robbery ]])))=FALSE,VALUE(LEFT(Table3[[#This Row],[Robbery ]],LEN(Table3[[#This Row],[Robbery ]])-1)),VALUE(TRIM(Table3[[#This Row],[Robbery ]])))</f>
        <v>58.3</v>
      </c>
      <c r="I3">
        <f>IF(ISNUMBER(VALUE(TRIM(Table3[[#This Row],[Aggravated assault ]])))=FALSE,VALUE(LEFT(Table3[[#This Row],[Aggravated assault ]],LEN(Table3[[#This Row],[Aggravated assault ]])-1)),VALUE(TRIM(Table3[[#This Row],[Aggravated assault ]])))</f>
        <v>85.7</v>
      </c>
      <c r="J3">
        <f>IF(ISNUMBER(VALUE(TRIM(Table3[[#This Row],[Burglary ]])))=FALSE,VALUE(LEFT(Table3[[#This Row],[Burglary ]],LEN(Table3[[#This Row],[Burglary ]])-1)),VALUE(TRIM(Table3[[#This Row],[Burglary ]])))</f>
        <v>518.9</v>
      </c>
      <c r="K3">
        <f>IF(ISNUMBER(VALUE(TRIM(Table3[[#This Row],[Larceny- Theft ]])))=FALSE,VALUE(LEFT(Table3[[#This Row],[Larceny- Theft ]],LEN(Table3[[#This Row],[Larceny- Theft ]])-1)),VALUE(TRIM(Table3[[#This Row],[Larceny- Theft ]])))</f>
        <v>1045.4000000000001</v>
      </c>
      <c r="L3">
        <f>IF(ISNUMBER(VALUE(TRIM(Table3[[#This Row],[Theft ]])))=FALSE,VALUE(LEFT(Table3[[#This Row],[Theft ]],LEN(Table3[[#This Row],[Theft ]])-1)),VALUE(TRIM(Table3[[#This Row],[Theft ]])))</f>
        <v>183.6</v>
      </c>
      <c r="M3">
        <v>563300000000</v>
      </c>
      <c r="N3">
        <f t="shared" ref="N3:N61" si="0">M3/B3</f>
        <v>3078.2766459735944</v>
      </c>
    </row>
    <row r="4" spans="1:14" x14ac:dyDescent="0.3">
      <c r="A4">
        <f>VALUE(LEFT(Table3[[#This Row],[Year ]],LEN(Table3[[#This Row],[Year ]])-1))</f>
        <v>1962</v>
      </c>
      <c r="B4">
        <f>IF(ISNUMBER(VALUE(TRIM(Table3[[#This Row],[Population ]])))=FALSE,VALUE(LEFT(Table3[[#This Row],[Population ]],LEN(Table3[[#This Row],[Population ]])-1)),VALUE(TRIM(Table3[[#This Row],[Population ]])))</f>
        <v>185771000</v>
      </c>
      <c r="C4">
        <f>IF(ISNUMBER(VALUE(TRIM(Table3[[#This Row],[Total ]])))=FALSE,VALUE(LEFT(Table3[[#This Row],[Total ]],LEN(Table3[[#This Row],[Total ]])-1)),VALUE(TRIM(Table3[[#This Row],[Total ]])))</f>
        <v>2019.8</v>
      </c>
      <c r="D4">
        <f>IF(ISNUMBER(VALUE(TRIM(Table3[[#This Row],[Violent ]])))=FALSE,VALUE(LEFT(Table3[[#This Row],[Violent ]],LEN(Table3[[#This Row],[Violent ]])-1)),VALUE(TRIM(Table3[[#This Row],[Violent ]])))</f>
        <v>162.30000000000001</v>
      </c>
      <c r="E4">
        <f>IF(ISNUMBER(VALUE(TRIM(Table3[[#This Row],[Property ]])))=FALSE,VALUE(LEFT(Table3[[#This Row],[Property ]],LEN(Table3[[#This Row],[Property ]])-1)),VALUE(TRIM(Table3[[#This Row],[Property ]])))</f>
        <v>1857.5</v>
      </c>
      <c r="F4">
        <f>IF(ISNUMBER(VALUE(TRIM(Table3[[#This Row],[Murder ]])))=FALSE,VALUE(LEFT(Table3[[#This Row],[Murder ]],LEN(Table3[[#This Row],[Murder ]])-1)),VALUE(TRIM(Table3[[#This Row],[Murder ]])))</f>
        <v>4.5999999999999996</v>
      </c>
      <c r="G4">
        <f>IF(ISNUMBER(VALUE(TRIM(Table3[[#This Row],[Forcible Rape ]])))=FALSE,VALUE(LEFT(Table3[[#This Row],[Forcible Rape ]],LEN(Table3[[#This Row],[Forcible Rape ]])-1)),VALUE(TRIM(Table3[[#This Row],[Forcible Rape ]])))</f>
        <v>9.4</v>
      </c>
      <c r="H4">
        <f>IF(ISNUMBER(VALUE(TRIM(Table3[[#This Row],[Robbery ]])))=FALSE,VALUE(LEFT(Table3[[#This Row],[Robbery ]],LEN(Table3[[#This Row],[Robbery ]])-1)),VALUE(TRIM(Table3[[#This Row],[Robbery ]])))</f>
        <v>59.7</v>
      </c>
      <c r="I4">
        <f>IF(ISNUMBER(VALUE(TRIM(Table3[[#This Row],[Aggravated assault ]])))=FALSE,VALUE(LEFT(Table3[[#This Row],[Aggravated assault ]],LEN(Table3[[#This Row],[Aggravated assault ]])-1)),VALUE(TRIM(Table3[[#This Row],[Aggravated assault ]])))</f>
        <v>88.6</v>
      </c>
      <c r="J4">
        <f>IF(ISNUMBER(VALUE(TRIM(Table3[[#This Row],[Burglary ]])))=FALSE,VALUE(LEFT(Table3[[#This Row],[Burglary ]],LEN(Table3[[#This Row],[Burglary ]])-1)),VALUE(TRIM(Table3[[#This Row],[Burglary ]])))</f>
        <v>535.20000000000005</v>
      </c>
      <c r="K4">
        <f>IF(ISNUMBER(VALUE(TRIM(Table3[[#This Row],[Larceny- Theft ]])))=FALSE,VALUE(LEFT(Table3[[#This Row],[Larceny- Theft ]],LEN(Table3[[#This Row],[Larceny- Theft ]])-1)),VALUE(TRIM(Table3[[#This Row],[Larceny- Theft ]])))</f>
        <v>1124.8</v>
      </c>
      <c r="L4">
        <f>IF(ISNUMBER(VALUE(TRIM(Table3[[#This Row],[Theft ]])))=FALSE,VALUE(LEFT(Table3[[#This Row],[Theft ]],LEN(Table3[[#This Row],[Theft ]])-1)),VALUE(TRIM(Table3[[#This Row],[Theft ]])))</f>
        <v>197.4</v>
      </c>
      <c r="M4">
        <v>605100000000</v>
      </c>
      <c r="N4">
        <f t="shared" si="0"/>
        <v>3257.2360594495372</v>
      </c>
    </row>
    <row r="5" spans="1:14" x14ac:dyDescent="0.3">
      <c r="A5">
        <f>VALUE(LEFT(Table3[[#This Row],[Year ]],LEN(Table3[[#This Row],[Year ]])-1))</f>
        <v>1963</v>
      </c>
      <c r="B5">
        <f>IF(ISNUMBER(VALUE(TRIM(Table3[[#This Row],[Population ]])))=FALSE,VALUE(LEFT(Table3[[#This Row],[Population ]],LEN(Table3[[#This Row],[Population ]])-1)),VALUE(TRIM(Table3[[#This Row],[Population ]])))</f>
        <v>188483000</v>
      </c>
      <c r="C5">
        <f>IF(ISNUMBER(VALUE(TRIM(Table3[[#This Row],[Total ]])))=FALSE,VALUE(LEFT(Table3[[#This Row],[Total ]],LEN(Table3[[#This Row],[Total ]])-1)),VALUE(TRIM(Table3[[#This Row],[Total ]])))</f>
        <v>2180.3000000000002</v>
      </c>
      <c r="D5">
        <f>IF(ISNUMBER(VALUE(TRIM(Table3[[#This Row],[Violent ]])))=FALSE,VALUE(LEFT(Table3[[#This Row],[Violent ]],LEN(Table3[[#This Row],[Violent ]])-1)),VALUE(TRIM(Table3[[#This Row],[Violent ]])))</f>
        <v>168.2</v>
      </c>
      <c r="E5">
        <f>IF(ISNUMBER(VALUE(TRIM(Table3[[#This Row],[Property ]])))=FALSE,VALUE(LEFT(Table3[[#This Row],[Property ]],LEN(Table3[[#This Row],[Property ]])-1)),VALUE(TRIM(Table3[[#This Row],[Property ]])))</f>
        <v>2012.1</v>
      </c>
      <c r="F5">
        <f>IF(ISNUMBER(VALUE(TRIM(Table3[[#This Row],[Murder ]])))=FALSE,VALUE(LEFT(Table3[[#This Row],[Murder ]],LEN(Table3[[#This Row],[Murder ]])-1)),VALUE(TRIM(Table3[[#This Row],[Murder ]])))</f>
        <v>4.5999999999999996</v>
      </c>
      <c r="G5">
        <f>IF(ISNUMBER(VALUE(TRIM(Table3[[#This Row],[Forcible Rape ]])))=FALSE,VALUE(LEFT(Table3[[#This Row],[Forcible Rape ]],LEN(Table3[[#This Row],[Forcible Rape ]])-1)),VALUE(TRIM(Table3[[#This Row],[Forcible Rape ]])))</f>
        <v>9.4</v>
      </c>
      <c r="H5">
        <f>IF(ISNUMBER(VALUE(TRIM(Table3[[#This Row],[Robbery ]])))=FALSE,VALUE(LEFT(Table3[[#This Row],[Robbery ]],LEN(Table3[[#This Row],[Robbery ]])-1)),VALUE(TRIM(Table3[[#This Row],[Robbery ]])))</f>
        <v>61.8</v>
      </c>
      <c r="I5">
        <f>IF(ISNUMBER(VALUE(TRIM(Table3[[#This Row],[Aggravated assault ]])))=FALSE,VALUE(LEFT(Table3[[#This Row],[Aggravated assault ]],LEN(Table3[[#This Row],[Aggravated assault ]])-1)),VALUE(TRIM(Table3[[#This Row],[Aggravated assault ]])))</f>
        <v>92.4</v>
      </c>
      <c r="J5">
        <f>IF(ISNUMBER(VALUE(TRIM(Table3[[#This Row],[Burglary ]])))=FALSE,VALUE(LEFT(Table3[[#This Row],[Burglary ]],LEN(Table3[[#This Row],[Burglary ]])-1)),VALUE(TRIM(Table3[[#This Row],[Burglary ]])))</f>
        <v>576.4</v>
      </c>
      <c r="K5">
        <f>IF(ISNUMBER(VALUE(TRIM(Table3[[#This Row],[Larceny- Theft ]])))=FALSE,VALUE(LEFT(Table3[[#This Row],[Larceny- Theft ]],LEN(Table3[[#This Row],[Larceny- Theft ]])-1)),VALUE(TRIM(Table3[[#This Row],[Larceny- Theft ]])))</f>
        <v>1219.0999999999999</v>
      </c>
      <c r="L5">
        <f>IF(ISNUMBER(VALUE(TRIM(Table3[[#This Row],[Theft ]])))=FALSE,VALUE(LEFT(Table3[[#This Row],[Theft ]],LEN(Table3[[#This Row],[Theft ]])-1)),VALUE(TRIM(Table3[[#This Row],[Theft ]])))</f>
        <v>216.6</v>
      </c>
      <c r="M5">
        <v>638600000000</v>
      </c>
      <c r="N5">
        <f t="shared" si="0"/>
        <v>3388.1039669360102</v>
      </c>
    </row>
    <row r="6" spans="1:14" x14ac:dyDescent="0.3">
      <c r="A6">
        <f>VALUE(LEFT(Table3[[#This Row],[Year ]],LEN(Table3[[#This Row],[Year ]])-1))</f>
        <v>1964</v>
      </c>
      <c r="B6">
        <f>IF(ISNUMBER(VALUE(TRIM(Table3[[#This Row],[Population ]])))=FALSE,VALUE(LEFT(Table3[[#This Row],[Population ]],LEN(Table3[[#This Row],[Population ]])-1)),VALUE(TRIM(Table3[[#This Row],[Population ]])))</f>
        <v>191141000</v>
      </c>
      <c r="C6">
        <f>IF(ISNUMBER(VALUE(TRIM(Table3[[#This Row],[Total ]])))=FALSE,VALUE(LEFT(Table3[[#This Row],[Total ]],LEN(Table3[[#This Row],[Total ]])-1)),VALUE(TRIM(Table3[[#This Row],[Total ]])))</f>
        <v>2388.1</v>
      </c>
      <c r="D6">
        <f>IF(ISNUMBER(VALUE(TRIM(Table3[[#This Row],[Violent ]])))=FALSE,VALUE(LEFT(Table3[[#This Row],[Violent ]],LEN(Table3[[#This Row],[Violent ]])-1)),VALUE(TRIM(Table3[[#This Row],[Violent ]])))</f>
        <v>190.6</v>
      </c>
      <c r="E6">
        <f>IF(ISNUMBER(VALUE(TRIM(Table3[[#This Row],[Property ]])))=FALSE,VALUE(LEFT(Table3[[#This Row],[Property ]],LEN(Table3[[#This Row],[Property ]])-1)),VALUE(TRIM(Table3[[#This Row],[Property ]])))</f>
        <v>2197.5</v>
      </c>
      <c r="F6">
        <f>IF(ISNUMBER(VALUE(TRIM(Table3[[#This Row],[Murder ]])))=FALSE,VALUE(LEFT(Table3[[#This Row],[Murder ]],LEN(Table3[[#This Row],[Murder ]])-1)),VALUE(TRIM(Table3[[#This Row],[Murder ]])))</f>
        <v>4.9000000000000004</v>
      </c>
      <c r="G6">
        <f>IF(ISNUMBER(VALUE(TRIM(Table3[[#This Row],[Forcible Rape ]])))=FALSE,VALUE(LEFT(Table3[[#This Row],[Forcible Rape ]],LEN(Table3[[#This Row],[Forcible Rape ]])-1)),VALUE(TRIM(Table3[[#This Row],[Forcible Rape ]])))</f>
        <v>11.2</v>
      </c>
      <c r="H6">
        <f>IF(ISNUMBER(VALUE(TRIM(Table3[[#This Row],[Robbery ]])))=FALSE,VALUE(LEFT(Table3[[#This Row],[Robbery ]],LEN(Table3[[#This Row],[Robbery ]])-1)),VALUE(TRIM(Table3[[#This Row],[Robbery ]])))</f>
        <v>68.2</v>
      </c>
      <c r="I6">
        <f>IF(ISNUMBER(VALUE(TRIM(Table3[[#This Row],[Aggravated assault ]])))=FALSE,VALUE(LEFT(Table3[[#This Row],[Aggravated assault ]],LEN(Table3[[#This Row],[Aggravated assault ]])-1)),VALUE(TRIM(Table3[[#This Row],[Aggravated assault ]])))</f>
        <v>106.2</v>
      </c>
      <c r="J6">
        <f>IF(ISNUMBER(VALUE(TRIM(Table3[[#This Row],[Burglary ]])))=FALSE,VALUE(LEFT(Table3[[#This Row],[Burglary ]],LEN(Table3[[#This Row],[Burglary ]])-1)),VALUE(TRIM(Table3[[#This Row],[Burglary ]])))</f>
        <v>634.70000000000005</v>
      </c>
      <c r="K6">
        <f>IF(ISNUMBER(VALUE(TRIM(Table3[[#This Row],[Larceny- Theft ]])))=FALSE,VALUE(LEFT(Table3[[#This Row],[Larceny- Theft ]],LEN(Table3[[#This Row],[Larceny- Theft ]])-1)),VALUE(TRIM(Table3[[#This Row],[Larceny- Theft ]])))</f>
        <v>1315.5</v>
      </c>
      <c r="L6">
        <f>IF(ISNUMBER(VALUE(TRIM(Table3[[#This Row],[Theft ]])))=FALSE,VALUE(LEFT(Table3[[#This Row],[Theft ]],LEN(Table3[[#This Row],[Theft ]])-1)),VALUE(TRIM(Table3[[#This Row],[Theft ]])))</f>
        <v>247.4</v>
      </c>
      <c r="M6">
        <v>685800000000</v>
      </c>
      <c r="N6">
        <f t="shared" si="0"/>
        <v>3587.9272369611963</v>
      </c>
    </row>
    <row r="7" spans="1:14" x14ac:dyDescent="0.3">
      <c r="A7">
        <f>VALUE(LEFT(Table3[[#This Row],[Year ]],LEN(Table3[[#This Row],[Year ]])-1))</f>
        <v>1965</v>
      </c>
      <c r="B7">
        <f>IF(ISNUMBER(VALUE(TRIM(Table3[[#This Row],[Population ]])))=FALSE,VALUE(LEFT(Table3[[#This Row],[Population ]],LEN(Table3[[#This Row],[Population ]])-1)),VALUE(TRIM(Table3[[#This Row],[Population ]])))</f>
        <v>193526000</v>
      </c>
      <c r="C7">
        <f>IF(ISNUMBER(VALUE(TRIM(Table3[[#This Row],[Total ]])))=FALSE,VALUE(LEFT(Table3[[#This Row],[Total ]],LEN(Table3[[#This Row],[Total ]])-1)),VALUE(TRIM(Table3[[#This Row],[Total ]])))</f>
        <v>2449</v>
      </c>
      <c r="D7">
        <f>IF(ISNUMBER(VALUE(TRIM(Table3[[#This Row],[Violent ]])))=FALSE,VALUE(LEFT(Table3[[#This Row],[Violent ]],LEN(Table3[[#This Row],[Violent ]])-1)),VALUE(TRIM(Table3[[#This Row],[Violent ]])))</f>
        <v>200.2</v>
      </c>
      <c r="E7">
        <f>IF(ISNUMBER(VALUE(TRIM(Table3[[#This Row],[Property ]])))=FALSE,VALUE(LEFT(Table3[[#This Row],[Property ]],LEN(Table3[[#This Row],[Property ]])-1)),VALUE(TRIM(Table3[[#This Row],[Property ]])))</f>
        <v>2248.8000000000002</v>
      </c>
      <c r="F7">
        <f>IF(ISNUMBER(VALUE(TRIM(Table3[[#This Row],[Murder ]])))=FALSE,VALUE(LEFT(Table3[[#This Row],[Murder ]],LEN(Table3[[#This Row],[Murder ]])-1)),VALUE(TRIM(Table3[[#This Row],[Murder ]])))</f>
        <v>5.0999999999999996</v>
      </c>
      <c r="G7">
        <f>IF(ISNUMBER(VALUE(TRIM(Table3[[#This Row],[Forcible Rape ]])))=FALSE,VALUE(LEFT(Table3[[#This Row],[Forcible Rape ]],LEN(Table3[[#This Row],[Forcible Rape ]])-1)),VALUE(TRIM(Table3[[#This Row],[Forcible Rape ]])))</f>
        <v>12.1</v>
      </c>
      <c r="H7">
        <f>IF(ISNUMBER(VALUE(TRIM(Table3[[#This Row],[Robbery ]])))=FALSE,VALUE(LEFT(Table3[[#This Row],[Robbery ]],LEN(Table3[[#This Row],[Robbery ]])-1)),VALUE(TRIM(Table3[[#This Row],[Robbery ]])))</f>
        <v>71.7</v>
      </c>
      <c r="I7">
        <f>IF(ISNUMBER(VALUE(TRIM(Table3[[#This Row],[Aggravated assault ]])))=FALSE,VALUE(LEFT(Table3[[#This Row],[Aggravated assault ]],LEN(Table3[[#This Row],[Aggravated assault ]])-1)),VALUE(TRIM(Table3[[#This Row],[Aggravated assault ]])))</f>
        <v>111.3</v>
      </c>
      <c r="J7">
        <f>IF(ISNUMBER(VALUE(TRIM(Table3[[#This Row],[Burglary ]])))=FALSE,VALUE(LEFT(Table3[[#This Row],[Burglary ]],LEN(Table3[[#This Row],[Burglary ]])-1)),VALUE(TRIM(Table3[[#This Row],[Burglary ]])))</f>
        <v>662.7</v>
      </c>
      <c r="K7">
        <f>IF(ISNUMBER(VALUE(TRIM(Table3[[#This Row],[Larceny- Theft ]])))=FALSE,VALUE(LEFT(Table3[[#This Row],[Larceny- Theft ]],LEN(Table3[[#This Row],[Larceny- Theft ]])-1)),VALUE(TRIM(Table3[[#This Row],[Larceny- Theft ]])))</f>
        <v>1329.3</v>
      </c>
      <c r="L7">
        <f>IF(ISNUMBER(VALUE(TRIM(Table3[[#This Row],[Theft ]])))=FALSE,VALUE(LEFT(Table3[[#This Row],[Theft ]],LEN(Table3[[#This Row],[Theft ]])-1)),VALUE(TRIM(Table3[[#This Row],[Theft ]])))</f>
        <v>256.8</v>
      </c>
      <c r="M7">
        <v>743700000000</v>
      </c>
      <c r="N7">
        <f t="shared" si="0"/>
        <v>3842.8944947965647</v>
      </c>
    </row>
    <row r="8" spans="1:14" x14ac:dyDescent="0.3">
      <c r="A8">
        <f>VALUE(LEFT(Table3[[#This Row],[Year ]],LEN(Table3[[#This Row],[Year ]])-1))</f>
        <v>1966</v>
      </c>
      <c r="B8">
        <f>IF(ISNUMBER(VALUE(TRIM(Table3[[#This Row],[Population ]])))=FALSE,VALUE(LEFT(Table3[[#This Row],[Population ]],LEN(Table3[[#This Row],[Population ]])-1)),VALUE(TRIM(Table3[[#This Row],[Population ]])))</f>
        <v>195576000</v>
      </c>
      <c r="C8">
        <f>IF(ISNUMBER(VALUE(TRIM(Table3[[#This Row],[Total ]])))=FALSE,VALUE(LEFT(Table3[[#This Row],[Total ]],LEN(Table3[[#This Row],[Total ]])-1)),VALUE(TRIM(Table3[[#This Row],[Total ]])))</f>
        <v>2670.8</v>
      </c>
      <c r="D8">
        <f>IF(ISNUMBER(VALUE(TRIM(Table3[[#This Row],[Violent ]])))=FALSE,VALUE(LEFT(Table3[[#This Row],[Violent ]],LEN(Table3[[#This Row],[Violent ]])-1)),VALUE(TRIM(Table3[[#This Row],[Violent ]])))</f>
        <v>220</v>
      </c>
      <c r="E8">
        <f>IF(ISNUMBER(VALUE(TRIM(Table3[[#This Row],[Property ]])))=FALSE,VALUE(LEFT(Table3[[#This Row],[Property ]],LEN(Table3[[#This Row],[Property ]])-1)),VALUE(TRIM(Table3[[#This Row],[Property ]])))</f>
        <v>2450.9</v>
      </c>
      <c r="F8">
        <f>IF(ISNUMBER(VALUE(TRIM(Table3[[#This Row],[Murder ]])))=FALSE,VALUE(LEFT(Table3[[#This Row],[Murder ]],LEN(Table3[[#This Row],[Murder ]])-1)),VALUE(TRIM(Table3[[#This Row],[Murder ]])))</f>
        <v>5.6</v>
      </c>
      <c r="G8">
        <f>IF(ISNUMBER(VALUE(TRIM(Table3[[#This Row],[Forcible Rape ]])))=FALSE,VALUE(LEFT(Table3[[#This Row],[Forcible Rape ]],LEN(Table3[[#This Row],[Forcible Rape ]])-1)),VALUE(TRIM(Table3[[#This Row],[Forcible Rape ]])))</f>
        <v>13.2</v>
      </c>
      <c r="H8">
        <f>IF(ISNUMBER(VALUE(TRIM(Table3[[#This Row],[Robbery ]])))=FALSE,VALUE(LEFT(Table3[[#This Row],[Robbery ]],LEN(Table3[[#This Row],[Robbery ]])-1)),VALUE(TRIM(Table3[[#This Row],[Robbery ]])))</f>
        <v>80.8</v>
      </c>
      <c r="I8">
        <f>IF(ISNUMBER(VALUE(TRIM(Table3[[#This Row],[Aggravated assault ]])))=FALSE,VALUE(LEFT(Table3[[#This Row],[Aggravated assault ]],LEN(Table3[[#This Row],[Aggravated assault ]])-1)),VALUE(TRIM(Table3[[#This Row],[Aggravated assault ]])))</f>
        <v>120.3</v>
      </c>
      <c r="J8">
        <f>IF(ISNUMBER(VALUE(TRIM(Table3[[#This Row],[Burglary ]])))=FALSE,VALUE(LEFT(Table3[[#This Row],[Burglary ]],LEN(Table3[[#This Row],[Burglary ]])-1)),VALUE(TRIM(Table3[[#This Row],[Burglary ]])))</f>
        <v>721</v>
      </c>
      <c r="K8">
        <f>IF(ISNUMBER(VALUE(TRIM(Table3[[#This Row],[Larceny- Theft ]])))=FALSE,VALUE(LEFT(Table3[[#This Row],[Larceny- Theft ]],LEN(Table3[[#This Row],[Larceny- Theft ]])-1)),VALUE(TRIM(Table3[[#This Row],[Larceny- Theft ]])))</f>
        <v>1442.9</v>
      </c>
      <c r="L8">
        <f>IF(ISNUMBER(VALUE(TRIM(Table3[[#This Row],[Theft ]])))=FALSE,VALUE(LEFT(Table3[[#This Row],[Theft ]],LEN(Table3[[#This Row],[Theft ]])-1)),VALUE(TRIM(Table3[[#This Row],[Theft ]])))</f>
        <v>286.89999999999998</v>
      </c>
      <c r="M8">
        <v>815000000000</v>
      </c>
      <c r="N8">
        <f t="shared" si="0"/>
        <v>4167.1779768478746</v>
      </c>
    </row>
    <row r="9" spans="1:14" x14ac:dyDescent="0.3">
      <c r="A9">
        <f>VALUE(LEFT(Table3[[#This Row],[Year ]],LEN(Table3[[#This Row],[Year ]])-1))</f>
        <v>1967</v>
      </c>
      <c r="B9">
        <f>IF(ISNUMBER(VALUE(TRIM(Table3[[#This Row],[Population ]])))=FALSE,VALUE(LEFT(Table3[[#This Row],[Population ]],LEN(Table3[[#This Row],[Population ]])-1)),VALUE(TRIM(Table3[[#This Row],[Population ]])))</f>
        <v>197457000</v>
      </c>
      <c r="C9">
        <f>IF(ISNUMBER(VALUE(TRIM(Table3[[#This Row],[Total ]])))=FALSE,VALUE(LEFT(Table3[[#This Row],[Total ]],LEN(Table3[[#This Row],[Total ]])-1)),VALUE(TRIM(Table3[[#This Row],[Total ]])))</f>
        <v>2989.7</v>
      </c>
      <c r="D9">
        <f>IF(ISNUMBER(VALUE(TRIM(Table3[[#This Row],[Violent ]])))=FALSE,VALUE(LEFT(Table3[[#This Row],[Violent ]],LEN(Table3[[#This Row],[Violent ]])-1)),VALUE(TRIM(Table3[[#This Row],[Violent ]])))</f>
        <v>253.2</v>
      </c>
      <c r="E9">
        <f>IF(ISNUMBER(VALUE(TRIM(Table3[[#This Row],[Property ]])))=FALSE,VALUE(LEFT(Table3[[#This Row],[Property ]],LEN(Table3[[#This Row],[Property ]])-1)),VALUE(TRIM(Table3[[#This Row],[Property ]])))</f>
        <v>2736.5</v>
      </c>
      <c r="F9">
        <f>IF(ISNUMBER(VALUE(TRIM(Table3[[#This Row],[Murder ]])))=FALSE,VALUE(LEFT(Table3[[#This Row],[Murder ]],LEN(Table3[[#This Row],[Murder ]])-1)),VALUE(TRIM(Table3[[#This Row],[Murder ]])))</f>
        <v>6.2</v>
      </c>
      <c r="G9">
        <f>IF(ISNUMBER(VALUE(TRIM(Table3[[#This Row],[Forcible Rape ]])))=FALSE,VALUE(LEFT(Table3[[#This Row],[Forcible Rape ]],LEN(Table3[[#This Row],[Forcible Rape ]])-1)),VALUE(TRIM(Table3[[#This Row],[Forcible Rape ]])))</f>
        <v>14</v>
      </c>
      <c r="H9">
        <f>IF(ISNUMBER(VALUE(TRIM(Table3[[#This Row],[Robbery ]])))=FALSE,VALUE(LEFT(Table3[[#This Row],[Robbery ]],LEN(Table3[[#This Row],[Robbery ]])-1)),VALUE(TRIM(Table3[[#This Row],[Robbery ]])))</f>
        <v>102.8</v>
      </c>
      <c r="I9">
        <f>IF(ISNUMBER(VALUE(TRIM(Table3[[#This Row],[Aggravated assault ]])))=FALSE,VALUE(LEFT(Table3[[#This Row],[Aggravated assault ]],LEN(Table3[[#This Row],[Aggravated assault ]])-1)),VALUE(TRIM(Table3[[#This Row],[Aggravated assault ]])))</f>
        <v>130.19999999999999</v>
      </c>
      <c r="J9">
        <f>IF(ISNUMBER(VALUE(TRIM(Table3[[#This Row],[Burglary ]])))=FALSE,VALUE(LEFT(Table3[[#This Row],[Burglary ]],LEN(Table3[[#This Row],[Burglary ]])-1)),VALUE(TRIM(Table3[[#This Row],[Burglary ]])))</f>
        <v>826.6</v>
      </c>
      <c r="K9">
        <f>IF(ISNUMBER(VALUE(TRIM(Table3[[#This Row],[Larceny- Theft ]])))=FALSE,VALUE(LEFT(Table3[[#This Row],[Larceny- Theft ]],LEN(Table3[[#This Row],[Larceny- Theft ]])-1)),VALUE(TRIM(Table3[[#This Row],[Larceny- Theft ]])))</f>
        <v>1575.8</v>
      </c>
      <c r="L9">
        <f>IF(ISNUMBER(VALUE(TRIM(Table3[[#This Row],[Theft ]])))=FALSE,VALUE(LEFT(Table3[[#This Row],[Theft ]],LEN(Table3[[#This Row],[Theft ]])-1)),VALUE(TRIM(Table3[[#This Row],[Theft ]])))</f>
        <v>334.1</v>
      </c>
      <c r="M9">
        <v>861700000000</v>
      </c>
      <c r="N9">
        <f t="shared" si="0"/>
        <v>4363.9881088034354</v>
      </c>
    </row>
    <row r="10" spans="1:14" x14ac:dyDescent="0.3">
      <c r="A10">
        <f>VALUE(LEFT(Table3[[#This Row],[Year ]],LEN(Table3[[#This Row],[Year ]])-1))</f>
        <v>1968</v>
      </c>
      <c r="B10">
        <f>IF(ISNUMBER(VALUE(TRIM(Table3[[#This Row],[Population ]])))=FALSE,VALUE(LEFT(Table3[[#This Row],[Population ]],LEN(Table3[[#This Row],[Population ]])-1)),VALUE(TRIM(Table3[[#This Row],[Population ]])))</f>
        <v>199399000</v>
      </c>
      <c r="C10">
        <f>IF(ISNUMBER(VALUE(TRIM(Table3[[#This Row],[Total ]])))=FALSE,VALUE(LEFT(Table3[[#This Row],[Total ]],LEN(Table3[[#This Row],[Total ]])-1)),VALUE(TRIM(Table3[[#This Row],[Total ]])))</f>
        <v>3370.2</v>
      </c>
      <c r="D10">
        <f>IF(ISNUMBER(VALUE(TRIM(Table3[[#This Row],[Violent ]])))=FALSE,VALUE(LEFT(Table3[[#This Row],[Violent ]],LEN(Table3[[#This Row],[Violent ]])-1)),VALUE(TRIM(Table3[[#This Row],[Violent ]])))</f>
        <v>298.39999999999998</v>
      </c>
      <c r="E10">
        <f>IF(ISNUMBER(VALUE(TRIM(Table3[[#This Row],[Property ]])))=FALSE,VALUE(LEFT(Table3[[#This Row],[Property ]],LEN(Table3[[#This Row],[Property ]])-1)),VALUE(TRIM(Table3[[#This Row],[Property ]])))</f>
        <v>3071.8</v>
      </c>
      <c r="F10">
        <f>IF(ISNUMBER(VALUE(TRIM(Table3[[#This Row],[Murder ]])))=FALSE,VALUE(LEFT(Table3[[#This Row],[Murder ]],LEN(Table3[[#This Row],[Murder ]])-1)),VALUE(TRIM(Table3[[#This Row],[Murder ]])))</f>
        <v>6.9</v>
      </c>
      <c r="G10">
        <f>IF(ISNUMBER(VALUE(TRIM(Table3[[#This Row],[Forcible Rape ]])))=FALSE,VALUE(LEFT(Table3[[#This Row],[Forcible Rape ]],LEN(Table3[[#This Row],[Forcible Rape ]])-1)),VALUE(TRIM(Table3[[#This Row],[Forcible Rape ]])))</f>
        <v>15.9</v>
      </c>
      <c r="H10">
        <f>IF(ISNUMBER(VALUE(TRIM(Table3[[#This Row],[Robbery ]])))=FALSE,VALUE(LEFT(Table3[[#This Row],[Robbery ]],LEN(Table3[[#This Row],[Robbery ]])-1)),VALUE(TRIM(Table3[[#This Row],[Robbery ]])))</f>
        <v>131.80000000000001</v>
      </c>
      <c r="I10">
        <f>IF(ISNUMBER(VALUE(TRIM(Table3[[#This Row],[Aggravated assault ]])))=FALSE,VALUE(LEFT(Table3[[#This Row],[Aggravated assault ]],LEN(Table3[[#This Row],[Aggravated assault ]])-1)),VALUE(TRIM(Table3[[#This Row],[Aggravated assault ]])))</f>
        <v>143.80000000000001</v>
      </c>
      <c r="J10">
        <f>IF(ISNUMBER(VALUE(TRIM(Table3[[#This Row],[Burglary ]])))=FALSE,VALUE(LEFT(Table3[[#This Row],[Burglary ]],LEN(Table3[[#This Row],[Burglary ]])-1)),VALUE(TRIM(Table3[[#This Row],[Burglary ]])))</f>
        <v>932.3</v>
      </c>
      <c r="K10">
        <f>IF(ISNUMBER(VALUE(TRIM(Table3[[#This Row],[Larceny- Theft ]])))=FALSE,VALUE(LEFT(Table3[[#This Row],[Larceny- Theft ]],LEN(Table3[[#This Row],[Larceny- Theft ]])-1)),VALUE(TRIM(Table3[[#This Row],[Larceny- Theft ]])))</f>
        <v>1746.6</v>
      </c>
      <c r="L10">
        <f>IF(ISNUMBER(VALUE(TRIM(Table3[[#This Row],[Theft ]])))=FALSE,VALUE(LEFT(Table3[[#This Row],[Theft ]],LEN(Table3[[#This Row],[Theft ]])-1)),VALUE(TRIM(Table3[[#This Row],[Theft ]])))</f>
        <v>393</v>
      </c>
      <c r="M10">
        <v>942500000000</v>
      </c>
      <c r="N10">
        <f t="shared" si="0"/>
        <v>4726.7037447529829</v>
      </c>
    </row>
    <row r="11" spans="1:14" x14ac:dyDescent="0.3">
      <c r="A11">
        <f>VALUE(LEFT(Table3[[#This Row],[Year ]],LEN(Table3[[#This Row],[Year ]])-1))</f>
        <v>1969</v>
      </c>
      <c r="B11">
        <f>IF(ISNUMBER(VALUE(TRIM(Table3[[#This Row],[Population ]])))=FALSE,VALUE(LEFT(Table3[[#This Row],[Population ]],LEN(Table3[[#This Row],[Population ]])-1)),VALUE(TRIM(Table3[[#This Row],[Population ]])))</f>
        <v>201385000</v>
      </c>
      <c r="C11">
        <f>IF(ISNUMBER(VALUE(TRIM(Table3[[#This Row],[Total ]])))=FALSE,VALUE(LEFT(Table3[[#This Row],[Total ]],LEN(Table3[[#This Row],[Total ]])-1)),VALUE(TRIM(Table3[[#This Row],[Total ]])))</f>
        <v>3680</v>
      </c>
      <c r="D11">
        <f>IF(ISNUMBER(VALUE(TRIM(Table3[[#This Row],[Violent ]])))=FALSE,VALUE(LEFT(Table3[[#This Row],[Violent ]],LEN(Table3[[#This Row],[Violent ]])-1)),VALUE(TRIM(Table3[[#This Row],[Violent ]])))</f>
        <v>328.7</v>
      </c>
      <c r="E11">
        <f>IF(ISNUMBER(VALUE(TRIM(Table3[[#This Row],[Property ]])))=FALSE,VALUE(LEFT(Table3[[#This Row],[Property ]],LEN(Table3[[#This Row],[Property ]])-1)),VALUE(TRIM(Table3[[#This Row],[Property ]])))</f>
        <v>3351.3</v>
      </c>
      <c r="F11">
        <f>IF(ISNUMBER(VALUE(TRIM(Table3[[#This Row],[Murder ]])))=FALSE,VALUE(LEFT(Table3[[#This Row],[Murder ]],LEN(Table3[[#This Row],[Murder ]])-1)),VALUE(TRIM(Table3[[#This Row],[Murder ]])))</f>
        <v>7.3</v>
      </c>
      <c r="G11">
        <f>IF(ISNUMBER(VALUE(TRIM(Table3[[#This Row],[Forcible Rape ]])))=FALSE,VALUE(LEFT(Table3[[#This Row],[Forcible Rape ]],LEN(Table3[[#This Row],[Forcible Rape ]])-1)),VALUE(TRIM(Table3[[#This Row],[Forcible Rape ]])))</f>
        <v>18.5</v>
      </c>
      <c r="H11">
        <f>IF(ISNUMBER(VALUE(TRIM(Table3[[#This Row],[Robbery ]])))=FALSE,VALUE(LEFT(Table3[[#This Row],[Robbery ]],LEN(Table3[[#This Row],[Robbery ]])-1)),VALUE(TRIM(Table3[[#This Row],[Robbery ]])))</f>
        <v>148.4</v>
      </c>
      <c r="I11">
        <f>IF(ISNUMBER(VALUE(TRIM(Table3[[#This Row],[Aggravated assault ]])))=FALSE,VALUE(LEFT(Table3[[#This Row],[Aggravated assault ]],LEN(Table3[[#This Row],[Aggravated assault ]])-1)),VALUE(TRIM(Table3[[#This Row],[Aggravated assault ]])))</f>
        <v>154.5</v>
      </c>
      <c r="J11">
        <f>IF(ISNUMBER(VALUE(TRIM(Table3[[#This Row],[Burglary ]])))=FALSE,VALUE(LEFT(Table3[[#This Row],[Burglary ]],LEN(Table3[[#This Row],[Burglary ]])-1)),VALUE(TRIM(Table3[[#This Row],[Burglary ]])))</f>
        <v>984.1</v>
      </c>
      <c r="K11">
        <f>IF(ISNUMBER(VALUE(TRIM(Table3[[#This Row],[Larceny- Theft ]])))=FALSE,VALUE(LEFT(Table3[[#This Row],[Larceny- Theft ]],LEN(Table3[[#This Row],[Larceny- Theft ]])-1)),VALUE(TRIM(Table3[[#This Row],[Larceny- Theft ]])))</f>
        <v>1930.9</v>
      </c>
      <c r="L11">
        <f>IF(ISNUMBER(VALUE(TRIM(Table3[[#This Row],[Theft ]])))=FALSE,VALUE(LEFT(Table3[[#This Row],[Theft ]],LEN(Table3[[#This Row],[Theft ]])-1)),VALUE(TRIM(Table3[[#This Row],[Theft ]])))</f>
        <v>436.2</v>
      </c>
      <c r="M11">
        <v>1019900000000</v>
      </c>
      <c r="N11">
        <f t="shared" si="0"/>
        <v>5064.4288303498279</v>
      </c>
    </row>
    <row r="12" spans="1:14" x14ac:dyDescent="0.3">
      <c r="A12">
        <f>VALUE(LEFT(Table3[[#This Row],[Year ]],LEN(Table3[[#This Row],[Year ]])-1))</f>
        <v>1970</v>
      </c>
      <c r="B12">
        <f>IF(ISNUMBER(VALUE(TRIM(Table3[[#This Row],[Population ]])))=FALSE,VALUE(LEFT(Table3[[#This Row],[Population ]],LEN(Table3[[#This Row],[Population ]])-1)),VALUE(TRIM(Table3[[#This Row],[Population ]])))</f>
        <v>203235298</v>
      </c>
      <c r="C12">
        <f>IF(ISNUMBER(VALUE(TRIM(Table3[[#This Row],[Total ]])))=FALSE,VALUE(LEFT(Table3[[#This Row],[Total ]],LEN(Table3[[#This Row],[Total ]])-1)),VALUE(TRIM(Table3[[#This Row],[Total ]])))</f>
        <v>3984.5</v>
      </c>
      <c r="D12">
        <f>IF(ISNUMBER(VALUE(TRIM(Table3[[#This Row],[Violent ]])))=FALSE,VALUE(LEFT(Table3[[#This Row],[Violent ]],LEN(Table3[[#This Row],[Violent ]])-1)),VALUE(TRIM(Table3[[#This Row],[Violent ]])))</f>
        <v>363.5</v>
      </c>
      <c r="E12">
        <f>IF(ISNUMBER(VALUE(TRIM(Table3[[#This Row],[Property ]])))=FALSE,VALUE(LEFT(Table3[[#This Row],[Property ]],LEN(Table3[[#This Row],[Property ]])-1)),VALUE(TRIM(Table3[[#This Row],[Property ]])))</f>
        <v>3621</v>
      </c>
      <c r="F12">
        <f>IF(ISNUMBER(VALUE(TRIM(Table3[[#This Row],[Murder ]])))=FALSE,VALUE(LEFT(Table3[[#This Row],[Murder ]],LEN(Table3[[#This Row],[Murder ]])-1)),VALUE(TRIM(Table3[[#This Row],[Murder ]])))</f>
        <v>7.9</v>
      </c>
      <c r="G12">
        <f>IF(ISNUMBER(VALUE(TRIM(Table3[[#This Row],[Forcible Rape ]])))=FALSE,VALUE(LEFT(Table3[[#This Row],[Forcible Rape ]],LEN(Table3[[#This Row],[Forcible Rape ]])-1)),VALUE(TRIM(Table3[[#This Row],[Forcible Rape ]])))</f>
        <v>18.7</v>
      </c>
      <c r="H12">
        <f>IF(ISNUMBER(VALUE(TRIM(Table3[[#This Row],[Robbery ]])))=FALSE,VALUE(LEFT(Table3[[#This Row],[Robbery ]],LEN(Table3[[#This Row],[Robbery ]])-1)),VALUE(TRIM(Table3[[#This Row],[Robbery ]])))</f>
        <v>172.1</v>
      </c>
      <c r="I12">
        <f>IF(ISNUMBER(VALUE(TRIM(Table3[[#This Row],[Aggravated assault ]])))=FALSE,VALUE(LEFT(Table3[[#This Row],[Aggravated assault ]],LEN(Table3[[#This Row],[Aggravated assault ]])-1)),VALUE(TRIM(Table3[[#This Row],[Aggravated assault ]])))</f>
        <v>164.8</v>
      </c>
      <c r="J12">
        <f>IF(ISNUMBER(VALUE(TRIM(Table3[[#This Row],[Burglary ]])))=FALSE,VALUE(LEFT(Table3[[#This Row],[Burglary ]],LEN(Table3[[#This Row],[Burglary ]])-1)),VALUE(TRIM(Table3[[#This Row],[Burglary ]])))</f>
        <v>1084.9000000000001</v>
      </c>
      <c r="K12">
        <f>IF(ISNUMBER(VALUE(TRIM(Table3[[#This Row],[Larceny- Theft ]])))=FALSE,VALUE(LEFT(Table3[[#This Row],[Larceny- Theft ]],LEN(Table3[[#This Row],[Larceny- Theft ]])-1)),VALUE(TRIM(Table3[[#This Row],[Larceny- Theft ]])))</f>
        <v>2079.3000000000002</v>
      </c>
      <c r="L12">
        <f>IF(ISNUMBER(VALUE(TRIM(Table3[[#This Row],[Theft ]])))=FALSE,VALUE(LEFT(Table3[[#This Row],[Theft ]],LEN(Table3[[#This Row],[Theft ]])-1)),VALUE(TRIM(Table3[[#This Row],[Theft ]])))</f>
        <v>456.8</v>
      </c>
      <c r="M12">
        <v>1073303000000</v>
      </c>
      <c r="N12">
        <f t="shared" si="0"/>
        <v>5281.085572054516</v>
      </c>
    </row>
    <row r="13" spans="1:14" x14ac:dyDescent="0.3">
      <c r="A13">
        <f>VALUE(LEFT(Table3[[#This Row],[Year ]],LEN(Table3[[#This Row],[Year ]])-1))</f>
        <v>1971</v>
      </c>
      <c r="B13">
        <f>IF(ISNUMBER(VALUE(TRIM(Table3[[#This Row],[Population ]])))=FALSE,VALUE(LEFT(Table3[[#This Row],[Population ]],LEN(Table3[[#This Row],[Population ]])-1)),VALUE(TRIM(Table3[[#This Row],[Population ]])))</f>
        <v>206212000</v>
      </c>
      <c r="C13">
        <f>IF(ISNUMBER(VALUE(TRIM(Table3[[#This Row],[Total ]])))=FALSE,VALUE(LEFT(Table3[[#This Row],[Total ]],LEN(Table3[[#This Row],[Total ]])-1)),VALUE(TRIM(Table3[[#This Row],[Total ]])))</f>
        <v>4164.7</v>
      </c>
      <c r="D13">
        <f>IF(ISNUMBER(VALUE(TRIM(Table3[[#This Row],[Violent ]])))=FALSE,VALUE(LEFT(Table3[[#This Row],[Violent ]],LEN(Table3[[#This Row],[Violent ]])-1)),VALUE(TRIM(Table3[[#This Row],[Violent ]])))</f>
        <v>396</v>
      </c>
      <c r="E13">
        <f>IF(ISNUMBER(VALUE(TRIM(Table3[[#This Row],[Property ]])))=FALSE,VALUE(LEFT(Table3[[#This Row],[Property ]],LEN(Table3[[#This Row],[Property ]])-1)),VALUE(TRIM(Table3[[#This Row],[Property ]])))</f>
        <v>3768.8</v>
      </c>
      <c r="F13">
        <f>IF(ISNUMBER(VALUE(TRIM(Table3[[#This Row],[Murder ]])))=FALSE,VALUE(LEFT(Table3[[#This Row],[Murder ]],LEN(Table3[[#This Row],[Murder ]])-1)),VALUE(TRIM(Table3[[#This Row],[Murder ]])))</f>
        <v>8.6</v>
      </c>
      <c r="G13">
        <f>IF(ISNUMBER(VALUE(TRIM(Table3[[#This Row],[Forcible Rape ]])))=FALSE,VALUE(LEFT(Table3[[#This Row],[Forcible Rape ]],LEN(Table3[[#This Row],[Forcible Rape ]])-1)),VALUE(TRIM(Table3[[#This Row],[Forcible Rape ]])))</f>
        <v>20.5</v>
      </c>
      <c r="H13">
        <f>IF(ISNUMBER(VALUE(TRIM(Table3[[#This Row],[Robbery ]])))=FALSE,VALUE(LEFT(Table3[[#This Row],[Robbery ]],LEN(Table3[[#This Row],[Robbery ]])-1)),VALUE(TRIM(Table3[[#This Row],[Robbery ]])))</f>
        <v>188</v>
      </c>
      <c r="I13">
        <f>IF(ISNUMBER(VALUE(TRIM(Table3[[#This Row],[Aggravated assault ]])))=FALSE,VALUE(LEFT(Table3[[#This Row],[Aggravated assault ]],LEN(Table3[[#This Row],[Aggravated assault ]])-1)),VALUE(TRIM(Table3[[#This Row],[Aggravated assault ]])))</f>
        <v>178.8</v>
      </c>
      <c r="J13">
        <f>IF(ISNUMBER(VALUE(TRIM(Table3[[#This Row],[Burglary ]])))=FALSE,VALUE(LEFT(Table3[[#This Row],[Burglary ]],LEN(Table3[[#This Row],[Burglary ]])-1)),VALUE(TRIM(Table3[[#This Row],[Burglary ]])))</f>
        <v>1163.5</v>
      </c>
      <c r="K13">
        <f>IF(ISNUMBER(VALUE(TRIM(Table3[[#This Row],[Larceny- Theft ]])))=FALSE,VALUE(LEFT(Table3[[#This Row],[Larceny- Theft ]],LEN(Table3[[#This Row],[Larceny- Theft ]])-1)),VALUE(TRIM(Table3[[#This Row],[Larceny- Theft ]])))</f>
        <v>2145.5</v>
      </c>
      <c r="L13">
        <f>IF(ISNUMBER(VALUE(TRIM(Table3[[#This Row],[Theft ]])))=FALSE,VALUE(LEFT(Table3[[#This Row],[Theft ]],LEN(Table3[[#This Row],[Theft ]])-1)),VALUE(TRIM(Table3[[#This Row],[Theft ]])))</f>
        <v>459.8</v>
      </c>
      <c r="M13">
        <v>1164850000000</v>
      </c>
      <c r="N13">
        <f t="shared" si="0"/>
        <v>5648.7983240548565</v>
      </c>
    </row>
    <row r="14" spans="1:14" x14ac:dyDescent="0.3">
      <c r="A14">
        <f>VALUE(LEFT(Table3[[#This Row],[Year ]],LEN(Table3[[#This Row],[Year ]])-1))</f>
        <v>1972</v>
      </c>
      <c r="B14">
        <f>IF(ISNUMBER(VALUE(TRIM(Table3[[#This Row],[Population ]])))=FALSE,VALUE(LEFT(Table3[[#This Row],[Population ]],LEN(Table3[[#This Row],[Population ]])-1)),VALUE(TRIM(Table3[[#This Row],[Population ]])))</f>
        <v>208230000</v>
      </c>
      <c r="C14">
        <f>IF(ISNUMBER(VALUE(TRIM(Table3[[#This Row],[Total ]])))=FALSE,VALUE(LEFT(Table3[[#This Row],[Total ]],LEN(Table3[[#This Row],[Total ]])-1)),VALUE(TRIM(Table3[[#This Row],[Total ]])))</f>
        <v>3961.4</v>
      </c>
      <c r="D14">
        <f>IF(ISNUMBER(VALUE(TRIM(Table3[[#This Row],[Violent ]])))=FALSE,VALUE(LEFT(Table3[[#This Row],[Violent ]],LEN(Table3[[#This Row],[Violent ]])-1)),VALUE(TRIM(Table3[[#This Row],[Violent ]])))</f>
        <v>401</v>
      </c>
      <c r="E14">
        <f>IF(ISNUMBER(VALUE(TRIM(Table3[[#This Row],[Property ]])))=FALSE,VALUE(LEFT(Table3[[#This Row],[Property ]],LEN(Table3[[#This Row],[Property ]])-1)),VALUE(TRIM(Table3[[#This Row],[Property ]])))</f>
        <v>3560.4</v>
      </c>
      <c r="F14">
        <f>IF(ISNUMBER(VALUE(TRIM(Table3[[#This Row],[Murder ]])))=FALSE,VALUE(LEFT(Table3[[#This Row],[Murder ]],LEN(Table3[[#This Row],[Murder ]])-1)),VALUE(TRIM(Table3[[#This Row],[Murder ]])))</f>
        <v>9</v>
      </c>
      <c r="G14">
        <f>IF(ISNUMBER(VALUE(TRIM(Table3[[#This Row],[Forcible Rape ]])))=FALSE,VALUE(LEFT(Table3[[#This Row],[Forcible Rape ]],LEN(Table3[[#This Row],[Forcible Rape ]])-1)),VALUE(TRIM(Table3[[#This Row],[Forcible Rape ]])))</f>
        <v>22.5</v>
      </c>
      <c r="H14">
        <f>IF(ISNUMBER(VALUE(TRIM(Table3[[#This Row],[Robbery ]])))=FALSE,VALUE(LEFT(Table3[[#This Row],[Robbery ]],LEN(Table3[[#This Row],[Robbery ]])-1)),VALUE(TRIM(Table3[[#This Row],[Robbery ]])))</f>
        <v>180.7</v>
      </c>
      <c r="I14">
        <f>IF(ISNUMBER(VALUE(TRIM(Table3[[#This Row],[Aggravated assault ]])))=FALSE,VALUE(LEFT(Table3[[#This Row],[Aggravated assault ]],LEN(Table3[[#This Row],[Aggravated assault ]])-1)),VALUE(TRIM(Table3[[#This Row],[Aggravated assault ]])))</f>
        <v>188.8</v>
      </c>
      <c r="J14">
        <f>IF(ISNUMBER(VALUE(TRIM(Table3[[#This Row],[Burglary ]])))=FALSE,VALUE(LEFT(Table3[[#This Row],[Burglary ]],LEN(Table3[[#This Row],[Burglary ]])-1)),VALUE(TRIM(Table3[[#This Row],[Burglary ]])))</f>
        <v>1140.8</v>
      </c>
      <c r="K14">
        <f>IF(ISNUMBER(VALUE(TRIM(Table3[[#This Row],[Larceny- Theft ]])))=FALSE,VALUE(LEFT(Table3[[#This Row],[Larceny- Theft ]],LEN(Table3[[#This Row],[Larceny- Theft ]])-1)),VALUE(TRIM(Table3[[#This Row],[Larceny- Theft ]])))</f>
        <v>1993.6</v>
      </c>
      <c r="L14">
        <f>IF(ISNUMBER(VALUE(TRIM(Table3[[#This Row],[Theft ]])))=FALSE,VALUE(LEFT(Table3[[#This Row],[Theft ]],LEN(Table3[[#This Row],[Theft ]])-1)),VALUE(TRIM(Table3[[#This Row],[Theft ]])))</f>
        <v>426.1</v>
      </c>
      <c r="M14">
        <v>1279110000000</v>
      </c>
      <c r="N14">
        <f t="shared" si="0"/>
        <v>6142.7748163088891</v>
      </c>
    </row>
    <row r="15" spans="1:14" x14ac:dyDescent="0.3">
      <c r="A15">
        <f>VALUE(LEFT(Table3[[#This Row],[Year ]],LEN(Table3[[#This Row],[Year ]])-1))</f>
        <v>1973</v>
      </c>
      <c r="B15">
        <f>IF(ISNUMBER(VALUE(TRIM(Table3[[#This Row],[Population ]])))=FALSE,VALUE(LEFT(Table3[[#This Row],[Population ]],LEN(Table3[[#This Row],[Population ]])-1)),VALUE(TRIM(Table3[[#This Row],[Population ]])))</f>
        <v>209851000</v>
      </c>
      <c r="C15">
        <f>IF(ISNUMBER(VALUE(TRIM(Table3[[#This Row],[Total ]])))=FALSE,VALUE(LEFT(Table3[[#This Row],[Total ]],LEN(Table3[[#This Row],[Total ]])-1)),VALUE(TRIM(Table3[[#This Row],[Total ]])))</f>
        <v>4154.3999999999996</v>
      </c>
      <c r="D15">
        <f>IF(ISNUMBER(VALUE(TRIM(Table3[[#This Row],[Violent ]])))=FALSE,VALUE(LEFT(Table3[[#This Row],[Violent ]],LEN(Table3[[#This Row],[Violent ]])-1)),VALUE(TRIM(Table3[[#This Row],[Violent ]])))</f>
        <v>417.4</v>
      </c>
      <c r="E15">
        <f>IF(ISNUMBER(VALUE(TRIM(Table3[[#This Row],[Property ]])))=FALSE,VALUE(LEFT(Table3[[#This Row],[Property ]],LEN(Table3[[#This Row],[Property ]])-1)),VALUE(TRIM(Table3[[#This Row],[Property ]])))</f>
        <v>3737</v>
      </c>
      <c r="F15">
        <f>IF(ISNUMBER(VALUE(TRIM(Table3[[#This Row],[Murder ]])))=FALSE,VALUE(LEFT(Table3[[#This Row],[Murder ]],LEN(Table3[[#This Row],[Murder ]])-1)),VALUE(TRIM(Table3[[#This Row],[Murder ]])))</f>
        <v>9.4</v>
      </c>
      <c r="G15">
        <f>IF(ISNUMBER(VALUE(TRIM(Table3[[#This Row],[Forcible Rape ]])))=FALSE,VALUE(LEFT(Table3[[#This Row],[Forcible Rape ]],LEN(Table3[[#This Row],[Forcible Rape ]])-1)),VALUE(TRIM(Table3[[#This Row],[Forcible Rape ]])))</f>
        <v>24.5</v>
      </c>
      <c r="H15">
        <f>IF(ISNUMBER(VALUE(TRIM(Table3[[#This Row],[Robbery ]])))=FALSE,VALUE(LEFT(Table3[[#This Row],[Robbery ]],LEN(Table3[[#This Row],[Robbery ]])-1)),VALUE(TRIM(Table3[[#This Row],[Robbery ]])))</f>
        <v>183.1</v>
      </c>
      <c r="I15">
        <f>IF(ISNUMBER(VALUE(TRIM(Table3[[#This Row],[Aggravated assault ]])))=FALSE,VALUE(LEFT(Table3[[#This Row],[Aggravated assault ]],LEN(Table3[[#This Row],[Aggravated assault ]])-1)),VALUE(TRIM(Table3[[#This Row],[Aggravated assault ]])))</f>
        <v>200.5</v>
      </c>
      <c r="J15">
        <f>IF(ISNUMBER(VALUE(TRIM(Table3[[#This Row],[Burglary ]])))=FALSE,VALUE(LEFT(Table3[[#This Row],[Burglary ]],LEN(Table3[[#This Row],[Burglary ]])-1)),VALUE(TRIM(Table3[[#This Row],[Burglary ]])))</f>
        <v>1222.5</v>
      </c>
      <c r="K15">
        <f>IF(ISNUMBER(VALUE(TRIM(Table3[[#This Row],[Larceny- Theft ]])))=FALSE,VALUE(LEFT(Table3[[#This Row],[Larceny- Theft ]],LEN(Table3[[#This Row],[Larceny- Theft ]])-1)),VALUE(TRIM(Table3[[#This Row],[Larceny- Theft ]])))</f>
        <v>2071.9</v>
      </c>
      <c r="L15">
        <f>IF(ISNUMBER(VALUE(TRIM(Table3[[#This Row],[Theft ]])))=FALSE,VALUE(LEFT(Table3[[#This Row],[Theft ]],LEN(Table3[[#This Row],[Theft ]])-1)),VALUE(TRIM(Table3[[#This Row],[Theft ]])))</f>
        <v>442.6</v>
      </c>
      <c r="M15">
        <v>1425376000000</v>
      </c>
      <c r="N15">
        <f t="shared" si="0"/>
        <v>6792.3240775597924</v>
      </c>
    </row>
    <row r="16" spans="1:14" x14ac:dyDescent="0.3">
      <c r="A16">
        <f>VALUE(LEFT(Table3[[#This Row],[Year ]],LEN(Table3[[#This Row],[Year ]])-1))</f>
        <v>1974</v>
      </c>
      <c r="B16">
        <f>IF(ISNUMBER(VALUE(TRIM(Table3[[#This Row],[Population ]])))=FALSE,VALUE(LEFT(Table3[[#This Row],[Population ]],LEN(Table3[[#This Row],[Population ]])-1)),VALUE(TRIM(Table3[[#This Row],[Population ]])))</f>
        <v>211392000</v>
      </c>
      <c r="C16">
        <f>IF(ISNUMBER(VALUE(TRIM(Table3[[#This Row],[Total ]])))=FALSE,VALUE(LEFT(Table3[[#This Row],[Total ]],LEN(Table3[[#This Row],[Total ]])-1)),VALUE(TRIM(Table3[[#This Row],[Total ]])))</f>
        <v>4850.3999999999996</v>
      </c>
      <c r="D16">
        <f>IF(ISNUMBER(VALUE(TRIM(Table3[[#This Row],[Violent ]])))=FALSE,VALUE(LEFT(Table3[[#This Row],[Violent ]],LEN(Table3[[#This Row],[Violent ]])-1)),VALUE(TRIM(Table3[[#This Row],[Violent ]])))</f>
        <v>461.1</v>
      </c>
      <c r="E16">
        <f>IF(ISNUMBER(VALUE(TRIM(Table3[[#This Row],[Property ]])))=FALSE,VALUE(LEFT(Table3[[#This Row],[Property ]],LEN(Table3[[#This Row],[Property ]])-1)),VALUE(TRIM(Table3[[#This Row],[Property ]])))</f>
        <v>4389.3</v>
      </c>
      <c r="F16">
        <f>IF(ISNUMBER(VALUE(TRIM(Table3[[#This Row],[Murder ]])))=FALSE,VALUE(LEFT(Table3[[#This Row],[Murder ]],LEN(Table3[[#This Row],[Murder ]])-1)),VALUE(TRIM(Table3[[#This Row],[Murder ]])))</f>
        <v>9.8000000000000007</v>
      </c>
      <c r="G16">
        <f>IF(ISNUMBER(VALUE(TRIM(Table3[[#This Row],[Forcible Rape ]])))=FALSE,VALUE(LEFT(Table3[[#This Row],[Forcible Rape ]],LEN(Table3[[#This Row],[Forcible Rape ]])-1)),VALUE(TRIM(Table3[[#This Row],[Forcible Rape ]])))</f>
        <v>26.2</v>
      </c>
      <c r="H16">
        <f>IF(ISNUMBER(VALUE(TRIM(Table3[[#This Row],[Robbery ]])))=FALSE,VALUE(LEFT(Table3[[#This Row],[Robbery ]],LEN(Table3[[#This Row],[Robbery ]])-1)),VALUE(TRIM(Table3[[#This Row],[Robbery ]])))</f>
        <v>209.3</v>
      </c>
      <c r="I16">
        <f>IF(ISNUMBER(VALUE(TRIM(Table3[[#This Row],[Aggravated assault ]])))=FALSE,VALUE(LEFT(Table3[[#This Row],[Aggravated assault ]],LEN(Table3[[#This Row],[Aggravated assault ]])-1)),VALUE(TRIM(Table3[[#This Row],[Aggravated assault ]])))</f>
        <v>215.8</v>
      </c>
      <c r="J16">
        <f>IF(ISNUMBER(VALUE(TRIM(Table3[[#This Row],[Burglary ]])))=FALSE,VALUE(LEFT(Table3[[#This Row],[Burglary ]],LEN(Table3[[#This Row],[Burglary ]])-1)),VALUE(TRIM(Table3[[#This Row],[Burglary ]])))</f>
        <v>1437.7</v>
      </c>
      <c r="K16">
        <f>IF(ISNUMBER(VALUE(TRIM(Table3[[#This Row],[Larceny- Theft ]])))=FALSE,VALUE(LEFT(Table3[[#This Row],[Larceny- Theft ]],LEN(Table3[[#This Row],[Larceny- Theft ]])-1)),VALUE(TRIM(Table3[[#This Row],[Larceny- Theft ]])))</f>
        <v>2489.5</v>
      </c>
      <c r="L16">
        <f>IF(ISNUMBER(VALUE(TRIM(Table3[[#This Row],[Theft ]])))=FALSE,VALUE(LEFT(Table3[[#This Row],[Theft ]],LEN(Table3[[#This Row],[Theft ]])-1)),VALUE(TRIM(Table3[[#This Row],[Theft ]])))</f>
        <v>462.2</v>
      </c>
      <c r="M16">
        <v>1545243000000</v>
      </c>
      <c r="N16">
        <f t="shared" si="0"/>
        <v>7309.8461625794735</v>
      </c>
    </row>
    <row r="17" spans="1:14" x14ac:dyDescent="0.3">
      <c r="A17">
        <f>VALUE(LEFT(Table3[[#This Row],[Year ]],LEN(Table3[[#This Row],[Year ]])-1))</f>
        <v>1975</v>
      </c>
      <c r="B17">
        <f>IF(ISNUMBER(VALUE(TRIM(Table3[[#This Row],[Population ]])))=FALSE,VALUE(LEFT(Table3[[#This Row],[Population ]],LEN(Table3[[#This Row],[Population ]])-1)),VALUE(TRIM(Table3[[#This Row],[Population ]])))</f>
        <v>213124000</v>
      </c>
      <c r="C17">
        <f>IF(ISNUMBER(VALUE(TRIM(Table3[[#This Row],[Total ]])))=FALSE,VALUE(LEFT(Table3[[#This Row],[Total ]],LEN(Table3[[#This Row],[Total ]])-1)),VALUE(TRIM(Table3[[#This Row],[Total ]])))</f>
        <v>5298.5</v>
      </c>
      <c r="D17">
        <f>IF(ISNUMBER(VALUE(TRIM(Table3[[#This Row],[Violent ]])))=FALSE,VALUE(LEFT(Table3[[#This Row],[Violent ]],LEN(Table3[[#This Row],[Violent ]])-1)),VALUE(TRIM(Table3[[#This Row],[Violent ]])))</f>
        <v>487.8</v>
      </c>
      <c r="E17">
        <f>IF(ISNUMBER(VALUE(TRIM(Table3[[#This Row],[Property ]])))=FALSE,VALUE(LEFT(Table3[[#This Row],[Property ]],LEN(Table3[[#This Row],[Property ]])-1)),VALUE(TRIM(Table3[[#This Row],[Property ]])))</f>
        <v>4810.7</v>
      </c>
      <c r="F17">
        <f>IF(ISNUMBER(VALUE(TRIM(Table3[[#This Row],[Murder ]])))=FALSE,VALUE(LEFT(Table3[[#This Row],[Murder ]],LEN(Table3[[#This Row],[Murder ]])-1)),VALUE(TRIM(Table3[[#This Row],[Murder ]])))</f>
        <v>9.6</v>
      </c>
      <c r="G17">
        <f>IF(ISNUMBER(VALUE(TRIM(Table3[[#This Row],[Forcible Rape ]])))=FALSE,VALUE(LEFT(Table3[[#This Row],[Forcible Rape ]],LEN(Table3[[#This Row],[Forcible Rape ]])-1)),VALUE(TRIM(Table3[[#This Row],[Forcible Rape ]])))</f>
        <v>26.3</v>
      </c>
      <c r="H17">
        <f>IF(ISNUMBER(VALUE(TRIM(Table3[[#This Row],[Robbery ]])))=FALSE,VALUE(LEFT(Table3[[#This Row],[Robbery ]],LEN(Table3[[#This Row],[Robbery ]])-1)),VALUE(TRIM(Table3[[#This Row],[Robbery ]])))</f>
        <v>220.8</v>
      </c>
      <c r="I17">
        <f>IF(ISNUMBER(VALUE(TRIM(Table3[[#This Row],[Aggravated assault ]])))=FALSE,VALUE(LEFT(Table3[[#This Row],[Aggravated assault ]],LEN(Table3[[#This Row],[Aggravated assault ]])-1)),VALUE(TRIM(Table3[[#This Row],[Aggravated assault ]])))</f>
        <v>231.1</v>
      </c>
      <c r="J17">
        <f>IF(ISNUMBER(VALUE(TRIM(Table3[[#This Row],[Burglary ]])))=FALSE,VALUE(LEFT(Table3[[#This Row],[Burglary ]],LEN(Table3[[#This Row],[Burglary ]])-1)),VALUE(TRIM(Table3[[#This Row],[Burglary ]])))</f>
        <v>1532.1</v>
      </c>
      <c r="K17">
        <f>IF(ISNUMBER(VALUE(TRIM(Table3[[#This Row],[Larceny- Theft ]])))=FALSE,VALUE(LEFT(Table3[[#This Row],[Larceny- Theft ]],LEN(Table3[[#This Row],[Larceny- Theft ]])-1)),VALUE(TRIM(Table3[[#This Row],[Larceny- Theft ]])))</f>
        <v>2804.8</v>
      </c>
      <c r="L17">
        <f>IF(ISNUMBER(VALUE(TRIM(Table3[[#This Row],[Theft ]])))=FALSE,VALUE(LEFT(Table3[[#This Row],[Theft ]],LEN(Table3[[#This Row],[Theft ]])-1)),VALUE(TRIM(Table3[[#This Row],[Theft ]])))</f>
        <v>473.7</v>
      </c>
      <c r="M17">
        <v>1684904000000</v>
      </c>
      <c r="N17">
        <f t="shared" si="0"/>
        <v>7905.7450122933133</v>
      </c>
    </row>
    <row r="18" spans="1:14" x14ac:dyDescent="0.3">
      <c r="A18">
        <f>VALUE(LEFT(Table3[[#This Row],[Year ]],LEN(Table3[[#This Row],[Year ]])-1))</f>
        <v>1976</v>
      </c>
      <c r="B18">
        <f>IF(ISNUMBER(VALUE(TRIM(Table3[[#This Row],[Population ]])))=FALSE,VALUE(LEFT(Table3[[#This Row],[Population ]],LEN(Table3[[#This Row],[Population ]])-1)),VALUE(TRIM(Table3[[#This Row],[Population ]])))</f>
        <v>214659000</v>
      </c>
      <c r="C18">
        <f>IF(ISNUMBER(VALUE(TRIM(Table3[[#This Row],[Total ]])))=FALSE,VALUE(LEFT(Table3[[#This Row],[Total ]],LEN(Table3[[#This Row],[Total ]])-1)),VALUE(TRIM(Table3[[#This Row],[Total ]])))</f>
        <v>5287.3</v>
      </c>
      <c r="D18">
        <f>IF(ISNUMBER(VALUE(TRIM(Table3[[#This Row],[Violent ]])))=FALSE,VALUE(LEFT(Table3[[#This Row],[Violent ]],LEN(Table3[[#This Row],[Violent ]])-1)),VALUE(TRIM(Table3[[#This Row],[Violent ]])))</f>
        <v>467.8</v>
      </c>
      <c r="E18">
        <f>IF(ISNUMBER(VALUE(TRIM(Table3[[#This Row],[Property ]])))=FALSE,VALUE(LEFT(Table3[[#This Row],[Property ]],LEN(Table3[[#This Row],[Property ]])-1)),VALUE(TRIM(Table3[[#This Row],[Property ]])))</f>
        <v>4819.5</v>
      </c>
      <c r="F18">
        <f>IF(ISNUMBER(VALUE(TRIM(Table3[[#This Row],[Murder ]])))=FALSE,VALUE(LEFT(Table3[[#This Row],[Murder ]],LEN(Table3[[#This Row],[Murder ]])-1)),VALUE(TRIM(Table3[[#This Row],[Murder ]])))</f>
        <v>8.6999999999999993</v>
      </c>
      <c r="G18">
        <f>IF(ISNUMBER(VALUE(TRIM(Table3[[#This Row],[Forcible Rape ]])))=FALSE,VALUE(LEFT(Table3[[#This Row],[Forcible Rape ]],LEN(Table3[[#This Row],[Forcible Rape ]])-1)),VALUE(TRIM(Table3[[#This Row],[Forcible Rape ]])))</f>
        <v>26.6</v>
      </c>
      <c r="H18">
        <f>IF(ISNUMBER(VALUE(TRIM(Table3[[#This Row],[Robbery ]])))=FALSE,VALUE(LEFT(Table3[[#This Row],[Robbery ]],LEN(Table3[[#This Row],[Robbery ]])-1)),VALUE(TRIM(Table3[[#This Row],[Robbery ]])))</f>
        <v>199.3</v>
      </c>
      <c r="I18">
        <f>IF(ISNUMBER(VALUE(TRIM(Table3[[#This Row],[Aggravated assault ]])))=FALSE,VALUE(LEFT(Table3[[#This Row],[Aggravated assault ]],LEN(Table3[[#This Row],[Aggravated assault ]])-1)),VALUE(TRIM(Table3[[#This Row],[Aggravated assault ]])))</f>
        <v>233.2</v>
      </c>
      <c r="J18">
        <f>IF(ISNUMBER(VALUE(TRIM(Table3[[#This Row],[Burglary ]])))=FALSE,VALUE(LEFT(Table3[[#This Row],[Burglary ]],LEN(Table3[[#This Row],[Burglary ]])-1)),VALUE(TRIM(Table3[[#This Row],[Burglary ]])))</f>
        <v>1448.2</v>
      </c>
      <c r="K18">
        <f>IF(ISNUMBER(VALUE(TRIM(Table3[[#This Row],[Larceny- Theft ]])))=FALSE,VALUE(LEFT(Table3[[#This Row],[Larceny- Theft ]],LEN(Table3[[#This Row],[Larceny- Theft ]])-1)),VALUE(TRIM(Table3[[#This Row],[Larceny- Theft ]])))</f>
        <v>2921.3</v>
      </c>
      <c r="L18">
        <f>IF(ISNUMBER(VALUE(TRIM(Table3[[#This Row],[Theft ]])))=FALSE,VALUE(LEFT(Table3[[#This Row],[Theft ]],LEN(Table3[[#This Row],[Theft ]])-1)),VALUE(TRIM(Table3[[#This Row],[Theft ]])))</f>
        <v>450</v>
      </c>
      <c r="M18">
        <v>1873412000000</v>
      </c>
      <c r="N18">
        <f t="shared" si="0"/>
        <v>8727.3862265267235</v>
      </c>
    </row>
    <row r="19" spans="1:14" x14ac:dyDescent="0.3">
      <c r="A19">
        <f>VALUE(LEFT(Table3[[#This Row],[Year ]],LEN(Table3[[#This Row],[Year ]])-1))</f>
        <v>1977</v>
      </c>
      <c r="B19">
        <f>IF(ISNUMBER(VALUE(TRIM(Table3[[#This Row],[Population ]])))=FALSE,VALUE(LEFT(Table3[[#This Row],[Population ]],LEN(Table3[[#This Row],[Population ]])-1)),VALUE(TRIM(Table3[[#This Row],[Population ]])))</f>
        <v>216332000</v>
      </c>
      <c r="C19">
        <f>IF(ISNUMBER(VALUE(TRIM(Table3[[#This Row],[Total ]])))=FALSE,VALUE(LEFT(Table3[[#This Row],[Total ]],LEN(Table3[[#This Row],[Total ]])-1)),VALUE(TRIM(Table3[[#This Row],[Total ]])))</f>
        <v>5077.6000000000004</v>
      </c>
      <c r="D19">
        <f>IF(ISNUMBER(VALUE(TRIM(Table3[[#This Row],[Violent ]])))=FALSE,VALUE(LEFT(Table3[[#This Row],[Violent ]],LEN(Table3[[#This Row],[Violent ]])-1)),VALUE(TRIM(Table3[[#This Row],[Violent ]])))</f>
        <v>475.9</v>
      </c>
      <c r="E19">
        <f>IF(ISNUMBER(VALUE(TRIM(Table3[[#This Row],[Property ]])))=FALSE,VALUE(LEFT(Table3[[#This Row],[Property ]],LEN(Table3[[#This Row],[Property ]])-1)),VALUE(TRIM(Table3[[#This Row],[Property ]])))</f>
        <v>4601.7</v>
      </c>
      <c r="F19">
        <f>IF(ISNUMBER(VALUE(TRIM(Table3[[#This Row],[Murder ]])))=FALSE,VALUE(LEFT(Table3[[#This Row],[Murder ]],LEN(Table3[[#This Row],[Murder ]])-1)),VALUE(TRIM(Table3[[#This Row],[Murder ]])))</f>
        <v>8.8000000000000007</v>
      </c>
      <c r="G19">
        <f>IF(ISNUMBER(VALUE(TRIM(Table3[[#This Row],[Forcible Rape ]])))=FALSE,VALUE(LEFT(Table3[[#This Row],[Forcible Rape ]],LEN(Table3[[#This Row],[Forcible Rape ]])-1)),VALUE(TRIM(Table3[[#This Row],[Forcible Rape ]])))</f>
        <v>29.4</v>
      </c>
      <c r="H19">
        <f>IF(ISNUMBER(VALUE(TRIM(Table3[[#This Row],[Robbery ]])))=FALSE,VALUE(LEFT(Table3[[#This Row],[Robbery ]],LEN(Table3[[#This Row],[Robbery ]])-1)),VALUE(TRIM(Table3[[#This Row],[Robbery ]])))</f>
        <v>190.7</v>
      </c>
      <c r="I19">
        <f>IF(ISNUMBER(VALUE(TRIM(Table3[[#This Row],[Aggravated assault ]])))=FALSE,VALUE(LEFT(Table3[[#This Row],[Aggravated assault ]],LEN(Table3[[#This Row],[Aggravated assault ]])-1)),VALUE(TRIM(Table3[[#This Row],[Aggravated assault ]])))</f>
        <v>247</v>
      </c>
      <c r="J19">
        <f>IF(ISNUMBER(VALUE(TRIM(Table3[[#This Row],[Burglary ]])))=FALSE,VALUE(LEFT(Table3[[#This Row],[Burglary ]],LEN(Table3[[#This Row],[Burglary ]])-1)),VALUE(TRIM(Table3[[#This Row],[Burglary ]])))</f>
        <v>1419.8</v>
      </c>
      <c r="K19">
        <f>IF(ISNUMBER(VALUE(TRIM(Table3[[#This Row],[Larceny- Theft ]])))=FALSE,VALUE(LEFT(Table3[[#This Row],[Larceny- Theft ]],LEN(Table3[[#This Row],[Larceny- Theft ]])-1)),VALUE(TRIM(Table3[[#This Row],[Larceny- Theft ]])))</f>
        <v>2729.9</v>
      </c>
      <c r="L19">
        <f>IF(ISNUMBER(VALUE(TRIM(Table3[[#This Row],[Theft ]])))=FALSE,VALUE(LEFT(Table3[[#This Row],[Theft ]],LEN(Table3[[#This Row],[Theft ]])-1)),VALUE(TRIM(Table3[[#This Row],[Theft ]])))</f>
        <v>451.9</v>
      </c>
      <c r="M19">
        <v>2081826000000</v>
      </c>
      <c r="N19">
        <f t="shared" si="0"/>
        <v>9623.2919771462384</v>
      </c>
    </row>
    <row r="20" spans="1:14" x14ac:dyDescent="0.3">
      <c r="A20">
        <f>VALUE(LEFT(Table3[[#This Row],[Year ]],LEN(Table3[[#This Row],[Year ]])-1))</f>
        <v>1978</v>
      </c>
      <c r="B20">
        <f>IF(ISNUMBER(VALUE(TRIM(Table3[[#This Row],[Population ]])))=FALSE,VALUE(LEFT(Table3[[#This Row],[Population ]],LEN(Table3[[#This Row],[Population ]])-1)),VALUE(TRIM(Table3[[#This Row],[Population ]])))</f>
        <v>218059000</v>
      </c>
      <c r="C20">
        <f>IF(ISNUMBER(VALUE(TRIM(Table3[[#This Row],[Total ]])))=FALSE,VALUE(LEFT(Table3[[#This Row],[Total ]],LEN(Table3[[#This Row],[Total ]])-1)),VALUE(TRIM(Table3[[#This Row],[Total ]])))</f>
        <v>5140.3999999999996</v>
      </c>
      <c r="D20">
        <f>IF(ISNUMBER(VALUE(TRIM(Table3[[#This Row],[Violent ]])))=FALSE,VALUE(LEFT(Table3[[#This Row],[Violent ]],LEN(Table3[[#This Row],[Violent ]])-1)),VALUE(TRIM(Table3[[#This Row],[Violent ]])))</f>
        <v>497.8</v>
      </c>
      <c r="E20">
        <f>IF(ISNUMBER(VALUE(TRIM(Table3[[#This Row],[Property ]])))=FALSE,VALUE(LEFT(Table3[[#This Row],[Property ]],LEN(Table3[[#This Row],[Property ]])-1)),VALUE(TRIM(Table3[[#This Row],[Property ]])))</f>
        <v>4642.5</v>
      </c>
      <c r="F20">
        <f>IF(ISNUMBER(VALUE(TRIM(Table3[[#This Row],[Murder ]])))=FALSE,VALUE(LEFT(Table3[[#This Row],[Murder ]],LEN(Table3[[#This Row],[Murder ]])-1)),VALUE(TRIM(Table3[[#This Row],[Murder ]])))</f>
        <v>9</v>
      </c>
      <c r="G20">
        <f>IF(ISNUMBER(VALUE(TRIM(Table3[[#This Row],[Forcible Rape ]])))=FALSE,VALUE(LEFT(Table3[[#This Row],[Forcible Rape ]],LEN(Table3[[#This Row],[Forcible Rape ]])-1)),VALUE(TRIM(Table3[[#This Row],[Forcible Rape ]])))</f>
        <v>31</v>
      </c>
      <c r="H20">
        <f>IF(ISNUMBER(VALUE(TRIM(Table3[[#This Row],[Robbery ]])))=FALSE,VALUE(LEFT(Table3[[#This Row],[Robbery ]],LEN(Table3[[#This Row],[Robbery ]])-1)),VALUE(TRIM(Table3[[#This Row],[Robbery ]])))</f>
        <v>195.8</v>
      </c>
      <c r="I20">
        <f>IF(ISNUMBER(VALUE(TRIM(Table3[[#This Row],[Aggravated assault ]])))=FALSE,VALUE(LEFT(Table3[[#This Row],[Aggravated assault ]],LEN(Table3[[#This Row],[Aggravated assault ]])-1)),VALUE(TRIM(Table3[[#This Row],[Aggravated assault ]])))</f>
        <v>262.10000000000002</v>
      </c>
      <c r="J20">
        <f>IF(ISNUMBER(VALUE(TRIM(Table3[[#This Row],[Burglary ]])))=FALSE,VALUE(LEFT(Table3[[#This Row],[Burglary ]],LEN(Table3[[#This Row],[Burglary ]])-1)),VALUE(TRIM(Table3[[#This Row],[Burglary ]])))</f>
        <v>1434.6</v>
      </c>
      <c r="K20">
        <f>IF(ISNUMBER(VALUE(TRIM(Table3[[#This Row],[Larceny- Theft ]])))=FALSE,VALUE(LEFT(Table3[[#This Row],[Larceny- Theft ]],LEN(Table3[[#This Row],[Larceny- Theft ]])-1)),VALUE(TRIM(Table3[[#This Row],[Larceny- Theft ]])))</f>
        <v>2747.4</v>
      </c>
      <c r="L20">
        <f>IF(ISNUMBER(VALUE(TRIM(Table3[[#This Row],[Theft ]])))=FALSE,VALUE(LEFT(Table3[[#This Row],[Theft ]],LEN(Table3[[#This Row],[Theft ]])-1)),VALUE(TRIM(Table3[[#This Row],[Theft ]])))</f>
        <v>460.5</v>
      </c>
      <c r="M20">
        <v>2351599000000</v>
      </c>
      <c r="N20">
        <f t="shared" si="0"/>
        <v>10784.232707661688</v>
      </c>
    </row>
    <row r="21" spans="1:14" x14ac:dyDescent="0.3">
      <c r="A21">
        <f>VALUE(LEFT(Table3[[#This Row],[Year ]],LEN(Table3[[#This Row],[Year ]])-1))</f>
        <v>1979</v>
      </c>
      <c r="B21">
        <f>IF(ISNUMBER(VALUE(TRIM(Table3[[#This Row],[Population ]])))=FALSE,VALUE(LEFT(Table3[[#This Row],[Population ]],LEN(Table3[[#This Row],[Population ]])-1)),VALUE(TRIM(Table3[[#This Row],[Population ]])))</f>
        <v>220099000</v>
      </c>
      <c r="C21">
        <f>IF(ISNUMBER(VALUE(TRIM(Table3[[#This Row],[Total ]])))=FALSE,VALUE(LEFT(Table3[[#This Row],[Total ]],LEN(Table3[[#This Row],[Total ]])-1)),VALUE(TRIM(Table3[[#This Row],[Total ]])))</f>
        <v>5565.5</v>
      </c>
      <c r="D21">
        <f>IF(ISNUMBER(VALUE(TRIM(Table3[[#This Row],[Violent ]])))=FALSE,VALUE(LEFT(Table3[[#This Row],[Violent ]],LEN(Table3[[#This Row],[Violent ]])-1)),VALUE(TRIM(Table3[[#This Row],[Violent ]])))</f>
        <v>548.9</v>
      </c>
      <c r="E21">
        <f>IF(ISNUMBER(VALUE(TRIM(Table3[[#This Row],[Property ]])))=FALSE,VALUE(LEFT(Table3[[#This Row],[Property ]],LEN(Table3[[#This Row],[Property ]])-1)),VALUE(TRIM(Table3[[#This Row],[Property ]])))</f>
        <v>5016.6000000000004</v>
      </c>
      <c r="F21">
        <f>IF(ISNUMBER(VALUE(TRIM(Table3[[#This Row],[Murder ]])))=FALSE,VALUE(LEFT(Table3[[#This Row],[Murder ]],LEN(Table3[[#This Row],[Murder ]])-1)),VALUE(TRIM(Table3[[#This Row],[Murder ]])))</f>
        <v>9.8000000000000007</v>
      </c>
      <c r="G21">
        <f>IF(ISNUMBER(VALUE(TRIM(Table3[[#This Row],[Forcible Rape ]])))=FALSE,VALUE(LEFT(Table3[[#This Row],[Forcible Rape ]],LEN(Table3[[#This Row],[Forcible Rape ]])-1)),VALUE(TRIM(Table3[[#This Row],[Forcible Rape ]])))</f>
        <v>34.700000000000003</v>
      </c>
      <c r="H21">
        <f>IF(ISNUMBER(VALUE(TRIM(Table3[[#This Row],[Robbery ]])))=FALSE,VALUE(LEFT(Table3[[#This Row],[Robbery ]],LEN(Table3[[#This Row],[Robbery ]])-1)),VALUE(TRIM(Table3[[#This Row],[Robbery ]])))</f>
        <v>218.4</v>
      </c>
      <c r="I21">
        <f>IF(ISNUMBER(VALUE(TRIM(Table3[[#This Row],[Aggravated assault ]])))=FALSE,VALUE(LEFT(Table3[[#This Row],[Aggravated assault ]],LEN(Table3[[#This Row],[Aggravated assault ]])-1)),VALUE(TRIM(Table3[[#This Row],[Aggravated assault ]])))</f>
        <v>286</v>
      </c>
      <c r="J21">
        <f>IF(ISNUMBER(VALUE(TRIM(Table3[[#This Row],[Burglary ]])))=FALSE,VALUE(LEFT(Table3[[#This Row],[Burglary ]],LEN(Table3[[#This Row],[Burglary ]])-1)),VALUE(TRIM(Table3[[#This Row],[Burglary ]])))</f>
        <v>1511.9</v>
      </c>
      <c r="K21">
        <f>IF(ISNUMBER(VALUE(TRIM(Table3[[#This Row],[Larceny- Theft ]])))=FALSE,VALUE(LEFT(Table3[[#This Row],[Larceny- Theft ]],LEN(Table3[[#This Row],[Larceny- Theft ]])-1)),VALUE(TRIM(Table3[[#This Row],[Larceny- Theft ]])))</f>
        <v>2999.1</v>
      </c>
      <c r="L21">
        <f>IF(ISNUMBER(VALUE(TRIM(Table3[[#This Row],[Theft ]])))=FALSE,VALUE(LEFT(Table3[[#This Row],[Theft ]],LEN(Table3[[#This Row],[Theft ]])-1)),VALUE(TRIM(Table3[[#This Row],[Theft ]])))</f>
        <v>505.6</v>
      </c>
      <c r="M21">
        <v>2627333000000</v>
      </c>
      <c r="N21">
        <f t="shared" si="0"/>
        <v>11937.051054298294</v>
      </c>
    </row>
    <row r="22" spans="1:14" x14ac:dyDescent="0.3">
      <c r="A22">
        <f>VALUE(LEFT(Table3[[#This Row],[Year ]],LEN(Table3[[#This Row],[Year ]])-1))</f>
        <v>1980</v>
      </c>
      <c r="B22">
        <f>IF(ISNUMBER(VALUE(TRIM(Table3[[#This Row],[Population ]])))=FALSE,VALUE(LEFT(Table3[[#This Row],[Population ]],LEN(Table3[[#This Row],[Population ]])-1)),VALUE(TRIM(Table3[[#This Row],[Population ]])))</f>
        <v>225349264</v>
      </c>
      <c r="C22">
        <f>IF(ISNUMBER(VALUE(TRIM(Table3[[#This Row],[Total ]])))=FALSE,VALUE(LEFT(Table3[[#This Row],[Total ]],LEN(Table3[[#This Row],[Total ]])-1)),VALUE(TRIM(Table3[[#This Row],[Total ]])))</f>
        <v>5950</v>
      </c>
      <c r="D22">
        <f>IF(ISNUMBER(VALUE(TRIM(Table3[[#This Row],[Violent ]])))=FALSE,VALUE(LEFT(Table3[[#This Row],[Violent ]],LEN(Table3[[#This Row],[Violent ]])-1)),VALUE(TRIM(Table3[[#This Row],[Violent ]])))</f>
        <v>596.6</v>
      </c>
      <c r="E22">
        <f>IF(ISNUMBER(VALUE(TRIM(Table3[[#This Row],[Property ]])))=FALSE,VALUE(LEFT(Table3[[#This Row],[Property ]],LEN(Table3[[#This Row],[Property ]])-1)),VALUE(TRIM(Table3[[#This Row],[Property ]])))</f>
        <v>5353.3</v>
      </c>
      <c r="F22">
        <f>IF(ISNUMBER(VALUE(TRIM(Table3[[#This Row],[Murder ]])))=FALSE,VALUE(LEFT(Table3[[#This Row],[Murder ]],LEN(Table3[[#This Row],[Murder ]])-1)),VALUE(TRIM(Table3[[#This Row],[Murder ]])))</f>
        <v>10.199999999999999</v>
      </c>
      <c r="G22">
        <f>IF(ISNUMBER(VALUE(TRIM(Table3[[#This Row],[Forcible Rape ]])))=FALSE,VALUE(LEFT(Table3[[#This Row],[Forcible Rape ]],LEN(Table3[[#This Row],[Forcible Rape ]])-1)),VALUE(TRIM(Table3[[#This Row],[Forcible Rape ]])))</f>
        <v>36.799999999999997</v>
      </c>
      <c r="H22">
        <f>IF(ISNUMBER(VALUE(TRIM(Table3[[#This Row],[Robbery ]])))=FALSE,VALUE(LEFT(Table3[[#This Row],[Robbery ]],LEN(Table3[[#This Row],[Robbery ]])-1)),VALUE(TRIM(Table3[[#This Row],[Robbery ]])))</f>
        <v>251.1</v>
      </c>
      <c r="I22">
        <f>IF(ISNUMBER(VALUE(TRIM(Table3[[#This Row],[Aggravated assault ]])))=FALSE,VALUE(LEFT(Table3[[#This Row],[Aggravated assault ]],LEN(Table3[[#This Row],[Aggravated assault ]])-1)),VALUE(TRIM(Table3[[#This Row],[Aggravated assault ]])))</f>
        <v>298.5</v>
      </c>
      <c r="J22">
        <f>IF(ISNUMBER(VALUE(TRIM(Table3[[#This Row],[Burglary ]])))=FALSE,VALUE(LEFT(Table3[[#This Row],[Burglary ]],LEN(Table3[[#This Row],[Burglary ]])-1)),VALUE(TRIM(Table3[[#This Row],[Burglary ]])))</f>
        <v>1684.1</v>
      </c>
      <c r="K22">
        <f>IF(ISNUMBER(VALUE(TRIM(Table3[[#This Row],[Larceny- Theft ]])))=FALSE,VALUE(LEFT(Table3[[#This Row],[Larceny- Theft ]],LEN(Table3[[#This Row],[Larceny- Theft ]])-1)),VALUE(TRIM(Table3[[#This Row],[Larceny- Theft ]])))</f>
        <v>3167</v>
      </c>
      <c r="L22">
        <f>IF(ISNUMBER(VALUE(TRIM(Table3[[#This Row],[Theft ]])))=FALSE,VALUE(LEFT(Table3[[#This Row],[Theft ]],LEN(Table3[[#This Row],[Theft ]])-1)),VALUE(TRIM(Table3[[#This Row],[Theft ]])))</f>
        <v>502.2</v>
      </c>
      <c r="M22">
        <v>2857307000000</v>
      </c>
      <c r="N22">
        <f t="shared" si="0"/>
        <v>12679.460093555042</v>
      </c>
    </row>
    <row r="23" spans="1:14" x14ac:dyDescent="0.3">
      <c r="A23">
        <f>VALUE(LEFT(Table3[[#This Row],[Year ]],LEN(Table3[[#This Row],[Year ]])-1))</f>
        <v>1981</v>
      </c>
      <c r="B23">
        <f>IF(ISNUMBER(VALUE(TRIM(Table3[[#This Row],[Population ]])))=FALSE,VALUE(LEFT(Table3[[#This Row],[Population ]],LEN(Table3[[#This Row],[Population ]])-1)),VALUE(TRIM(Table3[[#This Row],[Population ]])))</f>
        <v>229146000</v>
      </c>
      <c r="C23">
        <f>IF(ISNUMBER(VALUE(TRIM(Table3[[#This Row],[Total ]])))=FALSE,VALUE(LEFT(Table3[[#This Row],[Total ]],LEN(Table3[[#This Row],[Total ]])-1)),VALUE(TRIM(Table3[[#This Row],[Total ]])))</f>
        <v>5858.2</v>
      </c>
      <c r="D23">
        <f>IF(ISNUMBER(VALUE(TRIM(Table3[[#This Row],[Violent ]])))=FALSE,VALUE(LEFT(Table3[[#This Row],[Violent ]],LEN(Table3[[#This Row],[Violent ]])-1)),VALUE(TRIM(Table3[[#This Row],[Violent ]])))</f>
        <v>594.29999999999995</v>
      </c>
      <c r="E23">
        <f>IF(ISNUMBER(VALUE(TRIM(Table3[[#This Row],[Property ]])))=FALSE,VALUE(LEFT(Table3[[#This Row],[Property ]],LEN(Table3[[#This Row],[Property ]])-1)),VALUE(TRIM(Table3[[#This Row],[Property ]])))</f>
        <v>5263.8</v>
      </c>
      <c r="F23">
        <f>IF(ISNUMBER(VALUE(TRIM(Table3[[#This Row],[Murder ]])))=FALSE,VALUE(LEFT(Table3[[#This Row],[Murder ]],LEN(Table3[[#This Row],[Murder ]])-1)),VALUE(TRIM(Table3[[#This Row],[Murder ]])))</f>
        <v>9.8000000000000007</v>
      </c>
      <c r="G23">
        <f>IF(ISNUMBER(VALUE(TRIM(Table3[[#This Row],[Forcible Rape ]])))=FALSE,VALUE(LEFT(Table3[[#This Row],[Forcible Rape ]],LEN(Table3[[#This Row],[Forcible Rape ]])-1)),VALUE(TRIM(Table3[[#This Row],[Forcible Rape ]])))</f>
        <v>36</v>
      </c>
      <c r="H23">
        <f>IF(ISNUMBER(VALUE(TRIM(Table3[[#This Row],[Robbery ]])))=FALSE,VALUE(LEFT(Table3[[#This Row],[Robbery ]],LEN(Table3[[#This Row],[Robbery ]])-1)),VALUE(TRIM(Table3[[#This Row],[Robbery ]])))</f>
        <v>258.7</v>
      </c>
      <c r="I23">
        <f>IF(ISNUMBER(VALUE(TRIM(Table3[[#This Row],[Aggravated assault ]])))=FALSE,VALUE(LEFT(Table3[[#This Row],[Aggravated assault ]],LEN(Table3[[#This Row],[Aggravated assault ]])-1)),VALUE(TRIM(Table3[[#This Row],[Aggravated assault ]])))</f>
        <v>289.7</v>
      </c>
      <c r="J23">
        <f>IF(ISNUMBER(VALUE(TRIM(Table3[[#This Row],[Burglary ]])))=FALSE,VALUE(LEFT(Table3[[#This Row],[Burglary ]],LEN(Table3[[#This Row],[Burglary ]])-1)),VALUE(TRIM(Table3[[#This Row],[Burglary ]])))</f>
        <v>1649.5</v>
      </c>
      <c r="K23">
        <f>IF(ISNUMBER(VALUE(TRIM(Table3[[#This Row],[Larceny- Theft ]])))=FALSE,VALUE(LEFT(Table3[[#This Row],[Larceny- Theft ]],LEN(Table3[[#This Row],[Larceny- Theft ]])-1)),VALUE(TRIM(Table3[[#This Row],[Larceny- Theft ]])))</f>
        <v>3139.7</v>
      </c>
      <c r="L23">
        <f>IF(ISNUMBER(VALUE(TRIM(Table3[[#This Row],[Theft ]])))=FALSE,VALUE(LEFT(Table3[[#This Row],[Theft ]],LEN(Table3[[#This Row],[Theft ]])-1)),VALUE(TRIM(Table3[[#This Row],[Theft ]])))</f>
        <v>474.7</v>
      </c>
      <c r="M23">
        <v>3207041000000</v>
      </c>
      <c r="N23">
        <f t="shared" si="0"/>
        <v>13995.622877990452</v>
      </c>
    </row>
    <row r="24" spans="1:14" x14ac:dyDescent="0.3">
      <c r="A24">
        <f>VALUE(LEFT(Table3[[#This Row],[Year ]],LEN(Table3[[#This Row],[Year ]])-1))</f>
        <v>1982</v>
      </c>
      <c r="B24">
        <f>IF(ISNUMBER(VALUE(TRIM(Table3[[#This Row],[Population ]])))=FALSE,VALUE(LEFT(Table3[[#This Row],[Population ]],LEN(Table3[[#This Row],[Population ]])-1)),VALUE(TRIM(Table3[[#This Row],[Population ]])))</f>
        <v>231534000</v>
      </c>
      <c r="C24">
        <f>IF(ISNUMBER(VALUE(TRIM(Table3[[#This Row],[Total ]])))=FALSE,VALUE(LEFT(Table3[[#This Row],[Total ]],LEN(Table3[[#This Row],[Total ]])-1)),VALUE(TRIM(Table3[[#This Row],[Total ]])))</f>
        <v>5603.7</v>
      </c>
      <c r="D24">
        <f>IF(ISNUMBER(VALUE(TRIM(Table3[[#This Row],[Violent ]])))=FALSE,VALUE(LEFT(Table3[[#This Row],[Violent ]],LEN(Table3[[#This Row],[Violent ]])-1)),VALUE(TRIM(Table3[[#This Row],[Violent ]])))</f>
        <v>571.1</v>
      </c>
      <c r="E24">
        <f>IF(ISNUMBER(VALUE(TRIM(Table3[[#This Row],[Property ]])))=FALSE,VALUE(LEFT(Table3[[#This Row],[Property ]],LEN(Table3[[#This Row],[Property ]])-1)),VALUE(TRIM(Table3[[#This Row],[Property ]])))</f>
        <v>5032.5</v>
      </c>
      <c r="F24">
        <f>IF(ISNUMBER(VALUE(TRIM(Table3[[#This Row],[Murder ]])))=FALSE,VALUE(LEFT(Table3[[#This Row],[Murder ]],LEN(Table3[[#This Row],[Murder ]])-1)),VALUE(TRIM(Table3[[#This Row],[Murder ]])))</f>
        <v>9.1</v>
      </c>
      <c r="G24">
        <f>IF(ISNUMBER(VALUE(TRIM(Table3[[#This Row],[Forcible Rape ]])))=FALSE,VALUE(LEFT(Table3[[#This Row],[Forcible Rape ]],LEN(Table3[[#This Row],[Forcible Rape ]])-1)),VALUE(TRIM(Table3[[#This Row],[Forcible Rape ]])))</f>
        <v>34</v>
      </c>
      <c r="H24">
        <f>IF(ISNUMBER(VALUE(TRIM(Table3[[#This Row],[Robbery ]])))=FALSE,VALUE(LEFT(Table3[[#This Row],[Robbery ]],LEN(Table3[[#This Row],[Robbery ]])-1)),VALUE(TRIM(Table3[[#This Row],[Robbery ]])))</f>
        <v>238.9</v>
      </c>
      <c r="I24">
        <f>IF(ISNUMBER(VALUE(TRIM(Table3[[#This Row],[Aggravated assault ]])))=FALSE,VALUE(LEFT(Table3[[#This Row],[Aggravated assault ]],LEN(Table3[[#This Row],[Aggravated assault ]])-1)),VALUE(TRIM(Table3[[#This Row],[Aggravated assault ]])))</f>
        <v>289.10000000000002</v>
      </c>
      <c r="J24">
        <f>IF(ISNUMBER(VALUE(TRIM(Table3[[#This Row],[Burglary ]])))=FALSE,VALUE(LEFT(Table3[[#This Row],[Burglary ]],LEN(Table3[[#This Row],[Burglary ]])-1)),VALUE(TRIM(Table3[[#This Row],[Burglary ]])))</f>
        <v>1488.8</v>
      </c>
      <c r="K24">
        <f>IF(ISNUMBER(VALUE(TRIM(Table3[[#This Row],[Larceny- Theft ]])))=FALSE,VALUE(LEFT(Table3[[#This Row],[Larceny- Theft ]],LEN(Table3[[#This Row],[Larceny- Theft ]])-1)),VALUE(TRIM(Table3[[#This Row],[Larceny- Theft ]])))</f>
        <v>3084.9</v>
      </c>
      <c r="L24">
        <f>IF(ISNUMBER(VALUE(TRIM(Table3[[#This Row],[Theft ]])))=FALSE,VALUE(LEFT(Table3[[#This Row],[Theft ]],LEN(Table3[[#This Row],[Theft ]])-1)),VALUE(TRIM(Table3[[#This Row],[Theft ]])))</f>
        <v>458.9</v>
      </c>
      <c r="M24">
        <v>3343789000000</v>
      </c>
      <c r="N24">
        <f t="shared" si="0"/>
        <v>14441.89190356492</v>
      </c>
    </row>
    <row r="25" spans="1:14" x14ac:dyDescent="0.3">
      <c r="A25">
        <f>VALUE(LEFT(Table3[[#This Row],[Year ]],LEN(Table3[[#This Row],[Year ]])-1))</f>
        <v>1983</v>
      </c>
      <c r="B25">
        <f>IF(ISNUMBER(VALUE(TRIM(Table3[[#This Row],[Population ]])))=FALSE,VALUE(LEFT(Table3[[#This Row],[Population ]],LEN(Table3[[#This Row],[Population ]])-1)),VALUE(TRIM(Table3[[#This Row],[Population ]])))</f>
        <v>233981000</v>
      </c>
      <c r="C25">
        <f>IF(ISNUMBER(VALUE(TRIM(Table3[[#This Row],[Total ]])))=FALSE,VALUE(LEFT(Table3[[#This Row],[Total ]],LEN(Table3[[#This Row],[Total ]])-1)),VALUE(TRIM(Table3[[#This Row],[Total ]])))</f>
        <v>5175</v>
      </c>
      <c r="D25">
        <f>IF(ISNUMBER(VALUE(TRIM(Table3[[#This Row],[Violent ]])))=FALSE,VALUE(LEFT(Table3[[#This Row],[Violent ]],LEN(Table3[[#This Row],[Violent ]])-1)),VALUE(TRIM(Table3[[#This Row],[Violent ]])))</f>
        <v>537.70000000000005</v>
      </c>
      <c r="E25">
        <f>IF(ISNUMBER(VALUE(TRIM(Table3[[#This Row],[Property ]])))=FALSE,VALUE(LEFT(Table3[[#This Row],[Property ]],LEN(Table3[[#This Row],[Property ]])-1)),VALUE(TRIM(Table3[[#This Row],[Property ]])))</f>
        <v>4637.3</v>
      </c>
      <c r="F25">
        <f>IF(ISNUMBER(VALUE(TRIM(Table3[[#This Row],[Murder ]])))=FALSE,VALUE(LEFT(Table3[[#This Row],[Murder ]],LEN(Table3[[#This Row],[Murder ]])-1)),VALUE(TRIM(Table3[[#This Row],[Murder ]])))</f>
        <v>8.3000000000000007</v>
      </c>
      <c r="G25">
        <f>IF(ISNUMBER(VALUE(TRIM(Table3[[#This Row],[Forcible Rape ]])))=FALSE,VALUE(LEFT(Table3[[#This Row],[Forcible Rape ]],LEN(Table3[[#This Row],[Forcible Rape ]])-1)),VALUE(TRIM(Table3[[#This Row],[Forcible Rape ]])))</f>
        <v>33.700000000000003</v>
      </c>
      <c r="H25">
        <f>IF(ISNUMBER(VALUE(TRIM(Table3[[#This Row],[Robbery ]])))=FALSE,VALUE(LEFT(Table3[[#This Row],[Robbery ]],LEN(Table3[[#This Row],[Robbery ]])-1)),VALUE(TRIM(Table3[[#This Row],[Robbery ]])))</f>
        <v>216.5</v>
      </c>
      <c r="I25">
        <f>IF(ISNUMBER(VALUE(TRIM(Table3[[#This Row],[Aggravated assault ]])))=FALSE,VALUE(LEFT(Table3[[#This Row],[Aggravated assault ]],LEN(Table3[[#This Row],[Aggravated assault ]])-1)),VALUE(TRIM(Table3[[#This Row],[Aggravated assault ]])))</f>
        <v>279.2</v>
      </c>
      <c r="J25">
        <f>IF(ISNUMBER(VALUE(TRIM(Table3[[#This Row],[Burglary ]])))=FALSE,VALUE(LEFT(Table3[[#This Row],[Burglary ]],LEN(Table3[[#This Row],[Burglary ]])-1)),VALUE(TRIM(Table3[[#This Row],[Burglary ]])))</f>
        <v>1337.7</v>
      </c>
      <c r="K25">
        <f>IF(ISNUMBER(VALUE(TRIM(Table3[[#This Row],[Larceny- Theft ]])))=FALSE,VALUE(LEFT(Table3[[#This Row],[Larceny- Theft ]],LEN(Table3[[#This Row],[Larceny- Theft ]])-1)),VALUE(TRIM(Table3[[#This Row],[Larceny- Theft ]])))</f>
        <v>2869</v>
      </c>
      <c r="L25">
        <f>IF(ISNUMBER(VALUE(TRIM(Table3[[#This Row],[Theft ]])))=FALSE,VALUE(LEFT(Table3[[#This Row],[Theft ]],LEN(Table3[[#This Row],[Theft ]])-1)),VALUE(TRIM(Table3[[#This Row],[Theft ]])))</f>
        <v>430.8</v>
      </c>
      <c r="M25">
        <v>3634038000000</v>
      </c>
      <c r="N25">
        <f t="shared" si="0"/>
        <v>15531.338014625118</v>
      </c>
    </row>
    <row r="26" spans="1:14" x14ac:dyDescent="0.3">
      <c r="A26">
        <f>VALUE(LEFT(Table3[[#This Row],[Year ]],LEN(Table3[[#This Row],[Year ]])-1))</f>
        <v>1984</v>
      </c>
      <c r="B26">
        <f>IF(ISNUMBER(VALUE(TRIM(Table3[[#This Row],[Population ]])))=FALSE,VALUE(LEFT(Table3[[#This Row],[Population ]],LEN(Table3[[#This Row],[Population ]])-1)),VALUE(TRIM(Table3[[#This Row],[Population ]])))</f>
        <v>236158000</v>
      </c>
      <c r="C26">
        <f>IF(ISNUMBER(VALUE(TRIM(Table3[[#This Row],[Total ]])))=FALSE,VALUE(LEFT(Table3[[#This Row],[Total ]],LEN(Table3[[#This Row],[Total ]])-1)),VALUE(TRIM(Table3[[#This Row],[Total ]])))</f>
        <v>5031.3</v>
      </c>
      <c r="D26">
        <f>IF(ISNUMBER(VALUE(TRIM(Table3[[#This Row],[Violent ]])))=FALSE,VALUE(LEFT(Table3[[#This Row],[Violent ]],LEN(Table3[[#This Row],[Violent ]])-1)),VALUE(TRIM(Table3[[#This Row],[Violent ]])))</f>
        <v>539.20000000000005</v>
      </c>
      <c r="E26">
        <f>IF(ISNUMBER(VALUE(TRIM(Table3[[#This Row],[Property ]])))=FALSE,VALUE(LEFT(Table3[[#This Row],[Property ]],LEN(Table3[[#This Row],[Property ]])-1)),VALUE(TRIM(Table3[[#This Row],[Property ]])))</f>
        <v>4492.1000000000004</v>
      </c>
      <c r="F26">
        <f>IF(ISNUMBER(VALUE(TRIM(Table3[[#This Row],[Murder ]])))=FALSE,VALUE(LEFT(Table3[[#This Row],[Murder ]],LEN(Table3[[#This Row],[Murder ]])-1)),VALUE(TRIM(Table3[[#This Row],[Murder ]])))</f>
        <v>7.9</v>
      </c>
      <c r="G26">
        <f>IF(ISNUMBER(VALUE(TRIM(Table3[[#This Row],[Forcible Rape ]])))=FALSE,VALUE(LEFT(Table3[[#This Row],[Forcible Rape ]],LEN(Table3[[#This Row],[Forcible Rape ]])-1)),VALUE(TRIM(Table3[[#This Row],[Forcible Rape ]])))</f>
        <v>35.700000000000003</v>
      </c>
      <c r="H26">
        <f>IF(ISNUMBER(VALUE(TRIM(Table3[[#This Row],[Robbery ]])))=FALSE,VALUE(LEFT(Table3[[#This Row],[Robbery ]],LEN(Table3[[#This Row],[Robbery ]])-1)),VALUE(TRIM(Table3[[#This Row],[Robbery ]])))</f>
        <v>205.4</v>
      </c>
      <c r="I26">
        <f>IF(ISNUMBER(VALUE(TRIM(Table3[[#This Row],[Aggravated assault ]])))=FALSE,VALUE(LEFT(Table3[[#This Row],[Aggravated assault ]],LEN(Table3[[#This Row],[Aggravated assault ]])-1)),VALUE(TRIM(Table3[[#This Row],[Aggravated assault ]])))</f>
        <v>290.2</v>
      </c>
      <c r="J26">
        <f>IF(ISNUMBER(VALUE(TRIM(Table3[[#This Row],[Burglary ]])))=FALSE,VALUE(LEFT(Table3[[#This Row],[Burglary ]],LEN(Table3[[#This Row],[Burglary ]])-1)),VALUE(TRIM(Table3[[#This Row],[Burglary ]])))</f>
        <v>1263.7</v>
      </c>
      <c r="K26">
        <f>IF(ISNUMBER(VALUE(TRIM(Table3[[#This Row],[Larceny- Theft ]])))=FALSE,VALUE(LEFT(Table3[[#This Row],[Larceny- Theft ]],LEN(Table3[[#This Row],[Larceny- Theft ]])-1)),VALUE(TRIM(Table3[[#This Row],[Larceny- Theft ]])))</f>
        <v>2791.3</v>
      </c>
      <c r="L26">
        <f>IF(ISNUMBER(VALUE(TRIM(Table3[[#This Row],[Theft ]])))=FALSE,VALUE(LEFT(Table3[[#This Row],[Theft ]],LEN(Table3[[#This Row],[Theft ]])-1)),VALUE(TRIM(Table3[[#This Row],[Theft ]])))</f>
        <v>437.1</v>
      </c>
      <c r="M26">
        <v>4037613000000</v>
      </c>
      <c r="N26">
        <f t="shared" si="0"/>
        <v>17097.083308632355</v>
      </c>
    </row>
    <row r="27" spans="1:14" x14ac:dyDescent="0.3">
      <c r="A27">
        <f>VALUE(LEFT(Table3[[#This Row],[Year ]],LEN(Table3[[#This Row],[Year ]])-1))</f>
        <v>1985</v>
      </c>
      <c r="B27">
        <f>IF(ISNUMBER(VALUE(TRIM(Table3[[#This Row],[Population ]])))=FALSE,VALUE(LEFT(Table3[[#This Row],[Population ]],LEN(Table3[[#This Row],[Population ]])-1)),VALUE(TRIM(Table3[[#This Row],[Population ]])))</f>
        <v>238740000</v>
      </c>
      <c r="C27">
        <f>IF(ISNUMBER(VALUE(TRIM(Table3[[#This Row],[Total ]])))=FALSE,VALUE(LEFT(Table3[[#This Row],[Total ]],LEN(Table3[[#This Row],[Total ]])-1)),VALUE(TRIM(Table3[[#This Row],[Total ]])))</f>
        <v>5207.1000000000004</v>
      </c>
      <c r="D27">
        <f>IF(ISNUMBER(VALUE(TRIM(Table3[[#This Row],[Violent ]])))=FALSE,VALUE(LEFT(Table3[[#This Row],[Violent ]],LEN(Table3[[#This Row],[Violent ]])-1)),VALUE(TRIM(Table3[[#This Row],[Violent ]])))</f>
        <v>556.6</v>
      </c>
      <c r="E27">
        <f>IF(ISNUMBER(VALUE(TRIM(Table3[[#This Row],[Property ]])))=FALSE,VALUE(LEFT(Table3[[#This Row],[Property ]],LEN(Table3[[#This Row],[Property ]])-1)),VALUE(TRIM(Table3[[#This Row],[Property ]])))</f>
        <v>4650.5</v>
      </c>
      <c r="F27">
        <f>IF(ISNUMBER(VALUE(TRIM(Table3[[#This Row],[Murder ]])))=FALSE,VALUE(LEFT(Table3[[#This Row],[Murder ]],LEN(Table3[[#This Row],[Murder ]])-1)),VALUE(TRIM(Table3[[#This Row],[Murder ]])))</f>
        <v>8</v>
      </c>
      <c r="G27">
        <f>IF(ISNUMBER(VALUE(TRIM(Table3[[#This Row],[Forcible Rape ]])))=FALSE,VALUE(LEFT(Table3[[#This Row],[Forcible Rape ]],LEN(Table3[[#This Row],[Forcible Rape ]])-1)),VALUE(TRIM(Table3[[#This Row],[Forcible Rape ]])))</f>
        <v>37.1</v>
      </c>
      <c r="H27">
        <f>IF(ISNUMBER(VALUE(TRIM(Table3[[#This Row],[Robbery ]])))=FALSE,VALUE(LEFT(Table3[[#This Row],[Robbery ]],LEN(Table3[[#This Row],[Robbery ]])-1)),VALUE(TRIM(Table3[[#This Row],[Robbery ]])))</f>
        <v>208.5</v>
      </c>
      <c r="I27">
        <f>IF(ISNUMBER(VALUE(TRIM(Table3[[#This Row],[Aggravated assault ]])))=FALSE,VALUE(LEFT(Table3[[#This Row],[Aggravated assault ]],LEN(Table3[[#This Row],[Aggravated assault ]])-1)),VALUE(TRIM(Table3[[#This Row],[Aggravated assault ]])))</f>
        <v>302.89999999999998</v>
      </c>
      <c r="J27">
        <f>IF(ISNUMBER(VALUE(TRIM(Table3[[#This Row],[Burglary ]])))=FALSE,VALUE(LEFT(Table3[[#This Row],[Burglary ]],LEN(Table3[[#This Row],[Burglary ]])-1)),VALUE(TRIM(Table3[[#This Row],[Burglary ]])))</f>
        <v>1287.3</v>
      </c>
      <c r="K27">
        <f>IF(ISNUMBER(VALUE(TRIM(Table3[[#This Row],[Larceny- Theft ]])))=FALSE,VALUE(LEFT(Table3[[#This Row],[Larceny- Theft ]],LEN(Table3[[#This Row],[Larceny- Theft ]])-1)),VALUE(TRIM(Table3[[#This Row],[Larceny- Theft ]])))</f>
        <v>2901.2</v>
      </c>
      <c r="L27">
        <f>IF(ISNUMBER(VALUE(TRIM(Table3[[#This Row],[Theft ]])))=FALSE,VALUE(LEFT(Table3[[#This Row],[Theft ]],LEN(Table3[[#This Row],[Theft ]])-1)),VALUE(TRIM(Table3[[#This Row],[Theft ]])))</f>
        <v>462</v>
      </c>
      <c r="M27">
        <v>4338979000000</v>
      </c>
      <c r="N27">
        <f t="shared" si="0"/>
        <v>18174.495266817459</v>
      </c>
    </row>
    <row r="28" spans="1:14" x14ac:dyDescent="0.3">
      <c r="A28">
        <f>VALUE(LEFT(Table3[[#This Row],[Year ]],LEN(Table3[[#This Row],[Year ]])-1))</f>
        <v>1986</v>
      </c>
      <c r="B28">
        <f>IF(ISNUMBER(VALUE(TRIM(Table3[[#This Row],[Population ]])))=FALSE,VALUE(LEFT(Table3[[#This Row],[Population ]],LEN(Table3[[#This Row],[Population ]])-1)),VALUE(TRIM(Table3[[#This Row],[Population ]])))</f>
        <v>240132887</v>
      </c>
      <c r="C28">
        <f>IF(ISNUMBER(VALUE(TRIM(Table3[[#This Row],[Total ]])))=FALSE,VALUE(LEFT(Table3[[#This Row],[Total ]],LEN(Table3[[#This Row],[Total ]])-1)),VALUE(TRIM(Table3[[#This Row],[Total ]])))</f>
        <v>5480.4</v>
      </c>
      <c r="D28">
        <f>IF(ISNUMBER(VALUE(TRIM(Table3[[#This Row],[Violent ]])))=FALSE,VALUE(LEFT(Table3[[#This Row],[Violent ]],LEN(Table3[[#This Row],[Violent ]])-1)),VALUE(TRIM(Table3[[#This Row],[Violent ]])))</f>
        <v>620.1</v>
      </c>
      <c r="E28">
        <f>IF(ISNUMBER(VALUE(TRIM(Table3[[#This Row],[Property ]])))=FALSE,VALUE(LEFT(Table3[[#This Row],[Property ]],LEN(Table3[[#This Row],[Property ]])-1)),VALUE(TRIM(Table3[[#This Row],[Property ]])))</f>
        <v>4881.8</v>
      </c>
      <c r="F28">
        <f>IF(ISNUMBER(VALUE(TRIM(Table3[[#This Row],[Murder ]])))=FALSE,VALUE(LEFT(Table3[[#This Row],[Murder ]],LEN(Table3[[#This Row],[Murder ]])-1)),VALUE(TRIM(Table3[[#This Row],[Murder ]])))</f>
        <v>8.6</v>
      </c>
      <c r="G28">
        <f>IF(ISNUMBER(VALUE(TRIM(Table3[[#This Row],[Forcible Rape ]])))=FALSE,VALUE(LEFT(Table3[[#This Row],[Forcible Rape ]],LEN(Table3[[#This Row],[Forcible Rape ]])-1)),VALUE(TRIM(Table3[[#This Row],[Forcible Rape ]])))</f>
        <v>38.1</v>
      </c>
      <c r="H28">
        <f>IF(ISNUMBER(VALUE(TRIM(Table3[[#This Row],[Robbery ]])))=FALSE,VALUE(LEFT(Table3[[#This Row],[Robbery ]],LEN(Table3[[#This Row],[Robbery ]])-1)),VALUE(TRIM(Table3[[#This Row],[Robbery ]])))</f>
        <v>226</v>
      </c>
      <c r="I28">
        <f>IF(ISNUMBER(VALUE(TRIM(Table3[[#This Row],[Aggravated assault ]])))=FALSE,VALUE(LEFT(Table3[[#This Row],[Aggravated assault ]],LEN(Table3[[#This Row],[Aggravated assault ]])-1)),VALUE(TRIM(Table3[[#This Row],[Aggravated assault ]])))</f>
        <v>347.4</v>
      </c>
      <c r="J28">
        <f>IF(ISNUMBER(VALUE(TRIM(Table3[[#This Row],[Burglary ]])))=FALSE,VALUE(LEFT(Table3[[#This Row],[Burglary ]],LEN(Table3[[#This Row],[Burglary ]])-1)),VALUE(TRIM(Table3[[#This Row],[Burglary ]])))</f>
        <v>1349.8</v>
      </c>
      <c r="K28">
        <f>IF(ISNUMBER(VALUE(TRIM(Table3[[#This Row],[Larceny- Theft ]])))=FALSE,VALUE(LEFT(Table3[[#This Row],[Larceny- Theft ]],LEN(Table3[[#This Row],[Larceny- Theft ]])-1)),VALUE(TRIM(Table3[[#This Row],[Larceny- Theft ]])))</f>
        <v>3022.1</v>
      </c>
      <c r="L28">
        <f>IF(ISNUMBER(VALUE(TRIM(Table3[[#This Row],[Theft ]])))=FALSE,VALUE(LEFT(Table3[[#This Row],[Theft ]],LEN(Table3[[#This Row],[Theft ]])-1)),VALUE(TRIM(Table3[[#This Row],[Theft ]])))</f>
        <v>509.8</v>
      </c>
      <c r="M28">
        <v>4579631000000</v>
      </c>
      <c r="N28">
        <f t="shared" si="0"/>
        <v>19071.236169329859</v>
      </c>
    </row>
    <row r="29" spans="1:14" x14ac:dyDescent="0.3">
      <c r="A29">
        <f>VALUE(LEFT(Table3[[#This Row],[Year ]],LEN(Table3[[#This Row],[Year ]])-1))</f>
        <v>1987</v>
      </c>
      <c r="B29">
        <f>IF(ISNUMBER(VALUE(TRIM(Table3[[#This Row],[Population ]])))=FALSE,VALUE(LEFT(Table3[[#This Row],[Population ]],LEN(Table3[[#This Row],[Population ]])-1)),VALUE(TRIM(Table3[[#This Row],[Population ]])))</f>
        <v>242288918</v>
      </c>
      <c r="C29">
        <f>IF(ISNUMBER(VALUE(TRIM(Table3[[#This Row],[Total ]])))=FALSE,VALUE(LEFT(Table3[[#This Row],[Total ]],LEN(Table3[[#This Row],[Total ]])-1)),VALUE(TRIM(Table3[[#This Row],[Total ]])))</f>
        <v>5550</v>
      </c>
      <c r="D29">
        <f>IF(ISNUMBER(VALUE(TRIM(Table3[[#This Row],[Violent ]])))=FALSE,VALUE(LEFT(Table3[[#This Row],[Violent ]],LEN(Table3[[#This Row],[Violent ]])-1)),VALUE(TRIM(Table3[[#This Row],[Violent ]])))</f>
        <v>609.70000000000005</v>
      </c>
      <c r="E29">
        <f>IF(ISNUMBER(VALUE(TRIM(Table3[[#This Row],[Property ]])))=FALSE,VALUE(LEFT(Table3[[#This Row],[Property ]],LEN(Table3[[#This Row],[Property ]])-1)),VALUE(TRIM(Table3[[#This Row],[Property ]])))</f>
        <v>4940.3</v>
      </c>
      <c r="F29">
        <f>IF(ISNUMBER(VALUE(TRIM(Table3[[#This Row],[Murder ]])))=FALSE,VALUE(LEFT(Table3[[#This Row],[Murder ]],LEN(Table3[[#This Row],[Murder ]])-1)),VALUE(TRIM(Table3[[#This Row],[Murder ]])))</f>
        <v>8.3000000000000007</v>
      </c>
      <c r="G29">
        <f>IF(ISNUMBER(VALUE(TRIM(Table3[[#This Row],[Forcible Rape ]])))=FALSE,VALUE(LEFT(Table3[[#This Row],[Forcible Rape ]],LEN(Table3[[#This Row],[Forcible Rape ]])-1)),VALUE(TRIM(Table3[[#This Row],[Forcible Rape ]])))</f>
        <v>37.4</v>
      </c>
      <c r="H29">
        <f>IF(ISNUMBER(VALUE(TRIM(Table3[[#This Row],[Robbery ]])))=FALSE,VALUE(LEFT(Table3[[#This Row],[Robbery ]],LEN(Table3[[#This Row],[Robbery ]])-1)),VALUE(TRIM(Table3[[#This Row],[Robbery ]])))</f>
        <v>212.7</v>
      </c>
      <c r="I29">
        <f>IF(ISNUMBER(VALUE(TRIM(Table3[[#This Row],[Aggravated assault ]])))=FALSE,VALUE(LEFT(Table3[[#This Row],[Aggravated assault ]],LEN(Table3[[#This Row],[Aggravated assault ]])-1)),VALUE(TRIM(Table3[[#This Row],[Aggravated assault ]])))</f>
        <v>351.3</v>
      </c>
      <c r="J29">
        <f>IF(ISNUMBER(VALUE(TRIM(Table3[[#This Row],[Burglary ]])))=FALSE,VALUE(LEFT(Table3[[#This Row],[Burglary ]],LEN(Table3[[#This Row],[Burglary ]])-1)),VALUE(TRIM(Table3[[#This Row],[Burglary ]])))</f>
        <v>1329.6</v>
      </c>
      <c r="K29">
        <f>IF(ISNUMBER(VALUE(TRIM(Table3[[#This Row],[Larceny- Theft ]])))=FALSE,VALUE(LEFT(Table3[[#This Row],[Larceny- Theft ]],LEN(Table3[[#This Row],[Larceny- Theft ]])-1)),VALUE(TRIM(Table3[[#This Row],[Larceny- Theft ]])))</f>
        <v>3081.3</v>
      </c>
      <c r="L29">
        <f>IF(ISNUMBER(VALUE(TRIM(Table3[[#This Row],[Theft ]])))=FALSE,VALUE(LEFT(Table3[[#This Row],[Theft ]],LEN(Table3[[#This Row],[Theft ]])-1)),VALUE(TRIM(Table3[[#This Row],[Theft ]])))</f>
        <v>529.5</v>
      </c>
      <c r="M29">
        <v>4855215000000</v>
      </c>
      <c r="N29">
        <f t="shared" si="0"/>
        <v>20038.947881223357</v>
      </c>
    </row>
    <row r="30" spans="1:14" x14ac:dyDescent="0.3">
      <c r="A30">
        <f>VALUE(LEFT(Table3[[#This Row],[Year ]],LEN(Table3[[#This Row],[Year ]])-1))</f>
        <v>1988</v>
      </c>
      <c r="B30">
        <f>IF(ISNUMBER(VALUE(TRIM(Table3[[#This Row],[Population ]])))=FALSE,VALUE(LEFT(Table3[[#This Row],[Population ]],LEN(Table3[[#This Row],[Population ]])-1)),VALUE(TRIM(Table3[[#This Row],[Population ]])))</f>
        <v>245807000</v>
      </c>
      <c r="C30">
        <f>IF(ISNUMBER(VALUE(TRIM(Table3[[#This Row],[Total ]])))=FALSE,VALUE(LEFT(Table3[[#This Row],[Total ]],LEN(Table3[[#This Row],[Total ]])-1)),VALUE(TRIM(Table3[[#This Row],[Total ]])))</f>
        <v>5664.2</v>
      </c>
      <c r="D30">
        <f>IF(ISNUMBER(VALUE(TRIM(Table3[[#This Row],[Violent ]])))=FALSE,VALUE(LEFT(Table3[[#This Row],[Violent ]],LEN(Table3[[#This Row],[Violent ]])-1)),VALUE(TRIM(Table3[[#This Row],[Violent ]])))</f>
        <v>637.20000000000005</v>
      </c>
      <c r="E30">
        <f>IF(ISNUMBER(VALUE(TRIM(Table3[[#This Row],[Property ]])))=FALSE,VALUE(LEFT(Table3[[#This Row],[Property ]],LEN(Table3[[#This Row],[Property ]])-1)),VALUE(TRIM(Table3[[#This Row],[Property ]])))</f>
        <v>5027.1000000000004</v>
      </c>
      <c r="F30">
        <f>IF(ISNUMBER(VALUE(TRIM(Table3[[#This Row],[Murder ]])))=FALSE,VALUE(LEFT(Table3[[#This Row],[Murder ]],LEN(Table3[[#This Row],[Murder ]])-1)),VALUE(TRIM(Table3[[#This Row],[Murder ]])))</f>
        <v>8.4</v>
      </c>
      <c r="G30">
        <f>IF(ISNUMBER(VALUE(TRIM(Table3[[#This Row],[Forcible Rape ]])))=FALSE,VALUE(LEFT(Table3[[#This Row],[Forcible Rape ]],LEN(Table3[[#This Row],[Forcible Rape ]])-1)),VALUE(TRIM(Table3[[#This Row],[Forcible Rape ]])))</f>
        <v>37.6</v>
      </c>
      <c r="H30">
        <f>IF(ISNUMBER(VALUE(TRIM(Table3[[#This Row],[Robbery ]])))=FALSE,VALUE(LEFT(Table3[[#This Row],[Robbery ]],LEN(Table3[[#This Row],[Robbery ]])-1)),VALUE(TRIM(Table3[[#This Row],[Robbery ]])))</f>
        <v>220.9</v>
      </c>
      <c r="I30">
        <f>IF(ISNUMBER(VALUE(TRIM(Table3[[#This Row],[Aggravated assault ]])))=FALSE,VALUE(LEFT(Table3[[#This Row],[Aggravated assault ]],LEN(Table3[[#This Row],[Aggravated assault ]])-1)),VALUE(TRIM(Table3[[#This Row],[Aggravated assault ]])))</f>
        <v>370.2</v>
      </c>
      <c r="J30">
        <f>IF(ISNUMBER(VALUE(TRIM(Table3[[#This Row],[Burglary ]])))=FALSE,VALUE(LEFT(Table3[[#This Row],[Burglary ]],LEN(Table3[[#This Row],[Burglary ]])-1)),VALUE(TRIM(Table3[[#This Row],[Burglary ]])))</f>
        <v>1309.2</v>
      </c>
      <c r="K30">
        <f>IF(ISNUMBER(VALUE(TRIM(Table3[[#This Row],[Larceny- Theft ]])))=FALSE,VALUE(LEFT(Table3[[#This Row],[Larceny- Theft ]],LEN(Table3[[#This Row],[Larceny- Theft ]])-1)),VALUE(TRIM(Table3[[#This Row],[Larceny- Theft ]])))</f>
        <v>3134.9</v>
      </c>
      <c r="L30">
        <f>IF(ISNUMBER(VALUE(TRIM(Table3[[#This Row],[Theft ]])))=FALSE,VALUE(LEFT(Table3[[#This Row],[Theft ]],LEN(Table3[[#This Row],[Theft ]])-1)),VALUE(TRIM(Table3[[#This Row],[Theft ]])))</f>
        <v>582.9</v>
      </c>
      <c r="M30">
        <v>5236438000000</v>
      </c>
      <c r="N30">
        <f t="shared" si="0"/>
        <v>21303.046699239647</v>
      </c>
    </row>
    <row r="31" spans="1:14" x14ac:dyDescent="0.3">
      <c r="A31">
        <f>VALUE(LEFT(Table3[[#This Row],[Year ]],LEN(Table3[[#This Row],[Year ]])-1))</f>
        <v>1989</v>
      </c>
      <c r="B31">
        <f>IF(ISNUMBER(VALUE(TRIM(Table3[[#This Row],[Population ]])))=FALSE,VALUE(LEFT(Table3[[#This Row],[Population ]],LEN(Table3[[#This Row],[Population ]])-1)),VALUE(TRIM(Table3[[#This Row],[Population ]])))</f>
        <v>248239000</v>
      </c>
      <c r="C31">
        <f>IF(ISNUMBER(VALUE(TRIM(Table3[[#This Row],[Total ]])))=FALSE,VALUE(LEFT(Table3[[#This Row],[Total ]],LEN(Table3[[#This Row],[Total ]])-1)),VALUE(TRIM(Table3[[#This Row],[Total ]])))</f>
        <v>5741</v>
      </c>
      <c r="D31">
        <f>IF(ISNUMBER(VALUE(TRIM(Table3[[#This Row],[Violent ]])))=FALSE,VALUE(LEFT(Table3[[#This Row],[Violent ]],LEN(Table3[[#This Row],[Violent ]])-1)),VALUE(TRIM(Table3[[#This Row],[Violent ]])))</f>
        <v>663.1</v>
      </c>
      <c r="E31">
        <f>IF(ISNUMBER(VALUE(TRIM(Table3[[#This Row],[Property ]])))=FALSE,VALUE(LEFT(Table3[[#This Row],[Property ]],LEN(Table3[[#This Row],[Property ]])-1)),VALUE(TRIM(Table3[[#This Row],[Property ]])))</f>
        <v>5077.8999999999996</v>
      </c>
      <c r="F31">
        <f>IF(ISNUMBER(VALUE(TRIM(Table3[[#This Row],[Murder ]])))=FALSE,VALUE(LEFT(Table3[[#This Row],[Murder ]],LEN(Table3[[#This Row],[Murder ]])-1)),VALUE(TRIM(Table3[[#This Row],[Murder ]])))</f>
        <v>8.6999999999999993</v>
      </c>
      <c r="G31">
        <f>IF(ISNUMBER(VALUE(TRIM(Table3[[#This Row],[Forcible Rape ]])))=FALSE,VALUE(LEFT(Table3[[#This Row],[Forcible Rape ]],LEN(Table3[[#This Row],[Forcible Rape ]])-1)),VALUE(TRIM(Table3[[#This Row],[Forcible Rape ]])))</f>
        <v>38.1</v>
      </c>
      <c r="H31">
        <f>IF(ISNUMBER(VALUE(TRIM(Table3[[#This Row],[Robbery ]])))=FALSE,VALUE(LEFT(Table3[[#This Row],[Robbery ]],LEN(Table3[[#This Row],[Robbery ]])-1)),VALUE(TRIM(Table3[[#This Row],[Robbery ]])))</f>
        <v>233</v>
      </c>
      <c r="I31">
        <f>IF(ISNUMBER(VALUE(TRIM(Table3[[#This Row],[Aggravated assault ]])))=FALSE,VALUE(LEFT(Table3[[#This Row],[Aggravated assault ]],LEN(Table3[[#This Row],[Aggravated assault ]])-1)),VALUE(TRIM(Table3[[#This Row],[Aggravated assault ]])))</f>
        <v>383.4</v>
      </c>
      <c r="J31">
        <f>IF(ISNUMBER(VALUE(TRIM(Table3[[#This Row],[Burglary ]])))=FALSE,VALUE(LEFT(Table3[[#This Row],[Burglary ]],LEN(Table3[[#This Row],[Burglary ]])-1)),VALUE(TRIM(Table3[[#This Row],[Burglary ]])))</f>
        <v>1276.3</v>
      </c>
      <c r="K31">
        <f>IF(ISNUMBER(VALUE(TRIM(Table3[[#This Row],[Larceny- Theft ]])))=FALSE,VALUE(LEFT(Table3[[#This Row],[Larceny- Theft ]],LEN(Table3[[#This Row],[Larceny- Theft ]])-1)),VALUE(TRIM(Table3[[#This Row],[Larceny- Theft ]])))</f>
        <v>3171.3</v>
      </c>
      <c r="L31">
        <f>IF(ISNUMBER(VALUE(TRIM(Table3[[#This Row],[Theft ]])))=FALSE,VALUE(LEFT(Table3[[#This Row],[Theft ]],LEN(Table3[[#This Row],[Theft ]])-1)),VALUE(TRIM(Table3[[#This Row],[Theft ]])))</f>
        <v>630.4</v>
      </c>
      <c r="M31">
        <v>5641580000000</v>
      </c>
      <c r="N31">
        <f t="shared" si="0"/>
        <v>22726.404795378647</v>
      </c>
    </row>
    <row r="32" spans="1:14" x14ac:dyDescent="0.3">
      <c r="A32">
        <f>VALUE(LEFT(Table3[[#This Row],[Year ]],LEN(Table3[[#This Row],[Year ]])-1))</f>
        <v>1990</v>
      </c>
      <c r="B32">
        <f>IF(ISNUMBER(VALUE(TRIM(Table3[[#This Row],[Population ]])))=FALSE,VALUE(LEFT(Table3[[#This Row],[Population ]],LEN(Table3[[#This Row],[Population ]])-1)),VALUE(TRIM(Table3[[#This Row],[Population ]])))</f>
        <v>248709873</v>
      </c>
      <c r="C32">
        <f>IF(ISNUMBER(VALUE(TRIM(Table3[[#This Row],[Total ]])))=FALSE,VALUE(LEFT(Table3[[#This Row],[Total ]],LEN(Table3[[#This Row],[Total ]])-1)),VALUE(TRIM(Table3[[#This Row],[Total ]])))</f>
        <v>5820.3</v>
      </c>
      <c r="D32">
        <f>IF(ISNUMBER(VALUE(TRIM(Table3[[#This Row],[Violent ]])))=FALSE,VALUE(LEFT(Table3[[#This Row],[Violent ]],LEN(Table3[[#This Row],[Violent ]])-1)),VALUE(TRIM(Table3[[#This Row],[Violent ]])))</f>
        <v>731.8</v>
      </c>
      <c r="E32">
        <f>IF(ISNUMBER(VALUE(TRIM(Table3[[#This Row],[Property ]])))=FALSE,VALUE(LEFT(Table3[[#This Row],[Property ]],LEN(Table3[[#This Row],[Property ]])-1)),VALUE(TRIM(Table3[[#This Row],[Property ]])))</f>
        <v>5088.5</v>
      </c>
      <c r="F32">
        <f>IF(ISNUMBER(VALUE(TRIM(Table3[[#This Row],[Murder ]])))=FALSE,VALUE(LEFT(Table3[[#This Row],[Murder ]],LEN(Table3[[#This Row],[Murder ]])-1)),VALUE(TRIM(Table3[[#This Row],[Murder ]])))</f>
        <v>9.4</v>
      </c>
      <c r="G32">
        <f>IF(ISNUMBER(VALUE(TRIM(Table3[[#This Row],[Forcible Rape ]])))=FALSE,VALUE(LEFT(Table3[[#This Row],[Forcible Rape ]],LEN(Table3[[#This Row],[Forcible Rape ]])-1)),VALUE(TRIM(Table3[[#This Row],[Forcible Rape ]])))</f>
        <v>41.2</v>
      </c>
      <c r="H32">
        <f>IF(ISNUMBER(VALUE(TRIM(Table3[[#This Row],[Robbery ]])))=FALSE,VALUE(LEFT(Table3[[#This Row],[Robbery ]],LEN(Table3[[#This Row],[Robbery ]])-1)),VALUE(TRIM(Table3[[#This Row],[Robbery ]])))</f>
        <v>257</v>
      </c>
      <c r="I32">
        <f>IF(ISNUMBER(VALUE(TRIM(Table3[[#This Row],[Aggravated assault ]])))=FALSE,VALUE(LEFT(Table3[[#This Row],[Aggravated assault ]],LEN(Table3[[#This Row],[Aggravated assault ]])-1)),VALUE(TRIM(Table3[[#This Row],[Aggravated assault ]])))</f>
        <v>424.1</v>
      </c>
      <c r="J32">
        <f>IF(ISNUMBER(VALUE(TRIM(Table3[[#This Row],[Burglary ]])))=FALSE,VALUE(LEFT(Table3[[#This Row],[Burglary ]],LEN(Table3[[#This Row],[Burglary ]])-1)),VALUE(TRIM(Table3[[#This Row],[Burglary ]])))</f>
        <v>1235.9000000000001</v>
      </c>
      <c r="K32">
        <f>IF(ISNUMBER(VALUE(TRIM(Table3[[#This Row],[Larceny- Theft ]])))=FALSE,VALUE(LEFT(Table3[[#This Row],[Larceny- Theft ]],LEN(Table3[[#This Row],[Larceny- Theft ]])-1)),VALUE(TRIM(Table3[[#This Row],[Larceny- Theft ]])))</f>
        <v>3194.8</v>
      </c>
      <c r="L32">
        <f>IF(ISNUMBER(VALUE(TRIM(Table3[[#This Row],[Theft ]])))=FALSE,VALUE(LEFT(Table3[[#This Row],[Theft ]],LEN(Table3[[#This Row],[Theft ]])-1)),VALUE(TRIM(Table3[[#This Row],[Theft ]])))</f>
        <v>657.8</v>
      </c>
      <c r="M32">
        <v>5963144000000</v>
      </c>
      <c r="N32">
        <f t="shared" si="0"/>
        <v>23976.305918502883</v>
      </c>
    </row>
    <row r="33" spans="1:14" x14ac:dyDescent="0.3">
      <c r="A33">
        <f>VALUE(LEFT(Table3[[#This Row],[Year ]],LEN(Table3[[#This Row],[Year ]])-1))</f>
        <v>1991</v>
      </c>
      <c r="B33">
        <f>IF(ISNUMBER(VALUE(TRIM(Table3[[#This Row],[Population ]])))=FALSE,VALUE(LEFT(Table3[[#This Row],[Population ]],LEN(Table3[[#This Row],[Population ]])-1)),VALUE(TRIM(Table3[[#This Row],[Population ]])))</f>
        <v>252177000</v>
      </c>
      <c r="C33">
        <f>IF(ISNUMBER(VALUE(TRIM(Table3[[#This Row],[Total ]])))=FALSE,VALUE(LEFT(Table3[[#This Row],[Total ]],LEN(Table3[[#This Row],[Total ]])-1)),VALUE(TRIM(Table3[[#This Row],[Total ]])))</f>
        <v>5897.8</v>
      </c>
      <c r="D33">
        <f>IF(ISNUMBER(VALUE(TRIM(Table3[[#This Row],[Violent ]])))=FALSE,VALUE(LEFT(Table3[[#This Row],[Violent ]],LEN(Table3[[#This Row],[Violent ]])-1)),VALUE(TRIM(Table3[[#This Row],[Violent ]])))</f>
        <v>758.1</v>
      </c>
      <c r="E33">
        <f>IF(ISNUMBER(VALUE(TRIM(Table3[[#This Row],[Property ]])))=FALSE,VALUE(LEFT(Table3[[#This Row],[Property ]],LEN(Table3[[#This Row],[Property ]])-1)),VALUE(TRIM(Table3[[#This Row],[Property ]])))</f>
        <v>5139.7</v>
      </c>
      <c r="F33">
        <f>IF(ISNUMBER(VALUE(TRIM(Table3[[#This Row],[Murder ]])))=FALSE,VALUE(LEFT(Table3[[#This Row],[Murder ]],LEN(Table3[[#This Row],[Murder ]])-1)),VALUE(TRIM(Table3[[#This Row],[Murder ]])))</f>
        <v>9.8000000000000007</v>
      </c>
      <c r="G33">
        <f>IF(ISNUMBER(VALUE(TRIM(Table3[[#This Row],[Forcible Rape ]])))=FALSE,VALUE(LEFT(Table3[[#This Row],[Forcible Rape ]],LEN(Table3[[#This Row],[Forcible Rape ]])-1)),VALUE(TRIM(Table3[[#This Row],[Forcible Rape ]])))</f>
        <v>42.3</v>
      </c>
      <c r="H33">
        <f>IF(ISNUMBER(VALUE(TRIM(Table3[[#This Row],[Robbery ]])))=FALSE,VALUE(LEFT(Table3[[#This Row],[Robbery ]],LEN(Table3[[#This Row],[Robbery ]])-1)),VALUE(TRIM(Table3[[#This Row],[Robbery ]])))</f>
        <v>272.7</v>
      </c>
      <c r="I33">
        <f>IF(ISNUMBER(VALUE(TRIM(Table3[[#This Row],[Aggravated assault ]])))=FALSE,VALUE(LEFT(Table3[[#This Row],[Aggravated assault ]],LEN(Table3[[#This Row],[Aggravated assault ]])-1)),VALUE(TRIM(Table3[[#This Row],[Aggravated assault ]])))</f>
        <v>433.3</v>
      </c>
      <c r="J33">
        <f>IF(ISNUMBER(VALUE(TRIM(Table3[[#This Row],[Burglary ]])))=FALSE,VALUE(LEFT(Table3[[#This Row],[Burglary ]],LEN(Table3[[#This Row],[Burglary ]])-1)),VALUE(TRIM(Table3[[#This Row],[Burglary ]])))</f>
        <v>1252</v>
      </c>
      <c r="K33">
        <f>IF(ISNUMBER(VALUE(TRIM(Table3[[#This Row],[Larceny- Theft ]])))=FALSE,VALUE(LEFT(Table3[[#This Row],[Larceny- Theft ]],LEN(Table3[[#This Row],[Larceny- Theft ]])-1)),VALUE(TRIM(Table3[[#This Row],[Larceny- Theft ]])))</f>
        <v>3228.8</v>
      </c>
      <c r="L33">
        <f>IF(ISNUMBER(VALUE(TRIM(Table3[[#This Row],[Theft ]])))=FALSE,VALUE(LEFT(Table3[[#This Row],[Theft ]],LEN(Table3[[#This Row],[Theft ]])-1)),VALUE(TRIM(Table3[[#This Row],[Theft ]])))</f>
        <v>658.9</v>
      </c>
      <c r="M33">
        <v>6158129000000</v>
      </c>
      <c r="N33">
        <f t="shared" si="0"/>
        <v>24419.867791273591</v>
      </c>
    </row>
    <row r="34" spans="1:14" x14ac:dyDescent="0.3">
      <c r="A34">
        <f>VALUE(LEFT(Table3[[#This Row],[Year ]],LEN(Table3[[#This Row],[Year ]])-1))</f>
        <v>1992</v>
      </c>
      <c r="B34">
        <f>IF(ISNUMBER(VALUE(TRIM(Table3[[#This Row],[Population ]])))=FALSE,VALUE(LEFT(Table3[[#This Row],[Population ]],LEN(Table3[[#This Row],[Population ]])-1)),VALUE(TRIM(Table3[[#This Row],[Population ]])))</f>
        <v>255082000</v>
      </c>
      <c r="C34">
        <f>IF(ISNUMBER(VALUE(TRIM(Table3[[#This Row],[Total ]])))=FALSE,VALUE(LEFT(Table3[[#This Row],[Total ]],LEN(Table3[[#This Row],[Total ]])-1)),VALUE(TRIM(Table3[[#This Row],[Total ]])))</f>
        <v>5660.2</v>
      </c>
      <c r="D34">
        <f>IF(ISNUMBER(VALUE(TRIM(Table3[[#This Row],[Violent ]])))=FALSE,VALUE(LEFT(Table3[[#This Row],[Violent ]],LEN(Table3[[#This Row],[Violent ]])-1)),VALUE(TRIM(Table3[[#This Row],[Violent ]])))</f>
        <v>757.5</v>
      </c>
      <c r="E34">
        <f>IF(ISNUMBER(VALUE(TRIM(Table3[[#This Row],[Property ]])))=FALSE,VALUE(LEFT(Table3[[#This Row],[Property ]],LEN(Table3[[#This Row],[Property ]])-1)),VALUE(TRIM(Table3[[#This Row],[Property ]])))</f>
        <v>4902.7</v>
      </c>
      <c r="F34">
        <f>IF(ISNUMBER(VALUE(TRIM(Table3[[#This Row],[Murder ]])))=FALSE,VALUE(LEFT(Table3[[#This Row],[Murder ]],LEN(Table3[[#This Row],[Murder ]])-1)),VALUE(TRIM(Table3[[#This Row],[Murder ]])))</f>
        <v>9.3000000000000007</v>
      </c>
      <c r="G34">
        <f>IF(ISNUMBER(VALUE(TRIM(Table3[[#This Row],[Forcible Rape ]])))=FALSE,VALUE(LEFT(Table3[[#This Row],[Forcible Rape ]],LEN(Table3[[#This Row],[Forcible Rape ]])-1)),VALUE(TRIM(Table3[[#This Row],[Forcible Rape ]])))</f>
        <v>42.8</v>
      </c>
      <c r="H34">
        <f>IF(ISNUMBER(VALUE(TRIM(Table3[[#This Row],[Robbery ]])))=FALSE,VALUE(LEFT(Table3[[#This Row],[Robbery ]],LEN(Table3[[#This Row],[Robbery ]])-1)),VALUE(TRIM(Table3[[#This Row],[Robbery ]])))</f>
        <v>263.60000000000002</v>
      </c>
      <c r="I34">
        <f>IF(ISNUMBER(VALUE(TRIM(Table3[[#This Row],[Aggravated assault ]])))=FALSE,VALUE(LEFT(Table3[[#This Row],[Aggravated assault ]],LEN(Table3[[#This Row],[Aggravated assault ]])-1)),VALUE(TRIM(Table3[[#This Row],[Aggravated assault ]])))</f>
        <v>441.8</v>
      </c>
      <c r="J34">
        <f>IF(ISNUMBER(VALUE(TRIM(Table3[[#This Row],[Burglary ]])))=FALSE,VALUE(LEFT(Table3[[#This Row],[Burglary ]],LEN(Table3[[#This Row],[Burglary ]])-1)),VALUE(TRIM(Table3[[#This Row],[Burglary ]])))</f>
        <v>1168.2</v>
      </c>
      <c r="K34">
        <f>IF(ISNUMBER(VALUE(TRIM(Table3[[#This Row],[Larceny- Theft ]])))=FALSE,VALUE(LEFT(Table3[[#This Row],[Larceny- Theft ]],LEN(Table3[[#This Row],[Larceny- Theft ]])-1)),VALUE(TRIM(Table3[[#This Row],[Larceny- Theft ]])))</f>
        <v>3103</v>
      </c>
      <c r="L34">
        <f>IF(ISNUMBER(VALUE(TRIM(Table3[[#This Row],[Theft ]])))=FALSE,VALUE(LEFT(Table3[[#This Row],[Theft ]],LEN(Table3[[#This Row],[Theft ]])-1)),VALUE(TRIM(Table3[[#This Row],[Theft ]])))</f>
        <v>631.5</v>
      </c>
      <c r="M34">
        <v>6520327000000</v>
      </c>
      <c r="N34">
        <f t="shared" si="0"/>
        <v>25561.689966363756</v>
      </c>
    </row>
    <row r="35" spans="1:14" x14ac:dyDescent="0.3">
      <c r="A35">
        <f>VALUE(LEFT(Table3[[#This Row],[Year ]],LEN(Table3[[#This Row],[Year ]])-1))</f>
        <v>1993</v>
      </c>
      <c r="B35">
        <f>IF(ISNUMBER(VALUE(TRIM(Table3[[#This Row],[Population ]])))=FALSE,VALUE(LEFT(Table3[[#This Row],[Population ]],LEN(Table3[[#This Row],[Population ]])-1)),VALUE(TRIM(Table3[[#This Row],[Population ]])))</f>
        <v>257908000</v>
      </c>
      <c r="C35">
        <f>IF(ISNUMBER(VALUE(TRIM(Table3[[#This Row],[Total ]])))=FALSE,VALUE(LEFT(Table3[[#This Row],[Total ]],LEN(Table3[[#This Row],[Total ]])-1)),VALUE(TRIM(Table3[[#This Row],[Total ]])))</f>
        <v>5484.4</v>
      </c>
      <c r="D35">
        <f>IF(ISNUMBER(VALUE(TRIM(Table3[[#This Row],[Violent ]])))=FALSE,VALUE(LEFT(Table3[[#This Row],[Violent ]],LEN(Table3[[#This Row],[Violent ]])-1)),VALUE(TRIM(Table3[[#This Row],[Violent ]])))</f>
        <v>746.8</v>
      </c>
      <c r="E35">
        <f>IF(ISNUMBER(VALUE(TRIM(Table3[[#This Row],[Property ]])))=FALSE,VALUE(LEFT(Table3[[#This Row],[Property ]],LEN(Table3[[#This Row],[Property ]])-1)),VALUE(TRIM(Table3[[#This Row],[Property ]])))</f>
        <v>4737.7</v>
      </c>
      <c r="F35">
        <f>IF(ISNUMBER(VALUE(TRIM(Table3[[#This Row],[Murder ]])))=FALSE,VALUE(LEFT(Table3[[#This Row],[Murder ]],LEN(Table3[[#This Row],[Murder ]])-1)),VALUE(TRIM(Table3[[#This Row],[Murder ]])))</f>
        <v>9.5</v>
      </c>
      <c r="G35">
        <f>IF(ISNUMBER(VALUE(TRIM(Table3[[#This Row],[Forcible Rape ]])))=FALSE,VALUE(LEFT(Table3[[#This Row],[Forcible Rape ]],LEN(Table3[[#This Row],[Forcible Rape ]])-1)),VALUE(TRIM(Table3[[#This Row],[Forcible Rape ]])))</f>
        <v>41.1</v>
      </c>
      <c r="H35">
        <f>IF(ISNUMBER(VALUE(TRIM(Table3[[#This Row],[Robbery ]])))=FALSE,VALUE(LEFT(Table3[[#This Row],[Robbery ]],LEN(Table3[[#This Row],[Robbery ]])-1)),VALUE(TRIM(Table3[[#This Row],[Robbery ]])))</f>
        <v>255.9</v>
      </c>
      <c r="I35">
        <f>IF(ISNUMBER(VALUE(TRIM(Table3[[#This Row],[Aggravated assault ]])))=FALSE,VALUE(LEFT(Table3[[#This Row],[Aggravated assault ]],LEN(Table3[[#This Row],[Aggravated assault ]])-1)),VALUE(TRIM(Table3[[#This Row],[Aggravated assault ]])))</f>
        <v>440.3</v>
      </c>
      <c r="J35">
        <f>IF(ISNUMBER(VALUE(TRIM(Table3[[#This Row],[Burglary ]])))=FALSE,VALUE(LEFT(Table3[[#This Row],[Burglary ]],LEN(Table3[[#This Row],[Burglary ]])-1)),VALUE(TRIM(Table3[[#This Row],[Burglary ]])))</f>
        <v>1099.2</v>
      </c>
      <c r="K35">
        <f>IF(ISNUMBER(VALUE(TRIM(Table3[[#This Row],[Larceny- Theft ]])))=FALSE,VALUE(LEFT(Table3[[#This Row],[Larceny- Theft ]],LEN(Table3[[#This Row],[Larceny- Theft ]])-1)),VALUE(TRIM(Table3[[#This Row],[Larceny- Theft ]])))</f>
        <v>3032.4</v>
      </c>
      <c r="L35">
        <f>IF(ISNUMBER(VALUE(TRIM(Table3[[#This Row],[Theft ]])))=FALSE,VALUE(LEFT(Table3[[#This Row],[Theft ]],LEN(Table3[[#This Row],[Theft ]])-1)),VALUE(TRIM(Table3[[#This Row],[Theft ]])))</f>
        <v>606.1</v>
      </c>
      <c r="M35">
        <v>6858559000000</v>
      </c>
      <c r="N35">
        <f t="shared" si="0"/>
        <v>26593.044806675247</v>
      </c>
    </row>
    <row r="36" spans="1:14" x14ac:dyDescent="0.3">
      <c r="A36">
        <f>VALUE(LEFT(Table3[[#This Row],[Year ]],LEN(Table3[[#This Row],[Year ]])-1))</f>
        <v>1994</v>
      </c>
      <c r="B36">
        <f>IF(ISNUMBER(VALUE(TRIM(Table3[[#This Row],[Population ]])))=FALSE,VALUE(LEFT(Table3[[#This Row],[Population ]],LEN(Table3[[#This Row],[Population ]])-1)),VALUE(TRIM(Table3[[#This Row],[Population ]])))</f>
        <v>260341000</v>
      </c>
      <c r="C36">
        <f>IF(ISNUMBER(VALUE(TRIM(Table3[[#This Row],[Total ]])))=FALSE,VALUE(LEFT(Table3[[#This Row],[Total ]],LEN(Table3[[#This Row],[Total ]])-1)),VALUE(TRIM(Table3[[#This Row],[Total ]])))</f>
        <v>5373.5</v>
      </c>
      <c r="D36">
        <f>IF(ISNUMBER(VALUE(TRIM(Table3[[#This Row],[Violent ]])))=FALSE,VALUE(LEFT(Table3[[#This Row],[Violent ]],LEN(Table3[[#This Row],[Violent ]])-1)),VALUE(TRIM(Table3[[#This Row],[Violent ]])))</f>
        <v>713.6</v>
      </c>
      <c r="E36">
        <f>IF(ISNUMBER(VALUE(TRIM(Table3[[#This Row],[Property ]])))=FALSE,VALUE(LEFT(Table3[[#This Row],[Property ]],LEN(Table3[[#This Row],[Property ]])-1)),VALUE(TRIM(Table3[[#This Row],[Property ]])))</f>
        <v>4660</v>
      </c>
      <c r="F36">
        <f>IF(ISNUMBER(VALUE(TRIM(Table3[[#This Row],[Murder ]])))=FALSE,VALUE(LEFT(Table3[[#This Row],[Murder ]],LEN(Table3[[#This Row],[Murder ]])-1)),VALUE(TRIM(Table3[[#This Row],[Murder ]])))</f>
        <v>9</v>
      </c>
      <c r="G36">
        <f>IF(ISNUMBER(VALUE(TRIM(Table3[[#This Row],[Forcible Rape ]])))=FALSE,VALUE(LEFT(Table3[[#This Row],[Forcible Rape ]],LEN(Table3[[#This Row],[Forcible Rape ]])-1)),VALUE(TRIM(Table3[[#This Row],[Forcible Rape ]])))</f>
        <v>39.299999999999997</v>
      </c>
      <c r="H36">
        <f>IF(ISNUMBER(VALUE(TRIM(Table3[[#This Row],[Robbery ]])))=FALSE,VALUE(LEFT(Table3[[#This Row],[Robbery ]],LEN(Table3[[#This Row],[Robbery ]])-1)),VALUE(TRIM(Table3[[#This Row],[Robbery ]])))</f>
        <v>237.7</v>
      </c>
      <c r="I36">
        <f>IF(ISNUMBER(VALUE(TRIM(Table3[[#This Row],[Aggravated assault ]])))=FALSE,VALUE(LEFT(Table3[[#This Row],[Aggravated assault ]],LEN(Table3[[#This Row],[Aggravated assault ]])-1)),VALUE(TRIM(Table3[[#This Row],[Aggravated assault ]])))</f>
        <v>427.6</v>
      </c>
      <c r="J36">
        <f>IF(ISNUMBER(VALUE(TRIM(Table3[[#This Row],[Burglary ]])))=FALSE,VALUE(LEFT(Table3[[#This Row],[Burglary ]],LEN(Table3[[#This Row],[Burglary ]])-1)),VALUE(TRIM(Table3[[#This Row],[Burglary ]])))</f>
        <v>1042</v>
      </c>
      <c r="K36">
        <f>IF(ISNUMBER(VALUE(TRIM(Table3[[#This Row],[Larceny- Theft ]])))=FALSE,VALUE(LEFT(Table3[[#This Row],[Larceny- Theft ]],LEN(Table3[[#This Row],[Larceny- Theft ]])-1)),VALUE(TRIM(Table3[[#This Row],[Larceny- Theft ]])))</f>
        <v>3026.7</v>
      </c>
      <c r="L36">
        <f>IF(ISNUMBER(VALUE(TRIM(Table3[[#This Row],[Theft ]])))=FALSE,VALUE(LEFT(Table3[[#This Row],[Theft ]],LEN(Table3[[#This Row],[Theft ]])-1)),VALUE(TRIM(Table3[[#This Row],[Theft ]])))</f>
        <v>591.29999999999995</v>
      </c>
      <c r="M36">
        <v>7287236000000</v>
      </c>
      <c r="N36">
        <f t="shared" si="0"/>
        <v>27991.119339635323</v>
      </c>
    </row>
    <row r="37" spans="1:14" x14ac:dyDescent="0.3">
      <c r="A37">
        <f>VALUE(LEFT(Table3[[#This Row],[Year ]],LEN(Table3[[#This Row],[Year ]])-1))</f>
        <v>1995</v>
      </c>
      <c r="B37">
        <f>IF(ISNUMBER(VALUE(TRIM(Table3[[#This Row],[Population ]])))=FALSE,VALUE(LEFT(Table3[[#This Row],[Population ]],LEN(Table3[[#This Row],[Population ]])-1)),VALUE(TRIM(Table3[[#This Row],[Population ]])))</f>
        <v>262755000</v>
      </c>
      <c r="C37">
        <f>IF(ISNUMBER(VALUE(TRIM(Table3[[#This Row],[Total ]])))=FALSE,VALUE(LEFT(Table3[[#This Row],[Total ]],LEN(Table3[[#This Row],[Total ]])-1)),VALUE(TRIM(Table3[[#This Row],[Total ]])))</f>
        <v>5274.9</v>
      </c>
      <c r="D37">
        <f>IF(ISNUMBER(VALUE(TRIM(Table3[[#This Row],[Violent ]])))=FALSE,VALUE(LEFT(Table3[[#This Row],[Violent ]],LEN(Table3[[#This Row],[Violent ]])-1)),VALUE(TRIM(Table3[[#This Row],[Violent ]])))</f>
        <v>684.5</v>
      </c>
      <c r="E37">
        <f>IF(ISNUMBER(VALUE(TRIM(Table3[[#This Row],[Property ]])))=FALSE,VALUE(LEFT(Table3[[#This Row],[Property ]],LEN(Table3[[#This Row],[Property ]])-1)),VALUE(TRIM(Table3[[#This Row],[Property ]])))</f>
        <v>4591.3</v>
      </c>
      <c r="F37">
        <f>IF(ISNUMBER(VALUE(TRIM(Table3[[#This Row],[Murder ]])))=FALSE,VALUE(LEFT(Table3[[#This Row],[Murder ]],LEN(Table3[[#This Row],[Murder ]])-1)),VALUE(TRIM(Table3[[#This Row],[Murder ]])))</f>
        <v>8.1999999999999993</v>
      </c>
      <c r="G37">
        <f>IF(ISNUMBER(VALUE(TRIM(Table3[[#This Row],[Forcible Rape ]])))=FALSE,VALUE(LEFT(Table3[[#This Row],[Forcible Rape ]],LEN(Table3[[#This Row],[Forcible Rape ]])-1)),VALUE(TRIM(Table3[[#This Row],[Forcible Rape ]])))</f>
        <v>37.1</v>
      </c>
      <c r="H37">
        <f>IF(ISNUMBER(VALUE(TRIM(Table3[[#This Row],[Robbery ]])))=FALSE,VALUE(LEFT(Table3[[#This Row],[Robbery ]],LEN(Table3[[#This Row],[Robbery ]])-1)),VALUE(TRIM(Table3[[#This Row],[Robbery ]])))</f>
        <v>220.9</v>
      </c>
      <c r="I37">
        <f>IF(ISNUMBER(VALUE(TRIM(Table3[[#This Row],[Aggravated assault ]])))=FALSE,VALUE(LEFT(Table3[[#This Row],[Aggravated assault ]],LEN(Table3[[#This Row],[Aggravated assault ]])-1)),VALUE(TRIM(Table3[[#This Row],[Aggravated assault ]])))</f>
        <v>418.3</v>
      </c>
      <c r="J37">
        <f>IF(ISNUMBER(VALUE(TRIM(Table3[[#This Row],[Burglary ]])))=FALSE,VALUE(LEFT(Table3[[#This Row],[Burglary ]],LEN(Table3[[#This Row],[Burglary ]])-1)),VALUE(TRIM(Table3[[#This Row],[Burglary ]])))</f>
        <v>987.1</v>
      </c>
      <c r="K37">
        <f>IF(ISNUMBER(VALUE(TRIM(Table3[[#This Row],[Larceny- Theft ]])))=FALSE,VALUE(LEFT(Table3[[#This Row],[Larceny- Theft ]],LEN(Table3[[#This Row],[Larceny- Theft ]])-1)),VALUE(TRIM(Table3[[#This Row],[Larceny- Theft ]])))</f>
        <v>3043.8</v>
      </c>
      <c r="L37">
        <f>IF(ISNUMBER(VALUE(TRIM(Table3[[#This Row],[Theft ]])))=FALSE,VALUE(LEFT(Table3[[#This Row],[Theft ]],LEN(Table3[[#This Row],[Theft ]])-1)),VALUE(TRIM(Table3[[#This Row],[Theft ]])))</f>
        <v>560.4</v>
      </c>
      <c r="M37">
        <v>7639749000000</v>
      </c>
      <c r="N37">
        <f t="shared" si="0"/>
        <v>29075.560883712966</v>
      </c>
    </row>
    <row r="38" spans="1:14" x14ac:dyDescent="0.3">
      <c r="A38">
        <f>VALUE(LEFT(Table3[[#This Row],[Year ]],LEN(Table3[[#This Row],[Year ]])-1))</f>
        <v>1996</v>
      </c>
      <c r="B38">
        <f>IF(ISNUMBER(VALUE(TRIM(Table3[[#This Row],[Population ]])))=FALSE,VALUE(LEFT(Table3[[#This Row],[Population ]],LEN(Table3[[#This Row],[Population ]])-1)),VALUE(TRIM(Table3[[#This Row],[Population ]])))</f>
        <v>265284000</v>
      </c>
      <c r="C38">
        <f>IF(ISNUMBER(VALUE(TRIM(Table3[[#This Row],[Total ]])))=FALSE,VALUE(LEFT(Table3[[#This Row],[Total ]],LEN(Table3[[#This Row],[Total ]])-1)),VALUE(TRIM(Table3[[#This Row],[Total ]])))</f>
        <v>5087.6000000000004</v>
      </c>
      <c r="D38">
        <f>IF(ISNUMBER(VALUE(TRIM(Table3[[#This Row],[Violent ]])))=FALSE,VALUE(LEFT(Table3[[#This Row],[Violent ]],LEN(Table3[[#This Row],[Violent ]])-1)),VALUE(TRIM(Table3[[#This Row],[Violent ]])))</f>
        <v>636.6</v>
      </c>
      <c r="E38">
        <f>IF(ISNUMBER(VALUE(TRIM(Table3[[#This Row],[Property ]])))=FALSE,VALUE(LEFT(Table3[[#This Row],[Property ]],LEN(Table3[[#This Row],[Property ]])-1)),VALUE(TRIM(Table3[[#This Row],[Property ]])))</f>
        <v>4451</v>
      </c>
      <c r="F38">
        <f>IF(ISNUMBER(VALUE(TRIM(Table3[[#This Row],[Murder ]])))=FALSE,VALUE(LEFT(Table3[[#This Row],[Murder ]],LEN(Table3[[#This Row],[Murder ]])-1)),VALUE(TRIM(Table3[[#This Row],[Murder ]])))</f>
        <v>7.4</v>
      </c>
      <c r="G38">
        <f>IF(ISNUMBER(VALUE(TRIM(Table3[[#This Row],[Forcible Rape ]])))=FALSE,VALUE(LEFT(Table3[[#This Row],[Forcible Rape ]],LEN(Table3[[#This Row],[Forcible Rape ]])-1)),VALUE(TRIM(Table3[[#This Row],[Forcible Rape ]])))</f>
        <v>36.299999999999997</v>
      </c>
      <c r="H38">
        <f>IF(ISNUMBER(VALUE(TRIM(Table3[[#This Row],[Robbery ]])))=FALSE,VALUE(LEFT(Table3[[#This Row],[Robbery ]],LEN(Table3[[#This Row],[Robbery ]])-1)),VALUE(TRIM(Table3[[#This Row],[Robbery ]])))</f>
        <v>201.9</v>
      </c>
      <c r="I38">
        <f>IF(ISNUMBER(VALUE(TRIM(Table3[[#This Row],[Aggravated assault ]])))=FALSE,VALUE(LEFT(Table3[[#This Row],[Aggravated assault ]],LEN(Table3[[#This Row],[Aggravated assault ]])-1)),VALUE(TRIM(Table3[[#This Row],[Aggravated assault ]])))</f>
        <v>390.9</v>
      </c>
      <c r="J38">
        <f>IF(ISNUMBER(VALUE(TRIM(Table3[[#This Row],[Burglary ]])))=FALSE,VALUE(LEFT(Table3[[#This Row],[Burglary ]],LEN(Table3[[#This Row],[Burglary ]])-1)),VALUE(TRIM(Table3[[#This Row],[Burglary ]])))</f>
        <v>945</v>
      </c>
      <c r="K38">
        <f>IF(ISNUMBER(VALUE(TRIM(Table3[[#This Row],[Larceny- Theft ]])))=FALSE,VALUE(LEFT(Table3[[#This Row],[Larceny- Theft ]],LEN(Table3[[#This Row],[Larceny- Theft ]])-1)),VALUE(TRIM(Table3[[#This Row],[Larceny- Theft ]])))</f>
        <v>2980.3</v>
      </c>
      <c r="L38">
        <f>IF(ISNUMBER(VALUE(TRIM(Table3[[#This Row],[Theft ]])))=FALSE,VALUE(LEFT(Table3[[#This Row],[Theft ]],LEN(Table3[[#This Row],[Theft ]])-1)),VALUE(TRIM(Table3[[#This Row],[Theft ]])))</f>
        <v>525.70000000000005</v>
      </c>
      <c r="M38">
        <v>8073122000000</v>
      </c>
      <c r="N38">
        <f t="shared" si="0"/>
        <v>30431.997406552979</v>
      </c>
    </row>
    <row r="39" spans="1:14" x14ac:dyDescent="0.3">
      <c r="A39">
        <f>VALUE(LEFT(Table3[[#This Row],[Year ]],LEN(Table3[[#This Row],[Year ]])-1))</f>
        <v>1997</v>
      </c>
      <c r="B39">
        <f>IF(ISNUMBER(VALUE(TRIM(Table3[[#This Row],[Population ]])))=FALSE,VALUE(LEFT(Table3[[#This Row],[Population ]],LEN(Table3[[#This Row],[Population ]])-1)),VALUE(TRIM(Table3[[#This Row],[Population ]])))</f>
        <v>267637000</v>
      </c>
      <c r="C39">
        <f>IF(ISNUMBER(VALUE(TRIM(Table3[[#This Row],[Total ]])))=FALSE,VALUE(LEFT(Table3[[#This Row],[Total ]],LEN(Table3[[#This Row],[Total ]])-1)),VALUE(TRIM(Table3[[#This Row],[Total ]])))</f>
        <v>4927.3</v>
      </c>
      <c r="D39">
        <f>IF(ISNUMBER(VALUE(TRIM(Table3[[#This Row],[Violent ]])))=FALSE,VALUE(LEFT(Table3[[#This Row],[Violent ]],LEN(Table3[[#This Row],[Violent ]])-1)),VALUE(TRIM(Table3[[#This Row],[Violent ]])))</f>
        <v>611</v>
      </c>
      <c r="E39">
        <f>IF(ISNUMBER(VALUE(TRIM(Table3[[#This Row],[Property ]])))=FALSE,VALUE(LEFT(Table3[[#This Row],[Property ]],LEN(Table3[[#This Row],[Property ]])-1)),VALUE(TRIM(Table3[[#This Row],[Property ]])))</f>
        <v>4316.3</v>
      </c>
      <c r="F39">
        <f>IF(ISNUMBER(VALUE(TRIM(Table3[[#This Row],[Murder ]])))=FALSE,VALUE(LEFT(Table3[[#This Row],[Murder ]],LEN(Table3[[#This Row],[Murder ]])-1)),VALUE(TRIM(Table3[[#This Row],[Murder ]])))</f>
        <v>6.8</v>
      </c>
      <c r="G39">
        <f>IF(ISNUMBER(VALUE(TRIM(Table3[[#This Row],[Forcible Rape ]])))=FALSE,VALUE(LEFT(Table3[[#This Row],[Forcible Rape ]],LEN(Table3[[#This Row],[Forcible Rape ]])-1)),VALUE(TRIM(Table3[[#This Row],[Forcible Rape ]])))</f>
        <v>35.9</v>
      </c>
      <c r="H39">
        <f>IF(ISNUMBER(VALUE(TRIM(Table3[[#This Row],[Robbery ]])))=FALSE,VALUE(LEFT(Table3[[#This Row],[Robbery ]],LEN(Table3[[#This Row],[Robbery ]])-1)),VALUE(TRIM(Table3[[#This Row],[Robbery ]])))</f>
        <v>186.1</v>
      </c>
      <c r="I39">
        <f>IF(ISNUMBER(VALUE(TRIM(Table3[[#This Row],[Aggravated assault ]])))=FALSE,VALUE(LEFT(Table3[[#This Row],[Aggravated assault ]],LEN(Table3[[#This Row],[Aggravated assault ]])-1)),VALUE(TRIM(Table3[[#This Row],[Aggravated assault ]])))</f>
        <v>382.1</v>
      </c>
      <c r="J39">
        <f>IF(ISNUMBER(VALUE(TRIM(Table3[[#This Row],[Burglary ]])))=FALSE,VALUE(LEFT(Table3[[#This Row],[Burglary ]],LEN(Table3[[#This Row],[Burglary ]])-1)),VALUE(TRIM(Table3[[#This Row],[Burglary ]])))</f>
        <v>919.6</v>
      </c>
      <c r="K39">
        <f>IF(ISNUMBER(VALUE(TRIM(Table3[[#This Row],[Larceny- Theft ]])))=FALSE,VALUE(LEFT(Table3[[#This Row],[Larceny- Theft ]],LEN(Table3[[#This Row],[Larceny- Theft ]])-1)),VALUE(TRIM(Table3[[#This Row],[Larceny- Theft ]])))</f>
        <v>2891.8</v>
      </c>
      <c r="L39">
        <f>IF(ISNUMBER(VALUE(TRIM(Table3[[#This Row],[Theft ]])))=FALSE,VALUE(LEFT(Table3[[#This Row],[Theft ]],LEN(Table3[[#This Row],[Theft ]])-1)),VALUE(TRIM(Table3[[#This Row],[Theft ]])))</f>
        <v>505.7</v>
      </c>
      <c r="M39">
        <v>8577554457000</v>
      </c>
      <c r="N39">
        <f t="shared" si="0"/>
        <v>32049.210150315539</v>
      </c>
    </row>
    <row r="40" spans="1:14" x14ac:dyDescent="0.3">
      <c r="A40">
        <f>VALUE(LEFT(Table3[[#This Row],[Year ]],LEN(Table3[[#This Row],[Year ]])-1))</f>
        <v>1998</v>
      </c>
      <c r="B40">
        <f>IF(ISNUMBER(VALUE(TRIM(Table3[[#This Row],[Population ]])))=FALSE,VALUE(LEFT(Table3[[#This Row],[Population ]],LEN(Table3[[#This Row],[Population ]])-1)),VALUE(TRIM(Table3[[#This Row],[Population ]])))</f>
        <v>270296000</v>
      </c>
      <c r="C40">
        <f>IF(ISNUMBER(VALUE(TRIM(Table3[[#This Row],[Total ]])))=FALSE,VALUE(LEFT(Table3[[#This Row],[Total ]],LEN(Table3[[#This Row],[Total ]])-1)),VALUE(TRIM(Table3[[#This Row],[Total ]])))</f>
        <v>4615.5</v>
      </c>
      <c r="D40">
        <f>IF(ISNUMBER(VALUE(TRIM(Table3[[#This Row],[Violent ]])))=FALSE,VALUE(LEFT(Table3[[#This Row],[Violent ]],LEN(Table3[[#This Row],[Violent ]])-1)),VALUE(TRIM(Table3[[#This Row],[Violent ]])))</f>
        <v>566.4</v>
      </c>
      <c r="E40">
        <f>IF(ISNUMBER(VALUE(TRIM(Table3[[#This Row],[Property ]])))=FALSE,VALUE(LEFT(Table3[[#This Row],[Property ]],LEN(Table3[[#This Row],[Property ]])-1)),VALUE(TRIM(Table3[[#This Row],[Property ]])))</f>
        <v>4049.1</v>
      </c>
      <c r="F40">
        <f>IF(ISNUMBER(VALUE(TRIM(Table3[[#This Row],[Murder ]])))=FALSE,VALUE(LEFT(Table3[[#This Row],[Murder ]],LEN(Table3[[#This Row],[Murder ]])-1)),VALUE(TRIM(Table3[[#This Row],[Murder ]])))</f>
        <v>6.3</v>
      </c>
      <c r="G40">
        <f>IF(ISNUMBER(VALUE(TRIM(Table3[[#This Row],[Forcible Rape ]])))=FALSE,VALUE(LEFT(Table3[[#This Row],[Forcible Rape ]],LEN(Table3[[#This Row],[Forcible Rape ]])-1)),VALUE(TRIM(Table3[[#This Row],[Forcible Rape ]])))</f>
        <v>34.4</v>
      </c>
      <c r="H40">
        <f>IF(ISNUMBER(VALUE(TRIM(Table3[[#This Row],[Robbery ]])))=FALSE,VALUE(LEFT(Table3[[#This Row],[Robbery ]],LEN(Table3[[#This Row],[Robbery ]])-1)),VALUE(TRIM(Table3[[#This Row],[Robbery ]])))</f>
        <v>165.2</v>
      </c>
      <c r="I40">
        <f>IF(ISNUMBER(VALUE(TRIM(Table3[[#This Row],[Aggravated assault ]])))=FALSE,VALUE(LEFT(Table3[[#This Row],[Aggravated assault ]],LEN(Table3[[#This Row],[Aggravated assault ]])-1)),VALUE(TRIM(Table3[[#This Row],[Aggravated assault ]])))</f>
        <v>360.5</v>
      </c>
      <c r="J40">
        <f>IF(ISNUMBER(VALUE(TRIM(Table3[[#This Row],[Burglary ]])))=FALSE,VALUE(LEFT(Table3[[#This Row],[Burglary ]],LEN(Table3[[#This Row],[Burglary ]])-1)),VALUE(TRIM(Table3[[#This Row],[Burglary ]])))</f>
        <v>862</v>
      </c>
      <c r="K40">
        <f>IF(ISNUMBER(VALUE(TRIM(Table3[[#This Row],[Larceny- Theft ]])))=FALSE,VALUE(LEFT(Table3[[#This Row],[Larceny- Theft ]],LEN(Table3[[#This Row],[Larceny- Theft ]])-1)),VALUE(TRIM(Table3[[#This Row],[Larceny- Theft ]])))</f>
        <v>2728.1</v>
      </c>
      <c r="L40">
        <f>IF(ISNUMBER(VALUE(TRIM(Table3[[#This Row],[Theft ]])))=FALSE,VALUE(LEFT(Table3[[#This Row],[Theft ]],LEN(Table3[[#This Row],[Theft ]])-1)),VALUE(TRIM(Table3[[#This Row],[Theft ]])))</f>
        <v>459</v>
      </c>
      <c r="M40">
        <v>9062818202000</v>
      </c>
      <c r="N40">
        <f t="shared" si="0"/>
        <v>33529.23536419333</v>
      </c>
    </row>
    <row r="41" spans="1:14" x14ac:dyDescent="0.3">
      <c r="A41">
        <f>VALUE(LEFT(Table3[[#This Row],[Year ]],LEN(Table3[[#This Row],[Year ]])-1))</f>
        <v>1999</v>
      </c>
      <c r="B41">
        <f>IF(ISNUMBER(VALUE(TRIM(Table3[[#This Row],[Population ]])))=FALSE,VALUE(LEFT(Table3[[#This Row],[Population ]],LEN(Table3[[#This Row],[Population ]])-1)),VALUE(TRIM(Table3[[#This Row],[Population ]])))</f>
        <v>272690813</v>
      </c>
      <c r="C41">
        <f>IF(ISNUMBER(VALUE(TRIM(Table3[[#This Row],[Total ]])))=FALSE,VALUE(LEFT(Table3[[#This Row],[Total ]],LEN(Table3[[#This Row],[Total ]])-1)),VALUE(TRIM(Table3[[#This Row],[Total ]])))</f>
        <v>4266.5</v>
      </c>
      <c r="D41">
        <f>IF(ISNUMBER(VALUE(TRIM(Table3[[#This Row],[Violent ]])))=FALSE,VALUE(LEFT(Table3[[#This Row],[Violent ]],LEN(Table3[[#This Row],[Violent ]])-1)),VALUE(TRIM(Table3[[#This Row],[Violent ]])))</f>
        <v>523</v>
      </c>
      <c r="E41">
        <f>IF(ISNUMBER(VALUE(TRIM(Table3[[#This Row],[Property ]])))=FALSE,VALUE(LEFT(Table3[[#This Row],[Property ]],LEN(Table3[[#This Row],[Property ]])-1)),VALUE(TRIM(Table3[[#This Row],[Property ]])))</f>
        <v>3743.6</v>
      </c>
      <c r="F41">
        <f>IF(ISNUMBER(VALUE(TRIM(Table3[[#This Row],[Murder ]])))=FALSE,VALUE(LEFT(Table3[[#This Row],[Murder ]],LEN(Table3[[#This Row],[Murder ]])-1)),VALUE(TRIM(Table3[[#This Row],[Murder ]])))</f>
        <v>5.7</v>
      </c>
      <c r="G41">
        <f>IF(ISNUMBER(VALUE(TRIM(Table3[[#This Row],[Forcible Rape ]])))=FALSE,VALUE(LEFT(Table3[[#This Row],[Forcible Rape ]],LEN(Table3[[#This Row],[Forcible Rape ]])-1)),VALUE(TRIM(Table3[[#This Row],[Forcible Rape ]])))</f>
        <v>32.799999999999997</v>
      </c>
      <c r="H41">
        <f>IF(ISNUMBER(VALUE(TRIM(Table3[[#This Row],[Robbery ]])))=FALSE,VALUE(LEFT(Table3[[#This Row],[Robbery ]],LEN(Table3[[#This Row],[Robbery ]])-1)),VALUE(TRIM(Table3[[#This Row],[Robbery ]])))</f>
        <v>150.1</v>
      </c>
      <c r="I41">
        <f>IF(ISNUMBER(VALUE(TRIM(Table3[[#This Row],[Aggravated assault ]])))=FALSE,VALUE(LEFT(Table3[[#This Row],[Aggravated assault ]],LEN(Table3[[#This Row],[Aggravated assault ]])-1)),VALUE(TRIM(Table3[[#This Row],[Aggravated assault ]])))</f>
        <v>334.3</v>
      </c>
      <c r="J41">
        <f>IF(ISNUMBER(VALUE(TRIM(Table3[[#This Row],[Burglary ]])))=FALSE,VALUE(LEFT(Table3[[#This Row],[Burglary ]],LEN(Table3[[#This Row],[Burglary ]])-1)),VALUE(TRIM(Table3[[#This Row],[Burglary ]])))</f>
        <v>770.4</v>
      </c>
      <c r="K41">
        <f>IF(ISNUMBER(VALUE(TRIM(Table3[[#This Row],[Larceny- Theft ]])))=FALSE,VALUE(LEFT(Table3[[#This Row],[Larceny- Theft ]],LEN(Table3[[#This Row],[Larceny- Theft ]])-1)),VALUE(TRIM(Table3[[#This Row],[Larceny- Theft ]])))</f>
        <v>2550.6999999999998</v>
      </c>
      <c r="L41">
        <f>IF(ISNUMBER(VALUE(TRIM(Table3[[#This Row],[Theft ]])))=FALSE,VALUE(LEFT(Table3[[#This Row],[Theft ]],LEN(Table3[[#This Row],[Theft ]])-1)),VALUE(TRIM(Table3[[#This Row],[Theft ]])))</f>
        <v>422.5</v>
      </c>
      <c r="M41">
        <v>9631174489000</v>
      </c>
      <c r="N41">
        <f t="shared" si="0"/>
        <v>35319.028107485232</v>
      </c>
    </row>
    <row r="42" spans="1:14" x14ac:dyDescent="0.3">
      <c r="A42">
        <f>VALUE(LEFT(Table3[[#This Row],[Year ]],LEN(Table3[[#This Row],[Year ]])-1))</f>
        <v>2000</v>
      </c>
      <c r="B42">
        <f>IF(ISNUMBER(VALUE(TRIM(Table3[[#This Row],[Population ]])))=FALSE,VALUE(LEFT(Table3[[#This Row],[Population ]],LEN(Table3[[#This Row],[Population ]])-1)),VALUE(TRIM(Table3[[#This Row],[Population ]])))</f>
        <v>281421906</v>
      </c>
      <c r="C42">
        <f>IF(ISNUMBER(VALUE(TRIM(Table3[[#This Row],[Total ]])))=FALSE,VALUE(LEFT(Table3[[#This Row],[Total ]],LEN(Table3[[#This Row],[Total ]])-1)),VALUE(TRIM(Table3[[#This Row],[Total ]])))</f>
        <v>4124.8</v>
      </c>
      <c r="D42">
        <f>IF(ISNUMBER(VALUE(TRIM(Table3[[#This Row],[Violent ]])))=FALSE,VALUE(LEFT(Table3[[#This Row],[Violent ]],LEN(Table3[[#This Row],[Violent ]])-1)),VALUE(TRIM(Table3[[#This Row],[Violent ]])))</f>
        <v>506.5</v>
      </c>
      <c r="E42">
        <f>IF(ISNUMBER(VALUE(TRIM(Table3[[#This Row],[Property ]])))=FALSE,VALUE(LEFT(Table3[[#This Row],[Property ]],LEN(Table3[[#This Row],[Property ]])-1)),VALUE(TRIM(Table3[[#This Row],[Property ]])))</f>
        <v>3618.3</v>
      </c>
      <c r="F42">
        <f>IF(ISNUMBER(VALUE(TRIM(Table3[[#This Row],[Murder ]])))=FALSE,VALUE(LEFT(Table3[[#This Row],[Murder ]],LEN(Table3[[#This Row],[Murder ]])-1)),VALUE(TRIM(Table3[[#This Row],[Murder ]])))</f>
        <v>5.5</v>
      </c>
      <c r="G42">
        <f>IF(ISNUMBER(VALUE(TRIM(Table3[[#This Row],[Forcible Rape ]])))=FALSE,VALUE(LEFT(Table3[[#This Row],[Forcible Rape ]],LEN(Table3[[#This Row],[Forcible Rape ]])-1)),VALUE(TRIM(Table3[[#This Row],[Forcible Rape ]])))</f>
        <v>32</v>
      </c>
      <c r="H42">
        <f>IF(ISNUMBER(VALUE(TRIM(Table3[[#This Row],[Robbery ]])))=FALSE,VALUE(LEFT(Table3[[#This Row],[Robbery ]],LEN(Table3[[#This Row],[Robbery ]])-1)),VALUE(TRIM(Table3[[#This Row],[Robbery ]])))</f>
        <v>145</v>
      </c>
      <c r="I42">
        <f>IF(ISNUMBER(VALUE(TRIM(Table3[[#This Row],[Aggravated assault ]])))=FALSE,VALUE(LEFT(Table3[[#This Row],[Aggravated assault ]],LEN(Table3[[#This Row],[Aggravated assault ]])-1)),VALUE(TRIM(Table3[[#This Row],[Aggravated assault ]])))</f>
        <v>324</v>
      </c>
      <c r="J42">
        <f>IF(ISNUMBER(VALUE(TRIM(Table3[[#This Row],[Burglary ]])))=FALSE,VALUE(LEFT(Table3[[#This Row],[Burglary ]],LEN(Table3[[#This Row],[Burglary ]])-1)),VALUE(TRIM(Table3[[#This Row],[Burglary ]])))</f>
        <v>728.8</v>
      </c>
      <c r="K42">
        <f>IF(ISNUMBER(VALUE(TRIM(Table3[[#This Row],[Larceny- Theft ]])))=FALSE,VALUE(LEFT(Table3[[#This Row],[Larceny- Theft ]],LEN(Table3[[#This Row],[Larceny- Theft ]])-1)),VALUE(TRIM(Table3[[#This Row],[Larceny- Theft ]])))</f>
        <v>2477.3000000000002</v>
      </c>
      <c r="L42">
        <f>IF(ISNUMBER(VALUE(TRIM(Table3[[#This Row],[Theft ]])))=FALSE,VALUE(LEFT(Table3[[#This Row],[Theft ]],LEN(Table3[[#This Row],[Theft ]])-1)),VALUE(TRIM(Table3[[#This Row],[Theft ]])))</f>
        <v>412.2</v>
      </c>
      <c r="M42">
        <v>10250947997000</v>
      </c>
      <c r="N42">
        <f t="shared" si="0"/>
        <v>36425.551026578578</v>
      </c>
    </row>
    <row r="43" spans="1:14" x14ac:dyDescent="0.3">
      <c r="A43">
        <v>2001</v>
      </c>
      <c r="B43">
        <f>IF(ISNUMBER(VALUE(TRIM(Table3[[#This Row],[Population ]])))=FALSE,VALUE(LEFT(Table3[[#This Row],[Population ]],LEN(Table3[[#This Row],[Population ]])-1)),VALUE(TRIM(Table3[[#This Row],[Population ]])))</f>
        <v>285317559</v>
      </c>
      <c r="C43">
        <f>IF(ISNUMBER(VALUE(TRIM(Table3[[#This Row],[Total ]])))=FALSE,VALUE(LEFT(Table3[[#This Row],[Total ]],LEN(Table3[[#This Row],[Total ]])-1)),VALUE(TRIM(Table3[[#This Row],[Total ]])))</f>
        <v>4162.6000000000004</v>
      </c>
      <c r="D43">
        <f>IF(ISNUMBER(VALUE(TRIM(Table3[[#This Row],[Violent ]])))=FALSE,VALUE(LEFT(Table3[[#This Row],[Violent ]],LEN(Table3[[#This Row],[Violent ]])-1)),VALUE(TRIM(Table3[[#This Row],[Violent ]])))</f>
        <v>504.5</v>
      </c>
      <c r="E43">
        <f>IF(ISNUMBER(VALUE(TRIM(Table3[[#This Row],[Property ]])))=FALSE,VALUE(LEFT(Table3[[#This Row],[Property ]],LEN(Table3[[#This Row],[Property ]])-1)),VALUE(TRIM(Table3[[#This Row],[Property ]])))</f>
        <v>3658.1</v>
      </c>
      <c r="F43">
        <f>IF(ISNUMBER(VALUE(TRIM(Table3[[#This Row],[Murder ]])))=FALSE,VALUE(LEFT(Table3[[#This Row],[Murder ]],LEN(Table3[[#This Row],[Murder ]])-1)),VALUE(TRIM(Table3[[#This Row],[Murder ]])))</f>
        <v>5.6</v>
      </c>
      <c r="G43">
        <f>IF(ISNUMBER(VALUE(TRIM(Table3[[#This Row],[Forcible Rape ]])))=FALSE,VALUE(LEFT(Table3[[#This Row],[Forcible Rape ]],LEN(Table3[[#This Row],[Forcible Rape ]])-1)),VALUE(TRIM(Table3[[#This Row],[Forcible Rape ]])))</f>
        <v>31.8</v>
      </c>
      <c r="H43">
        <f>IF(ISNUMBER(VALUE(TRIM(Table3[[#This Row],[Robbery ]])))=FALSE,VALUE(LEFT(Table3[[#This Row],[Robbery ]],LEN(Table3[[#This Row],[Robbery ]])-1)),VALUE(TRIM(Table3[[#This Row],[Robbery ]])))</f>
        <v>148.5</v>
      </c>
      <c r="I43">
        <f>IF(ISNUMBER(VALUE(TRIM(Table3[[#This Row],[Aggravated assault ]])))=FALSE,VALUE(LEFT(Table3[[#This Row],[Aggravated assault ]],LEN(Table3[[#This Row],[Aggravated assault ]])-1)),VALUE(TRIM(Table3[[#This Row],[Aggravated assault ]])))</f>
        <v>318.60000000000002</v>
      </c>
      <c r="J43">
        <f>IF(ISNUMBER(VALUE(TRIM(Table3[[#This Row],[Burglary ]])))=FALSE,VALUE(LEFT(Table3[[#This Row],[Burglary ]],LEN(Table3[[#This Row],[Burglary ]])-1)),VALUE(TRIM(Table3[[#This Row],[Burglary ]])))</f>
        <v>741.8</v>
      </c>
      <c r="K43">
        <f>IF(ISNUMBER(VALUE(TRIM(Table3[[#This Row],[Larceny- Theft ]])))=FALSE,VALUE(LEFT(Table3[[#This Row],[Larceny- Theft ]],LEN(Table3[[#This Row],[Larceny- Theft ]])-1)),VALUE(TRIM(Table3[[#This Row],[Larceny- Theft ]])))</f>
        <v>2485.6999999999998</v>
      </c>
      <c r="L43">
        <f>IF(ISNUMBER(VALUE(TRIM(Table3[[#This Row],[Theft ]])))=FALSE,VALUE(LEFT(Table3[[#This Row],[Theft ]],LEN(Table3[[#This Row],[Theft ]])-1)),VALUE(TRIM(Table3[[#This Row],[Theft ]])))</f>
        <v>430.5</v>
      </c>
      <c r="M43">
        <v>10581929774000</v>
      </c>
      <c r="N43">
        <f t="shared" si="0"/>
        <v>37088.252861437104</v>
      </c>
    </row>
    <row r="44" spans="1:14" x14ac:dyDescent="0.3">
      <c r="A44">
        <f>VALUE(LEFT(Table3[[#This Row],[Year ]],LEN(Table3[[#This Row],[Year ]])-1))</f>
        <v>2002</v>
      </c>
      <c r="B44">
        <f>IF(ISNUMBER(VALUE(TRIM(Table3[[#This Row],[Population ]])))=FALSE,VALUE(LEFT(Table3[[#This Row],[Population ]],LEN(Table3[[#This Row],[Population ]])-1)),VALUE(TRIM(Table3[[#This Row],[Population ]])))</f>
        <v>287973924</v>
      </c>
      <c r="C44">
        <f>IF(ISNUMBER(VALUE(TRIM(Table3[[#This Row],[Total ]])))=FALSE,VALUE(LEFT(Table3[[#This Row],[Total ]],LEN(Table3[[#This Row],[Total ]])-1)),VALUE(TRIM(Table3[[#This Row],[Total ]])))</f>
        <v>4125</v>
      </c>
      <c r="D44">
        <f>IF(ISNUMBER(VALUE(TRIM(Table3[[#This Row],[Violent ]])))=FALSE,VALUE(LEFT(Table3[[#This Row],[Violent ]],LEN(Table3[[#This Row],[Violent ]])-1)),VALUE(TRIM(Table3[[#This Row],[Violent ]])))</f>
        <v>494.4</v>
      </c>
      <c r="E44">
        <f>IF(ISNUMBER(VALUE(TRIM(Table3[[#This Row],[Property ]])))=FALSE,VALUE(LEFT(Table3[[#This Row],[Property ]],LEN(Table3[[#This Row],[Property ]])-1)),VALUE(TRIM(Table3[[#This Row],[Property ]])))</f>
        <v>3630.6</v>
      </c>
      <c r="F44">
        <f>IF(ISNUMBER(VALUE(TRIM(Table3[[#This Row],[Murder ]])))=FALSE,VALUE(LEFT(Table3[[#This Row],[Murder ]],LEN(Table3[[#This Row],[Murder ]])-1)),VALUE(TRIM(Table3[[#This Row],[Murder ]])))</f>
        <v>5.6</v>
      </c>
      <c r="G44">
        <f>IF(ISNUMBER(VALUE(TRIM(Table3[[#This Row],[Forcible Rape ]])))=FALSE,VALUE(LEFT(Table3[[#This Row],[Forcible Rape ]],LEN(Table3[[#This Row],[Forcible Rape ]])-1)),VALUE(TRIM(Table3[[#This Row],[Forcible Rape ]])))</f>
        <v>33.1</v>
      </c>
      <c r="H44">
        <f>IF(ISNUMBER(VALUE(TRIM(Table3[[#This Row],[Robbery ]])))=FALSE,VALUE(LEFT(Table3[[#This Row],[Robbery ]],LEN(Table3[[#This Row],[Robbery ]])-1)),VALUE(TRIM(Table3[[#This Row],[Robbery ]])))</f>
        <v>146.1</v>
      </c>
      <c r="I44">
        <f>IF(ISNUMBER(VALUE(TRIM(Table3[[#This Row],[Aggravated assault ]])))=FALSE,VALUE(LEFT(Table3[[#This Row],[Aggravated assault ]],LEN(Table3[[#This Row],[Aggravated assault ]])-1)),VALUE(TRIM(Table3[[#This Row],[Aggravated assault ]])))</f>
        <v>309.5</v>
      </c>
      <c r="J44">
        <f>IF(ISNUMBER(VALUE(TRIM(Table3[[#This Row],[Burglary ]])))=FALSE,VALUE(LEFT(Table3[[#This Row],[Burglary ]],LEN(Table3[[#This Row],[Burglary ]])-1)),VALUE(TRIM(Table3[[#This Row],[Burglary ]])))</f>
        <v>747</v>
      </c>
      <c r="K44">
        <f>IF(ISNUMBER(VALUE(TRIM(Table3[[#This Row],[Larceny- Theft ]])))=FALSE,VALUE(LEFT(Table3[[#This Row],[Larceny- Theft ]],LEN(Table3[[#This Row],[Larceny- Theft ]])-1)),VALUE(TRIM(Table3[[#This Row],[Larceny- Theft ]])))</f>
        <v>2450.6999999999998</v>
      </c>
      <c r="L44">
        <f>IF(ISNUMBER(VALUE(TRIM(Table3[[#This Row],[Theft ]])))=FALSE,VALUE(LEFT(Table3[[#This Row],[Theft ]],LEN(Table3[[#This Row],[Theft ]])-1)),VALUE(TRIM(Table3[[#This Row],[Theft ]])))</f>
        <v>432.9</v>
      </c>
      <c r="M44">
        <v>10929112955000</v>
      </c>
      <c r="N44">
        <f t="shared" si="0"/>
        <v>37951.745085780756</v>
      </c>
    </row>
    <row r="45" spans="1:14" x14ac:dyDescent="0.3">
      <c r="A45">
        <f>VALUE(LEFT(Table3[[#This Row],[Year ]],LEN(Table3[[#This Row],[Year ]])-1))</f>
        <v>2003</v>
      </c>
      <c r="B45">
        <f>IF(ISNUMBER(VALUE(TRIM(Table3[[#This Row],[Population ]])))=FALSE,VALUE(LEFT(Table3[[#This Row],[Population ]],LEN(Table3[[#This Row],[Population ]])-1)),VALUE(TRIM(Table3[[#This Row],[Population ]])))</f>
        <v>290690788</v>
      </c>
      <c r="C45">
        <f>IF(ISNUMBER(VALUE(TRIM(Table3[[#This Row],[Total ]])))=FALSE,VALUE(LEFT(Table3[[#This Row],[Total ]],LEN(Table3[[#This Row],[Total ]])-1)),VALUE(TRIM(Table3[[#This Row],[Total ]])))</f>
        <v>4067</v>
      </c>
      <c r="D45">
        <f>IF(ISNUMBER(VALUE(TRIM(Table3[[#This Row],[Violent ]])))=FALSE,VALUE(LEFT(Table3[[#This Row],[Violent ]],LEN(Table3[[#This Row],[Violent ]])-1)),VALUE(TRIM(Table3[[#This Row],[Violent ]])))</f>
        <v>475.8</v>
      </c>
      <c r="E45">
        <f>IF(ISNUMBER(VALUE(TRIM(Table3[[#This Row],[Property ]])))=FALSE,VALUE(LEFT(Table3[[#This Row],[Property ]],LEN(Table3[[#This Row],[Property ]])-1)),VALUE(TRIM(Table3[[#This Row],[Property ]])))</f>
        <v>3591.2</v>
      </c>
      <c r="F45">
        <f>IF(ISNUMBER(VALUE(TRIM(Table3[[#This Row],[Murder ]])))=FALSE,VALUE(LEFT(Table3[[#This Row],[Murder ]],LEN(Table3[[#This Row],[Murder ]])-1)),VALUE(TRIM(Table3[[#This Row],[Murder ]])))</f>
        <v>5.7</v>
      </c>
      <c r="G45">
        <f>IF(ISNUMBER(VALUE(TRIM(Table3[[#This Row],[Forcible Rape ]])))=FALSE,VALUE(LEFT(Table3[[#This Row],[Forcible Rape ]],LEN(Table3[[#This Row],[Forcible Rape ]])-1)),VALUE(TRIM(Table3[[#This Row],[Forcible Rape ]])))</f>
        <v>32.299999999999997</v>
      </c>
      <c r="H45">
        <f>IF(ISNUMBER(VALUE(TRIM(Table3[[#This Row],[Robbery ]])))=FALSE,VALUE(LEFT(Table3[[#This Row],[Robbery ]],LEN(Table3[[#This Row],[Robbery ]])-1)),VALUE(TRIM(Table3[[#This Row],[Robbery ]])))</f>
        <v>142.5</v>
      </c>
      <c r="I45">
        <f>IF(ISNUMBER(VALUE(TRIM(Table3[[#This Row],[Aggravated assault ]])))=FALSE,VALUE(LEFT(Table3[[#This Row],[Aggravated assault ]],LEN(Table3[[#This Row],[Aggravated assault ]])-1)),VALUE(TRIM(Table3[[#This Row],[Aggravated assault ]])))</f>
        <v>295.39999999999998</v>
      </c>
      <c r="J45">
        <f>IF(ISNUMBER(VALUE(TRIM(Table3[[#This Row],[Burglary ]])))=FALSE,VALUE(LEFT(Table3[[#This Row],[Burglary ]],LEN(Table3[[#This Row],[Burglary ]])-1)),VALUE(TRIM(Table3[[#This Row],[Burglary ]])))</f>
        <v>741</v>
      </c>
      <c r="K45">
        <f>IF(ISNUMBER(VALUE(TRIM(Table3[[#This Row],[Larceny- Theft ]])))=FALSE,VALUE(LEFT(Table3[[#This Row],[Larceny- Theft ]],LEN(Table3[[#This Row],[Larceny- Theft ]])-1)),VALUE(TRIM(Table3[[#This Row],[Larceny- Theft ]])))</f>
        <v>2416.5</v>
      </c>
      <c r="L45">
        <f>IF(ISNUMBER(VALUE(TRIM(Table3[[#This Row],[Theft ]])))=FALSE,VALUE(LEFT(Table3[[#This Row],[Theft ]],LEN(Table3[[#This Row],[Theft ]])-1)),VALUE(TRIM(Table3[[#This Row],[Theft ]])))</f>
        <v>433.7</v>
      </c>
      <c r="M45">
        <v>11456442041000</v>
      </c>
      <c r="N45">
        <f t="shared" si="0"/>
        <v>39411.094241486593</v>
      </c>
    </row>
    <row r="46" spans="1:14" x14ac:dyDescent="0.3">
      <c r="A46">
        <f>VALUE(LEFT(Table3[[#This Row],[Year ]],LEN(Table3[[#This Row],[Year ]])-1))</f>
        <v>2004</v>
      </c>
      <c r="B46">
        <f>IF(ISNUMBER(VALUE(TRIM(Table3[[#This Row],[Population ]])))=FALSE,VALUE(LEFT(Table3[[#This Row],[Population ]],LEN(Table3[[#This Row],[Population ]])-1)),VALUE(TRIM(Table3[[#This Row],[Population ]])))</f>
        <v>293656842</v>
      </c>
      <c r="C46">
        <f>IF(ISNUMBER(VALUE(TRIM(Table3[[#This Row],[Total ]])))=FALSE,VALUE(LEFT(Table3[[#This Row],[Total ]],LEN(Table3[[#This Row],[Total ]])-1)),VALUE(TRIM(Table3[[#This Row],[Total ]])))</f>
        <v>3977.3</v>
      </c>
      <c r="D46">
        <f>IF(ISNUMBER(VALUE(TRIM(Table3[[#This Row],[Violent ]])))=FALSE,VALUE(LEFT(Table3[[#This Row],[Violent ]],LEN(Table3[[#This Row],[Violent ]])-1)),VALUE(TRIM(Table3[[#This Row],[Violent ]])))</f>
        <v>463.2</v>
      </c>
      <c r="E46">
        <f>IF(ISNUMBER(VALUE(TRIM(Table3[[#This Row],[Property ]])))=FALSE,VALUE(LEFT(Table3[[#This Row],[Property ]],LEN(Table3[[#This Row],[Property ]])-1)),VALUE(TRIM(Table3[[#This Row],[Property ]])))</f>
        <v>3514.1</v>
      </c>
      <c r="F46">
        <f>IF(ISNUMBER(VALUE(TRIM(Table3[[#This Row],[Murder ]])))=FALSE,VALUE(LEFT(Table3[[#This Row],[Murder ]],LEN(Table3[[#This Row],[Murder ]])-1)),VALUE(TRIM(Table3[[#This Row],[Murder ]])))</f>
        <v>5.5</v>
      </c>
      <c r="G46">
        <f>IF(ISNUMBER(VALUE(TRIM(Table3[[#This Row],[Forcible Rape ]])))=FALSE,VALUE(LEFT(Table3[[#This Row],[Forcible Rape ]],LEN(Table3[[#This Row],[Forcible Rape ]])-1)),VALUE(TRIM(Table3[[#This Row],[Forcible Rape ]])))</f>
        <v>32.4</v>
      </c>
      <c r="H46">
        <f>IF(ISNUMBER(VALUE(TRIM(Table3[[#This Row],[Robbery ]])))=FALSE,VALUE(LEFT(Table3[[#This Row],[Robbery ]],LEN(Table3[[#This Row],[Robbery ]])-1)),VALUE(TRIM(Table3[[#This Row],[Robbery ]])))</f>
        <v>136.69999999999999</v>
      </c>
      <c r="I46">
        <f>IF(ISNUMBER(VALUE(TRIM(Table3[[#This Row],[Aggravated assault ]])))=FALSE,VALUE(LEFT(Table3[[#This Row],[Aggravated assault ]],LEN(Table3[[#This Row],[Aggravated assault ]])-1)),VALUE(TRIM(Table3[[#This Row],[Aggravated assault ]])))</f>
        <v>288.60000000000002</v>
      </c>
      <c r="J46">
        <f>IF(ISNUMBER(VALUE(TRIM(Table3[[#This Row],[Burglary ]])))=FALSE,VALUE(LEFT(Table3[[#This Row],[Burglary ]],LEN(Table3[[#This Row],[Burglary ]])-1)),VALUE(TRIM(Table3[[#This Row],[Burglary ]])))</f>
        <v>730.3</v>
      </c>
      <c r="K46">
        <f>IF(ISNUMBER(VALUE(TRIM(Table3[[#This Row],[Larceny- Theft ]])))=FALSE,VALUE(LEFT(Table3[[#This Row],[Larceny- Theft ]],LEN(Table3[[#This Row],[Larceny- Theft ]])-1)),VALUE(TRIM(Table3[[#This Row],[Larceny- Theft ]])))</f>
        <v>2362.3000000000002</v>
      </c>
      <c r="L46">
        <f>IF(ISNUMBER(VALUE(TRIM(Table3[[#This Row],[Theft ]])))=FALSE,VALUE(LEFT(Table3[[#This Row],[Theft ]],LEN(Table3[[#This Row],[Theft ]])-1)),VALUE(TRIM(Table3[[#This Row],[Theft ]])))</f>
        <v>421.5</v>
      </c>
      <c r="M46">
        <v>12217193198000</v>
      </c>
      <c r="N46">
        <f t="shared" si="0"/>
        <v>41603.638841828855</v>
      </c>
    </row>
    <row r="47" spans="1:14" x14ac:dyDescent="0.3">
      <c r="A47">
        <f>VALUE(LEFT(Table3[[#This Row],[Year ]],LEN(Table3[[#This Row],[Year ]])-1))</f>
        <v>2005</v>
      </c>
      <c r="B47">
        <f>IF(ISNUMBER(VALUE(TRIM(Table3[[#This Row],[Population ]])))=FALSE,VALUE(LEFT(Table3[[#This Row],[Population ]],LEN(Table3[[#This Row],[Population ]])-1)),VALUE(TRIM(Table3[[#This Row],[Population ]])))</f>
        <v>296507061</v>
      </c>
      <c r="C47">
        <f>IF(ISNUMBER(VALUE(TRIM(Table3[[#This Row],[Total ]])))=FALSE,VALUE(LEFT(Table3[[#This Row],[Total ]],LEN(Table3[[#This Row],[Total ]])-1)),VALUE(TRIM(Table3[[#This Row],[Total ]])))</f>
        <v>3900.5</v>
      </c>
      <c r="D47">
        <f>IF(ISNUMBER(VALUE(TRIM(Table3[[#This Row],[Violent ]])))=FALSE,VALUE(LEFT(Table3[[#This Row],[Violent ]],LEN(Table3[[#This Row],[Violent ]])-1)),VALUE(TRIM(Table3[[#This Row],[Violent ]])))</f>
        <v>469</v>
      </c>
      <c r="E47">
        <f>IF(ISNUMBER(VALUE(TRIM(Table3[[#This Row],[Property ]])))=FALSE,VALUE(LEFT(Table3[[#This Row],[Property ]],LEN(Table3[[#This Row],[Property ]])-1)),VALUE(TRIM(Table3[[#This Row],[Property ]])))</f>
        <v>3431.5</v>
      </c>
      <c r="F47">
        <f>IF(ISNUMBER(VALUE(TRIM(Table3[[#This Row],[Murder ]])))=FALSE,VALUE(LEFT(Table3[[#This Row],[Murder ]],LEN(Table3[[#This Row],[Murder ]])-1)),VALUE(TRIM(Table3[[#This Row],[Murder ]])))</f>
        <v>5.6</v>
      </c>
      <c r="G47">
        <f>IF(ISNUMBER(VALUE(TRIM(Table3[[#This Row],[Forcible Rape ]])))=FALSE,VALUE(LEFT(Table3[[#This Row],[Forcible Rape ]],LEN(Table3[[#This Row],[Forcible Rape ]])-1)),VALUE(TRIM(Table3[[#This Row],[Forcible Rape ]])))</f>
        <v>31.8</v>
      </c>
      <c r="H47">
        <f>IF(ISNUMBER(VALUE(TRIM(Table3[[#This Row],[Robbery ]])))=FALSE,VALUE(LEFT(Table3[[#This Row],[Robbery ]],LEN(Table3[[#This Row],[Robbery ]])-1)),VALUE(TRIM(Table3[[#This Row],[Robbery ]])))</f>
        <v>140.80000000000001</v>
      </c>
      <c r="I47">
        <f>IF(ISNUMBER(VALUE(TRIM(Table3[[#This Row],[Aggravated assault ]])))=FALSE,VALUE(LEFT(Table3[[#This Row],[Aggravated assault ]],LEN(Table3[[#This Row],[Aggravated assault ]])-1)),VALUE(TRIM(Table3[[#This Row],[Aggravated assault ]])))</f>
        <v>290.8</v>
      </c>
      <c r="J47">
        <f>IF(ISNUMBER(VALUE(TRIM(Table3[[#This Row],[Burglary ]])))=FALSE,VALUE(LEFT(Table3[[#This Row],[Burglary ]],LEN(Table3[[#This Row],[Burglary ]])-1)),VALUE(TRIM(Table3[[#This Row],[Burglary ]])))</f>
        <v>726.9</v>
      </c>
      <c r="K47">
        <f>IF(ISNUMBER(VALUE(TRIM(Table3[[#This Row],[Larceny- Theft ]])))=FALSE,VALUE(LEFT(Table3[[#This Row],[Larceny- Theft ]],LEN(Table3[[#This Row],[Larceny- Theft ]])-1)),VALUE(TRIM(Table3[[#This Row],[Larceny- Theft ]])))</f>
        <v>2287.8000000000002</v>
      </c>
      <c r="L47">
        <f>IF(ISNUMBER(VALUE(TRIM(Table3[[#This Row],[Theft ]])))=FALSE,VALUE(LEFT(Table3[[#This Row],[Theft ]],LEN(Table3[[#This Row],[Theft ]])-1)),VALUE(TRIM(Table3[[#This Row],[Theft ]])))</f>
        <v>416.8</v>
      </c>
      <c r="M47">
        <v>13039199193000</v>
      </c>
      <c r="N47">
        <f t="shared" si="0"/>
        <v>43976.015778592198</v>
      </c>
    </row>
    <row r="48" spans="1:14" x14ac:dyDescent="0.3">
      <c r="A48">
        <f>VALUE(LEFT(Table3[[#This Row],[Year ]],LEN(Table3[[#This Row],[Year ]])-1))</f>
        <v>2006</v>
      </c>
      <c r="B48">
        <f>IF(ISNUMBER(VALUE(TRIM(Table3[[#This Row],[Population ]])))=FALSE,VALUE(LEFT(Table3[[#This Row],[Population ]],LEN(Table3[[#This Row],[Population ]])-1)),VALUE(TRIM(Table3[[#This Row],[Population ]])))</f>
        <v>299398484</v>
      </c>
      <c r="C48">
        <f>IF(ISNUMBER(VALUE(TRIM(Table3[[#This Row],[Total ]])))=FALSE,VALUE(LEFT(Table3[[#This Row],[Total ]],LEN(Table3[[#This Row],[Total ]])-1)),VALUE(TRIM(Table3[[#This Row],[Total ]])))</f>
        <v>3808.1</v>
      </c>
      <c r="D48">
        <f>IF(ISNUMBER(VALUE(TRIM(Table3[[#This Row],[Violent ]])))=FALSE,VALUE(LEFT(Table3[[#This Row],[Violent ]],LEN(Table3[[#This Row],[Violent ]])-1)),VALUE(TRIM(Table3[[#This Row],[Violent ]])))</f>
        <v>473.6</v>
      </c>
      <c r="E48">
        <f>IF(ISNUMBER(VALUE(TRIM(Table3[[#This Row],[Property ]])))=FALSE,VALUE(LEFT(Table3[[#This Row],[Property ]],LEN(Table3[[#This Row],[Property ]])-1)),VALUE(TRIM(Table3[[#This Row],[Property ]])))</f>
        <v>3334.5</v>
      </c>
      <c r="F48">
        <f>IF(ISNUMBER(VALUE(TRIM(Table3[[#This Row],[Murder ]])))=FALSE,VALUE(LEFT(Table3[[#This Row],[Murder ]],LEN(Table3[[#This Row],[Murder ]])-1)),VALUE(TRIM(Table3[[#This Row],[Murder ]])))</f>
        <v>5.7</v>
      </c>
      <c r="G48">
        <f>IF(ISNUMBER(VALUE(TRIM(Table3[[#This Row],[Forcible Rape ]])))=FALSE,VALUE(LEFT(Table3[[#This Row],[Forcible Rape ]],LEN(Table3[[#This Row],[Forcible Rape ]])-1)),VALUE(TRIM(Table3[[#This Row],[Forcible Rape ]])))</f>
        <v>30.9</v>
      </c>
      <c r="H48">
        <f>IF(ISNUMBER(VALUE(TRIM(Table3[[#This Row],[Robbery ]])))=FALSE,VALUE(LEFT(Table3[[#This Row],[Robbery ]],LEN(Table3[[#This Row],[Robbery ]])-1)),VALUE(TRIM(Table3[[#This Row],[Robbery ]])))</f>
        <v>149.4</v>
      </c>
      <c r="I48">
        <f>IF(ISNUMBER(VALUE(TRIM(Table3[[#This Row],[Aggravated assault ]])))=FALSE,VALUE(LEFT(Table3[[#This Row],[Aggravated assault ]],LEN(Table3[[#This Row],[Aggravated assault ]])-1)),VALUE(TRIM(Table3[[#This Row],[Aggravated assault ]])))</f>
        <v>287.5</v>
      </c>
      <c r="J48">
        <f>IF(ISNUMBER(VALUE(TRIM(Table3[[#This Row],[Burglary ]])))=FALSE,VALUE(LEFT(Table3[[#This Row],[Burglary ]],LEN(Table3[[#This Row],[Burglary ]])-1)),VALUE(TRIM(Table3[[#This Row],[Burglary ]])))</f>
        <v>729.4</v>
      </c>
      <c r="K48">
        <f>IF(ISNUMBER(VALUE(TRIM(Table3[[#This Row],[Larceny- Theft ]])))=FALSE,VALUE(LEFT(Table3[[#This Row],[Larceny- Theft ]],LEN(Table3[[#This Row],[Larceny- Theft ]])-1)),VALUE(TRIM(Table3[[#This Row],[Larceny- Theft ]])))</f>
        <v>2206.8000000000002</v>
      </c>
      <c r="L48">
        <f>IF(ISNUMBER(VALUE(TRIM(Table3[[#This Row],[Theft ]])))=FALSE,VALUE(LEFT(Table3[[#This Row],[Theft ]],LEN(Table3[[#This Row],[Theft ]])-1)),VALUE(TRIM(Table3[[#This Row],[Theft ]])))</f>
        <v>398.4</v>
      </c>
      <c r="M48">
        <v>13815586948000</v>
      </c>
      <c r="N48">
        <f t="shared" si="0"/>
        <v>46144.478634033432</v>
      </c>
    </row>
    <row r="49" spans="1:14" x14ac:dyDescent="0.3">
      <c r="A49">
        <f>VALUE(LEFT(Table3[[#This Row],[Year ]],LEN(Table3[[#This Row],[Year ]])-1))</f>
        <v>2007</v>
      </c>
      <c r="B49">
        <f>IF(ISNUMBER(VALUE(TRIM(Table3[[#This Row],[Population ]])))=FALSE,VALUE(LEFT(Table3[[#This Row],[Population ]],LEN(Table3[[#This Row],[Population ]])-1)),VALUE(TRIM(Table3[[#This Row],[Population ]])))</f>
        <v>301621157</v>
      </c>
      <c r="C49">
        <f>IF(ISNUMBER(VALUE(TRIM(Table3[[#This Row],[Total ]])))=FALSE,VALUE(LEFT(Table3[[#This Row],[Total ]],LEN(Table3[[#This Row],[Total ]])-1)),VALUE(TRIM(Table3[[#This Row],[Total ]])))</f>
        <v>3730.4</v>
      </c>
      <c r="D49">
        <f>IF(ISNUMBER(VALUE(TRIM(Table3[[#This Row],[Violent ]])))=FALSE,VALUE(LEFT(Table3[[#This Row],[Violent ]],LEN(Table3[[#This Row],[Violent ]])-1)),VALUE(TRIM(Table3[[#This Row],[Violent ]])))</f>
        <v>466.9</v>
      </c>
      <c r="E49">
        <f>IF(ISNUMBER(VALUE(TRIM(Table3[[#This Row],[Property ]])))=FALSE,VALUE(LEFT(Table3[[#This Row],[Property ]],LEN(Table3[[#This Row],[Property ]])-1)),VALUE(TRIM(Table3[[#This Row],[Property ]])))</f>
        <v>3263.5</v>
      </c>
      <c r="F49">
        <f>IF(ISNUMBER(VALUE(TRIM(Table3[[#This Row],[Murder ]])))=FALSE,VALUE(LEFT(Table3[[#This Row],[Murder ]],LEN(Table3[[#This Row],[Murder ]])-1)),VALUE(TRIM(Table3[[#This Row],[Murder ]])))</f>
        <v>5.6</v>
      </c>
      <c r="G49">
        <f>IF(ISNUMBER(VALUE(TRIM(Table3[[#This Row],[Forcible Rape ]])))=FALSE,VALUE(LEFT(Table3[[#This Row],[Forcible Rape ]],LEN(Table3[[#This Row],[Forcible Rape ]])-1)),VALUE(TRIM(Table3[[#This Row],[Forcible Rape ]])))</f>
        <v>30</v>
      </c>
      <c r="H49">
        <f>IF(ISNUMBER(VALUE(TRIM(Table3[[#This Row],[Robbery ]])))=FALSE,VALUE(LEFT(Table3[[#This Row],[Robbery ]],LEN(Table3[[#This Row],[Robbery ]])-1)),VALUE(TRIM(Table3[[#This Row],[Robbery ]])))</f>
        <v>147.6</v>
      </c>
      <c r="I49">
        <f>IF(ISNUMBER(VALUE(TRIM(Table3[[#This Row],[Aggravated assault ]])))=FALSE,VALUE(LEFT(Table3[[#This Row],[Aggravated assault ]],LEN(Table3[[#This Row],[Aggravated assault ]])-1)),VALUE(TRIM(Table3[[#This Row],[Aggravated assault ]])))</f>
        <v>283.8</v>
      </c>
      <c r="J49">
        <f>IF(ISNUMBER(VALUE(TRIM(Table3[[#This Row],[Burglary ]])))=FALSE,VALUE(LEFT(Table3[[#This Row],[Burglary ]],LEN(Table3[[#This Row],[Burglary ]])-1)),VALUE(TRIM(Table3[[#This Row],[Burglary ]])))</f>
        <v>722.5</v>
      </c>
      <c r="K49">
        <f>IF(ISNUMBER(VALUE(TRIM(Table3[[#This Row],[Larceny- Theft ]])))=FALSE,VALUE(LEFT(Table3[[#This Row],[Larceny- Theft ]],LEN(Table3[[#This Row],[Larceny- Theft ]])-1)),VALUE(TRIM(Table3[[#This Row],[Larceny- Theft ]])))</f>
        <v>2177.8000000000002</v>
      </c>
      <c r="L49">
        <f>IF(ISNUMBER(VALUE(TRIM(Table3[[#This Row],[Theft ]])))=FALSE,VALUE(LEFT(Table3[[#This Row],[Theft ]],LEN(Table3[[#This Row],[Theft ]])-1)),VALUE(TRIM(Table3[[#This Row],[Theft ]])))</f>
        <v>363.3</v>
      </c>
      <c r="M49">
        <v>14474226905000</v>
      </c>
      <c r="N49">
        <f t="shared" si="0"/>
        <v>47988.102190722646</v>
      </c>
    </row>
    <row r="50" spans="1:14" x14ac:dyDescent="0.3">
      <c r="A50">
        <f>VALUE(LEFT(Table3[[#This Row],[Year ]],LEN(Table3[[#This Row],[Year ]])-1))</f>
        <v>2008</v>
      </c>
      <c r="B50">
        <f>IF(ISNUMBER(VALUE(TRIM(Table3[[#This Row],[Population ]])))=FALSE,VALUE(LEFT(Table3[[#This Row],[Population ]],LEN(Table3[[#This Row],[Population ]])-1)),VALUE(TRIM(Table3[[#This Row],[Population ]])))</f>
        <v>304374846</v>
      </c>
      <c r="C50">
        <f>IF(ISNUMBER(VALUE(TRIM(Table3[[#This Row],[Total ]])))=FALSE,VALUE(LEFT(Table3[[#This Row],[Total ]],LEN(Table3[[#This Row],[Total ]])-1)),VALUE(TRIM(Table3[[#This Row],[Total ]])))</f>
        <v>3669</v>
      </c>
      <c r="D50">
        <f>IF(ISNUMBER(VALUE(TRIM(Table3[[#This Row],[Violent ]])))=FALSE,VALUE(LEFT(Table3[[#This Row],[Violent ]],LEN(Table3[[#This Row],[Violent ]])-1)),VALUE(TRIM(Table3[[#This Row],[Violent ]])))</f>
        <v>457.5</v>
      </c>
      <c r="E50">
        <f>IF(ISNUMBER(VALUE(TRIM(Table3[[#This Row],[Property ]])))=FALSE,VALUE(LEFT(Table3[[#This Row],[Property ]],LEN(Table3[[#This Row],[Property ]])-1)),VALUE(TRIM(Table3[[#This Row],[Property ]])))</f>
        <v>3211.5</v>
      </c>
      <c r="F50">
        <f>IF(ISNUMBER(VALUE(TRIM(Table3[[#This Row],[Murder ]])))=FALSE,VALUE(LEFT(Table3[[#This Row],[Murder ]],LEN(Table3[[#This Row],[Murder ]])-1)),VALUE(TRIM(Table3[[#This Row],[Murder ]])))</f>
        <v>5.4</v>
      </c>
      <c r="G50">
        <f>IF(ISNUMBER(VALUE(TRIM(Table3[[#This Row],[Forcible Rape ]])))=FALSE,VALUE(LEFT(Table3[[#This Row],[Forcible Rape ]],LEN(Table3[[#This Row],[Forcible Rape ]])-1)),VALUE(TRIM(Table3[[#This Row],[Forcible Rape ]])))</f>
        <v>29.7</v>
      </c>
      <c r="H50">
        <f>IF(ISNUMBER(VALUE(TRIM(Table3[[#This Row],[Robbery ]])))=FALSE,VALUE(LEFT(Table3[[#This Row],[Robbery ]],LEN(Table3[[#This Row],[Robbery ]])-1)),VALUE(TRIM(Table3[[#This Row],[Robbery ]])))</f>
        <v>145.69999999999999</v>
      </c>
      <c r="I50">
        <f>IF(ISNUMBER(VALUE(TRIM(Table3[[#This Row],[Aggravated assault ]])))=FALSE,VALUE(LEFT(Table3[[#This Row],[Aggravated assault ]],LEN(Table3[[#This Row],[Aggravated assault ]])-1)),VALUE(TRIM(Table3[[#This Row],[Aggravated assault ]])))</f>
        <v>276.7</v>
      </c>
      <c r="J50">
        <f>IF(ISNUMBER(VALUE(TRIM(Table3[[#This Row],[Burglary ]])))=FALSE,VALUE(LEFT(Table3[[#This Row],[Burglary ]],LEN(Table3[[#This Row],[Burglary ]])-1)),VALUE(TRIM(Table3[[#This Row],[Burglary ]])))</f>
        <v>732.1</v>
      </c>
      <c r="K50">
        <f>IF(ISNUMBER(VALUE(TRIM(Table3[[#This Row],[Larceny- Theft ]])))=FALSE,VALUE(LEFT(Table3[[#This Row],[Larceny- Theft ]],LEN(Table3[[#This Row],[Larceny- Theft ]])-1)),VALUE(TRIM(Table3[[#This Row],[Larceny- Theft ]])))</f>
        <v>2167</v>
      </c>
      <c r="L50">
        <f>IF(ISNUMBER(VALUE(TRIM(Table3[[#This Row],[Theft ]])))=FALSE,VALUE(LEFT(Table3[[#This Row],[Theft ]],LEN(Table3[[#This Row],[Theft ]])-1)),VALUE(TRIM(Table3[[#This Row],[Theft ]])))</f>
        <v>314.7</v>
      </c>
      <c r="M50">
        <v>14769857911000</v>
      </c>
      <c r="N50">
        <f t="shared" si="0"/>
        <v>48525.225080524557</v>
      </c>
    </row>
    <row r="51" spans="1:14" x14ac:dyDescent="0.3">
      <c r="A51">
        <f>VALUE(LEFT(Table3[[#This Row],[Year ]],LEN(Table3[[#This Row],[Year ]])-1))</f>
        <v>2009</v>
      </c>
      <c r="B51">
        <f>IF(ISNUMBER(VALUE(TRIM(Table3[[#This Row],[Population ]])))=FALSE,VALUE(LEFT(Table3[[#This Row],[Population ]],LEN(Table3[[#This Row],[Population ]])-1)),VALUE(TRIM(Table3[[#This Row],[Population ]])))</f>
        <v>307006550</v>
      </c>
      <c r="C51">
        <f>IF(ISNUMBER(VALUE(TRIM(Table3[[#This Row],[Total ]])))=FALSE,VALUE(LEFT(Table3[[#This Row],[Total ]],LEN(Table3[[#This Row],[Total ]])-1)),VALUE(TRIM(Table3[[#This Row],[Total ]])))</f>
        <v>3465.5</v>
      </c>
      <c r="D51">
        <f>IF(ISNUMBER(VALUE(TRIM(Table3[[#This Row],[Violent ]])))=FALSE,VALUE(LEFT(Table3[[#This Row],[Violent ]],LEN(Table3[[#This Row],[Violent ]])-1)),VALUE(TRIM(Table3[[#This Row],[Violent ]])))</f>
        <v>431.9</v>
      </c>
      <c r="E51">
        <f>IF(ISNUMBER(VALUE(TRIM(Table3[[#This Row],[Property ]])))=FALSE,VALUE(LEFT(Table3[[#This Row],[Property ]],LEN(Table3[[#This Row],[Property ]])-1)),VALUE(TRIM(Table3[[#This Row],[Property ]])))</f>
        <v>3036.1</v>
      </c>
      <c r="F51">
        <f>IF(ISNUMBER(VALUE(TRIM(Table3[[#This Row],[Murder ]])))=FALSE,VALUE(LEFT(Table3[[#This Row],[Murder ]],LEN(Table3[[#This Row],[Murder ]])-1)),VALUE(TRIM(Table3[[#This Row],[Murder ]])))</f>
        <v>5</v>
      </c>
      <c r="G51">
        <f>IF(ISNUMBER(VALUE(TRIM(Table3[[#This Row],[Forcible Rape ]])))=FALSE,VALUE(LEFT(Table3[[#This Row],[Forcible Rape ]],LEN(Table3[[#This Row],[Forcible Rape ]])-1)),VALUE(TRIM(Table3[[#This Row],[Forcible Rape ]])))</f>
        <v>29.1</v>
      </c>
      <c r="H51">
        <f>IF(ISNUMBER(VALUE(TRIM(Table3[[#This Row],[Robbery ]])))=FALSE,VALUE(LEFT(Table3[[#This Row],[Robbery ]],LEN(Table3[[#This Row],[Robbery ]])-1)),VALUE(TRIM(Table3[[#This Row],[Robbery ]])))</f>
        <v>133.1</v>
      </c>
      <c r="I51">
        <f>IF(ISNUMBER(VALUE(TRIM(Table3[[#This Row],[Aggravated assault ]])))=FALSE,VALUE(LEFT(Table3[[#This Row],[Aggravated assault ]],LEN(Table3[[#This Row],[Aggravated assault ]])-1)),VALUE(TRIM(Table3[[#This Row],[Aggravated assault ]])))</f>
        <v>264.7</v>
      </c>
      <c r="J51">
        <f>IF(ISNUMBER(VALUE(TRIM(Table3[[#This Row],[Burglary ]])))=FALSE,VALUE(LEFT(Table3[[#This Row],[Burglary ]],LEN(Table3[[#This Row],[Burglary ]])-1)),VALUE(TRIM(Table3[[#This Row],[Burglary ]])))</f>
        <v>717.7</v>
      </c>
      <c r="K51">
        <f>IF(ISNUMBER(VALUE(TRIM(Table3[[#This Row],[Larceny- Theft ]])))=FALSE,VALUE(LEFT(Table3[[#This Row],[Larceny- Theft ]],LEN(Table3[[#This Row],[Larceny- Theft ]])-1)),VALUE(TRIM(Table3[[#This Row],[Larceny- Theft ]])))</f>
        <v>2064.5</v>
      </c>
      <c r="L51">
        <f>IF(ISNUMBER(VALUE(TRIM(Table3[[#This Row],[Theft ]])))=FALSE,VALUE(LEFT(Table3[[#This Row],[Theft ]],LEN(Table3[[#This Row],[Theft ]])-1)),VALUE(TRIM(Table3[[#This Row],[Theft ]])))</f>
        <v>259.2</v>
      </c>
      <c r="M51">
        <v>14478064934000</v>
      </c>
      <c r="N51">
        <f t="shared" si="0"/>
        <v>47158.814474805178</v>
      </c>
    </row>
    <row r="52" spans="1:14" x14ac:dyDescent="0.3">
      <c r="A52">
        <v>2010</v>
      </c>
      <c r="B52">
        <f>IF(ISNUMBER(VALUE(TRIM(Table3[[#This Row],[Population ]])))=FALSE,VALUE(LEFT(Table3[[#This Row],[Population ]],LEN(Table3[[#This Row],[Population ]])-1)),VALUE(TRIM(Table3[[#This Row],[Population ]])))</f>
        <v>309330219</v>
      </c>
      <c r="C52">
        <f>IF(ISNUMBER(VALUE(TRIM(Table3[[#This Row],[Total ]])))=FALSE,VALUE(LEFT(Table3[[#This Row],[Total ]],LEN(Table3[[#This Row],[Total ]])-1)),VALUE(TRIM(Table3[[#This Row],[Total ]])))</f>
        <v>3350.4</v>
      </c>
      <c r="D52">
        <f>IF(ISNUMBER(VALUE(TRIM(Table3[[#This Row],[Violent ]])))=FALSE,VALUE(LEFT(Table3[[#This Row],[Violent ]],LEN(Table3[[#This Row],[Violent ]])-1)),VALUE(TRIM(Table3[[#This Row],[Violent ]])))</f>
        <v>404.5</v>
      </c>
      <c r="E52">
        <f>IF(ISNUMBER(VALUE(TRIM(Table3[[#This Row],[Property ]])))=FALSE,VALUE(LEFT(Table3[[#This Row],[Property ]],LEN(Table3[[#This Row],[Property ]])-1)),VALUE(TRIM(Table3[[#This Row],[Property ]])))</f>
        <v>2945.9</v>
      </c>
      <c r="F52">
        <f>IF(ISNUMBER(VALUE(TRIM(Table3[[#This Row],[Murder ]])))=FALSE,VALUE(LEFT(Table3[[#This Row],[Murder ]],LEN(Table3[[#This Row],[Murder ]])-1)),VALUE(TRIM(Table3[[#This Row],[Murder ]])))</f>
        <v>4.8</v>
      </c>
      <c r="G52">
        <f>IF(ISNUMBER(VALUE(TRIM(Table3[[#This Row],[Forcible Rape ]])))=FALSE,VALUE(LEFT(Table3[[#This Row],[Forcible Rape ]],LEN(Table3[[#This Row],[Forcible Rape ]])-1)),VALUE(TRIM(Table3[[#This Row],[Forcible Rape ]])))</f>
        <v>27.7</v>
      </c>
      <c r="H52">
        <f>IF(ISNUMBER(VALUE(TRIM(Table3[[#This Row],[Robbery ]])))=FALSE,VALUE(LEFT(Table3[[#This Row],[Robbery ]],LEN(Table3[[#This Row],[Robbery ]])-1)),VALUE(TRIM(Table3[[#This Row],[Robbery ]])))</f>
        <v>119.3</v>
      </c>
      <c r="I52">
        <f>IF(ISNUMBER(VALUE(TRIM(Table3[[#This Row],[Aggravated assault ]])))=FALSE,VALUE(LEFT(Table3[[#This Row],[Aggravated assault ]],LEN(Table3[[#This Row],[Aggravated assault ]])-1)),VALUE(TRIM(Table3[[#This Row],[Aggravated assault ]])))</f>
        <v>252.8</v>
      </c>
      <c r="J52">
        <f>IF(ISNUMBER(VALUE(TRIM(Table3[[#This Row],[Burglary ]])))=FALSE,VALUE(LEFT(Table3[[#This Row],[Burglary ]],LEN(Table3[[#This Row],[Burglary ]])-1)),VALUE(TRIM(Table3[[#This Row],[Burglary ]])))</f>
        <v>701</v>
      </c>
      <c r="K52">
        <f>IF(ISNUMBER(VALUE(TRIM(Table3[[#This Row],[Larceny- Theft ]])))=FALSE,VALUE(LEFT(Table3[[#This Row],[Larceny- Theft ]],LEN(Table3[[#This Row],[Larceny- Theft ]])-1)),VALUE(TRIM(Table3[[#This Row],[Larceny- Theft ]])))</f>
        <v>2005.8</v>
      </c>
      <c r="L52">
        <f>IF(ISNUMBER(VALUE(TRIM(Table3[[#This Row],[Theft ]])))=FALSE,VALUE(LEFT(Table3[[#This Row],[Theft ]],LEN(Table3[[#This Row],[Theft ]])-1)),VALUE(TRIM(Table3[[#This Row],[Theft ]])))</f>
        <v>239.1</v>
      </c>
      <c r="M52">
        <v>15048964444000</v>
      </c>
      <c r="N52">
        <f t="shared" si="0"/>
        <v>48650.159343145198</v>
      </c>
    </row>
    <row r="53" spans="1:14" x14ac:dyDescent="0.3">
      <c r="A53">
        <v>2011</v>
      </c>
      <c r="B53">
        <f>IF(ISNUMBER(VALUE(TRIM(Table3[[#This Row],[Population ]])))=FALSE,VALUE(LEFT(Table3[[#This Row],[Population ]],LEN(Table3[[#This Row],[Population ]])-1)),VALUE(TRIM(Table3[[#This Row],[Population ]])))</f>
        <v>311587816</v>
      </c>
      <c r="C53">
        <f>IF(ISNUMBER(VALUE(TRIM(Table3[[#This Row],[Total ]])))=FALSE,VALUE(LEFT(Table3[[#This Row],[Total ]],LEN(Table3[[#This Row],[Total ]])-1)),VALUE(TRIM(Table3[[#This Row],[Total ]])))</f>
        <v>3292.5</v>
      </c>
      <c r="D53">
        <f>IF(ISNUMBER(VALUE(TRIM(Table3[[#This Row],[Violent ]])))=FALSE,VALUE(LEFT(Table3[[#This Row],[Violent ]],LEN(Table3[[#This Row],[Violent ]])-1)),VALUE(TRIM(Table3[[#This Row],[Violent ]])))</f>
        <v>387.1</v>
      </c>
      <c r="E53">
        <f>IF(ISNUMBER(VALUE(TRIM(Table3[[#This Row],[Property ]])))=FALSE,VALUE(LEFT(Table3[[#This Row],[Property ]],LEN(Table3[[#This Row],[Property ]])-1)),VALUE(TRIM(Table3[[#This Row],[Property ]])))</f>
        <v>2905.4</v>
      </c>
      <c r="F53">
        <f>IF(ISNUMBER(VALUE(TRIM(Table3[[#This Row],[Murder ]])))=FALSE,VALUE(LEFT(Table3[[#This Row],[Murder ]],LEN(Table3[[#This Row],[Murder ]])-1)),VALUE(TRIM(Table3[[#This Row],[Murder ]])))</f>
        <v>4.7</v>
      </c>
      <c r="G53">
        <f>IF(ISNUMBER(VALUE(TRIM(Table3[[#This Row],[Forcible Rape ]])))=FALSE,VALUE(LEFT(Table3[[#This Row],[Forcible Rape ]],LEN(Table3[[#This Row],[Forcible Rape ]])-1)),VALUE(TRIM(Table3[[#This Row],[Forcible Rape ]])))</f>
        <v>27</v>
      </c>
      <c r="H53">
        <f>IF(ISNUMBER(VALUE(TRIM(Table3[[#This Row],[Robbery ]])))=FALSE,VALUE(LEFT(Table3[[#This Row],[Robbery ]],LEN(Table3[[#This Row],[Robbery ]])-1)),VALUE(TRIM(Table3[[#This Row],[Robbery ]])))</f>
        <v>113.9</v>
      </c>
      <c r="I53">
        <f>IF(ISNUMBER(VALUE(TRIM(Table3[[#This Row],[Aggravated assault ]])))=FALSE,VALUE(LEFT(Table3[[#This Row],[Aggravated assault ]],LEN(Table3[[#This Row],[Aggravated assault ]])-1)),VALUE(TRIM(Table3[[#This Row],[Aggravated assault ]])))</f>
        <v>241.5</v>
      </c>
      <c r="J53">
        <f>IF(ISNUMBER(VALUE(TRIM(Table3[[#This Row],[Burglary ]])))=FALSE,VALUE(LEFT(Table3[[#This Row],[Burglary ]],LEN(Table3[[#This Row],[Burglary ]])-1)),VALUE(TRIM(Table3[[#This Row],[Burglary ]])))</f>
        <v>701.3</v>
      </c>
      <c r="K53">
        <f>IF(ISNUMBER(VALUE(TRIM(Table3[[#This Row],[Larceny- Theft ]])))=FALSE,VALUE(LEFT(Table3[[#This Row],[Larceny- Theft ]],LEN(Table3[[#This Row],[Larceny- Theft ]])-1)),VALUE(TRIM(Table3[[#This Row],[Larceny- Theft ]])))</f>
        <v>1974.1</v>
      </c>
      <c r="L53">
        <f>IF(ISNUMBER(VALUE(TRIM(Table3[[#This Row],[Theft ]])))=FALSE,VALUE(LEFT(Table3[[#This Row],[Theft ]],LEN(Table3[[#This Row],[Theft ]])-1)),VALUE(TRIM(Table3[[#This Row],[Theft ]])))</f>
        <v>230</v>
      </c>
      <c r="M53">
        <v>15599728123000</v>
      </c>
      <c r="N53">
        <f t="shared" si="0"/>
        <v>50065.269955870164</v>
      </c>
    </row>
    <row r="54" spans="1:14" x14ac:dyDescent="0.3">
      <c r="A54">
        <v>2012</v>
      </c>
      <c r="B54">
        <f>IF(ISNUMBER(VALUE(TRIM(Table3[[#This Row],[Population ]])))=FALSE,VALUE(LEFT(Table3[[#This Row],[Population ]],LEN(Table3[[#This Row],[Population ]])-1)),VALUE(TRIM(Table3[[#This Row],[Population ]])))</f>
        <v>313873685</v>
      </c>
      <c r="C54">
        <f>IF(ISNUMBER(VALUE(TRIM(Table3[[#This Row],[Total ]])))=FALSE,VALUE(LEFT(Table3[[#This Row],[Total ]],LEN(Table3[[#This Row],[Total ]])-1)),VALUE(TRIM(Table3[[#This Row],[Total ]])))</f>
        <v>3255.8</v>
      </c>
      <c r="D54">
        <f>IF(ISNUMBER(VALUE(TRIM(Table3[[#This Row],[Violent ]])))=FALSE,VALUE(LEFT(Table3[[#This Row],[Violent ]],LEN(Table3[[#This Row],[Violent ]])-1)),VALUE(TRIM(Table3[[#This Row],[Violent ]])))</f>
        <v>387.8</v>
      </c>
      <c r="E54">
        <f>IF(ISNUMBER(VALUE(TRIM(Table3[[#This Row],[Property ]])))=FALSE,VALUE(LEFT(Table3[[#This Row],[Property ]],LEN(Table3[[#This Row],[Property ]])-1)),VALUE(TRIM(Table3[[#This Row],[Property ]])))</f>
        <v>2868</v>
      </c>
      <c r="F54">
        <f>IF(ISNUMBER(VALUE(TRIM(Table3[[#This Row],[Murder ]])))=FALSE,VALUE(LEFT(Table3[[#This Row],[Murder ]],LEN(Table3[[#This Row],[Murder ]])-1)),VALUE(TRIM(Table3[[#This Row],[Murder ]])))</f>
        <v>4.7</v>
      </c>
      <c r="G54">
        <f>IF(ISNUMBER(VALUE(TRIM(Table3[[#This Row],[Forcible Rape ]])))=FALSE,VALUE(LEFT(Table3[[#This Row],[Forcible Rape ]],LEN(Table3[[#This Row],[Forcible Rape ]])-1)),VALUE(TRIM(Table3[[#This Row],[Forcible Rape ]])))</f>
        <v>27.1</v>
      </c>
      <c r="H54">
        <f>IF(ISNUMBER(VALUE(TRIM(Table3[[#This Row],[Robbery ]])))=FALSE,VALUE(LEFT(Table3[[#This Row],[Robbery ]],LEN(Table3[[#This Row],[Robbery ]])-1)),VALUE(TRIM(Table3[[#This Row],[Robbery ]])))</f>
        <v>113.1</v>
      </c>
      <c r="I54">
        <f>IF(ISNUMBER(VALUE(TRIM(Table3[[#This Row],[Aggravated assault ]])))=FALSE,VALUE(LEFT(Table3[[#This Row],[Aggravated assault ]],LEN(Table3[[#This Row],[Aggravated assault ]])-1)),VALUE(TRIM(Table3[[#This Row],[Aggravated assault ]])))</f>
        <v>242.8</v>
      </c>
      <c r="J54">
        <f>IF(ISNUMBER(VALUE(TRIM(Table3[[#This Row],[Burglary ]])))=FALSE,VALUE(LEFT(Table3[[#This Row],[Burglary ]],LEN(Table3[[#This Row],[Burglary ]])-1)),VALUE(TRIM(Table3[[#This Row],[Burglary ]])))</f>
        <v>672.2</v>
      </c>
      <c r="K54">
        <f>IF(ISNUMBER(VALUE(TRIM(Table3[[#This Row],[Larceny- Theft ]])))=FALSE,VALUE(LEFT(Table3[[#This Row],[Larceny- Theft ]],LEN(Table3[[#This Row],[Larceny- Theft ]])-1)),VALUE(TRIM(Table3[[#This Row],[Larceny- Theft ]])))</f>
        <v>1965.4</v>
      </c>
      <c r="L54">
        <f>IF(ISNUMBER(VALUE(TRIM(Table3[[#This Row],[Theft ]])))=FALSE,VALUE(LEFT(Table3[[#This Row],[Theft ]],LEN(Table3[[#This Row],[Theft ]])-1)),VALUE(TRIM(Table3[[#This Row],[Theft ]])))</f>
        <v>230.4</v>
      </c>
      <c r="M54">
        <v>16253972230000</v>
      </c>
      <c r="N54">
        <f t="shared" si="0"/>
        <v>51785.074718831558</v>
      </c>
    </row>
    <row r="55" spans="1:14" x14ac:dyDescent="0.3">
      <c r="A55">
        <v>2013</v>
      </c>
      <c r="B55">
        <f>IF(ISNUMBER(VALUE(TRIM(Table3[[#This Row],[Population ]])))=FALSE,VALUE(LEFT(Table3[[#This Row],[Population ]],LEN(Table3[[#This Row],[Population ]])-1)),VALUE(TRIM(Table3[[#This Row],[Population ]])))</f>
        <v>316497531</v>
      </c>
      <c r="C55">
        <f>IF(ISNUMBER(VALUE(TRIM(Table3[[#This Row],[Total ]])))=FALSE,VALUE(LEFT(Table3[[#This Row],[Total ]],LEN(Table3[[#This Row],[Total ]])-1)),VALUE(TRIM(Table3[[#This Row],[Total ]])))</f>
        <v>3112.4</v>
      </c>
      <c r="D55">
        <f>IF(ISNUMBER(VALUE(TRIM(Table3[[#This Row],[Violent ]])))=FALSE,VALUE(LEFT(Table3[[#This Row],[Violent ]],LEN(Table3[[#This Row],[Violent ]])-1)),VALUE(TRIM(Table3[[#This Row],[Violent ]])))</f>
        <v>379.1</v>
      </c>
      <c r="E55">
        <f>IF(ISNUMBER(VALUE(TRIM(Table3[[#This Row],[Property ]])))=FALSE,VALUE(LEFT(Table3[[#This Row],[Property ]],LEN(Table3[[#This Row],[Property ]])-1)),VALUE(TRIM(Table3[[#This Row],[Property ]])))</f>
        <v>2733.3</v>
      </c>
      <c r="F55">
        <f>IF(ISNUMBER(VALUE(TRIM(Table3[[#This Row],[Murder ]])))=FALSE,VALUE(LEFT(Table3[[#This Row],[Murder ]],LEN(Table3[[#This Row],[Murder ]])-1)),VALUE(TRIM(Table3[[#This Row],[Murder ]])))</f>
        <v>4.5</v>
      </c>
      <c r="G55">
        <f>IF(ISNUMBER(VALUE(TRIM(Table3[[#This Row],[Forcible Rape ]])))=FALSE,VALUE(LEFT(Table3[[#This Row],[Forcible Rape ]],LEN(Table3[[#This Row],[Forcible Rape ]])-1)),VALUE(TRIM(Table3[[#This Row],[Forcible Rape ]])))</f>
        <v>25.9</v>
      </c>
      <c r="H55">
        <f>IF(ISNUMBER(VALUE(TRIM(Table3[[#This Row],[Robbery ]])))=FALSE,VALUE(LEFT(Table3[[#This Row],[Robbery ]],LEN(Table3[[#This Row],[Robbery ]])-1)),VALUE(TRIM(Table3[[#This Row],[Robbery ]])))</f>
        <v>109</v>
      </c>
      <c r="I55">
        <f>IF(ISNUMBER(VALUE(TRIM(Table3[[#This Row],[Aggravated assault ]])))=FALSE,VALUE(LEFT(Table3[[#This Row],[Aggravated assault ]],LEN(Table3[[#This Row],[Aggravated assault ]])-1)),VALUE(TRIM(Table3[[#This Row],[Aggravated assault ]])))</f>
        <v>229.6</v>
      </c>
      <c r="J55">
        <f>IF(ISNUMBER(VALUE(TRIM(Table3[[#This Row],[Burglary ]])))=FALSE,VALUE(LEFT(Table3[[#This Row],[Burglary ]],LEN(Table3[[#This Row],[Burglary ]])-1)),VALUE(TRIM(Table3[[#This Row],[Burglary ]])))</f>
        <v>610.4</v>
      </c>
      <c r="K55">
        <f>IF(ISNUMBER(VALUE(TRIM(Table3[[#This Row],[Larceny- Theft ]])))=FALSE,VALUE(LEFT(Table3[[#This Row],[Larceny- Theft ]],LEN(Table3[[#This Row],[Larceny- Theft ]])-1)),VALUE(TRIM(Table3[[#This Row],[Larceny- Theft ]])))</f>
        <v>1901.6</v>
      </c>
      <c r="L55">
        <f>IF(ISNUMBER(VALUE(TRIM(Table3[[#This Row],[Theft ]])))=FALSE,VALUE(LEFT(Table3[[#This Row],[Theft ]],LEN(Table3[[#This Row],[Theft ]])-1)),VALUE(TRIM(Table3[[#This Row],[Theft ]])))</f>
        <v>221.3</v>
      </c>
      <c r="M55">
        <v>16843190993000</v>
      </c>
      <c r="N55">
        <f t="shared" si="0"/>
        <v>53217.448299778363</v>
      </c>
    </row>
    <row r="56" spans="1:14" x14ac:dyDescent="0.3">
      <c r="A56">
        <v>2014</v>
      </c>
      <c r="B56">
        <f>IF(ISNUMBER(VALUE(TRIM(Table3[[#This Row],[Population ]])))=FALSE,VALUE(LEFT(Table3[[#This Row],[Population ]],LEN(Table3[[#This Row],[Population ]])-1)),VALUE(TRIM(Table3[[#This Row],[Population ]])))</f>
        <v>318907401</v>
      </c>
      <c r="C56">
        <f>IF(ISNUMBER(VALUE(TRIM(Table3[[#This Row],[Total ]])))=FALSE,VALUE(LEFT(Table3[[#This Row],[Total ]],LEN(Table3[[#This Row],[Total ]])-1)),VALUE(TRIM(Table3[[#This Row],[Total ]])))</f>
        <v>2946.1</v>
      </c>
      <c r="D56">
        <f>IF(ISNUMBER(VALUE(TRIM(Table3[[#This Row],[Violent ]])))=FALSE,VALUE(LEFT(Table3[[#This Row],[Violent ]],LEN(Table3[[#This Row],[Violent ]])-1)),VALUE(TRIM(Table3[[#This Row],[Violent ]])))</f>
        <v>372</v>
      </c>
      <c r="E56">
        <f>IF(ISNUMBER(VALUE(TRIM(Table3[[#This Row],[Property ]])))=FALSE,VALUE(LEFT(Table3[[#This Row],[Property ]],LEN(Table3[[#This Row],[Property ]])-1)),VALUE(TRIM(Table3[[#This Row],[Property ]])))</f>
        <v>2574.1</v>
      </c>
      <c r="F56">
        <f>IF(ISNUMBER(VALUE(TRIM(Table3[[#This Row],[Murder ]])))=FALSE,VALUE(LEFT(Table3[[#This Row],[Murder ]],LEN(Table3[[#This Row],[Murder ]])-1)),VALUE(TRIM(Table3[[#This Row],[Murder ]])))</f>
        <v>4.4000000000000004</v>
      </c>
      <c r="G56">
        <f>IF(ISNUMBER(VALUE(TRIM(Table3[[#This Row],[Forcible Rape ]])))=FALSE,VALUE(LEFT(Table3[[#This Row],[Forcible Rape ]],LEN(Table3[[#This Row],[Forcible Rape ]])-1)),VALUE(TRIM(Table3[[#This Row],[Forcible Rape ]])))</f>
        <v>26.6</v>
      </c>
      <c r="H56">
        <f>IF(ISNUMBER(VALUE(TRIM(Table3[[#This Row],[Robbery ]])))=FALSE,VALUE(LEFT(Table3[[#This Row],[Robbery ]],LEN(Table3[[#This Row],[Robbery ]])-1)),VALUE(TRIM(Table3[[#This Row],[Robbery ]])))</f>
        <v>101.3</v>
      </c>
      <c r="I56">
        <f>IF(ISNUMBER(VALUE(TRIM(Table3[[#This Row],[Aggravated assault ]])))=FALSE,VALUE(LEFT(Table3[[#This Row],[Aggravated assault ]],LEN(Table3[[#This Row],[Aggravated assault ]])-1)),VALUE(TRIM(Table3[[#This Row],[Aggravated assault ]])))</f>
        <v>229.2</v>
      </c>
      <c r="J56">
        <f>IF(ISNUMBER(VALUE(TRIM(Table3[[#This Row],[Burglary ]])))=FALSE,VALUE(LEFT(Table3[[#This Row],[Burglary ]],LEN(Table3[[#This Row],[Burglary ]])-1)),VALUE(TRIM(Table3[[#This Row],[Burglary ]])))</f>
        <v>537.20000000000005</v>
      </c>
      <c r="K56">
        <f>IF(ISNUMBER(VALUE(TRIM(Table3[[#This Row],[Larceny- Theft ]])))=FALSE,VALUE(LEFT(Table3[[#This Row],[Larceny- Theft ]],LEN(Table3[[#This Row],[Larceny- Theft ]])-1)),VALUE(TRIM(Table3[[#This Row],[Larceny- Theft ]])))</f>
        <v>1821.5</v>
      </c>
      <c r="L56">
        <f>IF(ISNUMBER(VALUE(TRIM(Table3[[#This Row],[Theft ]])))=FALSE,VALUE(LEFT(Table3[[#This Row],[Theft ]],LEN(Table3[[#This Row],[Theft ]])-1)),VALUE(TRIM(Table3[[#This Row],[Theft ]])))</f>
        <v>215.4</v>
      </c>
      <c r="M56">
        <v>17550680174000</v>
      </c>
      <c r="N56">
        <f t="shared" si="0"/>
        <v>55033.781338928537</v>
      </c>
    </row>
    <row r="57" spans="1:14" x14ac:dyDescent="0.3">
      <c r="A57">
        <v>2015</v>
      </c>
      <c r="B57">
        <f>IF(ISNUMBER(VALUE(TRIM(Table3[[#This Row],[Population ]])))=FALSE,VALUE(LEFT(Table3[[#This Row],[Population ]],LEN(Table3[[#This Row],[Population ]])-1)),VALUE(TRIM(Table3[[#This Row],[Population ]])))</f>
        <v>320896618</v>
      </c>
      <c r="C57">
        <f>IF(ISNUMBER(VALUE(TRIM(Table3[[#This Row],[Total ]])))=FALSE,VALUE(LEFT(Table3[[#This Row],[Total ]],LEN(Table3[[#This Row],[Total ]])-1)),VALUE(TRIM(Table3[[#This Row],[Total ]])))</f>
        <v>2885.1</v>
      </c>
      <c r="D57">
        <f>IF(ISNUMBER(VALUE(TRIM(Table3[[#This Row],[Violent ]])))=FALSE,VALUE(LEFT(Table3[[#This Row],[Violent ]],LEN(Table3[[#This Row],[Violent ]])-1)),VALUE(TRIM(Table3[[#This Row],[Violent ]])))</f>
        <v>384.6</v>
      </c>
      <c r="E57">
        <f>IF(ISNUMBER(VALUE(TRIM(Table3[[#This Row],[Property ]])))=FALSE,VALUE(LEFT(Table3[[#This Row],[Property ]],LEN(Table3[[#This Row],[Property ]])-1)),VALUE(TRIM(Table3[[#This Row],[Property ]])))</f>
        <v>2500.5</v>
      </c>
      <c r="F57">
        <f>IF(ISNUMBER(VALUE(TRIM(Table3[[#This Row],[Murder ]])))=FALSE,VALUE(LEFT(Table3[[#This Row],[Murder ]],LEN(Table3[[#This Row],[Murder ]])-1)),VALUE(TRIM(Table3[[#This Row],[Murder ]])))</f>
        <v>4.9000000000000004</v>
      </c>
      <c r="G57">
        <f>IF(ISNUMBER(VALUE(TRIM(Table3[[#This Row],[Forcible Rape ]])))=FALSE,VALUE(LEFT(Table3[[#This Row],[Forcible Rape ]],LEN(Table3[[#This Row],[Forcible Rape ]])-1)),VALUE(TRIM(Table3[[#This Row],[Forcible Rape ]])))</f>
        <v>28.4</v>
      </c>
      <c r="H57">
        <f>IF(ISNUMBER(VALUE(TRIM(Table3[[#This Row],[Robbery ]])))=FALSE,VALUE(LEFT(Table3[[#This Row],[Robbery ]],LEN(Table3[[#This Row],[Robbery ]])-1)),VALUE(TRIM(Table3[[#This Row],[Robbery ]])))</f>
        <v>102.2</v>
      </c>
      <c r="I57">
        <f>IF(ISNUMBER(VALUE(TRIM(Table3[[#This Row],[Aggravated assault ]])))=FALSE,VALUE(LEFT(Table3[[#This Row],[Aggravated assault ]],LEN(Table3[[#This Row],[Aggravated assault ]])-1)),VALUE(TRIM(Table3[[#This Row],[Aggravated assault ]])))</f>
        <v>238.1</v>
      </c>
      <c r="J57">
        <f>IF(ISNUMBER(VALUE(TRIM(Table3[[#This Row],[Burglary ]])))=FALSE,VALUE(LEFT(Table3[[#This Row],[Burglary ]],LEN(Table3[[#This Row],[Burglary ]])-1)),VALUE(TRIM(Table3[[#This Row],[Burglary ]])))</f>
        <v>494.7</v>
      </c>
      <c r="K57">
        <f>IF(ISNUMBER(VALUE(TRIM(Table3[[#This Row],[Larceny- Theft ]])))=FALSE,VALUE(LEFT(Table3[[#This Row],[Larceny- Theft ]],LEN(Table3[[#This Row],[Larceny- Theft ]])-1)),VALUE(TRIM(Table3[[#This Row],[Larceny- Theft ]])))</f>
        <v>1783.6</v>
      </c>
      <c r="L57">
        <f>IF(ISNUMBER(VALUE(TRIM(Table3[[#This Row],[Theft ]])))=FALSE,VALUE(LEFT(Table3[[#This Row],[Theft ]],LEN(Table3[[#This Row],[Theft ]])-1)),VALUE(TRIM(Table3[[#This Row],[Theft ]])))</f>
        <v>222.2</v>
      </c>
      <c r="M57">
        <v>18206020741000</v>
      </c>
      <c r="N57">
        <f t="shared" si="0"/>
        <v>56734.847672966127</v>
      </c>
    </row>
    <row r="58" spans="1:14" x14ac:dyDescent="0.3">
      <c r="A58">
        <v>2016</v>
      </c>
      <c r="B58">
        <f>IF(ISNUMBER(VALUE(TRIM(Table3[[#This Row],[Population ]])))=FALSE,VALUE(LEFT(Table3[[#This Row],[Population ]],LEN(Table3[[#This Row],[Population ]])-1)),VALUE(TRIM(Table3[[#This Row],[Population ]])))</f>
        <v>323405935</v>
      </c>
      <c r="C58">
        <f>IF(ISNUMBER(VALUE(TRIM(Table3[[#This Row],[Total ]])))=FALSE,VALUE(LEFT(Table3[[#This Row],[Total ]],LEN(Table3[[#This Row],[Total ]])-1)),VALUE(TRIM(Table3[[#This Row],[Total ]])))</f>
        <v>2849.1</v>
      </c>
      <c r="D58">
        <f>IF(ISNUMBER(VALUE(TRIM(Table3[[#This Row],[Violent ]])))=FALSE,VALUE(LEFT(Table3[[#This Row],[Violent ]],LEN(Table3[[#This Row],[Violent ]])-1)),VALUE(TRIM(Table3[[#This Row],[Violent ]])))</f>
        <v>397.5</v>
      </c>
      <c r="E58">
        <f>IF(ISNUMBER(VALUE(TRIM(Table3[[#This Row],[Property ]])))=FALSE,VALUE(LEFT(Table3[[#This Row],[Property ]],LEN(Table3[[#This Row],[Property ]])-1)),VALUE(TRIM(Table3[[#This Row],[Property ]])))</f>
        <v>2451.6</v>
      </c>
      <c r="F58">
        <f>IF(ISNUMBER(VALUE(TRIM(Table3[[#This Row],[Murder ]])))=FALSE,VALUE(LEFT(Table3[[#This Row],[Murder ]],LEN(Table3[[#This Row],[Murder ]])-1)),VALUE(TRIM(Table3[[#This Row],[Murder ]])))</f>
        <v>5.4</v>
      </c>
      <c r="G58">
        <f>IF(ISNUMBER(VALUE(TRIM(Table3[[#This Row],[Forcible Rape ]])))=FALSE,VALUE(LEFT(Table3[[#This Row],[Forcible Rape ]],LEN(Table3[[#This Row],[Forcible Rape ]])-1)),VALUE(TRIM(Table3[[#This Row],[Forcible Rape ]])))</f>
        <v>40.9</v>
      </c>
      <c r="H58">
        <f>IF(ISNUMBER(VALUE(TRIM(Table3[[#This Row],[Robbery ]])))=FALSE,VALUE(LEFT(Table3[[#This Row],[Robbery ]],LEN(Table3[[#This Row],[Robbery ]])-1)),VALUE(TRIM(Table3[[#This Row],[Robbery ]])))</f>
        <v>102.9</v>
      </c>
      <c r="I58">
        <f>IF(ISNUMBER(VALUE(TRIM(Table3[[#This Row],[Aggravated assault ]])))=FALSE,VALUE(LEFT(Table3[[#This Row],[Aggravated assault ]],LEN(Table3[[#This Row],[Aggravated assault ]])-1)),VALUE(TRIM(Table3[[#This Row],[Aggravated assault ]])))</f>
        <v>248.3</v>
      </c>
      <c r="J58">
        <f>IF(ISNUMBER(VALUE(TRIM(Table3[[#This Row],[Burglary ]])))=FALSE,VALUE(LEFT(Table3[[#This Row],[Burglary ]],LEN(Table3[[#This Row],[Burglary ]])-1)),VALUE(TRIM(Table3[[#This Row],[Burglary ]])))</f>
        <v>468.9</v>
      </c>
      <c r="K58">
        <f>IF(ISNUMBER(VALUE(TRIM(Table3[[#This Row],[Larceny- Theft ]])))=FALSE,VALUE(LEFT(Table3[[#This Row],[Larceny- Theft ]],LEN(Table3[[#This Row],[Larceny- Theft ]])-1)),VALUE(TRIM(Table3[[#This Row],[Larceny- Theft ]])))</f>
        <v>1745.4</v>
      </c>
      <c r="L58">
        <f>IF(ISNUMBER(VALUE(TRIM(Table3[[#This Row],[Theft ]])))=FALSE,VALUE(LEFT(Table3[[#This Row],[Theft ]],LEN(Table3[[#This Row],[Theft ]])-1)),VALUE(TRIM(Table3[[#This Row],[Theft ]])))</f>
        <v>237.3</v>
      </c>
      <c r="M58">
        <v>18695110842000</v>
      </c>
      <c r="N58">
        <f t="shared" si="0"/>
        <v>57806.950395019805</v>
      </c>
    </row>
    <row r="59" spans="1:14" x14ac:dyDescent="0.3">
      <c r="A59">
        <v>2017</v>
      </c>
      <c r="B59">
        <f>IF(ISNUMBER(VALUE(TRIM(Table3[[#This Row],[Population ]])))=FALSE,VALUE(LEFT(Table3[[#This Row],[Population ]],LEN(Table3[[#This Row],[Population ]])-1)),VALUE(TRIM(Table3[[#This Row],[Population ]])))</f>
        <v>325147121</v>
      </c>
      <c r="C59">
        <f>IF(ISNUMBER(VALUE(TRIM(Table3[[#This Row],[Total ]])))=FALSE,VALUE(LEFT(Table3[[#This Row],[Total ]],LEN(Table3[[#This Row],[Total ]])-1)),VALUE(TRIM(Table3[[#This Row],[Total ]])))</f>
        <v>2757.8</v>
      </c>
      <c r="D59">
        <f>IF(ISNUMBER(VALUE(TRIM(Table3[[#This Row],[Violent ]])))=FALSE,VALUE(LEFT(Table3[[#This Row],[Violent ]],LEN(Table3[[#This Row],[Violent ]])-1)),VALUE(TRIM(Table3[[#This Row],[Violent ]])))</f>
        <v>394.9</v>
      </c>
      <c r="E59">
        <f>IF(ISNUMBER(VALUE(TRIM(Table3[[#This Row],[Property ]])))=FALSE,VALUE(LEFT(Table3[[#This Row],[Property ]],LEN(Table3[[#This Row],[Property ]])-1)),VALUE(TRIM(Table3[[#This Row],[Property ]])))</f>
        <v>2362.9</v>
      </c>
      <c r="F59">
        <f>IF(ISNUMBER(VALUE(TRIM(Table3[[#This Row],[Murder ]])))=FALSE,VALUE(LEFT(Table3[[#This Row],[Murder ]],LEN(Table3[[#This Row],[Murder ]])-1)),VALUE(TRIM(Table3[[#This Row],[Murder ]])))</f>
        <v>5.3</v>
      </c>
      <c r="G59">
        <f>IF(ISNUMBER(VALUE(TRIM(Table3[[#This Row],[Forcible Rape ]])))=FALSE,VALUE(LEFT(Table3[[#This Row],[Forcible Rape ]],LEN(Table3[[#This Row],[Forcible Rape ]])-1)),VALUE(TRIM(Table3[[#This Row],[Forcible Rape ]])))</f>
        <v>41.7</v>
      </c>
      <c r="H59">
        <f>IF(ISNUMBER(VALUE(TRIM(Table3[[#This Row],[Robbery ]])))=FALSE,VALUE(LEFT(Table3[[#This Row],[Robbery ]],LEN(Table3[[#This Row],[Robbery ]])-1)),VALUE(TRIM(Table3[[#This Row],[Robbery ]])))</f>
        <v>98.6</v>
      </c>
      <c r="I59">
        <f>IF(ISNUMBER(VALUE(TRIM(Table3[[#This Row],[Aggravated assault ]])))=FALSE,VALUE(LEFT(Table3[[#This Row],[Aggravated assault ]],LEN(Table3[[#This Row],[Aggravated assault ]])-1)),VALUE(TRIM(Table3[[#This Row],[Aggravated assault ]])))</f>
        <v>249.2</v>
      </c>
      <c r="J59">
        <f>IF(ISNUMBER(VALUE(TRIM(Table3[[#This Row],[Burglary ]])))=FALSE,VALUE(LEFT(Table3[[#This Row],[Burglary ]],LEN(Table3[[#This Row],[Burglary ]])-1)),VALUE(TRIM(Table3[[#This Row],[Burglary ]])))</f>
        <v>429.7</v>
      </c>
      <c r="K59">
        <f>IF(ISNUMBER(VALUE(TRIM(Table3[[#This Row],[Larceny- Theft ]])))=FALSE,VALUE(LEFT(Table3[[#This Row],[Larceny- Theft ]],LEN(Table3[[#This Row],[Larceny- Theft ]])-1)),VALUE(TRIM(Table3[[#This Row],[Larceny- Theft ]])))</f>
        <v>1695.5</v>
      </c>
      <c r="L59">
        <f>IF(ISNUMBER(VALUE(TRIM(Table3[[#This Row],[Theft ]])))=FALSE,VALUE(LEFT(Table3[[#This Row],[Theft ]],LEN(Table3[[#This Row],[Theft ]])-1)),VALUE(TRIM(Table3[[#This Row],[Theft ]])))</f>
        <v>237.7</v>
      </c>
      <c r="M59">
        <v>19477336549000</v>
      </c>
      <c r="N59">
        <f t="shared" si="0"/>
        <v>59903.149346968996</v>
      </c>
    </row>
    <row r="60" spans="1:14" x14ac:dyDescent="0.3">
      <c r="A60">
        <v>2018</v>
      </c>
      <c r="B60">
        <f>IF(ISNUMBER(VALUE(TRIM(Table3[[#This Row],[Population ]])))=FALSE,VALUE(LEFT(Table3[[#This Row],[Population ]],LEN(Table3[[#This Row],[Population ]])-1)),VALUE(TRIM(Table3[[#This Row],[Population ]])))</f>
        <v>326687501</v>
      </c>
      <c r="C60">
        <f>IF(ISNUMBER(VALUE(TRIM(Table3[[#This Row],[Total ]])))=FALSE,VALUE(LEFT(Table3[[#This Row],[Total ]],LEN(Table3[[#This Row],[Total ]])-1)),VALUE(TRIM(Table3[[#This Row],[Total ]])))</f>
        <v>2593.1999999999998</v>
      </c>
      <c r="D60">
        <f>IF(ISNUMBER(VALUE(TRIM(Table3[[#This Row],[Violent ]])))=FALSE,VALUE(LEFT(Table3[[#This Row],[Violent ]],LEN(Table3[[#This Row],[Violent ]])-1)),VALUE(TRIM(Table3[[#This Row],[Violent ]])))</f>
        <v>383.4</v>
      </c>
      <c r="E60">
        <f>IF(ISNUMBER(VALUE(TRIM(Table3[[#This Row],[Property ]])))=FALSE,VALUE(LEFT(Table3[[#This Row],[Property ]],LEN(Table3[[#This Row],[Property ]])-1)),VALUE(TRIM(Table3[[#This Row],[Property ]])))</f>
        <v>2209.8000000000002</v>
      </c>
      <c r="F60">
        <f>IF(ISNUMBER(VALUE(TRIM(Table3[[#This Row],[Murder ]])))=FALSE,VALUE(LEFT(Table3[[#This Row],[Murder ]],LEN(Table3[[#This Row],[Murder ]])-1)),VALUE(TRIM(Table3[[#This Row],[Murder ]])))</f>
        <v>5</v>
      </c>
      <c r="G60">
        <f>IF(ISNUMBER(VALUE(TRIM(Table3[[#This Row],[Forcible Rape ]])))=FALSE,VALUE(LEFT(Table3[[#This Row],[Forcible Rape ]],LEN(Table3[[#This Row],[Forcible Rape ]])-1)),VALUE(TRIM(Table3[[#This Row],[Forcible Rape ]])))</f>
        <v>44</v>
      </c>
      <c r="H60">
        <f>IF(ISNUMBER(VALUE(TRIM(Table3[[#This Row],[Robbery ]])))=FALSE,VALUE(LEFT(Table3[[#This Row],[Robbery ]],LEN(Table3[[#This Row],[Robbery ]])-1)),VALUE(TRIM(Table3[[#This Row],[Robbery ]])))</f>
        <v>86.1</v>
      </c>
      <c r="I60">
        <f>IF(ISNUMBER(VALUE(TRIM(Table3[[#This Row],[Aggravated assault ]])))=FALSE,VALUE(LEFT(Table3[[#This Row],[Aggravated assault ]],LEN(Table3[[#This Row],[Aggravated assault ]])-1)),VALUE(TRIM(Table3[[#This Row],[Aggravated assault ]])))</f>
        <v>248.2</v>
      </c>
      <c r="J60">
        <f>IF(ISNUMBER(VALUE(TRIM(Table3[[#This Row],[Burglary ]])))=FALSE,VALUE(LEFT(Table3[[#This Row],[Burglary ]],LEN(Table3[[#This Row],[Burglary ]])-1)),VALUE(TRIM(Table3[[#This Row],[Burglary ]])))</f>
        <v>378</v>
      </c>
      <c r="K60">
        <f>IF(ISNUMBER(VALUE(TRIM(Table3[[#This Row],[Larceny- Theft ]])))=FALSE,VALUE(LEFT(Table3[[#This Row],[Larceny- Theft ]],LEN(Table3[[#This Row],[Larceny- Theft ]])-1)),VALUE(TRIM(Table3[[#This Row],[Larceny- Theft ]])))</f>
        <v>1601.6</v>
      </c>
      <c r="L60">
        <f>IF(ISNUMBER(VALUE(TRIM(Table3[[#This Row],[Theft ]])))=FALSE,VALUE(LEFT(Table3[[#This Row],[Theft ]],LEN(Table3[[#This Row],[Theft ]])-1)),VALUE(TRIM(Table3[[#This Row],[Theft ]])))</f>
        <v>230.2</v>
      </c>
      <c r="M60">
        <v>20533057312000</v>
      </c>
      <c r="N60">
        <f t="shared" si="0"/>
        <v>62852.289264657236</v>
      </c>
    </row>
    <row r="61" spans="1:14" x14ac:dyDescent="0.3">
      <c r="A61">
        <v>2019</v>
      </c>
      <c r="B61">
        <f>IF(ISNUMBER(VALUE(TRIM(Table3[[#This Row],[Population ]])))=FALSE,VALUE(LEFT(Table3[[#This Row],[Population ]],LEN(Table3[[#This Row],[Population ]])-1)),VALUE(TRIM(Table3[[#This Row],[Population ]])))</f>
        <v>328239523</v>
      </c>
      <c r="C61">
        <f>IF(ISNUMBER(VALUE(TRIM(Table3[[#This Row],[Total ]])))=FALSE,VALUE(LEFT(Table3[[#This Row],[Total ]],LEN(Table3[[#This Row],[Total ]])-1)),VALUE(TRIM(Table3[[#This Row],[Total ]])))</f>
        <v>2489.3000000000002</v>
      </c>
      <c r="D61">
        <f>IF(ISNUMBER(VALUE(TRIM(Table3[[#This Row],[Violent ]])))=FALSE,VALUE(LEFT(Table3[[#This Row],[Violent ]],LEN(Table3[[#This Row],[Violent ]])-1)),VALUE(TRIM(Table3[[#This Row],[Violent ]])))</f>
        <v>379.4</v>
      </c>
      <c r="E61">
        <f>IF(ISNUMBER(VALUE(TRIM(Table3[[#This Row],[Property ]])))=FALSE,VALUE(LEFT(Table3[[#This Row],[Property ]],LEN(Table3[[#This Row],[Property ]])-1)),VALUE(TRIM(Table3[[#This Row],[Property ]])))</f>
        <v>2109.9</v>
      </c>
      <c r="F61">
        <f>IF(ISNUMBER(VALUE(TRIM(Table3[[#This Row],[Murder ]])))=FALSE,VALUE(LEFT(Table3[[#This Row],[Murder ]],LEN(Table3[[#This Row],[Murder ]])-1)),VALUE(TRIM(Table3[[#This Row],[Murder ]])))</f>
        <v>5</v>
      </c>
      <c r="G61">
        <f>IF(ISNUMBER(VALUE(TRIM(Table3[[#This Row],[Forcible Rape ]])))=FALSE,VALUE(LEFT(Table3[[#This Row],[Forcible Rape ]],LEN(Table3[[#This Row],[Forcible Rape ]])-1)),VALUE(TRIM(Table3[[#This Row],[Forcible Rape ]])))</f>
        <v>42.6</v>
      </c>
      <c r="H61">
        <f>IF(ISNUMBER(VALUE(TRIM(Table3[[#This Row],[Robbery ]])))=FALSE,VALUE(LEFT(Table3[[#This Row],[Robbery ]],LEN(Table3[[#This Row],[Robbery ]])-1)),VALUE(TRIM(Table3[[#This Row],[Robbery ]])))</f>
        <v>81.599999999999994</v>
      </c>
      <c r="I61">
        <f>IF(ISNUMBER(VALUE(TRIM(Table3[[#This Row],[Aggravated assault ]])))=FALSE,VALUE(LEFT(Table3[[#This Row],[Aggravated assault ]],LEN(Table3[[#This Row],[Aggravated assault ]])-1)),VALUE(TRIM(Table3[[#This Row],[Aggravated assault ]])))</f>
        <v>250.2</v>
      </c>
      <c r="J61">
        <f>IF(ISNUMBER(VALUE(TRIM(Table3[[#This Row],[Burglary ]])))=FALSE,VALUE(LEFT(Table3[[#This Row],[Burglary ]],LEN(Table3[[#This Row],[Burglary ]])-1)),VALUE(TRIM(Table3[[#This Row],[Burglary ]])))</f>
        <v>340.5</v>
      </c>
      <c r="K61">
        <f>IF(ISNUMBER(VALUE(TRIM(Table3[[#This Row],[Larceny- Theft ]])))=FALSE,VALUE(LEFT(Table3[[#This Row],[Larceny- Theft ]],LEN(Table3[[#This Row],[Larceny- Theft ]])-1)),VALUE(TRIM(Table3[[#This Row],[Larceny- Theft ]])))</f>
        <v>1549.5</v>
      </c>
      <c r="L61">
        <f>IF(ISNUMBER(VALUE(TRIM(Table3[[#This Row],[Theft ]])))=FALSE,VALUE(LEFT(Table3[[#This Row],[Theft ]],LEN(Table3[[#This Row],[Theft ]])-1)),VALUE(TRIM(Table3[[#This Row],[Theft ]])))</f>
        <v>219.9</v>
      </c>
      <c r="M61">
        <v>21380976119000</v>
      </c>
      <c r="N61">
        <f t="shared" si="0"/>
        <v>65138.335333859235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056F-C107-42CE-BF62-92C975250D6E}">
  <dimension ref="A1:N61"/>
  <sheetViews>
    <sheetView workbookViewId="0">
      <selection activeCell="O10" sqref="O10"/>
    </sheetView>
  </sheetViews>
  <sheetFormatPr defaultRowHeight="14.4" x14ac:dyDescent="0.3"/>
  <cols>
    <col min="1" max="1" width="9" bestFit="1" customWidth="1"/>
    <col min="2" max="2" width="10" bestFit="1" customWidth="1"/>
    <col min="3" max="6" width="9" bestFit="1" customWidth="1"/>
    <col min="7" max="7" width="13.109375" bestFit="1" customWidth="1"/>
    <col min="8" max="8" width="9" bestFit="1" customWidth="1"/>
    <col min="9" max="9" width="17.44140625" bestFit="1" customWidth="1"/>
    <col min="10" max="10" width="9" bestFit="1" customWidth="1"/>
    <col min="11" max="11" width="13.21875" bestFit="1" customWidth="1"/>
    <col min="12" max="12" width="9" bestFit="1" customWidth="1"/>
    <col min="13" max="13" width="13" bestFit="1" customWidth="1"/>
    <col min="14" max="14" width="16.77734375" bestFit="1" customWidth="1"/>
  </cols>
  <sheetData>
    <row r="1" spans="1:14" x14ac:dyDescent="0.3">
      <c r="A1" s="13" t="s">
        <v>26</v>
      </c>
      <c r="B1" s="13" t="s">
        <v>0</v>
      </c>
      <c r="C1" s="13" t="s">
        <v>95</v>
      </c>
      <c r="D1" s="13" t="s">
        <v>1</v>
      </c>
      <c r="E1" s="13" t="s">
        <v>2</v>
      </c>
      <c r="F1" s="13" t="s">
        <v>3</v>
      </c>
      <c r="G1" s="13" t="s">
        <v>544</v>
      </c>
      <c r="H1" s="13" t="s">
        <v>4</v>
      </c>
      <c r="I1" s="13" t="s">
        <v>543</v>
      </c>
      <c r="J1" s="13" t="s">
        <v>5</v>
      </c>
      <c r="K1" s="13" t="s">
        <v>542</v>
      </c>
      <c r="L1" s="13" t="s">
        <v>6</v>
      </c>
      <c r="M1" s="13" t="s">
        <v>540</v>
      </c>
      <c r="N1" s="13" t="s">
        <v>541</v>
      </c>
    </row>
    <row r="2" spans="1:14" x14ac:dyDescent="0.3">
      <c r="A2" s="14">
        <v>1960</v>
      </c>
      <c r="B2" s="15">
        <v>179323175</v>
      </c>
      <c r="C2" s="15">
        <v>1887.2</v>
      </c>
      <c r="D2" s="15">
        <v>160.9</v>
      </c>
      <c r="E2" s="15">
        <v>1726.3</v>
      </c>
      <c r="F2" s="15">
        <v>5.0999999999999996</v>
      </c>
      <c r="G2" s="15">
        <v>9.6</v>
      </c>
      <c r="H2" s="15">
        <v>60.1</v>
      </c>
      <c r="I2" s="15">
        <v>86.1</v>
      </c>
      <c r="J2" s="15">
        <v>508.6</v>
      </c>
      <c r="K2" s="15">
        <v>1034.7</v>
      </c>
      <c r="L2" s="15">
        <v>183</v>
      </c>
      <c r="M2" s="15">
        <v>543300000000</v>
      </c>
      <c r="N2" s="15">
        <v>3029.725522091609</v>
      </c>
    </row>
    <row r="3" spans="1:14" x14ac:dyDescent="0.3">
      <c r="A3" s="14">
        <v>1961</v>
      </c>
      <c r="B3" s="15">
        <v>182992000</v>
      </c>
      <c r="C3" s="15">
        <v>1906.1</v>
      </c>
      <c r="D3" s="15">
        <v>158.1</v>
      </c>
      <c r="E3" s="15">
        <v>1747.9</v>
      </c>
      <c r="F3" s="15">
        <v>4.8</v>
      </c>
      <c r="G3" s="15">
        <v>9.4</v>
      </c>
      <c r="H3" s="15">
        <v>58.3</v>
      </c>
      <c r="I3" s="15">
        <v>85.7</v>
      </c>
      <c r="J3" s="15">
        <v>518.9</v>
      </c>
      <c r="K3" s="15">
        <v>1045.4000000000001</v>
      </c>
      <c r="L3" s="15">
        <v>183.6</v>
      </c>
      <c r="M3" s="15">
        <v>563300000000</v>
      </c>
      <c r="N3" s="15">
        <v>3078.2766459735944</v>
      </c>
    </row>
    <row r="4" spans="1:14" x14ac:dyDescent="0.3">
      <c r="A4" s="14">
        <v>1962</v>
      </c>
      <c r="B4" s="15">
        <v>185771000</v>
      </c>
      <c r="C4" s="15">
        <v>2019.8</v>
      </c>
      <c r="D4" s="15">
        <v>162.30000000000001</v>
      </c>
      <c r="E4" s="15">
        <v>1857.5</v>
      </c>
      <c r="F4" s="15">
        <v>4.5999999999999996</v>
      </c>
      <c r="G4" s="15">
        <v>9.4</v>
      </c>
      <c r="H4" s="15">
        <v>59.7</v>
      </c>
      <c r="I4" s="15">
        <v>88.6</v>
      </c>
      <c r="J4" s="15">
        <v>535.20000000000005</v>
      </c>
      <c r="K4" s="15">
        <v>1124.8</v>
      </c>
      <c r="L4" s="15">
        <v>197.4</v>
      </c>
      <c r="M4" s="15">
        <v>605100000000</v>
      </c>
      <c r="N4" s="15">
        <v>3257.2360594495372</v>
      </c>
    </row>
    <row r="5" spans="1:14" x14ac:dyDescent="0.3">
      <c r="A5" s="14">
        <v>1963</v>
      </c>
      <c r="B5" s="15">
        <v>188483000</v>
      </c>
      <c r="C5" s="15">
        <v>2180.3000000000002</v>
      </c>
      <c r="D5" s="15">
        <v>168.2</v>
      </c>
      <c r="E5" s="15">
        <v>2012.1</v>
      </c>
      <c r="F5" s="15">
        <v>4.5999999999999996</v>
      </c>
      <c r="G5" s="15">
        <v>9.4</v>
      </c>
      <c r="H5" s="15">
        <v>61.8</v>
      </c>
      <c r="I5" s="15">
        <v>92.4</v>
      </c>
      <c r="J5" s="15">
        <v>576.4</v>
      </c>
      <c r="K5" s="15">
        <v>1219.0999999999999</v>
      </c>
      <c r="L5" s="15">
        <v>216.6</v>
      </c>
      <c r="M5" s="15">
        <v>638600000000</v>
      </c>
      <c r="N5" s="15">
        <v>3388.1039669360102</v>
      </c>
    </row>
    <row r="6" spans="1:14" x14ac:dyDescent="0.3">
      <c r="A6" s="14">
        <v>1964</v>
      </c>
      <c r="B6" s="15">
        <v>191141000</v>
      </c>
      <c r="C6" s="15">
        <v>2388.1</v>
      </c>
      <c r="D6" s="15">
        <v>190.6</v>
      </c>
      <c r="E6" s="15">
        <v>2197.5</v>
      </c>
      <c r="F6" s="15">
        <v>4.9000000000000004</v>
      </c>
      <c r="G6" s="15">
        <v>11.2</v>
      </c>
      <c r="H6" s="15">
        <v>68.2</v>
      </c>
      <c r="I6" s="15">
        <v>106.2</v>
      </c>
      <c r="J6" s="15">
        <v>634.70000000000005</v>
      </c>
      <c r="K6" s="15">
        <v>1315.5</v>
      </c>
      <c r="L6" s="15">
        <v>247.4</v>
      </c>
      <c r="M6" s="15">
        <v>685800000000</v>
      </c>
      <c r="N6" s="15">
        <v>3587.9272369611963</v>
      </c>
    </row>
    <row r="7" spans="1:14" x14ac:dyDescent="0.3">
      <c r="A7" s="14">
        <v>1965</v>
      </c>
      <c r="B7" s="15">
        <v>193526000</v>
      </c>
      <c r="C7" s="15">
        <v>2449</v>
      </c>
      <c r="D7" s="15">
        <v>200.2</v>
      </c>
      <c r="E7" s="15">
        <v>2248.8000000000002</v>
      </c>
      <c r="F7" s="15">
        <v>5.0999999999999996</v>
      </c>
      <c r="G7" s="15">
        <v>12.1</v>
      </c>
      <c r="H7" s="15">
        <v>71.7</v>
      </c>
      <c r="I7" s="15">
        <v>111.3</v>
      </c>
      <c r="J7" s="15">
        <v>662.7</v>
      </c>
      <c r="K7" s="15">
        <v>1329.3</v>
      </c>
      <c r="L7" s="15">
        <v>256.8</v>
      </c>
      <c r="M7" s="15">
        <v>743700000000</v>
      </c>
      <c r="N7" s="15">
        <v>3842.8944947965647</v>
      </c>
    </row>
    <row r="8" spans="1:14" x14ac:dyDescent="0.3">
      <c r="A8" s="14">
        <v>1966</v>
      </c>
      <c r="B8" s="15">
        <v>195576000</v>
      </c>
      <c r="C8" s="15">
        <v>2670.8</v>
      </c>
      <c r="D8" s="15">
        <v>220</v>
      </c>
      <c r="E8" s="15">
        <v>2450.9</v>
      </c>
      <c r="F8" s="15">
        <v>5.6</v>
      </c>
      <c r="G8" s="15">
        <v>13.2</v>
      </c>
      <c r="H8" s="15">
        <v>80.8</v>
      </c>
      <c r="I8" s="15">
        <v>120.3</v>
      </c>
      <c r="J8" s="15">
        <v>721</v>
      </c>
      <c r="K8" s="15">
        <v>1442.9</v>
      </c>
      <c r="L8" s="15">
        <v>286.89999999999998</v>
      </c>
      <c r="M8" s="15">
        <v>815000000000</v>
      </c>
      <c r="N8" s="15">
        <v>4167.1779768478746</v>
      </c>
    </row>
    <row r="9" spans="1:14" x14ac:dyDescent="0.3">
      <c r="A9" s="14">
        <v>1967</v>
      </c>
      <c r="B9" s="15">
        <v>197457000</v>
      </c>
      <c r="C9" s="15">
        <v>2989.7</v>
      </c>
      <c r="D9" s="15">
        <v>253.2</v>
      </c>
      <c r="E9" s="15">
        <v>2736.5</v>
      </c>
      <c r="F9" s="15">
        <v>6.2</v>
      </c>
      <c r="G9" s="15">
        <v>14</v>
      </c>
      <c r="H9" s="15">
        <v>102.8</v>
      </c>
      <c r="I9" s="15">
        <v>130.19999999999999</v>
      </c>
      <c r="J9" s="15">
        <v>826.6</v>
      </c>
      <c r="K9" s="15">
        <v>1575.8</v>
      </c>
      <c r="L9" s="15">
        <v>334.1</v>
      </c>
      <c r="M9" s="15">
        <v>861700000000</v>
      </c>
      <c r="N9" s="15">
        <v>4363.9881088034354</v>
      </c>
    </row>
    <row r="10" spans="1:14" x14ac:dyDescent="0.3">
      <c r="A10" s="14">
        <v>1968</v>
      </c>
      <c r="B10" s="15">
        <v>199399000</v>
      </c>
      <c r="C10" s="15">
        <v>3370.2</v>
      </c>
      <c r="D10" s="15">
        <v>298.39999999999998</v>
      </c>
      <c r="E10" s="15">
        <v>3071.8</v>
      </c>
      <c r="F10" s="15">
        <v>6.9</v>
      </c>
      <c r="G10" s="15">
        <v>15.9</v>
      </c>
      <c r="H10" s="15">
        <v>131.80000000000001</v>
      </c>
      <c r="I10" s="15">
        <v>143.80000000000001</v>
      </c>
      <c r="J10" s="15">
        <v>932.3</v>
      </c>
      <c r="K10" s="15">
        <v>1746.6</v>
      </c>
      <c r="L10" s="15">
        <v>393</v>
      </c>
      <c r="M10" s="15">
        <v>942500000000</v>
      </c>
      <c r="N10" s="15">
        <v>4726.7037447529829</v>
      </c>
    </row>
    <row r="11" spans="1:14" x14ac:dyDescent="0.3">
      <c r="A11" s="14">
        <v>1969</v>
      </c>
      <c r="B11" s="15">
        <v>201385000</v>
      </c>
      <c r="C11" s="15">
        <v>3680</v>
      </c>
      <c r="D11" s="15">
        <v>328.7</v>
      </c>
      <c r="E11" s="15">
        <v>3351.3</v>
      </c>
      <c r="F11" s="15">
        <v>7.3</v>
      </c>
      <c r="G11" s="15">
        <v>18.5</v>
      </c>
      <c r="H11" s="15">
        <v>148.4</v>
      </c>
      <c r="I11" s="15">
        <v>154.5</v>
      </c>
      <c r="J11" s="15">
        <v>984.1</v>
      </c>
      <c r="K11" s="15">
        <v>1930.9</v>
      </c>
      <c r="L11" s="15">
        <v>436.2</v>
      </c>
      <c r="M11" s="15">
        <v>1019900000000</v>
      </c>
      <c r="N11" s="15">
        <v>5064.4288303498279</v>
      </c>
    </row>
    <row r="12" spans="1:14" x14ac:dyDescent="0.3">
      <c r="A12" s="14">
        <v>1970</v>
      </c>
      <c r="B12" s="15">
        <v>203235298</v>
      </c>
      <c r="C12" s="15">
        <v>3984.5</v>
      </c>
      <c r="D12" s="15">
        <v>363.5</v>
      </c>
      <c r="E12" s="15">
        <v>3621</v>
      </c>
      <c r="F12" s="15">
        <v>7.9</v>
      </c>
      <c r="G12" s="15">
        <v>18.7</v>
      </c>
      <c r="H12" s="15">
        <v>172.1</v>
      </c>
      <c r="I12" s="15">
        <v>164.8</v>
      </c>
      <c r="J12" s="15">
        <v>1084.9000000000001</v>
      </c>
      <c r="K12" s="15">
        <v>2079.3000000000002</v>
      </c>
      <c r="L12" s="15">
        <v>456.8</v>
      </c>
      <c r="M12" s="15">
        <v>1073303000000</v>
      </c>
      <c r="N12" s="15">
        <v>5281.085572054516</v>
      </c>
    </row>
    <row r="13" spans="1:14" x14ac:dyDescent="0.3">
      <c r="A13" s="14">
        <v>1971</v>
      </c>
      <c r="B13" s="15">
        <v>206212000</v>
      </c>
      <c r="C13" s="15">
        <v>4164.7</v>
      </c>
      <c r="D13" s="15">
        <v>396</v>
      </c>
      <c r="E13" s="15">
        <v>3768.8</v>
      </c>
      <c r="F13" s="15">
        <v>8.6</v>
      </c>
      <c r="G13" s="15">
        <v>20.5</v>
      </c>
      <c r="H13" s="15">
        <v>188</v>
      </c>
      <c r="I13" s="15">
        <v>178.8</v>
      </c>
      <c r="J13" s="15">
        <v>1163.5</v>
      </c>
      <c r="K13" s="15">
        <v>2145.5</v>
      </c>
      <c r="L13" s="15">
        <v>459.8</v>
      </c>
      <c r="M13" s="15">
        <v>1164850000000</v>
      </c>
      <c r="N13" s="15">
        <v>5648.7983240548565</v>
      </c>
    </row>
    <row r="14" spans="1:14" x14ac:dyDescent="0.3">
      <c r="A14" s="14">
        <v>1972</v>
      </c>
      <c r="B14" s="15">
        <v>208230000</v>
      </c>
      <c r="C14" s="15">
        <v>3961.4</v>
      </c>
      <c r="D14" s="15">
        <v>401</v>
      </c>
      <c r="E14" s="15">
        <v>3560.4</v>
      </c>
      <c r="F14" s="15">
        <v>9</v>
      </c>
      <c r="G14" s="15">
        <v>22.5</v>
      </c>
      <c r="H14" s="15">
        <v>180.7</v>
      </c>
      <c r="I14" s="15">
        <v>188.8</v>
      </c>
      <c r="J14" s="15">
        <v>1140.8</v>
      </c>
      <c r="K14" s="15">
        <v>1993.6</v>
      </c>
      <c r="L14" s="15">
        <v>426.1</v>
      </c>
      <c r="M14" s="15">
        <v>1279110000000</v>
      </c>
      <c r="N14" s="15">
        <v>6142.7748163088891</v>
      </c>
    </row>
    <row r="15" spans="1:14" x14ac:dyDescent="0.3">
      <c r="A15" s="14">
        <v>1973</v>
      </c>
      <c r="B15" s="15">
        <v>209851000</v>
      </c>
      <c r="C15" s="15">
        <v>4154.3999999999996</v>
      </c>
      <c r="D15" s="15">
        <v>417.4</v>
      </c>
      <c r="E15" s="15">
        <v>3737</v>
      </c>
      <c r="F15" s="15">
        <v>9.4</v>
      </c>
      <c r="G15" s="15">
        <v>24.5</v>
      </c>
      <c r="H15" s="15">
        <v>183.1</v>
      </c>
      <c r="I15" s="15">
        <v>200.5</v>
      </c>
      <c r="J15" s="15">
        <v>1222.5</v>
      </c>
      <c r="K15" s="15">
        <v>2071.9</v>
      </c>
      <c r="L15" s="15">
        <v>442.6</v>
      </c>
      <c r="M15" s="15">
        <v>1425376000000</v>
      </c>
      <c r="N15" s="15">
        <v>6792.3240775597924</v>
      </c>
    </row>
    <row r="16" spans="1:14" x14ac:dyDescent="0.3">
      <c r="A16" s="14">
        <v>1974</v>
      </c>
      <c r="B16" s="15">
        <v>211392000</v>
      </c>
      <c r="C16" s="15">
        <v>4850.3999999999996</v>
      </c>
      <c r="D16" s="15">
        <v>461.1</v>
      </c>
      <c r="E16" s="15">
        <v>4389.3</v>
      </c>
      <c r="F16" s="15">
        <v>9.8000000000000007</v>
      </c>
      <c r="G16" s="15">
        <v>26.2</v>
      </c>
      <c r="H16" s="15">
        <v>209.3</v>
      </c>
      <c r="I16" s="15">
        <v>215.8</v>
      </c>
      <c r="J16" s="15">
        <v>1437.7</v>
      </c>
      <c r="K16" s="15">
        <v>2489.5</v>
      </c>
      <c r="L16" s="15">
        <v>462.2</v>
      </c>
      <c r="M16" s="15">
        <v>1545243000000</v>
      </c>
      <c r="N16" s="15">
        <v>7309.8461625794735</v>
      </c>
    </row>
    <row r="17" spans="1:14" x14ac:dyDescent="0.3">
      <c r="A17" s="14">
        <v>1975</v>
      </c>
      <c r="B17" s="15">
        <v>213124000</v>
      </c>
      <c r="C17" s="15">
        <v>5298.5</v>
      </c>
      <c r="D17" s="15">
        <v>487.8</v>
      </c>
      <c r="E17" s="15">
        <v>4810.7</v>
      </c>
      <c r="F17" s="15">
        <v>9.6</v>
      </c>
      <c r="G17" s="15">
        <v>26.3</v>
      </c>
      <c r="H17" s="15">
        <v>220.8</v>
      </c>
      <c r="I17" s="15">
        <v>231.1</v>
      </c>
      <c r="J17" s="15">
        <v>1532.1</v>
      </c>
      <c r="K17" s="15">
        <v>2804.8</v>
      </c>
      <c r="L17" s="15">
        <v>473.7</v>
      </c>
      <c r="M17" s="15">
        <v>1684904000000</v>
      </c>
      <c r="N17" s="15">
        <v>7905.7450122933133</v>
      </c>
    </row>
    <row r="18" spans="1:14" x14ac:dyDescent="0.3">
      <c r="A18" s="14">
        <v>1976</v>
      </c>
      <c r="B18" s="15">
        <v>214659000</v>
      </c>
      <c r="C18" s="15">
        <v>5287.3</v>
      </c>
      <c r="D18" s="15">
        <v>467.8</v>
      </c>
      <c r="E18" s="15">
        <v>4819.5</v>
      </c>
      <c r="F18" s="15">
        <v>8.6999999999999993</v>
      </c>
      <c r="G18" s="15">
        <v>26.6</v>
      </c>
      <c r="H18" s="15">
        <v>199.3</v>
      </c>
      <c r="I18" s="15">
        <v>233.2</v>
      </c>
      <c r="J18" s="15">
        <v>1448.2</v>
      </c>
      <c r="K18" s="15">
        <v>2921.3</v>
      </c>
      <c r="L18" s="15">
        <v>450</v>
      </c>
      <c r="M18" s="15">
        <v>1873412000000</v>
      </c>
      <c r="N18" s="15">
        <v>8727.3862265267235</v>
      </c>
    </row>
    <row r="19" spans="1:14" x14ac:dyDescent="0.3">
      <c r="A19" s="14">
        <v>1977</v>
      </c>
      <c r="B19" s="15">
        <v>216332000</v>
      </c>
      <c r="C19" s="15">
        <v>5077.6000000000004</v>
      </c>
      <c r="D19" s="15">
        <v>475.9</v>
      </c>
      <c r="E19" s="15">
        <v>4601.7</v>
      </c>
      <c r="F19" s="15">
        <v>8.8000000000000007</v>
      </c>
      <c r="G19" s="15">
        <v>29.4</v>
      </c>
      <c r="H19" s="15">
        <v>190.7</v>
      </c>
      <c r="I19" s="15">
        <v>247</v>
      </c>
      <c r="J19" s="15">
        <v>1419.8</v>
      </c>
      <c r="K19" s="15">
        <v>2729.9</v>
      </c>
      <c r="L19" s="15">
        <v>451.9</v>
      </c>
      <c r="M19" s="15">
        <v>2081826000000</v>
      </c>
      <c r="N19" s="15">
        <v>9623.2919771462384</v>
      </c>
    </row>
    <row r="20" spans="1:14" x14ac:dyDescent="0.3">
      <c r="A20" s="14">
        <v>1978</v>
      </c>
      <c r="B20" s="15">
        <v>218059000</v>
      </c>
      <c r="C20" s="15">
        <v>5140.3999999999996</v>
      </c>
      <c r="D20" s="15">
        <v>497.8</v>
      </c>
      <c r="E20" s="15">
        <v>4642.5</v>
      </c>
      <c r="F20" s="15">
        <v>9</v>
      </c>
      <c r="G20" s="15">
        <v>31</v>
      </c>
      <c r="H20" s="15">
        <v>195.8</v>
      </c>
      <c r="I20" s="15">
        <v>262.10000000000002</v>
      </c>
      <c r="J20" s="15">
        <v>1434.6</v>
      </c>
      <c r="K20" s="15">
        <v>2747.4</v>
      </c>
      <c r="L20" s="15">
        <v>460.5</v>
      </c>
      <c r="M20" s="15">
        <v>2351599000000</v>
      </c>
      <c r="N20" s="15">
        <v>10784.232707661688</v>
      </c>
    </row>
    <row r="21" spans="1:14" x14ac:dyDescent="0.3">
      <c r="A21" s="14">
        <v>1979</v>
      </c>
      <c r="B21" s="15">
        <v>220099000</v>
      </c>
      <c r="C21" s="15">
        <v>5565.5</v>
      </c>
      <c r="D21" s="15">
        <v>548.9</v>
      </c>
      <c r="E21" s="15">
        <v>5016.6000000000004</v>
      </c>
      <c r="F21" s="15">
        <v>9.8000000000000007</v>
      </c>
      <c r="G21" s="15">
        <v>34.700000000000003</v>
      </c>
      <c r="H21" s="15">
        <v>218.4</v>
      </c>
      <c r="I21" s="15">
        <v>286</v>
      </c>
      <c r="J21" s="15">
        <v>1511.9</v>
      </c>
      <c r="K21" s="15">
        <v>2999.1</v>
      </c>
      <c r="L21" s="15">
        <v>505.6</v>
      </c>
      <c r="M21" s="15">
        <v>2627333000000</v>
      </c>
      <c r="N21" s="15">
        <v>11937.051054298294</v>
      </c>
    </row>
    <row r="22" spans="1:14" x14ac:dyDescent="0.3">
      <c r="A22" s="14">
        <v>1980</v>
      </c>
      <c r="B22" s="15">
        <v>225349264</v>
      </c>
      <c r="C22" s="15">
        <v>5950</v>
      </c>
      <c r="D22" s="15">
        <v>596.6</v>
      </c>
      <c r="E22" s="15">
        <v>5353.3</v>
      </c>
      <c r="F22" s="15">
        <v>10.199999999999999</v>
      </c>
      <c r="G22" s="15">
        <v>36.799999999999997</v>
      </c>
      <c r="H22" s="15">
        <v>251.1</v>
      </c>
      <c r="I22" s="15">
        <v>298.5</v>
      </c>
      <c r="J22" s="15">
        <v>1684.1</v>
      </c>
      <c r="K22" s="15">
        <v>3167</v>
      </c>
      <c r="L22" s="15">
        <v>502.2</v>
      </c>
      <c r="M22" s="15">
        <v>2857307000000</v>
      </c>
      <c r="N22" s="15">
        <v>12679.460093555042</v>
      </c>
    </row>
    <row r="23" spans="1:14" x14ac:dyDescent="0.3">
      <c r="A23" s="14">
        <v>1981</v>
      </c>
      <c r="B23" s="15">
        <v>229146000</v>
      </c>
      <c r="C23" s="15">
        <v>5858.2</v>
      </c>
      <c r="D23" s="15">
        <v>594.29999999999995</v>
      </c>
      <c r="E23" s="15">
        <v>5263.8</v>
      </c>
      <c r="F23" s="15">
        <v>9.8000000000000007</v>
      </c>
      <c r="G23" s="15">
        <v>36</v>
      </c>
      <c r="H23" s="15">
        <v>258.7</v>
      </c>
      <c r="I23" s="15">
        <v>289.7</v>
      </c>
      <c r="J23" s="15">
        <v>1649.5</v>
      </c>
      <c r="K23" s="15">
        <v>3139.7</v>
      </c>
      <c r="L23" s="15">
        <v>474.7</v>
      </c>
      <c r="M23" s="15">
        <v>3207041000000</v>
      </c>
      <c r="N23" s="15">
        <v>13995.622877990452</v>
      </c>
    </row>
    <row r="24" spans="1:14" x14ac:dyDescent="0.3">
      <c r="A24" s="14">
        <v>1982</v>
      </c>
      <c r="B24" s="15">
        <v>231534000</v>
      </c>
      <c r="C24" s="15">
        <v>5603.7</v>
      </c>
      <c r="D24" s="15">
        <v>571.1</v>
      </c>
      <c r="E24" s="15">
        <v>5032.5</v>
      </c>
      <c r="F24" s="15">
        <v>9.1</v>
      </c>
      <c r="G24" s="15">
        <v>34</v>
      </c>
      <c r="H24" s="15">
        <v>238.9</v>
      </c>
      <c r="I24" s="15">
        <v>289.10000000000002</v>
      </c>
      <c r="J24" s="15">
        <v>1488.8</v>
      </c>
      <c r="K24" s="15">
        <v>3084.9</v>
      </c>
      <c r="L24" s="15">
        <v>458.9</v>
      </c>
      <c r="M24" s="15">
        <v>3343789000000</v>
      </c>
      <c r="N24" s="15">
        <v>14441.89190356492</v>
      </c>
    </row>
    <row r="25" spans="1:14" x14ac:dyDescent="0.3">
      <c r="A25" s="14">
        <v>1983</v>
      </c>
      <c r="B25" s="15">
        <v>233981000</v>
      </c>
      <c r="C25" s="15">
        <v>5175</v>
      </c>
      <c r="D25" s="15">
        <v>537.70000000000005</v>
      </c>
      <c r="E25" s="15">
        <v>4637.3</v>
      </c>
      <c r="F25" s="15">
        <v>8.3000000000000007</v>
      </c>
      <c r="G25" s="15">
        <v>33.700000000000003</v>
      </c>
      <c r="H25" s="15">
        <v>216.5</v>
      </c>
      <c r="I25" s="15">
        <v>279.2</v>
      </c>
      <c r="J25" s="15">
        <v>1337.7</v>
      </c>
      <c r="K25" s="15">
        <v>2869</v>
      </c>
      <c r="L25" s="15">
        <v>430.8</v>
      </c>
      <c r="M25" s="15">
        <v>3634038000000</v>
      </c>
      <c r="N25" s="15">
        <v>15531.338014625118</v>
      </c>
    </row>
    <row r="26" spans="1:14" x14ac:dyDescent="0.3">
      <c r="A26" s="14">
        <v>1984</v>
      </c>
      <c r="B26" s="15">
        <v>236158000</v>
      </c>
      <c r="C26" s="15">
        <v>5031.3</v>
      </c>
      <c r="D26" s="15">
        <v>539.20000000000005</v>
      </c>
      <c r="E26" s="15">
        <v>4492.1000000000004</v>
      </c>
      <c r="F26" s="15">
        <v>7.9</v>
      </c>
      <c r="G26" s="15">
        <v>35.700000000000003</v>
      </c>
      <c r="H26" s="15">
        <v>205.4</v>
      </c>
      <c r="I26" s="15">
        <v>290.2</v>
      </c>
      <c r="J26" s="15">
        <v>1263.7</v>
      </c>
      <c r="K26" s="15">
        <v>2791.3</v>
      </c>
      <c r="L26" s="15">
        <v>437.1</v>
      </c>
      <c r="M26" s="15">
        <v>4037613000000</v>
      </c>
      <c r="N26" s="15">
        <v>17097.083308632355</v>
      </c>
    </row>
    <row r="27" spans="1:14" x14ac:dyDescent="0.3">
      <c r="A27" s="14">
        <v>1985</v>
      </c>
      <c r="B27" s="15">
        <v>238740000</v>
      </c>
      <c r="C27" s="15">
        <v>5207.1000000000004</v>
      </c>
      <c r="D27" s="15">
        <v>556.6</v>
      </c>
      <c r="E27" s="15">
        <v>4650.5</v>
      </c>
      <c r="F27" s="15">
        <v>8</v>
      </c>
      <c r="G27" s="15">
        <v>37.1</v>
      </c>
      <c r="H27" s="15">
        <v>208.5</v>
      </c>
      <c r="I27" s="15">
        <v>302.89999999999998</v>
      </c>
      <c r="J27" s="15">
        <v>1287.3</v>
      </c>
      <c r="K27" s="15">
        <v>2901.2</v>
      </c>
      <c r="L27" s="15">
        <v>462</v>
      </c>
      <c r="M27" s="15">
        <v>4338979000000</v>
      </c>
      <c r="N27" s="15">
        <v>18174.495266817459</v>
      </c>
    </row>
    <row r="28" spans="1:14" x14ac:dyDescent="0.3">
      <c r="A28" s="14">
        <v>1986</v>
      </c>
      <c r="B28" s="15">
        <v>240132887</v>
      </c>
      <c r="C28" s="15">
        <v>5480.4</v>
      </c>
      <c r="D28" s="15">
        <v>620.1</v>
      </c>
      <c r="E28" s="15">
        <v>4881.8</v>
      </c>
      <c r="F28" s="15">
        <v>8.6</v>
      </c>
      <c r="G28" s="15">
        <v>38.1</v>
      </c>
      <c r="H28" s="15">
        <v>226</v>
      </c>
      <c r="I28" s="15">
        <v>347.4</v>
      </c>
      <c r="J28" s="15">
        <v>1349.8</v>
      </c>
      <c r="K28" s="15">
        <v>3022.1</v>
      </c>
      <c r="L28" s="15">
        <v>509.8</v>
      </c>
      <c r="M28" s="15">
        <v>4579631000000</v>
      </c>
      <c r="N28" s="15">
        <v>19071.236169329859</v>
      </c>
    </row>
    <row r="29" spans="1:14" x14ac:dyDescent="0.3">
      <c r="A29" s="14">
        <v>1987</v>
      </c>
      <c r="B29" s="15">
        <v>242288918</v>
      </c>
      <c r="C29" s="15">
        <v>5550</v>
      </c>
      <c r="D29" s="15">
        <v>609.70000000000005</v>
      </c>
      <c r="E29" s="15">
        <v>4940.3</v>
      </c>
      <c r="F29" s="15">
        <v>8.3000000000000007</v>
      </c>
      <c r="G29" s="15">
        <v>37.4</v>
      </c>
      <c r="H29" s="15">
        <v>212.7</v>
      </c>
      <c r="I29" s="15">
        <v>351.3</v>
      </c>
      <c r="J29" s="15">
        <v>1329.6</v>
      </c>
      <c r="K29" s="15">
        <v>3081.3</v>
      </c>
      <c r="L29" s="15">
        <v>529.5</v>
      </c>
      <c r="M29" s="15">
        <v>4855215000000</v>
      </c>
      <c r="N29" s="15">
        <v>20038.947881223357</v>
      </c>
    </row>
    <row r="30" spans="1:14" x14ac:dyDescent="0.3">
      <c r="A30" s="14">
        <v>1988</v>
      </c>
      <c r="B30" s="15">
        <v>245807000</v>
      </c>
      <c r="C30" s="15">
        <v>5664.2</v>
      </c>
      <c r="D30" s="15">
        <v>637.20000000000005</v>
      </c>
      <c r="E30" s="15">
        <v>5027.1000000000004</v>
      </c>
      <c r="F30" s="15">
        <v>8.4</v>
      </c>
      <c r="G30" s="15">
        <v>37.6</v>
      </c>
      <c r="H30" s="15">
        <v>220.9</v>
      </c>
      <c r="I30" s="15">
        <v>370.2</v>
      </c>
      <c r="J30" s="15">
        <v>1309.2</v>
      </c>
      <c r="K30" s="15">
        <v>3134.9</v>
      </c>
      <c r="L30" s="15">
        <v>582.9</v>
      </c>
      <c r="M30" s="15">
        <v>5236438000000</v>
      </c>
      <c r="N30" s="15">
        <v>21303.046699239647</v>
      </c>
    </row>
    <row r="31" spans="1:14" x14ac:dyDescent="0.3">
      <c r="A31" s="14">
        <v>1989</v>
      </c>
      <c r="B31" s="15">
        <v>248239000</v>
      </c>
      <c r="C31" s="15">
        <v>5741</v>
      </c>
      <c r="D31" s="15">
        <v>663.1</v>
      </c>
      <c r="E31" s="15">
        <v>5077.8999999999996</v>
      </c>
      <c r="F31" s="15">
        <v>8.6999999999999993</v>
      </c>
      <c r="G31" s="15">
        <v>38.1</v>
      </c>
      <c r="H31" s="15">
        <v>233</v>
      </c>
      <c r="I31" s="15">
        <v>383.4</v>
      </c>
      <c r="J31" s="15">
        <v>1276.3</v>
      </c>
      <c r="K31" s="15">
        <v>3171.3</v>
      </c>
      <c r="L31" s="15">
        <v>630.4</v>
      </c>
      <c r="M31" s="15">
        <v>5641580000000</v>
      </c>
      <c r="N31" s="15">
        <v>22726.404795378647</v>
      </c>
    </row>
    <row r="32" spans="1:14" x14ac:dyDescent="0.3">
      <c r="A32" s="14">
        <v>1990</v>
      </c>
      <c r="B32" s="15">
        <v>248709873</v>
      </c>
      <c r="C32" s="15">
        <v>5820.3</v>
      </c>
      <c r="D32" s="15">
        <v>731.8</v>
      </c>
      <c r="E32" s="15">
        <v>5088.5</v>
      </c>
      <c r="F32" s="15">
        <v>9.4</v>
      </c>
      <c r="G32" s="15">
        <v>41.2</v>
      </c>
      <c r="H32" s="15">
        <v>257</v>
      </c>
      <c r="I32" s="15">
        <v>424.1</v>
      </c>
      <c r="J32" s="15">
        <v>1235.9000000000001</v>
      </c>
      <c r="K32" s="15">
        <v>3194.8</v>
      </c>
      <c r="L32" s="15">
        <v>657.8</v>
      </c>
      <c r="M32" s="15">
        <v>5963144000000</v>
      </c>
      <c r="N32" s="15">
        <v>23976.305918502883</v>
      </c>
    </row>
    <row r="33" spans="1:14" x14ac:dyDescent="0.3">
      <c r="A33" s="14">
        <v>1991</v>
      </c>
      <c r="B33" s="15">
        <v>252177000</v>
      </c>
      <c r="C33" s="15">
        <v>5897.8</v>
      </c>
      <c r="D33" s="15">
        <v>758.1</v>
      </c>
      <c r="E33" s="15">
        <v>5139.7</v>
      </c>
      <c r="F33" s="15">
        <v>9.8000000000000007</v>
      </c>
      <c r="G33" s="15">
        <v>42.3</v>
      </c>
      <c r="H33" s="15">
        <v>272.7</v>
      </c>
      <c r="I33" s="15">
        <v>433.3</v>
      </c>
      <c r="J33" s="15">
        <v>1252</v>
      </c>
      <c r="K33" s="15">
        <v>3228.8</v>
      </c>
      <c r="L33" s="15">
        <v>658.9</v>
      </c>
      <c r="M33" s="15">
        <v>6158129000000</v>
      </c>
      <c r="N33" s="15">
        <v>24419.867791273591</v>
      </c>
    </row>
    <row r="34" spans="1:14" x14ac:dyDescent="0.3">
      <c r="A34" s="14">
        <v>1992</v>
      </c>
      <c r="B34" s="15">
        <v>255082000</v>
      </c>
      <c r="C34" s="15">
        <v>5660.2</v>
      </c>
      <c r="D34" s="15">
        <v>757.5</v>
      </c>
      <c r="E34" s="15">
        <v>4902.7</v>
      </c>
      <c r="F34" s="15">
        <v>9.3000000000000007</v>
      </c>
      <c r="G34" s="15">
        <v>42.8</v>
      </c>
      <c r="H34" s="15">
        <v>263.60000000000002</v>
      </c>
      <c r="I34" s="15">
        <v>441.8</v>
      </c>
      <c r="J34" s="15">
        <v>1168.2</v>
      </c>
      <c r="K34" s="15">
        <v>3103</v>
      </c>
      <c r="L34" s="15">
        <v>631.5</v>
      </c>
      <c r="M34" s="15">
        <v>6520327000000</v>
      </c>
      <c r="N34" s="15">
        <v>25561.689966363756</v>
      </c>
    </row>
    <row r="35" spans="1:14" x14ac:dyDescent="0.3">
      <c r="A35" s="14">
        <v>1993</v>
      </c>
      <c r="B35" s="15">
        <v>257908000</v>
      </c>
      <c r="C35" s="15">
        <v>5484.4</v>
      </c>
      <c r="D35" s="15">
        <v>746.8</v>
      </c>
      <c r="E35" s="15">
        <v>4737.7</v>
      </c>
      <c r="F35" s="15">
        <v>9.5</v>
      </c>
      <c r="G35" s="15">
        <v>41.1</v>
      </c>
      <c r="H35" s="15">
        <v>255.9</v>
      </c>
      <c r="I35" s="15">
        <v>440.3</v>
      </c>
      <c r="J35" s="15">
        <v>1099.2</v>
      </c>
      <c r="K35" s="15">
        <v>3032.4</v>
      </c>
      <c r="L35" s="15">
        <v>606.1</v>
      </c>
      <c r="M35" s="15">
        <v>6858559000000</v>
      </c>
      <c r="N35" s="15">
        <v>26593.044806675247</v>
      </c>
    </row>
    <row r="36" spans="1:14" x14ac:dyDescent="0.3">
      <c r="A36" s="14">
        <v>1994</v>
      </c>
      <c r="B36" s="15">
        <v>260341000</v>
      </c>
      <c r="C36" s="15">
        <v>5373.5</v>
      </c>
      <c r="D36" s="15">
        <v>713.6</v>
      </c>
      <c r="E36" s="15">
        <v>4660</v>
      </c>
      <c r="F36" s="15">
        <v>9</v>
      </c>
      <c r="G36" s="15">
        <v>39.299999999999997</v>
      </c>
      <c r="H36" s="15">
        <v>237.7</v>
      </c>
      <c r="I36" s="15">
        <v>427.6</v>
      </c>
      <c r="J36" s="15">
        <v>1042</v>
      </c>
      <c r="K36" s="15">
        <v>3026.7</v>
      </c>
      <c r="L36" s="15">
        <v>591.29999999999995</v>
      </c>
      <c r="M36" s="15">
        <v>7287236000000</v>
      </c>
      <c r="N36" s="15">
        <v>27991.119339635323</v>
      </c>
    </row>
    <row r="37" spans="1:14" x14ac:dyDescent="0.3">
      <c r="A37" s="14">
        <v>1995</v>
      </c>
      <c r="B37" s="15">
        <v>262755000</v>
      </c>
      <c r="C37" s="15">
        <v>5274.9</v>
      </c>
      <c r="D37" s="15">
        <v>684.5</v>
      </c>
      <c r="E37" s="15">
        <v>4591.3</v>
      </c>
      <c r="F37" s="15">
        <v>8.1999999999999993</v>
      </c>
      <c r="G37" s="15">
        <v>37.1</v>
      </c>
      <c r="H37" s="15">
        <v>220.9</v>
      </c>
      <c r="I37" s="15">
        <v>418.3</v>
      </c>
      <c r="J37" s="15">
        <v>987.1</v>
      </c>
      <c r="K37" s="15">
        <v>3043.8</v>
      </c>
      <c r="L37" s="15">
        <v>560.4</v>
      </c>
      <c r="M37" s="15">
        <v>7639749000000</v>
      </c>
      <c r="N37" s="15">
        <v>29075.560883712966</v>
      </c>
    </row>
    <row r="38" spans="1:14" x14ac:dyDescent="0.3">
      <c r="A38" s="14">
        <v>1996</v>
      </c>
      <c r="B38" s="15">
        <v>265284000</v>
      </c>
      <c r="C38" s="15">
        <v>5087.6000000000004</v>
      </c>
      <c r="D38" s="15">
        <v>636.6</v>
      </c>
      <c r="E38" s="15">
        <v>4451</v>
      </c>
      <c r="F38" s="15">
        <v>7.4</v>
      </c>
      <c r="G38" s="15">
        <v>36.299999999999997</v>
      </c>
      <c r="H38" s="15">
        <v>201.9</v>
      </c>
      <c r="I38" s="15">
        <v>390.9</v>
      </c>
      <c r="J38" s="15">
        <v>945</v>
      </c>
      <c r="K38" s="15">
        <v>2980.3</v>
      </c>
      <c r="L38" s="15">
        <v>525.70000000000005</v>
      </c>
      <c r="M38" s="15">
        <v>8073122000000</v>
      </c>
      <c r="N38" s="15">
        <v>30431.997406552979</v>
      </c>
    </row>
    <row r="39" spans="1:14" x14ac:dyDescent="0.3">
      <c r="A39" s="14">
        <v>1997</v>
      </c>
      <c r="B39" s="15">
        <v>267637000</v>
      </c>
      <c r="C39" s="15">
        <v>4927.3</v>
      </c>
      <c r="D39" s="15">
        <v>611</v>
      </c>
      <c r="E39" s="15">
        <v>4316.3</v>
      </c>
      <c r="F39" s="15">
        <v>6.8</v>
      </c>
      <c r="G39" s="15">
        <v>35.9</v>
      </c>
      <c r="H39" s="15">
        <v>186.1</v>
      </c>
      <c r="I39" s="15">
        <v>382.1</v>
      </c>
      <c r="J39" s="15">
        <v>919.6</v>
      </c>
      <c r="K39" s="15">
        <v>2891.8</v>
      </c>
      <c r="L39" s="15">
        <v>505.7</v>
      </c>
      <c r="M39" s="15">
        <v>8577554457000</v>
      </c>
      <c r="N39" s="15">
        <v>32049.210150315539</v>
      </c>
    </row>
    <row r="40" spans="1:14" x14ac:dyDescent="0.3">
      <c r="A40" s="14">
        <v>1998</v>
      </c>
      <c r="B40" s="15">
        <v>270296000</v>
      </c>
      <c r="C40" s="15">
        <v>4615.5</v>
      </c>
      <c r="D40" s="15">
        <v>566.4</v>
      </c>
      <c r="E40" s="15">
        <v>4049.1</v>
      </c>
      <c r="F40" s="15">
        <v>6.3</v>
      </c>
      <c r="G40" s="15">
        <v>34.4</v>
      </c>
      <c r="H40" s="15">
        <v>165.2</v>
      </c>
      <c r="I40" s="15">
        <v>360.5</v>
      </c>
      <c r="J40" s="15">
        <v>862</v>
      </c>
      <c r="K40" s="15">
        <v>2728.1</v>
      </c>
      <c r="L40" s="15">
        <v>459</v>
      </c>
      <c r="M40" s="15">
        <v>9062818202000</v>
      </c>
      <c r="N40" s="15">
        <v>33529.23536419333</v>
      </c>
    </row>
    <row r="41" spans="1:14" x14ac:dyDescent="0.3">
      <c r="A41" s="14">
        <v>1999</v>
      </c>
      <c r="B41" s="15">
        <v>272690813</v>
      </c>
      <c r="C41" s="15">
        <v>4266.5</v>
      </c>
      <c r="D41" s="15">
        <v>523</v>
      </c>
      <c r="E41" s="15">
        <v>3743.6</v>
      </c>
      <c r="F41" s="15">
        <v>5.7</v>
      </c>
      <c r="G41" s="15">
        <v>32.799999999999997</v>
      </c>
      <c r="H41" s="15">
        <v>150.1</v>
      </c>
      <c r="I41" s="15">
        <v>334.3</v>
      </c>
      <c r="J41" s="15">
        <v>770.4</v>
      </c>
      <c r="K41" s="15">
        <v>2550.6999999999998</v>
      </c>
      <c r="L41" s="15">
        <v>422.5</v>
      </c>
      <c r="M41" s="15">
        <v>9631174489000</v>
      </c>
      <c r="N41" s="15">
        <v>35319.028107485232</v>
      </c>
    </row>
    <row r="42" spans="1:14" x14ac:dyDescent="0.3">
      <c r="A42" s="14">
        <v>2000</v>
      </c>
      <c r="B42" s="15">
        <v>281421906</v>
      </c>
      <c r="C42" s="15">
        <v>4124.8</v>
      </c>
      <c r="D42" s="15">
        <v>506.5</v>
      </c>
      <c r="E42" s="15">
        <v>3618.3</v>
      </c>
      <c r="F42" s="15">
        <v>5.5</v>
      </c>
      <c r="G42" s="15">
        <v>32</v>
      </c>
      <c r="H42" s="15">
        <v>145</v>
      </c>
      <c r="I42" s="15">
        <v>324</v>
      </c>
      <c r="J42" s="15">
        <v>728.8</v>
      </c>
      <c r="K42" s="15">
        <v>2477.3000000000002</v>
      </c>
      <c r="L42" s="15">
        <v>412.2</v>
      </c>
      <c r="M42" s="15">
        <v>10250947997000</v>
      </c>
      <c r="N42" s="15">
        <v>36425.551026578578</v>
      </c>
    </row>
    <row r="43" spans="1:14" x14ac:dyDescent="0.3">
      <c r="A43" s="14">
        <v>2001</v>
      </c>
      <c r="B43" s="15">
        <v>285317559</v>
      </c>
      <c r="C43" s="15">
        <v>4162.6000000000004</v>
      </c>
      <c r="D43" s="15">
        <v>504.5</v>
      </c>
      <c r="E43" s="15">
        <v>3658.1</v>
      </c>
      <c r="F43" s="15">
        <v>5.6</v>
      </c>
      <c r="G43" s="15">
        <v>31.8</v>
      </c>
      <c r="H43" s="15">
        <v>148.5</v>
      </c>
      <c r="I43" s="15">
        <v>318.60000000000002</v>
      </c>
      <c r="J43" s="15">
        <v>741.8</v>
      </c>
      <c r="K43" s="15">
        <v>2485.6999999999998</v>
      </c>
      <c r="L43" s="15">
        <v>430.5</v>
      </c>
      <c r="M43" s="15">
        <v>10581929774000</v>
      </c>
      <c r="N43" s="15">
        <v>37088.252861437104</v>
      </c>
    </row>
    <row r="44" spans="1:14" x14ac:dyDescent="0.3">
      <c r="A44" s="14">
        <v>2002</v>
      </c>
      <c r="B44" s="15">
        <v>287973924</v>
      </c>
      <c r="C44" s="15">
        <v>4125</v>
      </c>
      <c r="D44" s="15">
        <v>494.4</v>
      </c>
      <c r="E44" s="15">
        <v>3630.6</v>
      </c>
      <c r="F44" s="15">
        <v>5.6</v>
      </c>
      <c r="G44" s="15">
        <v>33.1</v>
      </c>
      <c r="H44" s="15">
        <v>146.1</v>
      </c>
      <c r="I44" s="15">
        <v>309.5</v>
      </c>
      <c r="J44" s="15">
        <v>747</v>
      </c>
      <c r="K44" s="15">
        <v>2450.6999999999998</v>
      </c>
      <c r="L44" s="15">
        <v>432.9</v>
      </c>
      <c r="M44" s="15">
        <v>10929112955000</v>
      </c>
      <c r="N44" s="15">
        <v>37951.745085780756</v>
      </c>
    </row>
    <row r="45" spans="1:14" x14ac:dyDescent="0.3">
      <c r="A45" s="14">
        <v>2003</v>
      </c>
      <c r="B45" s="15">
        <v>290690788</v>
      </c>
      <c r="C45" s="15">
        <v>4067</v>
      </c>
      <c r="D45" s="15">
        <v>475.8</v>
      </c>
      <c r="E45" s="15">
        <v>3591.2</v>
      </c>
      <c r="F45" s="15">
        <v>5.7</v>
      </c>
      <c r="G45" s="15">
        <v>32.299999999999997</v>
      </c>
      <c r="H45" s="15">
        <v>142.5</v>
      </c>
      <c r="I45" s="15">
        <v>295.39999999999998</v>
      </c>
      <c r="J45" s="15">
        <v>741</v>
      </c>
      <c r="K45" s="15">
        <v>2416.5</v>
      </c>
      <c r="L45" s="15">
        <v>433.7</v>
      </c>
      <c r="M45" s="15">
        <v>11456442041000</v>
      </c>
      <c r="N45" s="15">
        <v>39411.094241486593</v>
      </c>
    </row>
    <row r="46" spans="1:14" x14ac:dyDescent="0.3">
      <c r="A46" s="14">
        <v>2004</v>
      </c>
      <c r="B46" s="15">
        <v>293656842</v>
      </c>
      <c r="C46" s="15">
        <v>3977.3</v>
      </c>
      <c r="D46" s="15">
        <v>463.2</v>
      </c>
      <c r="E46" s="15">
        <v>3514.1</v>
      </c>
      <c r="F46" s="15">
        <v>5.5</v>
      </c>
      <c r="G46" s="15">
        <v>32.4</v>
      </c>
      <c r="H46" s="15">
        <v>136.69999999999999</v>
      </c>
      <c r="I46" s="15">
        <v>288.60000000000002</v>
      </c>
      <c r="J46" s="15">
        <v>730.3</v>
      </c>
      <c r="K46" s="15">
        <v>2362.3000000000002</v>
      </c>
      <c r="L46" s="15">
        <v>421.5</v>
      </c>
      <c r="M46" s="15">
        <v>12217193198000</v>
      </c>
      <c r="N46" s="15">
        <v>41603.638841828855</v>
      </c>
    </row>
    <row r="47" spans="1:14" x14ac:dyDescent="0.3">
      <c r="A47" s="14">
        <v>2005</v>
      </c>
      <c r="B47" s="15">
        <v>296507061</v>
      </c>
      <c r="C47" s="15">
        <v>3900.5</v>
      </c>
      <c r="D47" s="15">
        <v>469</v>
      </c>
      <c r="E47" s="15">
        <v>3431.5</v>
      </c>
      <c r="F47" s="15">
        <v>5.6</v>
      </c>
      <c r="G47" s="15">
        <v>31.8</v>
      </c>
      <c r="H47" s="15">
        <v>140.80000000000001</v>
      </c>
      <c r="I47" s="15">
        <v>290.8</v>
      </c>
      <c r="J47" s="15">
        <v>726.9</v>
      </c>
      <c r="K47" s="15">
        <v>2287.8000000000002</v>
      </c>
      <c r="L47" s="15">
        <v>416.8</v>
      </c>
      <c r="M47" s="15">
        <v>13039199193000</v>
      </c>
      <c r="N47" s="15">
        <v>43976.015778592198</v>
      </c>
    </row>
    <row r="48" spans="1:14" x14ac:dyDescent="0.3">
      <c r="A48" s="14">
        <v>2006</v>
      </c>
      <c r="B48" s="15">
        <v>299398484</v>
      </c>
      <c r="C48" s="15">
        <v>3808.1</v>
      </c>
      <c r="D48" s="15">
        <v>473.6</v>
      </c>
      <c r="E48" s="15">
        <v>3334.5</v>
      </c>
      <c r="F48" s="15">
        <v>5.7</v>
      </c>
      <c r="G48" s="15">
        <v>30.9</v>
      </c>
      <c r="H48" s="15">
        <v>149.4</v>
      </c>
      <c r="I48" s="15">
        <v>287.5</v>
      </c>
      <c r="J48" s="15">
        <v>729.4</v>
      </c>
      <c r="K48" s="15">
        <v>2206.8000000000002</v>
      </c>
      <c r="L48" s="15">
        <v>398.4</v>
      </c>
      <c r="M48" s="15">
        <v>13815586948000</v>
      </c>
      <c r="N48" s="15">
        <v>46144.478634033432</v>
      </c>
    </row>
    <row r="49" spans="1:14" x14ac:dyDescent="0.3">
      <c r="A49" s="14">
        <v>2007</v>
      </c>
      <c r="B49" s="15">
        <v>301621157</v>
      </c>
      <c r="C49" s="15">
        <v>3730.4</v>
      </c>
      <c r="D49" s="15">
        <v>466.9</v>
      </c>
      <c r="E49" s="15">
        <v>3263.5</v>
      </c>
      <c r="F49" s="15">
        <v>5.6</v>
      </c>
      <c r="G49" s="15">
        <v>30</v>
      </c>
      <c r="H49" s="15">
        <v>147.6</v>
      </c>
      <c r="I49" s="15">
        <v>283.8</v>
      </c>
      <c r="J49" s="15">
        <v>722.5</v>
      </c>
      <c r="K49" s="15">
        <v>2177.8000000000002</v>
      </c>
      <c r="L49" s="15">
        <v>363.3</v>
      </c>
      <c r="M49" s="15">
        <v>14474226905000</v>
      </c>
      <c r="N49" s="15">
        <v>47988.102190722646</v>
      </c>
    </row>
    <row r="50" spans="1:14" x14ac:dyDescent="0.3">
      <c r="A50" s="14">
        <v>2008</v>
      </c>
      <c r="B50" s="15">
        <v>304374846</v>
      </c>
      <c r="C50" s="15">
        <v>3669</v>
      </c>
      <c r="D50" s="15">
        <v>457.5</v>
      </c>
      <c r="E50" s="15">
        <v>3211.5</v>
      </c>
      <c r="F50" s="15">
        <v>5.4</v>
      </c>
      <c r="G50" s="15">
        <v>29.7</v>
      </c>
      <c r="H50" s="15">
        <v>145.69999999999999</v>
      </c>
      <c r="I50" s="15">
        <v>276.7</v>
      </c>
      <c r="J50" s="15">
        <v>732.1</v>
      </c>
      <c r="K50" s="15">
        <v>2167</v>
      </c>
      <c r="L50" s="15">
        <v>314.7</v>
      </c>
      <c r="M50" s="15">
        <v>14769857911000</v>
      </c>
      <c r="N50" s="15">
        <v>48525.225080524557</v>
      </c>
    </row>
    <row r="51" spans="1:14" x14ac:dyDescent="0.3">
      <c r="A51" s="14">
        <v>2009</v>
      </c>
      <c r="B51" s="15">
        <v>307006550</v>
      </c>
      <c r="C51" s="15">
        <v>3465.5</v>
      </c>
      <c r="D51" s="15">
        <v>431.9</v>
      </c>
      <c r="E51" s="15">
        <v>3036.1</v>
      </c>
      <c r="F51" s="15">
        <v>5</v>
      </c>
      <c r="G51" s="15">
        <v>29.1</v>
      </c>
      <c r="H51" s="15">
        <v>133.1</v>
      </c>
      <c r="I51" s="15">
        <v>264.7</v>
      </c>
      <c r="J51" s="15">
        <v>717.7</v>
      </c>
      <c r="K51" s="15">
        <v>2064.5</v>
      </c>
      <c r="L51" s="15">
        <v>259.2</v>
      </c>
      <c r="M51" s="15">
        <v>14478064934000</v>
      </c>
      <c r="N51" s="15">
        <v>47158.814474805178</v>
      </c>
    </row>
    <row r="52" spans="1:14" x14ac:dyDescent="0.3">
      <c r="A52" s="14">
        <v>2010</v>
      </c>
      <c r="B52" s="15">
        <v>309330219</v>
      </c>
      <c r="C52" s="15">
        <v>3350.4</v>
      </c>
      <c r="D52" s="15">
        <v>404.5</v>
      </c>
      <c r="E52" s="15">
        <v>2945.9</v>
      </c>
      <c r="F52" s="15">
        <v>4.8</v>
      </c>
      <c r="G52" s="15">
        <v>27.7</v>
      </c>
      <c r="H52" s="15">
        <v>119.3</v>
      </c>
      <c r="I52" s="15">
        <v>252.8</v>
      </c>
      <c r="J52" s="15">
        <v>701</v>
      </c>
      <c r="K52" s="15">
        <v>2005.8</v>
      </c>
      <c r="L52" s="15">
        <v>239.1</v>
      </c>
      <c r="M52" s="15">
        <v>15048964444000</v>
      </c>
      <c r="N52" s="15">
        <v>48650.159343145198</v>
      </c>
    </row>
    <row r="53" spans="1:14" x14ac:dyDescent="0.3">
      <c r="A53" s="14">
        <v>2011</v>
      </c>
      <c r="B53" s="15">
        <v>311587816</v>
      </c>
      <c r="C53" s="15">
        <v>3292.5</v>
      </c>
      <c r="D53" s="15">
        <v>387.1</v>
      </c>
      <c r="E53" s="15">
        <v>2905.4</v>
      </c>
      <c r="F53" s="15">
        <v>4.7</v>
      </c>
      <c r="G53" s="15">
        <v>27</v>
      </c>
      <c r="H53" s="15">
        <v>113.9</v>
      </c>
      <c r="I53" s="15">
        <v>241.5</v>
      </c>
      <c r="J53" s="15">
        <v>701.3</v>
      </c>
      <c r="K53" s="15">
        <v>1974.1</v>
      </c>
      <c r="L53" s="15">
        <v>230</v>
      </c>
      <c r="M53" s="15">
        <v>15599728123000</v>
      </c>
      <c r="N53" s="15">
        <v>50065.269955870164</v>
      </c>
    </row>
    <row r="54" spans="1:14" x14ac:dyDescent="0.3">
      <c r="A54" s="14">
        <v>2012</v>
      </c>
      <c r="B54" s="15">
        <v>313873685</v>
      </c>
      <c r="C54" s="15">
        <v>3255.8</v>
      </c>
      <c r="D54" s="15">
        <v>387.8</v>
      </c>
      <c r="E54" s="15">
        <v>2868</v>
      </c>
      <c r="F54" s="15">
        <v>4.7</v>
      </c>
      <c r="G54" s="15">
        <v>27.1</v>
      </c>
      <c r="H54" s="15">
        <v>113.1</v>
      </c>
      <c r="I54" s="15">
        <v>242.8</v>
      </c>
      <c r="J54" s="15">
        <v>672.2</v>
      </c>
      <c r="K54" s="15">
        <v>1965.4</v>
      </c>
      <c r="L54" s="15">
        <v>230.4</v>
      </c>
      <c r="M54" s="15">
        <v>16253972230000</v>
      </c>
      <c r="N54" s="15">
        <v>51785.074718831558</v>
      </c>
    </row>
    <row r="55" spans="1:14" x14ac:dyDescent="0.3">
      <c r="A55" s="14">
        <v>2013</v>
      </c>
      <c r="B55" s="15">
        <v>316497531</v>
      </c>
      <c r="C55" s="15">
        <v>3112.4</v>
      </c>
      <c r="D55" s="15">
        <v>379.1</v>
      </c>
      <c r="E55" s="15">
        <v>2733.3</v>
      </c>
      <c r="F55" s="15">
        <v>4.5</v>
      </c>
      <c r="G55" s="15">
        <v>25.9</v>
      </c>
      <c r="H55" s="15">
        <v>109</v>
      </c>
      <c r="I55" s="15">
        <v>229.6</v>
      </c>
      <c r="J55" s="15">
        <v>610.4</v>
      </c>
      <c r="K55" s="15">
        <v>1901.6</v>
      </c>
      <c r="L55" s="15">
        <v>221.3</v>
      </c>
      <c r="M55" s="15">
        <v>16843190993000</v>
      </c>
      <c r="N55" s="15">
        <v>53217.448299778363</v>
      </c>
    </row>
    <row r="56" spans="1:14" x14ac:dyDescent="0.3">
      <c r="A56" s="14">
        <v>2014</v>
      </c>
      <c r="B56" s="15">
        <v>318907401</v>
      </c>
      <c r="C56" s="15">
        <v>2946.1</v>
      </c>
      <c r="D56" s="15">
        <v>372</v>
      </c>
      <c r="E56" s="15">
        <v>2574.1</v>
      </c>
      <c r="F56" s="15">
        <v>4.4000000000000004</v>
      </c>
      <c r="G56" s="15">
        <v>26.6</v>
      </c>
      <c r="H56" s="15">
        <v>101.3</v>
      </c>
      <c r="I56" s="15">
        <v>229.2</v>
      </c>
      <c r="J56" s="15">
        <v>537.20000000000005</v>
      </c>
      <c r="K56" s="15">
        <v>1821.5</v>
      </c>
      <c r="L56" s="15">
        <v>215.4</v>
      </c>
      <c r="M56" s="15">
        <v>17550680174000</v>
      </c>
      <c r="N56" s="15">
        <v>55033.781338928537</v>
      </c>
    </row>
    <row r="57" spans="1:14" x14ac:dyDescent="0.3">
      <c r="A57" s="14">
        <v>2015</v>
      </c>
      <c r="B57" s="15">
        <v>320896618</v>
      </c>
      <c r="C57" s="15">
        <v>2885.1</v>
      </c>
      <c r="D57" s="15">
        <v>384.6</v>
      </c>
      <c r="E57" s="15">
        <v>2500.5</v>
      </c>
      <c r="F57" s="15">
        <v>4.9000000000000004</v>
      </c>
      <c r="G57" s="15">
        <v>28.4</v>
      </c>
      <c r="H57" s="15">
        <v>102.2</v>
      </c>
      <c r="I57" s="15">
        <v>238.1</v>
      </c>
      <c r="J57" s="15">
        <v>494.7</v>
      </c>
      <c r="K57" s="15">
        <v>1783.6</v>
      </c>
      <c r="L57" s="15">
        <v>222.2</v>
      </c>
      <c r="M57" s="15">
        <v>18206020741000</v>
      </c>
      <c r="N57" s="15">
        <v>56734.847672966127</v>
      </c>
    </row>
    <row r="58" spans="1:14" x14ac:dyDescent="0.3">
      <c r="A58" s="14">
        <v>2016</v>
      </c>
      <c r="B58" s="15">
        <v>323405935</v>
      </c>
      <c r="C58" s="15">
        <v>2849.1</v>
      </c>
      <c r="D58" s="15">
        <v>397.5</v>
      </c>
      <c r="E58" s="15">
        <v>2451.6</v>
      </c>
      <c r="F58" s="15">
        <v>5.4</v>
      </c>
      <c r="G58" s="15">
        <v>40.9</v>
      </c>
      <c r="H58" s="15">
        <v>102.9</v>
      </c>
      <c r="I58" s="15">
        <v>248.3</v>
      </c>
      <c r="J58" s="15">
        <v>468.9</v>
      </c>
      <c r="K58" s="15">
        <v>1745.4</v>
      </c>
      <c r="L58" s="15">
        <v>237.3</v>
      </c>
      <c r="M58" s="15">
        <v>18695110842000</v>
      </c>
      <c r="N58" s="15">
        <v>57806.950395019805</v>
      </c>
    </row>
    <row r="59" spans="1:14" x14ac:dyDescent="0.3">
      <c r="A59" s="14">
        <v>2017</v>
      </c>
      <c r="B59" s="15">
        <v>325147121</v>
      </c>
      <c r="C59" s="15">
        <v>2757.8</v>
      </c>
      <c r="D59" s="15">
        <v>394.9</v>
      </c>
      <c r="E59" s="15">
        <v>2362.9</v>
      </c>
      <c r="F59" s="15">
        <v>5.3</v>
      </c>
      <c r="G59" s="15">
        <v>41.7</v>
      </c>
      <c r="H59" s="15">
        <v>98.6</v>
      </c>
      <c r="I59" s="15">
        <v>249.2</v>
      </c>
      <c r="J59" s="15">
        <v>429.7</v>
      </c>
      <c r="K59" s="15">
        <v>1695.5</v>
      </c>
      <c r="L59" s="15">
        <v>237.7</v>
      </c>
      <c r="M59" s="15">
        <v>19477336549000</v>
      </c>
      <c r="N59" s="15">
        <v>59903.149346968996</v>
      </c>
    </row>
    <row r="60" spans="1:14" x14ac:dyDescent="0.3">
      <c r="A60" s="14">
        <v>2018</v>
      </c>
      <c r="B60" s="15">
        <v>326687501</v>
      </c>
      <c r="C60" s="15">
        <v>2593.1999999999998</v>
      </c>
      <c r="D60" s="15">
        <v>383.4</v>
      </c>
      <c r="E60" s="15">
        <v>2209.8000000000002</v>
      </c>
      <c r="F60" s="15">
        <v>5</v>
      </c>
      <c r="G60" s="15">
        <v>44</v>
      </c>
      <c r="H60" s="15">
        <v>86.1</v>
      </c>
      <c r="I60" s="15">
        <v>248.2</v>
      </c>
      <c r="J60" s="15">
        <v>378</v>
      </c>
      <c r="K60" s="15">
        <v>1601.6</v>
      </c>
      <c r="L60" s="15">
        <v>230.2</v>
      </c>
      <c r="M60" s="15">
        <v>20533057312000</v>
      </c>
      <c r="N60" s="15">
        <v>62852.289264657236</v>
      </c>
    </row>
    <row r="61" spans="1:14" x14ac:dyDescent="0.3">
      <c r="A61" s="14">
        <v>2019</v>
      </c>
      <c r="B61" s="15">
        <v>328239523</v>
      </c>
      <c r="C61" s="15">
        <v>2489.3000000000002</v>
      </c>
      <c r="D61" s="15">
        <v>379.4</v>
      </c>
      <c r="E61" s="15">
        <v>2109.9</v>
      </c>
      <c r="F61" s="15">
        <v>5</v>
      </c>
      <c r="G61" s="15">
        <v>42.6</v>
      </c>
      <c r="H61" s="15">
        <v>81.599999999999994</v>
      </c>
      <c r="I61" s="15">
        <v>250.2</v>
      </c>
      <c r="J61" s="15">
        <v>340.5</v>
      </c>
      <c r="K61" s="15">
        <v>1549.5</v>
      </c>
      <c r="L61" s="15">
        <v>219.9</v>
      </c>
      <c r="M61" s="15">
        <v>21380976119000</v>
      </c>
      <c r="N61" s="15">
        <v>65138.335333859235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Text Data</vt:lpstr>
      <vt:lpstr>Formula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Anumoy Modak</cp:lastModifiedBy>
  <dcterms:created xsi:type="dcterms:W3CDTF">2015-06-05T18:17:20Z</dcterms:created>
  <dcterms:modified xsi:type="dcterms:W3CDTF">2023-10-20T18:50:23Z</dcterms:modified>
</cp:coreProperties>
</file>