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mbtm\"/>
    </mc:Choice>
  </mc:AlternateContent>
  <xr:revisionPtr revIDLastSave="0" documentId="13_ncr:1_{EC460CA3-DCA3-4332-AD7E-9E29AAA43F46}" xr6:coauthVersionLast="47" xr6:coauthVersionMax="47" xr10:uidLastSave="{00000000-0000-0000-0000-000000000000}"/>
  <bookViews>
    <workbookView xWindow="-108" yWindow="-108" windowWidth="23256" windowHeight="12456" xr2:uid="{01C221CA-5A6C-4252-910B-ED643F221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6" i="1"/>
  <c r="T7" i="1"/>
  <c r="T8" i="1"/>
  <c r="T9" i="1"/>
  <c r="T10" i="1"/>
  <c r="T11" i="1"/>
  <c r="T5" i="1"/>
  <c r="R6" i="1"/>
  <c r="R7" i="1"/>
  <c r="R8" i="1"/>
  <c r="R9" i="1"/>
  <c r="R10" i="1"/>
  <c r="R11" i="1"/>
  <c r="R5" i="1"/>
  <c r="S6" i="1"/>
  <c r="S7" i="1"/>
  <c r="S8" i="1"/>
  <c r="S9" i="1"/>
  <c r="S10" i="1"/>
  <c r="S11" i="1"/>
  <c r="S4" i="1"/>
  <c r="Q6" i="1"/>
  <c r="Q7" i="1"/>
  <c r="Q8" i="1"/>
  <c r="Q9" i="1"/>
  <c r="Q10" i="1"/>
  <c r="Q11" i="1"/>
  <c r="Q5" i="1"/>
  <c r="P5" i="1"/>
  <c r="P6" i="1"/>
  <c r="P7" i="1"/>
  <c r="P8" i="1"/>
  <c r="P9" i="1"/>
  <c r="P10" i="1"/>
  <c r="P11" i="1"/>
  <c r="P4" i="1"/>
  <c r="O5" i="1"/>
  <c r="O6" i="1"/>
  <c r="O7" i="1"/>
  <c r="O8" i="1"/>
  <c r="O9" i="1"/>
  <c r="O10" i="1"/>
  <c r="O11" i="1"/>
  <c r="O4" i="1"/>
  <c r="N5" i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4" i="1"/>
  <c r="F5" i="1"/>
  <c r="F6" i="1"/>
  <c r="F7" i="1"/>
  <c r="F8" i="1"/>
  <c r="F9" i="1"/>
  <c r="F10" i="1"/>
  <c r="F11" i="1"/>
  <c r="F4" i="1"/>
  <c r="L5" i="1"/>
  <c r="L6" i="1"/>
  <c r="L7" i="1"/>
  <c r="L8" i="1"/>
  <c r="L9" i="1"/>
  <c r="L10" i="1"/>
  <c r="L11" i="1"/>
  <c r="L4" i="1"/>
  <c r="J5" i="1"/>
  <c r="J6" i="1"/>
  <c r="J7" i="1"/>
  <c r="J8" i="1"/>
  <c r="J9" i="1"/>
  <c r="J10" i="1"/>
  <c r="J11" i="1"/>
  <c r="J4" i="1"/>
</calcChain>
</file>

<file path=xl/sharedStrings.xml><?xml version="1.0" encoding="utf-8"?>
<sst xmlns="http://schemas.openxmlformats.org/spreadsheetml/2006/main" count="20" uniqueCount="18">
  <si>
    <t>Maturity dates (years)</t>
  </si>
  <si>
    <t xml:space="preserve">Face Value </t>
  </si>
  <si>
    <t>Sovereign coupn rates (%)</t>
  </si>
  <si>
    <t>soviergn coupn payment (%)</t>
  </si>
  <si>
    <t>spread</t>
  </si>
  <si>
    <t xml:space="preserve">corporate coupon rate </t>
  </si>
  <si>
    <t xml:space="preserve">Par Value of Sovereign </t>
  </si>
  <si>
    <t>Par Value of corporate</t>
  </si>
  <si>
    <t>Year</t>
  </si>
  <si>
    <t xml:space="preserve">Frequency </t>
  </si>
  <si>
    <t xml:space="preserve">start date </t>
  </si>
  <si>
    <t xml:space="preserve">spot yield </t>
  </si>
  <si>
    <t>price of sovereign bond</t>
  </si>
  <si>
    <t>price of corporate  bond</t>
  </si>
  <si>
    <t>Forward Price</t>
  </si>
  <si>
    <t>Forward price (1 period)</t>
  </si>
  <si>
    <t>Sovereign bonds</t>
  </si>
  <si>
    <t>Corporate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</si>
</sst>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0709-6282-4920-BC2A-5ED1FDE8F25D}">
  <dimension ref="F2:T14"/>
  <sheetViews>
    <sheetView tabSelected="1" topLeftCell="F1" zoomScale="106" workbookViewId="0">
      <selection activeCell="J14" sqref="J14"/>
    </sheetView>
  </sheetViews>
  <sheetFormatPr defaultRowHeight="14.4" x14ac:dyDescent="0.3"/>
  <cols>
    <col min="6" max="6" width="17.44140625" bestFit="1" customWidth="1"/>
    <col min="7" max="7" width="19" bestFit="1" customWidth="1"/>
    <col min="8" max="8" width="10.21875" bestFit="1" customWidth="1"/>
    <col min="9" max="9" width="22.21875" bestFit="1" customWidth="1"/>
    <col min="10" max="10" width="24.109375" bestFit="1" customWidth="1"/>
    <col min="12" max="12" width="20.109375" bestFit="1" customWidth="1"/>
    <col min="13" max="13" width="19.88671875" bestFit="1" customWidth="1"/>
    <col min="14" max="14" width="19.44140625" bestFit="1" customWidth="1"/>
    <col min="15" max="15" width="20.21875" bestFit="1" customWidth="1"/>
    <col min="16" max="16" width="21.33203125" bestFit="1" customWidth="1"/>
    <col min="17" max="17" width="21.5546875" bestFit="1" customWidth="1"/>
    <col min="18" max="18" width="12.5546875" bestFit="1" customWidth="1"/>
    <col min="19" max="19" width="20.88671875" bestFit="1" customWidth="1"/>
    <col min="20" max="20" width="12.21875" bestFit="1" customWidth="1"/>
  </cols>
  <sheetData>
    <row r="2" spans="6:20" x14ac:dyDescent="0.3">
      <c r="Q2" s="10" t="s">
        <v>16</v>
      </c>
      <c r="R2" s="10"/>
      <c r="S2" s="10" t="s">
        <v>17</v>
      </c>
      <c r="T2" s="10"/>
    </row>
    <row r="3" spans="6:20" x14ac:dyDescent="0.3">
      <c r="F3" s="8" t="s">
        <v>8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12</v>
      </c>
      <c r="P3" s="8" t="s">
        <v>13</v>
      </c>
      <c r="Q3" s="9" t="s">
        <v>15</v>
      </c>
      <c r="R3" s="9" t="s">
        <v>14</v>
      </c>
      <c r="S3" s="9" t="s">
        <v>15</v>
      </c>
      <c r="T3" s="9" t="s">
        <v>14</v>
      </c>
    </row>
    <row r="4" spans="6:20" x14ac:dyDescent="0.3">
      <c r="F4" s="3">
        <f>EDATE($I$14,G4*12)</f>
        <v>39326</v>
      </c>
      <c r="G4" s="1">
        <v>0.5</v>
      </c>
      <c r="H4" s="1">
        <v>100</v>
      </c>
      <c r="I4" s="2">
        <v>6.8199999999999997E-2</v>
      </c>
      <c r="J4" s="1">
        <f>I4*H4</f>
        <v>6.8199999999999994</v>
      </c>
      <c r="K4" s="2">
        <v>8.2000000000000007E-3</v>
      </c>
      <c r="L4" s="2">
        <f>K4+I4</f>
        <v>7.6399999999999996E-2</v>
      </c>
      <c r="M4" s="1">
        <f>PRICEDISC($I$14,F4,I4,H4,0)</f>
        <v>96.59</v>
      </c>
      <c r="N4" s="1">
        <f>PRICEDISC($I$14,F4,L4,H4,0)</f>
        <v>96.18</v>
      </c>
      <c r="O4" s="1">
        <f>PRICE($I$14,F4,I4,$H$14,H4,$G$14,0)</f>
        <v>99.432692307692307</v>
      </c>
      <c r="P4" s="1">
        <f>PRICE($I$14,F4,L4,$H$14,H4,$G$14,0)</f>
        <v>99.826923076923066</v>
      </c>
      <c r="Q4" s="7">
        <v>6.8199999999999997E-2</v>
      </c>
      <c r="S4" s="7">
        <f>L4</f>
        <v>7.6399999999999996E-2</v>
      </c>
      <c r="T4" s="6"/>
    </row>
    <row r="5" spans="6:20" x14ac:dyDescent="0.3">
      <c r="F5" s="3">
        <f t="shared" ref="F5:F11" si="0">EDATE($I$14,G5*12)</f>
        <v>39508</v>
      </c>
      <c r="G5" s="1">
        <v>1</v>
      </c>
      <c r="H5" s="1">
        <v>100</v>
      </c>
      <c r="I5" s="2">
        <v>6.9000000000000006E-2</v>
      </c>
      <c r="J5" s="1">
        <f t="shared" ref="J5:J11" si="1">I5*H5</f>
        <v>6.9</v>
      </c>
      <c r="K5" s="2">
        <v>1.4200000000000001E-2</v>
      </c>
      <c r="L5" s="2">
        <f t="shared" ref="L5:L11" si="2">K5+I5</f>
        <v>8.320000000000001E-2</v>
      </c>
      <c r="M5" s="1">
        <f t="shared" ref="M5:M11" si="3">PRICEDISC($I$14,F5,I5,H5,0)</f>
        <v>93.1</v>
      </c>
      <c r="N5" s="1">
        <f t="shared" ref="N5:N11" si="4">PRICEDISC($I$14,F5,L5,H5,0)</f>
        <v>91.68</v>
      </c>
      <c r="O5" s="1">
        <f t="shared" ref="O5:O11" si="5">PRICE($I$14,F5,I5,$H$14,H5,$G$14,0)</f>
        <v>98.962647928994073</v>
      </c>
      <c r="P5" s="1">
        <f t="shared" ref="P5:P11" si="6">PRICE($I$14,F5,L5,$H$14,H5,$G$14,0)</f>
        <v>100.30177514792898</v>
      </c>
      <c r="Q5" s="6">
        <f>((((1+I5/$G$14)^($G5*$G$14))/((1+I4/$G$14)^($G$14*$G4))) -1)*2</f>
        <v>6.9800309447829001E-2</v>
      </c>
      <c r="R5" s="6">
        <f>((((1+I5/$G$14)^($G5*$G$14))/((1+$I$4/$G$14)^($G$14*$G4))) -1)*2</f>
        <v>6.9800309447829001E-2</v>
      </c>
      <c r="S5" s="6">
        <f>((((1+L5/$G$14)^($G5*$G$14))/((1+L4/$G$14)^($G$14*$G4))) -1)*2</f>
        <v>9.0022269312271419E-2</v>
      </c>
      <c r="T5" s="6">
        <f>((((1+L5/$G$14)^($G5*$G$14))/((1+$L$4/$G$14)^($G$14*$G4))) -1)*2</f>
        <v>9.0022269312271419E-2</v>
      </c>
    </row>
    <row r="6" spans="6:20" x14ac:dyDescent="0.3">
      <c r="F6" s="3">
        <f t="shared" si="0"/>
        <v>39692</v>
      </c>
      <c r="G6" s="1">
        <v>1.5</v>
      </c>
      <c r="H6" s="1">
        <v>100</v>
      </c>
      <c r="I6" s="2">
        <v>7.0099999999999996E-2</v>
      </c>
      <c r="J6" s="1">
        <f t="shared" si="1"/>
        <v>7.01</v>
      </c>
      <c r="K6" s="2">
        <v>1.95E-2</v>
      </c>
      <c r="L6" s="2">
        <f t="shared" si="2"/>
        <v>8.9599999999999999E-2</v>
      </c>
      <c r="M6" s="1">
        <f t="shared" si="3"/>
        <v>89.484999999999999</v>
      </c>
      <c r="N6" s="1">
        <f t="shared" si="4"/>
        <v>86.56</v>
      </c>
      <c r="O6" s="1">
        <f t="shared" si="5"/>
        <v>98.626329938552558</v>
      </c>
      <c r="P6" s="1">
        <f t="shared" si="6"/>
        <v>101.33204369594901</v>
      </c>
      <c r="Q6" s="6">
        <f t="shared" ref="Q6:Q11" si="7">((((1+I6/$G$14)^($G6*$G$14))/((1+I5/$G$14)^($G$14*$G5))) -1)*2</f>
        <v>7.2301754781685101E-2</v>
      </c>
      <c r="R6" s="6">
        <f t="shared" ref="R6:R11" si="8">((((1+I6/$G$14)^($G6*$G$14))/((1+$I$4/$G$14)^($G$14*$G5))) -1)*2</f>
        <v>7.3905238041006793E-2</v>
      </c>
      <c r="S6" s="6">
        <f t="shared" ref="S6:S11" si="9">((((1+L6/$G$14)^($G6*$G$14))/((1+L5/$G$14)^($G$14*$G5))) -1)*2</f>
        <v>0.10245904658082416</v>
      </c>
      <c r="T6" s="6">
        <f t="shared" ref="T6:T11" si="10">((((1+L6/$G$14)^($G6*$G$14))/((1+$L$4/$G$14)^($G$14*$G5))) -1)*2</f>
        <v>0.11625227685945294</v>
      </c>
    </row>
    <row r="7" spans="6:20" x14ac:dyDescent="0.3">
      <c r="F7" s="3">
        <f t="shared" si="0"/>
        <v>39873</v>
      </c>
      <c r="G7" s="1">
        <v>2</v>
      </c>
      <c r="H7" s="1">
        <v>100</v>
      </c>
      <c r="I7" s="2">
        <v>7.0900000000000005E-2</v>
      </c>
      <c r="J7" s="1">
        <f t="shared" si="1"/>
        <v>7.0900000000000007</v>
      </c>
      <c r="K7" s="2">
        <v>2.3400000000000001E-2</v>
      </c>
      <c r="L7" s="2">
        <f t="shared" si="2"/>
        <v>9.4300000000000009E-2</v>
      </c>
      <c r="M7" s="1">
        <f t="shared" si="3"/>
        <v>85.82</v>
      </c>
      <c r="N7" s="1">
        <f t="shared" si="4"/>
        <v>81.14</v>
      </c>
      <c r="O7" s="1">
        <f t="shared" si="5"/>
        <v>98.348397672963117</v>
      </c>
      <c r="P7" s="1">
        <f t="shared" si="6"/>
        <v>102.59537508534365</v>
      </c>
      <c r="Q7" s="6">
        <f t="shared" si="7"/>
        <v>7.3301855460808696E-2</v>
      </c>
      <c r="R7" s="6">
        <f t="shared" si="8"/>
        <v>7.9021167237360412E-2</v>
      </c>
      <c r="S7" s="6">
        <f t="shared" si="9"/>
        <v>0.10846352357106559</v>
      </c>
      <c r="T7" s="6">
        <f t="shared" si="10"/>
        <v>0.14893119458311155</v>
      </c>
    </row>
    <row r="8" spans="6:20" x14ac:dyDescent="0.3">
      <c r="F8" s="3">
        <f t="shared" si="0"/>
        <v>40057</v>
      </c>
      <c r="G8" s="1">
        <v>2.5</v>
      </c>
      <c r="H8" s="1">
        <v>100</v>
      </c>
      <c r="I8" s="2">
        <v>7.1999999999999995E-2</v>
      </c>
      <c r="J8" s="1">
        <f t="shared" si="1"/>
        <v>7.1999999999999993</v>
      </c>
      <c r="K8" s="2">
        <v>2.7199999999999998E-2</v>
      </c>
      <c r="L8" s="2">
        <f t="shared" si="2"/>
        <v>9.9199999999999997E-2</v>
      </c>
      <c r="M8" s="1">
        <f t="shared" si="3"/>
        <v>82</v>
      </c>
      <c r="N8" s="1">
        <f t="shared" si="4"/>
        <v>75.2</v>
      </c>
      <c r="O8" s="1">
        <f t="shared" si="5"/>
        <v>98.219271067593496</v>
      </c>
      <c r="P8" s="1">
        <f t="shared" si="6"/>
        <v>104.27374943777554</v>
      </c>
      <c r="Q8" s="6">
        <f t="shared" si="7"/>
        <v>7.6405845974631514E-2</v>
      </c>
      <c r="R8" s="6">
        <f t="shared" si="8"/>
        <v>8.7269947566317008E-2</v>
      </c>
      <c r="S8" s="6">
        <f t="shared" si="9"/>
        <v>0.11891491305714652</v>
      </c>
      <c r="T8" s="6">
        <f t="shared" si="10"/>
        <v>0.19293120561349664</v>
      </c>
    </row>
    <row r="9" spans="6:20" x14ac:dyDescent="0.3">
      <c r="F9" s="3">
        <f t="shared" si="0"/>
        <v>40238</v>
      </c>
      <c r="G9" s="1">
        <v>3</v>
      </c>
      <c r="H9" s="1">
        <v>100</v>
      </c>
      <c r="I9" s="2">
        <v>7.2599999999999998E-2</v>
      </c>
      <c r="J9" s="1">
        <f t="shared" si="1"/>
        <v>7.26</v>
      </c>
      <c r="K9" s="2">
        <v>0.03</v>
      </c>
      <c r="L9" s="2">
        <f t="shared" si="2"/>
        <v>0.1026</v>
      </c>
      <c r="M9" s="1">
        <f t="shared" si="3"/>
        <v>78.22</v>
      </c>
      <c r="N9" s="1">
        <f t="shared" si="4"/>
        <v>69.22</v>
      </c>
      <c r="O9" s="1">
        <f t="shared" si="5"/>
        <v>98.060409363003828</v>
      </c>
      <c r="P9" s="1">
        <f t="shared" si="6"/>
        <v>105.92361464812336</v>
      </c>
      <c r="Q9" s="6">
        <f t="shared" si="7"/>
        <v>7.5602607184070969E-2</v>
      </c>
      <c r="R9" s="6">
        <f t="shared" si="8"/>
        <v>9.4740810881736248E-2</v>
      </c>
      <c r="S9" s="6">
        <f t="shared" si="9"/>
        <v>0.11968278149849354</v>
      </c>
      <c r="T9" s="6">
        <f t="shared" si="10"/>
        <v>0.23864309263613048</v>
      </c>
    </row>
    <row r="10" spans="6:20" x14ac:dyDescent="0.3">
      <c r="F10" s="3">
        <f t="shared" si="0"/>
        <v>40422</v>
      </c>
      <c r="G10" s="1">
        <v>3.5</v>
      </c>
      <c r="H10" s="1">
        <v>100</v>
      </c>
      <c r="I10" s="2">
        <v>7.3599999999999999E-2</v>
      </c>
      <c r="J10" s="1">
        <f t="shared" si="1"/>
        <v>7.3599999999999994</v>
      </c>
      <c r="K10" s="2">
        <v>3.2800000000000003E-2</v>
      </c>
      <c r="L10" s="2">
        <f t="shared" si="2"/>
        <v>0.10639999999999999</v>
      </c>
      <c r="M10" s="1">
        <f t="shared" si="3"/>
        <v>74.240000000000009</v>
      </c>
      <c r="N10" s="1">
        <f t="shared" si="4"/>
        <v>62.760000000000005</v>
      </c>
      <c r="O10" s="1">
        <f t="shared" si="5"/>
        <v>98.079342505616495</v>
      </c>
      <c r="P10" s="1">
        <f t="shared" si="6"/>
        <v>107.92271216433188</v>
      </c>
      <c r="Q10" s="6">
        <f t="shared" si="7"/>
        <v>7.9610140352768699E-2</v>
      </c>
      <c r="R10" s="6">
        <f t="shared" si="8"/>
        <v>0.10629737536042949</v>
      </c>
      <c r="S10" s="6">
        <f t="shared" si="9"/>
        <v>0.12934465664178774</v>
      </c>
      <c r="T10" s="6">
        <f t="shared" si="10"/>
        <v>0.29572467127373914</v>
      </c>
    </row>
    <row r="11" spans="6:20" x14ac:dyDescent="0.3">
      <c r="F11" s="3">
        <f t="shared" si="0"/>
        <v>40603</v>
      </c>
      <c r="G11" s="1">
        <v>4</v>
      </c>
      <c r="H11" s="1">
        <v>100</v>
      </c>
      <c r="I11" s="2">
        <v>7.3999999999999996E-2</v>
      </c>
      <c r="J11" s="1">
        <f t="shared" si="1"/>
        <v>7.3999999999999995</v>
      </c>
      <c r="K11" s="2">
        <v>3.5900000000000001E-2</v>
      </c>
      <c r="L11" s="2">
        <f t="shared" si="2"/>
        <v>0.1099</v>
      </c>
      <c r="M11" s="1">
        <f t="shared" si="3"/>
        <v>70.400000000000006</v>
      </c>
      <c r="N11" s="1">
        <f t="shared" si="4"/>
        <v>56.04</v>
      </c>
      <c r="O11" s="1">
        <f t="shared" si="5"/>
        <v>97.980176537514851</v>
      </c>
      <c r="P11" s="1">
        <f t="shared" si="6"/>
        <v>110.06545358805081</v>
      </c>
      <c r="Q11" s="6">
        <f t="shared" si="7"/>
        <v>7.6802161327552021E-2</v>
      </c>
      <c r="R11" s="6">
        <f t="shared" si="8"/>
        <v>0.11505799320524579</v>
      </c>
      <c r="S11" s="6">
        <f t="shared" si="9"/>
        <v>0.13456337933446694</v>
      </c>
      <c r="T11" s="6">
        <f t="shared" si="10"/>
        <v>0.36003169540338131</v>
      </c>
    </row>
    <row r="13" spans="6:20" x14ac:dyDescent="0.3">
      <c r="G13" s="8" t="s">
        <v>9</v>
      </c>
      <c r="H13" s="8" t="s">
        <v>11</v>
      </c>
      <c r="I13" s="8" t="s">
        <v>10</v>
      </c>
    </row>
    <row r="14" spans="6:20" x14ac:dyDescent="0.3">
      <c r="G14" s="1">
        <v>2</v>
      </c>
      <c r="H14" s="4">
        <v>0.08</v>
      </c>
      <c r="I14" s="5">
        <v>39142</v>
      </c>
    </row>
  </sheetData>
  <mergeCells count="2">
    <mergeCell ref="Q2:R2"/>
    <mergeCell ref="S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Anumoy Modak</dc:creator>
  <cp:lastModifiedBy>Anumoy Modak</cp:lastModifiedBy>
  <dcterms:created xsi:type="dcterms:W3CDTF">2024-02-29T09:52:37Z</dcterms:created>
  <dcterms:modified xsi:type="dcterms:W3CDTF">2024-10-28T06:40:43Z</dcterms:modified>
</cp:coreProperties>
</file>