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btm\"/>
    </mc:Choice>
  </mc:AlternateContent>
  <xr:revisionPtr revIDLastSave="0" documentId="8_{996F5D36-C241-481A-A448-E2F5DD1816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s" sheetId="1" r:id="rId1"/>
    <sheet name="Securit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2" l="1"/>
  <c r="F38" i="2"/>
  <c r="M12" i="2"/>
  <c r="L12" i="2"/>
  <c r="D24" i="2"/>
  <c r="M29" i="2"/>
  <c r="N29" i="2"/>
  <c r="L29" i="2"/>
  <c r="D25" i="2"/>
  <c r="E25" i="2"/>
  <c r="F25" i="2"/>
  <c r="D26" i="2"/>
  <c r="E26" i="2"/>
  <c r="F26" i="2"/>
  <c r="D27" i="2"/>
  <c r="E27" i="2"/>
  <c r="F27" i="2"/>
  <c r="E24" i="2"/>
  <c r="F24" i="2"/>
  <c r="C25" i="2"/>
  <c r="C26" i="2"/>
  <c r="C27" i="2"/>
  <c r="C24" i="2"/>
  <c r="L13" i="2"/>
  <c r="M13" i="2"/>
  <c r="N13" i="2"/>
  <c r="O13" i="2"/>
  <c r="L14" i="2"/>
  <c r="M14" i="2"/>
  <c r="N14" i="2"/>
  <c r="O14" i="2"/>
  <c r="P14" i="2"/>
  <c r="N12" i="2"/>
  <c r="O12" i="2"/>
  <c r="O15" i="2" s="1"/>
  <c r="P12" i="2"/>
  <c r="F12" i="2"/>
  <c r="F14" i="2"/>
  <c r="F13" i="2"/>
  <c r="L15" i="2" l="1"/>
  <c r="P15" i="2"/>
  <c r="N15" i="2"/>
  <c r="M15" i="2"/>
  <c r="F15" i="2"/>
  <c r="F17" i="2" s="1"/>
  <c r="M26" i="2" l="1"/>
  <c r="N26" i="2"/>
  <c r="N25" i="2"/>
  <c r="N27" i="2"/>
  <c r="N24" i="2"/>
  <c r="M27" i="2" l="1"/>
  <c r="M25" i="2"/>
  <c r="N28" i="2"/>
  <c r="D38" i="2" s="1"/>
  <c r="K25" i="2"/>
  <c r="L25" i="2"/>
  <c r="I25" i="2"/>
  <c r="J25" i="2"/>
  <c r="M24" i="2"/>
  <c r="I26" i="2"/>
  <c r="J26" i="2"/>
  <c r="K26" i="2"/>
  <c r="L26" i="2"/>
  <c r="I24" i="2"/>
  <c r="L24" i="2"/>
  <c r="J24" i="2"/>
  <c r="K24" i="2"/>
  <c r="I27" i="2"/>
  <c r="J27" i="2"/>
  <c r="K27" i="2"/>
  <c r="L27" i="2"/>
  <c r="K28" i="2" l="1"/>
  <c r="M28" i="2"/>
  <c r="D37" i="2" s="1"/>
  <c r="J28" i="2"/>
  <c r="L28" i="2"/>
  <c r="D36" i="2" s="1"/>
  <c r="I28" i="2"/>
  <c r="D35" i="2" l="1"/>
  <c r="E35" i="2" s="1"/>
  <c r="G35" i="2" s="1"/>
  <c r="D33" i="2"/>
  <c r="E33" i="2" s="1"/>
  <c r="G33" i="2" s="1"/>
  <c r="D34" i="2"/>
  <c r="E34" i="2" s="1"/>
  <c r="G34" i="2" s="1"/>
  <c r="F36" i="2" s="1"/>
  <c r="E36" i="2" s="1"/>
  <c r="G36" i="2" s="1"/>
  <c r="E37" i="2" l="1"/>
  <c r="G37" i="2" s="1"/>
  <c r="E38" i="2"/>
</calcChain>
</file>

<file path=xl/sharedStrings.xml><?xml version="1.0" encoding="utf-8"?>
<sst xmlns="http://schemas.openxmlformats.org/spreadsheetml/2006/main" count="68" uniqueCount="56">
  <si>
    <t>1. Student Loan of 60CR outstanding with average maturity of 5 years and Loan is assumed to be repaid every year equally and the contracted rate of interest is 8% p.a.</t>
  </si>
  <si>
    <t>2. Motor Vehicle Loans of 40CR outstanding with average maturity of 4 years assumed to be repaid every year equally with agreed interest rate of 9%.</t>
  </si>
  <si>
    <t>3. Real Estate Loan of 50CR with outstanding  average maturity of 5 years assumed to be repaid every year equally and promised interest rate of 8%.</t>
  </si>
  <si>
    <t xml:space="preserve"> </t>
  </si>
  <si>
    <t>1 Year - 6.75%</t>
  </si>
  <si>
    <t>2 Year - 7.00%</t>
  </si>
  <si>
    <t>3 Year - 7.50%</t>
  </si>
  <si>
    <t>4 Year - 8.00%</t>
  </si>
  <si>
    <t>5 Year - 8.5%</t>
  </si>
  <si>
    <t>6 Year - 9.00%</t>
  </si>
  <si>
    <t>The present investment interest rate is as follows:</t>
  </si>
  <si>
    <t>The Securitization must be done as per the following criteria</t>
  </si>
  <si>
    <t>AAA - 60% </t>
  </si>
  <si>
    <t>AA   - 20%</t>
  </si>
  <si>
    <t>A -     10%</t>
  </si>
  <si>
    <t>BBB - 10%</t>
  </si>
  <si>
    <t>AAA interest Rate       AA Interest rate       A Interest Rate   BBB Interest rate</t>
  </si>
  <si>
    <t>4 Year - 8.20%                   8.75%                      9.65%                       10.75%</t>
  </si>
  <si>
    <t>5 Year - 8.75%                   9.00%                     10.75%                       11.65%</t>
  </si>
  <si>
    <t>6 Year - 9.25%                  10%                          11.00%                       12.00% </t>
  </si>
  <si>
    <t>Year</t>
  </si>
  <si>
    <t>Rate</t>
  </si>
  <si>
    <t>Required Bond Share</t>
  </si>
  <si>
    <t>Bond</t>
  </si>
  <si>
    <t>Share</t>
  </si>
  <si>
    <t>AAA</t>
  </si>
  <si>
    <t>AA</t>
  </si>
  <si>
    <t>A</t>
  </si>
  <si>
    <t>BBB</t>
  </si>
  <si>
    <t>You are required to complete a Securitization process (assume zero transaction cost for simplicity and Securitization has to be done for the FV of nearest 5CR multiples (lower value - if 97 CR, it should be done 95). You have to follwoing assets for Securitization:</t>
  </si>
  <si>
    <t>Assets to be securitized</t>
  </si>
  <si>
    <t>Student Loans</t>
  </si>
  <si>
    <t>Maturity</t>
  </si>
  <si>
    <t>Amt(in cr)</t>
  </si>
  <si>
    <t>Motor Vehichle</t>
  </si>
  <si>
    <t>Real Estate</t>
  </si>
  <si>
    <t>Cashflow</t>
  </si>
  <si>
    <t>Repayment</t>
  </si>
  <si>
    <t>Payment due</t>
  </si>
  <si>
    <t>Surplus</t>
  </si>
  <si>
    <t>Years Reinvested</t>
  </si>
  <si>
    <t>Reinvestment return</t>
  </si>
  <si>
    <t>Present Investment rate</t>
  </si>
  <si>
    <t>Securitization  Amt</t>
  </si>
  <si>
    <t>Amt</t>
  </si>
  <si>
    <t>PV in crores</t>
  </si>
  <si>
    <t>Reinvestment amt</t>
  </si>
  <si>
    <t>Cashflow from loans</t>
  </si>
  <si>
    <t>Weight:</t>
  </si>
  <si>
    <t>Rating</t>
  </si>
  <si>
    <t>Bond Expiry repayment</t>
  </si>
  <si>
    <t>Profit</t>
  </si>
  <si>
    <t>Years</t>
  </si>
  <si>
    <t>S.No.</t>
  </si>
  <si>
    <t>Cashflow required :</t>
  </si>
  <si>
    <t>Bond yearly repayment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</si>
</sst>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500050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1" fillId="0" borderId="0" xfId="0" applyFont="1"/>
    <xf numFmtId="10" fontId="0" fillId="0" borderId="0" xfId="0" applyNumberFormat="1"/>
    <xf numFmtId="0" fontId="4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9" fontId="0" fillId="0" borderId="0" xfId="0" applyNumberFormat="1"/>
    <xf numFmtId="9" fontId="0" fillId="0" borderId="8" xfId="0" applyNumberFormat="1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9" fontId="0" fillId="0" borderId="3" xfId="0" applyNumberFormat="1" applyBorder="1"/>
    <xf numFmtId="9" fontId="0" fillId="0" borderId="4" xfId="0" applyNumberFormat="1" applyBorder="1"/>
    <xf numFmtId="10" fontId="0" fillId="0" borderId="6" xfId="0" applyNumberFormat="1" applyBorder="1"/>
    <xf numFmtId="9" fontId="0" fillId="0" borderId="6" xfId="0" applyNumberFormat="1" applyBorder="1"/>
    <xf numFmtId="10" fontId="0" fillId="0" borderId="9" xfId="0" applyNumberForma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2" zoomScale="153" zoomScaleNormal="85" workbookViewId="0">
      <selection activeCell="A2" sqref="A2"/>
    </sheetView>
  </sheetViews>
  <sheetFormatPr defaultRowHeight="14.4" x14ac:dyDescent="0.3"/>
  <cols>
    <col min="1" max="1" width="61" customWidth="1"/>
    <col min="3" max="3" width="49.88671875" customWidth="1"/>
  </cols>
  <sheetData>
    <row r="1" spans="1:3" ht="15" x14ac:dyDescent="0.3">
      <c r="A1" s="2"/>
    </row>
    <row r="2" spans="1:3" ht="75" x14ac:dyDescent="0.3">
      <c r="A2" s="1" t="s">
        <v>29</v>
      </c>
      <c r="C2" s="3" t="s">
        <v>10</v>
      </c>
    </row>
    <row r="3" spans="1:3" ht="45" x14ac:dyDescent="0.3">
      <c r="A3" s="1" t="s">
        <v>0</v>
      </c>
      <c r="C3" t="s">
        <v>4</v>
      </c>
    </row>
    <row r="4" spans="1:3" ht="45" x14ac:dyDescent="0.3">
      <c r="A4" s="1" t="s">
        <v>1</v>
      </c>
      <c r="C4" t="s">
        <v>5</v>
      </c>
    </row>
    <row r="5" spans="1:3" ht="45" x14ac:dyDescent="0.3">
      <c r="A5" s="1" t="s">
        <v>2</v>
      </c>
      <c r="C5" t="s">
        <v>6</v>
      </c>
    </row>
    <row r="6" spans="1:3" x14ac:dyDescent="0.3">
      <c r="C6" t="s">
        <v>7</v>
      </c>
    </row>
    <row r="7" spans="1:3" ht="15" x14ac:dyDescent="0.3">
      <c r="A7" s="2" t="s">
        <v>3</v>
      </c>
      <c r="C7" t="s">
        <v>8</v>
      </c>
    </row>
    <row r="8" spans="1:3" x14ac:dyDescent="0.3">
      <c r="C8" t="s">
        <v>9</v>
      </c>
    </row>
    <row r="10" spans="1:3" x14ac:dyDescent="0.3">
      <c r="C10" t="s">
        <v>11</v>
      </c>
    </row>
    <row r="12" spans="1:3" x14ac:dyDescent="0.3">
      <c r="C12" t="s">
        <v>12</v>
      </c>
    </row>
    <row r="13" spans="1:3" x14ac:dyDescent="0.3">
      <c r="C13" t="s">
        <v>13</v>
      </c>
    </row>
    <row r="14" spans="1:3" x14ac:dyDescent="0.3">
      <c r="C14" t="s">
        <v>14</v>
      </c>
    </row>
    <row r="15" spans="1:3" x14ac:dyDescent="0.3">
      <c r="C15" t="s">
        <v>15</v>
      </c>
    </row>
    <row r="20" spans="3:3" ht="30" x14ac:dyDescent="0.3">
      <c r="C20" s="4" t="s">
        <v>16</v>
      </c>
    </row>
    <row r="21" spans="3:3" ht="30" x14ac:dyDescent="0.3">
      <c r="C21" s="4" t="s">
        <v>17</v>
      </c>
    </row>
    <row r="22" spans="3:3" ht="30" x14ac:dyDescent="0.3">
      <c r="C22" s="4" t="s">
        <v>18</v>
      </c>
    </row>
    <row r="23" spans="3:3" ht="30" x14ac:dyDescent="0.3">
      <c r="C2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6E1C-4009-489A-87B1-6545A6721F74}">
  <dimension ref="A1:XFD39"/>
  <sheetViews>
    <sheetView tabSelected="1" zoomScale="95" zoomScaleNormal="129" workbookViewId="0">
      <selection activeCell="M7" sqref="M7"/>
    </sheetView>
  </sheetViews>
  <sheetFormatPr defaultRowHeight="14.4" x14ac:dyDescent="0.3"/>
  <cols>
    <col min="2" max="2" width="13.6640625" bestFit="1" customWidth="1"/>
    <col min="6" max="6" width="18.6640625" bestFit="1" customWidth="1"/>
    <col min="7" max="7" width="16.6640625" bestFit="1" customWidth="1"/>
    <col min="8" max="8" width="14.88671875" bestFit="1" customWidth="1"/>
    <col min="9" max="9" width="10.21875" customWidth="1"/>
    <col min="11" max="11" width="13.6640625" bestFit="1" customWidth="1"/>
  </cols>
  <sheetData>
    <row r="1" spans="1:16 16384:16384" x14ac:dyDescent="0.3">
      <c r="A1" s="5" t="s">
        <v>42</v>
      </c>
      <c r="E1" s="20" t="s">
        <v>22</v>
      </c>
      <c r="F1" s="10"/>
      <c r="G1" s="47" t="s">
        <v>52</v>
      </c>
      <c r="H1" s="47"/>
      <c r="I1" s="49"/>
    </row>
    <row r="2" spans="1:16 16384:16384" x14ac:dyDescent="0.3">
      <c r="A2" t="s">
        <v>20</v>
      </c>
      <c r="B2" t="s">
        <v>21</v>
      </c>
      <c r="E2" s="12" t="s">
        <v>23</v>
      </c>
      <c r="F2" t="s">
        <v>24</v>
      </c>
      <c r="G2">
        <v>4</v>
      </c>
      <c r="H2">
        <v>5</v>
      </c>
      <c r="I2" s="13">
        <v>6</v>
      </c>
      <c r="J2" s="8"/>
    </row>
    <row r="3" spans="1:16 16384:16384" x14ac:dyDescent="0.3">
      <c r="A3">
        <v>1</v>
      </c>
      <c r="B3" s="6">
        <v>6.7500000000000004E-2</v>
      </c>
      <c r="E3" s="12" t="s">
        <v>25</v>
      </c>
      <c r="F3" s="21">
        <v>0.6</v>
      </c>
      <c r="G3" s="6">
        <v>8.2000000000000003E-2</v>
      </c>
      <c r="H3" s="6">
        <v>8.7499999999999994E-2</v>
      </c>
      <c r="I3" s="29">
        <v>9.2499999999999999E-2</v>
      </c>
      <c r="XFD3" s="7"/>
    </row>
    <row r="4" spans="1:16 16384:16384" x14ac:dyDescent="0.3">
      <c r="A4">
        <v>2</v>
      </c>
      <c r="B4" s="6">
        <v>7.0000000000000007E-2</v>
      </c>
      <c r="E4" s="12" t="s">
        <v>26</v>
      </c>
      <c r="F4" s="21">
        <v>0.2</v>
      </c>
      <c r="G4" s="6">
        <v>8.7499999999999994E-2</v>
      </c>
      <c r="H4" s="6">
        <v>0.09</v>
      </c>
      <c r="I4" s="30">
        <v>0.1</v>
      </c>
    </row>
    <row r="5" spans="1:16 16384:16384" x14ac:dyDescent="0.3">
      <c r="A5">
        <v>3</v>
      </c>
      <c r="B5" s="6">
        <v>7.4999999999999997E-2</v>
      </c>
      <c r="E5" s="12" t="s">
        <v>27</v>
      </c>
      <c r="F5" s="21">
        <v>0.1</v>
      </c>
      <c r="G5" s="6">
        <v>9.6500000000000002E-2</v>
      </c>
      <c r="H5" s="6">
        <v>0.1075</v>
      </c>
      <c r="I5" s="29">
        <v>0.11</v>
      </c>
    </row>
    <row r="6" spans="1:16 16384:16384" ht="15" thickBot="1" x14ac:dyDescent="0.35">
      <c r="A6">
        <v>4</v>
      </c>
      <c r="B6" s="6">
        <v>0.08</v>
      </c>
      <c r="E6" s="14" t="s">
        <v>28</v>
      </c>
      <c r="F6" s="22">
        <v>0.1</v>
      </c>
      <c r="G6" s="15">
        <v>0.1075</v>
      </c>
      <c r="H6" s="15">
        <v>0.11650000000000001</v>
      </c>
      <c r="I6" s="31">
        <v>0.12</v>
      </c>
    </row>
    <row r="7" spans="1:16 16384:16384" x14ac:dyDescent="0.3">
      <c r="A7">
        <v>5</v>
      </c>
      <c r="B7" s="6">
        <v>8.5000000000000006E-2</v>
      </c>
    </row>
    <row r="8" spans="1:16 16384:16384" x14ac:dyDescent="0.3">
      <c r="A8">
        <v>6</v>
      </c>
      <c r="B8" s="6">
        <v>0.09</v>
      </c>
    </row>
    <row r="10" spans="1:16 16384:16384" ht="15" thickBot="1" x14ac:dyDescent="0.35"/>
    <row r="11" spans="1:16 16384:16384" x14ac:dyDescent="0.3">
      <c r="A11" s="20" t="s">
        <v>30</v>
      </c>
      <c r="B11" s="10"/>
      <c r="C11" s="10" t="s">
        <v>44</v>
      </c>
      <c r="D11" s="10" t="s">
        <v>21</v>
      </c>
      <c r="E11" s="10" t="s">
        <v>32</v>
      </c>
      <c r="F11" s="11" t="s">
        <v>45</v>
      </c>
      <c r="I11" s="39"/>
      <c r="J11" s="37" t="s">
        <v>53</v>
      </c>
      <c r="K11" s="37" t="s">
        <v>20</v>
      </c>
      <c r="L11" s="37">
        <v>1</v>
      </c>
      <c r="M11" s="37">
        <v>2</v>
      </c>
      <c r="N11" s="37">
        <v>3</v>
      </c>
      <c r="O11" s="37">
        <v>4</v>
      </c>
      <c r="P11" s="38">
        <v>5</v>
      </c>
    </row>
    <row r="12" spans="1:16 16384:16384" x14ac:dyDescent="0.3">
      <c r="A12" s="12">
        <v>1</v>
      </c>
      <c r="B12" t="s">
        <v>31</v>
      </c>
      <c r="C12">
        <v>60</v>
      </c>
      <c r="D12" s="21">
        <v>0.08</v>
      </c>
      <c r="E12">
        <v>5</v>
      </c>
      <c r="F12" s="13">
        <f>C12/(1+D12)^E12</f>
        <v>40.834991822025181</v>
      </c>
      <c r="I12" s="40"/>
      <c r="J12" s="41">
        <v>1</v>
      </c>
      <c r="K12" s="41" t="s">
        <v>31</v>
      </c>
      <c r="L12" s="41">
        <f>$C12*$D12+$C12/$E12</f>
        <v>16.8</v>
      </c>
      <c r="M12" s="41">
        <f>$C12*$D12+$C12/$E12</f>
        <v>16.8</v>
      </c>
      <c r="N12" s="41">
        <f>$C12*$D12+$C12/$E12</f>
        <v>16.8</v>
      </c>
      <c r="O12" s="41">
        <f>$C12*$D12+$C12/$E12</f>
        <v>16.8</v>
      </c>
      <c r="P12" s="42">
        <f>$C12*$D12+$C12/$E12</f>
        <v>16.8</v>
      </c>
    </row>
    <row r="13" spans="1:16 16384:16384" x14ac:dyDescent="0.3">
      <c r="A13" s="12">
        <v>2</v>
      </c>
      <c r="B13" t="s">
        <v>34</v>
      </c>
      <c r="C13">
        <v>40</v>
      </c>
      <c r="D13" s="21">
        <v>0.09</v>
      </c>
      <c r="E13">
        <v>4</v>
      </c>
      <c r="F13" s="13">
        <f>C13/(1+D13)^E13</f>
        <v>28.337008442607857</v>
      </c>
      <c r="I13" s="40"/>
      <c r="J13" s="41">
        <v>2</v>
      </c>
      <c r="K13" s="41" t="s">
        <v>34</v>
      </c>
      <c r="L13" s="41">
        <f t="shared" ref="L13:O14" si="0">$C13*$D13+$C13/$E13</f>
        <v>13.6</v>
      </c>
      <c r="M13" s="41">
        <f t="shared" si="0"/>
        <v>13.6</v>
      </c>
      <c r="N13" s="41">
        <f t="shared" si="0"/>
        <v>13.6</v>
      </c>
      <c r="O13" s="41">
        <f t="shared" si="0"/>
        <v>13.6</v>
      </c>
      <c r="P13" s="42"/>
    </row>
    <row r="14" spans="1:16 16384:16384" ht="15" thickBot="1" x14ac:dyDescent="0.35">
      <c r="A14" s="14">
        <v>3</v>
      </c>
      <c r="B14" s="16" t="s">
        <v>35</v>
      </c>
      <c r="C14" s="16">
        <v>50</v>
      </c>
      <c r="D14" s="22">
        <v>0.08</v>
      </c>
      <c r="E14" s="16">
        <v>5</v>
      </c>
      <c r="F14" s="17">
        <f>C14/(1+D14)^E14</f>
        <v>34.029159851687652</v>
      </c>
      <c r="I14" s="40"/>
      <c r="J14" s="41">
        <v>3</v>
      </c>
      <c r="K14" s="41" t="s">
        <v>35</v>
      </c>
      <c r="L14" s="41">
        <f t="shared" si="0"/>
        <v>14</v>
      </c>
      <c r="M14" s="41">
        <f t="shared" si="0"/>
        <v>14</v>
      </c>
      <c r="N14" s="41">
        <f t="shared" si="0"/>
        <v>14</v>
      </c>
      <c r="O14" s="41">
        <f t="shared" si="0"/>
        <v>14</v>
      </c>
      <c r="P14" s="42">
        <f>$C14*$D14+$C14/$E14</f>
        <v>14</v>
      </c>
    </row>
    <row r="15" spans="1:16 16384:16384" ht="15" thickBot="1" x14ac:dyDescent="0.35">
      <c r="F15" s="23">
        <f>SUM(F12:F14)</f>
        <v>103.20116011632069</v>
      </c>
      <c r="I15" s="32" t="s">
        <v>47</v>
      </c>
      <c r="J15" s="33"/>
      <c r="K15" s="33"/>
      <c r="L15" s="43">
        <f>SUM(L12:L14)</f>
        <v>44.4</v>
      </c>
      <c r="M15" s="44">
        <f t="shared" ref="M15:P15" si="1">SUM(M12:M14)</f>
        <v>44.4</v>
      </c>
      <c r="N15" s="44">
        <f t="shared" si="1"/>
        <v>44.4</v>
      </c>
      <c r="O15" s="44">
        <f t="shared" si="1"/>
        <v>44.4</v>
      </c>
      <c r="P15" s="45">
        <f t="shared" si="1"/>
        <v>30.8</v>
      </c>
    </row>
    <row r="17" spans="1:14" x14ac:dyDescent="0.3">
      <c r="D17" s="34" t="s">
        <v>43</v>
      </c>
      <c r="E17" s="34"/>
      <c r="F17" s="5">
        <f>ROUND(F15,-1)</f>
        <v>100</v>
      </c>
    </row>
    <row r="20" spans="1:14" ht="15" thickBot="1" x14ac:dyDescent="0.35"/>
    <row r="21" spans="1:14" ht="15" thickBot="1" x14ac:dyDescent="0.35">
      <c r="A21" s="5"/>
      <c r="B21" s="5"/>
      <c r="C21" s="33" t="s">
        <v>55</v>
      </c>
      <c r="D21" s="33"/>
      <c r="E21" s="33"/>
      <c r="I21" s="48" t="s">
        <v>38</v>
      </c>
      <c r="J21" s="47"/>
      <c r="K21" s="47"/>
      <c r="L21" s="47"/>
      <c r="M21" s="47"/>
      <c r="N21" s="49"/>
    </row>
    <row r="22" spans="1:14" ht="15" thickBot="1" x14ac:dyDescent="0.35">
      <c r="A22" s="9"/>
      <c r="B22" s="10"/>
      <c r="C22" s="26" t="s">
        <v>48</v>
      </c>
      <c r="D22" s="27">
        <v>0.4</v>
      </c>
      <c r="E22" s="27">
        <v>0.4</v>
      </c>
      <c r="F22" s="28">
        <v>0.2</v>
      </c>
      <c r="I22" s="32"/>
      <c r="J22" s="33"/>
      <c r="K22" s="33"/>
      <c r="L22" s="33"/>
      <c r="M22" s="33"/>
      <c r="N22" s="50"/>
    </row>
    <row r="23" spans="1:14" x14ac:dyDescent="0.3">
      <c r="A23" s="12" t="s">
        <v>49</v>
      </c>
      <c r="B23" t="s">
        <v>24</v>
      </c>
      <c r="C23" t="s">
        <v>33</v>
      </c>
      <c r="D23">
        <v>4</v>
      </c>
      <c r="E23">
        <v>5</v>
      </c>
      <c r="F23" s="13">
        <v>6</v>
      </c>
      <c r="I23" s="12">
        <v>1</v>
      </c>
      <c r="J23" s="46">
        <v>2</v>
      </c>
      <c r="K23" s="46">
        <v>3</v>
      </c>
      <c r="L23" s="46">
        <v>4</v>
      </c>
      <c r="M23" s="46">
        <v>5</v>
      </c>
      <c r="N23" s="13">
        <v>6</v>
      </c>
    </row>
    <row r="24" spans="1:14" x14ac:dyDescent="0.3">
      <c r="A24" s="12" t="s">
        <v>25</v>
      </c>
      <c r="B24" s="21">
        <v>0.6</v>
      </c>
      <c r="C24">
        <f>$F$17*B24</f>
        <v>60</v>
      </c>
      <c r="D24">
        <f>G3*$C24*D$22</f>
        <v>1.968</v>
      </c>
      <c r="E24">
        <f t="shared" ref="E24:F24" si="2">H3*$C24*E$22</f>
        <v>2.1</v>
      </c>
      <c r="F24" s="13">
        <f t="shared" si="2"/>
        <v>1.1100000000000001</v>
      </c>
      <c r="I24" s="12">
        <f t="shared" ref="I24:L27" si="3">SUM($D24:$F24)</f>
        <v>5.1779999999999999</v>
      </c>
      <c r="J24">
        <f t="shared" si="3"/>
        <v>5.1779999999999999</v>
      </c>
      <c r="K24">
        <f t="shared" si="3"/>
        <v>5.1779999999999999</v>
      </c>
      <c r="L24">
        <f t="shared" si="3"/>
        <v>5.1779999999999999</v>
      </c>
      <c r="M24">
        <f>SUM(E24:F24)</f>
        <v>3.21</v>
      </c>
      <c r="N24" s="13">
        <f>F24</f>
        <v>1.1100000000000001</v>
      </c>
    </row>
    <row r="25" spans="1:14" x14ac:dyDescent="0.3">
      <c r="A25" s="12" t="s">
        <v>26</v>
      </c>
      <c r="B25" s="21">
        <v>0.2</v>
      </c>
      <c r="C25">
        <f t="shared" ref="C25:C27" si="4">$F$17*B25</f>
        <v>20</v>
      </c>
      <c r="D25">
        <f t="shared" ref="D25:D27" si="5">G4*$C25*D$22</f>
        <v>0.70000000000000007</v>
      </c>
      <c r="E25">
        <f t="shared" ref="E25:E27" si="6">H4*$C25*E$22</f>
        <v>0.72</v>
      </c>
      <c r="F25" s="13">
        <f t="shared" ref="F25:F27" si="7">I4*$C25*F$22</f>
        <v>0.4</v>
      </c>
      <c r="I25" s="12">
        <f t="shared" si="3"/>
        <v>1.8199999999999998</v>
      </c>
      <c r="J25">
        <f t="shared" si="3"/>
        <v>1.8199999999999998</v>
      </c>
      <c r="K25">
        <f t="shared" si="3"/>
        <v>1.8199999999999998</v>
      </c>
      <c r="L25">
        <f t="shared" si="3"/>
        <v>1.8199999999999998</v>
      </c>
      <c r="M25">
        <f>SUM(E25:F25)</f>
        <v>1.1200000000000001</v>
      </c>
      <c r="N25" s="13">
        <f>F25</f>
        <v>0.4</v>
      </c>
    </row>
    <row r="26" spans="1:14" x14ac:dyDescent="0.3">
      <c r="A26" s="12" t="s">
        <v>27</v>
      </c>
      <c r="B26" s="21">
        <v>0.1</v>
      </c>
      <c r="C26">
        <f t="shared" si="4"/>
        <v>10</v>
      </c>
      <c r="D26">
        <f t="shared" si="5"/>
        <v>0.38600000000000007</v>
      </c>
      <c r="E26">
        <f t="shared" si="6"/>
        <v>0.43</v>
      </c>
      <c r="F26" s="13">
        <f t="shared" si="7"/>
        <v>0.22000000000000003</v>
      </c>
      <c r="I26" s="12">
        <f t="shared" si="3"/>
        <v>1.036</v>
      </c>
      <c r="J26">
        <f t="shared" si="3"/>
        <v>1.036</v>
      </c>
      <c r="K26">
        <f t="shared" si="3"/>
        <v>1.036</v>
      </c>
      <c r="L26">
        <f t="shared" si="3"/>
        <v>1.036</v>
      </c>
      <c r="M26">
        <f>SUM(E26:F26)</f>
        <v>0.65</v>
      </c>
      <c r="N26" s="13">
        <f>F26</f>
        <v>0.22000000000000003</v>
      </c>
    </row>
    <row r="27" spans="1:14" ht="15" thickBot="1" x14ac:dyDescent="0.35">
      <c r="A27" s="14" t="s">
        <v>28</v>
      </c>
      <c r="B27" s="22">
        <v>0.1</v>
      </c>
      <c r="C27" s="16">
        <f t="shared" si="4"/>
        <v>10</v>
      </c>
      <c r="D27" s="16">
        <f t="shared" si="5"/>
        <v>0.43</v>
      </c>
      <c r="E27" s="16">
        <f t="shared" si="6"/>
        <v>0.46600000000000003</v>
      </c>
      <c r="F27" s="17">
        <f t="shared" si="7"/>
        <v>0.24</v>
      </c>
      <c r="I27" s="12">
        <f t="shared" si="3"/>
        <v>1.1360000000000001</v>
      </c>
      <c r="J27">
        <f t="shared" si="3"/>
        <v>1.1360000000000001</v>
      </c>
      <c r="K27">
        <f t="shared" si="3"/>
        <v>1.1360000000000001</v>
      </c>
      <c r="L27">
        <f t="shared" si="3"/>
        <v>1.1360000000000001</v>
      </c>
      <c r="M27">
        <f>SUM(E27:F27)</f>
        <v>0.70599999999999996</v>
      </c>
      <c r="N27" s="13">
        <f>F27</f>
        <v>0.24</v>
      </c>
    </row>
    <row r="28" spans="1:14" ht="15" thickBot="1" x14ac:dyDescent="0.35">
      <c r="I28" s="14">
        <f t="shared" ref="I28:N28" si="8">SUM(I24:I27)</f>
        <v>9.1699999999999982</v>
      </c>
      <c r="J28" s="16">
        <f t="shared" si="8"/>
        <v>9.1699999999999982</v>
      </c>
      <c r="K28" s="16">
        <f t="shared" si="8"/>
        <v>9.1699999999999982</v>
      </c>
      <c r="L28" s="24">
        <f t="shared" si="8"/>
        <v>9.1699999999999982</v>
      </c>
      <c r="M28" s="24">
        <f t="shared" si="8"/>
        <v>5.6859999999999999</v>
      </c>
      <c r="N28" s="25">
        <f t="shared" si="8"/>
        <v>1.9700000000000002</v>
      </c>
    </row>
    <row r="29" spans="1:14" ht="15" thickBot="1" x14ac:dyDescent="0.35">
      <c r="J29" s="35" t="s">
        <v>50</v>
      </c>
      <c r="K29" s="36"/>
      <c r="L29" s="18">
        <f>$F$17*D$22</f>
        <v>40</v>
      </c>
      <c r="M29" s="18">
        <f t="shared" ref="M29:N29" si="9">$F$17*E$22</f>
        <v>40</v>
      </c>
      <c r="N29" s="19">
        <f t="shared" si="9"/>
        <v>20</v>
      </c>
    </row>
    <row r="30" spans="1:14" x14ac:dyDescent="0.3">
      <c r="A30" s="34" t="s">
        <v>54</v>
      </c>
      <c r="B30" s="34"/>
    </row>
    <row r="31" spans="1:14" ht="15" thickBot="1" x14ac:dyDescent="0.35"/>
    <row r="32" spans="1:14" x14ac:dyDescent="0.3">
      <c r="A32" s="9" t="s">
        <v>20</v>
      </c>
      <c r="B32" s="10" t="s">
        <v>21</v>
      </c>
      <c r="C32" s="10" t="s">
        <v>36</v>
      </c>
      <c r="D32" s="10" t="s">
        <v>37</v>
      </c>
      <c r="E32" s="10" t="s">
        <v>39</v>
      </c>
      <c r="F32" s="10" t="s">
        <v>41</v>
      </c>
      <c r="G32" s="10" t="s">
        <v>46</v>
      </c>
      <c r="H32" s="11" t="s">
        <v>40</v>
      </c>
    </row>
    <row r="33" spans="1:8" x14ac:dyDescent="0.3">
      <c r="A33" s="12">
        <v>1</v>
      </c>
      <c r="B33" s="6">
        <v>6.7500000000000004E-2</v>
      </c>
      <c r="C33">
        <v>44.4</v>
      </c>
      <c r="D33">
        <f>$L$28</f>
        <v>9.1699999999999982</v>
      </c>
      <c r="E33">
        <f t="shared" ref="E33:E38" si="10">C33-D33+F33</f>
        <v>35.230000000000004</v>
      </c>
      <c r="G33">
        <f>E33*(1+B38)^H33</f>
        <v>54.205721931127023</v>
      </c>
      <c r="H33" s="13">
        <v>5</v>
      </c>
    </row>
    <row r="34" spans="1:8" x14ac:dyDescent="0.3">
      <c r="A34" s="12">
        <v>2</v>
      </c>
      <c r="B34" s="6">
        <v>7.0000000000000007E-2</v>
      </c>
      <c r="C34">
        <v>44.4</v>
      </c>
      <c r="D34">
        <f>$L$28</f>
        <v>9.1699999999999982</v>
      </c>
      <c r="E34">
        <f t="shared" si="10"/>
        <v>35.230000000000004</v>
      </c>
      <c r="G34">
        <f>E34*(1+B35)^H34</f>
        <v>40.712668749999999</v>
      </c>
      <c r="H34" s="13">
        <v>2</v>
      </c>
    </row>
    <row r="35" spans="1:8" x14ac:dyDescent="0.3">
      <c r="A35" s="12">
        <v>3</v>
      </c>
      <c r="B35" s="6">
        <v>7.4999999999999997E-2</v>
      </c>
      <c r="C35">
        <v>44.4</v>
      </c>
      <c r="D35">
        <f>$L$28</f>
        <v>9.1699999999999982</v>
      </c>
      <c r="E35">
        <f t="shared" si="10"/>
        <v>35.230000000000004</v>
      </c>
      <c r="G35">
        <f>E35*(1+B35)^H35</f>
        <v>40.712668749999999</v>
      </c>
      <c r="H35" s="13">
        <v>2</v>
      </c>
    </row>
    <row r="36" spans="1:8" x14ac:dyDescent="0.3">
      <c r="A36" s="12">
        <v>4</v>
      </c>
      <c r="B36" s="6">
        <v>0.08</v>
      </c>
      <c r="C36">
        <v>44.4</v>
      </c>
      <c r="D36">
        <f>$L$28+$L$29</f>
        <v>49.17</v>
      </c>
      <c r="E36">
        <f t="shared" si="10"/>
        <v>35.942668749999996</v>
      </c>
      <c r="F36">
        <f>G34</f>
        <v>40.712668749999999</v>
      </c>
      <c r="G36">
        <f>E36*(1+B35)^H36</f>
        <v>44.651465067285145</v>
      </c>
      <c r="H36" s="13">
        <v>3</v>
      </c>
    </row>
    <row r="37" spans="1:8" ht="15" thickBot="1" x14ac:dyDescent="0.35">
      <c r="A37" s="12">
        <v>5</v>
      </c>
      <c r="B37" s="6">
        <v>8.5000000000000006E-2</v>
      </c>
      <c r="C37">
        <v>30.8</v>
      </c>
      <c r="D37">
        <f>$M$28+$M$29</f>
        <v>45.686</v>
      </c>
      <c r="E37">
        <f t="shared" si="10"/>
        <v>25.82666875</v>
      </c>
      <c r="F37">
        <f>G35</f>
        <v>40.712668749999999</v>
      </c>
      <c r="G37">
        <f>E37*(1+B34)^H37</f>
        <v>29.568953051874999</v>
      </c>
      <c r="H37" s="13">
        <v>2</v>
      </c>
    </row>
    <row r="38" spans="1:8" ht="15" thickBot="1" x14ac:dyDescent="0.35">
      <c r="A38" s="14">
        <v>6</v>
      </c>
      <c r="B38" s="15">
        <v>0.09</v>
      </c>
      <c r="C38" s="16"/>
      <c r="D38" s="16">
        <f>$N$28+$N$29</f>
        <v>21.97</v>
      </c>
      <c r="E38" s="23">
        <f t="shared" si="10"/>
        <v>32.235721931127024</v>
      </c>
      <c r="F38" s="16">
        <f>G33</f>
        <v>54.205721931127023</v>
      </c>
      <c r="G38" s="16"/>
      <c r="H38" s="17"/>
    </row>
    <row r="39" spans="1:8" x14ac:dyDescent="0.3">
      <c r="E39" t="s">
        <v>51</v>
      </c>
    </row>
  </sheetData>
  <mergeCells count="7">
    <mergeCell ref="A30:B30"/>
    <mergeCell ref="I15:K15"/>
    <mergeCell ref="D17:E17"/>
    <mergeCell ref="J29:K29"/>
    <mergeCell ref="C21:E21"/>
    <mergeCell ref="G1:I1"/>
    <mergeCell ref="I21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Securitization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Anumoy Modak</cp:lastModifiedBy>
  <dcterms:created xsi:type="dcterms:W3CDTF">2015-06-05T18:17:20Z</dcterms:created>
  <dcterms:modified xsi:type="dcterms:W3CDTF">2024-10-28T06:53:34Z</dcterms:modified>
</cp:coreProperties>
</file>