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vey\Desktop\other\aqcast_Admin\DataManagement\"/>
    </mc:Choice>
  </mc:AlternateContent>
  <xr:revisionPtr revIDLastSave="0" documentId="13_ncr:1_{891DDA50-5CDF-4B4D-A2D4-627AB31CECFB}" xr6:coauthVersionLast="45" xr6:coauthVersionMax="45" xr10:uidLastSave="{00000000-0000-0000-0000-000000000000}"/>
  <bookViews>
    <workbookView xWindow="-108" yWindow="-108" windowWidth="23256" windowHeight="12576" xr2:uid="{DC5FA937-E9A4-4397-9429-2F5763C97308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1" l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D42" i="1"/>
  <c r="E40" i="1"/>
  <c r="D40" i="1"/>
  <c r="E39" i="1"/>
  <c r="D39" i="1"/>
</calcChain>
</file>

<file path=xl/sharedStrings.xml><?xml version="1.0" encoding="utf-8"?>
<sst xmlns="http://schemas.openxmlformats.org/spreadsheetml/2006/main" count="113" uniqueCount="71">
  <si>
    <t>Instructions:</t>
  </si>
  <si>
    <t>2. Always save final reports, scripts, project flow instructions and notes</t>
  </si>
  <si>
    <t>4. Use the cost comparison at the bottom to estimate if it would be cost effective to archive or recreate the data at a later date. For AWS only. (input fields are blue)</t>
  </si>
  <si>
    <t>What is the overall purpose of project? (Client, Publication, Production/Sales)</t>
  </si>
  <si>
    <t>What model was used and what version?</t>
  </si>
  <si>
    <t>Does the client or publisher have data archive requirements?</t>
  </si>
  <si>
    <t>Can any files for archiving be compressed?</t>
  </si>
  <si>
    <t>Rubric</t>
  </si>
  <si>
    <t>Category</t>
  </si>
  <si>
    <t>Don't Archive</t>
  </si>
  <si>
    <t>Model</t>
  </si>
  <si>
    <t>Is the model easy to use/setup or is it containerized?</t>
  </si>
  <si>
    <t>Was it run on AWS or local (i.e. AER rotor)?</t>
  </si>
  <si>
    <t>Inputs</t>
  </si>
  <si>
    <t>Is the input data used as downloaded?</t>
  </si>
  <si>
    <t>Is the data easily reproduced with scripts?</t>
  </si>
  <si>
    <t>Is there well documented process flow and file locations/script locations?</t>
  </si>
  <si>
    <t>Are these intermediate files?</t>
  </si>
  <si>
    <t>Is this dataset needed for something else (i.e. other proj or user)?</t>
  </si>
  <si>
    <t>Was there a large amount of human effort to gather/process/prepare this data for use?</t>
  </si>
  <si>
    <t>Is this used for production (i.e. sold)?</t>
  </si>
  <si>
    <t>Will this data need to be retrieved after it's final deliverable? (To base type of archive.)</t>
  </si>
  <si>
    <t>Is there overall well documented process flow and file locations/script locations?</t>
  </si>
  <si>
    <t>Will the data need to be rerun due to newer versions?</t>
  </si>
  <si>
    <t>Cost Comparison</t>
  </si>
  <si>
    <t>Storage</t>
  </si>
  <si>
    <t>Size (GB)</t>
  </si>
  <si>
    <t>$/Month (accessible)</t>
  </si>
  <si>
    <t>$/Month (deep storage)</t>
  </si>
  <si>
    <t>Input Data</t>
  </si>
  <si>
    <t>output data</t>
  </si>
  <si>
    <t>Labor Hours to Recreate</t>
  </si>
  <si>
    <t>Compute</t>
  </si>
  <si>
    <t>hours</t>
  </si>
  <si>
    <t>*for data creation</t>
  </si>
  <si>
    <t>Instance Type</t>
  </si>
  <si>
    <t>vCPU</t>
  </si>
  <si>
    <t>Memory GiB</t>
  </si>
  <si>
    <t>Spot price</t>
  </si>
  <si>
    <t>on-demand</t>
  </si>
  <si>
    <t>c5.large</t>
  </si>
  <si>
    <t>c5.xlarge</t>
  </si>
  <si>
    <t>c5.2xlarge</t>
  </si>
  <si>
    <t>c5.4xlarge</t>
  </si>
  <si>
    <t>r5.4xlarge</t>
  </si>
  <si>
    <t>c5.9xlarge</t>
  </si>
  <si>
    <t>r5.12xlarge</t>
  </si>
  <si>
    <t>c5.18xlarge</t>
  </si>
  <si>
    <t xml:space="preserve">Outputs </t>
  </si>
  <si>
    <t>General</t>
  </si>
  <si>
    <t>Is the input data publically available in a long-term archive?</t>
  </si>
  <si>
    <t>Answer</t>
  </si>
  <si>
    <t>Archive</t>
  </si>
  <si>
    <t>Is the model publically available?</t>
  </si>
  <si>
    <t>Is the model used as is?</t>
  </si>
  <si>
    <t>If "Yes"</t>
  </si>
  <si>
    <t>If "No"</t>
  </si>
  <si>
    <t>If "Kinda"</t>
  </si>
  <si>
    <r>
      <t xml:space="preserve">Archive </t>
    </r>
    <r>
      <rPr>
        <b/>
        <sz val="11"/>
        <color theme="1"/>
        <rFont val="Calibri"/>
        <family val="2"/>
        <scheme val="minor"/>
      </rPr>
      <t>(stop here)</t>
    </r>
  </si>
  <si>
    <t>Galcier/Deep Glacier</t>
  </si>
  <si>
    <t>Standard (small files), Intel Tier (larger filse)</t>
  </si>
  <si>
    <t>Review as Inputs and Outputs above</t>
  </si>
  <si>
    <t>Archive changes and scripts</t>
  </si>
  <si>
    <t>Archive notes and locations</t>
  </si>
  <si>
    <t>Archive instructions to access</t>
  </si>
  <si>
    <t>Think about effort vs data size (see table below)</t>
  </si>
  <si>
    <t>Create it</t>
  </si>
  <si>
    <t>3. Intermediate files should be reviewed as inputs and outputs.</t>
  </si>
  <si>
    <t>Project Overall Questions</t>
  </si>
  <si>
    <t>5. Have the "Project Overall Questions"  in mind when reviewing the Rubric.</t>
  </si>
  <si>
    <t>1. Use the Rubric for each stage in project (i.e. Each model or data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</si>
</sst>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5" fillId="0" borderId="1" xfId="0" applyFont="1" applyBorder="1"/>
    <xf numFmtId="0" fontId="5" fillId="0" borderId="2" xfId="0" applyFont="1" applyBorder="1"/>
    <xf numFmtId="0" fontId="0" fillId="0" borderId="4" xfId="0" applyBorder="1" applyAlignment="1">
      <alignment horizontal="right"/>
    </xf>
    <xf numFmtId="164" fontId="0" fillId="3" borderId="0" xfId="1" applyNumberFormat="1" applyFont="1" applyFill="1" applyBorder="1"/>
    <xf numFmtId="44" fontId="0" fillId="0" borderId="0" xfId="2" applyFont="1" applyBorder="1" applyProtection="1"/>
    <xf numFmtId="0" fontId="5" fillId="0" borderId="4" xfId="0" applyFont="1" applyBorder="1"/>
    <xf numFmtId="165" fontId="0" fillId="0" borderId="0" xfId="2" applyNumberFormat="1" applyFont="1" applyBorder="1" applyProtection="1"/>
    <xf numFmtId="0" fontId="0" fillId="3" borderId="0" xfId="0" applyFill="1"/>
    <xf numFmtId="0" fontId="5" fillId="0" borderId="4" xfId="0" applyFont="1" applyBorder="1" applyAlignment="1">
      <alignment horizontal="right"/>
    </xf>
    <xf numFmtId="0" fontId="5" fillId="0" borderId="0" xfId="0" applyFont="1"/>
    <xf numFmtId="0" fontId="5" fillId="0" borderId="5" xfId="0" applyFont="1" applyBorder="1"/>
    <xf numFmtId="165" fontId="0" fillId="0" borderId="0" xfId="2" applyNumberFormat="1" applyFont="1" applyBorder="1"/>
    <xf numFmtId="165" fontId="0" fillId="0" borderId="5" xfId="2" applyNumberFormat="1" applyFont="1" applyBorder="1"/>
    <xf numFmtId="0" fontId="0" fillId="0" borderId="6" xfId="0" applyBorder="1" applyAlignment="1">
      <alignment horizontal="right"/>
    </xf>
    <xf numFmtId="165" fontId="0" fillId="0" borderId="7" xfId="2" applyNumberFormat="1" applyFont="1" applyBorder="1"/>
    <xf numFmtId="165" fontId="0" fillId="0" borderId="8" xfId="2" applyNumberFormat="1" applyFont="1" applyBorder="1"/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5" fillId="0" borderId="0" xfId="0" applyFont="1" applyBorder="1"/>
    <xf numFmtId="0" fontId="0" fillId="0" borderId="0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3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01D4-38EA-49BB-B78D-6832FB0F9166}">
  <dimension ref="B1:G53"/>
  <sheetViews>
    <sheetView tabSelected="1" topLeftCell="A13" zoomScale="80" zoomScaleNormal="80" workbookViewId="0">
      <selection activeCell="C9" sqref="C9"/>
    </sheetView>
  </sheetViews>
  <sheetFormatPr defaultRowHeight="14.4" x14ac:dyDescent="0.3"/>
  <cols>
    <col min="2" max="2" width="69.6640625" bestFit="1" customWidth="1"/>
    <col min="3" max="3" width="8.88671875" bestFit="1" customWidth="1"/>
    <col min="4" max="4" width="19.5546875" bestFit="1" customWidth="1"/>
    <col min="5" max="5" width="22.44140625" bestFit="1" customWidth="1"/>
    <col min="6" max="6" width="19" bestFit="1" customWidth="1"/>
    <col min="7" max="7" width="43.33203125" bestFit="1" customWidth="1"/>
    <col min="9" max="9" width="20.109375" customWidth="1"/>
    <col min="10" max="10" width="18.21875" bestFit="1" customWidth="1"/>
    <col min="11" max="11" width="15.6640625" bestFit="1" customWidth="1"/>
  </cols>
  <sheetData>
    <row r="1" spans="2:7" x14ac:dyDescent="0.3">
      <c r="B1" s="1" t="s">
        <v>0</v>
      </c>
      <c r="D1" s="2"/>
    </row>
    <row r="2" spans="2:7" x14ac:dyDescent="0.3">
      <c r="B2" t="s">
        <v>70</v>
      </c>
    </row>
    <row r="3" spans="2:7" x14ac:dyDescent="0.3">
      <c r="B3" t="s">
        <v>1</v>
      </c>
    </row>
    <row r="4" spans="2:7" x14ac:dyDescent="0.3">
      <c r="B4" t="s">
        <v>67</v>
      </c>
    </row>
    <row r="5" spans="2:7" ht="43.8" customHeight="1" x14ac:dyDescent="0.3">
      <c r="B5" s="26" t="s">
        <v>2</v>
      </c>
    </row>
    <row r="6" spans="2:7" x14ac:dyDescent="0.3">
      <c r="B6" t="s">
        <v>69</v>
      </c>
    </row>
    <row r="8" spans="2:7" x14ac:dyDescent="0.3">
      <c r="B8" s="1" t="s">
        <v>68</v>
      </c>
    </row>
    <row r="9" spans="2:7" x14ac:dyDescent="0.3">
      <c r="B9" t="s">
        <v>3</v>
      </c>
    </row>
    <row r="10" spans="2:7" x14ac:dyDescent="0.3">
      <c r="B10" t="s">
        <v>4</v>
      </c>
    </row>
    <row r="11" spans="2:7" x14ac:dyDescent="0.3">
      <c r="B11" t="s">
        <v>5</v>
      </c>
    </row>
    <row r="12" spans="2:7" x14ac:dyDescent="0.3">
      <c r="B12" t="s">
        <v>6</v>
      </c>
    </row>
    <row r="13" spans="2:7" x14ac:dyDescent="0.3">
      <c r="B13" t="s">
        <v>12</v>
      </c>
    </row>
    <row r="14" spans="2:7" x14ac:dyDescent="0.3">
      <c r="B14" s="27" t="s">
        <v>23</v>
      </c>
    </row>
    <row r="15" spans="2:7" x14ac:dyDescent="0.3">
      <c r="B15" s="27"/>
    </row>
    <row r="16" spans="2:7" x14ac:dyDescent="0.3">
      <c r="B16" s="1" t="s">
        <v>7</v>
      </c>
      <c r="C16" s="1" t="s">
        <v>8</v>
      </c>
      <c r="D16" s="1" t="s">
        <v>51</v>
      </c>
      <c r="E16" s="1" t="s">
        <v>55</v>
      </c>
      <c r="F16" s="1" t="s">
        <v>56</v>
      </c>
      <c r="G16" s="1" t="s">
        <v>57</v>
      </c>
    </row>
    <row r="17" spans="2:7" x14ac:dyDescent="0.3">
      <c r="B17" s="3" t="s">
        <v>53</v>
      </c>
      <c r="C17" s="4" t="s">
        <v>10</v>
      </c>
      <c r="D17" s="34"/>
      <c r="E17" s="4" t="s">
        <v>9</v>
      </c>
      <c r="F17" s="4" t="s">
        <v>52</v>
      </c>
      <c r="G17" s="37"/>
    </row>
    <row r="18" spans="2:7" x14ac:dyDescent="0.3">
      <c r="B18" s="6" t="s">
        <v>54</v>
      </c>
      <c r="C18" s="27" t="s">
        <v>10</v>
      </c>
      <c r="D18" s="35"/>
      <c r="E18" s="27" t="s">
        <v>9</v>
      </c>
      <c r="F18" s="32" t="s">
        <v>52</v>
      </c>
      <c r="G18" s="7" t="s">
        <v>62</v>
      </c>
    </row>
    <row r="19" spans="2:7" x14ac:dyDescent="0.3">
      <c r="B19" s="6" t="s">
        <v>11</v>
      </c>
      <c r="C19" s="27" t="s">
        <v>10</v>
      </c>
      <c r="D19" s="35"/>
      <c r="E19" s="27" t="s">
        <v>9</v>
      </c>
      <c r="F19" s="27" t="s">
        <v>52</v>
      </c>
      <c r="G19" s="7" t="s">
        <v>63</v>
      </c>
    </row>
    <row r="20" spans="2:7" x14ac:dyDescent="0.3">
      <c r="B20" s="39"/>
      <c r="C20" s="40"/>
      <c r="D20" s="40"/>
      <c r="E20" s="40"/>
      <c r="F20" s="40"/>
      <c r="G20" s="41"/>
    </row>
    <row r="21" spans="2:7" x14ac:dyDescent="0.3">
      <c r="B21" s="6" t="s">
        <v>50</v>
      </c>
      <c r="C21" s="27" t="s">
        <v>13</v>
      </c>
      <c r="D21" s="35"/>
      <c r="E21" s="27" t="s">
        <v>9</v>
      </c>
      <c r="F21" s="32" t="s">
        <v>52</v>
      </c>
      <c r="G21" s="7" t="s">
        <v>64</v>
      </c>
    </row>
    <row r="22" spans="2:7" x14ac:dyDescent="0.3">
      <c r="B22" s="6" t="s">
        <v>14</v>
      </c>
      <c r="C22" s="27" t="s">
        <v>13</v>
      </c>
      <c r="D22" s="35"/>
      <c r="E22" s="27" t="s">
        <v>9</v>
      </c>
      <c r="F22" s="32" t="s">
        <v>52</v>
      </c>
      <c r="G22" s="33"/>
    </row>
    <row r="23" spans="2:7" x14ac:dyDescent="0.3">
      <c r="B23" s="6" t="s">
        <v>15</v>
      </c>
      <c r="C23" s="27" t="s">
        <v>13</v>
      </c>
      <c r="D23" s="35"/>
      <c r="E23" s="27" t="s">
        <v>9</v>
      </c>
      <c r="F23" s="32" t="s">
        <v>52</v>
      </c>
      <c r="G23" s="7" t="s">
        <v>65</v>
      </c>
    </row>
    <row r="24" spans="2:7" x14ac:dyDescent="0.3">
      <c r="B24" s="6" t="s">
        <v>16</v>
      </c>
      <c r="C24" s="27" t="s">
        <v>13</v>
      </c>
      <c r="D24" s="35"/>
      <c r="E24" s="27" t="s">
        <v>9</v>
      </c>
      <c r="F24" s="32" t="s">
        <v>66</v>
      </c>
      <c r="G24" s="33"/>
    </row>
    <row r="25" spans="2:7" x14ac:dyDescent="0.3">
      <c r="B25" s="6" t="s">
        <v>18</v>
      </c>
      <c r="C25" s="27" t="s">
        <v>13</v>
      </c>
      <c r="D25" s="35"/>
      <c r="E25" s="32" t="s">
        <v>52</v>
      </c>
      <c r="F25" s="27" t="s">
        <v>9</v>
      </c>
      <c r="G25" s="33"/>
    </row>
    <row r="26" spans="2:7" ht="28.8" x14ac:dyDescent="0.3">
      <c r="B26" s="8" t="s">
        <v>19</v>
      </c>
      <c r="C26" s="27" t="s">
        <v>13</v>
      </c>
      <c r="D26" s="35"/>
      <c r="E26" s="32" t="s">
        <v>52</v>
      </c>
      <c r="F26" s="27" t="s">
        <v>9</v>
      </c>
      <c r="G26" s="7" t="s">
        <v>65</v>
      </c>
    </row>
    <row r="27" spans="2:7" x14ac:dyDescent="0.3">
      <c r="B27" s="39"/>
      <c r="C27" s="40"/>
      <c r="D27" s="40"/>
      <c r="E27" s="40"/>
      <c r="F27" s="40"/>
      <c r="G27" s="41"/>
    </row>
    <row r="28" spans="2:7" x14ac:dyDescent="0.3">
      <c r="B28" s="6" t="s">
        <v>20</v>
      </c>
      <c r="C28" s="27" t="s">
        <v>48</v>
      </c>
      <c r="D28" s="35"/>
      <c r="E28" s="32" t="s">
        <v>58</v>
      </c>
      <c r="F28" s="27" t="s">
        <v>9</v>
      </c>
      <c r="G28" s="33"/>
    </row>
    <row r="29" spans="2:7" x14ac:dyDescent="0.3">
      <c r="B29" s="6" t="s">
        <v>15</v>
      </c>
      <c r="C29" s="27" t="s">
        <v>48</v>
      </c>
      <c r="D29" s="35"/>
      <c r="E29" s="27" t="s">
        <v>9</v>
      </c>
      <c r="F29" s="32" t="s">
        <v>52</v>
      </c>
      <c r="G29" s="7" t="s">
        <v>65</v>
      </c>
    </row>
    <row r="30" spans="2:7" x14ac:dyDescent="0.3">
      <c r="B30" s="6" t="s">
        <v>16</v>
      </c>
      <c r="C30" s="27" t="s">
        <v>48</v>
      </c>
      <c r="D30" s="35"/>
      <c r="E30" s="27" t="s">
        <v>9</v>
      </c>
      <c r="F30" s="32" t="s">
        <v>66</v>
      </c>
      <c r="G30" s="33"/>
    </row>
    <row r="31" spans="2:7" ht="28.8" x14ac:dyDescent="0.3">
      <c r="B31" s="8" t="s">
        <v>19</v>
      </c>
      <c r="C31" s="27" t="s">
        <v>48</v>
      </c>
      <c r="D31" s="35"/>
      <c r="E31" s="32" t="s">
        <v>52</v>
      </c>
      <c r="F31" s="27" t="s">
        <v>9</v>
      </c>
      <c r="G31" s="7" t="s">
        <v>65</v>
      </c>
    </row>
    <row r="32" spans="2:7" x14ac:dyDescent="0.3">
      <c r="B32" s="39"/>
      <c r="C32" s="40"/>
      <c r="D32" s="40"/>
      <c r="E32" s="40"/>
      <c r="F32" s="40"/>
      <c r="G32" s="41"/>
    </row>
    <row r="33" spans="2:7" ht="28.8" x14ac:dyDescent="0.3">
      <c r="B33" s="8" t="s">
        <v>21</v>
      </c>
      <c r="C33" s="27" t="s">
        <v>49</v>
      </c>
      <c r="D33" s="35"/>
      <c r="E33" s="29" t="s">
        <v>60</v>
      </c>
      <c r="F33" s="32" t="s">
        <v>59</v>
      </c>
      <c r="G33" s="33"/>
    </row>
    <row r="34" spans="2:7" ht="28.8" x14ac:dyDescent="0.3">
      <c r="B34" s="6" t="s">
        <v>17</v>
      </c>
      <c r="C34" s="27" t="s">
        <v>49</v>
      </c>
      <c r="D34" s="35"/>
      <c r="E34" s="29" t="s">
        <v>61</v>
      </c>
      <c r="F34" s="28"/>
      <c r="G34" s="33"/>
    </row>
    <row r="35" spans="2:7" ht="27" customHeight="1" x14ac:dyDescent="0.3">
      <c r="B35" s="30" t="s">
        <v>22</v>
      </c>
      <c r="C35" s="9" t="s">
        <v>49</v>
      </c>
      <c r="D35" s="36"/>
      <c r="E35" s="9" t="s">
        <v>9</v>
      </c>
      <c r="F35" s="9" t="s">
        <v>66</v>
      </c>
      <c r="G35" s="38"/>
    </row>
    <row r="37" spans="2:7" x14ac:dyDescent="0.3">
      <c r="B37" s="1" t="s">
        <v>24</v>
      </c>
    </row>
    <row r="38" spans="2:7" x14ac:dyDescent="0.3">
      <c r="B38" s="10" t="s">
        <v>25</v>
      </c>
      <c r="C38" s="11" t="s">
        <v>26</v>
      </c>
      <c r="D38" s="11" t="s">
        <v>27</v>
      </c>
      <c r="E38" s="11" t="s">
        <v>28</v>
      </c>
      <c r="F38" s="5"/>
      <c r="G38" s="27"/>
    </row>
    <row r="39" spans="2:7" x14ac:dyDescent="0.3">
      <c r="B39" s="12" t="s">
        <v>29</v>
      </c>
      <c r="C39" s="13">
        <v>1000</v>
      </c>
      <c r="D39" s="14">
        <f>C39*0.023</f>
        <v>23</v>
      </c>
      <c r="E39" s="14">
        <f>0.00099*C39</f>
        <v>0.99</v>
      </c>
      <c r="F39" s="7"/>
      <c r="G39" s="27"/>
    </row>
    <row r="40" spans="2:7" x14ac:dyDescent="0.3">
      <c r="B40" s="12" t="s">
        <v>30</v>
      </c>
      <c r="C40" s="13">
        <v>10000</v>
      </c>
      <c r="D40" s="14">
        <f>C40*0.023</f>
        <v>230</v>
      </c>
      <c r="E40" s="14">
        <f>0.00099*C40</f>
        <v>9.9</v>
      </c>
      <c r="F40" s="7"/>
      <c r="G40" s="27"/>
    </row>
    <row r="41" spans="2:7" x14ac:dyDescent="0.3">
      <c r="B41" s="12"/>
      <c r="C41" s="14"/>
      <c r="D41" s="14"/>
      <c r="E41" s="14"/>
      <c r="F41" s="7"/>
      <c r="G41" s="27"/>
    </row>
    <row r="42" spans="2:7" x14ac:dyDescent="0.3">
      <c r="B42" s="15" t="s">
        <v>31</v>
      </c>
      <c r="C42" s="13">
        <v>40</v>
      </c>
      <c r="D42" s="16">
        <f>C42*125</f>
        <v>5000</v>
      </c>
      <c r="E42" s="14"/>
      <c r="F42" s="7"/>
      <c r="G42" s="27"/>
    </row>
    <row r="43" spans="2:7" x14ac:dyDescent="0.3">
      <c r="B43" s="6"/>
      <c r="F43" s="7"/>
      <c r="G43" s="27"/>
    </row>
    <row r="44" spans="2:7" x14ac:dyDescent="0.3">
      <c r="B44" s="15" t="s">
        <v>32</v>
      </c>
      <c r="C44" t="s">
        <v>33</v>
      </c>
      <c r="D44" s="17">
        <v>1000</v>
      </c>
      <c r="E44" t="s">
        <v>34</v>
      </c>
      <c r="F44" s="7"/>
      <c r="G44" s="27"/>
    </row>
    <row r="45" spans="2:7" x14ac:dyDescent="0.3">
      <c r="B45" s="18" t="s">
        <v>35</v>
      </c>
      <c r="C45" s="19" t="s">
        <v>36</v>
      </c>
      <c r="D45" s="19" t="s">
        <v>37</v>
      </c>
      <c r="E45" s="19" t="s">
        <v>38</v>
      </c>
      <c r="F45" s="20" t="s">
        <v>39</v>
      </c>
      <c r="G45" s="31"/>
    </row>
    <row r="46" spans="2:7" x14ac:dyDescent="0.3">
      <c r="B46" s="12" t="s">
        <v>40</v>
      </c>
      <c r="C46">
        <v>2</v>
      </c>
      <c r="D46">
        <v>4</v>
      </c>
      <c r="E46" s="21">
        <f>0.039*$D$44</f>
        <v>39</v>
      </c>
      <c r="F46" s="22">
        <f>0.085*$D$44</f>
        <v>85</v>
      </c>
      <c r="G46" s="21"/>
    </row>
    <row r="47" spans="2:7" x14ac:dyDescent="0.3">
      <c r="B47" s="12" t="s">
        <v>41</v>
      </c>
      <c r="C47">
        <v>4</v>
      </c>
      <c r="D47">
        <v>8</v>
      </c>
      <c r="E47" s="21">
        <f>0.0659*$D$44</f>
        <v>65.900000000000006</v>
      </c>
      <c r="F47" s="22">
        <f>0.17*$D$44</f>
        <v>170</v>
      </c>
      <c r="G47" s="21"/>
    </row>
    <row r="48" spans="2:7" x14ac:dyDescent="0.3">
      <c r="B48" s="12" t="s">
        <v>42</v>
      </c>
      <c r="C48">
        <v>8</v>
      </c>
      <c r="D48">
        <v>16</v>
      </c>
      <c r="E48" s="21">
        <f>0.1312*$D$44</f>
        <v>131.20000000000002</v>
      </c>
      <c r="F48" s="22">
        <f>0.34*$D$44</f>
        <v>340</v>
      </c>
      <c r="G48" s="21"/>
    </row>
    <row r="49" spans="2:7" x14ac:dyDescent="0.3">
      <c r="B49" s="12" t="s">
        <v>43</v>
      </c>
      <c r="C49">
        <v>16</v>
      </c>
      <c r="D49">
        <v>32</v>
      </c>
      <c r="E49" s="21">
        <f>0.2591*$D$44</f>
        <v>259.10000000000002</v>
      </c>
      <c r="F49" s="22">
        <f>0.68*$D$44</f>
        <v>680</v>
      </c>
      <c r="G49" s="21"/>
    </row>
    <row r="50" spans="2:7" x14ac:dyDescent="0.3">
      <c r="B50" s="12" t="s">
        <v>44</v>
      </c>
      <c r="C50">
        <v>16</v>
      </c>
      <c r="D50">
        <v>128</v>
      </c>
      <c r="E50" s="21">
        <f>0.3473*$D$44</f>
        <v>347.3</v>
      </c>
      <c r="F50" s="22">
        <f>1.008*$D$44</f>
        <v>1008</v>
      </c>
      <c r="G50" s="21"/>
    </row>
    <row r="51" spans="2:7" x14ac:dyDescent="0.3">
      <c r="B51" s="12" t="s">
        <v>45</v>
      </c>
      <c r="C51">
        <v>36</v>
      </c>
      <c r="D51">
        <v>72</v>
      </c>
      <c r="E51" s="21">
        <f>0.583*$D$44</f>
        <v>583</v>
      </c>
      <c r="F51" s="22">
        <f>1.53*$D$44</f>
        <v>1530</v>
      </c>
      <c r="G51" s="21"/>
    </row>
    <row r="52" spans="2:7" x14ac:dyDescent="0.3">
      <c r="B52" s="12" t="s">
        <v>46</v>
      </c>
      <c r="C52">
        <v>48</v>
      </c>
      <c r="D52">
        <v>384</v>
      </c>
      <c r="E52" s="21">
        <f>0.855*$D$44</f>
        <v>855</v>
      </c>
      <c r="F52" s="22">
        <f>3.024*$D$44</f>
        <v>3024</v>
      </c>
      <c r="G52" s="21"/>
    </row>
    <row r="53" spans="2:7" x14ac:dyDescent="0.3">
      <c r="B53" s="23" t="s">
        <v>47</v>
      </c>
      <c r="C53" s="9">
        <v>72</v>
      </c>
      <c r="D53" s="9">
        <v>144</v>
      </c>
      <c r="E53" s="24">
        <f>1.1659*$D$44</f>
        <v>1165.8999999999999</v>
      </c>
      <c r="F53" s="25">
        <f>3.06*$D$44</f>
        <v>3060</v>
      </c>
      <c r="G53" s="21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McVey, Amy</dc:creator>
  <cp:lastModifiedBy>McVey, Amy</cp:lastModifiedBy>
  <dcterms:created xsi:type="dcterms:W3CDTF">2020-08-12T20:35:29Z</dcterms:created>
  <dcterms:modified xsi:type="dcterms:W3CDTF">2020-09-16T15:11:30Z</dcterms:modified>
</cp:coreProperties>
</file>