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92D02\eclipse-workspace\SoSTrades\witness-energy\energy_models\models\methanol\co2_hydrogenation\documentation\"/>
    </mc:Choice>
  </mc:AlternateContent>
  <bookViews>
    <workbookView xWindow="0" yWindow="0" windowWidth="25800" windowHeight="12450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4" i="1"/>
  <c r="C13" i="1"/>
  <c r="C15" i="1"/>
  <c r="C16" i="1"/>
  <c r="C12" i="1" l="1"/>
  <c r="C19" i="1" s="1"/>
  <c r="C18" i="1"/>
</calcChain>
</file>

<file path=xl/sharedStrings.xml><?xml version="1.0" encoding="utf-8"?>
<sst xmlns="http://schemas.openxmlformats.org/spreadsheetml/2006/main" count="22" uniqueCount="22">
  <si>
    <t>Economic data</t>
  </si>
  <si>
    <t>General plant information</t>
  </si>
  <si>
    <t>Lifetime [year]</t>
  </si>
  <si>
    <t>Construction delay [year]</t>
  </si>
  <si>
    <t>Yearly production [t/year]</t>
  </si>
  <si>
    <t>Nb of employees [-]</t>
  </si>
  <si>
    <t>Capex [€]</t>
  </si>
  <si>
    <t>OPEX [€]</t>
  </si>
  <si>
    <t>Salaries [€]</t>
  </si>
  <si>
    <t>Administration [€]</t>
  </si>
  <si>
    <t>Taxes [€]</t>
  </si>
  <si>
    <t>Insurance [€]</t>
  </si>
  <si>
    <t>Catalyzers [€]</t>
  </si>
  <si>
    <t>Dollar per Euro</t>
  </si>
  <si>
    <t>CAPEX [$]</t>
  </si>
  <si>
    <t>OPEX [% CAPEX]</t>
  </si>
  <si>
    <t>Production data</t>
  </si>
  <si>
    <t>Efficiency [-]</t>
  </si>
  <si>
    <t>Electricity demand [kWh/kg]</t>
  </si>
  <si>
    <t>H2 demand [kg/kg]</t>
  </si>
  <si>
    <t>CO2 demand [kg/kg]</t>
  </si>
  <si>
    <t>Water demand [kg/kg]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</si>
</sst>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tabSelected="1" workbookViewId="0">
      <selection activeCell="C19" sqref="C19"/>
    </sheetView>
  </sheetViews>
  <sheetFormatPr baseColWidth="10" defaultRowHeight="14.25" x14ac:dyDescent="0.2"/>
  <cols>
    <col min="2" max="2" width="28.75" customWidth="1"/>
    <col min="3" max="3" width="21.625" customWidth="1"/>
    <col min="4" max="5" width="12.5" customWidth="1"/>
    <col min="6" max="6" width="15.625" customWidth="1"/>
  </cols>
  <sheetData>
    <row r="1" spans="2:3" ht="15" thickBot="1" x14ac:dyDescent="0.25"/>
    <row r="2" spans="2:3" ht="15" thickBot="1" x14ac:dyDescent="0.25">
      <c r="B2" s="5" t="s">
        <v>13</v>
      </c>
      <c r="C2" s="6">
        <v>0.90400000000000003</v>
      </c>
    </row>
    <row r="3" spans="2:3" ht="15" thickBot="1" x14ac:dyDescent="0.25"/>
    <row r="4" spans="2:3" ht="15" thickBot="1" x14ac:dyDescent="0.25">
      <c r="B4" s="7" t="s">
        <v>1</v>
      </c>
      <c r="C4" s="8"/>
    </row>
    <row r="5" spans="2:3" x14ac:dyDescent="0.2">
      <c r="B5" s="1" t="s">
        <v>2</v>
      </c>
      <c r="C5" s="2">
        <v>20</v>
      </c>
    </row>
    <row r="6" spans="2:3" x14ac:dyDescent="0.2">
      <c r="B6" s="1" t="s">
        <v>3</v>
      </c>
      <c r="C6" s="2">
        <v>3</v>
      </c>
    </row>
    <row r="7" spans="2:3" x14ac:dyDescent="0.2">
      <c r="B7" s="1" t="s">
        <v>4</v>
      </c>
      <c r="C7" s="2">
        <v>50000</v>
      </c>
    </row>
    <row r="8" spans="2:3" ht="15" thickBot="1" x14ac:dyDescent="0.25">
      <c r="B8" s="3" t="s">
        <v>5</v>
      </c>
      <c r="C8" s="4">
        <v>12</v>
      </c>
    </row>
    <row r="9" spans="2:3" ht="15" thickBot="1" x14ac:dyDescent="0.25"/>
    <row r="10" spans="2:3" ht="15" thickBot="1" x14ac:dyDescent="0.25">
      <c r="B10" s="9" t="s">
        <v>0</v>
      </c>
      <c r="C10" s="10"/>
    </row>
    <row r="11" spans="2:3" x14ac:dyDescent="0.2">
      <c r="B11" s="1" t="s">
        <v>6</v>
      </c>
      <c r="C11" s="2">
        <v>35580000</v>
      </c>
    </row>
    <row r="12" spans="2:3" x14ac:dyDescent="0.2">
      <c r="B12" s="1" t="s">
        <v>7</v>
      </c>
      <c r="C12" s="2">
        <f>C13+C14+C15+C16+C17</f>
        <v>42949368.465986393</v>
      </c>
    </row>
    <row r="13" spans="2:3" x14ac:dyDescent="0.2">
      <c r="B13" s="1" t="s">
        <v>8</v>
      </c>
      <c r="C13" s="2">
        <f>60000*C8*C5</f>
        <v>14400000</v>
      </c>
    </row>
    <row r="14" spans="2:3" x14ac:dyDescent="0.2">
      <c r="B14" s="1" t="s">
        <v>9</v>
      </c>
      <c r="C14" s="2">
        <f>18000*C8*C5</f>
        <v>4320000</v>
      </c>
    </row>
    <row r="15" spans="2:3" x14ac:dyDescent="0.2">
      <c r="B15" s="1" t="s">
        <v>11</v>
      </c>
      <c r="C15" s="2">
        <f>0.5*C11/1.47</f>
        <v>12102040.816326531</v>
      </c>
    </row>
    <row r="16" spans="2:3" x14ac:dyDescent="0.2">
      <c r="B16" s="1" t="s">
        <v>10</v>
      </c>
      <c r="C16" s="2">
        <f>0.5*C11/1.47</f>
        <v>12102040.816326531</v>
      </c>
    </row>
    <row r="17" spans="2:3" x14ac:dyDescent="0.2">
      <c r="B17" s="1" t="s">
        <v>12</v>
      </c>
      <c r="C17" s="2">
        <f>8.77*432.5*C5/3</f>
        <v>25286.833333333332</v>
      </c>
    </row>
    <row r="18" spans="2:3" x14ac:dyDescent="0.2">
      <c r="B18" s="1" t="s">
        <v>14</v>
      </c>
      <c r="C18" s="2">
        <f>C11*C2</f>
        <v>32164320</v>
      </c>
    </row>
    <row r="19" spans="2:3" ht="15" thickBot="1" x14ac:dyDescent="0.25">
      <c r="B19" s="3" t="s">
        <v>15</v>
      </c>
      <c r="C19" s="4">
        <f>(C12/C11)/C5</f>
        <v>6.0356054617743668E-2</v>
      </c>
    </row>
    <row r="20" spans="2:3" ht="15" thickBot="1" x14ac:dyDescent="0.25"/>
    <row r="21" spans="2:3" ht="15" thickBot="1" x14ac:dyDescent="0.25">
      <c r="B21" s="11" t="s">
        <v>16</v>
      </c>
      <c r="C21" s="12"/>
    </row>
    <row r="22" spans="2:3" x14ac:dyDescent="0.2">
      <c r="B22" s="1" t="s">
        <v>17</v>
      </c>
      <c r="C22" s="2">
        <v>1</v>
      </c>
    </row>
    <row r="23" spans="2:3" x14ac:dyDescent="0.2">
      <c r="B23" s="1" t="s">
        <v>20</v>
      </c>
      <c r="C23" s="2">
        <v>1.4</v>
      </c>
    </row>
    <row r="24" spans="2:3" x14ac:dyDescent="0.2">
      <c r="B24" s="1" t="s">
        <v>19</v>
      </c>
      <c r="C24" s="2">
        <v>0.19600000000000001</v>
      </c>
    </row>
    <row r="25" spans="2:3" x14ac:dyDescent="0.2">
      <c r="B25" s="1" t="s">
        <v>21</v>
      </c>
      <c r="C25" s="2">
        <v>267.7</v>
      </c>
    </row>
    <row r="26" spans="2:3" ht="15" thickBot="1" x14ac:dyDescent="0.25">
      <c r="B26" s="3" t="s">
        <v>18</v>
      </c>
      <c r="C26" s="4">
        <v>0.17399999999999999</v>
      </c>
    </row>
  </sheetData>
  <mergeCells count="3">
    <mergeCell ref="B4:C4"/>
    <mergeCell ref="B10:C10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Airbus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SOUCHARD, Julien (CAPGEMINI DEMS FRANCE)</dc:creator>
  <cp:lastModifiedBy>SOUCHARD, Julien (CAPGEMINI DEMS FRANCE)</cp:lastModifiedBy>
  <dcterms:created xsi:type="dcterms:W3CDTF">2022-06-23T12:10:45Z</dcterms:created>
  <dcterms:modified xsi:type="dcterms:W3CDTF">2022-06-30T16:32:11Z</dcterms:modified>
</cp:coreProperties>
</file>