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405" yWindow="555" windowWidth="20625" windowHeight="11760" activeTab="2"/>
  </bookViews>
  <sheets>
    <sheet name="Home Buyer Input - External" sheetId="1" r:id="rId1"/>
    <sheet name="Tax Savings Calculation - Inter" sheetId="5" r:id="rId2"/>
    <sheet name="Renting-ITC " sheetId="21" r:id="rId3"/>
    <sheet name="Home 1 ITC" sheetId="8" r:id="rId4"/>
    <sheet name="Home 2-ITC" sheetId="15" r:id="rId5"/>
    <sheet name="Home 3-ITC " sheetId="19" r:id="rId6"/>
    <sheet name="Home 4-ITC " sheetId="20" r:id="rId7"/>
    <sheet name="Home 5-ITC" sheetId="22" r:id="rId8"/>
    <sheet name="MIC Home 1" sheetId="9" r:id="rId9"/>
    <sheet name="MIC Home 2" sheetId="10" r:id="rId10"/>
    <sheet name="MIC Home 3" sheetId="11" r:id="rId11"/>
    <sheet name="MIC Home 4" sheetId="12" r:id="rId12"/>
    <sheet name="MIC Home 5" sheetId="13" r:id="rId13"/>
    <sheet name="2013 Tax Rates - Federal_State" sheetId="6" r:id="rId14"/>
  </sheets>
  <calcPr calcId="144525"/>
  <extLst>
    <ext xmlns:mx="http://schemas.microsoft.com/office/mac/excel/2008/main" uri="http://schemas.microsoft.com/office/mac/excel/2008/main">
      <mx:ArchID Flags="2"/>
    </ext>
  </extLst>
</workbook>
</file>

<file path=xl/calcChain.xml><?xml version="1.0" encoding="utf-8"?>
<calcChain xmlns="http://schemas.openxmlformats.org/spreadsheetml/2006/main">
  <c r="C45" i="21" l="1"/>
  <c r="B45" i="8"/>
  <c r="B16" i="8"/>
  <c r="C16" i="8"/>
  <c r="B49" i="22" l="1"/>
  <c r="B49" i="20"/>
  <c r="B49" i="19"/>
  <c r="B49" i="15"/>
  <c r="B49" i="8"/>
  <c r="I13" i="22" l="1"/>
  <c r="I13" i="20"/>
  <c r="I13" i="19"/>
  <c r="I13" i="15"/>
  <c r="I13" i="8"/>
  <c r="F11" i="5" l="1"/>
  <c r="E11" i="5"/>
  <c r="D11" i="5"/>
  <c r="C11" i="5"/>
  <c r="B11" i="5"/>
  <c r="J46" i="21"/>
  <c r="I17" i="21"/>
  <c r="J17" i="21"/>
  <c r="I41" i="21"/>
  <c r="J41" i="21" s="1"/>
  <c r="I12" i="21"/>
  <c r="J12" i="21" s="1"/>
  <c r="J12" i="22"/>
  <c r="I12" i="22"/>
  <c r="I41" i="22"/>
  <c r="J41" i="22" s="1"/>
  <c r="I12" i="20"/>
  <c r="J12" i="20" s="1"/>
  <c r="J41" i="20"/>
  <c r="I41" i="20"/>
  <c r="I12" i="19"/>
  <c r="J12" i="19" s="1"/>
  <c r="J41" i="19"/>
  <c r="I41" i="19"/>
  <c r="J12" i="15"/>
  <c r="I12" i="15"/>
  <c r="I41" i="15"/>
  <c r="J41" i="15" s="1"/>
  <c r="J41" i="8"/>
  <c r="I41" i="8"/>
  <c r="I12" i="8"/>
  <c r="J12" i="8" s="1"/>
  <c r="G7" i="5"/>
  <c r="F7" i="5"/>
  <c r="E7" i="5"/>
  <c r="D7" i="5"/>
  <c r="C7" i="5"/>
  <c r="B7" i="5"/>
  <c r="E3" i="1"/>
  <c r="B54" i="22" l="1"/>
  <c r="C49" i="22"/>
  <c r="C45" i="22"/>
  <c r="B45" i="22"/>
  <c r="J42" i="22"/>
  <c r="C42" i="22"/>
  <c r="B42" i="22"/>
  <c r="C41" i="22"/>
  <c r="B41" i="22"/>
  <c r="C40" i="22"/>
  <c r="B40" i="22"/>
  <c r="C39" i="22"/>
  <c r="B39" i="22"/>
  <c r="O30" i="22"/>
  <c r="N30" i="22"/>
  <c r="M30" i="22"/>
  <c r="L30" i="22"/>
  <c r="K30" i="22"/>
  <c r="J30" i="22"/>
  <c r="I30" i="22"/>
  <c r="B25" i="22"/>
  <c r="C20" i="22"/>
  <c r="B20" i="22"/>
  <c r="C16" i="22"/>
  <c r="B16" i="22"/>
  <c r="J13" i="22"/>
  <c r="C13" i="22"/>
  <c r="B13" i="22"/>
  <c r="C12" i="22"/>
  <c r="B12" i="22"/>
  <c r="C11" i="22"/>
  <c r="B11" i="22"/>
  <c r="C10" i="22"/>
  <c r="B10" i="22"/>
  <c r="B14" i="22" s="1"/>
  <c r="B54" i="21"/>
  <c r="C49" i="21"/>
  <c r="B49" i="21"/>
  <c r="B45" i="21"/>
  <c r="J42" i="21"/>
  <c r="C42" i="21"/>
  <c r="B42" i="21"/>
  <c r="C41" i="21"/>
  <c r="B41" i="21"/>
  <c r="C40" i="21"/>
  <c r="B40" i="21"/>
  <c r="C39" i="21"/>
  <c r="B39" i="21"/>
  <c r="O30" i="21"/>
  <c r="N30" i="21"/>
  <c r="M30" i="21"/>
  <c r="L30" i="21"/>
  <c r="K30" i="21"/>
  <c r="J30" i="21"/>
  <c r="I30" i="21"/>
  <c r="B25" i="21"/>
  <c r="C20" i="21"/>
  <c r="B20" i="21"/>
  <c r="C16" i="21"/>
  <c r="B16" i="21"/>
  <c r="C17" i="21"/>
  <c r="C18" i="21" s="1"/>
  <c r="C13" i="21"/>
  <c r="B13" i="21"/>
  <c r="C12" i="21"/>
  <c r="B12" i="21"/>
  <c r="C11" i="21"/>
  <c r="B11" i="21"/>
  <c r="C10" i="21"/>
  <c r="B10" i="21"/>
  <c r="B54" i="20"/>
  <c r="C49" i="20"/>
  <c r="C45" i="20"/>
  <c r="B45" i="20"/>
  <c r="J42" i="20"/>
  <c r="C42" i="20"/>
  <c r="B42" i="20"/>
  <c r="C41" i="20"/>
  <c r="B41" i="20"/>
  <c r="C40" i="20"/>
  <c r="B40" i="20"/>
  <c r="C39" i="20"/>
  <c r="B39" i="20"/>
  <c r="O30" i="20"/>
  <c r="N30" i="20"/>
  <c r="M30" i="20"/>
  <c r="L30" i="20"/>
  <c r="K30" i="20"/>
  <c r="J30" i="20"/>
  <c r="I30" i="20"/>
  <c r="B25" i="20"/>
  <c r="C20" i="20"/>
  <c r="B20" i="20"/>
  <c r="C16" i="20"/>
  <c r="B16" i="20"/>
  <c r="J13" i="20"/>
  <c r="C13" i="20"/>
  <c r="B13" i="20"/>
  <c r="C12" i="20"/>
  <c r="B12" i="20"/>
  <c r="C11" i="20"/>
  <c r="B11" i="20"/>
  <c r="C10" i="20"/>
  <c r="B10" i="20"/>
  <c r="B54" i="19"/>
  <c r="C49" i="19"/>
  <c r="C45" i="19"/>
  <c r="B45" i="19"/>
  <c r="J42" i="19"/>
  <c r="C42" i="19"/>
  <c r="B42" i="19"/>
  <c r="C41" i="19"/>
  <c r="B41" i="19"/>
  <c r="C40" i="19"/>
  <c r="B40" i="19"/>
  <c r="C39" i="19"/>
  <c r="B39" i="19"/>
  <c r="O30" i="19"/>
  <c r="N30" i="19"/>
  <c r="M30" i="19"/>
  <c r="L30" i="19"/>
  <c r="K30" i="19"/>
  <c r="J30" i="19"/>
  <c r="I30" i="19"/>
  <c r="B25" i="19"/>
  <c r="C20" i="19"/>
  <c r="B20" i="19"/>
  <c r="C16" i="19"/>
  <c r="B16" i="19"/>
  <c r="J13" i="19"/>
  <c r="C13" i="19"/>
  <c r="B13" i="19"/>
  <c r="C12" i="19"/>
  <c r="B12" i="19"/>
  <c r="C11" i="19"/>
  <c r="B11" i="19"/>
  <c r="C10" i="19"/>
  <c r="B10" i="19"/>
  <c r="B54" i="15"/>
  <c r="C49" i="15"/>
  <c r="C45" i="15"/>
  <c r="B45" i="15"/>
  <c r="J42" i="15"/>
  <c r="C42" i="15"/>
  <c r="B42" i="15"/>
  <c r="C41" i="15"/>
  <c r="B41" i="15"/>
  <c r="C40" i="15"/>
  <c r="B40" i="15"/>
  <c r="C39" i="15"/>
  <c r="B39" i="15"/>
  <c r="O30" i="15"/>
  <c r="N30" i="15"/>
  <c r="M30" i="15"/>
  <c r="L30" i="15"/>
  <c r="K30" i="15"/>
  <c r="J30" i="15"/>
  <c r="I30" i="15"/>
  <c r="B25" i="15"/>
  <c r="C20" i="15"/>
  <c r="B20" i="15"/>
  <c r="C16" i="15"/>
  <c r="B16" i="15"/>
  <c r="J13" i="15"/>
  <c r="C13" i="15"/>
  <c r="B13" i="15"/>
  <c r="C12" i="15"/>
  <c r="B12" i="15"/>
  <c r="C11" i="15"/>
  <c r="B11" i="15"/>
  <c r="C10" i="15"/>
  <c r="B10" i="15"/>
  <c r="B54" i="8"/>
  <c r="C49" i="8"/>
  <c r="C45" i="8"/>
  <c r="C42" i="8"/>
  <c r="B42" i="8"/>
  <c r="C41" i="8"/>
  <c r="B41" i="8"/>
  <c r="C40" i="8"/>
  <c r="B40" i="8"/>
  <c r="C39" i="8"/>
  <c r="B39" i="8"/>
  <c r="B25" i="8"/>
  <c r="C20" i="8"/>
  <c r="B20" i="8"/>
  <c r="C13" i="8"/>
  <c r="B13" i="8"/>
  <c r="C12" i="8"/>
  <c r="B12" i="8"/>
  <c r="C11" i="8"/>
  <c r="B11" i="8"/>
  <c r="C10" i="8"/>
  <c r="B10" i="8"/>
  <c r="O30" i="8"/>
  <c r="N30" i="8"/>
  <c r="M30" i="8"/>
  <c r="L30" i="8"/>
  <c r="K30" i="8"/>
  <c r="J30" i="8"/>
  <c r="I30" i="8"/>
  <c r="J42" i="8"/>
  <c r="C43" i="21" l="1"/>
  <c r="B43" i="15"/>
  <c r="C43" i="19"/>
  <c r="C14" i="22"/>
  <c r="C14" i="19"/>
  <c r="C43" i="20"/>
  <c r="B14" i="20"/>
  <c r="B43" i="21"/>
  <c r="B43" i="22"/>
  <c r="C14" i="15"/>
  <c r="B14" i="19"/>
  <c r="C14" i="20"/>
  <c r="C43" i="22"/>
  <c r="C43" i="8"/>
  <c r="B14" i="21"/>
  <c r="C14" i="21"/>
  <c r="B43" i="8"/>
  <c r="B14" i="15"/>
  <c r="B43" i="19"/>
  <c r="C22" i="21"/>
  <c r="A5" i="21" s="1"/>
  <c r="B5" i="21" s="1"/>
  <c r="C43" i="15"/>
  <c r="B43" i="20"/>
  <c r="C46" i="21"/>
  <c r="C47" i="21" s="1"/>
  <c r="C11" i="13"/>
  <c r="C11" i="12"/>
  <c r="C11" i="11"/>
  <c r="C11" i="10"/>
  <c r="J39" i="13"/>
  <c r="J40" i="13" s="1"/>
  <c r="J41" i="13" s="1"/>
  <c r="J42" i="13" s="1"/>
  <c r="J43" i="13" s="1"/>
  <c r="J44" i="13" s="1"/>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J75" i="13" s="1"/>
  <c r="J76" i="13" s="1"/>
  <c r="J77" i="13" s="1"/>
  <c r="J78" i="13" s="1"/>
  <c r="J79" i="13" s="1"/>
  <c r="J80" i="13" s="1"/>
  <c r="J81" i="13" s="1"/>
  <c r="J82" i="13" s="1"/>
  <c r="J83" i="13" s="1"/>
  <c r="J84" i="13" s="1"/>
  <c r="J85" i="13" s="1"/>
  <c r="J86" i="13" s="1"/>
  <c r="J87" i="13" s="1"/>
  <c r="J88" i="13" s="1"/>
  <c r="J89" i="13" s="1"/>
  <c r="J90" i="13" s="1"/>
  <c r="J91" i="13" s="1"/>
  <c r="J92" i="13" s="1"/>
  <c r="J93" i="13" s="1"/>
  <c r="J94" i="13" s="1"/>
  <c r="J38" i="13"/>
  <c r="C10" i="13"/>
  <c r="C9" i="13"/>
  <c r="J40" i="12"/>
  <c r="J41" i="12" s="1"/>
  <c r="J42" i="12" s="1"/>
  <c r="J38" i="12"/>
  <c r="J39" i="12" s="1"/>
  <c r="C10" i="12"/>
  <c r="C9" i="12"/>
  <c r="J41" i="11"/>
  <c r="J42" i="11" s="1"/>
  <c r="J43" i="11" s="1"/>
  <c r="J44" i="11" s="1"/>
  <c r="J45" i="11" s="1"/>
  <c r="J46" i="11" s="1"/>
  <c r="J47" i="11" s="1"/>
  <c r="J48" i="11" s="1"/>
  <c r="J49" i="11" s="1"/>
  <c r="J50" i="11" s="1"/>
  <c r="J51" i="11" s="1"/>
  <c r="J52" i="11" s="1"/>
  <c r="J53" i="11" s="1"/>
  <c r="J39" i="11"/>
  <c r="J40" i="11" s="1"/>
  <c r="J38" i="11"/>
  <c r="C10" i="11"/>
  <c r="C9" i="11"/>
  <c r="J38" i="10"/>
  <c r="J39" i="10" s="1"/>
  <c r="J40" i="10" s="1"/>
  <c r="J41" i="10" s="1"/>
  <c r="J42" i="10" s="1"/>
  <c r="J43" i="10" s="1"/>
  <c r="J44" i="10" s="1"/>
  <c r="J45" i="10" s="1"/>
  <c r="J46" i="10" s="1"/>
  <c r="J47" i="10" s="1"/>
  <c r="J48" i="10" s="1"/>
  <c r="J49" i="10" s="1"/>
  <c r="C10" i="10"/>
  <c r="C9" i="10"/>
  <c r="C11" i="9"/>
  <c r="C10" i="9"/>
  <c r="J16" i="8" l="1"/>
  <c r="I16" i="8"/>
  <c r="J16" i="15"/>
  <c r="I16" i="15"/>
  <c r="I45" i="19"/>
  <c r="I16" i="19"/>
  <c r="I45" i="20"/>
  <c r="I16" i="20"/>
  <c r="I45" i="22"/>
  <c r="J45" i="22" s="1"/>
  <c r="I16" i="22"/>
  <c r="C51" i="21"/>
  <c r="A34" i="21" s="1"/>
  <c r="B34" i="21" s="1"/>
  <c r="O7" i="13"/>
  <c r="M8" i="13" s="1"/>
  <c r="C12" i="12"/>
  <c r="K18" i="12" s="1"/>
  <c r="J45" i="20"/>
  <c r="J16" i="20"/>
  <c r="O7" i="11"/>
  <c r="M8" i="11" s="1"/>
  <c r="N8" i="11" s="1"/>
  <c r="J45" i="19"/>
  <c r="J16" i="19"/>
  <c r="O7" i="10"/>
  <c r="M8" i="10" s="1"/>
  <c r="I45" i="15"/>
  <c r="J45" i="15" s="1"/>
  <c r="I45" i="8"/>
  <c r="J45" i="8"/>
  <c r="N8" i="13"/>
  <c r="N8" i="10"/>
  <c r="C5" i="21"/>
  <c r="K5" i="21"/>
  <c r="O7" i="12"/>
  <c r="M8" i="12" s="1"/>
  <c r="J95" i="13"/>
  <c r="J96" i="13" s="1"/>
  <c r="J97" i="13" s="1"/>
  <c r="J98" i="13" s="1"/>
  <c r="J99" i="13" s="1"/>
  <c r="J100" i="13" s="1"/>
  <c r="J101" i="13" s="1"/>
  <c r="J102" i="13" s="1"/>
  <c r="J103" i="13" s="1"/>
  <c r="C12" i="13"/>
  <c r="K84" i="13" s="1"/>
  <c r="K92" i="13"/>
  <c r="K60" i="13"/>
  <c r="K19" i="13"/>
  <c r="K91" i="13"/>
  <c r="K55" i="13"/>
  <c r="K85" i="13"/>
  <c r="J43" i="12"/>
  <c r="J44" i="12" s="1"/>
  <c r="K40" i="12"/>
  <c r="K21" i="12"/>
  <c r="J54" i="11"/>
  <c r="J55" i="11" s="1"/>
  <c r="C12" i="11"/>
  <c r="K41" i="11" s="1"/>
  <c r="J50" i="10"/>
  <c r="J51" i="10" s="1"/>
  <c r="J52" i="10" s="1"/>
  <c r="J53" i="10" s="1"/>
  <c r="J54" i="10" s="1"/>
  <c r="J55" i="10" s="1"/>
  <c r="J56" i="10" s="1"/>
  <c r="J57" i="10" s="1"/>
  <c r="C12" i="10"/>
  <c r="K36" i="10" s="1"/>
  <c r="K47" i="10"/>
  <c r="J464" i="9"/>
  <c r="J465" i="9" s="1"/>
  <c r="J466" i="9" s="1"/>
  <c r="J467" i="9" s="1"/>
  <c r="J468" i="9" s="1"/>
  <c r="J469" i="9" s="1"/>
  <c r="J470" i="9" s="1"/>
  <c r="J471" i="9" s="1"/>
  <c r="J472" i="9" s="1"/>
  <c r="J473" i="9" s="1"/>
  <c r="J474" i="9" s="1"/>
  <c r="J475" i="9" s="1"/>
  <c r="J476" i="9" s="1"/>
  <c r="J477" i="9" s="1"/>
  <c r="J478" i="9" s="1"/>
  <c r="J479" i="9" s="1"/>
  <c r="J480" i="9" s="1"/>
  <c r="J481" i="9" s="1"/>
  <c r="J482" i="9" s="1"/>
  <c r="J483" i="9" s="1"/>
  <c r="J484" i="9" s="1"/>
  <c r="J485" i="9" s="1"/>
  <c r="J486" i="9" s="1"/>
  <c r="J487" i="9" s="1"/>
  <c r="J434" i="9"/>
  <c r="J435" i="9" s="1"/>
  <c r="J436" i="9" s="1"/>
  <c r="J437" i="9" s="1"/>
  <c r="J438" i="9" s="1"/>
  <c r="J439" i="9" s="1"/>
  <c r="J440" i="9" s="1"/>
  <c r="J441" i="9" s="1"/>
  <c r="J442" i="9" s="1"/>
  <c r="J443" i="9" s="1"/>
  <c r="J444" i="9" s="1"/>
  <c r="J445" i="9" s="1"/>
  <c r="J446" i="9" s="1"/>
  <c r="J447" i="9" s="1"/>
  <c r="J448" i="9" s="1"/>
  <c r="J449" i="9" s="1"/>
  <c r="J450" i="9" s="1"/>
  <c r="J451" i="9" s="1"/>
  <c r="J452" i="9" s="1"/>
  <c r="J453" i="9" s="1"/>
  <c r="J454" i="9" s="1"/>
  <c r="J455" i="9" s="1"/>
  <c r="J456" i="9" s="1"/>
  <c r="J457" i="9" s="1"/>
  <c r="J458" i="9" s="1"/>
  <c r="J459" i="9" s="1"/>
  <c r="J460" i="9" s="1"/>
  <c r="J461" i="9" s="1"/>
  <c r="J462" i="9" s="1"/>
  <c r="J463" i="9" s="1"/>
  <c r="J404" i="9"/>
  <c r="J405" i="9" s="1"/>
  <c r="J406" i="9" s="1"/>
  <c r="J407" i="9" s="1"/>
  <c r="J408" i="9" s="1"/>
  <c r="J409" i="9" s="1"/>
  <c r="J410" i="9" s="1"/>
  <c r="J411" i="9" s="1"/>
  <c r="J412" i="9" s="1"/>
  <c r="J413" i="9" s="1"/>
  <c r="J414" i="9" s="1"/>
  <c r="J415" i="9" s="1"/>
  <c r="J416" i="9" s="1"/>
  <c r="J417" i="9" s="1"/>
  <c r="J418" i="9" s="1"/>
  <c r="J419" i="9" s="1"/>
  <c r="J420" i="9" s="1"/>
  <c r="J421" i="9" s="1"/>
  <c r="J422" i="9" s="1"/>
  <c r="J423" i="9" s="1"/>
  <c r="J424" i="9" s="1"/>
  <c r="J425" i="9" s="1"/>
  <c r="J426" i="9" s="1"/>
  <c r="J427" i="9" s="1"/>
  <c r="J428" i="9" s="1"/>
  <c r="J429" i="9" s="1"/>
  <c r="J430" i="9" s="1"/>
  <c r="J431" i="9" s="1"/>
  <c r="J432" i="9" s="1"/>
  <c r="J433" i="9" s="1"/>
  <c r="J374" i="9"/>
  <c r="J375" i="9" s="1"/>
  <c r="J376" i="9" s="1"/>
  <c r="J377" i="9" s="1"/>
  <c r="J378" i="9" s="1"/>
  <c r="J379" i="9" s="1"/>
  <c r="J380" i="9" s="1"/>
  <c r="J381" i="9" s="1"/>
  <c r="J382" i="9" s="1"/>
  <c r="J383" i="9" s="1"/>
  <c r="J384" i="9" s="1"/>
  <c r="J385" i="9" s="1"/>
  <c r="J386" i="9" s="1"/>
  <c r="J387" i="9" s="1"/>
  <c r="J388" i="9" s="1"/>
  <c r="J389" i="9" s="1"/>
  <c r="J390" i="9" s="1"/>
  <c r="J391" i="9" s="1"/>
  <c r="J392" i="9" s="1"/>
  <c r="J393" i="9" s="1"/>
  <c r="J394" i="9" s="1"/>
  <c r="J395" i="9" s="1"/>
  <c r="J396" i="9" s="1"/>
  <c r="J397" i="9" s="1"/>
  <c r="J398" i="9" s="1"/>
  <c r="J399" i="9" s="1"/>
  <c r="J400" i="9" s="1"/>
  <c r="J401" i="9" s="1"/>
  <c r="J402" i="9" s="1"/>
  <c r="J403" i="9" s="1"/>
  <c r="J346" i="9"/>
  <c r="J347" i="9" s="1"/>
  <c r="J348" i="9" s="1"/>
  <c r="J349" i="9" s="1"/>
  <c r="J350" i="9" s="1"/>
  <c r="J351" i="9" s="1"/>
  <c r="J352" i="9" s="1"/>
  <c r="J353" i="9" s="1"/>
  <c r="J354" i="9" s="1"/>
  <c r="J355" i="9" s="1"/>
  <c r="J356" i="9" s="1"/>
  <c r="J357" i="9" s="1"/>
  <c r="J358" i="9" s="1"/>
  <c r="J359" i="9" s="1"/>
  <c r="J360" i="9" s="1"/>
  <c r="J361" i="9" s="1"/>
  <c r="J362" i="9" s="1"/>
  <c r="J363" i="9" s="1"/>
  <c r="J364" i="9" s="1"/>
  <c r="J365" i="9" s="1"/>
  <c r="J366" i="9" s="1"/>
  <c r="J367" i="9" s="1"/>
  <c r="J368" i="9" s="1"/>
  <c r="J369" i="9" s="1"/>
  <c r="J370" i="9" s="1"/>
  <c r="J371" i="9" s="1"/>
  <c r="J372" i="9" s="1"/>
  <c r="J373" i="9" s="1"/>
  <c r="J345" i="9"/>
  <c r="J344" i="9"/>
  <c r="J314" i="9"/>
  <c r="J315" i="9" s="1"/>
  <c r="J316" i="9" s="1"/>
  <c r="J317" i="9" s="1"/>
  <c r="J318" i="9" s="1"/>
  <c r="J319" i="9" s="1"/>
  <c r="J320" i="9" s="1"/>
  <c r="J321" i="9" s="1"/>
  <c r="J322" i="9" s="1"/>
  <c r="J323" i="9" s="1"/>
  <c r="J324" i="9" s="1"/>
  <c r="J325" i="9" s="1"/>
  <c r="J326" i="9" s="1"/>
  <c r="J327" i="9" s="1"/>
  <c r="J328" i="9" s="1"/>
  <c r="J329" i="9" s="1"/>
  <c r="J330" i="9" s="1"/>
  <c r="J331" i="9" s="1"/>
  <c r="J332" i="9" s="1"/>
  <c r="J333" i="9" s="1"/>
  <c r="J334" i="9" s="1"/>
  <c r="J335" i="9" s="1"/>
  <c r="J336" i="9" s="1"/>
  <c r="J337" i="9" s="1"/>
  <c r="J338" i="9" s="1"/>
  <c r="J339" i="9" s="1"/>
  <c r="J340" i="9" s="1"/>
  <c r="J341" i="9" s="1"/>
  <c r="J342" i="9" s="1"/>
  <c r="J343" i="9" s="1"/>
  <c r="J286" i="9"/>
  <c r="J287" i="9" s="1"/>
  <c r="J288" i="9" s="1"/>
  <c r="J289" i="9" s="1"/>
  <c r="J290" i="9" s="1"/>
  <c r="J291" i="9" s="1"/>
  <c r="J292" i="9" s="1"/>
  <c r="J293" i="9" s="1"/>
  <c r="J294" i="9" s="1"/>
  <c r="J295" i="9" s="1"/>
  <c r="J296" i="9" s="1"/>
  <c r="J297" i="9" s="1"/>
  <c r="J298" i="9" s="1"/>
  <c r="J299" i="9" s="1"/>
  <c r="J300" i="9" s="1"/>
  <c r="J301" i="9" s="1"/>
  <c r="J302" i="9" s="1"/>
  <c r="J303" i="9" s="1"/>
  <c r="J304" i="9" s="1"/>
  <c r="J305" i="9" s="1"/>
  <c r="J306" i="9" s="1"/>
  <c r="J307" i="9" s="1"/>
  <c r="J308" i="9" s="1"/>
  <c r="J309" i="9" s="1"/>
  <c r="J310" i="9" s="1"/>
  <c r="J311" i="9" s="1"/>
  <c r="J312" i="9" s="1"/>
  <c r="J313" i="9" s="1"/>
  <c r="J285" i="9"/>
  <c r="J284" i="9"/>
  <c r="J254" i="9"/>
  <c r="J255" i="9" s="1"/>
  <c r="J256" i="9" s="1"/>
  <c r="J257" i="9" s="1"/>
  <c r="J258" i="9" s="1"/>
  <c r="J259" i="9" s="1"/>
  <c r="J260" i="9" s="1"/>
  <c r="J261" i="9" s="1"/>
  <c r="J262" i="9" s="1"/>
  <c r="J263" i="9" s="1"/>
  <c r="J264" i="9" s="1"/>
  <c r="J265" i="9" s="1"/>
  <c r="J266" i="9" s="1"/>
  <c r="J267" i="9" s="1"/>
  <c r="J268" i="9" s="1"/>
  <c r="J269" i="9" s="1"/>
  <c r="J270" i="9" s="1"/>
  <c r="J271" i="9" s="1"/>
  <c r="J272" i="9" s="1"/>
  <c r="J273" i="9" s="1"/>
  <c r="J274" i="9" s="1"/>
  <c r="J275" i="9" s="1"/>
  <c r="J276" i="9" s="1"/>
  <c r="J277" i="9" s="1"/>
  <c r="J278" i="9" s="1"/>
  <c r="J279" i="9" s="1"/>
  <c r="J280" i="9" s="1"/>
  <c r="J281" i="9" s="1"/>
  <c r="J282" i="9" s="1"/>
  <c r="J283" i="9" s="1"/>
  <c r="J224" i="9"/>
  <c r="J225" i="9" s="1"/>
  <c r="J226" i="9" s="1"/>
  <c r="J227" i="9" s="1"/>
  <c r="J228" i="9" s="1"/>
  <c r="J229" i="9" s="1"/>
  <c r="J230" i="9" s="1"/>
  <c r="J231" i="9" s="1"/>
  <c r="J232" i="9" s="1"/>
  <c r="J233" i="9" s="1"/>
  <c r="J234" i="9" s="1"/>
  <c r="J235" i="9" s="1"/>
  <c r="J236" i="9" s="1"/>
  <c r="J237" i="9" s="1"/>
  <c r="J238" i="9" s="1"/>
  <c r="J239" i="9" s="1"/>
  <c r="J240" i="9" s="1"/>
  <c r="J241" i="9" s="1"/>
  <c r="J242" i="9" s="1"/>
  <c r="J243" i="9" s="1"/>
  <c r="J244" i="9" s="1"/>
  <c r="J245" i="9" s="1"/>
  <c r="J246" i="9" s="1"/>
  <c r="J247" i="9" s="1"/>
  <c r="J248" i="9" s="1"/>
  <c r="J249" i="9" s="1"/>
  <c r="J250" i="9" s="1"/>
  <c r="J251" i="9" s="1"/>
  <c r="J252" i="9" s="1"/>
  <c r="J253" i="9" s="1"/>
  <c r="J196" i="9"/>
  <c r="J197" i="9" s="1"/>
  <c r="J198" i="9" s="1"/>
  <c r="J199" i="9" s="1"/>
  <c r="J200" i="9" s="1"/>
  <c r="J201" i="9" s="1"/>
  <c r="J202" i="9" s="1"/>
  <c r="J203" i="9" s="1"/>
  <c r="J204" i="9" s="1"/>
  <c r="J205" i="9" s="1"/>
  <c r="J206" i="9" s="1"/>
  <c r="J207" i="9" s="1"/>
  <c r="J208" i="9" s="1"/>
  <c r="J209" i="9" s="1"/>
  <c r="J210" i="9" s="1"/>
  <c r="J211" i="9" s="1"/>
  <c r="J212" i="9" s="1"/>
  <c r="J213" i="9" s="1"/>
  <c r="J214" i="9" s="1"/>
  <c r="J215" i="9" s="1"/>
  <c r="J216" i="9" s="1"/>
  <c r="J217" i="9" s="1"/>
  <c r="J218" i="9" s="1"/>
  <c r="J219" i="9" s="1"/>
  <c r="J220" i="9" s="1"/>
  <c r="J221" i="9" s="1"/>
  <c r="J222" i="9" s="1"/>
  <c r="J223" i="9" s="1"/>
  <c r="J195" i="9"/>
  <c r="J194" i="9"/>
  <c r="J164" i="9"/>
  <c r="J165" i="9" s="1"/>
  <c r="J166" i="9" s="1"/>
  <c r="J167" i="9" s="1"/>
  <c r="J168" i="9" s="1"/>
  <c r="J169" i="9" s="1"/>
  <c r="J170" i="9" s="1"/>
  <c r="J171" i="9" s="1"/>
  <c r="J172" i="9" s="1"/>
  <c r="J173" i="9" s="1"/>
  <c r="J174" i="9" s="1"/>
  <c r="J175" i="9" s="1"/>
  <c r="J176" i="9" s="1"/>
  <c r="J177" i="9" s="1"/>
  <c r="J178" i="9" s="1"/>
  <c r="J179" i="9" s="1"/>
  <c r="J180" i="9" s="1"/>
  <c r="J181" i="9" s="1"/>
  <c r="J182" i="9" s="1"/>
  <c r="J183" i="9" s="1"/>
  <c r="J184" i="9" s="1"/>
  <c r="J185" i="9" s="1"/>
  <c r="J186" i="9" s="1"/>
  <c r="J187" i="9" s="1"/>
  <c r="J188" i="9" s="1"/>
  <c r="J189" i="9" s="1"/>
  <c r="J190" i="9" s="1"/>
  <c r="J191" i="9" s="1"/>
  <c r="J192" i="9" s="1"/>
  <c r="J193" i="9" s="1"/>
  <c r="J134" i="9"/>
  <c r="J135" i="9" s="1"/>
  <c r="J136" i="9" s="1"/>
  <c r="J137" i="9" s="1"/>
  <c r="J138" i="9" s="1"/>
  <c r="J139" i="9" s="1"/>
  <c r="J140" i="9" s="1"/>
  <c r="J141" i="9" s="1"/>
  <c r="J142" i="9" s="1"/>
  <c r="J143" i="9" s="1"/>
  <c r="J144" i="9" s="1"/>
  <c r="J145" i="9" s="1"/>
  <c r="J146" i="9" s="1"/>
  <c r="J147" i="9" s="1"/>
  <c r="J148" i="9" s="1"/>
  <c r="J149" i="9" s="1"/>
  <c r="J150" i="9" s="1"/>
  <c r="J151" i="9" s="1"/>
  <c r="J152" i="9" s="1"/>
  <c r="J153" i="9" s="1"/>
  <c r="J154" i="9" s="1"/>
  <c r="J155" i="9" s="1"/>
  <c r="J156" i="9" s="1"/>
  <c r="J157" i="9" s="1"/>
  <c r="J158" i="9" s="1"/>
  <c r="J159" i="9" s="1"/>
  <c r="J160" i="9" s="1"/>
  <c r="J161" i="9" s="1"/>
  <c r="J162" i="9" s="1"/>
  <c r="J163" i="9" s="1"/>
  <c r="J106" i="9"/>
  <c r="J107" i="9" s="1"/>
  <c r="J108" i="9" s="1"/>
  <c r="J109" i="9" s="1"/>
  <c r="J110" i="9" s="1"/>
  <c r="J111" i="9" s="1"/>
  <c r="J112" i="9" s="1"/>
  <c r="J113" i="9" s="1"/>
  <c r="J114" i="9" s="1"/>
  <c r="J115" i="9" s="1"/>
  <c r="J116" i="9" s="1"/>
  <c r="J117" i="9" s="1"/>
  <c r="J118" i="9" s="1"/>
  <c r="J119" i="9" s="1"/>
  <c r="J120" i="9" s="1"/>
  <c r="J121" i="9" s="1"/>
  <c r="J122" i="9" s="1"/>
  <c r="J123" i="9" s="1"/>
  <c r="J124" i="9" s="1"/>
  <c r="J125" i="9" s="1"/>
  <c r="J126" i="9" s="1"/>
  <c r="J127" i="9" s="1"/>
  <c r="J128" i="9" s="1"/>
  <c r="J129" i="9" s="1"/>
  <c r="J130" i="9" s="1"/>
  <c r="J131" i="9" s="1"/>
  <c r="J132" i="9" s="1"/>
  <c r="J133" i="9" s="1"/>
  <c r="J105" i="9"/>
  <c r="J104" i="9"/>
  <c r="J74" i="9"/>
  <c r="J75" i="9" s="1"/>
  <c r="J76" i="9" s="1"/>
  <c r="J77" i="9" s="1"/>
  <c r="J78" i="9" s="1"/>
  <c r="J79" i="9" s="1"/>
  <c r="J80" i="9" s="1"/>
  <c r="J81" i="9" s="1"/>
  <c r="J82" i="9" s="1"/>
  <c r="J83" i="9" s="1"/>
  <c r="J84" i="9" s="1"/>
  <c r="J85" i="9" s="1"/>
  <c r="J86" i="9" s="1"/>
  <c r="J87" i="9" s="1"/>
  <c r="J88" i="9" s="1"/>
  <c r="J89" i="9" s="1"/>
  <c r="J90" i="9" s="1"/>
  <c r="J91" i="9" s="1"/>
  <c r="J92" i="9" s="1"/>
  <c r="J93" i="9" s="1"/>
  <c r="J94" i="9" s="1"/>
  <c r="J95" i="9" s="1"/>
  <c r="J96" i="9" s="1"/>
  <c r="J97" i="9" s="1"/>
  <c r="J98" i="9" s="1"/>
  <c r="J99" i="9" s="1"/>
  <c r="J100" i="9" s="1"/>
  <c r="J101" i="9" s="1"/>
  <c r="J102" i="9" s="1"/>
  <c r="J103" i="9" s="1"/>
  <c r="J62" i="9"/>
  <c r="J63" i="9" s="1"/>
  <c r="J64" i="9" s="1"/>
  <c r="J65" i="9" s="1"/>
  <c r="J66" i="9" s="1"/>
  <c r="J67" i="9" s="1"/>
  <c r="J68" i="9" s="1"/>
  <c r="J69" i="9" s="1"/>
  <c r="J70" i="9" s="1"/>
  <c r="J71" i="9" s="1"/>
  <c r="J72" i="9" s="1"/>
  <c r="J73" i="9" s="1"/>
  <c r="J50" i="9"/>
  <c r="J51" i="9" s="1"/>
  <c r="J52" i="9" s="1"/>
  <c r="J53" i="9" s="1"/>
  <c r="J54" i="9" s="1"/>
  <c r="J55" i="9" s="1"/>
  <c r="J56" i="9" s="1"/>
  <c r="J57" i="9" s="1"/>
  <c r="J58" i="9" s="1"/>
  <c r="J59" i="9" s="1"/>
  <c r="J60" i="9" s="1"/>
  <c r="J61" i="9" s="1"/>
  <c r="J39" i="9"/>
  <c r="J40" i="9" s="1"/>
  <c r="J41" i="9" s="1"/>
  <c r="J42" i="9" s="1"/>
  <c r="J43" i="9" s="1"/>
  <c r="J44" i="9" s="1"/>
  <c r="J45" i="9" s="1"/>
  <c r="J46" i="9" s="1"/>
  <c r="J47" i="9" s="1"/>
  <c r="J48" i="9" s="1"/>
  <c r="J49" i="9" s="1"/>
  <c r="J38" i="9"/>
  <c r="O7" i="9"/>
  <c r="F9" i="5" l="1"/>
  <c r="J16" i="22"/>
  <c r="E9" i="5"/>
  <c r="D9" i="5"/>
  <c r="C9" i="5"/>
  <c r="K43" i="11"/>
  <c r="K23" i="11"/>
  <c r="K33" i="11"/>
  <c r="K10" i="11"/>
  <c r="K14" i="12"/>
  <c r="K38" i="12"/>
  <c r="K11" i="11"/>
  <c r="K50" i="11"/>
  <c r="K16" i="12"/>
  <c r="K42" i="12"/>
  <c r="K40" i="11"/>
  <c r="K32" i="12"/>
  <c r="K12" i="11"/>
  <c r="K9" i="11"/>
  <c r="K20" i="11"/>
  <c r="K37" i="12"/>
  <c r="K35" i="12"/>
  <c r="K43" i="12"/>
  <c r="K17" i="12"/>
  <c r="K12" i="12"/>
  <c r="K15" i="12"/>
  <c r="K11" i="12"/>
  <c r="K10" i="10"/>
  <c r="K41" i="12"/>
  <c r="K29" i="12"/>
  <c r="K13" i="12"/>
  <c r="K24" i="12"/>
  <c r="K10" i="12"/>
  <c r="K19" i="12"/>
  <c r="K30" i="12"/>
  <c r="K31" i="12"/>
  <c r="K34" i="12"/>
  <c r="K33" i="12"/>
  <c r="K28" i="12"/>
  <c r="K27" i="12"/>
  <c r="K26" i="12"/>
  <c r="K39" i="12"/>
  <c r="K25" i="12"/>
  <c r="K36" i="12"/>
  <c r="K20" i="12"/>
  <c r="K8" i="12"/>
  <c r="L8" i="12" s="1"/>
  <c r="O8" i="12" s="1"/>
  <c r="M9" i="12" s="1"/>
  <c r="K9" i="12"/>
  <c r="K22" i="12"/>
  <c r="K23" i="12"/>
  <c r="K83" i="13"/>
  <c r="K35" i="13"/>
  <c r="K51" i="11"/>
  <c r="K28" i="11"/>
  <c r="K18" i="11"/>
  <c r="K30" i="11"/>
  <c r="K31" i="11"/>
  <c r="K46" i="11"/>
  <c r="K47" i="11"/>
  <c r="K8" i="11"/>
  <c r="L8" i="11" s="1"/>
  <c r="O8" i="11" s="1"/>
  <c r="K26" i="11"/>
  <c r="K27" i="11"/>
  <c r="K42" i="11"/>
  <c r="K54" i="11"/>
  <c r="K13" i="11"/>
  <c r="K49" i="11"/>
  <c r="K25" i="11"/>
  <c r="K34" i="11"/>
  <c r="K15" i="11"/>
  <c r="K38" i="11"/>
  <c r="K48" i="11"/>
  <c r="K45" i="11"/>
  <c r="K16" i="11"/>
  <c r="K32" i="10"/>
  <c r="K69" i="13"/>
  <c r="K51" i="13"/>
  <c r="K68" i="13"/>
  <c r="N8" i="12"/>
  <c r="K34" i="21"/>
  <c r="C34" i="21"/>
  <c r="L5" i="21"/>
  <c r="D5" i="21"/>
  <c r="K53" i="13"/>
  <c r="K24" i="13"/>
  <c r="K14" i="13"/>
  <c r="K44" i="13"/>
  <c r="K76" i="13"/>
  <c r="K36" i="13"/>
  <c r="K29" i="13"/>
  <c r="K30" i="13"/>
  <c r="K52" i="13"/>
  <c r="K29" i="11"/>
  <c r="K24" i="11"/>
  <c r="K14" i="11"/>
  <c r="K22" i="11"/>
  <c r="K19" i="11"/>
  <c r="K35" i="11"/>
  <c r="K44" i="11"/>
  <c r="K52" i="11"/>
  <c r="K37" i="11"/>
  <c r="K25" i="13"/>
  <c r="K33" i="13"/>
  <c r="K17" i="13"/>
  <c r="K81" i="13"/>
  <c r="K65" i="13"/>
  <c r="K49" i="13"/>
  <c r="K28" i="13"/>
  <c r="K75" i="13"/>
  <c r="K47" i="13"/>
  <c r="K16" i="13"/>
  <c r="K102" i="13"/>
  <c r="K21" i="13"/>
  <c r="K79" i="13"/>
  <c r="K39" i="13"/>
  <c r="K18" i="13"/>
  <c r="K34" i="13"/>
  <c r="K23" i="13"/>
  <c r="K38" i="13"/>
  <c r="K46" i="13"/>
  <c r="K54" i="13"/>
  <c r="K62" i="13"/>
  <c r="K70" i="13"/>
  <c r="K78" i="13"/>
  <c r="K86" i="13"/>
  <c r="K93" i="13"/>
  <c r="K97" i="13"/>
  <c r="K77" i="13"/>
  <c r="K61" i="13"/>
  <c r="K45" i="13"/>
  <c r="K20" i="13"/>
  <c r="K96" i="13"/>
  <c r="K71" i="13"/>
  <c r="K43" i="13"/>
  <c r="K10" i="13"/>
  <c r="K95" i="13"/>
  <c r="K13" i="13"/>
  <c r="K67" i="13"/>
  <c r="K9" i="13"/>
  <c r="K22" i="13"/>
  <c r="K98" i="13"/>
  <c r="K27" i="13"/>
  <c r="K40" i="13"/>
  <c r="K48" i="13"/>
  <c r="K56" i="13"/>
  <c r="K64" i="13"/>
  <c r="K72" i="13"/>
  <c r="K80" i="13"/>
  <c r="K88" i="13"/>
  <c r="K100" i="13"/>
  <c r="K94" i="13"/>
  <c r="K89" i="13"/>
  <c r="K73" i="13"/>
  <c r="K57" i="13"/>
  <c r="K41" i="13"/>
  <c r="K12" i="13"/>
  <c r="K87" i="13"/>
  <c r="K63" i="13"/>
  <c r="K32" i="13"/>
  <c r="K37" i="13"/>
  <c r="K8" i="13"/>
  <c r="L8" i="13" s="1"/>
  <c r="O8" i="13" s="1"/>
  <c r="K59" i="13"/>
  <c r="K11" i="13"/>
  <c r="K26" i="13"/>
  <c r="K99" i="13"/>
  <c r="K15" i="13"/>
  <c r="K31" i="13"/>
  <c r="K42" i="13"/>
  <c r="K50" i="13"/>
  <c r="K58" i="13"/>
  <c r="K66" i="13"/>
  <c r="K74" i="13"/>
  <c r="K82" i="13"/>
  <c r="K90" i="13"/>
  <c r="K101" i="13"/>
  <c r="J104" i="13"/>
  <c r="K103" i="13"/>
  <c r="J45" i="12"/>
  <c r="K44" i="12"/>
  <c r="M9" i="11"/>
  <c r="K36" i="11"/>
  <c r="K17" i="11"/>
  <c r="K39" i="11"/>
  <c r="K32" i="11"/>
  <c r="K21" i="11"/>
  <c r="K53" i="11"/>
  <c r="J56" i="11"/>
  <c r="K55" i="11"/>
  <c r="K8" i="10"/>
  <c r="L8" i="10" s="1"/>
  <c r="O8" i="10" s="1"/>
  <c r="K14" i="10"/>
  <c r="K30" i="10"/>
  <c r="K13" i="10"/>
  <c r="K29" i="10"/>
  <c r="K12" i="10"/>
  <c r="K28" i="10"/>
  <c r="K11" i="10"/>
  <c r="K43" i="10"/>
  <c r="K19" i="10"/>
  <c r="K35" i="10"/>
  <c r="K44" i="10"/>
  <c r="K52" i="10"/>
  <c r="K49" i="10"/>
  <c r="K39" i="10"/>
  <c r="K18" i="10"/>
  <c r="K53" i="10"/>
  <c r="K22" i="10"/>
  <c r="K9" i="10"/>
  <c r="K26" i="10"/>
  <c r="K23" i="10"/>
  <c r="K38" i="10"/>
  <c r="K46" i="10"/>
  <c r="K54" i="10"/>
  <c r="K34" i="10"/>
  <c r="K17" i="10"/>
  <c r="K45" i="10"/>
  <c r="K21" i="10"/>
  <c r="K25" i="10"/>
  <c r="K27" i="10"/>
  <c r="K40" i="10"/>
  <c r="K48" i="10"/>
  <c r="K56" i="10"/>
  <c r="K41" i="10"/>
  <c r="K55" i="10"/>
  <c r="K33" i="10"/>
  <c r="K16" i="10"/>
  <c r="K37" i="10"/>
  <c r="K20" i="10"/>
  <c r="K51" i="10"/>
  <c r="K24" i="10"/>
  <c r="K15" i="10"/>
  <c r="K31" i="10"/>
  <c r="K42" i="10"/>
  <c r="K50" i="10"/>
  <c r="J58" i="10"/>
  <c r="K57" i="10"/>
  <c r="C9" i="9"/>
  <c r="N9" i="12" l="1"/>
  <c r="N9" i="11"/>
  <c r="M5" i="21"/>
  <c r="E5" i="21"/>
  <c r="D34" i="21"/>
  <c r="L34" i="21"/>
  <c r="M9" i="13"/>
  <c r="J105" i="13"/>
  <c r="K104" i="13"/>
  <c r="L9" i="12"/>
  <c r="O9" i="12" s="1"/>
  <c r="J46" i="12"/>
  <c r="K45" i="12"/>
  <c r="L9" i="11"/>
  <c r="O9" i="11" s="1"/>
  <c r="J57" i="11"/>
  <c r="K56" i="11"/>
  <c r="M9" i="10"/>
  <c r="J59" i="10"/>
  <c r="K58" i="10"/>
  <c r="K487" i="9"/>
  <c r="K483" i="9"/>
  <c r="K479" i="9"/>
  <c r="K475" i="9"/>
  <c r="K471" i="9"/>
  <c r="K467" i="9"/>
  <c r="K463" i="9"/>
  <c r="K459" i="9"/>
  <c r="K455" i="9"/>
  <c r="K451" i="9"/>
  <c r="K447" i="9"/>
  <c r="K443" i="9"/>
  <c r="K439" i="9"/>
  <c r="K435" i="9"/>
  <c r="K431" i="9"/>
  <c r="K427" i="9"/>
  <c r="K423" i="9"/>
  <c r="K419" i="9"/>
  <c r="K415" i="9"/>
  <c r="K411" i="9"/>
  <c r="K407" i="9"/>
  <c r="K403" i="9"/>
  <c r="K399" i="9"/>
  <c r="K395" i="9"/>
  <c r="K391" i="9"/>
  <c r="K387" i="9"/>
  <c r="K383" i="9"/>
  <c r="K379" i="9"/>
  <c r="K375" i="9"/>
  <c r="K371" i="9"/>
  <c r="K486" i="9"/>
  <c r="K482" i="9"/>
  <c r="K478" i="9"/>
  <c r="K474" i="9"/>
  <c r="K470" i="9"/>
  <c r="K466" i="9"/>
  <c r="K462" i="9"/>
  <c r="K458" i="9"/>
  <c r="K454" i="9"/>
  <c r="K450" i="9"/>
  <c r="K446" i="9"/>
  <c r="K442" i="9"/>
  <c r="K438" i="9"/>
  <c r="K434" i="9"/>
  <c r="K430" i="9"/>
  <c r="K426" i="9"/>
  <c r="K422" i="9"/>
  <c r="K418" i="9"/>
  <c r="K414" i="9"/>
  <c r="K410" i="9"/>
  <c r="K406" i="9"/>
  <c r="K402" i="9"/>
  <c r="K398" i="9"/>
  <c r="K394" i="9"/>
  <c r="K390" i="9"/>
  <c r="K386" i="9"/>
  <c r="K382" i="9"/>
  <c r="K378" i="9"/>
  <c r="K374" i="9"/>
  <c r="K370" i="9"/>
  <c r="K484" i="9"/>
  <c r="K476" i="9"/>
  <c r="K468" i="9"/>
  <c r="K460" i="9"/>
  <c r="K452" i="9"/>
  <c r="K444" i="9"/>
  <c r="K436" i="9"/>
  <c r="K428" i="9"/>
  <c r="K420" i="9"/>
  <c r="K412" i="9"/>
  <c r="K404" i="9"/>
  <c r="K396" i="9"/>
  <c r="K388" i="9"/>
  <c r="K380" i="9"/>
  <c r="K372" i="9"/>
  <c r="K481" i="9"/>
  <c r="K473" i="9"/>
  <c r="K465" i="9"/>
  <c r="K457" i="9"/>
  <c r="K449" i="9"/>
  <c r="K441" i="9"/>
  <c r="K433" i="9"/>
  <c r="K425" i="9"/>
  <c r="K417" i="9"/>
  <c r="K409" i="9"/>
  <c r="K401" i="9"/>
  <c r="K393" i="9"/>
  <c r="K385" i="9"/>
  <c r="K377" i="9"/>
  <c r="K369" i="9"/>
  <c r="K480" i="9"/>
  <c r="K472" i="9"/>
  <c r="K464" i="9"/>
  <c r="K456" i="9"/>
  <c r="K448" i="9"/>
  <c r="K440" i="9"/>
  <c r="K432" i="9"/>
  <c r="K424" i="9"/>
  <c r="K416" i="9"/>
  <c r="K408" i="9"/>
  <c r="K400" i="9"/>
  <c r="K392" i="9"/>
  <c r="K384" i="9"/>
  <c r="K376" i="9"/>
  <c r="K368" i="9"/>
  <c r="K461" i="9"/>
  <c r="K429" i="9"/>
  <c r="K397" i="9"/>
  <c r="K485" i="9"/>
  <c r="K453" i="9"/>
  <c r="K421" i="9"/>
  <c r="K389" i="9"/>
  <c r="K477" i="9"/>
  <c r="K445" i="9"/>
  <c r="K413" i="9"/>
  <c r="K381" i="9"/>
  <c r="K469" i="9"/>
  <c r="K437" i="9"/>
  <c r="K405" i="9"/>
  <c r="K373" i="9"/>
  <c r="C12" i="9"/>
  <c r="M8" i="9"/>
  <c r="J13" i="8"/>
  <c r="B14" i="8"/>
  <c r="E6" i="5"/>
  <c r="F6" i="5"/>
  <c r="D6" i="5"/>
  <c r="C6" i="5"/>
  <c r="B6" i="5"/>
  <c r="F5" i="5"/>
  <c r="E5" i="5"/>
  <c r="D5" i="5"/>
  <c r="C5" i="5"/>
  <c r="B5" i="5"/>
  <c r="F4" i="5"/>
  <c r="E4" i="5"/>
  <c r="D4" i="5"/>
  <c r="C4" i="5"/>
  <c r="B4" i="5"/>
  <c r="K315" i="9" l="1"/>
  <c r="B9" i="5"/>
  <c r="N9" i="10"/>
  <c r="N9" i="13"/>
  <c r="L9" i="10"/>
  <c r="O9" i="10" s="1"/>
  <c r="M10" i="10" s="1"/>
  <c r="L10" i="10" s="1"/>
  <c r="O10" i="10" s="1"/>
  <c r="M34" i="21"/>
  <c r="E34" i="21"/>
  <c r="N5" i="21"/>
  <c r="F5" i="21"/>
  <c r="J106" i="13"/>
  <c r="K105" i="13"/>
  <c r="L9" i="13"/>
  <c r="O9" i="13" s="1"/>
  <c r="J47" i="12"/>
  <c r="K46" i="12"/>
  <c r="M10" i="12"/>
  <c r="M10" i="11"/>
  <c r="J58" i="11"/>
  <c r="K57" i="11"/>
  <c r="J60" i="10"/>
  <c r="K59" i="10"/>
  <c r="K112" i="9"/>
  <c r="K341" i="9"/>
  <c r="K42" i="9"/>
  <c r="K203" i="9"/>
  <c r="K27" i="9"/>
  <c r="K293" i="9"/>
  <c r="K224" i="9"/>
  <c r="K269" i="9"/>
  <c r="K33" i="9"/>
  <c r="K161" i="9"/>
  <c r="K353" i="9"/>
  <c r="K66" i="9"/>
  <c r="K194" i="9"/>
  <c r="K254" i="9"/>
  <c r="K263" i="9"/>
  <c r="K8" i="9"/>
  <c r="L8" i="9" s="1"/>
  <c r="O8" i="9" s="1"/>
  <c r="M9" i="9" s="1"/>
  <c r="K128" i="9"/>
  <c r="K67" i="9"/>
  <c r="K253" i="9"/>
  <c r="K48" i="9"/>
  <c r="K72" i="9"/>
  <c r="K44" i="9"/>
  <c r="K45" i="9"/>
  <c r="K173" i="9"/>
  <c r="K70" i="9"/>
  <c r="K198" i="9"/>
  <c r="K258" i="9"/>
  <c r="K283" i="9"/>
  <c r="K19" i="9"/>
  <c r="K64" i="9"/>
  <c r="K160" i="9"/>
  <c r="K245" i="9"/>
  <c r="K15" i="9"/>
  <c r="K75" i="9"/>
  <c r="K163" i="9"/>
  <c r="K317" i="9"/>
  <c r="K54" i="9"/>
  <c r="K180" i="9"/>
  <c r="K88" i="9"/>
  <c r="K50" i="9"/>
  <c r="K175" i="9"/>
  <c r="K336" i="9"/>
  <c r="K65" i="9"/>
  <c r="K129" i="9"/>
  <c r="K193" i="9"/>
  <c r="K289" i="9"/>
  <c r="K98" i="9"/>
  <c r="K162" i="9"/>
  <c r="K228" i="9"/>
  <c r="K356" i="9"/>
  <c r="K286" i="9"/>
  <c r="K350" i="9"/>
  <c r="K231" i="9"/>
  <c r="K295" i="9"/>
  <c r="K359" i="9"/>
  <c r="K46" i="9"/>
  <c r="K192" i="9"/>
  <c r="K123" i="9"/>
  <c r="K116" i="9"/>
  <c r="K111" i="9"/>
  <c r="K272" i="9"/>
  <c r="K97" i="9"/>
  <c r="K225" i="9"/>
  <c r="K130" i="9"/>
  <c r="K292" i="9"/>
  <c r="K318" i="9"/>
  <c r="K327" i="9"/>
  <c r="K51" i="9"/>
  <c r="K216" i="9"/>
  <c r="K10" i="9"/>
  <c r="K155" i="9"/>
  <c r="K172" i="9"/>
  <c r="K167" i="9"/>
  <c r="K280" i="9"/>
  <c r="K109" i="9"/>
  <c r="K249" i="9"/>
  <c r="K134" i="9"/>
  <c r="K300" i="9"/>
  <c r="K322" i="9"/>
  <c r="K347" i="9"/>
  <c r="K24" i="9"/>
  <c r="K96" i="9"/>
  <c r="K176" i="9"/>
  <c r="K277" i="9"/>
  <c r="K36" i="9"/>
  <c r="K107" i="9"/>
  <c r="K195" i="9"/>
  <c r="K22" i="9"/>
  <c r="K108" i="9"/>
  <c r="K261" i="9"/>
  <c r="K200" i="9"/>
  <c r="K103" i="9"/>
  <c r="K237" i="9"/>
  <c r="K344" i="9"/>
  <c r="K13" i="9"/>
  <c r="K77" i="9"/>
  <c r="K141" i="9"/>
  <c r="K205" i="9"/>
  <c r="K313" i="9"/>
  <c r="K102" i="9"/>
  <c r="K166" i="9"/>
  <c r="K236" i="9"/>
  <c r="K364" i="9"/>
  <c r="K226" i="9"/>
  <c r="K290" i="9"/>
  <c r="K354" i="9"/>
  <c r="K251" i="9"/>
  <c r="N8" i="9"/>
  <c r="K355" i="9"/>
  <c r="K339" i="9"/>
  <c r="K323" i="9"/>
  <c r="K307" i="9"/>
  <c r="K291" i="9"/>
  <c r="K275" i="9"/>
  <c r="K259" i="9"/>
  <c r="K243" i="9"/>
  <c r="K227" i="9"/>
  <c r="K362" i="9"/>
  <c r="K346" i="9"/>
  <c r="K330" i="9"/>
  <c r="K314" i="9"/>
  <c r="K298" i="9"/>
  <c r="K282" i="9"/>
  <c r="K266" i="9"/>
  <c r="K250" i="9"/>
  <c r="K234" i="9"/>
  <c r="K348" i="9"/>
  <c r="K316" i="9"/>
  <c r="K284" i="9"/>
  <c r="K252" i="9"/>
  <c r="K222" i="9"/>
  <c r="K206" i="9"/>
  <c r="K190" i="9"/>
  <c r="K174" i="9"/>
  <c r="K158" i="9"/>
  <c r="K142" i="9"/>
  <c r="K126" i="9"/>
  <c r="K110" i="9"/>
  <c r="K94" i="9"/>
  <c r="K78" i="9"/>
  <c r="K62" i="9"/>
  <c r="K337" i="9"/>
  <c r="K305" i="9"/>
  <c r="K273" i="9"/>
  <c r="K241" i="9"/>
  <c r="K217" i="9"/>
  <c r="K201" i="9"/>
  <c r="K185" i="9"/>
  <c r="K169" i="9"/>
  <c r="K153" i="9"/>
  <c r="K137" i="9"/>
  <c r="K121" i="9"/>
  <c r="K105" i="9"/>
  <c r="K89" i="9"/>
  <c r="K73" i="9"/>
  <c r="K57" i="9"/>
  <c r="K41" i="9"/>
  <c r="K25" i="9"/>
  <c r="K9" i="9"/>
  <c r="K360" i="9"/>
  <c r="K328" i="9"/>
  <c r="K296" i="9"/>
  <c r="K264" i="9"/>
  <c r="K333" i="9"/>
  <c r="K223" i="9"/>
  <c r="K191" i="9"/>
  <c r="K159" i="9"/>
  <c r="K127" i="9"/>
  <c r="K95" i="9"/>
  <c r="K63" i="9"/>
  <c r="K39" i="9"/>
  <c r="K18" i="9"/>
  <c r="K184" i="9"/>
  <c r="K120" i="9"/>
  <c r="K56" i="9"/>
  <c r="K357" i="9"/>
  <c r="K232" i="9"/>
  <c r="K196" i="9"/>
  <c r="K164" i="9"/>
  <c r="K132" i="9"/>
  <c r="K100" i="9"/>
  <c r="K68" i="9"/>
  <c r="K367" i="9"/>
  <c r="K351" i="9"/>
  <c r="K335" i="9"/>
  <c r="K319" i="9"/>
  <c r="K303" i="9"/>
  <c r="K287" i="9"/>
  <c r="K271" i="9"/>
  <c r="K255" i="9"/>
  <c r="K239" i="9"/>
  <c r="K358" i="9"/>
  <c r="K342" i="9"/>
  <c r="K326" i="9"/>
  <c r="K310" i="9"/>
  <c r="K294" i="9"/>
  <c r="K278" i="9"/>
  <c r="K262" i="9"/>
  <c r="K246" i="9"/>
  <c r="K230" i="9"/>
  <c r="K340" i="9"/>
  <c r="K308" i="9"/>
  <c r="K276" i="9"/>
  <c r="K244" i="9"/>
  <c r="K218" i="9"/>
  <c r="K202" i="9"/>
  <c r="K186" i="9"/>
  <c r="K170" i="9"/>
  <c r="K154" i="9"/>
  <c r="K138" i="9"/>
  <c r="K122" i="9"/>
  <c r="K106" i="9"/>
  <c r="K90" i="9"/>
  <c r="K74" i="9"/>
  <c r="K58" i="9"/>
  <c r="K361" i="9"/>
  <c r="K329" i="9"/>
  <c r="K297" i="9"/>
  <c r="K265" i="9"/>
  <c r="K233" i="9"/>
  <c r="K213" i="9"/>
  <c r="K197" i="9"/>
  <c r="K181" i="9"/>
  <c r="K165" i="9"/>
  <c r="K149" i="9"/>
  <c r="K133" i="9"/>
  <c r="K117" i="9"/>
  <c r="K101" i="9"/>
  <c r="K85" i="9"/>
  <c r="K69" i="9"/>
  <c r="K53" i="9"/>
  <c r="K37" i="9"/>
  <c r="K21" i="9"/>
  <c r="K352" i="9"/>
  <c r="K320" i="9"/>
  <c r="K288" i="9"/>
  <c r="K256" i="9"/>
  <c r="K301" i="9"/>
  <c r="K215" i="9"/>
  <c r="K183" i="9"/>
  <c r="K151" i="9"/>
  <c r="K119" i="9"/>
  <c r="K87" i="9"/>
  <c r="K55" i="9"/>
  <c r="K34" i="9"/>
  <c r="K12" i="9"/>
  <c r="K168" i="9"/>
  <c r="K104" i="9"/>
  <c r="K40" i="9"/>
  <c r="K325" i="9"/>
  <c r="K220" i="9"/>
  <c r="K188" i="9"/>
  <c r="K156" i="9"/>
  <c r="K124" i="9"/>
  <c r="K92" i="9"/>
  <c r="K60" i="9"/>
  <c r="K38" i="9"/>
  <c r="K16" i="9"/>
  <c r="K285" i="9"/>
  <c r="K211" i="9"/>
  <c r="K179" i="9"/>
  <c r="K147" i="9"/>
  <c r="K115" i="9"/>
  <c r="K83" i="9"/>
  <c r="K52" i="9"/>
  <c r="K31" i="9"/>
  <c r="K35" i="9"/>
  <c r="K80" i="9"/>
  <c r="K144" i="9"/>
  <c r="K208" i="9"/>
  <c r="K309" i="9"/>
  <c r="K20" i="9"/>
  <c r="K47" i="9"/>
  <c r="K91" i="9"/>
  <c r="K131" i="9"/>
  <c r="K171" i="9"/>
  <c r="K219" i="9"/>
  <c r="K349" i="9"/>
  <c r="K32" i="9"/>
  <c r="K76" i="9"/>
  <c r="K140" i="9"/>
  <c r="K204" i="9"/>
  <c r="K14" i="9"/>
  <c r="K136" i="9"/>
  <c r="K23" i="9"/>
  <c r="K71" i="9"/>
  <c r="K135" i="9"/>
  <c r="K199" i="9"/>
  <c r="K365" i="9"/>
  <c r="K240" i="9"/>
  <c r="K304" i="9"/>
  <c r="K17" i="9"/>
  <c r="K49" i="9"/>
  <c r="K81" i="9"/>
  <c r="K113" i="9"/>
  <c r="K145" i="9"/>
  <c r="K177" i="9"/>
  <c r="K209" i="9"/>
  <c r="K257" i="9"/>
  <c r="K321" i="9"/>
  <c r="K82" i="9"/>
  <c r="K114" i="9"/>
  <c r="K146" i="9"/>
  <c r="K178" i="9"/>
  <c r="K210" i="9"/>
  <c r="K260" i="9"/>
  <c r="K324" i="9"/>
  <c r="K238" i="9"/>
  <c r="K270" i="9"/>
  <c r="K302" i="9"/>
  <c r="K334" i="9"/>
  <c r="K366" i="9"/>
  <c r="K235" i="9"/>
  <c r="K267" i="9"/>
  <c r="K299" i="9"/>
  <c r="K331" i="9"/>
  <c r="K363" i="9"/>
  <c r="K26" i="9"/>
  <c r="K59" i="9"/>
  <c r="K99" i="9"/>
  <c r="K139" i="9"/>
  <c r="K187" i="9"/>
  <c r="K229" i="9"/>
  <c r="K11" i="9"/>
  <c r="K43" i="9"/>
  <c r="K84" i="9"/>
  <c r="K148" i="9"/>
  <c r="K212" i="9"/>
  <c r="K30" i="9"/>
  <c r="K152" i="9"/>
  <c r="K28" i="9"/>
  <c r="K79" i="9"/>
  <c r="K143" i="9"/>
  <c r="K207" i="9"/>
  <c r="K248" i="9"/>
  <c r="K312" i="9"/>
  <c r="K29" i="9"/>
  <c r="K61" i="9"/>
  <c r="K93" i="9"/>
  <c r="K125" i="9"/>
  <c r="K157" i="9"/>
  <c r="K189" i="9"/>
  <c r="K221" i="9"/>
  <c r="K281" i="9"/>
  <c r="K345" i="9"/>
  <c r="K86" i="9"/>
  <c r="K118" i="9"/>
  <c r="K150" i="9"/>
  <c r="K182" i="9"/>
  <c r="K214" i="9"/>
  <c r="K268" i="9"/>
  <c r="K332" i="9"/>
  <c r="K242" i="9"/>
  <c r="K274" i="9"/>
  <c r="K306" i="9"/>
  <c r="K338" i="9"/>
  <c r="K247" i="9"/>
  <c r="K279" i="9"/>
  <c r="K311" i="9"/>
  <c r="K343" i="9"/>
  <c r="C14" i="8"/>
  <c r="N10" i="10" l="1"/>
  <c r="O5" i="21"/>
  <c r="G5" i="21"/>
  <c r="N34" i="21"/>
  <c r="F34" i="21"/>
  <c r="M10" i="13"/>
  <c r="J107" i="13"/>
  <c r="K106" i="13"/>
  <c r="J48" i="12"/>
  <c r="K47" i="12"/>
  <c r="L10" i="12"/>
  <c r="O10" i="12" s="1"/>
  <c r="N10" i="12"/>
  <c r="J59" i="11"/>
  <c r="K58" i="11"/>
  <c r="L10" i="11"/>
  <c r="O10" i="11" s="1"/>
  <c r="N10" i="11"/>
  <c r="M11" i="10"/>
  <c r="L11" i="10" s="1"/>
  <c r="O11" i="10" s="1"/>
  <c r="J61" i="10"/>
  <c r="K60" i="10"/>
  <c r="L9" i="9"/>
  <c r="O9" i="9" s="1"/>
  <c r="M10" i="9" s="1"/>
  <c r="N9" i="9"/>
  <c r="L10" i="9" l="1"/>
  <c r="O10" i="9" s="1"/>
  <c r="M11" i="9" s="1"/>
  <c r="P5" i="21"/>
  <c r="H5" i="21"/>
  <c r="O34" i="21"/>
  <c r="G34" i="21"/>
  <c r="L10" i="13"/>
  <c r="O10" i="13" s="1"/>
  <c r="N10" i="13"/>
  <c r="J108" i="13"/>
  <c r="K107" i="13"/>
  <c r="M11" i="12"/>
  <c r="J49" i="12"/>
  <c r="K48" i="12"/>
  <c r="M11" i="11"/>
  <c r="J60" i="11"/>
  <c r="K59" i="11"/>
  <c r="M12" i="10"/>
  <c r="L12" i="10" s="1"/>
  <c r="O12" i="10" s="1"/>
  <c r="J62" i="10"/>
  <c r="K61" i="10"/>
  <c r="N11" i="10"/>
  <c r="N10" i="9"/>
  <c r="N11" i="9" l="1"/>
  <c r="L11" i="12"/>
  <c r="O11" i="12" s="1"/>
  <c r="M12" i="12" s="1"/>
  <c r="N11" i="12"/>
  <c r="N12" i="10"/>
  <c r="L11" i="11"/>
  <c r="O11" i="11" s="1"/>
  <c r="L11" i="9"/>
  <c r="O11" i="9" s="1"/>
  <c r="M12" i="9" s="1"/>
  <c r="P34" i="21"/>
  <c r="H34" i="21"/>
  <c r="Q5" i="21"/>
  <c r="I5" i="21"/>
  <c r="N11" i="11"/>
  <c r="J109" i="13"/>
  <c r="K108" i="13"/>
  <c r="M11" i="13"/>
  <c r="J50" i="12"/>
  <c r="K49" i="12"/>
  <c r="M12" i="11"/>
  <c r="L12" i="11" s="1"/>
  <c r="O12" i="11" s="1"/>
  <c r="J61" i="11"/>
  <c r="K60" i="11"/>
  <c r="M13" i="10"/>
  <c r="L13" i="10" s="1"/>
  <c r="O13" i="10" s="1"/>
  <c r="J63" i="10"/>
  <c r="K62" i="10"/>
  <c r="N12" i="9" l="1"/>
  <c r="L12" i="12"/>
  <c r="O12" i="12" s="1"/>
  <c r="M13" i="12" s="1"/>
  <c r="L13" i="12" s="1"/>
  <c r="O13" i="12" s="1"/>
  <c r="L11" i="13"/>
  <c r="O11" i="13" s="1"/>
  <c r="L12" i="9"/>
  <c r="O12" i="9" s="1"/>
  <c r="M13" i="9" s="1"/>
  <c r="R5" i="21"/>
  <c r="J5" i="21"/>
  <c r="S5" i="21" s="1"/>
  <c r="Q34" i="21"/>
  <c r="I34" i="21"/>
  <c r="N11" i="13"/>
  <c r="J110" i="13"/>
  <c r="K109" i="13"/>
  <c r="N12" i="12"/>
  <c r="J51" i="12"/>
  <c r="K50" i="12"/>
  <c r="M13" i="11"/>
  <c r="L13" i="11" s="1"/>
  <c r="O13" i="11" s="1"/>
  <c r="N12" i="11"/>
  <c r="J62" i="11"/>
  <c r="K61" i="11"/>
  <c r="M14" i="10"/>
  <c r="L14" i="10" s="1"/>
  <c r="O14" i="10" s="1"/>
  <c r="J64" i="10"/>
  <c r="K63" i="10"/>
  <c r="N13" i="10"/>
  <c r="M12" i="13" l="1"/>
  <c r="L12" i="13" s="1"/>
  <c r="O12" i="13" s="1"/>
  <c r="M13" i="13" s="1"/>
  <c r="L13" i="13" s="1"/>
  <c r="O13" i="13" s="1"/>
  <c r="N13" i="9"/>
  <c r="L13" i="9"/>
  <c r="O13" i="9" s="1"/>
  <c r="M14" i="9" s="1"/>
  <c r="L14" i="9" s="1"/>
  <c r="O14" i="9" s="1"/>
  <c r="M15" i="9" s="1"/>
  <c r="L15" i="9" s="1"/>
  <c r="O15" i="9" s="1"/>
  <c r="M16" i="9" s="1"/>
  <c r="N13" i="12"/>
  <c r="T5" i="21"/>
  <c r="I15" i="21" s="1"/>
  <c r="R34" i="21"/>
  <c r="J34" i="21"/>
  <c r="S34" i="21" s="1"/>
  <c r="N14" i="10"/>
  <c r="J111" i="13"/>
  <c r="K110" i="13"/>
  <c r="J52" i="12"/>
  <c r="K51" i="12"/>
  <c r="M14" i="12"/>
  <c r="L14" i="12" s="1"/>
  <c r="O14" i="12" s="1"/>
  <c r="M14" i="11"/>
  <c r="L14" i="11" s="1"/>
  <c r="O14" i="11" s="1"/>
  <c r="J63" i="11"/>
  <c r="K62" i="11"/>
  <c r="N13" i="11"/>
  <c r="M15" i="10"/>
  <c r="L15" i="10" s="1"/>
  <c r="O15" i="10" s="1"/>
  <c r="J65" i="10"/>
  <c r="K64" i="10"/>
  <c r="B17" i="21" l="1"/>
  <c r="B18" i="21" s="1"/>
  <c r="B22" i="21" s="1"/>
  <c r="A2" i="21" s="1"/>
  <c r="B2" i="21" s="1"/>
  <c r="N14" i="9"/>
  <c r="N15" i="9" s="1"/>
  <c r="N16" i="9" s="1"/>
  <c r="N12" i="13"/>
  <c r="T34" i="21"/>
  <c r="C53" i="21" s="1"/>
  <c r="C55" i="21" s="1"/>
  <c r="N14" i="11"/>
  <c r="N15" i="10"/>
  <c r="C24" i="21"/>
  <c r="C26" i="21" s="1"/>
  <c r="M14" i="13"/>
  <c r="L14" i="13" s="1"/>
  <c r="O14" i="13" s="1"/>
  <c r="N13" i="13"/>
  <c r="J112" i="13"/>
  <c r="K111" i="13"/>
  <c r="N14" i="12"/>
  <c r="M15" i="12"/>
  <c r="L15" i="12" s="1"/>
  <c r="O15" i="12" s="1"/>
  <c r="J53" i="12"/>
  <c r="K52" i="12"/>
  <c r="M15" i="11"/>
  <c r="L15" i="11" s="1"/>
  <c r="O15" i="11" s="1"/>
  <c r="J64" i="11"/>
  <c r="K63" i="11"/>
  <c r="M16" i="10"/>
  <c r="L16" i="10" s="1"/>
  <c r="O16" i="10" s="1"/>
  <c r="J66" i="10"/>
  <c r="K65" i="10"/>
  <c r="L16" i="9"/>
  <c r="O16" i="9" s="1"/>
  <c r="I44" i="21" l="1"/>
  <c r="I2" i="21"/>
  <c r="C2" i="21"/>
  <c r="N15" i="12"/>
  <c r="N15" i="11"/>
  <c r="N16" i="10"/>
  <c r="M15" i="13"/>
  <c r="L15" i="13" s="1"/>
  <c r="O15" i="13" s="1"/>
  <c r="J113" i="13"/>
  <c r="K112" i="13"/>
  <c r="N14" i="13"/>
  <c r="M16" i="12"/>
  <c r="L16" i="12" s="1"/>
  <c r="O16" i="12" s="1"/>
  <c r="J54" i="12"/>
  <c r="K53" i="12"/>
  <c r="M16" i="11"/>
  <c r="L16" i="11" s="1"/>
  <c r="O16" i="11" s="1"/>
  <c r="J65" i="11"/>
  <c r="K64" i="11"/>
  <c r="M17" i="10"/>
  <c r="L17" i="10" s="1"/>
  <c r="O17" i="10" s="1"/>
  <c r="J67" i="10"/>
  <c r="K66" i="10"/>
  <c r="M17" i="9"/>
  <c r="I46" i="21" l="1"/>
  <c r="B46" i="21" s="1"/>
  <c r="B47" i="21" s="1"/>
  <c r="B51" i="21" s="1"/>
  <c r="A31" i="21" s="1"/>
  <c r="B31" i="21" s="1"/>
  <c r="N16" i="11"/>
  <c r="L17" i="9"/>
  <c r="O17" i="9" s="1"/>
  <c r="M18" i="9" s="1"/>
  <c r="L18" i="9" s="1"/>
  <c r="O18" i="9" s="1"/>
  <c r="M19" i="9" s="1"/>
  <c r="L19" i="9" s="1"/>
  <c r="O19" i="9" s="1"/>
  <c r="M20" i="9" s="1"/>
  <c r="L20" i="9" s="1"/>
  <c r="O20" i="9" s="1"/>
  <c r="M21" i="9" s="1"/>
  <c r="J2" i="21"/>
  <c r="D2" i="21"/>
  <c r="N15" i="13"/>
  <c r="M16" i="13"/>
  <c r="L16" i="13" s="1"/>
  <c r="O16" i="13" s="1"/>
  <c r="J114" i="13"/>
  <c r="K113" i="13"/>
  <c r="M17" i="12"/>
  <c r="L17" i="12" s="1"/>
  <c r="O17" i="12" s="1"/>
  <c r="J55" i="12"/>
  <c r="K54" i="12"/>
  <c r="N16" i="12"/>
  <c r="M17" i="11"/>
  <c r="L17" i="11" s="1"/>
  <c r="O17" i="11" s="1"/>
  <c r="J66" i="11"/>
  <c r="K65" i="11"/>
  <c r="M18" i="10"/>
  <c r="L18" i="10" s="1"/>
  <c r="O18" i="10" s="1"/>
  <c r="J68" i="10"/>
  <c r="K67" i="10"/>
  <c r="N17" i="10"/>
  <c r="N17" i="9"/>
  <c r="C31" i="21" l="1"/>
  <c r="J31" i="21" s="1"/>
  <c r="I31" i="21"/>
  <c r="N16" i="13"/>
  <c r="N18" i="9"/>
  <c r="N19" i="9" s="1"/>
  <c r="N17" i="12"/>
  <c r="K2" i="21"/>
  <c r="E2" i="21"/>
  <c r="N18" i="10"/>
  <c r="M17" i="13"/>
  <c r="L17" i="13" s="1"/>
  <c r="O17" i="13" s="1"/>
  <c r="J115" i="13"/>
  <c r="K114" i="13"/>
  <c r="J56" i="12"/>
  <c r="K55" i="12"/>
  <c r="M18" i="12"/>
  <c r="L18" i="12" s="1"/>
  <c r="O18" i="12" s="1"/>
  <c r="M18" i="11"/>
  <c r="L18" i="11" s="1"/>
  <c r="O18" i="11" s="1"/>
  <c r="J67" i="11"/>
  <c r="K66" i="11"/>
  <c r="N17" i="11"/>
  <c r="M19" i="10"/>
  <c r="L19" i="10" s="1"/>
  <c r="O19" i="10" s="1"/>
  <c r="J69" i="10"/>
  <c r="K68" i="10"/>
  <c r="N20" i="9"/>
  <c r="N21" i="9" s="1"/>
  <c r="L21" i="9"/>
  <c r="O21" i="9" s="1"/>
  <c r="M22" i="9" s="1"/>
  <c r="L22" i="9" s="1"/>
  <c r="O22" i="9" s="1"/>
  <c r="M23" i="9" s="1"/>
  <c r="L23" i="9" s="1"/>
  <c r="O23" i="9" s="1"/>
  <c r="M24" i="9" s="1"/>
  <c r="L24" i="9" s="1"/>
  <c r="O24" i="9" s="1"/>
  <c r="M25" i="9" s="1"/>
  <c r="L25" i="9" s="1"/>
  <c r="O25" i="9" s="1"/>
  <c r="D31" i="21" l="1"/>
  <c r="E31" i="21" s="1"/>
  <c r="F2" i="21"/>
  <c r="L2" i="21"/>
  <c r="K31" i="21"/>
  <c r="N18" i="11"/>
  <c r="M18" i="13"/>
  <c r="L18" i="13" s="1"/>
  <c r="O18" i="13" s="1"/>
  <c r="J116" i="13"/>
  <c r="K115" i="13"/>
  <c r="N17" i="13"/>
  <c r="M19" i="12"/>
  <c r="L19" i="12" s="1"/>
  <c r="O19" i="12" s="1"/>
  <c r="N18" i="12"/>
  <c r="J57" i="12"/>
  <c r="K56" i="12"/>
  <c r="M19" i="11"/>
  <c r="L19" i="11" s="1"/>
  <c r="O19" i="11" s="1"/>
  <c r="J68" i="11"/>
  <c r="K67" i="11"/>
  <c r="M20" i="10"/>
  <c r="L20" i="10" s="1"/>
  <c r="O20" i="10" s="1"/>
  <c r="J70" i="10"/>
  <c r="K69" i="10"/>
  <c r="N19" i="10"/>
  <c r="N22" i="9"/>
  <c r="N23" i="9" s="1"/>
  <c r="N24" i="9" s="1"/>
  <c r="N25" i="9" s="1"/>
  <c r="M26" i="9"/>
  <c r="L26" i="9" s="1"/>
  <c r="O26" i="9" s="1"/>
  <c r="N20" i="10" l="1"/>
  <c r="N19" i="11"/>
  <c r="M2" i="21"/>
  <c r="G2" i="21"/>
  <c r="L31" i="21"/>
  <c r="F31" i="21"/>
  <c r="N18" i="13"/>
  <c r="J117" i="13"/>
  <c r="K116" i="13"/>
  <c r="M19" i="13"/>
  <c r="L19" i="13" s="1"/>
  <c r="O19" i="13" s="1"/>
  <c r="M20" i="12"/>
  <c r="L20" i="12" s="1"/>
  <c r="O20" i="12" s="1"/>
  <c r="N19" i="12"/>
  <c r="J58" i="12"/>
  <c r="K57" i="12"/>
  <c r="M20" i="11"/>
  <c r="L20" i="11" s="1"/>
  <c r="O20" i="11" s="1"/>
  <c r="J69" i="11"/>
  <c r="K68" i="11"/>
  <c r="M21" i="10"/>
  <c r="L21" i="10" s="1"/>
  <c r="O21" i="10" s="1"/>
  <c r="J71" i="10"/>
  <c r="K70" i="10"/>
  <c r="N26" i="9"/>
  <c r="M27" i="9"/>
  <c r="L27" i="9" s="1"/>
  <c r="O27" i="9" s="1"/>
  <c r="M28" i="9" s="1"/>
  <c r="L28" i="9" s="1"/>
  <c r="O28" i="9" s="1"/>
  <c r="N20" i="12" l="1"/>
  <c r="N2" i="21"/>
  <c r="H2" i="21"/>
  <c r="O2" i="21" s="1"/>
  <c r="G31" i="21"/>
  <c r="M31" i="21"/>
  <c r="N20" i="11"/>
  <c r="M20" i="13"/>
  <c r="L20" i="13" s="1"/>
  <c r="O20" i="13" s="1"/>
  <c r="N19" i="13"/>
  <c r="J118" i="13"/>
  <c r="K117" i="13"/>
  <c r="M21" i="12"/>
  <c r="L21" i="12" s="1"/>
  <c r="O21" i="12" s="1"/>
  <c r="J59" i="12"/>
  <c r="K58" i="12"/>
  <c r="M21" i="11"/>
  <c r="L21" i="11" s="1"/>
  <c r="O21" i="11" s="1"/>
  <c r="J70" i="11"/>
  <c r="K69" i="11"/>
  <c r="M22" i="10"/>
  <c r="L22" i="10" s="1"/>
  <c r="O22" i="10" s="1"/>
  <c r="J72" i="10"/>
  <c r="K71" i="10"/>
  <c r="N21" i="10"/>
  <c r="N27" i="9"/>
  <c r="N28" i="9" s="1"/>
  <c r="M29" i="9"/>
  <c r="L29" i="9" s="1"/>
  <c r="O29" i="9" s="1"/>
  <c r="P2" i="21" l="1"/>
  <c r="B24" i="21" s="1"/>
  <c r="B26" i="21" s="1"/>
  <c r="E21" i="21" s="1"/>
  <c r="N31" i="21"/>
  <c r="H31" i="21"/>
  <c r="O31" i="21" s="1"/>
  <c r="N22" i="10"/>
  <c r="M21" i="13"/>
  <c r="L21" i="13" s="1"/>
  <c r="O21" i="13" s="1"/>
  <c r="J119" i="13"/>
  <c r="K118" i="13"/>
  <c r="N20" i="13"/>
  <c r="J60" i="12"/>
  <c r="K59" i="12"/>
  <c r="M22" i="12"/>
  <c r="L22" i="12" s="1"/>
  <c r="O22" i="12" s="1"/>
  <c r="N21" i="12"/>
  <c r="M22" i="11"/>
  <c r="L22" i="11" s="1"/>
  <c r="O22" i="11" s="1"/>
  <c r="J71" i="11"/>
  <c r="K70" i="11"/>
  <c r="N21" i="11"/>
  <c r="M23" i="10"/>
  <c r="L23" i="10" s="1"/>
  <c r="O23" i="10" s="1"/>
  <c r="J73" i="10"/>
  <c r="K72" i="10"/>
  <c r="M30" i="9"/>
  <c r="L30" i="9" s="1"/>
  <c r="O30" i="9" s="1"/>
  <c r="M31" i="9" s="1"/>
  <c r="L31" i="9" s="1"/>
  <c r="O31" i="9" s="1"/>
  <c r="N29" i="9"/>
  <c r="F8" i="5" l="1"/>
  <c r="E8" i="5"/>
  <c r="D8" i="5"/>
  <c r="C8" i="5"/>
  <c r="B8" i="5"/>
  <c r="P31" i="21"/>
  <c r="B53" i="21" s="1"/>
  <c r="B55" i="21" s="1"/>
  <c r="N22" i="12"/>
  <c r="N22" i="11"/>
  <c r="M22" i="13"/>
  <c r="L22" i="13" s="1"/>
  <c r="O22" i="13" s="1"/>
  <c r="N21" i="13"/>
  <c r="J120" i="13"/>
  <c r="K119" i="13"/>
  <c r="J61" i="12"/>
  <c r="K60" i="12"/>
  <c r="M23" i="12"/>
  <c r="L23" i="12" s="1"/>
  <c r="O23" i="12" s="1"/>
  <c r="J72" i="11"/>
  <c r="K71" i="11"/>
  <c r="M23" i="11"/>
  <c r="L23" i="11" s="1"/>
  <c r="O23" i="11" s="1"/>
  <c r="M24" i="10"/>
  <c r="L24" i="10" s="1"/>
  <c r="O24" i="10" s="1"/>
  <c r="J74" i="10"/>
  <c r="K73" i="10"/>
  <c r="N23" i="10"/>
  <c r="M32" i="9"/>
  <c r="L32" i="9" s="1"/>
  <c r="O32" i="9" s="1"/>
  <c r="N30" i="9"/>
  <c r="N31" i="9" s="1"/>
  <c r="N22" i="13" l="1"/>
  <c r="N24" i="10"/>
  <c r="N23" i="11"/>
  <c r="N23" i="12"/>
  <c r="J121" i="13"/>
  <c r="K120" i="13"/>
  <c r="M23" i="13"/>
  <c r="L23" i="13" s="1"/>
  <c r="O23" i="13" s="1"/>
  <c r="M24" i="12"/>
  <c r="L24" i="12" s="1"/>
  <c r="O24" i="12" s="1"/>
  <c r="J62" i="12"/>
  <c r="K61" i="12"/>
  <c r="M24" i="11"/>
  <c r="L24" i="11" s="1"/>
  <c r="O24" i="11" s="1"/>
  <c r="J73" i="11"/>
  <c r="K72" i="11"/>
  <c r="M25" i="10"/>
  <c r="L25" i="10" s="1"/>
  <c r="O25" i="10" s="1"/>
  <c r="J75" i="10"/>
  <c r="K74" i="10"/>
  <c r="M33" i="9"/>
  <c r="L33" i="9" s="1"/>
  <c r="O33" i="9" s="1"/>
  <c r="M34" i="9" s="1"/>
  <c r="L34" i="9" s="1"/>
  <c r="O34" i="9" s="1"/>
  <c r="M35" i="9" s="1"/>
  <c r="L35" i="9" s="1"/>
  <c r="O35" i="9" s="1"/>
  <c r="M36" i="9" s="1"/>
  <c r="L36" i="9" s="1"/>
  <c r="O36" i="9" s="1"/>
  <c r="M37" i="9" s="1"/>
  <c r="L37" i="9" s="1"/>
  <c r="O37" i="9" s="1"/>
  <c r="M38" i="9" s="1"/>
  <c r="L38" i="9" s="1"/>
  <c r="O38" i="9" s="1"/>
  <c r="M39" i="9" s="1"/>
  <c r="L39" i="9" s="1"/>
  <c r="O39" i="9" s="1"/>
  <c r="M40" i="9" s="1"/>
  <c r="L40" i="9" s="1"/>
  <c r="O40" i="9" s="1"/>
  <c r="M41" i="9" s="1"/>
  <c r="L41" i="9" s="1"/>
  <c r="O41" i="9" s="1"/>
  <c r="M42" i="9" s="1"/>
  <c r="L42" i="9" s="1"/>
  <c r="O42" i="9" s="1"/>
  <c r="M43" i="9" s="1"/>
  <c r="L43" i="9" s="1"/>
  <c r="O43" i="9" s="1"/>
  <c r="M44" i="9" s="1"/>
  <c r="L44" i="9" s="1"/>
  <c r="O44" i="9" s="1"/>
  <c r="M45" i="9" s="1"/>
  <c r="L45" i="9" s="1"/>
  <c r="O45" i="9" s="1"/>
  <c r="M46" i="9" s="1"/>
  <c r="L46" i="9" s="1"/>
  <c r="O46" i="9" s="1"/>
  <c r="M47" i="9" s="1"/>
  <c r="L47" i="9" s="1"/>
  <c r="O47" i="9" s="1"/>
  <c r="M48" i="9" s="1"/>
  <c r="L48" i="9" s="1"/>
  <c r="O48" i="9" s="1"/>
  <c r="M49" i="9" s="1"/>
  <c r="L49" i="9" s="1"/>
  <c r="O49" i="9" s="1"/>
  <c r="M50" i="9" s="1"/>
  <c r="L50" i="9" s="1"/>
  <c r="O50" i="9" s="1"/>
  <c r="M51" i="9" s="1"/>
  <c r="L51" i="9" s="1"/>
  <c r="O51" i="9" s="1"/>
  <c r="M52" i="9" s="1"/>
  <c r="L52" i="9" s="1"/>
  <c r="O52" i="9" s="1"/>
  <c r="N32" i="9"/>
  <c r="N24" i="11" l="1"/>
  <c r="N23" i="13"/>
  <c r="J122" i="13"/>
  <c r="K121" i="13"/>
  <c r="M24" i="13"/>
  <c r="L24" i="13" s="1"/>
  <c r="O24" i="13" s="1"/>
  <c r="M25" i="12"/>
  <c r="L25" i="12" s="1"/>
  <c r="O25" i="12" s="1"/>
  <c r="N24" i="12"/>
  <c r="N25" i="12" s="1"/>
  <c r="J63" i="12"/>
  <c r="K62" i="12"/>
  <c r="M25" i="11"/>
  <c r="L25" i="11" s="1"/>
  <c r="O25" i="11" s="1"/>
  <c r="J74" i="11"/>
  <c r="K73" i="11"/>
  <c r="M26" i="10"/>
  <c r="L26" i="10" s="1"/>
  <c r="O26" i="10" s="1"/>
  <c r="J76" i="10"/>
  <c r="K75" i="10"/>
  <c r="N25" i="10"/>
  <c r="N33" i="9"/>
  <c r="N34" i="9" s="1"/>
  <c r="N35" i="9" s="1"/>
  <c r="N36" i="9" s="1"/>
  <c r="N37" i="9" s="1"/>
  <c r="N38" i="9" s="1"/>
  <c r="N39" i="9" s="1"/>
  <c r="N40" i="9" s="1"/>
  <c r="N41" i="9" s="1"/>
  <c r="N42" i="9" s="1"/>
  <c r="N43" i="9" s="1"/>
  <c r="N44" i="9" s="1"/>
  <c r="N45" i="9" s="1"/>
  <c r="N46" i="9" s="1"/>
  <c r="N47" i="9" s="1"/>
  <c r="N48" i="9" s="1"/>
  <c r="N49" i="9" s="1"/>
  <c r="N50" i="9" s="1"/>
  <c r="N51" i="9" s="1"/>
  <c r="N52" i="9" s="1"/>
  <c r="M53" i="9"/>
  <c r="L53" i="9" s="1"/>
  <c r="O53" i="9" s="1"/>
  <c r="N24" i="13" l="1"/>
  <c r="N26" i="10"/>
  <c r="M25" i="13"/>
  <c r="L25" i="13" s="1"/>
  <c r="O25" i="13" s="1"/>
  <c r="J123" i="13"/>
  <c r="K122" i="13"/>
  <c r="J64" i="12"/>
  <c r="K63" i="12"/>
  <c r="M26" i="12"/>
  <c r="L26" i="12" s="1"/>
  <c r="O26" i="12" s="1"/>
  <c r="M26" i="11"/>
  <c r="L26" i="11" s="1"/>
  <c r="O26" i="11" s="1"/>
  <c r="N25" i="11"/>
  <c r="J75" i="11"/>
  <c r="K74" i="11"/>
  <c r="M27" i="10"/>
  <c r="L27" i="10" s="1"/>
  <c r="O27" i="10" s="1"/>
  <c r="J77" i="10"/>
  <c r="K76" i="10"/>
  <c r="N53" i="9"/>
  <c r="M54" i="9"/>
  <c r="L54" i="9" s="1"/>
  <c r="O54" i="9" s="1"/>
  <c r="N26" i="11" l="1"/>
  <c r="N26" i="12"/>
  <c r="N25" i="13"/>
  <c r="N27" i="10"/>
  <c r="M26" i="13"/>
  <c r="L26" i="13" s="1"/>
  <c r="O26" i="13" s="1"/>
  <c r="J124" i="13"/>
  <c r="K123" i="13"/>
  <c r="M27" i="12"/>
  <c r="L27" i="12" s="1"/>
  <c r="O27" i="12" s="1"/>
  <c r="J65" i="12"/>
  <c r="K64" i="12"/>
  <c r="M27" i="11"/>
  <c r="L27" i="11" s="1"/>
  <c r="O27" i="11" s="1"/>
  <c r="J76" i="11"/>
  <c r="K75" i="11"/>
  <c r="M28" i="10"/>
  <c r="L28" i="10" s="1"/>
  <c r="O28" i="10" s="1"/>
  <c r="J78" i="10"/>
  <c r="K77" i="10"/>
  <c r="N54" i="9"/>
  <c r="M55" i="9"/>
  <c r="L55" i="9" s="1"/>
  <c r="O55" i="9" s="1"/>
  <c r="N28" i="10" l="1"/>
  <c r="N27" i="11"/>
  <c r="N26" i="13"/>
  <c r="J125" i="13"/>
  <c r="K124" i="13"/>
  <c r="M27" i="13"/>
  <c r="L27" i="13" s="1"/>
  <c r="O27" i="13" s="1"/>
  <c r="M28" i="12"/>
  <c r="L28" i="12" s="1"/>
  <c r="O28" i="12" s="1"/>
  <c r="J66" i="12"/>
  <c r="K65" i="12"/>
  <c r="N27" i="12"/>
  <c r="M28" i="11"/>
  <c r="L28" i="11" s="1"/>
  <c r="O28" i="11" s="1"/>
  <c r="J77" i="11"/>
  <c r="K76" i="11"/>
  <c r="M29" i="10"/>
  <c r="L29" i="10" s="1"/>
  <c r="O29" i="10" s="1"/>
  <c r="J79" i="10"/>
  <c r="K78" i="10"/>
  <c r="M56" i="9"/>
  <c r="L56" i="9" s="1"/>
  <c r="O56" i="9" s="1"/>
  <c r="N55" i="9"/>
  <c r="N27" i="13" l="1"/>
  <c r="N28" i="12"/>
  <c r="M28" i="13"/>
  <c r="L28" i="13" s="1"/>
  <c r="O28" i="13" s="1"/>
  <c r="J126" i="13"/>
  <c r="K125" i="13"/>
  <c r="M29" i="12"/>
  <c r="L29" i="12" s="1"/>
  <c r="O29" i="12" s="1"/>
  <c r="J67" i="12"/>
  <c r="K66" i="12"/>
  <c r="M29" i="11"/>
  <c r="L29" i="11" s="1"/>
  <c r="O29" i="11"/>
  <c r="J78" i="11"/>
  <c r="K77" i="11"/>
  <c r="N28" i="11"/>
  <c r="N29" i="11" s="1"/>
  <c r="M30" i="10"/>
  <c r="L30" i="10" s="1"/>
  <c r="O30" i="10" s="1"/>
  <c r="J80" i="10"/>
  <c r="K79" i="10"/>
  <c r="N29" i="10"/>
  <c r="N56" i="9"/>
  <c r="M57" i="9"/>
  <c r="L57" i="9" s="1"/>
  <c r="O57" i="9" s="1"/>
  <c r="N29" i="12" l="1"/>
  <c r="N30" i="10"/>
  <c r="M29" i="13"/>
  <c r="L29" i="13" s="1"/>
  <c r="O29" i="13" s="1"/>
  <c r="J127" i="13"/>
  <c r="K126" i="13"/>
  <c r="N28" i="13"/>
  <c r="M30" i="12"/>
  <c r="L30" i="12" s="1"/>
  <c r="O30" i="12" s="1"/>
  <c r="J68" i="12"/>
  <c r="K67" i="12"/>
  <c r="J79" i="11"/>
  <c r="K78" i="11"/>
  <c r="M30" i="11"/>
  <c r="L30" i="11" s="1"/>
  <c r="O30" i="11" s="1"/>
  <c r="M31" i="10"/>
  <c r="L31" i="10" s="1"/>
  <c r="O31" i="10" s="1"/>
  <c r="J81" i="10"/>
  <c r="K80" i="10"/>
  <c r="N57" i="9"/>
  <c r="M58" i="9"/>
  <c r="L58" i="9" s="1"/>
  <c r="O58" i="9" s="1"/>
  <c r="M59" i="9" s="1"/>
  <c r="L59" i="9" s="1"/>
  <c r="O59" i="9" s="1"/>
  <c r="M60" i="9" s="1"/>
  <c r="L60" i="9" s="1"/>
  <c r="O60" i="9" s="1"/>
  <c r="M61" i="9" s="1"/>
  <c r="L61" i="9" s="1"/>
  <c r="O61" i="9" s="1"/>
  <c r="M62" i="9" s="1"/>
  <c r="L62" i="9" s="1"/>
  <c r="O62" i="9" s="1"/>
  <c r="N30" i="11" l="1"/>
  <c r="M30" i="13"/>
  <c r="L30" i="13" s="1"/>
  <c r="O30" i="13" s="1"/>
  <c r="N29" i="13"/>
  <c r="N30" i="13" s="1"/>
  <c r="J128" i="13"/>
  <c r="K127" i="13"/>
  <c r="M31" i="12"/>
  <c r="L31" i="12" s="1"/>
  <c r="O31" i="12" s="1"/>
  <c r="J69" i="12"/>
  <c r="K68" i="12"/>
  <c r="N30" i="12"/>
  <c r="M31" i="11"/>
  <c r="L31" i="11" s="1"/>
  <c r="O31" i="11" s="1"/>
  <c r="J80" i="11"/>
  <c r="K79" i="11"/>
  <c r="M32" i="10"/>
  <c r="L32" i="10" s="1"/>
  <c r="O32" i="10" s="1"/>
  <c r="K81" i="10"/>
  <c r="J82" i="10"/>
  <c r="N31" i="10"/>
  <c r="N58" i="9"/>
  <c r="N59" i="9" s="1"/>
  <c r="N60" i="9" s="1"/>
  <c r="N61" i="9" s="1"/>
  <c r="N62" i="9" s="1"/>
  <c r="M63" i="9"/>
  <c r="L63" i="9" s="1"/>
  <c r="O63" i="9" s="1"/>
  <c r="N32" i="10" l="1"/>
  <c r="J129" i="13"/>
  <c r="K128" i="13"/>
  <c r="M31" i="13"/>
  <c r="L31" i="13" s="1"/>
  <c r="O31" i="13" s="1"/>
  <c r="M32" i="12"/>
  <c r="L32" i="12" s="1"/>
  <c r="O32" i="12" s="1"/>
  <c r="J70" i="12"/>
  <c r="K69" i="12"/>
  <c r="N31" i="12"/>
  <c r="M32" i="11"/>
  <c r="L32" i="11" s="1"/>
  <c r="O32" i="11" s="1"/>
  <c r="J81" i="11"/>
  <c r="K80" i="11"/>
  <c r="N31" i="11"/>
  <c r="M33" i="10"/>
  <c r="L33" i="10" s="1"/>
  <c r="O33" i="10" s="1"/>
  <c r="J83" i="10"/>
  <c r="K82" i="10"/>
  <c r="N63" i="9"/>
  <c r="M64" i="9"/>
  <c r="L64" i="9" s="1"/>
  <c r="O64" i="9" s="1"/>
  <c r="M65" i="9" s="1"/>
  <c r="L65" i="9" s="1"/>
  <c r="O65" i="9" s="1"/>
  <c r="N31" i="13" l="1"/>
  <c r="N32" i="12"/>
  <c r="N32" i="11"/>
  <c r="M32" i="13"/>
  <c r="L32" i="13" s="1"/>
  <c r="O32" i="13" s="1"/>
  <c r="J130" i="13"/>
  <c r="K129" i="13"/>
  <c r="J71" i="12"/>
  <c r="K70" i="12"/>
  <c r="M33" i="12"/>
  <c r="L33" i="12" s="1"/>
  <c r="O33" i="12" s="1"/>
  <c r="M33" i="11"/>
  <c r="L33" i="11" s="1"/>
  <c r="O33" i="11" s="1"/>
  <c r="J82" i="11"/>
  <c r="K81" i="11"/>
  <c r="M34" i="10"/>
  <c r="L34" i="10" s="1"/>
  <c r="O34" i="10" s="1"/>
  <c r="J84" i="10"/>
  <c r="K83" i="10"/>
  <c r="N33" i="10"/>
  <c r="M66" i="9"/>
  <c r="L66" i="9" s="1"/>
  <c r="O66" i="9" s="1"/>
  <c r="M67" i="9" s="1"/>
  <c r="L67" i="9" s="1"/>
  <c r="O67" i="9" s="1"/>
  <c r="M68" i="9" s="1"/>
  <c r="L68" i="9" s="1"/>
  <c r="O68" i="9" s="1"/>
  <c r="M69" i="9" s="1"/>
  <c r="L69" i="9" s="1"/>
  <c r="O69" i="9" s="1"/>
  <c r="N64" i="9"/>
  <c r="N65" i="9" s="1"/>
  <c r="N32" i="13" l="1"/>
  <c r="N34" i="10"/>
  <c r="M33" i="13"/>
  <c r="L33" i="13" s="1"/>
  <c r="O33" i="13" s="1"/>
  <c r="J131" i="13"/>
  <c r="K130" i="13"/>
  <c r="M34" i="12"/>
  <c r="L34" i="12" s="1"/>
  <c r="O34" i="12" s="1"/>
  <c r="N33" i="12"/>
  <c r="J72" i="12"/>
  <c r="K71" i="12"/>
  <c r="M34" i="11"/>
  <c r="L34" i="11" s="1"/>
  <c r="O34" i="11" s="1"/>
  <c r="J83" i="11"/>
  <c r="K82" i="11"/>
  <c r="N33" i="11"/>
  <c r="M35" i="10"/>
  <c r="L35" i="10" s="1"/>
  <c r="O35" i="10" s="1"/>
  <c r="J85" i="10"/>
  <c r="K84" i="10"/>
  <c r="N66" i="9"/>
  <c r="N67" i="9" s="1"/>
  <c r="N68" i="9" s="1"/>
  <c r="N69" i="9" s="1"/>
  <c r="M70" i="9"/>
  <c r="L70" i="9" s="1"/>
  <c r="O70" i="9" s="1"/>
  <c r="M71" i="9" s="1"/>
  <c r="L71" i="9" s="1"/>
  <c r="O71" i="9" s="1"/>
  <c r="M72" i="9" s="1"/>
  <c r="L72" i="9" s="1"/>
  <c r="O72" i="9" s="1"/>
  <c r="M73" i="9" s="1"/>
  <c r="L73" i="9" s="1"/>
  <c r="O73" i="9" s="1"/>
  <c r="M74" i="9" s="1"/>
  <c r="L74" i="9" s="1"/>
  <c r="O74" i="9" s="1"/>
  <c r="N70" i="9" l="1"/>
  <c r="N34" i="11"/>
  <c r="M34" i="13"/>
  <c r="L34" i="13" s="1"/>
  <c r="O34" i="13" s="1"/>
  <c r="J132" i="13"/>
  <c r="K131" i="13"/>
  <c r="N33" i="13"/>
  <c r="M35" i="12"/>
  <c r="L35" i="12" s="1"/>
  <c r="O35" i="12" s="1"/>
  <c r="N34" i="12"/>
  <c r="J73" i="12"/>
  <c r="K72" i="12"/>
  <c r="M35" i="11"/>
  <c r="L35" i="11" s="1"/>
  <c r="O35" i="11" s="1"/>
  <c r="J84" i="11"/>
  <c r="K83" i="11"/>
  <c r="M36" i="10"/>
  <c r="L36" i="10" s="1"/>
  <c r="O36" i="10" s="1"/>
  <c r="J86" i="10"/>
  <c r="K85" i="10"/>
  <c r="N35" i="10"/>
  <c r="M75" i="9"/>
  <c r="L75" i="9" s="1"/>
  <c r="O75" i="9" s="1"/>
  <c r="N71" i="9"/>
  <c r="N72" i="9" s="1"/>
  <c r="N73" i="9" s="1"/>
  <c r="N74" i="9" s="1"/>
  <c r="N34" i="13" l="1"/>
  <c r="N36" i="10"/>
  <c r="M35" i="13"/>
  <c r="L35" i="13" s="1"/>
  <c r="O35" i="13" s="1"/>
  <c r="J133" i="13"/>
  <c r="K132" i="13"/>
  <c r="M36" i="12"/>
  <c r="L36" i="12" s="1"/>
  <c r="O36" i="12" s="1"/>
  <c r="N35" i="12"/>
  <c r="J74" i="12"/>
  <c r="K73" i="12"/>
  <c r="M36" i="11"/>
  <c r="L36" i="11" s="1"/>
  <c r="O36" i="11" s="1"/>
  <c r="J85" i="11"/>
  <c r="K84" i="11"/>
  <c r="N35" i="11"/>
  <c r="M37" i="10"/>
  <c r="L37" i="10" s="1"/>
  <c r="O37" i="10" s="1"/>
  <c r="J87" i="10"/>
  <c r="K86" i="10"/>
  <c r="M76" i="9"/>
  <c r="L76" i="9" s="1"/>
  <c r="O76" i="9" s="1"/>
  <c r="N75" i="9"/>
  <c r="N36" i="12" l="1"/>
  <c r="M36" i="13"/>
  <c r="L36" i="13" s="1"/>
  <c r="O36" i="13" s="1"/>
  <c r="J134" i="13"/>
  <c r="K133" i="13"/>
  <c r="N35" i="13"/>
  <c r="J75" i="12"/>
  <c r="K74" i="12"/>
  <c r="M37" i="12"/>
  <c r="L37" i="12" s="1"/>
  <c r="O37" i="12" s="1"/>
  <c r="M37" i="11"/>
  <c r="L37" i="11" s="1"/>
  <c r="O37" i="11" s="1"/>
  <c r="J86" i="11"/>
  <c r="K85" i="11"/>
  <c r="N36" i="11"/>
  <c r="M38" i="10"/>
  <c r="L38" i="10" s="1"/>
  <c r="O38" i="10" s="1"/>
  <c r="J88" i="10"/>
  <c r="K87" i="10"/>
  <c r="N37" i="10"/>
  <c r="M77" i="9"/>
  <c r="L77" i="9" s="1"/>
  <c r="O77" i="9" s="1"/>
  <c r="M78" i="9" s="1"/>
  <c r="L78" i="9" s="1"/>
  <c r="O78" i="9" s="1"/>
  <c r="M79" i="9" s="1"/>
  <c r="L79" i="9" s="1"/>
  <c r="O79" i="9" s="1"/>
  <c r="M80" i="9" s="1"/>
  <c r="L80" i="9" s="1"/>
  <c r="O80" i="9" s="1"/>
  <c r="M81" i="9" s="1"/>
  <c r="L81" i="9" s="1"/>
  <c r="O81" i="9" s="1"/>
  <c r="M82" i="9" s="1"/>
  <c r="L82" i="9" s="1"/>
  <c r="O82" i="9" s="1"/>
  <c r="M83" i="9" s="1"/>
  <c r="L83" i="9" s="1"/>
  <c r="O83" i="9" s="1"/>
  <c r="M84" i="9" s="1"/>
  <c r="L84" i="9" s="1"/>
  <c r="O84" i="9" s="1"/>
  <c r="M85" i="9" s="1"/>
  <c r="L85" i="9" s="1"/>
  <c r="O85" i="9" s="1"/>
  <c r="M86" i="9" s="1"/>
  <c r="L86" i="9" s="1"/>
  <c r="O86" i="9" s="1"/>
  <c r="M87" i="9" s="1"/>
  <c r="L87" i="9" s="1"/>
  <c r="O87" i="9" s="1"/>
  <c r="M88" i="9" s="1"/>
  <c r="L88" i="9" s="1"/>
  <c r="O88" i="9" s="1"/>
  <c r="M89" i="9" s="1"/>
  <c r="L89" i="9" s="1"/>
  <c r="O89" i="9" s="1"/>
  <c r="M90" i="9" s="1"/>
  <c r="L90" i="9" s="1"/>
  <c r="O90" i="9" s="1"/>
  <c r="M91" i="9" s="1"/>
  <c r="L91" i="9" s="1"/>
  <c r="O91" i="9" s="1"/>
  <c r="M92" i="9" s="1"/>
  <c r="L92" i="9" s="1"/>
  <c r="O92" i="9" s="1"/>
  <c r="M93" i="9" s="1"/>
  <c r="L93" i="9" s="1"/>
  <c r="O93" i="9" s="1"/>
  <c r="M94" i="9" s="1"/>
  <c r="L94" i="9" s="1"/>
  <c r="O94" i="9" s="1"/>
  <c r="M95" i="9" s="1"/>
  <c r="L95" i="9" s="1"/>
  <c r="O95" i="9" s="1"/>
  <c r="M96" i="9" s="1"/>
  <c r="L96" i="9" s="1"/>
  <c r="O96" i="9" s="1"/>
  <c r="M97" i="9" s="1"/>
  <c r="L97" i="9" s="1"/>
  <c r="O97" i="9" s="1"/>
  <c r="N76" i="9"/>
  <c r="N37" i="11" l="1"/>
  <c r="N38" i="10"/>
  <c r="M37" i="13"/>
  <c r="L37" i="13" s="1"/>
  <c r="O37" i="13" s="1"/>
  <c r="J135" i="13"/>
  <c r="K134" i="13"/>
  <c r="N36" i="13"/>
  <c r="M38" i="12"/>
  <c r="L38" i="12" s="1"/>
  <c r="O38" i="12" s="1"/>
  <c r="N37" i="12"/>
  <c r="J76" i="12"/>
  <c r="K75" i="12"/>
  <c r="M38" i="11"/>
  <c r="L38" i="11" s="1"/>
  <c r="O38" i="11" s="1"/>
  <c r="J87" i="11"/>
  <c r="K86" i="11"/>
  <c r="M39" i="10"/>
  <c r="L39" i="10" s="1"/>
  <c r="O39" i="10" s="1"/>
  <c r="J89" i="10"/>
  <c r="K88" i="10"/>
  <c r="N77" i="9"/>
  <c r="N78" i="9" s="1"/>
  <c r="N79" i="9" s="1"/>
  <c r="N80" i="9" s="1"/>
  <c r="N81" i="9" s="1"/>
  <c r="N82" i="9" s="1"/>
  <c r="N83" i="9" s="1"/>
  <c r="N84" i="9" s="1"/>
  <c r="N85" i="9" s="1"/>
  <c r="N86" i="9" s="1"/>
  <c r="N87" i="9" s="1"/>
  <c r="N88" i="9" s="1"/>
  <c r="N89" i="9" s="1"/>
  <c r="N90" i="9" s="1"/>
  <c r="N91" i="9" s="1"/>
  <c r="N92" i="9" s="1"/>
  <c r="N93" i="9" s="1"/>
  <c r="N94" i="9" s="1"/>
  <c r="N95" i="9" s="1"/>
  <c r="N96" i="9" s="1"/>
  <c r="N97" i="9" s="1"/>
  <c r="M98" i="9"/>
  <c r="L98" i="9" s="1"/>
  <c r="O98" i="9" s="1"/>
  <c r="N37" i="13" l="1"/>
  <c r="N38" i="11"/>
  <c r="M38" i="13"/>
  <c r="L38" i="13" s="1"/>
  <c r="O38" i="13" s="1"/>
  <c r="J136" i="13"/>
  <c r="K135" i="13"/>
  <c r="M39" i="12"/>
  <c r="L39" i="12" s="1"/>
  <c r="O39" i="12" s="1"/>
  <c r="N38" i="12"/>
  <c r="J77" i="12"/>
  <c r="K76" i="12"/>
  <c r="M39" i="11"/>
  <c r="L39" i="11" s="1"/>
  <c r="O39" i="11" s="1"/>
  <c r="J88" i="11"/>
  <c r="K87" i="11"/>
  <c r="M40" i="10"/>
  <c r="L40" i="10" s="1"/>
  <c r="O40" i="10" s="1"/>
  <c r="J90" i="10"/>
  <c r="K89" i="10"/>
  <c r="N39" i="10"/>
  <c r="N98" i="9"/>
  <c r="M99" i="9"/>
  <c r="L99" i="9" s="1"/>
  <c r="O99" i="9" s="1"/>
  <c r="M100" i="9" s="1"/>
  <c r="L100" i="9" s="1"/>
  <c r="O100" i="9" s="1"/>
  <c r="N39" i="12" l="1"/>
  <c r="N38" i="13"/>
  <c r="N40" i="10"/>
  <c r="J137" i="13"/>
  <c r="K136" i="13"/>
  <c r="M39" i="13"/>
  <c r="L39" i="13" s="1"/>
  <c r="O39" i="13" s="1"/>
  <c r="M40" i="12"/>
  <c r="L40" i="12" s="1"/>
  <c r="O40" i="12" s="1"/>
  <c r="J78" i="12"/>
  <c r="K77" i="12"/>
  <c r="M40" i="11"/>
  <c r="L40" i="11" s="1"/>
  <c r="O40" i="11" s="1"/>
  <c r="J89" i="11"/>
  <c r="K88" i="11"/>
  <c r="N39" i="11"/>
  <c r="M41" i="10"/>
  <c r="L41" i="10" s="1"/>
  <c r="O41" i="10" s="1"/>
  <c r="J91" i="10"/>
  <c r="K90" i="10"/>
  <c r="N99" i="9"/>
  <c r="N100" i="9" s="1"/>
  <c r="M101" i="9"/>
  <c r="L101" i="9" s="1"/>
  <c r="O101" i="9" s="1"/>
  <c r="M102" i="9" s="1"/>
  <c r="L102" i="9" s="1"/>
  <c r="O102" i="9" s="1"/>
  <c r="M103" i="9" s="1"/>
  <c r="L103" i="9" s="1"/>
  <c r="O103" i="9" s="1"/>
  <c r="M104" i="9" s="1"/>
  <c r="L104" i="9" s="1"/>
  <c r="O104" i="9" s="1"/>
  <c r="N40" i="11" l="1"/>
  <c r="M40" i="13"/>
  <c r="L40" i="13" s="1"/>
  <c r="O40" i="13" s="1"/>
  <c r="J138" i="13"/>
  <c r="K137" i="13"/>
  <c r="N39" i="13"/>
  <c r="M41" i="12"/>
  <c r="L41" i="12" s="1"/>
  <c r="O41" i="12" s="1"/>
  <c r="N40" i="12"/>
  <c r="N41" i="12" s="1"/>
  <c r="J79" i="12"/>
  <c r="K78" i="12"/>
  <c r="M41" i="11"/>
  <c r="L41" i="11" s="1"/>
  <c r="O41" i="11"/>
  <c r="J90" i="11"/>
  <c r="K89" i="11"/>
  <c r="M42" i="10"/>
  <c r="L42" i="10" s="1"/>
  <c r="O42" i="10" s="1"/>
  <c r="J92" i="10"/>
  <c r="K91" i="10"/>
  <c r="N41" i="10"/>
  <c r="N101" i="9"/>
  <c r="N102" i="9" s="1"/>
  <c r="N103" i="9" s="1"/>
  <c r="N104" i="9" s="1"/>
  <c r="M105" i="9"/>
  <c r="L105" i="9" s="1"/>
  <c r="O105" i="9" s="1"/>
  <c r="M106" i="9" s="1"/>
  <c r="L106" i="9" s="1"/>
  <c r="O106" i="9" s="1"/>
  <c r="M107" i="9" s="1"/>
  <c r="L107" i="9" s="1"/>
  <c r="O107" i="9" s="1"/>
  <c r="N40" i="13" l="1"/>
  <c r="N42" i="10"/>
  <c r="N41" i="11"/>
  <c r="J139" i="13"/>
  <c r="K138" i="13"/>
  <c r="M41" i="13"/>
  <c r="L41" i="13" s="1"/>
  <c r="O41" i="13" s="1"/>
  <c r="M42" i="12"/>
  <c r="L42" i="12" s="1"/>
  <c r="O42" i="12" s="1"/>
  <c r="J80" i="12"/>
  <c r="K79" i="12"/>
  <c r="J91" i="11"/>
  <c r="K90" i="11"/>
  <c r="M42" i="11"/>
  <c r="L42" i="11" s="1"/>
  <c r="O42" i="11" s="1"/>
  <c r="M43" i="10"/>
  <c r="L43" i="10" s="1"/>
  <c r="O43" i="10" s="1"/>
  <c r="J93" i="10"/>
  <c r="K92" i="10"/>
  <c r="N105" i="9"/>
  <c r="N106" i="9" s="1"/>
  <c r="N107" i="9" s="1"/>
  <c r="M108" i="9"/>
  <c r="L108" i="9" s="1"/>
  <c r="O108" i="9" s="1"/>
  <c r="M109" i="9" s="1"/>
  <c r="L109" i="9" s="1"/>
  <c r="O109" i="9" s="1"/>
  <c r="M110" i="9" s="1"/>
  <c r="L110" i="9" s="1"/>
  <c r="O110" i="9" s="1"/>
  <c r="M111" i="9" s="1"/>
  <c r="L111" i="9" s="1"/>
  <c r="O111" i="9" s="1"/>
  <c r="M42" i="13" l="1"/>
  <c r="L42" i="13" s="1"/>
  <c r="O42" i="13" s="1"/>
  <c r="N41" i="13"/>
  <c r="J140" i="13"/>
  <c r="K139" i="13"/>
  <c r="M43" i="12"/>
  <c r="L43" i="12" s="1"/>
  <c r="O43" i="12" s="1"/>
  <c r="J81" i="12"/>
  <c r="K80" i="12"/>
  <c r="N42" i="12"/>
  <c r="M43" i="11"/>
  <c r="L43" i="11" s="1"/>
  <c r="O43" i="11" s="1"/>
  <c r="N42" i="11"/>
  <c r="J92" i="11"/>
  <c r="K91" i="11"/>
  <c r="M44" i="10"/>
  <c r="L44" i="10" s="1"/>
  <c r="O44" i="10" s="1"/>
  <c r="J94" i="10"/>
  <c r="K93" i="10"/>
  <c r="N43" i="10"/>
  <c r="N108" i="9"/>
  <c r="N109" i="9" s="1"/>
  <c r="N110" i="9" s="1"/>
  <c r="N111" i="9" s="1"/>
  <c r="M112" i="9"/>
  <c r="L112" i="9" s="1"/>
  <c r="O112" i="9" s="1"/>
  <c r="M113" i="9" s="1"/>
  <c r="L113" i="9" s="1"/>
  <c r="O113" i="9" s="1"/>
  <c r="N43" i="11" l="1"/>
  <c r="N44" i="10"/>
  <c r="N43" i="12"/>
  <c r="J141" i="13"/>
  <c r="K140" i="13"/>
  <c r="M43" i="13"/>
  <c r="L43" i="13" s="1"/>
  <c r="O43" i="13" s="1"/>
  <c r="N42" i="13"/>
  <c r="M44" i="12"/>
  <c r="L44" i="12" s="1"/>
  <c r="O44" i="12" s="1"/>
  <c r="J82" i="12"/>
  <c r="K81" i="12"/>
  <c r="M44" i="11"/>
  <c r="L44" i="11" s="1"/>
  <c r="O44" i="11" s="1"/>
  <c r="J93" i="11"/>
  <c r="K92" i="11"/>
  <c r="M45" i="10"/>
  <c r="L45" i="10" s="1"/>
  <c r="O45" i="10" s="1"/>
  <c r="J95" i="10"/>
  <c r="K94" i="10"/>
  <c r="M114" i="9"/>
  <c r="L114" i="9" s="1"/>
  <c r="O114" i="9" s="1"/>
  <c r="M115" i="9" s="1"/>
  <c r="L115" i="9" s="1"/>
  <c r="O115" i="9" s="1"/>
  <c r="N112" i="9"/>
  <c r="N113" i="9" s="1"/>
  <c r="N44" i="11" l="1"/>
  <c r="N43" i="13"/>
  <c r="N44" i="12"/>
  <c r="J142" i="13"/>
  <c r="K141" i="13"/>
  <c r="M44" i="13"/>
  <c r="L44" i="13" s="1"/>
  <c r="O44" i="13" s="1"/>
  <c r="M45" i="12"/>
  <c r="L45" i="12" s="1"/>
  <c r="O45" i="12" s="1"/>
  <c r="J83" i="12"/>
  <c r="K82" i="12"/>
  <c r="J94" i="11"/>
  <c r="K93" i="11"/>
  <c r="M45" i="11"/>
  <c r="L45" i="11" s="1"/>
  <c r="O45" i="11" s="1"/>
  <c r="M46" i="10"/>
  <c r="L46" i="10" s="1"/>
  <c r="O46" i="10" s="1"/>
  <c r="J96" i="10"/>
  <c r="K95" i="10"/>
  <c r="N45" i="10"/>
  <c r="M116" i="9"/>
  <c r="L116" i="9" s="1"/>
  <c r="O116" i="9" s="1"/>
  <c r="M117" i="9" s="1"/>
  <c r="L117" i="9" s="1"/>
  <c r="O117" i="9" s="1"/>
  <c r="M118" i="9" s="1"/>
  <c r="L118" i="9" s="1"/>
  <c r="O118" i="9" s="1"/>
  <c r="M119" i="9" s="1"/>
  <c r="L119" i="9" s="1"/>
  <c r="O119" i="9" s="1"/>
  <c r="M120" i="9" s="1"/>
  <c r="L120" i="9" s="1"/>
  <c r="O120" i="9" s="1"/>
  <c r="M121" i="9" s="1"/>
  <c r="L121" i="9" s="1"/>
  <c r="O121" i="9" s="1"/>
  <c r="M122" i="9" s="1"/>
  <c r="L122" i="9" s="1"/>
  <c r="O122" i="9" s="1"/>
  <c r="M123" i="9" s="1"/>
  <c r="L123" i="9" s="1"/>
  <c r="O123" i="9" s="1"/>
  <c r="N114" i="9"/>
  <c r="N115" i="9" s="1"/>
  <c r="N45" i="11" l="1"/>
  <c r="N46" i="10"/>
  <c r="M45" i="13"/>
  <c r="L45" i="13" s="1"/>
  <c r="O45" i="13" s="1"/>
  <c r="N44" i="13"/>
  <c r="J143" i="13"/>
  <c r="K142" i="13"/>
  <c r="M46" i="12"/>
  <c r="L46" i="12" s="1"/>
  <c r="O46" i="12" s="1"/>
  <c r="J84" i="12"/>
  <c r="K83" i="12"/>
  <c r="N45" i="12"/>
  <c r="J95" i="11"/>
  <c r="K94" i="11"/>
  <c r="M46" i="11"/>
  <c r="L46" i="11" s="1"/>
  <c r="O46" i="11" s="1"/>
  <c r="M47" i="10"/>
  <c r="L47" i="10" s="1"/>
  <c r="O47" i="10" s="1"/>
  <c r="J97" i="10"/>
  <c r="K96" i="10"/>
  <c r="N116" i="9"/>
  <c r="N117" i="9" s="1"/>
  <c r="N118" i="9" s="1"/>
  <c r="N119" i="9" s="1"/>
  <c r="N120" i="9" s="1"/>
  <c r="N121" i="9" s="1"/>
  <c r="N122" i="9" s="1"/>
  <c r="N123" i="9" s="1"/>
  <c r="M124" i="9"/>
  <c r="L124" i="9" s="1"/>
  <c r="O124" i="9" s="1"/>
  <c r="M125" i="9" s="1"/>
  <c r="L125" i="9" s="1"/>
  <c r="O125" i="9" s="1"/>
  <c r="M46" i="13" l="1"/>
  <c r="L46" i="13" s="1"/>
  <c r="O46" i="13" s="1"/>
  <c r="J144" i="13"/>
  <c r="K143" i="13"/>
  <c r="N45" i="13"/>
  <c r="M47" i="12"/>
  <c r="L47" i="12" s="1"/>
  <c r="O47" i="12" s="1"/>
  <c r="J85" i="12"/>
  <c r="K84" i="12"/>
  <c r="N46" i="12"/>
  <c r="M47" i="11"/>
  <c r="L47" i="11" s="1"/>
  <c r="O47" i="11" s="1"/>
  <c r="N46" i="11"/>
  <c r="J96" i="11"/>
  <c r="K95" i="11"/>
  <c r="M48" i="10"/>
  <c r="L48" i="10" s="1"/>
  <c r="O48" i="10" s="1"/>
  <c r="J98" i="10"/>
  <c r="K97" i="10"/>
  <c r="N47" i="10"/>
  <c r="N124" i="9"/>
  <c r="N125" i="9" s="1"/>
  <c r="M126" i="9"/>
  <c r="L126" i="9" s="1"/>
  <c r="O126" i="9" s="1"/>
  <c r="M127" i="9" s="1"/>
  <c r="L127" i="9" s="1"/>
  <c r="O127" i="9" s="1"/>
  <c r="M128" i="9" s="1"/>
  <c r="L128" i="9" s="1"/>
  <c r="O128" i="9" s="1"/>
  <c r="N47" i="12" l="1"/>
  <c r="N48" i="10"/>
  <c r="N46" i="13"/>
  <c r="M47" i="13"/>
  <c r="L47" i="13" s="1"/>
  <c r="O47" i="13" s="1"/>
  <c r="J145" i="13"/>
  <c r="K144" i="13"/>
  <c r="J86" i="12"/>
  <c r="K85" i="12"/>
  <c r="M48" i="12"/>
  <c r="L48" i="12" s="1"/>
  <c r="O48" i="12" s="1"/>
  <c r="M48" i="11"/>
  <c r="L48" i="11" s="1"/>
  <c r="O48" i="11" s="1"/>
  <c r="J97" i="11"/>
  <c r="K96" i="11"/>
  <c r="N47" i="11"/>
  <c r="M49" i="10"/>
  <c r="L49" i="10" s="1"/>
  <c r="O49" i="10" s="1"/>
  <c r="J99" i="10"/>
  <c r="K98" i="10"/>
  <c r="M129" i="9"/>
  <c r="L129" i="9" s="1"/>
  <c r="O129" i="9" s="1"/>
  <c r="M130" i="9" s="1"/>
  <c r="L130" i="9" s="1"/>
  <c r="O130" i="9" s="1"/>
  <c r="N126" i="9"/>
  <c r="N127" i="9" s="1"/>
  <c r="N128" i="9" s="1"/>
  <c r="N48" i="11" l="1"/>
  <c r="M48" i="13"/>
  <c r="L48" i="13" s="1"/>
  <c r="O48" i="13" s="1"/>
  <c r="J146" i="13"/>
  <c r="K145" i="13"/>
  <c r="N47" i="13"/>
  <c r="M49" i="12"/>
  <c r="L49" i="12" s="1"/>
  <c r="O49" i="12" s="1"/>
  <c r="N48" i="12"/>
  <c r="N49" i="12" s="1"/>
  <c r="J87" i="12"/>
  <c r="K86" i="12"/>
  <c r="J98" i="11"/>
  <c r="K97" i="11"/>
  <c r="M49" i="11"/>
  <c r="L49" i="11" s="1"/>
  <c r="O49" i="11" s="1"/>
  <c r="M50" i="10"/>
  <c r="L50" i="10" s="1"/>
  <c r="O50" i="10" s="1"/>
  <c r="J100" i="10"/>
  <c r="K99" i="10"/>
  <c r="N49" i="10"/>
  <c r="N129" i="9"/>
  <c r="N130" i="9" s="1"/>
  <c r="M131" i="9"/>
  <c r="L131" i="9" s="1"/>
  <c r="O131" i="9" s="1"/>
  <c r="M132" i="9" s="1"/>
  <c r="L132" i="9" s="1"/>
  <c r="O132" i="9" s="1"/>
  <c r="M133" i="9" s="1"/>
  <c r="L133" i="9" s="1"/>
  <c r="O133" i="9" s="1"/>
  <c r="M134" i="9" s="1"/>
  <c r="N50" i="10" l="1"/>
  <c r="I43" i="8"/>
  <c r="J43" i="8" s="1"/>
  <c r="I43" i="19"/>
  <c r="J43" i="19" s="1"/>
  <c r="I43" i="15"/>
  <c r="J43" i="15" s="1"/>
  <c r="I43" i="20"/>
  <c r="J43" i="20" s="1"/>
  <c r="I43" i="22"/>
  <c r="J43" i="22" s="1"/>
  <c r="N48" i="13"/>
  <c r="J147" i="13"/>
  <c r="K146" i="13"/>
  <c r="M49" i="13"/>
  <c r="L49" i="13" s="1"/>
  <c r="O49" i="13" s="1"/>
  <c r="M50" i="12"/>
  <c r="L50" i="12" s="1"/>
  <c r="O50" i="12" s="1"/>
  <c r="J88" i="12"/>
  <c r="K87" i="12"/>
  <c r="M50" i="11"/>
  <c r="L50" i="11" s="1"/>
  <c r="O50" i="11" s="1"/>
  <c r="J99" i="11"/>
  <c r="K98" i="11"/>
  <c r="N49" i="11"/>
  <c r="M51" i="10"/>
  <c r="L51" i="10" s="1"/>
  <c r="O51" i="10" s="1"/>
  <c r="J101" i="10"/>
  <c r="K100" i="10"/>
  <c r="N131" i="9"/>
  <c r="N132" i="9" s="1"/>
  <c r="N133" i="9" s="1"/>
  <c r="N134" i="9" s="1"/>
  <c r="L134" i="9"/>
  <c r="O134" i="9" s="1"/>
  <c r="M135" i="9" s="1"/>
  <c r="L135" i="9" s="1"/>
  <c r="O135" i="9" s="1"/>
  <c r="M136" i="9" s="1"/>
  <c r="L136" i="9" s="1"/>
  <c r="O136" i="9" s="1"/>
  <c r="M137" i="9" s="1"/>
  <c r="L137" i="9" s="1"/>
  <c r="O137" i="9" s="1"/>
  <c r="I14" i="8"/>
  <c r="J14" i="8" s="1"/>
  <c r="J46" i="19" l="1"/>
  <c r="C46" i="19" s="1"/>
  <c r="C47" i="19" s="1"/>
  <c r="C51" i="19" s="1"/>
  <c r="A34" i="19" s="1"/>
  <c r="B34" i="19" s="1"/>
  <c r="J46" i="8"/>
  <c r="C46" i="8" s="1"/>
  <c r="C47" i="8" s="1"/>
  <c r="J46" i="15"/>
  <c r="C46" i="15" s="1"/>
  <c r="C47" i="15" s="1"/>
  <c r="C51" i="15" s="1"/>
  <c r="A34" i="15" s="1"/>
  <c r="B34" i="15" s="1"/>
  <c r="J17" i="8"/>
  <c r="C17" i="8" s="1"/>
  <c r="C18" i="8" s="1"/>
  <c r="C22" i="8" s="1"/>
  <c r="A5" i="8" s="1"/>
  <c r="B5" i="8" s="1"/>
  <c r="K5" i="8" s="1"/>
  <c r="J46" i="22"/>
  <c r="C46" i="22" s="1"/>
  <c r="C47" i="22" s="1"/>
  <c r="C51" i="22" s="1"/>
  <c r="A34" i="22" s="1"/>
  <c r="B34" i="22" s="1"/>
  <c r="J46" i="20"/>
  <c r="C46" i="20" s="1"/>
  <c r="C47" i="20" s="1"/>
  <c r="C51" i="20" s="1"/>
  <c r="A34" i="20" s="1"/>
  <c r="B34" i="20" s="1"/>
  <c r="N135" i="9"/>
  <c r="N136" i="9" s="1"/>
  <c r="N137" i="9" s="1"/>
  <c r="N50" i="11"/>
  <c r="M50" i="13"/>
  <c r="L50" i="13" s="1"/>
  <c r="O50" i="13" s="1"/>
  <c r="N49" i="13"/>
  <c r="J148" i="13"/>
  <c r="K147" i="13"/>
  <c r="M51" i="12"/>
  <c r="L51" i="12" s="1"/>
  <c r="O51" i="12" s="1"/>
  <c r="J89" i="12"/>
  <c r="K88" i="12"/>
  <c r="N50" i="12"/>
  <c r="M51" i="11"/>
  <c r="L51" i="11" s="1"/>
  <c r="O51" i="11" s="1"/>
  <c r="J100" i="11"/>
  <c r="K99" i="11"/>
  <c r="M52" i="10"/>
  <c r="L52" i="10" s="1"/>
  <c r="O52" i="10" s="1"/>
  <c r="J102" i="10"/>
  <c r="K101" i="10"/>
  <c r="N51" i="10"/>
  <c r="M138" i="9"/>
  <c r="L138" i="9" s="1"/>
  <c r="O138" i="9" s="1"/>
  <c r="N50" i="13" l="1"/>
  <c r="K34" i="22"/>
  <c r="C34" i="22"/>
  <c r="K34" i="19"/>
  <c r="C34" i="19"/>
  <c r="K34" i="20"/>
  <c r="C34" i="20"/>
  <c r="K34" i="15"/>
  <c r="C34" i="15"/>
  <c r="N51" i="12"/>
  <c r="N51" i="11"/>
  <c r="N52" i="10"/>
  <c r="J149" i="13"/>
  <c r="K148" i="13"/>
  <c r="M51" i="13"/>
  <c r="L51" i="13" s="1"/>
  <c r="O51" i="13" s="1"/>
  <c r="M52" i="12"/>
  <c r="L52" i="12" s="1"/>
  <c r="O52" i="12" s="1"/>
  <c r="J90" i="12"/>
  <c r="K89" i="12"/>
  <c r="M52" i="11"/>
  <c r="L52" i="11" s="1"/>
  <c r="O52" i="11" s="1"/>
  <c r="J101" i="11"/>
  <c r="K100" i="11"/>
  <c r="M53" i="10"/>
  <c r="L53" i="10" s="1"/>
  <c r="O53" i="10" s="1"/>
  <c r="J103" i="10"/>
  <c r="K102" i="10"/>
  <c r="N138" i="9"/>
  <c r="C5" i="8"/>
  <c r="L5" i="8" s="1"/>
  <c r="M139" i="9"/>
  <c r="L139" i="9" s="1"/>
  <c r="O139" i="9" s="1"/>
  <c r="M140" i="9" s="1"/>
  <c r="L140" i="9" s="1"/>
  <c r="O140" i="9" s="1"/>
  <c r="N51" i="13" l="1"/>
  <c r="L34" i="20"/>
  <c r="D34" i="20"/>
  <c r="L34" i="22"/>
  <c r="D34" i="22"/>
  <c r="L34" i="15"/>
  <c r="D34" i="15"/>
  <c r="L34" i="19"/>
  <c r="D34" i="19"/>
  <c r="N52" i="11"/>
  <c r="J150" i="13"/>
  <c r="K149" i="13"/>
  <c r="M52" i="13"/>
  <c r="L52" i="13" s="1"/>
  <c r="O52" i="13" s="1"/>
  <c r="M53" i="12"/>
  <c r="L53" i="12" s="1"/>
  <c r="O53" i="12" s="1"/>
  <c r="J91" i="12"/>
  <c r="K90" i="12"/>
  <c r="N52" i="12"/>
  <c r="M53" i="11"/>
  <c r="L53" i="11" s="1"/>
  <c r="O53" i="11" s="1"/>
  <c r="J102" i="11"/>
  <c r="K101" i="11"/>
  <c r="M54" i="10"/>
  <c r="L54" i="10" s="1"/>
  <c r="O54" i="10" s="1"/>
  <c r="J104" i="10"/>
  <c r="K103" i="10"/>
  <c r="N53" i="10"/>
  <c r="M141" i="9"/>
  <c r="L141" i="9" s="1"/>
  <c r="O141" i="9" s="1"/>
  <c r="N139" i="9"/>
  <c r="N140" i="9" s="1"/>
  <c r="D5" i="8"/>
  <c r="M5" i="8" s="1"/>
  <c r="N54" i="10" l="1"/>
  <c r="N53" i="11"/>
  <c r="N53" i="12"/>
  <c r="E34" i="15"/>
  <c r="M34" i="15"/>
  <c r="M34" i="20"/>
  <c r="E34" i="20"/>
  <c r="M34" i="19"/>
  <c r="E34" i="19"/>
  <c r="M34" i="22"/>
  <c r="E34" i="22"/>
  <c r="M53" i="13"/>
  <c r="L53" i="13" s="1"/>
  <c r="O53" i="13" s="1"/>
  <c r="N52" i="13"/>
  <c r="J151" i="13"/>
  <c r="K150" i="13"/>
  <c r="J92" i="12"/>
  <c r="K91" i="12"/>
  <c r="M54" i="12"/>
  <c r="L54" i="12" s="1"/>
  <c r="O54" i="12"/>
  <c r="M54" i="11"/>
  <c r="L54" i="11" s="1"/>
  <c r="O54" i="11" s="1"/>
  <c r="J103" i="11"/>
  <c r="K102" i="11"/>
  <c r="M55" i="10"/>
  <c r="L55" i="10" s="1"/>
  <c r="O55" i="10" s="1"/>
  <c r="J105" i="10"/>
  <c r="K104" i="10"/>
  <c r="M142" i="9"/>
  <c r="L142" i="9" s="1"/>
  <c r="O142" i="9" s="1"/>
  <c r="M143" i="9" s="1"/>
  <c r="L143" i="9" s="1"/>
  <c r="O143" i="9" s="1"/>
  <c r="M144" i="9" s="1"/>
  <c r="L144" i="9" s="1"/>
  <c r="O144" i="9" s="1"/>
  <c r="M145" i="9" s="1"/>
  <c r="L145" i="9" s="1"/>
  <c r="O145" i="9" s="1"/>
  <c r="M146" i="9" s="1"/>
  <c r="L146" i="9" s="1"/>
  <c r="O146" i="9" s="1"/>
  <c r="M147" i="9" s="1"/>
  <c r="L147" i="9" s="1"/>
  <c r="O147" i="9" s="1"/>
  <c r="N141" i="9"/>
  <c r="E5" i="8"/>
  <c r="N5" i="8" s="1"/>
  <c r="N54" i="11" l="1"/>
  <c r="F34" i="15"/>
  <c r="N34" i="15"/>
  <c r="F34" i="19"/>
  <c r="N34" i="19"/>
  <c r="F34" i="22"/>
  <c r="N34" i="22"/>
  <c r="F34" i="20"/>
  <c r="N34" i="20"/>
  <c r="M54" i="13"/>
  <c r="L54" i="13" s="1"/>
  <c r="O54" i="13" s="1"/>
  <c r="J152" i="13"/>
  <c r="K151" i="13"/>
  <c r="N53" i="13"/>
  <c r="M55" i="12"/>
  <c r="L55" i="12" s="1"/>
  <c r="O55" i="12" s="1"/>
  <c r="N54" i="12"/>
  <c r="J93" i="12"/>
  <c r="K92" i="12"/>
  <c r="M55" i="11"/>
  <c r="L55" i="11" s="1"/>
  <c r="O55" i="11" s="1"/>
  <c r="J104" i="11"/>
  <c r="K103" i="11"/>
  <c r="M56" i="10"/>
  <c r="L56" i="10" s="1"/>
  <c r="O56" i="10" s="1"/>
  <c r="J106" i="10"/>
  <c r="K105" i="10"/>
  <c r="N55" i="10"/>
  <c r="N142" i="9"/>
  <c r="N143" i="9" s="1"/>
  <c r="N144" i="9" s="1"/>
  <c r="N145" i="9" s="1"/>
  <c r="N146" i="9" s="1"/>
  <c r="N147" i="9" s="1"/>
  <c r="M148" i="9"/>
  <c r="L148" i="9" s="1"/>
  <c r="O148" i="9" s="1"/>
  <c r="F5" i="8"/>
  <c r="O5" i="8" s="1"/>
  <c r="N55" i="11" l="1"/>
  <c r="G34" i="20"/>
  <c r="O34" i="20"/>
  <c r="O34" i="15"/>
  <c r="G34" i="15"/>
  <c r="G34" i="19"/>
  <c r="O34" i="19"/>
  <c r="N56" i="10"/>
  <c r="N54" i="13"/>
  <c r="G34" i="22"/>
  <c r="O34" i="22"/>
  <c r="N55" i="12"/>
  <c r="M55" i="13"/>
  <c r="L55" i="13" s="1"/>
  <c r="O55" i="13" s="1"/>
  <c r="J153" i="13"/>
  <c r="K152" i="13"/>
  <c r="M56" i="12"/>
  <c r="L56" i="12" s="1"/>
  <c r="O56" i="12" s="1"/>
  <c r="J94" i="12"/>
  <c r="K93" i="12"/>
  <c r="M56" i="11"/>
  <c r="L56" i="11" s="1"/>
  <c r="O56" i="11" s="1"/>
  <c r="J105" i="11"/>
  <c r="K104" i="11"/>
  <c r="M57" i="10"/>
  <c r="L57" i="10" s="1"/>
  <c r="O57" i="10" s="1"/>
  <c r="J107" i="10"/>
  <c r="K106" i="10"/>
  <c r="N148" i="9"/>
  <c r="M149" i="9"/>
  <c r="L149" i="9" s="1"/>
  <c r="O149" i="9" s="1"/>
  <c r="G5" i="8"/>
  <c r="N56" i="12" l="1"/>
  <c r="H34" i="22"/>
  <c r="P34" i="22"/>
  <c r="P34" i="19"/>
  <c r="H34" i="19"/>
  <c r="H34" i="20"/>
  <c r="P34" i="20"/>
  <c r="H34" i="15"/>
  <c r="P34" i="15"/>
  <c r="H5" i="8"/>
  <c r="P5" i="8"/>
  <c r="N56" i="11"/>
  <c r="M56" i="13"/>
  <c r="L56" i="13" s="1"/>
  <c r="O56" i="13" s="1"/>
  <c r="J154" i="13"/>
  <c r="K153" i="13"/>
  <c r="N55" i="13"/>
  <c r="M57" i="12"/>
  <c r="L57" i="12" s="1"/>
  <c r="O57" i="12" s="1"/>
  <c r="J95" i="12"/>
  <c r="K94" i="12"/>
  <c r="J106" i="11"/>
  <c r="K105" i="11"/>
  <c r="M57" i="11"/>
  <c r="L57" i="11" s="1"/>
  <c r="O57" i="11"/>
  <c r="M58" i="10"/>
  <c r="L58" i="10" s="1"/>
  <c r="O58" i="10" s="1"/>
  <c r="J108" i="10"/>
  <c r="K107" i="10"/>
  <c r="N57" i="10"/>
  <c r="N149" i="9"/>
  <c r="M150" i="9"/>
  <c r="L150" i="9" s="1"/>
  <c r="O150" i="9" s="1"/>
  <c r="N57" i="11" l="1"/>
  <c r="N56" i="13"/>
  <c r="Q34" i="20"/>
  <c r="I34" i="20"/>
  <c r="R34" i="20" s="1"/>
  <c r="I34" i="15"/>
  <c r="Q34" i="15"/>
  <c r="Q34" i="19"/>
  <c r="I34" i="19"/>
  <c r="Q34" i="22"/>
  <c r="I34" i="22"/>
  <c r="I5" i="8"/>
  <c r="Q5" i="8"/>
  <c r="N57" i="12"/>
  <c r="N58" i="10"/>
  <c r="J155" i="13"/>
  <c r="K154" i="13"/>
  <c r="M57" i="13"/>
  <c r="L57" i="13" s="1"/>
  <c r="O57" i="13" s="1"/>
  <c r="M58" i="12"/>
  <c r="L58" i="12" s="1"/>
  <c r="O58" i="12" s="1"/>
  <c r="J96" i="12"/>
  <c r="K95" i="12"/>
  <c r="M58" i="11"/>
  <c r="L58" i="11" s="1"/>
  <c r="O58" i="11" s="1"/>
  <c r="J107" i="11"/>
  <c r="K106" i="11"/>
  <c r="M59" i="10"/>
  <c r="L59" i="10" s="1"/>
  <c r="O59" i="10" s="1"/>
  <c r="J109" i="10"/>
  <c r="K108" i="10"/>
  <c r="N150" i="9"/>
  <c r="M151" i="9"/>
  <c r="L151" i="9" s="1"/>
  <c r="O151" i="9" s="1"/>
  <c r="M152" i="9" s="1"/>
  <c r="L152" i="9" s="1"/>
  <c r="O152" i="9" s="1"/>
  <c r="M153" i="9" s="1"/>
  <c r="L153" i="9" s="1"/>
  <c r="O153" i="9" s="1"/>
  <c r="J34" i="20" l="1"/>
  <c r="S34" i="20" s="1"/>
  <c r="T34" i="20" s="1"/>
  <c r="C53" i="20" s="1"/>
  <c r="C55" i="20" s="1"/>
  <c r="R34" i="15"/>
  <c r="J34" i="15"/>
  <c r="S34" i="15" s="1"/>
  <c r="R34" i="19"/>
  <c r="J34" i="19"/>
  <c r="S34" i="19" s="1"/>
  <c r="N57" i="13"/>
  <c r="R34" i="22"/>
  <c r="J34" i="22"/>
  <c r="S34" i="22" s="1"/>
  <c r="R5" i="8"/>
  <c r="J5" i="8"/>
  <c r="S5" i="8" s="1"/>
  <c r="N58" i="11"/>
  <c r="M58" i="13"/>
  <c r="L58" i="13" s="1"/>
  <c r="O58" i="13" s="1"/>
  <c r="J156" i="13"/>
  <c r="K155" i="13"/>
  <c r="M59" i="12"/>
  <c r="L59" i="12" s="1"/>
  <c r="O59" i="12" s="1"/>
  <c r="J97" i="12"/>
  <c r="K96" i="12"/>
  <c r="N58" i="12"/>
  <c r="M59" i="11"/>
  <c r="L59" i="11" s="1"/>
  <c r="O59" i="11" s="1"/>
  <c r="J108" i="11"/>
  <c r="K107" i="11"/>
  <c r="M60" i="10"/>
  <c r="L60" i="10" s="1"/>
  <c r="O60" i="10" s="1"/>
  <c r="J110" i="10"/>
  <c r="K109" i="10"/>
  <c r="N59" i="10"/>
  <c r="M154" i="9"/>
  <c r="L154" i="9" s="1"/>
  <c r="O154" i="9" s="1"/>
  <c r="M155" i="9" s="1"/>
  <c r="L155" i="9" s="1"/>
  <c r="O155" i="9" s="1"/>
  <c r="M156" i="9" s="1"/>
  <c r="L156" i="9" s="1"/>
  <c r="O156" i="9" s="1"/>
  <c r="M157" i="9" s="1"/>
  <c r="L157" i="9" s="1"/>
  <c r="O157" i="9" s="1"/>
  <c r="M158" i="9" s="1"/>
  <c r="L158" i="9" s="1"/>
  <c r="O158" i="9" s="1"/>
  <c r="M159" i="9" s="1"/>
  <c r="N151" i="9"/>
  <c r="N152" i="9" s="1"/>
  <c r="N153" i="9" s="1"/>
  <c r="N58" i="13" l="1"/>
  <c r="T34" i="19"/>
  <c r="C53" i="19" s="1"/>
  <c r="C55" i="19" s="1"/>
  <c r="I44" i="20"/>
  <c r="N60" i="10"/>
  <c r="T34" i="15"/>
  <c r="T34" i="22"/>
  <c r="T5" i="8"/>
  <c r="N59" i="12"/>
  <c r="J157" i="13"/>
  <c r="K156" i="13"/>
  <c r="M59" i="13"/>
  <c r="L59" i="13" s="1"/>
  <c r="O59" i="13" s="1"/>
  <c r="M60" i="12"/>
  <c r="L60" i="12" s="1"/>
  <c r="O60" i="12" s="1"/>
  <c r="J98" i="12"/>
  <c r="K97" i="12"/>
  <c r="M60" i="11"/>
  <c r="L60" i="11" s="1"/>
  <c r="O60" i="11" s="1"/>
  <c r="N59" i="11"/>
  <c r="J109" i="11"/>
  <c r="K108" i="11"/>
  <c r="M61" i="10"/>
  <c r="L61" i="10" s="1"/>
  <c r="O61" i="10" s="1"/>
  <c r="J111" i="10"/>
  <c r="K110" i="10"/>
  <c r="N154" i="9"/>
  <c r="N155" i="9" s="1"/>
  <c r="N156" i="9" s="1"/>
  <c r="N157" i="9" s="1"/>
  <c r="N158" i="9" s="1"/>
  <c r="N159" i="9" s="1"/>
  <c r="L159" i="9"/>
  <c r="O159" i="9" s="1"/>
  <c r="M160" i="9" s="1"/>
  <c r="L160" i="9" s="1"/>
  <c r="O160" i="9" s="1"/>
  <c r="M161" i="9" s="1"/>
  <c r="L161" i="9" s="1"/>
  <c r="O161" i="9" s="1"/>
  <c r="M162" i="9" s="1"/>
  <c r="L162" i="9" s="1"/>
  <c r="O162" i="9" s="1"/>
  <c r="M163" i="9" s="1"/>
  <c r="L163" i="9" s="1"/>
  <c r="O163" i="9" s="1"/>
  <c r="M164" i="9" s="1"/>
  <c r="L164" i="9" s="1"/>
  <c r="O164" i="9" s="1"/>
  <c r="M165" i="9" s="1"/>
  <c r="L165" i="9" s="1"/>
  <c r="O165" i="9" s="1"/>
  <c r="M166" i="9" s="1"/>
  <c r="L166" i="9" s="1"/>
  <c r="O166" i="9" s="1"/>
  <c r="M167" i="9" s="1"/>
  <c r="L167" i="9" s="1"/>
  <c r="O167" i="9" s="1"/>
  <c r="M168" i="9" s="1"/>
  <c r="L168" i="9" s="1"/>
  <c r="O168" i="9" s="1"/>
  <c r="M169" i="9" s="1"/>
  <c r="L169" i="9" s="1"/>
  <c r="O169" i="9" s="1"/>
  <c r="M170" i="9" s="1"/>
  <c r="L170" i="9" s="1"/>
  <c r="O170" i="9" s="1"/>
  <c r="M171" i="9" s="1"/>
  <c r="L171" i="9" s="1"/>
  <c r="O171" i="9" s="1"/>
  <c r="M172" i="9" s="1"/>
  <c r="L172" i="9" s="1"/>
  <c r="O172" i="9" s="1"/>
  <c r="M173" i="9" s="1"/>
  <c r="L173" i="9" s="1"/>
  <c r="O173" i="9" s="1"/>
  <c r="M174" i="9" s="1"/>
  <c r="L174" i="9" s="1"/>
  <c r="O174" i="9" s="1"/>
  <c r="M175" i="9" s="1"/>
  <c r="L175" i="9" s="1"/>
  <c r="O175" i="9" s="1"/>
  <c r="M176" i="9" s="1"/>
  <c r="L176" i="9" s="1"/>
  <c r="O176" i="9" s="1"/>
  <c r="M177" i="9" s="1"/>
  <c r="L177" i="9" s="1"/>
  <c r="O177" i="9" s="1"/>
  <c r="M178" i="9" s="1"/>
  <c r="L178" i="9" s="1"/>
  <c r="O178" i="9" s="1"/>
  <c r="M179" i="9" s="1"/>
  <c r="L179" i="9" s="1"/>
  <c r="O179" i="9" s="1"/>
  <c r="M180" i="9" s="1"/>
  <c r="L180" i="9" s="1"/>
  <c r="O180" i="9" s="1"/>
  <c r="M181" i="9" s="1"/>
  <c r="L181" i="9" s="1"/>
  <c r="O181" i="9" s="1"/>
  <c r="M182" i="9" s="1"/>
  <c r="L182" i="9" s="1"/>
  <c r="O182" i="9" s="1"/>
  <c r="M183" i="9" s="1"/>
  <c r="L183" i="9" s="1"/>
  <c r="O183" i="9" s="1"/>
  <c r="M184" i="9" s="1"/>
  <c r="I46" i="20" l="1"/>
  <c r="B46" i="20" s="1"/>
  <c r="B47" i="20" s="1"/>
  <c r="B51" i="20" s="1"/>
  <c r="A31" i="20" s="1"/>
  <c r="B31" i="20" s="1"/>
  <c r="N60" i="12"/>
  <c r="I44" i="19"/>
  <c r="I44" i="22"/>
  <c r="C53" i="22"/>
  <c r="C55" i="22" s="1"/>
  <c r="C53" i="15"/>
  <c r="C55" i="15" s="1"/>
  <c r="I44" i="15"/>
  <c r="I15" i="8"/>
  <c r="C24" i="8"/>
  <c r="C26" i="8" s="1"/>
  <c r="M60" i="13"/>
  <c r="L60" i="13" s="1"/>
  <c r="O60" i="13" s="1"/>
  <c r="J158" i="13"/>
  <c r="K157" i="13"/>
  <c r="N59" i="13"/>
  <c r="M61" i="12"/>
  <c r="L61" i="12" s="1"/>
  <c r="O61" i="12" s="1"/>
  <c r="J99" i="12"/>
  <c r="K98" i="12"/>
  <c r="J110" i="11"/>
  <c r="K109" i="11"/>
  <c r="N60" i="11"/>
  <c r="M61" i="11"/>
  <c r="L61" i="11" s="1"/>
  <c r="O61" i="11" s="1"/>
  <c r="M62" i="10"/>
  <c r="L62" i="10" s="1"/>
  <c r="O62" i="10" s="1"/>
  <c r="J112" i="10"/>
  <c r="K111" i="10"/>
  <c r="N61" i="10"/>
  <c r="N160" i="9"/>
  <c r="N161" i="9" s="1"/>
  <c r="N162" i="9" s="1"/>
  <c r="N163" i="9" s="1"/>
  <c r="N164" i="9" s="1"/>
  <c r="N165" i="9" s="1"/>
  <c r="N166" i="9" s="1"/>
  <c r="N167" i="9" s="1"/>
  <c r="N168" i="9" s="1"/>
  <c r="N169" i="9" s="1"/>
  <c r="N170" i="9" s="1"/>
  <c r="N171" i="9" s="1"/>
  <c r="N172" i="9" s="1"/>
  <c r="N173" i="9" s="1"/>
  <c r="N174" i="9" s="1"/>
  <c r="N175" i="9" s="1"/>
  <c r="N176" i="9" s="1"/>
  <c r="N177" i="9" s="1"/>
  <c r="N178" i="9" s="1"/>
  <c r="N179" i="9" s="1"/>
  <c r="N180" i="9" s="1"/>
  <c r="N181" i="9" s="1"/>
  <c r="N182" i="9" s="1"/>
  <c r="N183" i="9" s="1"/>
  <c r="N184" i="9" s="1"/>
  <c r="L184" i="9"/>
  <c r="O184" i="9" s="1"/>
  <c r="I46" i="22" l="1"/>
  <c r="B46" i="22" s="1"/>
  <c r="B47" i="22" s="1"/>
  <c r="B51" i="22" s="1"/>
  <c r="A31" i="22" s="1"/>
  <c r="B31" i="22" s="1"/>
  <c r="I31" i="20"/>
  <c r="C31" i="20"/>
  <c r="J31" i="20" s="1"/>
  <c r="I46" i="19"/>
  <c r="B46" i="19" s="1"/>
  <c r="B47" i="19" s="1"/>
  <c r="B51" i="19" s="1"/>
  <c r="A31" i="19" s="1"/>
  <c r="B31" i="19" s="1"/>
  <c r="C31" i="19" s="1"/>
  <c r="I46" i="15"/>
  <c r="B46" i="15" s="1"/>
  <c r="B47" i="15" s="1"/>
  <c r="B51" i="15" s="1"/>
  <c r="A31" i="15" s="1"/>
  <c r="B31" i="15" s="1"/>
  <c r="I17" i="8"/>
  <c r="B17" i="8" s="1"/>
  <c r="B18" i="8" s="1"/>
  <c r="B22" i="8" s="1"/>
  <c r="A2" i="8" s="1"/>
  <c r="B2" i="8" s="1"/>
  <c r="I2" i="8" s="1"/>
  <c r="N60" i="13"/>
  <c r="N61" i="12"/>
  <c r="N62" i="10"/>
  <c r="J159" i="13"/>
  <c r="K158" i="13"/>
  <c r="M61" i="13"/>
  <c r="L61" i="13" s="1"/>
  <c r="O61" i="13" s="1"/>
  <c r="M62" i="12"/>
  <c r="L62" i="12" s="1"/>
  <c r="O62" i="12" s="1"/>
  <c r="J100" i="12"/>
  <c r="K99" i="12"/>
  <c r="M62" i="11"/>
  <c r="L62" i="11" s="1"/>
  <c r="O62" i="11" s="1"/>
  <c r="J111" i="11"/>
  <c r="K110" i="11"/>
  <c r="N61" i="11"/>
  <c r="M63" i="10"/>
  <c r="L63" i="10" s="1"/>
  <c r="O63" i="10" s="1"/>
  <c r="J113" i="10"/>
  <c r="K112" i="10"/>
  <c r="M185" i="9"/>
  <c r="L185" i="9" s="1"/>
  <c r="O185" i="9" s="1"/>
  <c r="D31" i="20" l="1"/>
  <c r="K31" i="20" s="1"/>
  <c r="I31" i="19"/>
  <c r="C2" i="8"/>
  <c r="D2" i="8" s="1"/>
  <c r="E2" i="8" s="1"/>
  <c r="N62" i="12"/>
  <c r="C31" i="22"/>
  <c r="I31" i="22"/>
  <c r="C31" i="15"/>
  <c r="I31" i="15"/>
  <c r="J31" i="19"/>
  <c r="D31" i="19"/>
  <c r="N62" i="11"/>
  <c r="M62" i="13"/>
  <c r="L62" i="13" s="1"/>
  <c r="O62" i="13" s="1"/>
  <c r="J160" i="13"/>
  <c r="K159" i="13"/>
  <c r="N61" i="13"/>
  <c r="J101" i="12"/>
  <c r="K100" i="12"/>
  <c r="M63" i="12"/>
  <c r="L63" i="12" s="1"/>
  <c r="O63" i="12" s="1"/>
  <c r="J112" i="11"/>
  <c r="K111" i="11"/>
  <c r="M63" i="11"/>
  <c r="L63" i="11" s="1"/>
  <c r="O63" i="11" s="1"/>
  <c r="M64" i="10"/>
  <c r="L64" i="10" s="1"/>
  <c r="O64" i="10" s="1"/>
  <c r="K113" i="10"/>
  <c r="J114" i="10"/>
  <c r="N63" i="10"/>
  <c r="M186" i="9"/>
  <c r="L186" i="9" s="1"/>
  <c r="O186" i="9" s="1"/>
  <c r="M187" i="9" s="1"/>
  <c r="L187" i="9" s="1"/>
  <c r="O187" i="9" s="1"/>
  <c r="N185" i="9"/>
  <c r="E31" i="20" l="1"/>
  <c r="L31" i="20" s="1"/>
  <c r="K2" i="8"/>
  <c r="J2" i="8"/>
  <c r="J31" i="15"/>
  <c r="D31" i="15"/>
  <c r="E31" i="19"/>
  <c r="K31" i="19"/>
  <c r="F31" i="20"/>
  <c r="D31" i="22"/>
  <c r="J31" i="22"/>
  <c r="L2" i="8"/>
  <c r="F2" i="8"/>
  <c r="N62" i="13"/>
  <c r="N64" i="10"/>
  <c r="J161" i="13"/>
  <c r="K160" i="13"/>
  <c r="M63" i="13"/>
  <c r="L63" i="13" s="1"/>
  <c r="O63" i="13" s="1"/>
  <c r="M64" i="12"/>
  <c r="L64" i="12" s="1"/>
  <c r="O64" i="12" s="1"/>
  <c r="N63" i="12"/>
  <c r="J102" i="12"/>
  <c r="K101" i="12"/>
  <c r="M64" i="11"/>
  <c r="L64" i="11" s="1"/>
  <c r="O64" i="11" s="1"/>
  <c r="J113" i="11"/>
  <c r="K112" i="11"/>
  <c r="N63" i="11"/>
  <c r="M65" i="10"/>
  <c r="L65" i="10" s="1"/>
  <c r="O65" i="10" s="1"/>
  <c r="J115" i="10"/>
  <c r="K114" i="10"/>
  <c r="N186" i="9"/>
  <c r="N187" i="9" s="1"/>
  <c r="M188" i="9"/>
  <c r="L188" i="9" s="1"/>
  <c r="O188" i="9" s="1"/>
  <c r="K31" i="22" l="1"/>
  <c r="E31" i="22"/>
  <c r="E31" i="15"/>
  <c r="K31" i="15"/>
  <c r="M31" i="20"/>
  <c r="G31" i="20"/>
  <c r="F31" i="19"/>
  <c r="L31" i="19"/>
  <c r="M2" i="8"/>
  <c r="G2" i="8"/>
  <c r="N64" i="11"/>
  <c r="M64" i="13"/>
  <c r="L64" i="13" s="1"/>
  <c r="O64" i="13" s="1"/>
  <c r="J162" i="13"/>
  <c r="K161" i="13"/>
  <c r="N63" i="13"/>
  <c r="M65" i="12"/>
  <c r="L65" i="12" s="1"/>
  <c r="O65" i="12" s="1"/>
  <c r="N64" i="12"/>
  <c r="J103" i="12"/>
  <c r="K102" i="12"/>
  <c r="M65" i="11"/>
  <c r="L65" i="11" s="1"/>
  <c r="O65" i="11" s="1"/>
  <c r="J114" i="11"/>
  <c r="K113" i="11"/>
  <c r="M66" i="10"/>
  <c r="L66" i="10" s="1"/>
  <c r="O66" i="10" s="1"/>
  <c r="J116" i="10"/>
  <c r="K115" i="10"/>
  <c r="N65" i="10"/>
  <c r="N188" i="9"/>
  <c r="M189" i="9"/>
  <c r="L189" i="9" s="1"/>
  <c r="O189" i="9" s="1"/>
  <c r="M190" i="9" s="1"/>
  <c r="L190" i="9" s="1"/>
  <c r="O190" i="9" s="1"/>
  <c r="N65" i="12" l="1"/>
  <c r="N65" i="11"/>
  <c r="G31" i="19"/>
  <c r="N31" i="19" s="1"/>
  <c r="M31" i="19"/>
  <c r="F31" i="15"/>
  <c r="L31" i="15"/>
  <c r="N31" i="20"/>
  <c r="H31" i="20"/>
  <c r="O31" i="20" s="1"/>
  <c r="F31" i="22"/>
  <c r="L31" i="22"/>
  <c r="N2" i="8"/>
  <c r="H2" i="8"/>
  <c r="O2" i="8" s="1"/>
  <c r="N64" i="13"/>
  <c r="N66" i="10"/>
  <c r="M65" i="13"/>
  <c r="L65" i="13" s="1"/>
  <c r="O65" i="13" s="1"/>
  <c r="J163" i="13"/>
  <c r="K162" i="13"/>
  <c r="M66" i="12"/>
  <c r="L66" i="12" s="1"/>
  <c r="O66" i="12" s="1"/>
  <c r="J104" i="12"/>
  <c r="K103" i="12"/>
  <c r="J115" i="11"/>
  <c r="K114" i="11"/>
  <c r="M66" i="11"/>
  <c r="L66" i="11" s="1"/>
  <c r="O66" i="11" s="1"/>
  <c r="M67" i="10"/>
  <c r="L67" i="10" s="1"/>
  <c r="O67" i="10" s="1"/>
  <c r="J117" i="10"/>
  <c r="K116" i="10"/>
  <c r="N189" i="9"/>
  <c r="N190" i="9" s="1"/>
  <c r="M191" i="9"/>
  <c r="L191" i="9" s="1"/>
  <c r="O191" i="9" s="1"/>
  <c r="N65" i="13" l="1"/>
  <c r="H31" i="19"/>
  <c r="O31" i="19" s="1"/>
  <c r="P31" i="19" s="1"/>
  <c r="B53" i="19" s="1"/>
  <c r="B55" i="19" s="1"/>
  <c r="G31" i="22"/>
  <c r="N31" i="22" s="1"/>
  <c r="M31" i="22"/>
  <c r="P31" i="20"/>
  <c r="B53" i="20" s="1"/>
  <c r="B55" i="20" s="1"/>
  <c r="G31" i="15"/>
  <c r="N31" i="15" s="1"/>
  <c r="M31" i="15"/>
  <c r="P2" i="8"/>
  <c r="B24" i="8" s="1"/>
  <c r="B26" i="8" s="1"/>
  <c r="E21" i="8" s="1"/>
  <c r="M66" i="13"/>
  <c r="L66" i="13" s="1"/>
  <c r="O66" i="13" s="1"/>
  <c r="J164" i="13"/>
  <c r="K163" i="13"/>
  <c r="M67" i="12"/>
  <c r="L67" i="12" s="1"/>
  <c r="O67" i="12" s="1"/>
  <c r="N66" i="12"/>
  <c r="J105" i="12"/>
  <c r="K104" i="12"/>
  <c r="M67" i="11"/>
  <c r="L67" i="11" s="1"/>
  <c r="O67" i="11" s="1"/>
  <c r="N66" i="11"/>
  <c r="J116" i="11"/>
  <c r="K115" i="11"/>
  <c r="M68" i="10"/>
  <c r="L68" i="10" s="1"/>
  <c r="O68" i="10" s="1"/>
  <c r="J118" i="10"/>
  <c r="K117" i="10"/>
  <c r="N67" i="10"/>
  <c r="N191" i="9"/>
  <c r="M192" i="9"/>
  <c r="L192" i="9" s="1"/>
  <c r="O192" i="9" s="1"/>
  <c r="M193" i="9" s="1"/>
  <c r="L193" i="9" s="1"/>
  <c r="O193" i="9" s="1"/>
  <c r="M194" i="9" s="1"/>
  <c r="L194" i="9" s="1"/>
  <c r="O194" i="9" s="1"/>
  <c r="B10" i="5" l="1"/>
  <c r="B12" i="5"/>
  <c r="B13" i="5" s="1"/>
  <c r="N67" i="12"/>
  <c r="N66" i="13"/>
  <c r="H31" i="15"/>
  <c r="O31" i="15" s="1"/>
  <c r="P31" i="15" s="1"/>
  <c r="B53" i="15" s="1"/>
  <c r="B55" i="15" s="1"/>
  <c r="H31" i="22"/>
  <c r="O31" i="22" s="1"/>
  <c r="P31" i="22" s="1"/>
  <c r="B53" i="22" s="1"/>
  <c r="B55" i="22" s="1"/>
  <c r="N68" i="10"/>
  <c r="M67" i="13"/>
  <c r="L67" i="13" s="1"/>
  <c r="O67" i="13" s="1"/>
  <c r="J165" i="13"/>
  <c r="K164" i="13"/>
  <c r="M68" i="12"/>
  <c r="L68" i="12" s="1"/>
  <c r="O68" i="12" s="1"/>
  <c r="J106" i="12"/>
  <c r="K105" i="12"/>
  <c r="M68" i="11"/>
  <c r="L68" i="11" s="1"/>
  <c r="O68" i="11" s="1"/>
  <c r="J117" i="11"/>
  <c r="K116" i="11"/>
  <c r="N67" i="11"/>
  <c r="M69" i="10"/>
  <c r="L69" i="10" s="1"/>
  <c r="O69" i="10" s="1"/>
  <c r="J119" i="10"/>
  <c r="K118" i="10"/>
  <c r="M195" i="9"/>
  <c r="L195" i="9" s="1"/>
  <c r="O195" i="9" s="1"/>
  <c r="N192" i="9"/>
  <c r="N193" i="9" s="1"/>
  <c r="N194" i="9" s="1"/>
  <c r="N68" i="11" l="1"/>
  <c r="N67" i="13"/>
  <c r="M68" i="13"/>
  <c r="L68" i="13" s="1"/>
  <c r="O68" i="13" s="1"/>
  <c r="J166" i="13"/>
  <c r="K165" i="13"/>
  <c r="J107" i="12"/>
  <c r="K106" i="12"/>
  <c r="M69" i="12"/>
  <c r="L69" i="12" s="1"/>
  <c r="O69" i="12" s="1"/>
  <c r="N68" i="12"/>
  <c r="M69" i="11"/>
  <c r="L69" i="11" s="1"/>
  <c r="O69" i="11" s="1"/>
  <c r="J118" i="11"/>
  <c r="K117" i="11"/>
  <c r="M70" i="10"/>
  <c r="L70" i="10" s="1"/>
  <c r="O70" i="10" s="1"/>
  <c r="J120" i="10"/>
  <c r="K119" i="10"/>
  <c r="N69" i="10"/>
  <c r="N195" i="9"/>
  <c r="M196" i="9"/>
  <c r="L196" i="9" s="1"/>
  <c r="O196" i="9" s="1"/>
  <c r="N68" i="13" l="1"/>
  <c r="N69" i="11"/>
  <c r="N70" i="10"/>
  <c r="M69" i="13"/>
  <c r="L69" i="13" s="1"/>
  <c r="O69" i="13" s="1"/>
  <c r="J167" i="13"/>
  <c r="K166" i="13"/>
  <c r="M70" i="12"/>
  <c r="L70" i="12" s="1"/>
  <c r="O70" i="12" s="1"/>
  <c r="J108" i="12"/>
  <c r="K107" i="12"/>
  <c r="N69" i="12"/>
  <c r="M70" i="11"/>
  <c r="L70" i="11" s="1"/>
  <c r="O70" i="11" s="1"/>
  <c r="J119" i="11"/>
  <c r="K118" i="11"/>
  <c r="M71" i="10"/>
  <c r="L71" i="10" s="1"/>
  <c r="O71" i="10" s="1"/>
  <c r="J121" i="10"/>
  <c r="K120" i="10"/>
  <c r="M197" i="9"/>
  <c r="L197" i="9" s="1"/>
  <c r="O197" i="9" s="1"/>
  <c r="N196" i="9"/>
  <c r="N70" i="12" l="1"/>
  <c r="N69" i="13"/>
  <c r="N70" i="11"/>
  <c r="M70" i="13"/>
  <c r="L70" i="13" s="1"/>
  <c r="O70" i="13" s="1"/>
  <c r="J168" i="13"/>
  <c r="K167" i="13"/>
  <c r="M71" i="12"/>
  <c r="L71" i="12" s="1"/>
  <c r="O71" i="12" s="1"/>
  <c r="J109" i="12"/>
  <c r="K108" i="12"/>
  <c r="M71" i="11"/>
  <c r="L71" i="11" s="1"/>
  <c r="O71" i="11" s="1"/>
  <c r="J120" i="11"/>
  <c r="K119" i="11"/>
  <c r="M72" i="10"/>
  <c r="L72" i="10" s="1"/>
  <c r="O72" i="10" s="1"/>
  <c r="J122" i="10"/>
  <c r="K121" i="10"/>
  <c r="N71" i="10"/>
  <c r="M198" i="9"/>
  <c r="L198" i="9" s="1"/>
  <c r="O198" i="9" s="1"/>
  <c r="M199" i="9" s="1"/>
  <c r="L199" i="9" s="1"/>
  <c r="O199" i="9" s="1"/>
  <c r="N197" i="9"/>
  <c r="N70" i="13" l="1"/>
  <c r="N71" i="11"/>
  <c r="N71" i="12"/>
  <c r="N72" i="10"/>
  <c r="J169" i="13"/>
  <c r="K168" i="13"/>
  <c r="M71" i="13"/>
  <c r="L71" i="13" s="1"/>
  <c r="O71" i="13" s="1"/>
  <c r="M72" i="12"/>
  <c r="L72" i="12" s="1"/>
  <c r="O72" i="12" s="1"/>
  <c r="J110" i="12"/>
  <c r="K109" i="12"/>
  <c r="M72" i="11"/>
  <c r="L72" i="11" s="1"/>
  <c r="O72" i="11" s="1"/>
  <c r="N72" i="11"/>
  <c r="J121" i="11"/>
  <c r="K120" i="11"/>
  <c r="M73" i="10"/>
  <c r="L73" i="10" s="1"/>
  <c r="O73" i="10" s="1"/>
  <c r="J123" i="10"/>
  <c r="K122" i="10"/>
  <c r="N198" i="9"/>
  <c r="N199" i="9" s="1"/>
  <c r="M200" i="9"/>
  <c r="L200" i="9" s="1"/>
  <c r="O200" i="9" s="1"/>
  <c r="N71" i="13" l="1"/>
  <c r="M72" i="13"/>
  <c r="L72" i="13" s="1"/>
  <c r="O72" i="13" s="1"/>
  <c r="J170" i="13"/>
  <c r="K169" i="13"/>
  <c r="J111" i="12"/>
  <c r="K110" i="12"/>
  <c r="M73" i="12"/>
  <c r="L73" i="12" s="1"/>
  <c r="O73" i="12" s="1"/>
  <c r="N72" i="12"/>
  <c r="M73" i="11"/>
  <c r="L73" i="11" s="1"/>
  <c r="O73" i="11" s="1"/>
  <c r="N73" i="11"/>
  <c r="J122" i="11"/>
  <c r="K121" i="11"/>
  <c r="M74" i="10"/>
  <c r="L74" i="10" s="1"/>
  <c r="O74" i="10" s="1"/>
  <c r="J124" i="10"/>
  <c r="K123" i="10"/>
  <c r="N73" i="10"/>
  <c r="N74" i="10" s="1"/>
  <c r="N200" i="9"/>
  <c r="M201" i="9"/>
  <c r="L201" i="9" s="1"/>
  <c r="O201" i="9" s="1"/>
  <c r="M202" i="9" s="1"/>
  <c r="L202" i="9" s="1"/>
  <c r="O202" i="9" s="1"/>
  <c r="M203" i="9" s="1"/>
  <c r="L203" i="9" s="1"/>
  <c r="O203" i="9" s="1"/>
  <c r="N72" i="13" l="1"/>
  <c r="M73" i="13"/>
  <c r="L73" i="13" s="1"/>
  <c r="O73" i="13" s="1"/>
  <c r="J171" i="13"/>
  <c r="K170" i="13"/>
  <c r="M74" i="12"/>
  <c r="L74" i="12" s="1"/>
  <c r="O74" i="12" s="1"/>
  <c r="J112" i="12"/>
  <c r="K111" i="12"/>
  <c r="N73" i="12"/>
  <c r="M74" i="11"/>
  <c r="L74" i="11" s="1"/>
  <c r="O74" i="11" s="1"/>
  <c r="J123" i="11"/>
  <c r="K122" i="11"/>
  <c r="M75" i="10"/>
  <c r="L75" i="10" s="1"/>
  <c r="O75" i="10" s="1"/>
  <c r="J125" i="10"/>
  <c r="K124" i="10"/>
  <c r="N201" i="9"/>
  <c r="N202" i="9" s="1"/>
  <c r="N203" i="9" s="1"/>
  <c r="M204" i="9"/>
  <c r="L204" i="9" s="1"/>
  <c r="O204" i="9" s="1"/>
  <c r="N74" i="12" l="1"/>
  <c r="N74" i="11"/>
  <c r="M74" i="13"/>
  <c r="L74" i="13" s="1"/>
  <c r="O74" i="13" s="1"/>
  <c r="J172" i="13"/>
  <c r="K171" i="13"/>
  <c r="N73" i="13"/>
  <c r="M75" i="12"/>
  <c r="L75" i="12" s="1"/>
  <c r="O75" i="12" s="1"/>
  <c r="J113" i="12"/>
  <c r="K112" i="12"/>
  <c r="J124" i="11"/>
  <c r="K123" i="11"/>
  <c r="M75" i="11"/>
  <c r="L75" i="11" s="1"/>
  <c r="O75" i="11" s="1"/>
  <c r="M76" i="10"/>
  <c r="L76" i="10" s="1"/>
  <c r="O76" i="10" s="1"/>
  <c r="J126" i="10"/>
  <c r="K125" i="10"/>
  <c r="N75" i="10"/>
  <c r="N204" i="9"/>
  <c r="M205" i="9"/>
  <c r="L205" i="9" s="1"/>
  <c r="O205" i="9" s="1"/>
  <c r="M206" i="9" s="1"/>
  <c r="L206" i="9" s="1"/>
  <c r="O206" i="9" s="1"/>
  <c r="M207" i="9" s="1"/>
  <c r="L207" i="9" s="1"/>
  <c r="O207" i="9" s="1"/>
  <c r="M208" i="9" s="1"/>
  <c r="L208" i="9" s="1"/>
  <c r="O208" i="9" s="1"/>
  <c r="M209" i="9" s="1"/>
  <c r="N75" i="11" l="1"/>
  <c r="N75" i="12"/>
  <c r="N74" i="13"/>
  <c r="N76" i="10"/>
  <c r="M75" i="13"/>
  <c r="L75" i="13" s="1"/>
  <c r="O75" i="13" s="1"/>
  <c r="J173" i="13"/>
  <c r="K172" i="13"/>
  <c r="J114" i="12"/>
  <c r="K113" i="12"/>
  <c r="M76" i="12"/>
  <c r="L76" i="12" s="1"/>
  <c r="O76" i="12" s="1"/>
  <c r="J125" i="11"/>
  <c r="K124" i="11"/>
  <c r="M76" i="11"/>
  <c r="L76" i="11" s="1"/>
  <c r="O76" i="11" s="1"/>
  <c r="M77" i="10"/>
  <c r="L77" i="10" s="1"/>
  <c r="O77" i="10" s="1"/>
  <c r="J127" i="10"/>
  <c r="K126" i="10"/>
  <c r="N205" i="9"/>
  <c r="N206" i="9" s="1"/>
  <c r="N207" i="9" s="1"/>
  <c r="N208" i="9" s="1"/>
  <c r="N209" i="9" s="1"/>
  <c r="L209" i="9"/>
  <c r="O209" i="9" s="1"/>
  <c r="N75" i="13" l="1"/>
  <c r="M76" i="13"/>
  <c r="L76" i="13" s="1"/>
  <c r="O76" i="13" s="1"/>
  <c r="J174" i="13"/>
  <c r="K173" i="13"/>
  <c r="M77" i="12"/>
  <c r="L77" i="12" s="1"/>
  <c r="O77" i="12" s="1"/>
  <c r="N76" i="12"/>
  <c r="J115" i="12"/>
  <c r="K114" i="12"/>
  <c r="M77" i="11"/>
  <c r="L77" i="11" s="1"/>
  <c r="O77" i="11" s="1"/>
  <c r="N76" i="11"/>
  <c r="J126" i="11"/>
  <c r="K125" i="11"/>
  <c r="M78" i="10"/>
  <c r="L78" i="10" s="1"/>
  <c r="O78" i="10" s="1"/>
  <c r="J128" i="10"/>
  <c r="K127" i="10"/>
  <c r="N77" i="10"/>
  <c r="M210" i="9"/>
  <c r="L210" i="9" s="1"/>
  <c r="O210" i="9" s="1"/>
  <c r="N78" i="10" l="1"/>
  <c r="N76" i="13"/>
  <c r="N77" i="12"/>
  <c r="M77" i="13"/>
  <c r="L77" i="13" s="1"/>
  <c r="O77" i="13" s="1"/>
  <c r="J175" i="13"/>
  <c r="K174" i="13"/>
  <c r="J116" i="12"/>
  <c r="K115" i="12"/>
  <c r="M78" i="12"/>
  <c r="L78" i="12" s="1"/>
  <c r="O78" i="12" s="1"/>
  <c r="M78" i="11"/>
  <c r="L78" i="11" s="1"/>
  <c r="O78" i="11" s="1"/>
  <c r="J127" i="11"/>
  <c r="K126" i="11"/>
  <c r="N77" i="11"/>
  <c r="M79" i="10"/>
  <c r="L79" i="10" s="1"/>
  <c r="O79" i="10" s="1"/>
  <c r="J129" i="10"/>
  <c r="K128" i="10"/>
  <c r="N210" i="9"/>
  <c r="M211" i="9"/>
  <c r="L211" i="9" s="1"/>
  <c r="O211" i="9" s="1"/>
  <c r="M212" i="9" s="1"/>
  <c r="L212" i="9" s="1"/>
  <c r="O212" i="9" s="1"/>
  <c r="N77" i="13" l="1"/>
  <c r="N78" i="12"/>
  <c r="N78" i="11"/>
  <c r="M78" i="13"/>
  <c r="L78" i="13" s="1"/>
  <c r="O78" i="13" s="1"/>
  <c r="J176" i="13"/>
  <c r="K175" i="13"/>
  <c r="M79" i="12"/>
  <c r="L79" i="12" s="1"/>
  <c r="O79" i="12" s="1"/>
  <c r="J117" i="12"/>
  <c r="K116" i="12"/>
  <c r="M79" i="11"/>
  <c r="L79" i="11" s="1"/>
  <c r="O79" i="11" s="1"/>
  <c r="J128" i="11"/>
  <c r="K127" i="11"/>
  <c r="M80" i="10"/>
  <c r="L80" i="10" s="1"/>
  <c r="O80" i="10" s="1"/>
  <c r="J130" i="10"/>
  <c r="K129" i="10"/>
  <c r="N79" i="10"/>
  <c r="N211" i="9"/>
  <c r="N212" i="9" s="1"/>
  <c r="M213" i="9"/>
  <c r="L213" i="9" s="1"/>
  <c r="O213" i="9" s="1"/>
  <c r="N79" i="12" l="1"/>
  <c r="N78" i="13"/>
  <c r="N80" i="10"/>
  <c r="M79" i="13"/>
  <c r="L79" i="13" s="1"/>
  <c r="O79" i="13" s="1"/>
  <c r="J177" i="13"/>
  <c r="K176" i="13"/>
  <c r="J118" i="12"/>
  <c r="K117" i="12"/>
  <c r="M80" i="12"/>
  <c r="L80" i="12" s="1"/>
  <c r="O80" i="12" s="1"/>
  <c r="M80" i="11"/>
  <c r="L80" i="11" s="1"/>
  <c r="O80" i="11" s="1"/>
  <c r="J129" i="11"/>
  <c r="K128" i="11"/>
  <c r="N79" i="11"/>
  <c r="M81" i="10"/>
  <c r="L81" i="10" s="1"/>
  <c r="O81" i="10" s="1"/>
  <c r="J131" i="10"/>
  <c r="K130" i="10"/>
  <c r="N213" i="9"/>
  <c r="M214" i="9"/>
  <c r="L214" i="9" s="1"/>
  <c r="O214" i="9" s="1"/>
  <c r="M215" i="9" s="1"/>
  <c r="L215" i="9" s="1"/>
  <c r="O215" i="9" s="1"/>
  <c r="N79" i="13" l="1"/>
  <c r="N80" i="11"/>
  <c r="J178" i="13"/>
  <c r="K177" i="13"/>
  <c r="M80" i="13"/>
  <c r="L80" i="13" s="1"/>
  <c r="O80" i="13" s="1"/>
  <c r="M81" i="12"/>
  <c r="L81" i="12" s="1"/>
  <c r="O81" i="12" s="1"/>
  <c r="J119" i="12"/>
  <c r="K118" i="12"/>
  <c r="N80" i="12"/>
  <c r="M81" i="11"/>
  <c r="L81" i="11" s="1"/>
  <c r="O81" i="11" s="1"/>
  <c r="J130" i="11"/>
  <c r="K129" i="11"/>
  <c r="M82" i="10"/>
  <c r="L82" i="10" s="1"/>
  <c r="O82" i="10" s="1"/>
  <c r="J132" i="10"/>
  <c r="K131" i="10"/>
  <c r="N81" i="10"/>
  <c r="M216" i="9"/>
  <c r="L216" i="9" s="1"/>
  <c r="O216" i="9" s="1"/>
  <c r="N214" i="9"/>
  <c r="N215" i="9" s="1"/>
  <c r="N81" i="12" l="1"/>
  <c r="N82" i="10"/>
  <c r="M81" i="13"/>
  <c r="L81" i="13" s="1"/>
  <c r="O81" i="13" s="1"/>
  <c r="N80" i="13"/>
  <c r="J179" i="13"/>
  <c r="K178" i="13"/>
  <c r="J120" i="12"/>
  <c r="K119" i="12"/>
  <c r="M82" i="12"/>
  <c r="L82" i="12" s="1"/>
  <c r="O82" i="12" s="1"/>
  <c r="M82" i="11"/>
  <c r="L82" i="11" s="1"/>
  <c r="O82" i="11" s="1"/>
  <c r="J131" i="11"/>
  <c r="K130" i="11"/>
  <c r="N81" i="11"/>
  <c r="M83" i="10"/>
  <c r="L83" i="10" s="1"/>
  <c r="O83" i="10" s="1"/>
  <c r="J133" i="10"/>
  <c r="K132" i="10"/>
  <c r="N216" i="9"/>
  <c r="M217" i="9"/>
  <c r="L217" i="9" s="1"/>
  <c r="O217" i="9" s="1"/>
  <c r="M218" i="9" s="1"/>
  <c r="L218" i="9" s="1"/>
  <c r="O218" i="9" s="1"/>
  <c r="M219" i="9" s="1"/>
  <c r="L219" i="9" s="1"/>
  <c r="O219" i="9" s="1"/>
  <c r="N82" i="11" l="1"/>
  <c r="M82" i="13"/>
  <c r="L82" i="13" s="1"/>
  <c r="O82" i="13" s="1"/>
  <c r="J180" i="13"/>
  <c r="K179" i="13"/>
  <c r="N81" i="13"/>
  <c r="M83" i="12"/>
  <c r="L83" i="12" s="1"/>
  <c r="O83" i="12" s="1"/>
  <c r="N82" i="12"/>
  <c r="N83" i="12" s="1"/>
  <c r="J121" i="12"/>
  <c r="K120" i="12"/>
  <c r="M83" i="11"/>
  <c r="L83" i="11" s="1"/>
  <c r="O83" i="11" s="1"/>
  <c r="J132" i="11"/>
  <c r="K131" i="11"/>
  <c r="M84" i="10"/>
  <c r="L84" i="10" s="1"/>
  <c r="O84" i="10" s="1"/>
  <c r="J134" i="10"/>
  <c r="K133" i="10"/>
  <c r="N83" i="10"/>
  <c r="M220" i="9"/>
  <c r="L220" i="9" s="1"/>
  <c r="O220" i="9" s="1"/>
  <c r="N217" i="9"/>
  <c r="N218" i="9" s="1"/>
  <c r="N219" i="9" s="1"/>
  <c r="N83" i="11" l="1"/>
  <c r="N82" i="13"/>
  <c r="N84" i="10"/>
  <c r="J181" i="13"/>
  <c r="K180" i="13"/>
  <c r="M83" i="13"/>
  <c r="L83" i="13" s="1"/>
  <c r="O83" i="13" s="1"/>
  <c r="J122" i="12"/>
  <c r="K121" i="12"/>
  <c r="M84" i="12"/>
  <c r="L84" i="12" s="1"/>
  <c r="O84" i="12"/>
  <c r="M84" i="11"/>
  <c r="L84" i="11" s="1"/>
  <c r="O84" i="11" s="1"/>
  <c r="J133" i="11"/>
  <c r="K132" i="11"/>
  <c r="M85" i="10"/>
  <c r="L85" i="10" s="1"/>
  <c r="O85" i="10" s="1"/>
  <c r="J135" i="10"/>
  <c r="K134" i="10"/>
  <c r="N220" i="9"/>
  <c r="M221" i="9"/>
  <c r="L221" i="9" s="1"/>
  <c r="O221" i="9" s="1"/>
  <c r="M222" i="9" s="1"/>
  <c r="L222" i="9" s="1"/>
  <c r="O222" i="9" s="1"/>
  <c r="N84" i="11" l="1"/>
  <c r="M84" i="13"/>
  <c r="L84" i="13" s="1"/>
  <c r="O84" i="13" s="1"/>
  <c r="J182" i="13"/>
  <c r="K181" i="13"/>
  <c r="N83" i="13"/>
  <c r="N84" i="12"/>
  <c r="M85" i="12"/>
  <c r="L85" i="12" s="1"/>
  <c r="O85" i="12" s="1"/>
  <c r="J123" i="12"/>
  <c r="K122" i="12"/>
  <c r="J134" i="11"/>
  <c r="K133" i="11"/>
  <c r="M85" i="11"/>
  <c r="L85" i="11" s="1"/>
  <c r="O85" i="11" s="1"/>
  <c r="M86" i="10"/>
  <c r="L86" i="10" s="1"/>
  <c r="O86" i="10" s="1"/>
  <c r="J136" i="10"/>
  <c r="K135" i="10"/>
  <c r="N85" i="10"/>
  <c r="N221" i="9"/>
  <c r="N222" i="9" s="1"/>
  <c r="M223" i="9"/>
  <c r="L223" i="9" s="1"/>
  <c r="O223" i="9" s="1"/>
  <c r="M224" i="9" s="1"/>
  <c r="L224" i="9" s="1"/>
  <c r="O224" i="9" s="1"/>
  <c r="M225" i="9" s="1"/>
  <c r="L225" i="9" s="1"/>
  <c r="O225" i="9" s="1"/>
  <c r="M226" i="9" s="1"/>
  <c r="L226" i="9" s="1"/>
  <c r="O226" i="9" s="1"/>
  <c r="M227" i="9" s="1"/>
  <c r="L227" i="9" s="1"/>
  <c r="O227" i="9" s="1"/>
  <c r="M228" i="9" s="1"/>
  <c r="L228" i="9" s="1"/>
  <c r="O228" i="9" s="1"/>
  <c r="N85" i="12" l="1"/>
  <c r="N84" i="13"/>
  <c r="N86" i="10"/>
  <c r="M85" i="13"/>
  <c r="L85" i="13" s="1"/>
  <c r="O85" i="13" s="1"/>
  <c r="J183" i="13"/>
  <c r="K182" i="13"/>
  <c r="M86" i="12"/>
  <c r="L86" i="12" s="1"/>
  <c r="O86" i="12" s="1"/>
  <c r="J124" i="12"/>
  <c r="K123" i="12"/>
  <c r="M86" i="11"/>
  <c r="L86" i="11" s="1"/>
  <c r="O86" i="11" s="1"/>
  <c r="N85" i="11"/>
  <c r="J135" i="11"/>
  <c r="K134" i="11"/>
  <c r="M87" i="10"/>
  <c r="L87" i="10" s="1"/>
  <c r="O87" i="10" s="1"/>
  <c r="J137" i="10"/>
  <c r="K136" i="10"/>
  <c r="N223" i="9"/>
  <c r="N224" i="9" s="1"/>
  <c r="N225" i="9" s="1"/>
  <c r="N226" i="9" s="1"/>
  <c r="N227" i="9" s="1"/>
  <c r="N228" i="9" s="1"/>
  <c r="M229" i="9"/>
  <c r="L229" i="9" s="1"/>
  <c r="O229" i="9" s="1"/>
  <c r="N85" i="13" l="1"/>
  <c r="N229" i="9"/>
  <c r="N86" i="11"/>
  <c r="M86" i="13"/>
  <c r="L86" i="13" s="1"/>
  <c r="O86" i="13" s="1"/>
  <c r="J184" i="13"/>
  <c r="K183" i="13"/>
  <c r="M87" i="12"/>
  <c r="L87" i="12" s="1"/>
  <c r="O87" i="12" s="1"/>
  <c r="N86" i="12"/>
  <c r="J125" i="12"/>
  <c r="K124" i="12"/>
  <c r="J136" i="11"/>
  <c r="K135" i="11"/>
  <c r="M87" i="11"/>
  <c r="L87" i="11" s="1"/>
  <c r="O87" i="11"/>
  <c r="M88" i="10"/>
  <c r="L88" i="10" s="1"/>
  <c r="O88" i="10" s="1"/>
  <c r="J138" i="10"/>
  <c r="K137" i="10"/>
  <c r="N87" i="10"/>
  <c r="M230" i="9"/>
  <c r="L230" i="9" s="1"/>
  <c r="O230" i="9" s="1"/>
  <c r="M231" i="9" s="1"/>
  <c r="L231" i="9" s="1"/>
  <c r="O231" i="9" s="1"/>
  <c r="N87" i="11" l="1"/>
  <c r="N86" i="13"/>
  <c r="N87" i="12"/>
  <c r="N88" i="10"/>
  <c r="M87" i="13"/>
  <c r="L87" i="13" s="1"/>
  <c r="O87" i="13" s="1"/>
  <c r="J185" i="13"/>
  <c r="K184" i="13"/>
  <c r="M88" i="12"/>
  <c r="L88" i="12" s="1"/>
  <c r="O88" i="12" s="1"/>
  <c r="J126" i="12"/>
  <c r="K125" i="12"/>
  <c r="J137" i="11"/>
  <c r="K136" i="11"/>
  <c r="M88" i="11"/>
  <c r="L88" i="11" s="1"/>
  <c r="O88" i="11" s="1"/>
  <c r="M89" i="10"/>
  <c r="L89" i="10" s="1"/>
  <c r="O89" i="10" s="1"/>
  <c r="J139" i="10"/>
  <c r="K138" i="10"/>
  <c r="M232" i="9"/>
  <c r="L232" i="9" s="1"/>
  <c r="O232" i="9" s="1"/>
  <c r="M233" i="9" s="1"/>
  <c r="L233" i="9" s="1"/>
  <c r="O233" i="9" s="1"/>
  <c r="M234" i="9" s="1"/>
  <c r="N230" i="9"/>
  <c r="N231" i="9" s="1"/>
  <c r="N87" i="13" l="1"/>
  <c r="M88" i="13"/>
  <c r="L88" i="13" s="1"/>
  <c r="O88" i="13" s="1"/>
  <c r="J186" i="13"/>
  <c r="K185" i="13"/>
  <c r="M89" i="12"/>
  <c r="L89" i="12" s="1"/>
  <c r="O89" i="12" s="1"/>
  <c r="J127" i="12"/>
  <c r="K126" i="12"/>
  <c r="N88" i="12"/>
  <c r="M89" i="11"/>
  <c r="L89" i="11" s="1"/>
  <c r="O89" i="11" s="1"/>
  <c r="N88" i="11"/>
  <c r="J138" i="11"/>
  <c r="K137" i="11"/>
  <c r="M90" i="10"/>
  <c r="L90" i="10" s="1"/>
  <c r="O90" i="10" s="1"/>
  <c r="J140" i="10"/>
  <c r="K139" i="10"/>
  <c r="N89" i="10"/>
  <c r="N232" i="9"/>
  <c r="N233" i="9" s="1"/>
  <c r="N234" i="9" s="1"/>
  <c r="L234" i="9"/>
  <c r="O234" i="9" s="1"/>
  <c r="M235" i="9" s="1"/>
  <c r="L235" i="9" s="1"/>
  <c r="O235" i="9" s="1"/>
  <c r="M236" i="9" s="1"/>
  <c r="L236" i="9" s="1"/>
  <c r="O236" i="9" s="1"/>
  <c r="M237" i="9" s="1"/>
  <c r="L237" i="9" s="1"/>
  <c r="O237" i="9" s="1"/>
  <c r="M238" i="9" s="1"/>
  <c r="L238" i="9" s="1"/>
  <c r="O238" i="9" s="1"/>
  <c r="M239" i="9" s="1"/>
  <c r="L239" i="9" s="1"/>
  <c r="O239" i="9" s="1"/>
  <c r="M240" i="9" s="1"/>
  <c r="L240" i="9" s="1"/>
  <c r="O240" i="9" s="1"/>
  <c r="M241" i="9" s="1"/>
  <c r="L241" i="9" s="1"/>
  <c r="O241" i="9" s="1"/>
  <c r="M242" i="9" s="1"/>
  <c r="L242" i="9" s="1"/>
  <c r="O242" i="9" s="1"/>
  <c r="M243" i="9" s="1"/>
  <c r="L243" i="9" s="1"/>
  <c r="O243" i="9" s="1"/>
  <c r="M244" i="9" s="1"/>
  <c r="L244" i="9" s="1"/>
  <c r="O244" i="9" s="1"/>
  <c r="M245" i="9" s="1"/>
  <c r="L245" i="9" s="1"/>
  <c r="O245" i="9" s="1"/>
  <c r="M246" i="9" s="1"/>
  <c r="L246" i="9" s="1"/>
  <c r="O246" i="9" s="1"/>
  <c r="M247" i="9" s="1"/>
  <c r="L247" i="9" s="1"/>
  <c r="O247" i="9" s="1"/>
  <c r="M248" i="9" s="1"/>
  <c r="L248" i="9" s="1"/>
  <c r="O248" i="9" s="1"/>
  <c r="M249" i="9" s="1"/>
  <c r="L249" i="9" s="1"/>
  <c r="O249" i="9" s="1"/>
  <c r="M250" i="9" s="1"/>
  <c r="L250" i="9" s="1"/>
  <c r="O250" i="9" s="1"/>
  <c r="M251" i="9" s="1"/>
  <c r="L251" i="9" s="1"/>
  <c r="O251" i="9" s="1"/>
  <c r="M252" i="9" s="1"/>
  <c r="L252" i="9" s="1"/>
  <c r="O252" i="9" s="1"/>
  <c r="M253" i="9" s="1"/>
  <c r="L253" i="9" s="1"/>
  <c r="O253" i="9" s="1"/>
  <c r="M254" i="9" s="1"/>
  <c r="L254" i="9" s="1"/>
  <c r="O254" i="9" s="1"/>
  <c r="M255" i="9" s="1"/>
  <c r="L255" i="9" s="1"/>
  <c r="O255" i="9" s="1"/>
  <c r="M256" i="9" s="1"/>
  <c r="L256" i="9" s="1"/>
  <c r="O256" i="9" s="1"/>
  <c r="M257" i="9" s="1"/>
  <c r="L257" i="9" s="1"/>
  <c r="O257" i="9" s="1"/>
  <c r="M258" i="9" s="1"/>
  <c r="L258" i="9" s="1"/>
  <c r="O258" i="9" s="1"/>
  <c r="M259" i="9" s="1"/>
  <c r="N88" i="13" l="1"/>
  <c r="N89" i="12"/>
  <c r="N90" i="10"/>
  <c r="M89" i="13"/>
  <c r="L89" i="13" s="1"/>
  <c r="O89" i="13" s="1"/>
  <c r="J187" i="13"/>
  <c r="K186" i="13"/>
  <c r="J128" i="12"/>
  <c r="K127" i="12"/>
  <c r="M90" i="12"/>
  <c r="L90" i="12" s="1"/>
  <c r="O90" i="12" s="1"/>
  <c r="M90" i="11"/>
  <c r="L90" i="11" s="1"/>
  <c r="O90" i="11" s="1"/>
  <c r="J139" i="11"/>
  <c r="K138" i="11"/>
  <c r="N89" i="11"/>
  <c r="M91" i="10"/>
  <c r="L91" i="10" s="1"/>
  <c r="O91" i="10" s="1"/>
  <c r="J141" i="10"/>
  <c r="K140" i="10"/>
  <c r="N235" i="9"/>
  <c r="N236" i="9" s="1"/>
  <c r="N237" i="9" s="1"/>
  <c r="N238" i="9" s="1"/>
  <c r="N239" i="9" s="1"/>
  <c r="N240" i="9" s="1"/>
  <c r="N241" i="9" s="1"/>
  <c r="N242" i="9" s="1"/>
  <c r="N243" i="9" s="1"/>
  <c r="N244" i="9" s="1"/>
  <c r="N245" i="9" s="1"/>
  <c r="N246" i="9" s="1"/>
  <c r="N247" i="9" s="1"/>
  <c r="N248" i="9" s="1"/>
  <c r="N249" i="9" s="1"/>
  <c r="N250" i="9" s="1"/>
  <c r="N251" i="9" s="1"/>
  <c r="N252" i="9" s="1"/>
  <c r="N253" i="9" s="1"/>
  <c r="N254" i="9" s="1"/>
  <c r="N255" i="9" s="1"/>
  <c r="N256" i="9" s="1"/>
  <c r="N257" i="9" s="1"/>
  <c r="N258" i="9" s="1"/>
  <c r="N259" i="9" s="1"/>
  <c r="L259" i="9"/>
  <c r="O259" i="9" s="1"/>
  <c r="N90" i="11" l="1"/>
  <c r="N89" i="13"/>
  <c r="J188" i="13"/>
  <c r="K187" i="13"/>
  <c r="M90" i="13"/>
  <c r="L90" i="13" s="1"/>
  <c r="O90" i="13" s="1"/>
  <c r="M91" i="12"/>
  <c r="L91" i="12" s="1"/>
  <c r="O91" i="12" s="1"/>
  <c r="N90" i="12"/>
  <c r="J129" i="12"/>
  <c r="K128" i="12"/>
  <c r="M91" i="11"/>
  <c r="L91" i="11" s="1"/>
  <c r="O91" i="11" s="1"/>
  <c r="J140" i="11"/>
  <c r="K139" i="11"/>
  <c r="M92" i="10"/>
  <c r="L92" i="10" s="1"/>
  <c r="O92" i="10" s="1"/>
  <c r="J142" i="10"/>
  <c r="K141" i="10"/>
  <c r="N91" i="10"/>
  <c r="M260" i="9"/>
  <c r="L260" i="9" s="1"/>
  <c r="O260" i="9" s="1"/>
  <c r="N91" i="11" l="1"/>
  <c r="N92" i="10"/>
  <c r="N90" i="13"/>
  <c r="M91" i="13"/>
  <c r="L91" i="13" s="1"/>
  <c r="O91" i="13" s="1"/>
  <c r="J189" i="13"/>
  <c r="K188" i="13"/>
  <c r="M92" i="12"/>
  <c r="L92" i="12" s="1"/>
  <c r="O92" i="12" s="1"/>
  <c r="N91" i="12"/>
  <c r="J130" i="12"/>
  <c r="K129" i="12"/>
  <c r="M92" i="11"/>
  <c r="L92" i="11" s="1"/>
  <c r="O92" i="11" s="1"/>
  <c r="J141" i="11"/>
  <c r="K140" i="11"/>
  <c r="M93" i="10"/>
  <c r="L93" i="10" s="1"/>
  <c r="O93" i="10" s="1"/>
  <c r="J143" i="10"/>
  <c r="K142" i="10"/>
  <c r="M261" i="9"/>
  <c r="L261" i="9" s="1"/>
  <c r="O261" i="9" s="1"/>
  <c r="M262" i="9" s="1"/>
  <c r="L262" i="9" s="1"/>
  <c r="O262" i="9" s="1"/>
  <c r="N260" i="9"/>
  <c r="N92" i="11" l="1"/>
  <c r="N92" i="12"/>
  <c r="M92" i="13"/>
  <c r="L92" i="13" s="1"/>
  <c r="O92" i="13" s="1"/>
  <c r="J190" i="13"/>
  <c r="K189" i="13"/>
  <c r="N91" i="13"/>
  <c r="M93" i="12"/>
  <c r="L93" i="12" s="1"/>
  <c r="O93" i="12" s="1"/>
  <c r="J131" i="12"/>
  <c r="K130" i="12"/>
  <c r="J142" i="11"/>
  <c r="K141" i="11"/>
  <c r="M93" i="11"/>
  <c r="L93" i="11" s="1"/>
  <c r="O93" i="11" s="1"/>
  <c r="M94" i="10"/>
  <c r="L94" i="10" s="1"/>
  <c r="O94" i="10" s="1"/>
  <c r="J144" i="10"/>
  <c r="K143" i="10"/>
  <c r="N93" i="10"/>
  <c r="N261" i="9"/>
  <c r="N262" i="9" s="1"/>
  <c r="M263" i="9"/>
  <c r="L263" i="9" s="1"/>
  <c r="O263" i="9" s="1"/>
  <c r="M264" i="9" s="1"/>
  <c r="L264" i="9" s="1"/>
  <c r="O264" i="9" s="1"/>
  <c r="M265" i="9" s="1"/>
  <c r="L265" i="9" s="1"/>
  <c r="O265" i="9" s="1"/>
  <c r="M266" i="9" s="1"/>
  <c r="L266" i="9" s="1"/>
  <c r="O266" i="9" s="1"/>
  <c r="N92" i="13" l="1"/>
  <c r="N94" i="10"/>
  <c r="M93" i="13"/>
  <c r="L93" i="13" s="1"/>
  <c r="O93" i="13" s="1"/>
  <c r="J191" i="13"/>
  <c r="K190" i="13"/>
  <c r="J132" i="12"/>
  <c r="K131" i="12"/>
  <c r="M94" i="12"/>
  <c r="L94" i="12" s="1"/>
  <c r="O94" i="12" s="1"/>
  <c r="N93" i="12"/>
  <c r="M94" i="11"/>
  <c r="L94" i="11" s="1"/>
  <c r="O94" i="11" s="1"/>
  <c r="N93" i="11"/>
  <c r="J143" i="11"/>
  <c r="K142" i="11"/>
  <c r="M95" i="10"/>
  <c r="L95" i="10" s="1"/>
  <c r="O95" i="10" s="1"/>
  <c r="J145" i="10"/>
  <c r="K144" i="10"/>
  <c r="M267" i="9"/>
  <c r="L267" i="9" s="1"/>
  <c r="O267" i="9" s="1"/>
  <c r="N263" i="9"/>
  <c r="N264" i="9" s="1"/>
  <c r="N265" i="9" s="1"/>
  <c r="N266" i="9" s="1"/>
  <c r="M94" i="13" l="1"/>
  <c r="L94" i="13" s="1"/>
  <c r="O94" i="13" s="1"/>
  <c r="J192" i="13"/>
  <c r="K191" i="13"/>
  <c r="N93" i="13"/>
  <c r="M95" i="12"/>
  <c r="L95" i="12" s="1"/>
  <c r="O95" i="12" s="1"/>
  <c r="J133" i="12"/>
  <c r="K132" i="12"/>
  <c r="N94" i="12"/>
  <c r="J144" i="11"/>
  <c r="K143" i="11"/>
  <c r="M95" i="11"/>
  <c r="L95" i="11" s="1"/>
  <c r="O95" i="11" s="1"/>
  <c r="N94" i="11"/>
  <c r="M96" i="10"/>
  <c r="L96" i="10" s="1"/>
  <c r="O96" i="10" s="1"/>
  <c r="K145" i="10"/>
  <c r="J146" i="10"/>
  <c r="N95" i="10"/>
  <c r="N267" i="9"/>
  <c r="M268" i="9"/>
  <c r="L268" i="9" s="1"/>
  <c r="O268" i="9" s="1"/>
  <c r="M269" i="9" s="1"/>
  <c r="L269" i="9" s="1"/>
  <c r="O269" i="9" s="1"/>
  <c r="M270" i="9" s="1"/>
  <c r="L270" i="9" s="1"/>
  <c r="O270" i="9" s="1"/>
  <c r="N94" i="13" l="1"/>
  <c r="N95" i="12"/>
  <c r="N96" i="10"/>
  <c r="M95" i="13"/>
  <c r="L95" i="13" s="1"/>
  <c r="O95" i="13" s="1"/>
  <c r="J193" i="13"/>
  <c r="K192" i="13"/>
  <c r="M96" i="12"/>
  <c r="L96" i="12" s="1"/>
  <c r="O96" i="12" s="1"/>
  <c r="J134" i="12"/>
  <c r="K133" i="12"/>
  <c r="M96" i="11"/>
  <c r="L96" i="11" s="1"/>
  <c r="O96" i="11" s="1"/>
  <c r="N95" i="11"/>
  <c r="J145" i="11"/>
  <c r="K144" i="11"/>
  <c r="M97" i="10"/>
  <c r="L97" i="10" s="1"/>
  <c r="O97" i="10" s="1"/>
  <c r="J147" i="10"/>
  <c r="K146" i="10"/>
  <c r="M271" i="9"/>
  <c r="L271" i="9" s="1"/>
  <c r="O271" i="9" s="1"/>
  <c r="N268" i="9"/>
  <c r="N269" i="9" s="1"/>
  <c r="N270" i="9" s="1"/>
  <c r="N96" i="12" l="1"/>
  <c r="M96" i="13"/>
  <c r="L96" i="13" s="1"/>
  <c r="O96" i="13" s="1"/>
  <c r="J194" i="13"/>
  <c r="K193" i="13"/>
  <c r="N95" i="13"/>
  <c r="J135" i="12"/>
  <c r="K134" i="12"/>
  <c r="M97" i="12"/>
  <c r="L97" i="12" s="1"/>
  <c r="O97" i="12" s="1"/>
  <c r="M97" i="11"/>
  <c r="L97" i="11" s="1"/>
  <c r="O97" i="11" s="1"/>
  <c r="N96" i="11"/>
  <c r="J146" i="11"/>
  <c r="K145" i="11"/>
  <c r="M98" i="10"/>
  <c r="L98" i="10" s="1"/>
  <c r="O98" i="10" s="1"/>
  <c r="N97" i="10"/>
  <c r="J148" i="10"/>
  <c r="K147" i="10"/>
  <c r="N271" i="9"/>
  <c r="M272" i="9"/>
  <c r="L272" i="9" s="1"/>
  <c r="O272" i="9" s="1"/>
  <c r="M273" i="9" s="1"/>
  <c r="L273" i="9" s="1"/>
  <c r="O273" i="9" s="1"/>
  <c r="N97" i="11" l="1"/>
  <c r="N97" i="12"/>
  <c r="M97" i="13"/>
  <c r="L97" i="13" s="1"/>
  <c r="O97" i="13" s="1"/>
  <c r="J195" i="13"/>
  <c r="K194" i="13"/>
  <c r="N96" i="13"/>
  <c r="M98" i="12"/>
  <c r="L98" i="12" s="1"/>
  <c r="O98" i="12" s="1"/>
  <c r="J136" i="12"/>
  <c r="K135" i="12"/>
  <c r="M98" i="11"/>
  <c r="L98" i="11" s="1"/>
  <c r="O98" i="11" s="1"/>
  <c r="J147" i="11"/>
  <c r="K146" i="11"/>
  <c r="M99" i="10"/>
  <c r="L99" i="10" s="1"/>
  <c r="O99" i="10" s="1"/>
  <c r="J149" i="10"/>
  <c r="K148" i="10"/>
  <c r="N98" i="10"/>
  <c r="M274" i="9"/>
  <c r="L274" i="9" s="1"/>
  <c r="O274" i="9" s="1"/>
  <c r="M275" i="9" s="1"/>
  <c r="L275" i="9" s="1"/>
  <c r="O275" i="9" s="1"/>
  <c r="M276" i="9" s="1"/>
  <c r="L276" i="9" s="1"/>
  <c r="O276" i="9" s="1"/>
  <c r="M277" i="9" s="1"/>
  <c r="L277" i="9" s="1"/>
  <c r="O277" i="9" s="1"/>
  <c r="M278" i="9" s="1"/>
  <c r="L278" i="9" s="1"/>
  <c r="O278" i="9" s="1"/>
  <c r="M279" i="9" s="1"/>
  <c r="L279" i="9" s="1"/>
  <c r="O279" i="9" s="1"/>
  <c r="N272" i="9"/>
  <c r="N273" i="9" s="1"/>
  <c r="N99" i="10" l="1"/>
  <c r="N98" i="12"/>
  <c r="N98" i="11"/>
  <c r="M98" i="13"/>
  <c r="L98" i="13" s="1"/>
  <c r="O98" i="13" s="1"/>
  <c r="J196" i="13"/>
  <c r="K195" i="13"/>
  <c r="N97" i="13"/>
  <c r="M99" i="12"/>
  <c r="L99" i="12" s="1"/>
  <c r="O99" i="12" s="1"/>
  <c r="J137" i="12"/>
  <c r="K136" i="12"/>
  <c r="M99" i="11"/>
  <c r="L99" i="11" s="1"/>
  <c r="O99" i="11" s="1"/>
  <c r="J148" i="11"/>
  <c r="K147" i="11"/>
  <c r="M100" i="10"/>
  <c r="L100" i="10" s="1"/>
  <c r="O100" i="10" s="1"/>
  <c r="J150" i="10"/>
  <c r="K149" i="10"/>
  <c r="N274" i="9"/>
  <c r="N275" i="9" s="1"/>
  <c r="N276" i="9" s="1"/>
  <c r="N277" i="9" s="1"/>
  <c r="N278" i="9" s="1"/>
  <c r="N279" i="9" s="1"/>
  <c r="M280" i="9"/>
  <c r="L280" i="9" s="1"/>
  <c r="O280" i="9" s="1"/>
  <c r="N99" i="12" l="1"/>
  <c r="N99" i="11"/>
  <c r="N100" i="10"/>
  <c r="N280" i="9"/>
  <c r="M99" i="13"/>
  <c r="L99" i="13" s="1"/>
  <c r="O99" i="13" s="1"/>
  <c r="J197" i="13"/>
  <c r="K196" i="13"/>
  <c r="N98" i="13"/>
  <c r="M100" i="12"/>
  <c r="L100" i="12" s="1"/>
  <c r="O100" i="12" s="1"/>
  <c r="J138" i="12"/>
  <c r="K137" i="12"/>
  <c r="M100" i="11"/>
  <c r="L100" i="11" s="1"/>
  <c r="O100" i="11" s="1"/>
  <c r="J149" i="11"/>
  <c r="K148" i="11"/>
  <c r="M101" i="10"/>
  <c r="L101" i="10" s="1"/>
  <c r="O101" i="10" s="1"/>
  <c r="J151" i="10"/>
  <c r="K150" i="10"/>
  <c r="M281" i="9"/>
  <c r="L281" i="9" s="1"/>
  <c r="O281" i="9" s="1"/>
  <c r="M282" i="9" s="1"/>
  <c r="L282" i="9" s="1"/>
  <c r="O282" i="9" s="1"/>
  <c r="M283" i="9" s="1"/>
  <c r="L283" i="9" s="1"/>
  <c r="O283" i="9" s="1"/>
  <c r="M284" i="9" s="1"/>
  <c r="N101" i="10" l="1"/>
  <c r="N99" i="13"/>
  <c r="N100" i="12"/>
  <c r="M100" i="13"/>
  <c r="L100" i="13" s="1"/>
  <c r="O100" i="13" s="1"/>
  <c r="J198" i="13"/>
  <c r="K197" i="13"/>
  <c r="M101" i="12"/>
  <c r="L101" i="12" s="1"/>
  <c r="O101" i="12" s="1"/>
  <c r="J139" i="12"/>
  <c r="K138" i="12"/>
  <c r="M101" i="11"/>
  <c r="L101" i="11" s="1"/>
  <c r="O101" i="11" s="1"/>
  <c r="J150" i="11"/>
  <c r="K149" i="11"/>
  <c r="N100" i="11"/>
  <c r="M102" i="10"/>
  <c r="L102" i="10" s="1"/>
  <c r="O102" i="10" s="1"/>
  <c r="J152" i="10"/>
  <c r="K151" i="10"/>
  <c r="N281" i="9"/>
  <c r="N282" i="9" s="1"/>
  <c r="N283" i="9" s="1"/>
  <c r="N284" i="9" s="1"/>
  <c r="L284" i="9"/>
  <c r="O284" i="9" s="1"/>
  <c r="M285" i="9" s="1"/>
  <c r="L285" i="9" s="1"/>
  <c r="O285" i="9" s="1"/>
  <c r="N101" i="12" l="1"/>
  <c r="N101" i="11"/>
  <c r="M101" i="13"/>
  <c r="L101" i="13" s="1"/>
  <c r="O101" i="13" s="1"/>
  <c r="J199" i="13"/>
  <c r="K198" i="13"/>
  <c r="N100" i="13"/>
  <c r="J140" i="12"/>
  <c r="K139" i="12"/>
  <c r="M102" i="12"/>
  <c r="L102" i="12" s="1"/>
  <c r="O102" i="12" s="1"/>
  <c r="M102" i="11"/>
  <c r="L102" i="11" s="1"/>
  <c r="O102" i="11" s="1"/>
  <c r="J151" i="11"/>
  <c r="K150" i="11"/>
  <c r="M103" i="10"/>
  <c r="L103" i="10" s="1"/>
  <c r="O103" i="10" s="1"/>
  <c r="J153" i="10"/>
  <c r="K152" i="10"/>
  <c r="N102" i="10"/>
  <c r="N285" i="9"/>
  <c r="M286" i="9"/>
  <c r="L286" i="9" s="1"/>
  <c r="O286" i="9" s="1"/>
  <c r="N103" i="10" l="1"/>
  <c r="N101" i="13"/>
  <c r="M102" i="13"/>
  <c r="L102" i="13" s="1"/>
  <c r="O102" i="13" s="1"/>
  <c r="J200" i="13"/>
  <c r="K199" i="13"/>
  <c r="M103" i="12"/>
  <c r="L103" i="12" s="1"/>
  <c r="O103" i="12" s="1"/>
  <c r="J141" i="12"/>
  <c r="K140" i="12"/>
  <c r="N102" i="12"/>
  <c r="M103" i="11"/>
  <c r="L103" i="11" s="1"/>
  <c r="O103" i="11" s="1"/>
  <c r="J152" i="11"/>
  <c r="K151" i="11"/>
  <c r="N102" i="11"/>
  <c r="M104" i="10"/>
  <c r="L104" i="10" s="1"/>
  <c r="O104" i="10" s="1"/>
  <c r="J154" i="10"/>
  <c r="K153" i="10"/>
  <c r="M287" i="9"/>
  <c r="L287" i="9" s="1"/>
  <c r="O287" i="9" s="1"/>
  <c r="M288" i="9" s="1"/>
  <c r="L288" i="9" s="1"/>
  <c r="O288" i="9" s="1"/>
  <c r="M289" i="9" s="1"/>
  <c r="L289" i="9" s="1"/>
  <c r="O289" i="9" s="1"/>
  <c r="M290" i="9" s="1"/>
  <c r="L290" i="9" s="1"/>
  <c r="O290" i="9" s="1"/>
  <c r="M291" i="9" s="1"/>
  <c r="L291" i="9" s="1"/>
  <c r="O291" i="9" s="1"/>
  <c r="M292" i="9" s="1"/>
  <c r="L292" i="9" s="1"/>
  <c r="O292" i="9" s="1"/>
  <c r="M293" i="9" s="1"/>
  <c r="L293" i="9" s="1"/>
  <c r="O293" i="9" s="1"/>
  <c r="N286" i="9"/>
  <c r="N104" i="10" l="1"/>
  <c r="N103" i="11"/>
  <c r="M103" i="13"/>
  <c r="L103" i="13" s="1"/>
  <c r="O103" i="13" s="1"/>
  <c r="J201" i="13"/>
  <c r="K200" i="13"/>
  <c r="N102" i="13"/>
  <c r="M104" i="12"/>
  <c r="L104" i="12" s="1"/>
  <c r="O104" i="12" s="1"/>
  <c r="J142" i="12"/>
  <c r="K141" i="12"/>
  <c r="N103" i="12"/>
  <c r="M104" i="11"/>
  <c r="L104" i="11" s="1"/>
  <c r="O104" i="11" s="1"/>
  <c r="J153" i="11"/>
  <c r="K152" i="11"/>
  <c r="M105" i="10"/>
  <c r="L105" i="10" s="1"/>
  <c r="O105" i="10" s="1"/>
  <c r="J155" i="10"/>
  <c r="K154" i="10"/>
  <c r="N287" i="9"/>
  <c r="N288" i="9" s="1"/>
  <c r="N289" i="9" s="1"/>
  <c r="N290" i="9" s="1"/>
  <c r="N291" i="9" s="1"/>
  <c r="N292" i="9" s="1"/>
  <c r="N293" i="9" s="1"/>
  <c r="M294" i="9"/>
  <c r="L294" i="9" s="1"/>
  <c r="O294" i="9" s="1"/>
  <c r="N105" i="10" l="1"/>
  <c r="N294" i="9"/>
  <c r="N104" i="12"/>
  <c r="N104" i="11"/>
  <c r="M104" i="13"/>
  <c r="L104" i="13" s="1"/>
  <c r="O104" i="13" s="1"/>
  <c r="J202" i="13"/>
  <c r="K201" i="13"/>
  <c r="N103" i="13"/>
  <c r="J143" i="12"/>
  <c r="K142" i="12"/>
  <c r="M105" i="12"/>
  <c r="L105" i="12" s="1"/>
  <c r="O105" i="12" s="1"/>
  <c r="M105" i="11"/>
  <c r="L105" i="11" s="1"/>
  <c r="O105" i="11" s="1"/>
  <c r="J154" i="11"/>
  <c r="K153" i="11"/>
  <c r="M106" i="10"/>
  <c r="L106" i="10" s="1"/>
  <c r="O106" i="10" s="1"/>
  <c r="J156" i="10"/>
  <c r="K155" i="10"/>
  <c r="M295" i="9"/>
  <c r="L295" i="9" s="1"/>
  <c r="O295" i="9" s="1"/>
  <c r="N104" i="13" l="1"/>
  <c r="N105" i="11"/>
  <c r="M105" i="13"/>
  <c r="L105" i="13" s="1"/>
  <c r="O105" i="13" s="1"/>
  <c r="J203" i="13"/>
  <c r="K202" i="13"/>
  <c r="M106" i="12"/>
  <c r="L106" i="12" s="1"/>
  <c r="O106" i="12" s="1"/>
  <c r="N105" i="12"/>
  <c r="J144" i="12"/>
  <c r="K143" i="12"/>
  <c r="M106" i="11"/>
  <c r="L106" i="11" s="1"/>
  <c r="O106" i="11" s="1"/>
  <c r="J155" i="11"/>
  <c r="K154" i="11"/>
  <c r="M107" i="10"/>
  <c r="L107" i="10" s="1"/>
  <c r="O107" i="10" s="1"/>
  <c r="J157" i="10"/>
  <c r="K156" i="10"/>
  <c r="N106" i="10"/>
  <c r="M296" i="9"/>
  <c r="L296" i="9" s="1"/>
  <c r="O296" i="9" s="1"/>
  <c r="N295" i="9"/>
  <c r="N105" i="13" l="1"/>
  <c r="N106" i="12"/>
  <c r="N107" i="10"/>
  <c r="N106" i="11"/>
  <c r="J204" i="13"/>
  <c r="K203" i="13"/>
  <c r="M106" i="13"/>
  <c r="L106" i="13" s="1"/>
  <c r="O106" i="13" s="1"/>
  <c r="J145" i="12"/>
  <c r="K144" i="12"/>
  <c r="M107" i="12"/>
  <c r="L107" i="12" s="1"/>
  <c r="O107" i="12" s="1"/>
  <c r="M107" i="11"/>
  <c r="L107" i="11" s="1"/>
  <c r="O107" i="11" s="1"/>
  <c r="J156" i="11"/>
  <c r="K155" i="11"/>
  <c r="M108" i="10"/>
  <c r="L108" i="10" s="1"/>
  <c r="O108" i="10" s="1"/>
  <c r="J158" i="10"/>
  <c r="K157" i="10"/>
  <c r="M297" i="9"/>
  <c r="L297" i="9" s="1"/>
  <c r="O297" i="9" s="1"/>
  <c r="M298" i="9" s="1"/>
  <c r="L298" i="9" s="1"/>
  <c r="O298" i="9" s="1"/>
  <c r="N296" i="9"/>
  <c r="N107" i="11" l="1"/>
  <c r="N108" i="10"/>
  <c r="M107" i="13"/>
  <c r="L107" i="13" s="1"/>
  <c r="O107" i="13" s="1"/>
  <c r="N106" i="13"/>
  <c r="J205" i="13"/>
  <c r="K204" i="13"/>
  <c r="N107" i="12"/>
  <c r="M108" i="12"/>
  <c r="L108" i="12" s="1"/>
  <c r="O108" i="12" s="1"/>
  <c r="J146" i="12"/>
  <c r="K145" i="12"/>
  <c r="J157" i="11"/>
  <c r="K156" i="11"/>
  <c r="M108" i="11"/>
  <c r="L108" i="11" s="1"/>
  <c r="O108" i="11" s="1"/>
  <c r="M109" i="10"/>
  <c r="L109" i="10" s="1"/>
  <c r="O109" i="10" s="1"/>
  <c r="J159" i="10"/>
  <c r="K158" i="10"/>
  <c r="N297" i="9"/>
  <c r="N298" i="9" s="1"/>
  <c r="M299" i="9"/>
  <c r="L299" i="9" s="1"/>
  <c r="O299" i="9" s="1"/>
  <c r="M300" i="9" s="1"/>
  <c r="L300" i="9" s="1"/>
  <c r="O300" i="9" s="1"/>
  <c r="M301" i="9" s="1"/>
  <c r="L301" i="9" s="1"/>
  <c r="O301" i="9" s="1"/>
  <c r="M302" i="9" s="1"/>
  <c r="L302" i="9" s="1"/>
  <c r="O302" i="9" s="1"/>
  <c r="N108" i="12" l="1"/>
  <c r="N109" i="10"/>
  <c r="M108" i="13"/>
  <c r="L108" i="13" s="1"/>
  <c r="O108" i="13" s="1"/>
  <c r="J206" i="13"/>
  <c r="K205" i="13"/>
  <c r="N107" i="13"/>
  <c r="M109" i="12"/>
  <c r="L109" i="12" s="1"/>
  <c r="O109" i="12" s="1"/>
  <c r="J147" i="12"/>
  <c r="K146" i="12"/>
  <c r="M109" i="11"/>
  <c r="L109" i="11" s="1"/>
  <c r="O109" i="11" s="1"/>
  <c r="N108" i="11"/>
  <c r="J158" i="11"/>
  <c r="K157" i="11"/>
  <c r="M110" i="10"/>
  <c r="L110" i="10" s="1"/>
  <c r="O110" i="10" s="1"/>
  <c r="J160" i="10"/>
  <c r="K159" i="10"/>
  <c r="N299" i="9"/>
  <c r="N300" i="9" s="1"/>
  <c r="N301" i="9" s="1"/>
  <c r="N302" i="9" s="1"/>
  <c r="M303" i="9"/>
  <c r="L303" i="9" s="1"/>
  <c r="O303" i="9" s="1"/>
  <c r="M304" i="9" s="1"/>
  <c r="L304" i="9" s="1"/>
  <c r="O304" i="9" s="1"/>
  <c r="M305" i="9" s="1"/>
  <c r="L305" i="9" s="1"/>
  <c r="O305" i="9" s="1"/>
  <c r="N108" i="13" l="1"/>
  <c r="N109" i="11"/>
  <c r="M109" i="13"/>
  <c r="L109" i="13" s="1"/>
  <c r="O109" i="13" s="1"/>
  <c r="J207" i="13"/>
  <c r="K206" i="13"/>
  <c r="M110" i="12"/>
  <c r="L110" i="12" s="1"/>
  <c r="O110" i="12" s="1"/>
  <c r="N109" i="12"/>
  <c r="J148" i="12"/>
  <c r="K147" i="12"/>
  <c r="J159" i="11"/>
  <c r="K158" i="11"/>
  <c r="M110" i="11"/>
  <c r="L110" i="11" s="1"/>
  <c r="O110" i="11" s="1"/>
  <c r="M111" i="10"/>
  <c r="L111" i="10" s="1"/>
  <c r="O111" i="10" s="1"/>
  <c r="J161" i="10"/>
  <c r="K160" i="10"/>
  <c r="N110" i="10"/>
  <c r="N303" i="9"/>
  <c r="N304" i="9" s="1"/>
  <c r="N305" i="9" s="1"/>
  <c r="M306" i="9"/>
  <c r="L306" i="9" s="1"/>
  <c r="O306" i="9" s="1"/>
  <c r="M307" i="9" s="1"/>
  <c r="L307" i="9" s="1"/>
  <c r="O307" i="9" s="1"/>
  <c r="N110" i="12" l="1"/>
  <c r="N111" i="10"/>
  <c r="N109" i="13"/>
  <c r="J208" i="13"/>
  <c r="K207" i="13"/>
  <c r="M110" i="13"/>
  <c r="L110" i="13" s="1"/>
  <c r="O110" i="13" s="1"/>
  <c r="M111" i="12"/>
  <c r="L111" i="12" s="1"/>
  <c r="O111" i="12" s="1"/>
  <c r="J149" i="12"/>
  <c r="K148" i="12"/>
  <c r="M111" i="11"/>
  <c r="L111" i="11" s="1"/>
  <c r="O111" i="11" s="1"/>
  <c r="N110" i="11"/>
  <c r="J160" i="11"/>
  <c r="K159" i="11"/>
  <c r="M112" i="10"/>
  <c r="L112" i="10" s="1"/>
  <c r="O112" i="10" s="1"/>
  <c r="J162" i="10"/>
  <c r="K161" i="10"/>
  <c r="N306" i="9"/>
  <c r="N307" i="9" s="1"/>
  <c r="M308" i="9"/>
  <c r="L308" i="9" s="1"/>
  <c r="O308" i="9" s="1"/>
  <c r="M309" i="9" s="1"/>
  <c r="N112" i="10" l="1"/>
  <c r="N111" i="11"/>
  <c r="M111" i="13"/>
  <c r="L111" i="13" s="1"/>
  <c r="O111" i="13" s="1"/>
  <c r="J209" i="13"/>
  <c r="K208" i="13"/>
  <c r="N110" i="13"/>
  <c r="M112" i="12"/>
  <c r="L112" i="12" s="1"/>
  <c r="O112" i="12" s="1"/>
  <c r="J150" i="12"/>
  <c r="K149" i="12"/>
  <c r="N111" i="12"/>
  <c r="M112" i="11"/>
  <c r="L112" i="11" s="1"/>
  <c r="O112" i="11" s="1"/>
  <c r="J161" i="11"/>
  <c r="K160" i="11"/>
  <c r="M113" i="10"/>
  <c r="L113" i="10" s="1"/>
  <c r="O113" i="10" s="1"/>
  <c r="J163" i="10"/>
  <c r="K162" i="10"/>
  <c r="N308" i="9"/>
  <c r="N309" i="9" s="1"/>
  <c r="L309" i="9"/>
  <c r="O309" i="9" s="1"/>
  <c r="N112" i="12" l="1"/>
  <c r="N111" i="13"/>
  <c r="N113" i="10"/>
  <c r="M112" i="13"/>
  <c r="L112" i="13" s="1"/>
  <c r="O112" i="13" s="1"/>
  <c r="J210" i="13"/>
  <c r="K209" i="13"/>
  <c r="J151" i="12"/>
  <c r="K150" i="12"/>
  <c r="M113" i="12"/>
  <c r="L113" i="12" s="1"/>
  <c r="O113" i="12" s="1"/>
  <c r="M113" i="11"/>
  <c r="L113" i="11" s="1"/>
  <c r="O113" i="11" s="1"/>
  <c r="J162" i="11"/>
  <c r="K161" i="11"/>
  <c r="N112" i="11"/>
  <c r="M114" i="10"/>
  <c r="L114" i="10" s="1"/>
  <c r="O114" i="10" s="1"/>
  <c r="J164" i="10"/>
  <c r="K163" i="10"/>
  <c r="M310" i="9"/>
  <c r="L310" i="9" s="1"/>
  <c r="O310" i="9" s="1"/>
  <c r="M311" i="9" s="1"/>
  <c r="L311" i="9" s="1"/>
  <c r="O311" i="9" s="1"/>
  <c r="M312" i="9" s="1"/>
  <c r="L312" i="9" s="1"/>
  <c r="O312" i="9" s="1"/>
  <c r="M313" i="9" s="1"/>
  <c r="L313" i="9" s="1"/>
  <c r="O313" i="9" s="1"/>
  <c r="M314" i="9" s="1"/>
  <c r="L314" i="9" s="1"/>
  <c r="O314" i="9" s="1"/>
  <c r="M315" i="9" s="1"/>
  <c r="L315" i="9" s="1"/>
  <c r="O315" i="9" s="1"/>
  <c r="M316" i="9" s="1"/>
  <c r="L316" i="9" s="1"/>
  <c r="O316" i="9" s="1"/>
  <c r="M317" i="9" s="1"/>
  <c r="L317" i="9" s="1"/>
  <c r="O317" i="9" s="1"/>
  <c r="M318" i="9" s="1"/>
  <c r="L318" i="9" s="1"/>
  <c r="O318" i="9" s="1"/>
  <c r="M319" i="9" s="1"/>
  <c r="L319" i="9" s="1"/>
  <c r="O319" i="9" s="1"/>
  <c r="M320" i="9" s="1"/>
  <c r="L320" i="9" s="1"/>
  <c r="O320" i="9" s="1"/>
  <c r="N113" i="11" l="1"/>
  <c r="N112" i="13"/>
  <c r="J211" i="13"/>
  <c r="K210" i="13"/>
  <c r="M113" i="13"/>
  <c r="L113" i="13" s="1"/>
  <c r="O113" i="13" s="1"/>
  <c r="M114" i="12"/>
  <c r="L114" i="12" s="1"/>
  <c r="O114" i="12" s="1"/>
  <c r="N113" i="12"/>
  <c r="J152" i="12"/>
  <c r="K151" i="12"/>
  <c r="J163" i="11"/>
  <c r="K162" i="11"/>
  <c r="M114" i="11"/>
  <c r="L114" i="11" s="1"/>
  <c r="O114" i="11" s="1"/>
  <c r="M115" i="10"/>
  <c r="L115" i="10" s="1"/>
  <c r="O115" i="10" s="1"/>
  <c r="J165" i="10"/>
  <c r="K164" i="10"/>
  <c r="N114" i="10"/>
  <c r="M321" i="9"/>
  <c r="L321" i="9" s="1"/>
  <c r="O321" i="9" s="1"/>
  <c r="M322" i="9" s="1"/>
  <c r="L322" i="9" s="1"/>
  <c r="O322" i="9" s="1"/>
  <c r="N310" i="9"/>
  <c r="N311" i="9" s="1"/>
  <c r="N312" i="9" s="1"/>
  <c r="N313" i="9" s="1"/>
  <c r="N314" i="9" s="1"/>
  <c r="N315" i="9" s="1"/>
  <c r="N316" i="9" s="1"/>
  <c r="N317" i="9" s="1"/>
  <c r="N318" i="9" s="1"/>
  <c r="N319" i="9" s="1"/>
  <c r="N320" i="9" s="1"/>
  <c r="N115" i="10" l="1"/>
  <c r="N114" i="12"/>
  <c r="N113" i="13"/>
  <c r="J212" i="13"/>
  <c r="K211" i="13"/>
  <c r="M114" i="13"/>
  <c r="L114" i="13" s="1"/>
  <c r="O114" i="13" s="1"/>
  <c r="M115" i="12"/>
  <c r="L115" i="12" s="1"/>
  <c r="O115" i="12" s="1"/>
  <c r="J153" i="12"/>
  <c r="K152" i="12"/>
  <c r="M115" i="11"/>
  <c r="L115" i="11" s="1"/>
  <c r="O115" i="11" s="1"/>
  <c r="N114" i="11"/>
  <c r="N115" i="11" s="1"/>
  <c r="J164" i="11"/>
  <c r="K163" i="11"/>
  <c r="M116" i="10"/>
  <c r="L116" i="10" s="1"/>
  <c r="O116" i="10" s="1"/>
  <c r="J166" i="10"/>
  <c r="K165" i="10"/>
  <c r="N321" i="9"/>
  <c r="N322" i="9" s="1"/>
  <c r="M323" i="9"/>
  <c r="L323" i="9" s="1"/>
  <c r="O323" i="9" s="1"/>
  <c r="N116" i="10" l="1"/>
  <c r="M115" i="13"/>
  <c r="L115" i="13" s="1"/>
  <c r="O115" i="13" s="1"/>
  <c r="N114" i="13"/>
  <c r="J213" i="13"/>
  <c r="K212" i="13"/>
  <c r="M116" i="12"/>
  <c r="L116" i="12" s="1"/>
  <c r="O116" i="12" s="1"/>
  <c r="N115" i="12"/>
  <c r="J154" i="12"/>
  <c r="K153" i="12"/>
  <c r="J165" i="11"/>
  <c r="K164" i="11"/>
  <c r="M116" i="11"/>
  <c r="L116" i="11" s="1"/>
  <c r="O116" i="11" s="1"/>
  <c r="M117" i="10"/>
  <c r="L117" i="10" s="1"/>
  <c r="O117" i="10" s="1"/>
  <c r="J167" i="10"/>
  <c r="K166" i="10"/>
  <c r="N323" i="9"/>
  <c r="M324" i="9"/>
  <c r="L324" i="9" s="1"/>
  <c r="O324" i="9" s="1"/>
  <c r="N117" i="10" l="1"/>
  <c r="N116" i="12"/>
  <c r="M116" i="13"/>
  <c r="L116" i="13" s="1"/>
  <c r="O116" i="13" s="1"/>
  <c r="J214" i="13"/>
  <c r="K213" i="13"/>
  <c r="N115" i="13"/>
  <c r="J155" i="12"/>
  <c r="K154" i="12"/>
  <c r="M117" i="12"/>
  <c r="L117" i="12" s="1"/>
  <c r="O117" i="12" s="1"/>
  <c r="M117" i="11"/>
  <c r="L117" i="11" s="1"/>
  <c r="O117" i="11" s="1"/>
  <c r="N116" i="11"/>
  <c r="J166" i="11"/>
  <c r="K165" i="11"/>
  <c r="M118" i="10"/>
  <c r="L118" i="10" s="1"/>
  <c r="O118" i="10" s="1"/>
  <c r="J168" i="10"/>
  <c r="K167" i="10"/>
  <c r="N324" i="9"/>
  <c r="M325" i="9"/>
  <c r="L325" i="9" s="1"/>
  <c r="O325" i="9" s="1"/>
  <c r="M326" i="9" s="1"/>
  <c r="L326" i="9" s="1"/>
  <c r="O326" i="9" s="1"/>
  <c r="N116" i="13" l="1"/>
  <c r="N117" i="11"/>
  <c r="M117" i="13"/>
  <c r="L117" i="13" s="1"/>
  <c r="O117" i="13" s="1"/>
  <c r="J215" i="13"/>
  <c r="K214" i="13"/>
  <c r="M118" i="12"/>
  <c r="L118" i="12" s="1"/>
  <c r="O118" i="12" s="1"/>
  <c r="J156" i="12"/>
  <c r="K155" i="12"/>
  <c r="N117" i="12"/>
  <c r="M118" i="11"/>
  <c r="L118" i="11" s="1"/>
  <c r="O118" i="11" s="1"/>
  <c r="J167" i="11"/>
  <c r="K166" i="11"/>
  <c r="M119" i="10"/>
  <c r="L119" i="10" s="1"/>
  <c r="O119" i="10"/>
  <c r="J169" i="10"/>
  <c r="K168" i="10"/>
  <c r="N118" i="10"/>
  <c r="N325" i="9"/>
  <c r="N326" i="9" s="1"/>
  <c r="M327" i="9"/>
  <c r="L327" i="9" s="1"/>
  <c r="O327" i="9" s="1"/>
  <c r="M328" i="9" s="1"/>
  <c r="L328" i="9" s="1"/>
  <c r="O328" i="9" s="1"/>
  <c r="N119" i="10" l="1"/>
  <c r="N118" i="12"/>
  <c r="N117" i="13"/>
  <c r="J216" i="13"/>
  <c r="K215" i="13"/>
  <c r="M118" i="13"/>
  <c r="L118" i="13" s="1"/>
  <c r="O118" i="13" s="1"/>
  <c r="J157" i="12"/>
  <c r="K156" i="12"/>
  <c r="M119" i="12"/>
  <c r="L119" i="12" s="1"/>
  <c r="O119" i="12" s="1"/>
  <c r="M119" i="11"/>
  <c r="L119" i="11" s="1"/>
  <c r="O119" i="11" s="1"/>
  <c r="J168" i="11"/>
  <c r="K167" i="11"/>
  <c r="N118" i="11"/>
  <c r="M120" i="10"/>
  <c r="L120" i="10" s="1"/>
  <c r="O120" i="10" s="1"/>
  <c r="J170" i="10"/>
  <c r="K169" i="10"/>
  <c r="N327" i="9"/>
  <c r="N328" i="9" s="1"/>
  <c r="M329" i="9"/>
  <c r="L329" i="9" s="1"/>
  <c r="O329" i="9" s="1"/>
  <c r="M330" i="9" s="1"/>
  <c r="L330" i="9" s="1"/>
  <c r="O330" i="9" s="1"/>
  <c r="N120" i="10" l="1"/>
  <c r="M119" i="13"/>
  <c r="L119" i="13" s="1"/>
  <c r="O119" i="13" s="1"/>
  <c r="J217" i="13"/>
  <c r="K216" i="13"/>
  <c r="N118" i="13"/>
  <c r="M120" i="12"/>
  <c r="L120" i="12" s="1"/>
  <c r="O120" i="12" s="1"/>
  <c r="N119" i="12"/>
  <c r="N120" i="12" s="1"/>
  <c r="J158" i="12"/>
  <c r="K157" i="12"/>
  <c r="M120" i="11"/>
  <c r="L120" i="11" s="1"/>
  <c r="O120" i="11" s="1"/>
  <c r="N119" i="11"/>
  <c r="J169" i="11"/>
  <c r="K168" i="11"/>
  <c r="M121" i="10"/>
  <c r="L121" i="10" s="1"/>
  <c r="O121" i="10" s="1"/>
  <c r="J171" i="10"/>
  <c r="K170" i="10"/>
  <c r="M331" i="9"/>
  <c r="L331" i="9" s="1"/>
  <c r="O331" i="9" s="1"/>
  <c r="M332" i="9" s="1"/>
  <c r="L332" i="9" s="1"/>
  <c r="O332" i="9" s="1"/>
  <c r="N329" i="9"/>
  <c r="N330" i="9" s="1"/>
  <c r="N121" i="10" l="1"/>
  <c r="N119" i="13"/>
  <c r="M120" i="13"/>
  <c r="L120" i="13" s="1"/>
  <c r="O120" i="13" s="1"/>
  <c r="J218" i="13"/>
  <c r="K217" i="13"/>
  <c r="J159" i="12"/>
  <c r="K158" i="12"/>
  <c r="M121" i="12"/>
  <c r="L121" i="12" s="1"/>
  <c r="O121" i="12" s="1"/>
  <c r="M121" i="11"/>
  <c r="L121" i="11" s="1"/>
  <c r="O121" i="11" s="1"/>
  <c r="J170" i="11"/>
  <c r="K169" i="11"/>
  <c r="N120" i="11"/>
  <c r="M122" i="10"/>
  <c r="L122" i="10" s="1"/>
  <c r="O122" i="10" s="1"/>
  <c r="J172" i="10"/>
  <c r="K171" i="10"/>
  <c r="N331" i="9"/>
  <c r="N332" i="9" s="1"/>
  <c r="M333" i="9"/>
  <c r="L333" i="9" s="1"/>
  <c r="O333" i="9" s="1"/>
  <c r="M334" i="9" s="1"/>
  <c r="L334" i="9" s="1"/>
  <c r="O334" i="9" s="1"/>
  <c r="M335" i="9" s="1"/>
  <c r="L335" i="9" s="1"/>
  <c r="O335" i="9" s="1"/>
  <c r="N120" i="13" l="1"/>
  <c r="N121" i="12"/>
  <c r="N121" i="11"/>
  <c r="J219" i="13"/>
  <c r="K218" i="13"/>
  <c r="M121" i="13"/>
  <c r="L121" i="13" s="1"/>
  <c r="O121" i="13" s="1"/>
  <c r="N121" i="13"/>
  <c r="M122" i="12"/>
  <c r="L122" i="12" s="1"/>
  <c r="O122" i="12" s="1"/>
  <c r="J160" i="12"/>
  <c r="K159" i="12"/>
  <c r="J171" i="11"/>
  <c r="K170" i="11"/>
  <c r="M122" i="11"/>
  <c r="L122" i="11" s="1"/>
  <c r="O122" i="11" s="1"/>
  <c r="M123" i="10"/>
  <c r="L123" i="10" s="1"/>
  <c r="O123" i="10" s="1"/>
  <c r="J173" i="10"/>
  <c r="K172" i="10"/>
  <c r="N122" i="10"/>
  <c r="N123" i="10" s="1"/>
  <c r="N333" i="9"/>
  <c r="N334" i="9" s="1"/>
  <c r="N335" i="9" s="1"/>
  <c r="M336" i="9"/>
  <c r="L336" i="9" s="1"/>
  <c r="O336" i="9" s="1"/>
  <c r="M337" i="9" s="1"/>
  <c r="L337" i="9" s="1"/>
  <c r="O337" i="9" s="1"/>
  <c r="M338" i="9" s="1"/>
  <c r="L338" i="9" s="1"/>
  <c r="O338" i="9" s="1"/>
  <c r="N122" i="12" l="1"/>
  <c r="J220" i="13"/>
  <c r="K219" i="13"/>
  <c r="M122" i="13"/>
  <c r="L122" i="13" s="1"/>
  <c r="O122" i="13" s="1"/>
  <c r="M123" i="12"/>
  <c r="L123" i="12" s="1"/>
  <c r="O123" i="12" s="1"/>
  <c r="J161" i="12"/>
  <c r="K160" i="12"/>
  <c r="M123" i="11"/>
  <c r="L123" i="11" s="1"/>
  <c r="O123" i="11" s="1"/>
  <c r="N122" i="11"/>
  <c r="J172" i="11"/>
  <c r="K171" i="11"/>
  <c r="M124" i="10"/>
  <c r="L124" i="10" s="1"/>
  <c r="O124" i="10" s="1"/>
  <c r="J174" i="10"/>
  <c r="K173" i="10"/>
  <c r="N336" i="9"/>
  <c r="N337" i="9" s="1"/>
  <c r="N338" i="9" s="1"/>
  <c r="M339" i="9"/>
  <c r="L339" i="9" s="1"/>
  <c r="O339" i="9" s="1"/>
  <c r="M340" i="9" s="1"/>
  <c r="L340" i="9" s="1"/>
  <c r="O340" i="9" s="1"/>
  <c r="M341" i="9" s="1"/>
  <c r="L341" i="9" s="1"/>
  <c r="O341" i="9" s="1"/>
  <c r="N124" i="10" l="1"/>
  <c r="N339" i="9"/>
  <c r="N340" i="9" s="1"/>
  <c r="N341" i="9" s="1"/>
  <c r="N123" i="11"/>
  <c r="M123" i="13"/>
  <c r="L123" i="13" s="1"/>
  <c r="O123" i="13" s="1"/>
  <c r="N122" i="13"/>
  <c r="J221" i="13"/>
  <c r="K220" i="13"/>
  <c r="M124" i="12"/>
  <c r="L124" i="12" s="1"/>
  <c r="O124" i="12" s="1"/>
  <c r="J162" i="12"/>
  <c r="K161" i="12"/>
  <c r="N123" i="12"/>
  <c r="J173" i="11"/>
  <c r="K172" i="11"/>
  <c r="M124" i="11"/>
  <c r="L124" i="11" s="1"/>
  <c r="O124" i="11" s="1"/>
  <c r="N124" i="11"/>
  <c r="M125" i="10"/>
  <c r="L125" i="10" s="1"/>
  <c r="O125" i="10" s="1"/>
  <c r="J175" i="10"/>
  <c r="K174" i="10"/>
  <c r="M342" i="9"/>
  <c r="L342" i="9" s="1"/>
  <c r="O342" i="9" s="1"/>
  <c r="M343" i="9" s="1"/>
  <c r="L343" i="9" s="1"/>
  <c r="O343" i="9" s="1"/>
  <c r="M344" i="9" s="1"/>
  <c r="L344" i="9" s="1"/>
  <c r="O344" i="9" s="1"/>
  <c r="M345" i="9" s="1"/>
  <c r="L345" i="9" s="1"/>
  <c r="O345" i="9" s="1"/>
  <c r="N124" i="12" l="1"/>
  <c r="N125" i="10"/>
  <c r="M124" i="13"/>
  <c r="L124" i="13" s="1"/>
  <c r="O124" i="13" s="1"/>
  <c r="J222" i="13"/>
  <c r="K221" i="13"/>
  <c r="N123" i="13"/>
  <c r="M125" i="12"/>
  <c r="L125" i="12" s="1"/>
  <c r="O125" i="12" s="1"/>
  <c r="J163" i="12"/>
  <c r="K162" i="12"/>
  <c r="J174" i="11"/>
  <c r="K173" i="11"/>
  <c r="M125" i="11"/>
  <c r="L125" i="11" s="1"/>
  <c r="O125" i="11" s="1"/>
  <c r="M126" i="10"/>
  <c r="L126" i="10" s="1"/>
  <c r="O126" i="10" s="1"/>
  <c r="J176" i="10"/>
  <c r="K175" i="10"/>
  <c r="N342" i="9"/>
  <c r="N343" i="9" s="1"/>
  <c r="N344" i="9" s="1"/>
  <c r="N345" i="9" s="1"/>
  <c r="M346" i="9"/>
  <c r="L346" i="9" s="1"/>
  <c r="O346" i="9" s="1"/>
  <c r="N124" i="13" l="1"/>
  <c r="M125" i="13"/>
  <c r="L125" i="13" s="1"/>
  <c r="O125" i="13" s="1"/>
  <c r="J223" i="13"/>
  <c r="K222" i="13"/>
  <c r="M126" i="12"/>
  <c r="L126" i="12" s="1"/>
  <c r="O126" i="12" s="1"/>
  <c r="J164" i="12"/>
  <c r="K163" i="12"/>
  <c r="N125" i="12"/>
  <c r="J175" i="11"/>
  <c r="K174" i="11"/>
  <c r="M126" i="11"/>
  <c r="L126" i="11" s="1"/>
  <c r="O126" i="11" s="1"/>
  <c r="N125" i="11"/>
  <c r="M127" i="10"/>
  <c r="L127" i="10" s="1"/>
  <c r="O127" i="10" s="1"/>
  <c r="J177" i="10"/>
  <c r="K176" i="10"/>
  <c r="N126" i="10"/>
  <c r="N346" i="9"/>
  <c r="M347" i="9"/>
  <c r="L347" i="9" s="1"/>
  <c r="O347" i="9" s="1"/>
  <c r="M348" i="9" s="1"/>
  <c r="L348" i="9" s="1"/>
  <c r="O348" i="9" s="1"/>
  <c r="N125" i="13" l="1"/>
  <c r="N126" i="12"/>
  <c r="J224" i="13"/>
  <c r="K223" i="13"/>
  <c r="M126" i="13"/>
  <c r="L126" i="13" s="1"/>
  <c r="O126" i="13" s="1"/>
  <c r="J165" i="12"/>
  <c r="K164" i="12"/>
  <c r="M127" i="12"/>
  <c r="L127" i="12" s="1"/>
  <c r="O127" i="12" s="1"/>
  <c r="M127" i="11"/>
  <c r="L127" i="11" s="1"/>
  <c r="O127" i="11" s="1"/>
  <c r="N126" i="11"/>
  <c r="J176" i="11"/>
  <c r="K175" i="11"/>
  <c r="M128" i="10"/>
  <c r="L128" i="10" s="1"/>
  <c r="O128" i="10" s="1"/>
  <c r="K177" i="10"/>
  <c r="J178" i="10"/>
  <c r="N127" i="10"/>
  <c r="N347" i="9"/>
  <c r="N348" i="9" s="1"/>
  <c r="M349" i="9"/>
  <c r="L349" i="9" s="1"/>
  <c r="O349" i="9" s="1"/>
  <c r="N128" i="10" l="1"/>
  <c r="N127" i="11"/>
  <c r="M127" i="13"/>
  <c r="L127" i="13" s="1"/>
  <c r="O127" i="13" s="1"/>
  <c r="J225" i="13"/>
  <c r="K224" i="13"/>
  <c r="N126" i="13"/>
  <c r="M128" i="12"/>
  <c r="L128" i="12" s="1"/>
  <c r="O128" i="12" s="1"/>
  <c r="N127" i="12"/>
  <c r="J166" i="12"/>
  <c r="K165" i="12"/>
  <c r="J177" i="11"/>
  <c r="K176" i="11"/>
  <c r="M128" i="11"/>
  <c r="L128" i="11" s="1"/>
  <c r="O128" i="11" s="1"/>
  <c r="M129" i="10"/>
  <c r="L129" i="10" s="1"/>
  <c r="O129" i="10" s="1"/>
  <c r="J179" i="10"/>
  <c r="K178" i="10"/>
  <c r="M350" i="9"/>
  <c r="L350" i="9" s="1"/>
  <c r="O350" i="9" s="1"/>
  <c r="M351" i="9" s="1"/>
  <c r="L351" i="9" s="1"/>
  <c r="O351" i="9" s="1"/>
  <c r="M352" i="9" s="1"/>
  <c r="L352" i="9" s="1"/>
  <c r="O352" i="9" s="1"/>
  <c r="M353" i="9" s="1"/>
  <c r="L353" i="9" s="1"/>
  <c r="O353" i="9" s="1"/>
  <c r="M354" i="9" s="1"/>
  <c r="L354" i="9" s="1"/>
  <c r="O354" i="9" s="1"/>
  <c r="M355" i="9" s="1"/>
  <c r="L355" i="9" s="1"/>
  <c r="O355" i="9" s="1"/>
  <c r="M356" i="9" s="1"/>
  <c r="L356" i="9" s="1"/>
  <c r="O356" i="9" s="1"/>
  <c r="M357" i="9" s="1"/>
  <c r="L357" i="9" s="1"/>
  <c r="O357" i="9" s="1"/>
  <c r="M358" i="9" s="1"/>
  <c r="L358" i="9" s="1"/>
  <c r="O358" i="9" s="1"/>
  <c r="M359" i="9" s="1"/>
  <c r="N349" i="9"/>
  <c r="N128" i="12" l="1"/>
  <c r="N129" i="10"/>
  <c r="N127" i="13"/>
  <c r="N128" i="11"/>
  <c r="M128" i="13"/>
  <c r="L128" i="13" s="1"/>
  <c r="O128" i="13" s="1"/>
  <c r="J226" i="13"/>
  <c r="K225" i="13"/>
  <c r="M129" i="12"/>
  <c r="L129" i="12" s="1"/>
  <c r="O129" i="12" s="1"/>
  <c r="J167" i="12"/>
  <c r="K166" i="12"/>
  <c r="J178" i="11"/>
  <c r="K177" i="11"/>
  <c r="M129" i="11"/>
  <c r="L129" i="11" s="1"/>
  <c r="O129" i="11" s="1"/>
  <c r="M130" i="10"/>
  <c r="L130" i="10" s="1"/>
  <c r="O130" i="10" s="1"/>
  <c r="J180" i="10"/>
  <c r="K179" i="10"/>
  <c r="N350" i="9"/>
  <c r="N351" i="9" s="1"/>
  <c r="N352" i="9" s="1"/>
  <c r="N353" i="9" s="1"/>
  <c r="N354" i="9" s="1"/>
  <c r="N355" i="9" s="1"/>
  <c r="N356" i="9" s="1"/>
  <c r="N357" i="9" s="1"/>
  <c r="N358" i="9" s="1"/>
  <c r="N359" i="9" s="1"/>
  <c r="L359" i="9"/>
  <c r="O359" i="9" s="1"/>
  <c r="M360" i="9" s="1"/>
  <c r="L360" i="9" s="1"/>
  <c r="O360" i="9" s="1"/>
  <c r="M361" i="9" s="1"/>
  <c r="L361" i="9" s="1"/>
  <c r="O361" i="9" s="1"/>
  <c r="M362" i="9" s="1"/>
  <c r="L362" i="9" s="1"/>
  <c r="O362" i="9" s="1"/>
  <c r="N128" i="13" l="1"/>
  <c r="J227" i="13"/>
  <c r="K226" i="13"/>
  <c r="M129" i="13"/>
  <c r="L129" i="13" s="1"/>
  <c r="O129" i="13" s="1"/>
  <c r="M130" i="12"/>
  <c r="L130" i="12" s="1"/>
  <c r="O130" i="12" s="1"/>
  <c r="J168" i="12"/>
  <c r="K167" i="12"/>
  <c r="N129" i="12"/>
  <c r="M130" i="11"/>
  <c r="L130" i="11" s="1"/>
  <c r="O130" i="11" s="1"/>
  <c r="N129" i="11"/>
  <c r="J179" i="11"/>
  <c r="K178" i="11"/>
  <c r="M131" i="10"/>
  <c r="L131" i="10" s="1"/>
  <c r="O131" i="10" s="1"/>
  <c r="J181" i="10"/>
  <c r="K180" i="10"/>
  <c r="N130" i="10"/>
  <c r="N360" i="9"/>
  <c r="N361" i="9" s="1"/>
  <c r="N362" i="9" s="1"/>
  <c r="M363" i="9"/>
  <c r="L363" i="9" s="1"/>
  <c r="O363" i="9" s="1"/>
  <c r="M364" i="9" s="1"/>
  <c r="L364" i="9" s="1"/>
  <c r="O364" i="9" s="1"/>
  <c r="N129" i="13" l="1"/>
  <c r="N130" i="12"/>
  <c r="J228" i="13"/>
  <c r="K227" i="13"/>
  <c r="M130" i="13"/>
  <c r="L130" i="13" s="1"/>
  <c r="O130" i="13" s="1"/>
  <c r="M131" i="12"/>
  <c r="L131" i="12" s="1"/>
  <c r="O131" i="12" s="1"/>
  <c r="J169" i="12"/>
  <c r="K168" i="12"/>
  <c r="M131" i="11"/>
  <c r="L131" i="11" s="1"/>
  <c r="O131" i="11" s="1"/>
  <c r="J180" i="11"/>
  <c r="K179" i="11"/>
  <c r="N130" i="11"/>
  <c r="M132" i="10"/>
  <c r="L132" i="10" s="1"/>
  <c r="O132" i="10" s="1"/>
  <c r="J182" i="10"/>
  <c r="K181" i="10"/>
  <c r="N131" i="10"/>
  <c r="M365" i="9"/>
  <c r="L365" i="9" s="1"/>
  <c r="O365" i="9" s="1"/>
  <c r="M366" i="9" s="1"/>
  <c r="L366" i="9" s="1"/>
  <c r="O366" i="9" s="1"/>
  <c r="M367" i="9" s="1"/>
  <c r="L367" i="9" s="1"/>
  <c r="O367" i="9" s="1"/>
  <c r="M368" i="9" s="1"/>
  <c r="L368" i="9" s="1"/>
  <c r="O368" i="9" s="1"/>
  <c r="M369" i="9" s="1"/>
  <c r="L369" i="9" s="1"/>
  <c r="O369" i="9" s="1"/>
  <c r="N363" i="9"/>
  <c r="N364" i="9" s="1"/>
  <c r="N131" i="11" l="1"/>
  <c r="N132" i="10"/>
  <c r="M131" i="13"/>
  <c r="L131" i="13" s="1"/>
  <c r="O131" i="13" s="1"/>
  <c r="N130" i="13"/>
  <c r="J229" i="13"/>
  <c r="K228" i="13"/>
  <c r="M132" i="12"/>
  <c r="L132" i="12" s="1"/>
  <c r="O132" i="12" s="1"/>
  <c r="J170" i="12"/>
  <c r="K169" i="12"/>
  <c r="N131" i="12"/>
  <c r="M132" i="11"/>
  <c r="L132" i="11" s="1"/>
  <c r="O132" i="11" s="1"/>
  <c r="J181" i="11"/>
  <c r="K180" i="11"/>
  <c r="J183" i="10"/>
  <c r="K182" i="10"/>
  <c r="M133" i="10"/>
  <c r="L133" i="10" s="1"/>
  <c r="O133" i="10" s="1"/>
  <c r="N365" i="9"/>
  <c r="N366" i="9" s="1"/>
  <c r="N367" i="9" s="1"/>
  <c r="N368" i="9" s="1"/>
  <c r="N369" i="9" s="1"/>
  <c r="M370" i="9"/>
  <c r="L370" i="9" s="1"/>
  <c r="O370" i="9" s="1"/>
  <c r="N370" i="9" l="1"/>
  <c r="N132" i="12"/>
  <c r="N132" i="11"/>
  <c r="M132" i="13"/>
  <c r="L132" i="13" s="1"/>
  <c r="O132" i="13" s="1"/>
  <c r="J230" i="13"/>
  <c r="K229" i="13"/>
  <c r="N131" i="13"/>
  <c r="J171" i="12"/>
  <c r="K170" i="12"/>
  <c r="M133" i="12"/>
  <c r="L133" i="12" s="1"/>
  <c r="O133" i="12"/>
  <c r="M133" i="11"/>
  <c r="L133" i="11" s="1"/>
  <c r="O133" i="11" s="1"/>
  <c r="J182" i="11"/>
  <c r="K181" i="11"/>
  <c r="M134" i="10"/>
  <c r="N133" i="10"/>
  <c r="N134" i="10" s="1"/>
  <c r="J184" i="10"/>
  <c r="K183" i="10"/>
  <c r="M371" i="9"/>
  <c r="L371" i="9" s="1"/>
  <c r="O371" i="9" s="1"/>
  <c r="L134" i="10" l="1"/>
  <c r="O134" i="10" s="1"/>
  <c r="I14" i="15"/>
  <c r="J14" i="15" s="1"/>
  <c r="N133" i="11"/>
  <c r="N132" i="13"/>
  <c r="M133" i="13"/>
  <c r="L133" i="13" s="1"/>
  <c r="O133" i="13" s="1"/>
  <c r="J231" i="13"/>
  <c r="K230" i="13"/>
  <c r="M134" i="12"/>
  <c r="N133" i="12"/>
  <c r="J172" i="12"/>
  <c r="K171" i="12"/>
  <c r="J183" i="11"/>
  <c r="K182" i="11"/>
  <c r="M134" i="11"/>
  <c r="M135" i="10"/>
  <c r="L135" i="10" s="1"/>
  <c r="O135" i="10" s="1"/>
  <c r="J185" i="10"/>
  <c r="K184" i="10"/>
  <c r="M372" i="9"/>
  <c r="L372" i="9" s="1"/>
  <c r="O372" i="9" s="1"/>
  <c r="M373" i="9" s="1"/>
  <c r="L373" i="9" s="1"/>
  <c r="O373" i="9" s="1"/>
  <c r="N371" i="9"/>
  <c r="N133" i="13" l="1"/>
  <c r="J17" i="15"/>
  <c r="C17" i="15" s="1"/>
  <c r="C18" i="15" s="1"/>
  <c r="C22" i="15" s="1"/>
  <c r="A5" i="15" s="1"/>
  <c r="B5" i="15" s="1"/>
  <c r="N134" i="12"/>
  <c r="L134" i="11"/>
  <c r="O134" i="11" s="1"/>
  <c r="M135" i="11" s="1"/>
  <c r="L135" i="11" s="1"/>
  <c r="O135" i="11" s="1"/>
  <c r="I14" i="19"/>
  <c r="J14" i="19" s="1"/>
  <c r="L134" i="12"/>
  <c r="O134" i="12" s="1"/>
  <c r="M135" i="12" s="1"/>
  <c r="L135" i="12" s="1"/>
  <c r="O135" i="12" s="1"/>
  <c r="I14" i="20"/>
  <c r="J14" i="20" s="1"/>
  <c r="N134" i="11"/>
  <c r="J232" i="13"/>
  <c r="K231" i="13"/>
  <c r="M134" i="13"/>
  <c r="J173" i="12"/>
  <c r="K172" i="12"/>
  <c r="J184" i="11"/>
  <c r="K183" i="11"/>
  <c r="M136" i="10"/>
  <c r="L136" i="10" s="1"/>
  <c r="O136" i="10" s="1"/>
  <c r="N135" i="10"/>
  <c r="J186" i="10"/>
  <c r="K185" i="10"/>
  <c r="N372" i="9"/>
  <c r="N373" i="9" s="1"/>
  <c r="M374" i="9"/>
  <c r="L374" i="9" s="1"/>
  <c r="O374" i="9" s="1"/>
  <c r="J17" i="20" l="1"/>
  <c r="C17" i="20" s="1"/>
  <c r="C18" i="20" s="1"/>
  <c r="C22" i="20" s="1"/>
  <c r="A5" i="20" s="1"/>
  <c r="B5" i="20" s="1"/>
  <c r="J17" i="19"/>
  <c r="C17" i="19" s="1"/>
  <c r="C18" i="19" s="1"/>
  <c r="C22" i="19" s="1"/>
  <c r="A5" i="19" s="1"/>
  <c r="B5" i="19" s="1"/>
  <c r="N136" i="10"/>
  <c r="L134" i="13"/>
  <c r="O134" i="13" s="1"/>
  <c r="M135" i="13" s="1"/>
  <c r="L135" i="13" s="1"/>
  <c r="O135" i="13" s="1"/>
  <c r="I14" i="22"/>
  <c r="J14" i="22" s="1"/>
  <c r="K5" i="15"/>
  <c r="C5" i="15"/>
  <c r="J233" i="13"/>
  <c r="K232" i="13"/>
  <c r="N134" i="13"/>
  <c r="M136" i="12"/>
  <c r="L136" i="12" s="1"/>
  <c r="O136" i="12" s="1"/>
  <c r="N135" i="12"/>
  <c r="J174" i="12"/>
  <c r="K173" i="12"/>
  <c r="M136" i="11"/>
  <c r="L136" i="11" s="1"/>
  <c r="O136" i="11" s="1"/>
  <c r="N135" i="11"/>
  <c r="J185" i="11"/>
  <c r="K184" i="11"/>
  <c r="J187" i="10"/>
  <c r="K186" i="10"/>
  <c r="M137" i="10"/>
  <c r="L137" i="10" s="1"/>
  <c r="O137" i="10" s="1"/>
  <c r="N374" i="9"/>
  <c r="M375" i="9"/>
  <c r="L375" i="9" s="1"/>
  <c r="O375" i="9" s="1"/>
  <c r="M376" i="9" s="1"/>
  <c r="L376" i="9" s="1"/>
  <c r="O376" i="9" s="1"/>
  <c r="J17" i="22" l="1"/>
  <c r="C17" i="22" s="1"/>
  <c r="C18" i="22" s="1"/>
  <c r="C22" i="22" s="1"/>
  <c r="A5" i="22" s="1"/>
  <c r="B5" i="22" s="1"/>
  <c r="N135" i="13"/>
  <c r="L5" i="15"/>
  <c r="D5" i="15"/>
  <c r="K5" i="19"/>
  <c r="C5" i="19"/>
  <c r="C5" i="20"/>
  <c r="K5" i="20"/>
  <c r="N136" i="12"/>
  <c r="M136" i="13"/>
  <c r="L136" i="13" s="1"/>
  <c r="O136" i="13" s="1"/>
  <c r="J234" i="13"/>
  <c r="K233" i="13"/>
  <c r="M137" i="12"/>
  <c r="L137" i="12" s="1"/>
  <c r="O137" i="12" s="1"/>
  <c r="J175" i="12"/>
  <c r="K174" i="12"/>
  <c r="M137" i="11"/>
  <c r="L137" i="11" s="1"/>
  <c r="O137" i="11" s="1"/>
  <c r="J186" i="11"/>
  <c r="K185" i="11"/>
  <c r="N136" i="11"/>
  <c r="M138" i="10"/>
  <c r="L138" i="10" s="1"/>
  <c r="O138" i="10" s="1"/>
  <c r="J188" i="10"/>
  <c r="K187" i="10"/>
  <c r="N137" i="10"/>
  <c r="N375" i="9"/>
  <c r="N376" i="9" s="1"/>
  <c r="M377" i="9"/>
  <c r="L377" i="9" s="1"/>
  <c r="O377" i="9" s="1"/>
  <c r="M378" i="9" s="1"/>
  <c r="L378" i="9" s="1"/>
  <c r="O378" i="9" s="1"/>
  <c r="M379" i="9" s="1"/>
  <c r="L379" i="9" s="1"/>
  <c r="O379" i="9" s="1"/>
  <c r="M380" i="9" s="1"/>
  <c r="L380" i="9" s="1"/>
  <c r="O380" i="9" s="1"/>
  <c r="M381" i="9" s="1"/>
  <c r="L381" i="9" s="1"/>
  <c r="O381" i="9" s="1"/>
  <c r="M382" i="9" s="1"/>
  <c r="L382" i="9" s="1"/>
  <c r="O382" i="9" s="1"/>
  <c r="N137" i="11" l="1"/>
  <c r="N138" i="10"/>
  <c r="L5" i="19"/>
  <c r="D5" i="19"/>
  <c r="K5" i="22"/>
  <c r="C5" i="22"/>
  <c r="N377" i="9"/>
  <c r="N378" i="9" s="1"/>
  <c r="N379" i="9" s="1"/>
  <c r="N380" i="9" s="1"/>
  <c r="N381" i="9" s="1"/>
  <c r="N382" i="9" s="1"/>
  <c r="M5" i="15"/>
  <c r="E5" i="15"/>
  <c r="L5" i="20"/>
  <c r="D5" i="20"/>
  <c r="N136" i="13"/>
  <c r="J235" i="13"/>
  <c r="K234" i="13"/>
  <c r="M137" i="13"/>
  <c r="L137" i="13" s="1"/>
  <c r="O137" i="13" s="1"/>
  <c r="M138" i="12"/>
  <c r="L138" i="12" s="1"/>
  <c r="O138" i="12" s="1"/>
  <c r="J176" i="12"/>
  <c r="K175" i="12"/>
  <c r="N137" i="12"/>
  <c r="M138" i="11"/>
  <c r="L138" i="11" s="1"/>
  <c r="O138" i="11" s="1"/>
  <c r="J187" i="11"/>
  <c r="K186" i="11"/>
  <c r="J189" i="10"/>
  <c r="K188" i="10"/>
  <c r="M139" i="10"/>
  <c r="L139" i="10" s="1"/>
  <c r="O139" i="10" s="1"/>
  <c r="M383" i="9"/>
  <c r="L383" i="9" s="1"/>
  <c r="O383" i="9" s="1"/>
  <c r="N383" i="9" l="1"/>
  <c r="N137" i="13"/>
  <c r="N138" i="11"/>
  <c r="N5" i="15"/>
  <c r="F5" i="15"/>
  <c r="E5" i="19"/>
  <c r="M5" i="19"/>
  <c r="L5" i="22"/>
  <c r="D5" i="22"/>
  <c r="M5" i="20"/>
  <c r="E5" i="20"/>
  <c r="N138" i="12"/>
  <c r="J236" i="13"/>
  <c r="K235" i="13"/>
  <c r="M138" i="13"/>
  <c r="L138" i="13" s="1"/>
  <c r="O138" i="13" s="1"/>
  <c r="J177" i="12"/>
  <c r="K176" i="12"/>
  <c r="M139" i="12"/>
  <c r="L139" i="12" s="1"/>
  <c r="O139" i="12" s="1"/>
  <c r="J188" i="11"/>
  <c r="K187" i="11"/>
  <c r="M139" i="11"/>
  <c r="L139" i="11" s="1"/>
  <c r="O139" i="11" s="1"/>
  <c r="M140" i="10"/>
  <c r="L140" i="10" s="1"/>
  <c r="O140" i="10" s="1"/>
  <c r="N139" i="10"/>
  <c r="J190" i="10"/>
  <c r="K189" i="10"/>
  <c r="M384" i="9"/>
  <c r="L384" i="9" s="1"/>
  <c r="O384" i="9" s="1"/>
  <c r="M385" i="9" s="1"/>
  <c r="L385" i="9" s="1"/>
  <c r="O385" i="9" s="1"/>
  <c r="G5" i="15" l="1"/>
  <c r="O5" i="15"/>
  <c r="N139" i="11"/>
  <c r="F5" i="20"/>
  <c r="N5" i="20"/>
  <c r="M5" i="22"/>
  <c r="E5" i="22"/>
  <c r="F5" i="19"/>
  <c r="N5" i="19"/>
  <c r="N140" i="10"/>
  <c r="M139" i="13"/>
  <c r="L139" i="13" s="1"/>
  <c r="O139" i="13" s="1"/>
  <c r="N138" i="13"/>
  <c r="J237" i="13"/>
  <c r="K236" i="13"/>
  <c r="M140" i="12"/>
  <c r="L140" i="12" s="1"/>
  <c r="O140" i="12" s="1"/>
  <c r="N139" i="12"/>
  <c r="N140" i="12" s="1"/>
  <c r="J178" i="12"/>
  <c r="K177" i="12"/>
  <c r="M140" i="11"/>
  <c r="L140" i="11" s="1"/>
  <c r="O140" i="11" s="1"/>
  <c r="N140" i="11"/>
  <c r="J189" i="11"/>
  <c r="K188" i="11"/>
  <c r="J191" i="10"/>
  <c r="K190" i="10"/>
  <c r="M141" i="10"/>
  <c r="L141" i="10" s="1"/>
  <c r="O141" i="10" s="1"/>
  <c r="M386" i="9"/>
  <c r="L386" i="9" s="1"/>
  <c r="O386" i="9" s="1"/>
  <c r="M387" i="9" s="1"/>
  <c r="L387" i="9" s="1"/>
  <c r="O387" i="9" s="1"/>
  <c r="N384" i="9"/>
  <c r="N385" i="9" s="1"/>
  <c r="N141" i="10" l="1"/>
  <c r="P5" i="15"/>
  <c r="H5" i="15"/>
  <c r="O5" i="19"/>
  <c r="G5" i="19"/>
  <c r="N5" i="22"/>
  <c r="F5" i="22"/>
  <c r="G5" i="20"/>
  <c r="O5" i="20"/>
  <c r="M140" i="13"/>
  <c r="L140" i="13" s="1"/>
  <c r="O140" i="13" s="1"/>
  <c r="J238" i="13"/>
  <c r="K237" i="13"/>
  <c r="N139" i="13"/>
  <c r="M141" i="12"/>
  <c r="L141" i="12" s="1"/>
  <c r="O141" i="12" s="1"/>
  <c r="J179" i="12"/>
  <c r="K178" i="12"/>
  <c r="M141" i="11"/>
  <c r="L141" i="11" s="1"/>
  <c r="O141" i="11" s="1"/>
  <c r="J190" i="11"/>
  <c r="K189" i="11"/>
  <c r="M142" i="10"/>
  <c r="L142" i="10" s="1"/>
  <c r="O142" i="10" s="1"/>
  <c r="J192" i="10"/>
  <c r="K191" i="10"/>
  <c r="N386" i="9"/>
  <c r="N387" i="9" s="1"/>
  <c r="M388" i="9"/>
  <c r="L388" i="9" s="1"/>
  <c r="O388" i="9" s="1"/>
  <c r="M389" i="9" s="1"/>
  <c r="L389" i="9" s="1"/>
  <c r="O389" i="9" s="1"/>
  <c r="M390" i="9" s="1"/>
  <c r="L390" i="9" s="1"/>
  <c r="O390" i="9" s="1"/>
  <c r="N140" i="13" l="1"/>
  <c r="P5" i="19"/>
  <c r="H5" i="19"/>
  <c r="Q5" i="15"/>
  <c r="I5" i="15"/>
  <c r="G5" i="22"/>
  <c r="O5" i="22"/>
  <c r="P5" i="20"/>
  <c r="H5" i="20"/>
  <c r="N141" i="11"/>
  <c r="N142" i="10"/>
  <c r="M141" i="13"/>
  <c r="L141" i="13" s="1"/>
  <c r="O141" i="13" s="1"/>
  <c r="J239" i="13"/>
  <c r="K238" i="13"/>
  <c r="M142" i="12"/>
  <c r="L142" i="12" s="1"/>
  <c r="O142" i="12" s="1"/>
  <c r="J180" i="12"/>
  <c r="K179" i="12"/>
  <c r="N141" i="12"/>
  <c r="J191" i="11"/>
  <c r="K190" i="11"/>
  <c r="M142" i="11"/>
  <c r="L142" i="11" s="1"/>
  <c r="O142" i="11" s="1"/>
  <c r="N142" i="11"/>
  <c r="M143" i="10"/>
  <c r="L143" i="10" s="1"/>
  <c r="O143" i="10" s="1"/>
  <c r="J193" i="10"/>
  <c r="K192" i="10"/>
  <c r="M391" i="9"/>
  <c r="L391" i="9" s="1"/>
  <c r="O391" i="9" s="1"/>
  <c r="M392" i="9" s="1"/>
  <c r="L392" i="9" s="1"/>
  <c r="O392" i="9" s="1"/>
  <c r="N388" i="9"/>
  <c r="N389" i="9" s="1"/>
  <c r="N390" i="9" s="1"/>
  <c r="N142" i="12" l="1"/>
  <c r="P5" i="22"/>
  <c r="H5" i="22"/>
  <c r="Q5" i="19"/>
  <c r="I5" i="19"/>
  <c r="Q5" i="20"/>
  <c r="I5" i="20"/>
  <c r="R5" i="15"/>
  <c r="J5" i="15"/>
  <c r="S5" i="15" s="1"/>
  <c r="N141" i="13"/>
  <c r="J240" i="13"/>
  <c r="K239" i="13"/>
  <c r="M142" i="13"/>
  <c r="L142" i="13" s="1"/>
  <c r="O142" i="13" s="1"/>
  <c r="J181" i="12"/>
  <c r="K180" i="12"/>
  <c r="M143" i="12"/>
  <c r="L143" i="12" s="1"/>
  <c r="O143" i="12" s="1"/>
  <c r="J192" i="11"/>
  <c r="K191" i="11"/>
  <c r="M143" i="11"/>
  <c r="L143" i="11" s="1"/>
  <c r="O143" i="11" s="1"/>
  <c r="M144" i="10"/>
  <c r="L144" i="10" s="1"/>
  <c r="O144" i="10" s="1"/>
  <c r="J194" i="10"/>
  <c r="K193" i="10"/>
  <c r="N143" i="10"/>
  <c r="M393" i="9"/>
  <c r="L393" i="9" s="1"/>
  <c r="O393" i="9" s="1"/>
  <c r="M394" i="9" s="1"/>
  <c r="L394" i="9" s="1"/>
  <c r="O394" i="9" s="1"/>
  <c r="M395" i="9" s="1"/>
  <c r="L395" i="9" s="1"/>
  <c r="O395" i="9" s="1"/>
  <c r="N391" i="9"/>
  <c r="N392" i="9" s="1"/>
  <c r="T5" i="15" l="1"/>
  <c r="C24" i="15" s="1"/>
  <c r="C26" i="15" s="1"/>
  <c r="R5" i="19"/>
  <c r="J5" i="19"/>
  <c r="S5" i="19" s="1"/>
  <c r="R5" i="20"/>
  <c r="J5" i="20"/>
  <c r="S5" i="20" s="1"/>
  <c r="I5" i="22"/>
  <c r="Q5" i="22"/>
  <c r="N144" i="10"/>
  <c r="M143" i="13"/>
  <c r="L143" i="13" s="1"/>
  <c r="O143" i="13" s="1"/>
  <c r="J241" i="13"/>
  <c r="K240" i="13"/>
  <c r="N142" i="13"/>
  <c r="M144" i="12"/>
  <c r="L144" i="12" s="1"/>
  <c r="O144" i="12" s="1"/>
  <c r="N143" i="12"/>
  <c r="J182" i="12"/>
  <c r="K181" i="12"/>
  <c r="M144" i="11"/>
  <c r="L144" i="11" s="1"/>
  <c r="O144" i="11" s="1"/>
  <c r="N143" i="11"/>
  <c r="J193" i="11"/>
  <c r="K192" i="11"/>
  <c r="J195" i="10"/>
  <c r="K194" i="10"/>
  <c r="M145" i="10"/>
  <c r="L145" i="10" s="1"/>
  <c r="O145" i="10" s="1"/>
  <c r="N393" i="9"/>
  <c r="N394" i="9" s="1"/>
  <c r="N395" i="9" s="1"/>
  <c r="M396" i="9"/>
  <c r="L396" i="9" s="1"/>
  <c r="O396" i="9" s="1"/>
  <c r="M397" i="9" s="1"/>
  <c r="L397" i="9" s="1"/>
  <c r="O397" i="9" s="1"/>
  <c r="T5" i="19" l="1"/>
  <c r="C24" i="19" s="1"/>
  <c r="C26" i="19" s="1"/>
  <c r="I15" i="15"/>
  <c r="N144" i="12"/>
  <c r="N143" i="13"/>
  <c r="R5" i="22"/>
  <c r="J5" i="22"/>
  <c r="S5" i="22" s="1"/>
  <c r="T5" i="20"/>
  <c r="M144" i="13"/>
  <c r="L144" i="13" s="1"/>
  <c r="O144" i="13" s="1"/>
  <c r="J242" i="13"/>
  <c r="K241" i="13"/>
  <c r="J183" i="12"/>
  <c r="K182" i="12"/>
  <c r="M145" i="12"/>
  <c r="L145" i="12" s="1"/>
  <c r="O145" i="12" s="1"/>
  <c r="M145" i="11"/>
  <c r="L145" i="11" s="1"/>
  <c r="O145" i="11" s="1"/>
  <c r="J194" i="11"/>
  <c r="K193" i="11"/>
  <c r="N144" i="11"/>
  <c r="M146" i="10"/>
  <c r="L146" i="10" s="1"/>
  <c r="O146" i="10" s="1"/>
  <c r="N145" i="10"/>
  <c r="J196" i="10"/>
  <c r="K195" i="10"/>
  <c r="N396" i="9"/>
  <c r="N397" i="9" s="1"/>
  <c r="M398" i="9"/>
  <c r="L398" i="9" s="1"/>
  <c r="O398" i="9" s="1"/>
  <c r="M399" i="9" s="1"/>
  <c r="L399" i="9" s="1"/>
  <c r="O399" i="9" s="1"/>
  <c r="M400" i="9" s="1"/>
  <c r="L400" i="9" s="1"/>
  <c r="O400" i="9" s="1"/>
  <c r="T5" i="22" l="1"/>
  <c r="I15" i="22" s="1"/>
  <c r="I15" i="19"/>
  <c r="I17" i="15"/>
  <c r="B17" i="15" s="1"/>
  <c r="B18" i="15" s="1"/>
  <c r="B22" i="15" s="1"/>
  <c r="A2" i="15" s="1"/>
  <c r="B2" i="15" s="1"/>
  <c r="N146" i="10"/>
  <c r="N145" i="11"/>
  <c r="C24" i="20"/>
  <c r="C26" i="20" s="1"/>
  <c r="I15" i="20"/>
  <c r="N144" i="13"/>
  <c r="J243" i="13"/>
  <c r="K242" i="13"/>
  <c r="M145" i="13"/>
  <c r="L145" i="13" s="1"/>
  <c r="O145" i="13" s="1"/>
  <c r="M146" i="12"/>
  <c r="L146" i="12" s="1"/>
  <c r="O146" i="12" s="1"/>
  <c r="N145" i="12"/>
  <c r="J184" i="12"/>
  <c r="K183" i="12"/>
  <c r="M146" i="11"/>
  <c r="L146" i="11" s="1"/>
  <c r="O146" i="11" s="1"/>
  <c r="J195" i="11"/>
  <c r="K194" i="11"/>
  <c r="M147" i="10"/>
  <c r="L147" i="10" s="1"/>
  <c r="O147" i="10" s="1"/>
  <c r="J197" i="10"/>
  <c r="K196" i="10"/>
  <c r="N398" i="9"/>
  <c r="N399" i="9" s="1"/>
  <c r="N400" i="9" s="1"/>
  <c r="M401" i="9"/>
  <c r="L401" i="9" s="1"/>
  <c r="O401" i="9" s="1"/>
  <c r="M402" i="9" s="1"/>
  <c r="L402" i="9" s="1"/>
  <c r="O402" i="9" s="1"/>
  <c r="I17" i="22" l="1"/>
  <c r="B17" i="22" s="1"/>
  <c r="B18" i="22" s="1"/>
  <c r="B22" i="22" s="1"/>
  <c r="A2" i="22" s="1"/>
  <c r="B2" i="22" s="1"/>
  <c r="C24" i="22"/>
  <c r="C26" i="22" s="1"/>
  <c r="I17" i="20"/>
  <c r="B17" i="20" s="1"/>
  <c r="B18" i="20" s="1"/>
  <c r="B22" i="20" s="1"/>
  <c r="A2" i="20" s="1"/>
  <c r="B2" i="20" s="1"/>
  <c r="I17" i="19"/>
  <c r="B17" i="19" s="1"/>
  <c r="B18" i="19" s="1"/>
  <c r="B22" i="19" s="1"/>
  <c r="A2" i="19" s="1"/>
  <c r="B2" i="19" s="1"/>
  <c r="C2" i="15"/>
  <c r="D2" i="15" s="1"/>
  <c r="I2" i="15"/>
  <c r="N145" i="13"/>
  <c r="J244" i="13"/>
  <c r="K243" i="13"/>
  <c r="M146" i="13"/>
  <c r="L146" i="13" s="1"/>
  <c r="O146" i="13" s="1"/>
  <c r="M147" i="12"/>
  <c r="L147" i="12" s="1"/>
  <c r="O147" i="12" s="1"/>
  <c r="J185" i="12"/>
  <c r="K184" i="12"/>
  <c r="N146" i="12"/>
  <c r="M147" i="11"/>
  <c r="L147" i="11" s="1"/>
  <c r="O147" i="11" s="1"/>
  <c r="J196" i="11"/>
  <c r="K195" i="11"/>
  <c r="N146" i="11"/>
  <c r="M148" i="10"/>
  <c r="L148" i="10" s="1"/>
  <c r="O148" i="10" s="1"/>
  <c r="N147" i="10"/>
  <c r="J198" i="10"/>
  <c r="K197" i="10"/>
  <c r="M403" i="9"/>
  <c r="L403" i="9" s="1"/>
  <c r="O403" i="9" s="1"/>
  <c r="N401" i="9"/>
  <c r="N402" i="9" s="1"/>
  <c r="I2" i="19" l="1"/>
  <c r="C2" i="19"/>
  <c r="D2" i="19" s="1"/>
  <c r="J2" i="15"/>
  <c r="N147" i="11"/>
  <c r="E2" i="15"/>
  <c r="K2" i="15"/>
  <c r="I2" i="20"/>
  <c r="C2" i="20"/>
  <c r="I2" i="22"/>
  <c r="C2" i="22"/>
  <c r="N147" i="12"/>
  <c r="M147" i="13"/>
  <c r="L147" i="13" s="1"/>
  <c r="O147" i="13" s="1"/>
  <c r="N146" i="13"/>
  <c r="J245" i="13"/>
  <c r="K244" i="13"/>
  <c r="M148" i="12"/>
  <c r="L148" i="12" s="1"/>
  <c r="O148" i="12" s="1"/>
  <c r="J186" i="12"/>
  <c r="K185" i="12"/>
  <c r="M148" i="11"/>
  <c r="L148" i="11" s="1"/>
  <c r="O148" i="11"/>
  <c r="J197" i="11"/>
  <c r="K196" i="11"/>
  <c r="N148" i="11"/>
  <c r="M149" i="10"/>
  <c r="L149" i="10" s="1"/>
  <c r="O149" i="10" s="1"/>
  <c r="J199" i="10"/>
  <c r="K198" i="10"/>
  <c r="N148" i="10"/>
  <c r="N403" i="9"/>
  <c r="M404" i="9"/>
  <c r="L404" i="9" s="1"/>
  <c r="O404" i="9" s="1"/>
  <c r="J2" i="19" l="1"/>
  <c r="D2" i="20"/>
  <c r="J2" i="20"/>
  <c r="K2" i="19"/>
  <c r="E2" i="19"/>
  <c r="J2" i="22"/>
  <c r="D2" i="22"/>
  <c r="L2" i="15"/>
  <c r="F2" i="15"/>
  <c r="N148" i="12"/>
  <c r="M148" i="13"/>
  <c r="L148" i="13" s="1"/>
  <c r="O148" i="13" s="1"/>
  <c r="J246" i="13"/>
  <c r="K245" i="13"/>
  <c r="N147" i="13"/>
  <c r="J187" i="12"/>
  <c r="K186" i="12"/>
  <c r="M149" i="12"/>
  <c r="L149" i="12" s="1"/>
  <c r="O149" i="12" s="1"/>
  <c r="J198" i="11"/>
  <c r="K197" i="11"/>
  <c r="M149" i="11"/>
  <c r="L149" i="11" s="1"/>
  <c r="O149" i="11" s="1"/>
  <c r="M150" i="10"/>
  <c r="L150" i="10" s="1"/>
  <c r="O150" i="10" s="1"/>
  <c r="J200" i="10"/>
  <c r="K199" i="10"/>
  <c r="N149" i="10"/>
  <c r="N404" i="9"/>
  <c r="M405" i="9"/>
  <c r="L405" i="9" s="1"/>
  <c r="O405" i="9" s="1"/>
  <c r="M406" i="9" s="1"/>
  <c r="L406" i="9" s="1"/>
  <c r="O406" i="9" s="1"/>
  <c r="M407" i="9" s="1"/>
  <c r="L407" i="9" s="1"/>
  <c r="O407" i="9" s="1"/>
  <c r="N150" i="10" l="1"/>
  <c r="M2" i="15"/>
  <c r="G2" i="15"/>
  <c r="F2" i="19"/>
  <c r="L2" i="19"/>
  <c r="E2" i="20"/>
  <c r="K2" i="20"/>
  <c r="E2" i="22"/>
  <c r="K2" i="22"/>
  <c r="N148" i="13"/>
  <c r="M149" i="13"/>
  <c r="L149" i="13" s="1"/>
  <c r="O149" i="13" s="1"/>
  <c r="J247" i="13"/>
  <c r="K246" i="13"/>
  <c r="M150" i="12"/>
  <c r="L150" i="12" s="1"/>
  <c r="O150" i="12" s="1"/>
  <c r="N149" i="12"/>
  <c r="J188" i="12"/>
  <c r="K187" i="12"/>
  <c r="M150" i="11"/>
  <c r="L150" i="11" s="1"/>
  <c r="O150" i="11" s="1"/>
  <c r="N149" i="11"/>
  <c r="J199" i="11"/>
  <c r="K198" i="11"/>
  <c r="M151" i="10"/>
  <c r="L151" i="10" s="1"/>
  <c r="O151" i="10" s="1"/>
  <c r="J201" i="10"/>
  <c r="K200" i="10"/>
  <c r="M408" i="9"/>
  <c r="L408" i="9" s="1"/>
  <c r="O408" i="9" s="1"/>
  <c r="M409" i="9" s="1"/>
  <c r="N405" i="9"/>
  <c r="N406" i="9" s="1"/>
  <c r="N407" i="9" s="1"/>
  <c r="N149" i="13" l="1"/>
  <c r="N2" i="15"/>
  <c r="H2" i="15"/>
  <c r="O2" i="15" s="1"/>
  <c r="L2" i="20"/>
  <c r="F2" i="20"/>
  <c r="L2" i="22"/>
  <c r="F2" i="22"/>
  <c r="M2" i="19"/>
  <c r="G2" i="19"/>
  <c r="N2" i="19" s="1"/>
  <c r="N150" i="12"/>
  <c r="J248" i="13"/>
  <c r="K247" i="13"/>
  <c r="M150" i="13"/>
  <c r="L150" i="13" s="1"/>
  <c r="O150" i="13" s="1"/>
  <c r="M151" i="12"/>
  <c r="L151" i="12" s="1"/>
  <c r="O151" i="12" s="1"/>
  <c r="J189" i="12"/>
  <c r="K188" i="12"/>
  <c r="M151" i="11"/>
  <c r="L151" i="11" s="1"/>
  <c r="O151" i="11" s="1"/>
  <c r="N150" i="11"/>
  <c r="J200" i="11"/>
  <c r="K199" i="11"/>
  <c r="M152" i="10"/>
  <c r="L152" i="10" s="1"/>
  <c r="O152" i="10" s="1"/>
  <c r="J202" i="10"/>
  <c r="K201" i="10"/>
  <c r="N151" i="10"/>
  <c r="N408" i="9"/>
  <c r="N409" i="9" s="1"/>
  <c r="L409" i="9"/>
  <c r="O409" i="9" s="1"/>
  <c r="N152" i="10" l="1"/>
  <c r="N151" i="12"/>
  <c r="M2" i="22"/>
  <c r="G2" i="22"/>
  <c r="N2" i="22" s="1"/>
  <c r="H2" i="19"/>
  <c r="O2" i="19" s="1"/>
  <c r="P2" i="19" s="1"/>
  <c r="B24" i="19" s="1"/>
  <c r="B26" i="19" s="1"/>
  <c r="E21" i="19" s="1"/>
  <c r="P2" i="15"/>
  <c r="B24" i="15" s="1"/>
  <c r="B26" i="15" s="1"/>
  <c r="E21" i="15" s="1"/>
  <c r="M2" i="20"/>
  <c r="G2" i="20"/>
  <c r="M151" i="13"/>
  <c r="L151" i="13" s="1"/>
  <c r="O151" i="13" s="1"/>
  <c r="J249" i="13"/>
  <c r="K248" i="13"/>
  <c r="N150" i="13"/>
  <c r="M152" i="12"/>
  <c r="L152" i="12" s="1"/>
  <c r="O152" i="12" s="1"/>
  <c r="J190" i="12"/>
  <c r="K189" i="12"/>
  <c r="M152" i="11"/>
  <c r="L152" i="11" s="1"/>
  <c r="O152" i="11" s="1"/>
  <c r="J201" i="11"/>
  <c r="K200" i="11"/>
  <c r="N151" i="11"/>
  <c r="J203" i="10"/>
  <c r="K202" i="10"/>
  <c r="M153" i="10"/>
  <c r="L153" i="10" s="1"/>
  <c r="O153" i="10" s="1"/>
  <c r="M410" i="9"/>
  <c r="L410" i="9" s="1"/>
  <c r="O410" i="9" s="1"/>
  <c r="C12" i="5" l="1"/>
  <c r="C13" i="5" s="1"/>
  <c r="C10" i="5"/>
  <c r="D10" i="5"/>
  <c r="D12" i="5"/>
  <c r="D13" i="5" s="1"/>
  <c r="H2" i="22"/>
  <c r="O2" i="22" s="1"/>
  <c r="P2" i="22" s="1"/>
  <c r="B24" i="22" s="1"/>
  <c r="B26" i="22" s="1"/>
  <c r="E21" i="22" s="1"/>
  <c r="N152" i="11"/>
  <c r="N2" i="20"/>
  <c r="H2" i="20"/>
  <c r="O2" i="20" s="1"/>
  <c r="N152" i="12"/>
  <c r="N151" i="13"/>
  <c r="M152" i="13"/>
  <c r="L152" i="13" s="1"/>
  <c r="O152" i="13" s="1"/>
  <c r="J250" i="13"/>
  <c r="K249" i="13"/>
  <c r="J191" i="12"/>
  <c r="K190" i="12"/>
  <c r="M153" i="12"/>
  <c r="L153" i="12" s="1"/>
  <c r="O153" i="12" s="1"/>
  <c r="J202" i="11"/>
  <c r="K201" i="11"/>
  <c r="M153" i="11"/>
  <c r="L153" i="11" s="1"/>
  <c r="O153" i="11" s="1"/>
  <c r="M154" i="10"/>
  <c r="L154" i="10" s="1"/>
  <c r="O154" i="10" s="1"/>
  <c r="N153" i="10"/>
  <c r="J204" i="10"/>
  <c r="K203" i="10"/>
  <c r="N410" i="9"/>
  <c r="M411" i="9"/>
  <c r="L411" i="9" s="1"/>
  <c r="O411" i="9" s="1"/>
  <c r="M412" i="9" s="1"/>
  <c r="L412" i="9" s="1"/>
  <c r="O412" i="9" s="1"/>
  <c r="M413" i="9" s="1"/>
  <c r="L413" i="9" s="1"/>
  <c r="O413" i="9" s="1"/>
  <c r="F10" i="5" l="1"/>
  <c r="F12" i="5"/>
  <c r="F13" i="5" s="1"/>
  <c r="P2" i="20"/>
  <c r="B24" i="20" s="1"/>
  <c r="B26" i="20" s="1"/>
  <c r="E21" i="20" s="1"/>
  <c r="N152" i="13"/>
  <c r="J251" i="13"/>
  <c r="K250" i="13"/>
  <c r="M153" i="13"/>
  <c r="L153" i="13" s="1"/>
  <c r="O153" i="13" s="1"/>
  <c r="M154" i="12"/>
  <c r="L154" i="12" s="1"/>
  <c r="O154" i="12" s="1"/>
  <c r="N153" i="12"/>
  <c r="J192" i="12"/>
  <c r="K191" i="12"/>
  <c r="M154" i="11"/>
  <c r="L154" i="11" s="1"/>
  <c r="O154" i="11" s="1"/>
  <c r="N153" i="11"/>
  <c r="J203" i="11"/>
  <c r="K202" i="11"/>
  <c r="M155" i="10"/>
  <c r="L155" i="10" s="1"/>
  <c r="O155" i="10" s="1"/>
  <c r="J205" i="10"/>
  <c r="K204" i="10"/>
  <c r="N154" i="10"/>
  <c r="M414" i="9"/>
  <c r="L414" i="9" s="1"/>
  <c r="O414" i="9" s="1"/>
  <c r="M415" i="9" s="1"/>
  <c r="L415" i="9" s="1"/>
  <c r="O415" i="9" s="1"/>
  <c r="N411" i="9"/>
  <c r="N412" i="9" s="1"/>
  <c r="N413" i="9" s="1"/>
  <c r="E10" i="5" l="1"/>
  <c r="E12" i="5"/>
  <c r="E13" i="5" s="1"/>
  <c r="N154" i="12"/>
  <c r="N153" i="13"/>
  <c r="J252" i="13"/>
  <c r="K251" i="13"/>
  <c r="M154" i="13"/>
  <c r="L154" i="13" s="1"/>
  <c r="O154" i="13" s="1"/>
  <c r="M155" i="12"/>
  <c r="L155" i="12" s="1"/>
  <c r="O155" i="12" s="1"/>
  <c r="J193" i="12"/>
  <c r="K192" i="12"/>
  <c r="M155" i="11"/>
  <c r="L155" i="11" s="1"/>
  <c r="O155" i="11" s="1"/>
  <c r="J204" i="11"/>
  <c r="K203" i="11"/>
  <c r="N154" i="11"/>
  <c r="M156" i="10"/>
  <c r="L156" i="10" s="1"/>
  <c r="O156" i="10" s="1"/>
  <c r="J206" i="10"/>
  <c r="K205" i="10"/>
  <c r="N155" i="10"/>
  <c r="M416" i="9"/>
  <c r="L416" i="9" s="1"/>
  <c r="O416" i="9" s="1"/>
  <c r="M417" i="9" s="1"/>
  <c r="L417" i="9" s="1"/>
  <c r="O417" i="9" s="1"/>
  <c r="N414" i="9"/>
  <c r="N415" i="9" s="1"/>
  <c r="N156" i="10" l="1"/>
  <c r="N155" i="11"/>
  <c r="M155" i="13"/>
  <c r="L155" i="13" s="1"/>
  <c r="O155" i="13" s="1"/>
  <c r="N154" i="13"/>
  <c r="J253" i="13"/>
  <c r="K252" i="13"/>
  <c r="M156" i="12"/>
  <c r="L156" i="12" s="1"/>
  <c r="O156" i="12" s="1"/>
  <c r="J194" i="12"/>
  <c r="K193" i="12"/>
  <c r="N155" i="12"/>
  <c r="J205" i="11"/>
  <c r="K204" i="11"/>
  <c r="M156" i="11"/>
  <c r="L156" i="11" s="1"/>
  <c r="O156" i="11" s="1"/>
  <c r="M157" i="10"/>
  <c r="L157" i="10" s="1"/>
  <c r="O157" i="10" s="1"/>
  <c r="J207" i="10"/>
  <c r="K206" i="10"/>
  <c r="N416" i="9"/>
  <c r="N417" i="9" s="1"/>
  <c r="M418" i="9"/>
  <c r="L418" i="9" s="1"/>
  <c r="O418" i="9" s="1"/>
  <c r="N155" i="13" l="1"/>
  <c r="N157" i="10"/>
  <c r="N156" i="12"/>
  <c r="M156" i="13"/>
  <c r="L156" i="13" s="1"/>
  <c r="O156" i="13" s="1"/>
  <c r="J254" i="13"/>
  <c r="K253" i="13"/>
  <c r="J195" i="12"/>
  <c r="K194" i="12"/>
  <c r="M157" i="12"/>
  <c r="L157" i="12" s="1"/>
  <c r="O157" i="12" s="1"/>
  <c r="M157" i="11"/>
  <c r="L157" i="11" s="1"/>
  <c r="O157" i="11" s="1"/>
  <c r="N156" i="11"/>
  <c r="J206" i="11"/>
  <c r="K205" i="11"/>
  <c r="M158" i="10"/>
  <c r="L158" i="10" s="1"/>
  <c r="O158" i="10" s="1"/>
  <c r="J208" i="10"/>
  <c r="K207" i="10"/>
  <c r="M419" i="9"/>
  <c r="L419" i="9" s="1"/>
  <c r="O419" i="9" s="1"/>
  <c r="N418" i="9"/>
  <c r="N156" i="13" l="1"/>
  <c r="N157" i="11"/>
  <c r="N158" i="10"/>
  <c r="J255" i="13"/>
  <c r="K254" i="13"/>
  <c r="M157" i="13"/>
  <c r="L157" i="13" s="1"/>
  <c r="O157" i="13" s="1"/>
  <c r="M158" i="12"/>
  <c r="L158" i="12" s="1"/>
  <c r="O158" i="12" s="1"/>
  <c r="N157" i="12"/>
  <c r="J196" i="12"/>
  <c r="K195" i="12"/>
  <c r="J207" i="11"/>
  <c r="K206" i="11"/>
  <c r="M158" i="11"/>
  <c r="L158" i="11" s="1"/>
  <c r="O158" i="11" s="1"/>
  <c r="M159" i="10"/>
  <c r="L159" i="10" s="1"/>
  <c r="O159" i="10" s="1"/>
  <c r="J209" i="10"/>
  <c r="K208" i="10"/>
  <c r="N419" i="9"/>
  <c r="M420" i="9"/>
  <c r="L420" i="9" s="1"/>
  <c r="O420" i="9" s="1"/>
  <c r="N158" i="12" l="1"/>
  <c r="M158" i="13"/>
  <c r="L158" i="13" s="1"/>
  <c r="O158" i="13" s="1"/>
  <c r="J256" i="13"/>
  <c r="K255" i="13"/>
  <c r="N157" i="13"/>
  <c r="M159" i="12"/>
  <c r="L159" i="12" s="1"/>
  <c r="O159" i="12" s="1"/>
  <c r="J197" i="12"/>
  <c r="K196" i="12"/>
  <c r="M159" i="11"/>
  <c r="L159" i="11" s="1"/>
  <c r="O159" i="11" s="1"/>
  <c r="N158" i="11"/>
  <c r="J208" i="11"/>
  <c r="K207" i="11"/>
  <c r="M160" i="10"/>
  <c r="L160" i="10" s="1"/>
  <c r="O160" i="10" s="1"/>
  <c r="J210" i="10"/>
  <c r="K209" i="10"/>
  <c r="N159" i="10"/>
  <c r="M421" i="9"/>
  <c r="L421" i="9" s="1"/>
  <c r="O421" i="9" s="1"/>
  <c r="M422" i="9" s="1"/>
  <c r="L422" i="9" s="1"/>
  <c r="O422" i="9" s="1"/>
  <c r="M423" i="9" s="1"/>
  <c r="L423" i="9" s="1"/>
  <c r="O423" i="9" s="1"/>
  <c r="N420" i="9"/>
  <c r="N159" i="11" l="1"/>
  <c r="N158" i="13"/>
  <c r="N159" i="12"/>
  <c r="N160" i="10"/>
  <c r="M159" i="13"/>
  <c r="L159" i="13" s="1"/>
  <c r="O159" i="13" s="1"/>
  <c r="J257" i="13"/>
  <c r="K256" i="13"/>
  <c r="M160" i="12"/>
  <c r="L160" i="12" s="1"/>
  <c r="O160" i="12" s="1"/>
  <c r="J198" i="12"/>
  <c r="K197" i="12"/>
  <c r="M160" i="11"/>
  <c r="L160" i="11" s="1"/>
  <c r="O160" i="11" s="1"/>
  <c r="N160" i="11"/>
  <c r="J209" i="11"/>
  <c r="K208" i="11"/>
  <c r="J211" i="10"/>
  <c r="K210" i="10"/>
  <c r="M161" i="10"/>
  <c r="L161" i="10" s="1"/>
  <c r="O161" i="10" s="1"/>
  <c r="N421" i="9"/>
  <c r="N422" i="9" s="1"/>
  <c r="N423" i="9" s="1"/>
  <c r="M424" i="9"/>
  <c r="L424" i="9" s="1"/>
  <c r="O424" i="9" s="1"/>
  <c r="N424" i="9" l="1"/>
  <c r="N159" i="13"/>
  <c r="N160" i="12"/>
  <c r="M160" i="13"/>
  <c r="L160" i="13" s="1"/>
  <c r="O160" i="13" s="1"/>
  <c r="J258" i="13"/>
  <c r="K257" i="13"/>
  <c r="M161" i="12"/>
  <c r="L161" i="12" s="1"/>
  <c r="O161" i="12" s="1"/>
  <c r="J199" i="12"/>
  <c r="K198" i="12"/>
  <c r="M161" i="11"/>
  <c r="L161" i="11" s="1"/>
  <c r="O161" i="11" s="1"/>
  <c r="J210" i="11"/>
  <c r="K209" i="11"/>
  <c r="M162" i="10"/>
  <c r="L162" i="10" s="1"/>
  <c r="O162" i="10" s="1"/>
  <c r="N161" i="10"/>
  <c r="J212" i="10"/>
  <c r="K211" i="10"/>
  <c r="M425" i="9"/>
  <c r="L425" i="9" s="1"/>
  <c r="O425" i="9" s="1"/>
  <c r="N161" i="12" l="1"/>
  <c r="N162" i="10"/>
  <c r="M161" i="13"/>
  <c r="L161" i="13" s="1"/>
  <c r="O161" i="13" s="1"/>
  <c r="J259" i="13"/>
  <c r="K258" i="13"/>
  <c r="N160" i="13"/>
  <c r="J200" i="12"/>
  <c r="K199" i="12"/>
  <c r="M162" i="12"/>
  <c r="L162" i="12" s="1"/>
  <c r="O162" i="12" s="1"/>
  <c r="M162" i="11"/>
  <c r="L162" i="11" s="1"/>
  <c r="O162" i="11" s="1"/>
  <c r="J211" i="11"/>
  <c r="K210" i="11"/>
  <c r="N161" i="11"/>
  <c r="J213" i="10"/>
  <c r="K212" i="10"/>
  <c r="M163" i="10"/>
  <c r="L163" i="10" s="1"/>
  <c r="O163" i="10" s="1"/>
  <c r="M426" i="9"/>
  <c r="L426" i="9" s="1"/>
  <c r="O426" i="9" s="1"/>
  <c r="M427" i="9" s="1"/>
  <c r="L427" i="9" s="1"/>
  <c r="O427" i="9" s="1"/>
  <c r="M428" i="9" s="1"/>
  <c r="L428" i="9" s="1"/>
  <c r="O428" i="9" s="1"/>
  <c r="M429" i="9" s="1"/>
  <c r="L429" i="9" s="1"/>
  <c r="O429" i="9" s="1"/>
  <c r="N425" i="9"/>
  <c r="N161" i="13" l="1"/>
  <c r="N162" i="11"/>
  <c r="M162" i="13"/>
  <c r="L162" i="13" s="1"/>
  <c r="O162" i="13" s="1"/>
  <c r="J260" i="13"/>
  <c r="K259" i="13"/>
  <c r="M163" i="12"/>
  <c r="L163" i="12" s="1"/>
  <c r="O163" i="12" s="1"/>
  <c r="N162" i="12"/>
  <c r="J201" i="12"/>
  <c r="K200" i="12"/>
  <c r="M163" i="11"/>
  <c r="L163" i="11" s="1"/>
  <c r="O163" i="11" s="1"/>
  <c r="J212" i="11"/>
  <c r="K211" i="11"/>
  <c r="M164" i="10"/>
  <c r="L164" i="10" s="1"/>
  <c r="O164" i="10" s="1"/>
  <c r="N163" i="10"/>
  <c r="J214" i="10"/>
  <c r="K213" i="10"/>
  <c r="M430" i="9"/>
  <c r="L430" i="9" s="1"/>
  <c r="O430" i="9" s="1"/>
  <c r="M431" i="9" s="1"/>
  <c r="L431" i="9" s="1"/>
  <c r="O431" i="9" s="1"/>
  <c r="N426" i="9"/>
  <c r="N427" i="9" s="1"/>
  <c r="N428" i="9" s="1"/>
  <c r="N429" i="9" s="1"/>
  <c r="N162" i="13" l="1"/>
  <c r="N163" i="11"/>
  <c r="N164" i="10"/>
  <c r="J261" i="13"/>
  <c r="K260" i="13"/>
  <c r="M163" i="13"/>
  <c r="L163" i="13" s="1"/>
  <c r="O163" i="13" s="1"/>
  <c r="M164" i="12"/>
  <c r="L164" i="12" s="1"/>
  <c r="O164" i="12" s="1"/>
  <c r="N163" i="12"/>
  <c r="J202" i="12"/>
  <c r="K201" i="12"/>
  <c r="J213" i="11"/>
  <c r="K212" i="11"/>
  <c r="M164" i="11"/>
  <c r="L164" i="11" s="1"/>
  <c r="O164" i="11" s="1"/>
  <c r="M165" i="10"/>
  <c r="L165" i="10" s="1"/>
  <c r="O165" i="10"/>
  <c r="J215" i="10"/>
  <c r="K214" i="10"/>
  <c r="N430" i="9"/>
  <c r="N431" i="9" s="1"/>
  <c r="M432" i="9"/>
  <c r="L432" i="9" s="1"/>
  <c r="O432" i="9" s="1"/>
  <c r="N164" i="11" l="1"/>
  <c r="N164" i="12"/>
  <c r="M164" i="13"/>
  <c r="L164" i="13" s="1"/>
  <c r="O164" i="13" s="1"/>
  <c r="J262" i="13"/>
  <c r="K261" i="13"/>
  <c r="N163" i="13"/>
  <c r="M165" i="12"/>
  <c r="L165" i="12" s="1"/>
  <c r="O165" i="12" s="1"/>
  <c r="J203" i="12"/>
  <c r="K202" i="12"/>
  <c r="M165" i="11"/>
  <c r="L165" i="11" s="1"/>
  <c r="O165" i="11" s="1"/>
  <c r="J214" i="11"/>
  <c r="K213" i="11"/>
  <c r="J216" i="10"/>
  <c r="K215" i="10"/>
  <c r="M166" i="10"/>
  <c r="L166" i="10" s="1"/>
  <c r="O166" i="10" s="1"/>
  <c r="N165" i="10"/>
  <c r="N432" i="9"/>
  <c r="M433" i="9"/>
  <c r="L433" i="9" s="1"/>
  <c r="O433" i="9" s="1"/>
  <c r="M434" i="9" s="1"/>
  <c r="L434" i="9" s="1"/>
  <c r="O434" i="9" s="1"/>
  <c r="M435" i="9" s="1"/>
  <c r="L435" i="9" s="1"/>
  <c r="O435" i="9" s="1"/>
  <c r="N164" i="13" l="1"/>
  <c r="N165" i="11"/>
  <c r="N166" i="10"/>
  <c r="M165" i="13"/>
  <c r="L165" i="13" s="1"/>
  <c r="O165" i="13" s="1"/>
  <c r="J263" i="13"/>
  <c r="K262" i="13"/>
  <c r="M166" i="12"/>
  <c r="L166" i="12" s="1"/>
  <c r="O166" i="12" s="1"/>
  <c r="N165" i="12"/>
  <c r="J204" i="12"/>
  <c r="K203" i="12"/>
  <c r="M166" i="11"/>
  <c r="L166" i="11" s="1"/>
  <c r="O166" i="11" s="1"/>
  <c r="J215" i="11"/>
  <c r="K214" i="11"/>
  <c r="M167" i="10"/>
  <c r="L167" i="10" s="1"/>
  <c r="O167" i="10" s="1"/>
  <c r="J217" i="10"/>
  <c r="K216" i="10"/>
  <c r="N433" i="9"/>
  <c r="N434" i="9" s="1"/>
  <c r="N435" i="9" s="1"/>
  <c r="M436" i="9"/>
  <c r="L436" i="9" s="1"/>
  <c r="O436" i="9" s="1"/>
  <c r="M437" i="9" s="1"/>
  <c r="L437" i="9" s="1"/>
  <c r="O437" i="9" s="1"/>
  <c r="M438" i="9" s="1"/>
  <c r="L438" i="9" s="1"/>
  <c r="O438" i="9" s="1"/>
  <c r="M439" i="9" s="1"/>
  <c r="L439" i="9" s="1"/>
  <c r="O439" i="9" s="1"/>
  <c r="M440" i="9" s="1"/>
  <c r="L440" i="9" s="1"/>
  <c r="O440" i="9" s="1"/>
  <c r="M441" i="9" s="1"/>
  <c r="L441" i="9" s="1"/>
  <c r="O441" i="9" s="1"/>
  <c r="N167" i="10" l="1"/>
  <c r="N166" i="12"/>
  <c r="M166" i="13"/>
  <c r="L166" i="13" s="1"/>
  <c r="O166" i="13" s="1"/>
  <c r="J264" i="13"/>
  <c r="K263" i="13"/>
  <c r="N165" i="13"/>
  <c r="J205" i="12"/>
  <c r="K204" i="12"/>
  <c r="M167" i="12"/>
  <c r="L167" i="12" s="1"/>
  <c r="O167" i="12" s="1"/>
  <c r="M167" i="11"/>
  <c r="L167" i="11" s="1"/>
  <c r="O167" i="11" s="1"/>
  <c r="J216" i="11"/>
  <c r="K215" i="11"/>
  <c r="N166" i="11"/>
  <c r="M168" i="10"/>
  <c r="L168" i="10" s="1"/>
  <c r="O168" i="10" s="1"/>
  <c r="J218" i="10"/>
  <c r="K217" i="10"/>
  <c r="N436" i="9"/>
  <c r="N437" i="9" s="1"/>
  <c r="N438" i="9" s="1"/>
  <c r="N439" i="9" s="1"/>
  <c r="N440" i="9" s="1"/>
  <c r="N441" i="9" s="1"/>
  <c r="M442" i="9"/>
  <c r="L442" i="9" s="1"/>
  <c r="O442" i="9" s="1"/>
  <c r="M443" i="9" s="1"/>
  <c r="L443" i="9" s="1"/>
  <c r="O443" i="9" s="1"/>
  <c r="M444" i="9" s="1"/>
  <c r="L444" i="9" s="1"/>
  <c r="O444" i="9" s="1"/>
  <c r="M445" i="9" s="1"/>
  <c r="L445" i="9" s="1"/>
  <c r="O445" i="9" s="1"/>
  <c r="M446" i="9" s="1"/>
  <c r="L446" i="9" s="1"/>
  <c r="O446" i="9" s="1"/>
  <c r="M447" i="9" s="1"/>
  <c r="L447" i="9" s="1"/>
  <c r="O447" i="9" s="1"/>
  <c r="M448" i="9" s="1"/>
  <c r="L448" i="9" s="1"/>
  <c r="O448" i="9" s="1"/>
  <c r="M449" i="9" s="1"/>
  <c r="L449" i="9" s="1"/>
  <c r="O449" i="9" s="1"/>
  <c r="M450" i="9" s="1"/>
  <c r="L450" i="9" s="1"/>
  <c r="O450" i="9" s="1"/>
  <c r="M451" i="9" s="1"/>
  <c r="L451" i="9" s="1"/>
  <c r="O451" i="9" s="1"/>
  <c r="N166" i="13" l="1"/>
  <c r="N168" i="10"/>
  <c r="N167" i="11"/>
  <c r="M167" i="13"/>
  <c r="L167" i="13" s="1"/>
  <c r="O167" i="13" s="1"/>
  <c r="J265" i="13"/>
  <c r="K264" i="13"/>
  <c r="M168" i="12"/>
  <c r="L168" i="12" s="1"/>
  <c r="O168" i="12" s="1"/>
  <c r="N167" i="12"/>
  <c r="J206" i="12"/>
  <c r="K205" i="12"/>
  <c r="M168" i="11"/>
  <c r="L168" i="11" s="1"/>
  <c r="O168" i="11" s="1"/>
  <c r="J217" i="11"/>
  <c r="K216" i="11"/>
  <c r="J219" i="10"/>
  <c r="K218" i="10"/>
  <c r="M169" i="10"/>
  <c r="L169" i="10" s="1"/>
  <c r="O169" i="10" s="1"/>
  <c r="N442" i="9"/>
  <c r="N443" i="9" s="1"/>
  <c r="N444" i="9" s="1"/>
  <c r="N445" i="9" s="1"/>
  <c r="N446" i="9" s="1"/>
  <c r="N447" i="9" s="1"/>
  <c r="N448" i="9" s="1"/>
  <c r="N449" i="9" s="1"/>
  <c r="N450" i="9" s="1"/>
  <c r="N451" i="9" s="1"/>
  <c r="M452" i="9"/>
  <c r="L452" i="9" s="1"/>
  <c r="O452" i="9" s="1"/>
  <c r="M453" i="9" s="1"/>
  <c r="L453" i="9" s="1"/>
  <c r="O453" i="9" s="1"/>
  <c r="M454" i="9" s="1"/>
  <c r="L454" i="9" s="1"/>
  <c r="O454" i="9" s="1"/>
  <c r="M455" i="9" s="1"/>
  <c r="L455" i="9" s="1"/>
  <c r="O455" i="9" s="1"/>
  <c r="M456" i="9" s="1"/>
  <c r="L456" i="9" s="1"/>
  <c r="O456" i="9" s="1"/>
  <c r="M457" i="9" s="1"/>
  <c r="L457" i="9" s="1"/>
  <c r="O457" i="9" s="1"/>
  <c r="M458" i="9" s="1"/>
  <c r="L458" i="9" s="1"/>
  <c r="O458" i="9" s="1"/>
  <c r="N452" i="9" l="1"/>
  <c r="N168" i="11"/>
  <c r="N167" i="13"/>
  <c r="N168" i="12"/>
  <c r="M168" i="13"/>
  <c r="L168" i="13" s="1"/>
  <c r="O168" i="13" s="1"/>
  <c r="J266" i="13"/>
  <c r="K265" i="13"/>
  <c r="J207" i="12"/>
  <c r="K206" i="12"/>
  <c r="M169" i="12"/>
  <c r="L169" i="12" s="1"/>
  <c r="O169" i="12" s="1"/>
  <c r="M169" i="11"/>
  <c r="L169" i="11" s="1"/>
  <c r="O169" i="11" s="1"/>
  <c r="J218" i="11"/>
  <c r="K217" i="11"/>
  <c r="M170" i="10"/>
  <c r="L170" i="10" s="1"/>
  <c r="O170" i="10" s="1"/>
  <c r="N169" i="10"/>
  <c r="J220" i="10"/>
  <c r="K219" i="10"/>
  <c r="M459" i="9"/>
  <c r="L459" i="9" s="1"/>
  <c r="O459" i="9" s="1"/>
  <c r="N453" i="9"/>
  <c r="N454" i="9" s="1"/>
  <c r="N455" i="9" s="1"/>
  <c r="N456" i="9" s="1"/>
  <c r="N457" i="9" s="1"/>
  <c r="N458" i="9" s="1"/>
  <c r="N170" i="10" l="1"/>
  <c r="N169" i="11"/>
  <c r="N168" i="13"/>
  <c r="J267" i="13"/>
  <c r="K266" i="13"/>
  <c r="M169" i="13"/>
  <c r="L169" i="13" s="1"/>
  <c r="O169" i="13" s="1"/>
  <c r="M170" i="12"/>
  <c r="L170" i="12" s="1"/>
  <c r="O170" i="12" s="1"/>
  <c r="J208" i="12"/>
  <c r="K207" i="12"/>
  <c r="N169" i="12"/>
  <c r="M170" i="11"/>
  <c r="L170" i="11" s="1"/>
  <c r="O170" i="11" s="1"/>
  <c r="J219" i="11"/>
  <c r="K218" i="11"/>
  <c r="M171" i="10"/>
  <c r="L171" i="10" s="1"/>
  <c r="O171" i="10" s="1"/>
  <c r="J221" i="10"/>
  <c r="K220" i="10"/>
  <c r="N459" i="9"/>
  <c r="M460" i="9"/>
  <c r="L460" i="9" s="1"/>
  <c r="O460" i="9" s="1"/>
  <c r="N170" i="12" l="1"/>
  <c r="N170" i="11"/>
  <c r="M170" i="13"/>
  <c r="L170" i="13" s="1"/>
  <c r="O170" i="13" s="1"/>
  <c r="N169" i="13"/>
  <c r="J268" i="13"/>
  <c r="K267" i="13"/>
  <c r="J209" i="12"/>
  <c r="K208" i="12"/>
  <c r="M171" i="12"/>
  <c r="L171" i="12" s="1"/>
  <c r="O171" i="12" s="1"/>
  <c r="M171" i="11"/>
  <c r="L171" i="11" s="1"/>
  <c r="O171" i="11" s="1"/>
  <c r="J220" i="11"/>
  <c r="K219" i="11"/>
  <c r="M172" i="10"/>
  <c r="L172" i="10" s="1"/>
  <c r="O172" i="10" s="1"/>
  <c r="J222" i="10"/>
  <c r="K221" i="10"/>
  <c r="N171" i="10"/>
  <c r="N460" i="9"/>
  <c r="M461" i="9"/>
  <c r="L461" i="9" s="1"/>
  <c r="O461" i="9" s="1"/>
  <c r="N171" i="11" l="1"/>
  <c r="N172" i="10"/>
  <c r="N170" i="13"/>
  <c r="M171" i="13"/>
  <c r="L171" i="13" s="1"/>
  <c r="O171" i="13" s="1"/>
  <c r="J269" i="13"/>
  <c r="K268" i="13"/>
  <c r="M172" i="12"/>
  <c r="L172" i="12" s="1"/>
  <c r="O172" i="12" s="1"/>
  <c r="N171" i="12"/>
  <c r="J210" i="12"/>
  <c r="K209" i="12"/>
  <c r="J221" i="11"/>
  <c r="K220" i="11"/>
  <c r="M172" i="11"/>
  <c r="L172" i="11" s="1"/>
  <c r="O172" i="11" s="1"/>
  <c r="J223" i="10"/>
  <c r="K222" i="10"/>
  <c r="M173" i="10"/>
  <c r="L173" i="10" s="1"/>
  <c r="O173" i="10" s="1"/>
  <c r="M462" i="9"/>
  <c r="L462" i="9" s="1"/>
  <c r="O462" i="9" s="1"/>
  <c r="M463" i="9" s="1"/>
  <c r="L463" i="9" s="1"/>
  <c r="O463" i="9" s="1"/>
  <c r="M464" i="9" s="1"/>
  <c r="L464" i="9" s="1"/>
  <c r="O464" i="9" s="1"/>
  <c r="M465" i="9" s="1"/>
  <c r="L465" i="9" s="1"/>
  <c r="O465" i="9" s="1"/>
  <c r="M466" i="9" s="1"/>
  <c r="L466" i="9" s="1"/>
  <c r="O466" i="9" s="1"/>
  <c r="M467" i="9" s="1"/>
  <c r="L467" i="9" s="1"/>
  <c r="O467" i="9" s="1"/>
  <c r="M468" i="9" s="1"/>
  <c r="L468" i="9" s="1"/>
  <c r="O468" i="9" s="1"/>
  <c r="M469" i="9" s="1"/>
  <c r="L469" i="9" s="1"/>
  <c r="O469" i="9" s="1"/>
  <c r="M470" i="9" s="1"/>
  <c r="L470" i="9" s="1"/>
  <c r="O470" i="9" s="1"/>
  <c r="M471" i="9" s="1"/>
  <c r="L471" i="9" s="1"/>
  <c r="O471" i="9" s="1"/>
  <c r="M472" i="9" s="1"/>
  <c r="L472" i="9" s="1"/>
  <c r="O472" i="9" s="1"/>
  <c r="N461" i="9"/>
  <c r="N172" i="12" l="1"/>
  <c r="N172" i="11"/>
  <c r="M172" i="13"/>
  <c r="L172" i="13" s="1"/>
  <c r="O172" i="13" s="1"/>
  <c r="N171" i="13"/>
  <c r="J270" i="13"/>
  <c r="K269" i="13"/>
  <c r="M173" i="12"/>
  <c r="L173" i="12" s="1"/>
  <c r="O173" i="12" s="1"/>
  <c r="J211" i="12"/>
  <c r="K210" i="12"/>
  <c r="J222" i="11"/>
  <c r="K221" i="11"/>
  <c r="M173" i="11"/>
  <c r="L173" i="11" s="1"/>
  <c r="O173" i="11" s="1"/>
  <c r="M174" i="10"/>
  <c r="L174" i="10" s="1"/>
  <c r="O174" i="10" s="1"/>
  <c r="N173" i="10"/>
  <c r="J224" i="10"/>
  <c r="K223" i="10"/>
  <c r="N462" i="9"/>
  <c r="N463" i="9" s="1"/>
  <c r="N464" i="9" s="1"/>
  <c r="N465" i="9" s="1"/>
  <c r="N466" i="9" s="1"/>
  <c r="N467" i="9" s="1"/>
  <c r="N468" i="9" s="1"/>
  <c r="N469" i="9" s="1"/>
  <c r="N470" i="9" s="1"/>
  <c r="N471" i="9" s="1"/>
  <c r="N472" i="9" s="1"/>
  <c r="M473" i="9"/>
  <c r="L473" i="9" s="1"/>
  <c r="O473" i="9" s="1"/>
  <c r="M474" i="9" s="1"/>
  <c r="L474" i="9" s="1"/>
  <c r="O474" i="9" s="1"/>
  <c r="N473" i="9" l="1"/>
  <c r="N174" i="10"/>
  <c r="N172" i="13"/>
  <c r="M173" i="13"/>
  <c r="L173" i="13" s="1"/>
  <c r="O173" i="13" s="1"/>
  <c r="J271" i="13"/>
  <c r="K270" i="13"/>
  <c r="M174" i="12"/>
  <c r="L174" i="12" s="1"/>
  <c r="O174" i="12" s="1"/>
  <c r="N173" i="12"/>
  <c r="J212" i="12"/>
  <c r="K211" i="12"/>
  <c r="M174" i="11"/>
  <c r="L174" i="11" s="1"/>
  <c r="O174" i="11" s="1"/>
  <c r="J223" i="11"/>
  <c r="K222" i="11"/>
  <c r="N173" i="11"/>
  <c r="J225" i="10"/>
  <c r="K224" i="10"/>
  <c r="M175" i="10"/>
  <c r="L175" i="10" s="1"/>
  <c r="O175" i="10" s="1"/>
  <c r="M475" i="9"/>
  <c r="L475" i="9" s="1"/>
  <c r="O475" i="9" s="1"/>
  <c r="N474" i="9"/>
  <c r="N174" i="12" l="1"/>
  <c r="N175" i="10"/>
  <c r="M174" i="13"/>
  <c r="L174" i="13" s="1"/>
  <c r="O174" i="13" s="1"/>
  <c r="J272" i="13"/>
  <c r="K271" i="13"/>
  <c r="N173" i="13"/>
  <c r="J213" i="12"/>
  <c r="K212" i="12"/>
  <c r="M175" i="12"/>
  <c r="L175" i="12" s="1"/>
  <c r="O175" i="12"/>
  <c r="M175" i="11"/>
  <c r="L175" i="11" s="1"/>
  <c r="O175" i="11" s="1"/>
  <c r="J224" i="11"/>
  <c r="K223" i="11"/>
  <c r="N174" i="11"/>
  <c r="M176" i="10"/>
  <c r="L176" i="10" s="1"/>
  <c r="O176" i="10" s="1"/>
  <c r="J226" i="10"/>
  <c r="K225" i="10"/>
  <c r="N475" i="9"/>
  <c r="M476" i="9"/>
  <c r="L476" i="9" s="1"/>
  <c r="O476" i="9" s="1"/>
  <c r="N175" i="12" l="1"/>
  <c r="N175" i="11"/>
  <c r="N176" i="10"/>
  <c r="N174" i="13"/>
  <c r="M175" i="13"/>
  <c r="L175" i="13" s="1"/>
  <c r="O175" i="13" s="1"/>
  <c r="J273" i="13"/>
  <c r="K272" i="13"/>
  <c r="M176" i="12"/>
  <c r="L176" i="12" s="1"/>
  <c r="O176" i="12" s="1"/>
  <c r="J214" i="12"/>
  <c r="K213" i="12"/>
  <c r="M176" i="11"/>
  <c r="L176" i="11" s="1"/>
  <c r="O176" i="11" s="1"/>
  <c r="J225" i="11"/>
  <c r="K224" i="11"/>
  <c r="N176" i="11"/>
  <c r="M177" i="10"/>
  <c r="L177" i="10" s="1"/>
  <c r="O177" i="10" s="1"/>
  <c r="J227" i="10"/>
  <c r="K226" i="10"/>
  <c r="M477" i="9"/>
  <c r="L477" i="9" s="1"/>
  <c r="O477" i="9" s="1"/>
  <c r="N476" i="9"/>
  <c r="N175" i="13" l="1"/>
  <c r="N176" i="12"/>
  <c r="M176" i="13"/>
  <c r="L176" i="13" s="1"/>
  <c r="O176" i="13" s="1"/>
  <c r="J274" i="13"/>
  <c r="K273" i="13"/>
  <c r="M177" i="12"/>
  <c r="L177" i="12" s="1"/>
  <c r="O177" i="12" s="1"/>
  <c r="J215" i="12"/>
  <c r="K214" i="12"/>
  <c r="J226" i="11"/>
  <c r="K225" i="11"/>
  <c r="M177" i="11"/>
  <c r="L177" i="11" s="1"/>
  <c r="O177" i="11" s="1"/>
  <c r="M178" i="10"/>
  <c r="L178" i="10" s="1"/>
  <c r="O178" i="10" s="1"/>
  <c r="N177" i="10"/>
  <c r="J228" i="10"/>
  <c r="K227" i="10"/>
  <c r="M478" i="9"/>
  <c r="L478" i="9" s="1"/>
  <c r="O478" i="9" s="1"/>
  <c r="M479" i="9" s="1"/>
  <c r="L479" i="9" s="1"/>
  <c r="O479" i="9" s="1"/>
  <c r="M480" i="9" s="1"/>
  <c r="L480" i="9" s="1"/>
  <c r="O480" i="9" s="1"/>
  <c r="M481" i="9" s="1"/>
  <c r="L481" i="9" s="1"/>
  <c r="O481" i="9" s="1"/>
  <c r="M482" i="9" s="1"/>
  <c r="L482" i="9" s="1"/>
  <c r="O482" i="9" s="1"/>
  <c r="M483" i="9" s="1"/>
  <c r="L483" i="9" s="1"/>
  <c r="O483" i="9" s="1"/>
  <c r="M484" i="9" s="1"/>
  <c r="N477" i="9"/>
  <c r="N176" i="13" l="1"/>
  <c r="N178" i="10"/>
  <c r="M177" i="13"/>
  <c r="L177" i="13" s="1"/>
  <c r="O177" i="13" s="1"/>
  <c r="J275" i="13"/>
  <c r="K274" i="13"/>
  <c r="M178" i="12"/>
  <c r="L178" i="12" s="1"/>
  <c r="O178" i="12" s="1"/>
  <c r="J216" i="12"/>
  <c r="K215" i="12"/>
  <c r="N177" i="12"/>
  <c r="M178" i="11"/>
  <c r="L178" i="11" s="1"/>
  <c r="O178" i="11" s="1"/>
  <c r="N177" i="11"/>
  <c r="J227" i="11"/>
  <c r="K226" i="11"/>
  <c r="M179" i="10"/>
  <c r="L179" i="10" s="1"/>
  <c r="O179" i="10" s="1"/>
  <c r="J229" i="10"/>
  <c r="K228" i="10"/>
  <c r="L484" i="9"/>
  <c r="O484" i="9" s="1"/>
  <c r="N478" i="9"/>
  <c r="N479" i="9" s="1"/>
  <c r="N480" i="9" s="1"/>
  <c r="N481" i="9" s="1"/>
  <c r="N482" i="9" s="1"/>
  <c r="N483" i="9" s="1"/>
  <c r="N484" i="9" s="1"/>
  <c r="N177" i="13" l="1"/>
  <c r="N178" i="12"/>
  <c r="M178" i="13"/>
  <c r="L178" i="13" s="1"/>
  <c r="O178" i="13" s="1"/>
  <c r="J276" i="13"/>
  <c r="K275" i="13"/>
  <c r="M179" i="12"/>
  <c r="L179" i="12" s="1"/>
  <c r="O179" i="12" s="1"/>
  <c r="J217" i="12"/>
  <c r="K216" i="12"/>
  <c r="M179" i="11"/>
  <c r="L179" i="11" s="1"/>
  <c r="O179" i="11" s="1"/>
  <c r="J228" i="11"/>
  <c r="K227" i="11"/>
  <c r="N178" i="11"/>
  <c r="J230" i="10"/>
  <c r="K229" i="10"/>
  <c r="M180" i="10"/>
  <c r="L180" i="10" s="1"/>
  <c r="O180" i="10" s="1"/>
  <c r="N179" i="10"/>
  <c r="M485" i="9"/>
  <c r="L485" i="9" s="1"/>
  <c r="O485" i="9" s="1"/>
  <c r="M486" i="9" s="1"/>
  <c r="L486" i="9" s="1"/>
  <c r="O486" i="9" s="1"/>
  <c r="M487" i="9" s="1"/>
  <c r="L487" i="9" s="1"/>
  <c r="O487" i="9" s="1"/>
  <c r="N178" i="13" l="1"/>
  <c r="N179" i="12"/>
  <c r="N179" i="11"/>
  <c r="M179" i="13"/>
  <c r="L179" i="13" s="1"/>
  <c r="O179" i="13" s="1"/>
  <c r="J277" i="13"/>
  <c r="K276" i="13"/>
  <c r="M180" i="12"/>
  <c r="L180" i="12" s="1"/>
  <c r="O180" i="12" s="1"/>
  <c r="J218" i="12"/>
  <c r="K217" i="12"/>
  <c r="M180" i="11"/>
  <c r="L180" i="11" s="1"/>
  <c r="O180" i="11" s="1"/>
  <c r="J229" i="11"/>
  <c r="K228" i="11"/>
  <c r="M181" i="10"/>
  <c r="L181" i="10" s="1"/>
  <c r="O181" i="10" s="1"/>
  <c r="J231" i="10"/>
  <c r="K230" i="10"/>
  <c r="N180" i="10"/>
  <c r="N485" i="9"/>
  <c r="N486" i="9" s="1"/>
  <c r="N487" i="9" s="1"/>
  <c r="N179" i="13" l="1"/>
  <c r="N180" i="12"/>
  <c r="N180" i="11"/>
  <c r="N181" i="10"/>
  <c r="M180" i="13"/>
  <c r="L180" i="13" s="1"/>
  <c r="O180" i="13" s="1"/>
  <c r="J278" i="13"/>
  <c r="K277" i="13"/>
  <c r="M181" i="12"/>
  <c r="L181" i="12" s="1"/>
  <c r="O181" i="12" s="1"/>
  <c r="J219" i="12"/>
  <c r="K218" i="12"/>
  <c r="J230" i="11"/>
  <c r="K229" i="11"/>
  <c r="M181" i="11"/>
  <c r="L181" i="11" s="1"/>
  <c r="O181" i="11" s="1"/>
  <c r="M182" i="10"/>
  <c r="L182" i="10" s="1"/>
  <c r="O182" i="10" s="1"/>
  <c r="J232" i="10"/>
  <c r="K231" i="10"/>
  <c r="N182" i="10" l="1"/>
  <c r="N180" i="13"/>
  <c r="M181" i="13"/>
  <c r="L181" i="13" s="1"/>
  <c r="O181" i="13" s="1"/>
  <c r="J279" i="13"/>
  <c r="K278" i="13"/>
  <c r="M182" i="12"/>
  <c r="L182" i="12" s="1"/>
  <c r="O182" i="12" s="1"/>
  <c r="J220" i="12"/>
  <c r="K219" i="12"/>
  <c r="N181" i="12"/>
  <c r="M182" i="11"/>
  <c r="L182" i="11" s="1"/>
  <c r="O182" i="11" s="1"/>
  <c r="J231" i="11"/>
  <c r="K230" i="11"/>
  <c r="N181" i="11"/>
  <c r="J233" i="10"/>
  <c r="K232" i="10"/>
  <c r="M183" i="10"/>
  <c r="L183" i="10" s="1"/>
  <c r="O183" i="10" s="1"/>
  <c r="N182" i="12" l="1"/>
  <c r="N182" i="11"/>
  <c r="N181" i="13"/>
  <c r="M182" i="13"/>
  <c r="L182" i="13" s="1"/>
  <c r="O182" i="13" s="1"/>
  <c r="J280" i="13"/>
  <c r="K279" i="13"/>
  <c r="J221" i="12"/>
  <c r="K220" i="12"/>
  <c r="M183" i="12"/>
  <c r="L183" i="12" s="1"/>
  <c r="O183" i="12"/>
  <c r="M183" i="11"/>
  <c r="L183" i="11" s="1"/>
  <c r="O183" i="11" s="1"/>
  <c r="J232" i="11"/>
  <c r="K231" i="11"/>
  <c r="M184" i="10"/>
  <c r="L184" i="10" s="1"/>
  <c r="O184" i="10" s="1"/>
  <c r="N183" i="10"/>
  <c r="N184" i="10" s="1"/>
  <c r="J234" i="10"/>
  <c r="K233" i="10"/>
  <c r="N183" i="11" l="1"/>
  <c r="N182" i="13"/>
  <c r="M183" i="13"/>
  <c r="L183" i="13" s="1"/>
  <c r="O183" i="13" s="1"/>
  <c r="J281" i="13"/>
  <c r="K280" i="13"/>
  <c r="M184" i="12"/>
  <c r="L184" i="12" s="1"/>
  <c r="O184" i="12" s="1"/>
  <c r="N183" i="12"/>
  <c r="J222" i="12"/>
  <c r="K221" i="12"/>
  <c r="J233" i="11"/>
  <c r="K232" i="11"/>
  <c r="M184" i="11"/>
  <c r="L184" i="11" s="1"/>
  <c r="O184" i="11" s="1"/>
  <c r="M185" i="10"/>
  <c r="L185" i="10" s="1"/>
  <c r="O185" i="10" s="1"/>
  <c r="J235" i="10"/>
  <c r="K234" i="10"/>
  <c r="N183" i="13" l="1"/>
  <c r="N184" i="12"/>
  <c r="N184" i="11"/>
  <c r="M184" i="13"/>
  <c r="L184" i="13" s="1"/>
  <c r="O184" i="13" s="1"/>
  <c r="J282" i="13"/>
  <c r="K281" i="13"/>
  <c r="J223" i="12"/>
  <c r="K222" i="12"/>
  <c r="M185" i="12"/>
  <c r="L185" i="12" s="1"/>
  <c r="O185" i="12" s="1"/>
  <c r="J234" i="11"/>
  <c r="K233" i="11"/>
  <c r="M185" i="11"/>
  <c r="L185" i="11" s="1"/>
  <c r="O185" i="11" s="1"/>
  <c r="J236" i="10"/>
  <c r="K235" i="10"/>
  <c r="M186" i="10"/>
  <c r="L186" i="10" s="1"/>
  <c r="O186" i="10" s="1"/>
  <c r="N185" i="10"/>
  <c r="N186" i="10" s="1"/>
  <c r="N184" i="13" l="1"/>
  <c r="M185" i="13"/>
  <c r="L185" i="13" s="1"/>
  <c r="O185" i="13" s="1"/>
  <c r="J283" i="13"/>
  <c r="K282" i="13"/>
  <c r="M186" i="12"/>
  <c r="L186" i="12" s="1"/>
  <c r="O186" i="12" s="1"/>
  <c r="N185" i="12"/>
  <c r="J224" i="12"/>
  <c r="K223" i="12"/>
  <c r="M186" i="11"/>
  <c r="L186" i="11" s="1"/>
  <c r="O186" i="11" s="1"/>
  <c r="N185" i="11"/>
  <c r="J235" i="11"/>
  <c r="K234" i="11"/>
  <c r="M187" i="10"/>
  <c r="L187" i="10" s="1"/>
  <c r="O187" i="10" s="1"/>
  <c r="J237" i="10"/>
  <c r="K236" i="10"/>
  <c r="N186" i="12" l="1"/>
  <c r="N187" i="10"/>
  <c r="N185" i="13"/>
  <c r="M186" i="13"/>
  <c r="L186" i="13" s="1"/>
  <c r="O186" i="13" s="1"/>
  <c r="J284" i="13"/>
  <c r="K283" i="13"/>
  <c r="M187" i="12"/>
  <c r="L187" i="12" s="1"/>
  <c r="O187" i="12" s="1"/>
  <c r="J225" i="12"/>
  <c r="K224" i="12"/>
  <c r="M187" i="11"/>
  <c r="L187" i="11" s="1"/>
  <c r="O187" i="11" s="1"/>
  <c r="J236" i="11"/>
  <c r="K235" i="11"/>
  <c r="N186" i="11"/>
  <c r="M188" i="10"/>
  <c r="L188" i="10" s="1"/>
  <c r="O188" i="10" s="1"/>
  <c r="J238" i="10"/>
  <c r="K237" i="10"/>
  <c r="N186" i="13" l="1"/>
  <c r="N188" i="10"/>
  <c r="N187" i="11"/>
  <c r="M187" i="13"/>
  <c r="L187" i="13" s="1"/>
  <c r="O187" i="13" s="1"/>
  <c r="J285" i="13"/>
  <c r="K284" i="13"/>
  <c r="M188" i="12"/>
  <c r="L188" i="12" s="1"/>
  <c r="O188" i="12" s="1"/>
  <c r="N187" i="12"/>
  <c r="J226" i="12"/>
  <c r="K225" i="12"/>
  <c r="M188" i="11"/>
  <c r="L188" i="11" s="1"/>
  <c r="O188" i="11" s="1"/>
  <c r="J237" i="11"/>
  <c r="K236" i="11"/>
  <c r="M189" i="10"/>
  <c r="L189" i="10" s="1"/>
  <c r="O189" i="10" s="1"/>
  <c r="J239" i="10"/>
  <c r="K238" i="10"/>
  <c r="N188" i="11" l="1"/>
  <c r="N188" i="12"/>
  <c r="M188" i="13"/>
  <c r="L188" i="13" s="1"/>
  <c r="O188" i="13" s="1"/>
  <c r="J286" i="13"/>
  <c r="K285" i="13"/>
  <c r="N187" i="13"/>
  <c r="M189" i="12"/>
  <c r="L189" i="12" s="1"/>
  <c r="O189" i="12" s="1"/>
  <c r="J227" i="12"/>
  <c r="K226" i="12"/>
  <c r="J238" i="11"/>
  <c r="K237" i="11"/>
  <c r="M189" i="11"/>
  <c r="L189" i="11" s="1"/>
  <c r="O189" i="11" s="1"/>
  <c r="J240" i="10"/>
  <c r="K239" i="10"/>
  <c r="M190" i="10"/>
  <c r="L190" i="10" s="1"/>
  <c r="O190" i="10" s="1"/>
  <c r="N189" i="10"/>
  <c r="N190" i="10" l="1"/>
  <c r="N188" i="13"/>
  <c r="J287" i="13"/>
  <c r="K286" i="13"/>
  <c r="M189" i="13"/>
  <c r="L189" i="13" s="1"/>
  <c r="O189" i="13" s="1"/>
  <c r="M190" i="12"/>
  <c r="L190" i="12" s="1"/>
  <c r="O190" i="12" s="1"/>
  <c r="N189" i="12"/>
  <c r="J228" i="12"/>
  <c r="K227" i="12"/>
  <c r="M190" i="11"/>
  <c r="L190" i="11" s="1"/>
  <c r="O190" i="11" s="1"/>
  <c r="J239" i="11"/>
  <c r="K238" i="11"/>
  <c r="N189" i="11"/>
  <c r="M191" i="10"/>
  <c r="L191" i="10" s="1"/>
  <c r="O191" i="10" s="1"/>
  <c r="J241" i="10"/>
  <c r="K240" i="10"/>
  <c r="N190" i="11" l="1"/>
  <c r="N191" i="10"/>
  <c r="N190" i="12"/>
  <c r="M190" i="13"/>
  <c r="L190" i="13" s="1"/>
  <c r="O190" i="13" s="1"/>
  <c r="N189" i="13"/>
  <c r="J288" i="13"/>
  <c r="K287" i="13"/>
  <c r="M191" i="12"/>
  <c r="L191" i="12" s="1"/>
  <c r="O191" i="12" s="1"/>
  <c r="J229" i="12"/>
  <c r="K228" i="12"/>
  <c r="M191" i="11"/>
  <c r="L191" i="11" s="1"/>
  <c r="O191" i="11" s="1"/>
  <c r="J240" i="11"/>
  <c r="K239" i="11"/>
  <c r="M192" i="10"/>
  <c r="L192" i="10" s="1"/>
  <c r="O192" i="10" s="1"/>
  <c r="J242" i="10"/>
  <c r="K241" i="10"/>
  <c r="N191" i="12" l="1"/>
  <c r="N190" i="13"/>
  <c r="N191" i="11"/>
  <c r="N192" i="10"/>
  <c r="J289" i="13"/>
  <c r="K288" i="13"/>
  <c r="M191" i="13"/>
  <c r="L191" i="13" s="1"/>
  <c r="O191" i="13" s="1"/>
  <c r="N191" i="13"/>
  <c r="J230" i="12"/>
  <c r="K229" i="12"/>
  <c r="M192" i="12"/>
  <c r="L192" i="12" s="1"/>
  <c r="O192" i="12" s="1"/>
  <c r="J241" i="11"/>
  <c r="K240" i="11"/>
  <c r="M192" i="11"/>
  <c r="L192" i="11" s="1"/>
  <c r="O192" i="11" s="1"/>
  <c r="M193" i="10"/>
  <c r="L193" i="10" s="1"/>
  <c r="O193" i="10" s="1"/>
  <c r="J243" i="10"/>
  <c r="K242" i="10"/>
  <c r="N192" i="11" l="1"/>
  <c r="J290" i="13"/>
  <c r="K289" i="13"/>
  <c r="M192" i="13"/>
  <c r="L192" i="13" s="1"/>
  <c r="O192" i="13" s="1"/>
  <c r="M193" i="12"/>
  <c r="L193" i="12" s="1"/>
  <c r="O193" i="12" s="1"/>
  <c r="J231" i="12"/>
  <c r="K230" i="12"/>
  <c r="N192" i="12"/>
  <c r="J242" i="11"/>
  <c r="K241" i="11"/>
  <c r="M193" i="11"/>
  <c r="L193" i="11" s="1"/>
  <c r="O193" i="11" s="1"/>
  <c r="M194" i="10"/>
  <c r="L194" i="10" s="1"/>
  <c r="O194" i="10" s="1"/>
  <c r="N193" i="10"/>
  <c r="J244" i="10"/>
  <c r="K243" i="10"/>
  <c r="N193" i="12" l="1"/>
  <c r="N194" i="10"/>
  <c r="J291" i="13"/>
  <c r="K290" i="13"/>
  <c r="M193" i="13"/>
  <c r="L193" i="13" s="1"/>
  <c r="O193" i="13" s="1"/>
  <c r="N192" i="13"/>
  <c r="M194" i="12"/>
  <c r="L194" i="12" s="1"/>
  <c r="O194" i="12" s="1"/>
  <c r="J232" i="12"/>
  <c r="K231" i="12"/>
  <c r="M194" i="11"/>
  <c r="L194" i="11" s="1"/>
  <c r="O194" i="11" s="1"/>
  <c r="N193" i="11"/>
  <c r="J243" i="11"/>
  <c r="K242" i="11"/>
  <c r="J245" i="10"/>
  <c r="K244" i="10"/>
  <c r="M195" i="10"/>
  <c r="L195" i="10" s="1"/>
  <c r="O195" i="10" s="1"/>
  <c r="N194" i="12" l="1"/>
  <c r="M194" i="13"/>
  <c r="L194" i="13" s="1"/>
  <c r="O194" i="13" s="1"/>
  <c r="N193" i="13"/>
  <c r="J292" i="13"/>
  <c r="K291" i="13"/>
  <c r="J233" i="12"/>
  <c r="K232" i="12"/>
  <c r="M195" i="12"/>
  <c r="L195" i="12" s="1"/>
  <c r="O195" i="12" s="1"/>
  <c r="M195" i="11"/>
  <c r="L195" i="11" s="1"/>
  <c r="O195" i="11" s="1"/>
  <c r="J244" i="11"/>
  <c r="K243" i="11"/>
  <c r="N194" i="11"/>
  <c r="M196" i="10"/>
  <c r="L196" i="10" s="1"/>
  <c r="O196" i="10" s="1"/>
  <c r="J246" i="10"/>
  <c r="K245" i="10"/>
  <c r="N195" i="10"/>
  <c r="N195" i="12" l="1"/>
  <c r="N195" i="11"/>
  <c r="N194" i="13"/>
  <c r="N196" i="10"/>
  <c r="M195" i="13"/>
  <c r="L195" i="13" s="1"/>
  <c r="O195" i="13" s="1"/>
  <c r="J293" i="13"/>
  <c r="K292" i="13"/>
  <c r="M196" i="12"/>
  <c r="L196" i="12" s="1"/>
  <c r="O196" i="12" s="1"/>
  <c r="J234" i="12"/>
  <c r="K233" i="12"/>
  <c r="M196" i="11"/>
  <c r="L196" i="11" s="1"/>
  <c r="O196" i="11" s="1"/>
  <c r="J245" i="11"/>
  <c r="K244" i="11"/>
  <c r="M197" i="10"/>
  <c r="L197" i="10" s="1"/>
  <c r="O197" i="10" s="1"/>
  <c r="J247" i="10"/>
  <c r="K246" i="10"/>
  <c r="N196" i="12" l="1"/>
  <c r="N196" i="11"/>
  <c r="M196" i="13"/>
  <c r="L196" i="13" s="1"/>
  <c r="O196" i="13" s="1"/>
  <c r="N195" i="13"/>
  <c r="J294" i="13"/>
  <c r="K293" i="13"/>
  <c r="M197" i="12"/>
  <c r="L197" i="12" s="1"/>
  <c r="O197" i="12" s="1"/>
  <c r="J235" i="12"/>
  <c r="K234" i="12"/>
  <c r="J246" i="11"/>
  <c r="K245" i="11"/>
  <c r="M197" i="11"/>
  <c r="L197" i="11" s="1"/>
  <c r="O197" i="11" s="1"/>
  <c r="M198" i="10"/>
  <c r="L198" i="10" s="1"/>
  <c r="O198" i="10" s="1"/>
  <c r="J248" i="10"/>
  <c r="K247" i="10"/>
  <c r="N197" i="10"/>
  <c r="N198" i="10" l="1"/>
  <c r="N197" i="12"/>
  <c r="J295" i="13"/>
  <c r="K294" i="13"/>
  <c r="M197" i="13"/>
  <c r="L197" i="13" s="1"/>
  <c r="O197" i="13" s="1"/>
  <c r="N196" i="13"/>
  <c r="M198" i="12"/>
  <c r="L198" i="12" s="1"/>
  <c r="O198" i="12" s="1"/>
  <c r="J236" i="12"/>
  <c r="K235" i="12"/>
  <c r="M198" i="11"/>
  <c r="L198" i="11" s="1"/>
  <c r="O198" i="11" s="1"/>
  <c r="J247" i="11"/>
  <c r="K246" i="11"/>
  <c r="N197" i="11"/>
  <c r="M199" i="10"/>
  <c r="L199" i="10" s="1"/>
  <c r="O199" i="10" s="1"/>
  <c r="J249" i="10"/>
  <c r="K248" i="10"/>
  <c r="N198" i="11" l="1"/>
  <c r="M198" i="13"/>
  <c r="L198" i="13" s="1"/>
  <c r="O198" i="13" s="1"/>
  <c r="N197" i="13"/>
  <c r="J296" i="13"/>
  <c r="K295" i="13"/>
  <c r="M199" i="12"/>
  <c r="L199" i="12" s="1"/>
  <c r="O199" i="12" s="1"/>
  <c r="J237" i="12"/>
  <c r="K236" i="12"/>
  <c r="N198" i="12"/>
  <c r="M199" i="11"/>
  <c r="L199" i="11" s="1"/>
  <c r="O199" i="11" s="1"/>
  <c r="N199" i="11"/>
  <c r="J248" i="11"/>
  <c r="K247" i="11"/>
  <c r="M200" i="10"/>
  <c r="L200" i="10" s="1"/>
  <c r="O200" i="10" s="1"/>
  <c r="J250" i="10"/>
  <c r="K249" i="10"/>
  <c r="N199" i="10"/>
  <c r="N199" i="12" l="1"/>
  <c r="N200" i="10"/>
  <c r="N198" i="13"/>
  <c r="M199" i="13"/>
  <c r="L199" i="13" s="1"/>
  <c r="O199" i="13" s="1"/>
  <c r="J297" i="13"/>
  <c r="K296" i="13"/>
  <c r="M200" i="12"/>
  <c r="L200" i="12" s="1"/>
  <c r="O200" i="12" s="1"/>
  <c r="J238" i="12"/>
  <c r="K237" i="12"/>
  <c r="J249" i="11"/>
  <c r="K248" i="11"/>
  <c r="M200" i="11"/>
  <c r="L200" i="11" s="1"/>
  <c r="O200" i="11" s="1"/>
  <c r="J251" i="10"/>
  <c r="K250" i="10"/>
  <c r="M201" i="10"/>
  <c r="L201" i="10" s="1"/>
  <c r="O201" i="10" s="1"/>
  <c r="N200" i="11" l="1"/>
  <c r="N200" i="12"/>
  <c r="M200" i="13"/>
  <c r="L200" i="13" s="1"/>
  <c r="O200" i="13" s="1"/>
  <c r="J298" i="13"/>
  <c r="K297" i="13"/>
  <c r="N199" i="13"/>
  <c r="J239" i="12"/>
  <c r="K238" i="12"/>
  <c r="M201" i="12"/>
  <c r="L201" i="12" s="1"/>
  <c r="O201" i="12" s="1"/>
  <c r="J250" i="11"/>
  <c r="K249" i="11"/>
  <c r="M201" i="11"/>
  <c r="L201" i="11" s="1"/>
  <c r="O201" i="11" s="1"/>
  <c r="M202" i="10"/>
  <c r="L202" i="10" s="1"/>
  <c r="O202" i="10" s="1"/>
  <c r="N201" i="10"/>
  <c r="J252" i="10"/>
  <c r="K251" i="10"/>
  <c r="N200" i="13" l="1"/>
  <c r="N202" i="10"/>
  <c r="M201" i="13"/>
  <c r="L201" i="13" s="1"/>
  <c r="O201" i="13" s="1"/>
  <c r="J299" i="13"/>
  <c r="K298" i="13"/>
  <c r="M202" i="12"/>
  <c r="L202" i="12" s="1"/>
  <c r="O202" i="12" s="1"/>
  <c r="N201" i="12"/>
  <c r="J240" i="12"/>
  <c r="K239" i="12"/>
  <c r="M202" i="11"/>
  <c r="L202" i="11" s="1"/>
  <c r="O202" i="11" s="1"/>
  <c r="N201" i="11"/>
  <c r="J251" i="11"/>
  <c r="K250" i="11"/>
  <c r="M203" i="10"/>
  <c r="L203" i="10" s="1"/>
  <c r="O203" i="10" s="1"/>
  <c r="J253" i="10"/>
  <c r="K252" i="10"/>
  <c r="N202" i="12" l="1"/>
  <c r="M202" i="13"/>
  <c r="L202" i="13" s="1"/>
  <c r="O202" i="13" s="1"/>
  <c r="J300" i="13"/>
  <c r="K299" i="13"/>
  <c r="N201" i="13"/>
  <c r="J241" i="12"/>
  <c r="K240" i="12"/>
  <c r="M203" i="12"/>
  <c r="L203" i="12" s="1"/>
  <c r="O203" i="12" s="1"/>
  <c r="M203" i="11"/>
  <c r="L203" i="11" s="1"/>
  <c r="O203" i="11" s="1"/>
  <c r="J252" i="11"/>
  <c r="K251" i="11"/>
  <c r="N202" i="11"/>
  <c r="M204" i="10"/>
  <c r="L204" i="10" s="1"/>
  <c r="O204" i="10" s="1"/>
  <c r="J254" i="10"/>
  <c r="K253" i="10"/>
  <c r="N203" i="10"/>
  <c r="N202" i="13" l="1"/>
  <c r="N204" i="10"/>
  <c r="N203" i="12"/>
  <c r="N203" i="11"/>
  <c r="M203" i="13"/>
  <c r="L203" i="13" s="1"/>
  <c r="O203" i="13" s="1"/>
  <c r="J301" i="13"/>
  <c r="K300" i="13"/>
  <c r="J242" i="12"/>
  <c r="K241" i="12"/>
  <c r="M204" i="12"/>
  <c r="L204" i="12" s="1"/>
  <c r="O204" i="12" s="1"/>
  <c r="M204" i="11"/>
  <c r="L204" i="11" s="1"/>
  <c r="O204" i="11" s="1"/>
  <c r="J253" i="11"/>
  <c r="K252" i="11"/>
  <c r="J255" i="10"/>
  <c r="K254" i="10"/>
  <c r="M205" i="10"/>
  <c r="L205" i="10" s="1"/>
  <c r="O205" i="10" s="1"/>
  <c r="N204" i="11" l="1"/>
  <c r="M204" i="13"/>
  <c r="L204" i="13" s="1"/>
  <c r="O204" i="13" s="1"/>
  <c r="J302" i="13"/>
  <c r="K301" i="13"/>
  <c r="N203" i="13"/>
  <c r="M205" i="12"/>
  <c r="L205" i="12" s="1"/>
  <c r="O205" i="12" s="1"/>
  <c r="N204" i="12"/>
  <c r="J243" i="12"/>
  <c r="K242" i="12"/>
  <c r="J254" i="11"/>
  <c r="K253" i="11"/>
  <c r="M205" i="11"/>
  <c r="L205" i="11" s="1"/>
  <c r="O205" i="11" s="1"/>
  <c r="M206" i="10"/>
  <c r="L206" i="10" s="1"/>
  <c r="O206" i="10" s="1"/>
  <c r="N205" i="10"/>
  <c r="J256" i="10"/>
  <c r="K255" i="10"/>
  <c r="N204" i="13" l="1"/>
  <c r="N206" i="10"/>
  <c r="J303" i="13"/>
  <c r="K302" i="13"/>
  <c r="M205" i="13"/>
  <c r="L205" i="13" s="1"/>
  <c r="O205" i="13" s="1"/>
  <c r="M206" i="12"/>
  <c r="L206" i="12" s="1"/>
  <c r="O206" i="12" s="1"/>
  <c r="J244" i="12"/>
  <c r="K243" i="12"/>
  <c r="N205" i="12"/>
  <c r="M206" i="11"/>
  <c r="L206" i="11" s="1"/>
  <c r="O206" i="11" s="1"/>
  <c r="J255" i="11"/>
  <c r="K254" i="11"/>
  <c r="N205" i="11"/>
  <c r="J257" i="10"/>
  <c r="K256" i="10"/>
  <c r="M207" i="10"/>
  <c r="L207" i="10" s="1"/>
  <c r="O207" i="10" s="1"/>
  <c r="N206" i="11" l="1"/>
  <c r="N206" i="12"/>
  <c r="N205" i="13"/>
  <c r="M206" i="13"/>
  <c r="L206" i="13" s="1"/>
  <c r="O206" i="13" s="1"/>
  <c r="J304" i="13"/>
  <c r="K303" i="13"/>
  <c r="J245" i="12"/>
  <c r="K244" i="12"/>
  <c r="M207" i="12"/>
  <c r="L207" i="12" s="1"/>
  <c r="O207" i="12" s="1"/>
  <c r="M207" i="11"/>
  <c r="L207" i="11" s="1"/>
  <c r="O207" i="11" s="1"/>
  <c r="J256" i="11"/>
  <c r="K255" i="11"/>
  <c r="N207" i="10"/>
  <c r="M208" i="10"/>
  <c r="L208" i="10" s="1"/>
  <c r="O208" i="10" s="1"/>
  <c r="J258" i="10"/>
  <c r="K257" i="10"/>
  <c r="N208" i="10" l="1"/>
  <c r="N207" i="11"/>
  <c r="J305" i="13"/>
  <c r="K304" i="13"/>
  <c r="M207" i="13"/>
  <c r="L207" i="13" s="1"/>
  <c r="O207" i="13" s="1"/>
  <c r="N206" i="13"/>
  <c r="M208" i="12"/>
  <c r="L208" i="12" s="1"/>
  <c r="O208" i="12" s="1"/>
  <c r="N207" i="12"/>
  <c r="J246" i="12"/>
  <c r="K245" i="12"/>
  <c r="J257" i="11"/>
  <c r="K256" i="11"/>
  <c r="M208" i="11"/>
  <c r="L208" i="11" s="1"/>
  <c r="O208" i="11" s="1"/>
  <c r="M209" i="10"/>
  <c r="L209" i="10" s="1"/>
  <c r="O209" i="10" s="1"/>
  <c r="J259" i="10"/>
  <c r="K258" i="10"/>
  <c r="N208" i="12" l="1"/>
  <c r="N208" i="11"/>
  <c r="N207" i="13"/>
  <c r="J306" i="13"/>
  <c r="K305" i="13"/>
  <c r="M208" i="13"/>
  <c r="L208" i="13" s="1"/>
  <c r="O208" i="13" s="1"/>
  <c r="M209" i="12"/>
  <c r="L209" i="12" s="1"/>
  <c r="O209" i="12" s="1"/>
  <c r="J247" i="12"/>
  <c r="K246" i="12"/>
  <c r="J258" i="11"/>
  <c r="K257" i="11"/>
  <c r="M209" i="11"/>
  <c r="L209" i="11" s="1"/>
  <c r="O209" i="11" s="1"/>
  <c r="M210" i="10"/>
  <c r="L210" i="10" s="1"/>
  <c r="O210" i="10" s="1"/>
  <c r="J260" i="10"/>
  <c r="K259" i="10"/>
  <c r="N209" i="10"/>
  <c r="N210" i="10" l="1"/>
  <c r="M209" i="13"/>
  <c r="L209" i="13" s="1"/>
  <c r="O209" i="13" s="1"/>
  <c r="N208" i="13"/>
  <c r="J307" i="13"/>
  <c r="K306" i="13"/>
  <c r="M210" i="12"/>
  <c r="L210" i="12" s="1"/>
  <c r="O210" i="12" s="1"/>
  <c r="J248" i="12"/>
  <c r="K247" i="12"/>
  <c r="N209" i="12"/>
  <c r="M210" i="11"/>
  <c r="L210" i="11" s="1"/>
  <c r="O210" i="11" s="1"/>
  <c r="N209" i="11"/>
  <c r="J259" i="11"/>
  <c r="K258" i="11"/>
  <c r="M211" i="10"/>
  <c r="L211" i="10" s="1"/>
  <c r="O211" i="10" s="1"/>
  <c r="J261" i="10"/>
  <c r="K260" i="10"/>
  <c r="N210" i="12" l="1"/>
  <c r="N211" i="10"/>
  <c r="M210" i="13"/>
  <c r="L210" i="13" s="1"/>
  <c r="O210" i="13" s="1"/>
  <c r="J308" i="13"/>
  <c r="K307" i="13"/>
  <c r="N209" i="13"/>
  <c r="M211" i="12"/>
  <c r="L211" i="12" s="1"/>
  <c r="O211" i="12" s="1"/>
  <c r="J249" i="12"/>
  <c r="K248" i="12"/>
  <c r="M211" i="11"/>
  <c r="L211" i="11" s="1"/>
  <c r="O211" i="11" s="1"/>
  <c r="J260" i="11"/>
  <c r="K259" i="11"/>
  <c r="N210" i="11"/>
  <c r="M212" i="10"/>
  <c r="L212" i="10" s="1"/>
  <c r="O212" i="10" s="1"/>
  <c r="J262" i="10"/>
  <c r="K261" i="10"/>
  <c r="N211" i="12" l="1"/>
  <c r="N210" i="13"/>
  <c r="N211" i="11"/>
  <c r="N212" i="10"/>
  <c r="M211" i="13"/>
  <c r="L211" i="13" s="1"/>
  <c r="O211" i="13" s="1"/>
  <c r="J309" i="13"/>
  <c r="K308" i="13"/>
  <c r="J250" i="12"/>
  <c r="K249" i="12"/>
  <c r="M212" i="12"/>
  <c r="L212" i="12" s="1"/>
  <c r="O212" i="12" s="1"/>
  <c r="M212" i="11"/>
  <c r="L212" i="11" s="1"/>
  <c r="O212" i="11" s="1"/>
  <c r="J261" i="11"/>
  <c r="K260" i="11"/>
  <c r="M213" i="10"/>
  <c r="L213" i="10" s="1"/>
  <c r="O213" i="10" s="1"/>
  <c r="J263" i="10"/>
  <c r="K262" i="10"/>
  <c r="N212" i="11" l="1"/>
  <c r="N213" i="10"/>
  <c r="M212" i="13"/>
  <c r="L212" i="13" s="1"/>
  <c r="O212" i="13" s="1"/>
  <c r="J310" i="13"/>
  <c r="K309" i="13"/>
  <c r="N211" i="13"/>
  <c r="M213" i="12"/>
  <c r="L213" i="12" s="1"/>
  <c r="O213" i="12" s="1"/>
  <c r="N212" i="12"/>
  <c r="J251" i="12"/>
  <c r="K250" i="12"/>
  <c r="J262" i="11"/>
  <c r="K261" i="11"/>
  <c r="M213" i="11"/>
  <c r="L213" i="11" s="1"/>
  <c r="O213" i="11" s="1"/>
  <c r="M214" i="10"/>
  <c r="L214" i="10" s="1"/>
  <c r="O214" i="10" s="1"/>
  <c r="J264" i="10"/>
  <c r="K263" i="10"/>
  <c r="N214" i="10" l="1"/>
  <c r="N212" i="13"/>
  <c r="J311" i="13"/>
  <c r="K310" i="13"/>
  <c r="M213" i="13"/>
  <c r="L213" i="13" s="1"/>
  <c r="O213" i="13" s="1"/>
  <c r="M214" i="12"/>
  <c r="L214" i="12" s="1"/>
  <c r="O214" i="12" s="1"/>
  <c r="J252" i="12"/>
  <c r="K251" i="12"/>
  <c r="N213" i="12"/>
  <c r="M214" i="11"/>
  <c r="L214" i="11" s="1"/>
  <c r="O214" i="11" s="1"/>
  <c r="J263" i="11"/>
  <c r="K262" i="11"/>
  <c r="N213" i="11"/>
  <c r="J265" i="10"/>
  <c r="K264" i="10"/>
  <c r="M215" i="10"/>
  <c r="L215" i="10" s="1"/>
  <c r="O215" i="10" s="1"/>
  <c r="N214" i="12" l="1"/>
  <c r="N215" i="10"/>
  <c r="N214" i="11"/>
  <c r="M214" i="13"/>
  <c r="L214" i="13" s="1"/>
  <c r="O214" i="13" s="1"/>
  <c r="N213" i="13"/>
  <c r="J312" i="13"/>
  <c r="K311" i="13"/>
  <c r="M215" i="12"/>
  <c r="L215" i="12" s="1"/>
  <c r="O215" i="12" s="1"/>
  <c r="J253" i="12"/>
  <c r="K252" i="12"/>
  <c r="M215" i="11"/>
  <c r="L215" i="11" s="1"/>
  <c r="O215" i="11" s="1"/>
  <c r="J264" i="11"/>
  <c r="K263" i="11"/>
  <c r="M216" i="10"/>
  <c r="L216" i="10" s="1"/>
  <c r="O216" i="10" s="1"/>
  <c r="J266" i="10"/>
  <c r="K265" i="10"/>
  <c r="N214" i="13" l="1"/>
  <c r="N215" i="11"/>
  <c r="N215" i="12"/>
  <c r="N216" i="10"/>
  <c r="J313" i="13"/>
  <c r="K312" i="13"/>
  <c r="M215" i="13"/>
  <c r="L215" i="13" s="1"/>
  <c r="O215" i="13" s="1"/>
  <c r="M216" i="12"/>
  <c r="L216" i="12" s="1"/>
  <c r="O216" i="12" s="1"/>
  <c r="J254" i="12"/>
  <c r="K253" i="12"/>
  <c r="J265" i="11"/>
  <c r="K264" i="11"/>
  <c r="M216" i="11"/>
  <c r="L216" i="11" s="1"/>
  <c r="O216" i="11" s="1"/>
  <c r="M217" i="10"/>
  <c r="L217" i="10" s="1"/>
  <c r="O217" i="10" s="1"/>
  <c r="J267" i="10"/>
  <c r="K266" i="10"/>
  <c r="N216" i="12" l="1"/>
  <c r="N215" i="13"/>
  <c r="N216" i="11"/>
  <c r="J314" i="13"/>
  <c r="K313" i="13"/>
  <c r="M216" i="13"/>
  <c r="L216" i="13" s="1"/>
  <c r="O216" i="13" s="1"/>
  <c r="M217" i="12"/>
  <c r="L217" i="12" s="1"/>
  <c r="O217" i="12" s="1"/>
  <c r="J255" i="12"/>
  <c r="K254" i="12"/>
  <c r="J266" i="11"/>
  <c r="K265" i="11"/>
  <c r="M217" i="11"/>
  <c r="L217" i="11" s="1"/>
  <c r="O217" i="11" s="1"/>
  <c r="M218" i="10"/>
  <c r="L218" i="10" s="1"/>
  <c r="O218" i="10" s="1"/>
  <c r="N217" i="10"/>
  <c r="J268" i="10"/>
  <c r="K267" i="10"/>
  <c r="N218" i="10" l="1"/>
  <c r="M217" i="13"/>
  <c r="L217" i="13" s="1"/>
  <c r="O217" i="13" s="1"/>
  <c r="N216" i="13"/>
  <c r="J315" i="13"/>
  <c r="K314" i="13"/>
  <c r="M218" i="12"/>
  <c r="L218" i="12" s="1"/>
  <c r="O218" i="12" s="1"/>
  <c r="J256" i="12"/>
  <c r="K255" i="12"/>
  <c r="N217" i="12"/>
  <c r="M218" i="11"/>
  <c r="L218" i="11" s="1"/>
  <c r="O218" i="11" s="1"/>
  <c r="N217" i="11"/>
  <c r="J267" i="11"/>
  <c r="K266" i="11"/>
  <c r="M219" i="10"/>
  <c r="L219" i="10" s="1"/>
  <c r="O219" i="10" s="1"/>
  <c r="J269" i="10"/>
  <c r="K268" i="10"/>
  <c r="N218" i="12" l="1"/>
  <c r="M218" i="13"/>
  <c r="L218" i="13" s="1"/>
  <c r="O218" i="13" s="1"/>
  <c r="J316" i="13"/>
  <c r="K315" i="13"/>
  <c r="N217" i="13"/>
  <c r="J257" i="12"/>
  <c r="K256" i="12"/>
  <c r="M219" i="12"/>
  <c r="L219" i="12" s="1"/>
  <c r="O219" i="12" s="1"/>
  <c r="M219" i="11"/>
  <c r="L219" i="11" s="1"/>
  <c r="O219" i="11" s="1"/>
  <c r="J268" i="11"/>
  <c r="K267" i="11"/>
  <c r="N218" i="11"/>
  <c r="M220" i="10"/>
  <c r="L220" i="10" s="1"/>
  <c r="O220" i="10" s="1"/>
  <c r="J270" i="10"/>
  <c r="K269" i="10"/>
  <c r="N219" i="10"/>
  <c r="N219" i="11" l="1"/>
  <c r="N218" i="13"/>
  <c r="N220" i="10"/>
  <c r="J317" i="13"/>
  <c r="K316" i="13"/>
  <c r="M219" i="13"/>
  <c r="L219" i="13" s="1"/>
  <c r="O219" i="13" s="1"/>
  <c r="M220" i="12"/>
  <c r="L220" i="12" s="1"/>
  <c r="O220" i="12" s="1"/>
  <c r="N219" i="12"/>
  <c r="J258" i="12"/>
  <c r="K257" i="12"/>
  <c r="M220" i="11"/>
  <c r="L220" i="11" s="1"/>
  <c r="O220" i="11" s="1"/>
  <c r="J269" i="11"/>
  <c r="K268" i="11"/>
  <c r="J271" i="10"/>
  <c r="K270" i="10"/>
  <c r="M221" i="10"/>
  <c r="L221" i="10" s="1"/>
  <c r="O221" i="10" s="1"/>
  <c r="N220" i="12" l="1"/>
  <c r="N220" i="11"/>
  <c r="M220" i="13"/>
  <c r="L220" i="13" s="1"/>
  <c r="O220" i="13" s="1"/>
  <c r="J318" i="13"/>
  <c r="K317" i="13"/>
  <c r="N219" i="13"/>
  <c r="J259" i="12"/>
  <c r="K258" i="12"/>
  <c r="M221" i="12"/>
  <c r="L221" i="12" s="1"/>
  <c r="O221" i="12" s="1"/>
  <c r="J270" i="11"/>
  <c r="K269" i="11"/>
  <c r="M221" i="11"/>
  <c r="L221" i="11" s="1"/>
  <c r="O221" i="11" s="1"/>
  <c r="M222" i="10"/>
  <c r="L222" i="10" s="1"/>
  <c r="O222" i="10" s="1"/>
  <c r="N221" i="10"/>
  <c r="J272" i="10"/>
  <c r="K271" i="10"/>
  <c r="N220" i="13" l="1"/>
  <c r="N221" i="12"/>
  <c r="J319" i="13"/>
  <c r="K318" i="13"/>
  <c r="M221" i="13"/>
  <c r="L221" i="13" s="1"/>
  <c r="O221" i="13" s="1"/>
  <c r="J260" i="12"/>
  <c r="K259" i="12"/>
  <c r="M222" i="12"/>
  <c r="L222" i="12" s="1"/>
  <c r="O222" i="12" s="1"/>
  <c r="M222" i="11"/>
  <c r="L222" i="11" s="1"/>
  <c r="O222" i="11" s="1"/>
  <c r="J271" i="11"/>
  <c r="K270" i="11"/>
  <c r="N221" i="11"/>
  <c r="M223" i="10"/>
  <c r="L223" i="10" s="1"/>
  <c r="O223" i="10" s="1"/>
  <c r="J273" i="10"/>
  <c r="K272" i="10"/>
  <c r="N222" i="10"/>
  <c r="N223" i="10" l="1"/>
  <c r="N222" i="11"/>
  <c r="M222" i="13"/>
  <c r="L222" i="13" s="1"/>
  <c r="O222" i="13" s="1"/>
  <c r="J320" i="13"/>
  <c r="K319" i="13"/>
  <c r="N221" i="13"/>
  <c r="M223" i="12"/>
  <c r="L223" i="12" s="1"/>
  <c r="O223" i="12" s="1"/>
  <c r="N222" i="12"/>
  <c r="J261" i="12"/>
  <c r="K260" i="12"/>
  <c r="M223" i="11"/>
  <c r="L223" i="11" s="1"/>
  <c r="O223" i="11" s="1"/>
  <c r="J272" i="11"/>
  <c r="K271" i="11"/>
  <c r="M224" i="10"/>
  <c r="L224" i="10" s="1"/>
  <c r="O224" i="10" s="1"/>
  <c r="J274" i="10"/>
  <c r="K273" i="10"/>
  <c r="N222" i="13" l="1"/>
  <c r="N223" i="11"/>
  <c r="J321" i="13"/>
  <c r="K320" i="13"/>
  <c r="M223" i="13"/>
  <c r="L223" i="13" s="1"/>
  <c r="O223" i="13" s="1"/>
  <c r="M224" i="12"/>
  <c r="L224" i="12" s="1"/>
  <c r="O224" i="12" s="1"/>
  <c r="J262" i="12"/>
  <c r="K261" i="12"/>
  <c r="N223" i="12"/>
  <c r="J273" i="11"/>
  <c r="K272" i="11"/>
  <c r="M224" i="11"/>
  <c r="L224" i="11" s="1"/>
  <c r="O224" i="11" s="1"/>
  <c r="M225" i="10"/>
  <c r="L225" i="10" s="1"/>
  <c r="O225" i="10" s="1"/>
  <c r="J275" i="10"/>
  <c r="K274" i="10"/>
  <c r="N224" i="10"/>
  <c r="N224" i="11" l="1"/>
  <c r="N224" i="12"/>
  <c r="N225" i="10"/>
  <c r="M224" i="13"/>
  <c r="L224" i="13" s="1"/>
  <c r="O224" i="13" s="1"/>
  <c r="J322" i="13"/>
  <c r="K321" i="13"/>
  <c r="N223" i="13"/>
  <c r="M225" i="12"/>
  <c r="L225" i="12" s="1"/>
  <c r="O225" i="12" s="1"/>
  <c r="J263" i="12"/>
  <c r="K262" i="12"/>
  <c r="J274" i="11"/>
  <c r="K273" i="11"/>
  <c r="M225" i="11"/>
  <c r="L225" i="11" s="1"/>
  <c r="O225" i="11" s="1"/>
  <c r="J276" i="10"/>
  <c r="K275" i="10"/>
  <c r="M226" i="10"/>
  <c r="L226" i="10" s="1"/>
  <c r="O226" i="10" s="1"/>
  <c r="N226" i="10" l="1"/>
  <c r="N224" i="13"/>
  <c r="N225" i="12"/>
  <c r="M225" i="13"/>
  <c r="L225" i="13" s="1"/>
  <c r="O225" i="13" s="1"/>
  <c r="J323" i="13"/>
  <c r="K322" i="13"/>
  <c r="M226" i="12"/>
  <c r="L226" i="12" s="1"/>
  <c r="O226" i="12" s="1"/>
  <c r="J264" i="12"/>
  <c r="K263" i="12"/>
  <c r="M226" i="11"/>
  <c r="L226" i="11" s="1"/>
  <c r="O226" i="11" s="1"/>
  <c r="N225" i="11"/>
  <c r="J275" i="11"/>
  <c r="K274" i="11"/>
  <c r="M227" i="10"/>
  <c r="L227" i="10" s="1"/>
  <c r="O227" i="10" s="1"/>
  <c r="J277" i="10"/>
  <c r="K276" i="10"/>
  <c r="N225" i="13" l="1"/>
  <c r="N227" i="10"/>
  <c r="M226" i="13"/>
  <c r="L226" i="13" s="1"/>
  <c r="O226" i="13" s="1"/>
  <c r="J324" i="13"/>
  <c r="K323" i="13"/>
  <c r="M227" i="12"/>
  <c r="L227" i="12" s="1"/>
  <c r="O227" i="12" s="1"/>
  <c r="J265" i="12"/>
  <c r="K264" i="12"/>
  <c r="N226" i="12"/>
  <c r="M227" i="11"/>
  <c r="L227" i="11" s="1"/>
  <c r="O227" i="11" s="1"/>
  <c r="J276" i="11"/>
  <c r="K275" i="11"/>
  <c r="N226" i="11"/>
  <c r="M228" i="10"/>
  <c r="L228" i="10" s="1"/>
  <c r="O228" i="10" s="1"/>
  <c r="J278" i="10"/>
  <c r="K277" i="10"/>
  <c r="N228" i="10" l="1"/>
  <c r="N226" i="13"/>
  <c r="N227" i="12"/>
  <c r="N227" i="11"/>
  <c r="M227" i="13"/>
  <c r="L227" i="13" s="1"/>
  <c r="O227" i="13" s="1"/>
  <c r="J325" i="13"/>
  <c r="K324" i="13"/>
  <c r="M228" i="12"/>
  <c r="L228" i="12" s="1"/>
  <c r="O228" i="12" s="1"/>
  <c r="J266" i="12"/>
  <c r="K265" i="12"/>
  <c r="M228" i="11"/>
  <c r="L228" i="11" s="1"/>
  <c r="O228" i="11" s="1"/>
  <c r="J277" i="11"/>
  <c r="K276" i="11"/>
  <c r="M229" i="10"/>
  <c r="L229" i="10" s="1"/>
  <c r="O229" i="10" s="1"/>
  <c r="J279" i="10"/>
  <c r="K278" i="10"/>
  <c r="N229" i="10" l="1"/>
  <c r="N228" i="11"/>
  <c r="N227" i="13"/>
  <c r="N228" i="12"/>
  <c r="M228" i="13"/>
  <c r="L228" i="13" s="1"/>
  <c r="O228" i="13" s="1"/>
  <c r="J326" i="13"/>
  <c r="K325" i="13"/>
  <c r="J267" i="12"/>
  <c r="K266" i="12"/>
  <c r="M229" i="12"/>
  <c r="L229" i="12" s="1"/>
  <c r="O229" i="12" s="1"/>
  <c r="J278" i="11"/>
  <c r="K277" i="11"/>
  <c r="M229" i="11"/>
  <c r="L229" i="11" s="1"/>
  <c r="O229" i="11" s="1"/>
  <c r="J280" i="10"/>
  <c r="K279" i="10"/>
  <c r="M230" i="10"/>
  <c r="L230" i="10" s="1"/>
  <c r="O230" i="10" s="1"/>
  <c r="N230" i="10" l="1"/>
  <c r="N228" i="13"/>
  <c r="M229" i="13"/>
  <c r="L229" i="13" s="1"/>
  <c r="O229" i="13" s="1"/>
  <c r="J327" i="13"/>
  <c r="K326" i="13"/>
  <c r="M230" i="12"/>
  <c r="L230" i="12" s="1"/>
  <c r="O230" i="12" s="1"/>
  <c r="N229" i="12"/>
  <c r="N230" i="12" s="1"/>
  <c r="J268" i="12"/>
  <c r="K267" i="12"/>
  <c r="M230" i="11"/>
  <c r="L230" i="11" s="1"/>
  <c r="O230" i="11" s="1"/>
  <c r="J279" i="11"/>
  <c r="K278" i="11"/>
  <c r="N229" i="11"/>
  <c r="M231" i="10"/>
  <c r="L231" i="10" s="1"/>
  <c r="O231" i="10" s="1"/>
  <c r="J281" i="10"/>
  <c r="K280" i="10"/>
  <c r="N229" i="13" l="1"/>
  <c r="N230" i="11"/>
  <c r="M230" i="13"/>
  <c r="L230" i="13" s="1"/>
  <c r="O230" i="13" s="1"/>
  <c r="J328" i="13"/>
  <c r="K327" i="13"/>
  <c r="M231" i="12"/>
  <c r="L231" i="12" s="1"/>
  <c r="O231" i="12" s="1"/>
  <c r="J269" i="12"/>
  <c r="K268" i="12"/>
  <c r="M231" i="11"/>
  <c r="L231" i="11" s="1"/>
  <c r="O231" i="11" s="1"/>
  <c r="J280" i="11"/>
  <c r="K279" i="11"/>
  <c r="M232" i="10"/>
  <c r="L232" i="10" s="1"/>
  <c r="O232" i="10" s="1"/>
  <c r="N231" i="10"/>
  <c r="J282" i="10"/>
  <c r="K281" i="10"/>
  <c r="N230" i="13" l="1"/>
  <c r="N231" i="11"/>
  <c r="M231" i="13"/>
  <c r="L231" i="13" s="1"/>
  <c r="O231" i="13" s="1"/>
  <c r="J329" i="13"/>
  <c r="K328" i="13"/>
  <c r="M232" i="12"/>
  <c r="L232" i="12" s="1"/>
  <c r="O232" i="12" s="1"/>
  <c r="J270" i="12"/>
  <c r="K269" i="12"/>
  <c r="N231" i="12"/>
  <c r="J281" i="11"/>
  <c r="K280" i="11"/>
  <c r="M232" i="11"/>
  <c r="L232" i="11" s="1"/>
  <c r="O232" i="11" s="1"/>
  <c r="M233" i="10"/>
  <c r="L233" i="10" s="1"/>
  <c r="O233" i="10" s="1"/>
  <c r="J283" i="10"/>
  <c r="K282" i="10"/>
  <c r="N232" i="10"/>
  <c r="N231" i="13" l="1"/>
  <c r="N232" i="12"/>
  <c r="N233" i="10"/>
  <c r="M232" i="13"/>
  <c r="L232" i="13" s="1"/>
  <c r="O232" i="13" s="1"/>
  <c r="J330" i="13"/>
  <c r="K329" i="13"/>
  <c r="J271" i="12"/>
  <c r="K270" i="12"/>
  <c r="M233" i="12"/>
  <c r="L233" i="12" s="1"/>
  <c r="O233" i="12" s="1"/>
  <c r="M233" i="11"/>
  <c r="L233" i="11" s="1"/>
  <c r="O233" i="11" s="1"/>
  <c r="N232" i="11"/>
  <c r="J282" i="11"/>
  <c r="K281" i="11"/>
  <c r="J284" i="10"/>
  <c r="K283" i="10"/>
  <c r="M234" i="10"/>
  <c r="L234" i="10" s="1"/>
  <c r="O234" i="10" s="1"/>
  <c r="N232" i="13" l="1"/>
  <c r="N233" i="11"/>
  <c r="M233" i="13"/>
  <c r="L233" i="13" s="1"/>
  <c r="O233" i="13" s="1"/>
  <c r="J331" i="13"/>
  <c r="K330" i="13"/>
  <c r="M234" i="12"/>
  <c r="L234" i="12" s="1"/>
  <c r="O234" i="12" s="1"/>
  <c r="J272" i="12"/>
  <c r="K271" i="12"/>
  <c r="N233" i="12"/>
  <c r="J283" i="11"/>
  <c r="K282" i="11"/>
  <c r="M234" i="11"/>
  <c r="L234" i="11" s="1"/>
  <c r="O234" i="11" s="1"/>
  <c r="M235" i="10"/>
  <c r="L235" i="10" s="1"/>
  <c r="O235" i="10" s="1"/>
  <c r="N234" i="10"/>
  <c r="J285" i="10"/>
  <c r="K284" i="10"/>
  <c r="N234" i="11" l="1"/>
  <c r="N233" i="13"/>
  <c r="N234" i="12"/>
  <c r="M234" i="13"/>
  <c r="L234" i="13" s="1"/>
  <c r="O234" i="13" s="1"/>
  <c r="J332" i="13"/>
  <c r="K331" i="13"/>
  <c r="J273" i="12"/>
  <c r="K272" i="12"/>
  <c r="M235" i="12"/>
  <c r="L235" i="12" s="1"/>
  <c r="O235" i="12" s="1"/>
  <c r="M235" i="11"/>
  <c r="L235" i="11" s="1"/>
  <c r="O235" i="11" s="1"/>
  <c r="J284" i="11"/>
  <c r="K283" i="11"/>
  <c r="M236" i="10"/>
  <c r="L236" i="10" s="1"/>
  <c r="O236" i="10" s="1"/>
  <c r="N235" i="10"/>
  <c r="J286" i="10"/>
  <c r="K285" i="10"/>
  <c r="N234" i="13" l="1"/>
  <c r="N235" i="11"/>
  <c r="M235" i="13"/>
  <c r="L235" i="13" s="1"/>
  <c r="O235" i="13" s="1"/>
  <c r="J333" i="13"/>
  <c r="K332" i="13"/>
  <c r="M236" i="12"/>
  <c r="L236" i="12" s="1"/>
  <c r="O236" i="12" s="1"/>
  <c r="N235" i="12"/>
  <c r="N236" i="12" s="1"/>
  <c r="J274" i="12"/>
  <c r="K273" i="12"/>
  <c r="M236" i="11"/>
  <c r="L236" i="11" s="1"/>
  <c r="O236" i="11"/>
  <c r="J285" i="11"/>
  <c r="K284" i="11"/>
  <c r="M237" i="10"/>
  <c r="L237" i="10" s="1"/>
  <c r="O237" i="10" s="1"/>
  <c r="J287" i="10"/>
  <c r="K286" i="10"/>
  <c r="N236" i="10"/>
  <c r="N235" i="13" l="1"/>
  <c r="N237" i="10"/>
  <c r="M236" i="13"/>
  <c r="L236" i="13" s="1"/>
  <c r="O236" i="13" s="1"/>
  <c r="J334" i="13"/>
  <c r="K333" i="13"/>
  <c r="J275" i="12"/>
  <c r="K274" i="12"/>
  <c r="M237" i="12"/>
  <c r="L237" i="12" s="1"/>
  <c r="O237" i="12" s="1"/>
  <c r="M237" i="11"/>
  <c r="L237" i="11" s="1"/>
  <c r="O237" i="11" s="1"/>
  <c r="J286" i="11"/>
  <c r="K285" i="11"/>
  <c r="N236" i="11"/>
  <c r="J288" i="10"/>
  <c r="K287" i="10"/>
  <c r="M238" i="10"/>
  <c r="L238" i="10" s="1"/>
  <c r="O238" i="10" s="1"/>
  <c r="N238" i="10" l="1"/>
  <c r="N236" i="13"/>
  <c r="N237" i="12"/>
  <c r="N237" i="11"/>
  <c r="M237" i="13"/>
  <c r="L237" i="13" s="1"/>
  <c r="O237" i="13" s="1"/>
  <c r="J335" i="13"/>
  <c r="K334" i="13"/>
  <c r="M238" i="12"/>
  <c r="L238" i="12" s="1"/>
  <c r="O238" i="12" s="1"/>
  <c r="J276" i="12"/>
  <c r="K275" i="12"/>
  <c r="M238" i="11"/>
  <c r="L238" i="11" s="1"/>
  <c r="O238" i="11" s="1"/>
  <c r="J287" i="11"/>
  <c r="K286" i="11"/>
  <c r="M239" i="10"/>
  <c r="L239" i="10" s="1"/>
  <c r="O239" i="10" s="1"/>
  <c r="J289" i="10"/>
  <c r="K288" i="10"/>
  <c r="N238" i="12" l="1"/>
  <c r="N237" i="13"/>
  <c r="M238" i="13"/>
  <c r="L238" i="13" s="1"/>
  <c r="O238" i="13" s="1"/>
  <c r="J336" i="13"/>
  <c r="K335" i="13"/>
  <c r="J277" i="12"/>
  <c r="K276" i="12"/>
  <c r="M239" i="12"/>
  <c r="L239" i="12" s="1"/>
  <c r="O239" i="12" s="1"/>
  <c r="M239" i="11"/>
  <c r="L239" i="11" s="1"/>
  <c r="O239" i="11" s="1"/>
  <c r="J288" i="11"/>
  <c r="K287" i="11"/>
  <c r="N238" i="11"/>
  <c r="M240" i="10"/>
  <c r="L240" i="10" s="1"/>
  <c r="O240" i="10" s="1"/>
  <c r="N239" i="10"/>
  <c r="J290" i="10"/>
  <c r="K289" i="10"/>
  <c r="N239" i="11" l="1"/>
  <c r="N238" i="13"/>
  <c r="J337" i="13"/>
  <c r="K336" i="13"/>
  <c r="M239" i="13"/>
  <c r="L239" i="13" s="1"/>
  <c r="O239" i="13" s="1"/>
  <c r="M240" i="12"/>
  <c r="L240" i="12" s="1"/>
  <c r="O240" i="12" s="1"/>
  <c r="N239" i="12"/>
  <c r="J278" i="12"/>
  <c r="K277" i="12"/>
  <c r="J289" i="11"/>
  <c r="K288" i="11"/>
  <c r="M240" i="11"/>
  <c r="L240" i="11" s="1"/>
  <c r="O240" i="11" s="1"/>
  <c r="M241" i="10"/>
  <c r="L241" i="10" s="1"/>
  <c r="O241" i="10" s="1"/>
  <c r="N240" i="10"/>
  <c r="J291" i="10"/>
  <c r="K290" i="10"/>
  <c r="N240" i="12" l="1"/>
  <c r="M240" i="13"/>
  <c r="L240" i="13" s="1"/>
  <c r="O240" i="13" s="1"/>
  <c r="J338" i="13"/>
  <c r="K337" i="13"/>
  <c r="N239" i="13"/>
  <c r="J279" i="12"/>
  <c r="K278" i="12"/>
  <c r="M241" i="12"/>
  <c r="L241" i="12" s="1"/>
  <c r="O241" i="12" s="1"/>
  <c r="M241" i="11"/>
  <c r="L241" i="11" s="1"/>
  <c r="O241" i="11" s="1"/>
  <c r="N240" i="11"/>
  <c r="J290" i="11"/>
  <c r="K289" i="11"/>
  <c r="M242" i="10"/>
  <c r="L242" i="10" s="1"/>
  <c r="O242" i="10" s="1"/>
  <c r="J292" i="10"/>
  <c r="K291" i="10"/>
  <c r="N241" i="10"/>
  <c r="N241" i="11" l="1"/>
  <c r="N241" i="12"/>
  <c r="N240" i="13"/>
  <c r="N242" i="10"/>
  <c r="J339" i="13"/>
  <c r="K338" i="13"/>
  <c r="M241" i="13"/>
  <c r="L241" i="13" s="1"/>
  <c r="O241" i="13" s="1"/>
  <c r="J280" i="12"/>
  <c r="K279" i="12"/>
  <c r="M242" i="12"/>
  <c r="L242" i="12" s="1"/>
  <c r="O242" i="12" s="1"/>
  <c r="J291" i="11"/>
  <c r="K290" i="11"/>
  <c r="M242" i="11"/>
  <c r="L242" i="11" s="1"/>
  <c r="O242" i="11" s="1"/>
  <c r="M243" i="10"/>
  <c r="L243" i="10" s="1"/>
  <c r="O243" i="10" s="1"/>
  <c r="J293" i="10"/>
  <c r="K292" i="10"/>
  <c r="N243" i="10" l="1"/>
  <c r="M242" i="13"/>
  <c r="L242" i="13" s="1"/>
  <c r="O242" i="13" s="1"/>
  <c r="J340" i="13"/>
  <c r="K339" i="13"/>
  <c r="N241" i="13"/>
  <c r="M243" i="12"/>
  <c r="L243" i="12" s="1"/>
  <c r="O243" i="12" s="1"/>
  <c r="N242" i="12"/>
  <c r="J281" i="12"/>
  <c r="K280" i="12"/>
  <c r="M243" i="11"/>
  <c r="L243" i="11" s="1"/>
  <c r="O243" i="11" s="1"/>
  <c r="N242" i="11"/>
  <c r="J292" i="11"/>
  <c r="K291" i="11"/>
  <c r="M244" i="10"/>
  <c r="L244" i="10" s="1"/>
  <c r="O244" i="10" s="1"/>
  <c r="J294" i="10"/>
  <c r="K293" i="10"/>
  <c r="N242" i="13" l="1"/>
  <c r="N243" i="11"/>
  <c r="N244" i="10"/>
  <c r="M243" i="13"/>
  <c r="L243" i="13" s="1"/>
  <c r="O243" i="13" s="1"/>
  <c r="J341" i="13"/>
  <c r="K340" i="13"/>
  <c r="M244" i="12"/>
  <c r="L244" i="12" s="1"/>
  <c r="O244" i="12" s="1"/>
  <c r="N243" i="12"/>
  <c r="J282" i="12"/>
  <c r="K281" i="12"/>
  <c r="J293" i="11"/>
  <c r="K292" i="11"/>
  <c r="M244" i="11"/>
  <c r="L244" i="11" s="1"/>
  <c r="O244" i="11" s="1"/>
  <c r="M245" i="10"/>
  <c r="L245" i="10" s="1"/>
  <c r="O245" i="10" s="1"/>
  <c r="J295" i="10"/>
  <c r="K294" i="10"/>
  <c r="N244" i="12" l="1"/>
  <c r="N245" i="10"/>
  <c r="N243" i="13"/>
  <c r="N244" i="11"/>
  <c r="M244" i="13"/>
  <c r="L244" i="13" s="1"/>
  <c r="O244" i="13" s="1"/>
  <c r="J342" i="13"/>
  <c r="K341" i="13"/>
  <c r="M245" i="12"/>
  <c r="L245" i="12" s="1"/>
  <c r="O245" i="12" s="1"/>
  <c r="J283" i="12"/>
  <c r="K282" i="12"/>
  <c r="J294" i="11"/>
  <c r="K293" i="11"/>
  <c r="M245" i="11"/>
  <c r="L245" i="11" s="1"/>
  <c r="O245" i="11" s="1"/>
  <c r="M246" i="10"/>
  <c r="L246" i="10" s="1"/>
  <c r="O246" i="10" s="1"/>
  <c r="J296" i="10"/>
  <c r="K295" i="10"/>
  <c r="N246" i="10" l="1"/>
  <c r="N244" i="13"/>
  <c r="M245" i="13"/>
  <c r="L245" i="13" s="1"/>
  <c r="O245" i="13" s="1"/>
  <c r="J343" i="13"/>
  <c r="K342" i="13"/>
  <c r="M246" i="12"/>
  <c r="L246" i="12" s="1"/>
  <c r="O246" i="12" s="1"/>
  <c r="J284" i="12"/>
  <c r="K283" i="12"/>
  <c r="N245" i="12"/>
  <c r="M246" i="11"/>
  <c r="L246" i="11" s="1"/>
  <c r="O246" i="11" s="1"/>
  <c r="N245" i="11"/>
  <c r="J295" i="11"/>
  <c r="K294" i="11"/>
  <c r="M247" i="10"/>
  <c r="L247" i="10" s="1"/>
  <c r="O247" i="10" s="1"/>
  <c r="J297" i="10"/>
  <c r="K296" i="10"/>
  <c r="N245" i="13" l="1"/>
  <c r="N246" i="12"/>
  <c r="N247" i="10"/>
  <c r="J344" i="13"/>
  <c r="K343" i="13"/>
  <c r="M246" i="13"/>
  <c r="L246" i="13" s="1"/>
  <c r="O246" i="13" s="1"/>
  <c r="J285" i="12"/>
  <c r="K284" i="12"/>
  <c r="M247" i="12"/>
  <c r="L247" i="12" s="1"/>
  <c r="O247" i="12" s="1"/>
  <c r="M247" i="11"/>
  <c r="L247" i="11" s="1"/>
  <c r="O247" i="11" s="1"/>
  <c r="J296" i="11"/>
  <c r="K295" i="11"/>
  <c r="N246" i="11"/>
  <c r="M248" i="10"/>
  <c r="L248" i="10" s="1"/>
  <c r="O248" i="10" s="1"/>
  <c r="J298" i="10"/>
  <c r="K297" i="10"/>
  <c r="N246" i="13" l="1"/>
  <c r="N247" i="11"/>
  <c r="M247" i="13"/>
  <c r="L247" i="13" s="1"/>
  <c r="O247" i="13" s="1"/>
  <c r="J345" i="13"/>
  <c r="K344" i="13"/>
  <c r="M248" i="12"/>
  <c r="L248" i="12" s="1"/>
  <c r="O248" i="12" s="1"/>
  <c r="N247" i="12"/>
  <c r="J286" i="12"/>
  <c r="K285" i="12"/>
  <c r="M248" i="11"/>
  <c r="L248" i="11" s="1"/>
  <c r="O248" i="11" s="1"/>
  <c r="J297" i="11"/>
  <c r="K296" i="11"/>
  <c r="M249" i="10"/>
  <c r="L249" i="10" s="1"/>
  <c r="O249" i="10" s="1"/>
  <c r="J299" i="10"/>
  <c r="K298" i="10"/>
  <c r="N248" i="10"/>
  <c r="N248" i="12" l="1"/>
  <c r="N249" i="10"/>
  <c r="M248" i="13"/>
  <c r="L248" i="13" s="1"/>
  <c r="O248" i="13" s="1"/>
  <c r="J346" i="13"/>
  <c r="K345" i="13"/>
  <c r="N247" i="13"/>
  <c r="J287" i="12"/>
  <c r="K286" i="12"/>
  <c r="M249" i="12"/>
  <c r="L249" i="12" s="1"/>
  <c r="O249" i="12" s="1"/>
  <c r="M249" i="11"/>
  <c r="L249" i="11" s="1"/>
  <c r="O249" i="11" s="1"/>
  <c r="J298" i="11"/>
  <c r="K297" i="11"/>
  <c r="N248" i="11"/>
  <c r="M250" i="10"/>
  <c r="L250" i="10" s="1"/>
  <c r="O250" i="10" s="1"/>
  <c r="J300" i="10"/>
  <c r="K299" i="10"/>
  <c r="N249" i="12" l="1"/>
  <c r="N248" i="13"/>
  <c r="N249" i="11"/>
  <c r="N250" i="10"/>
  <c r="J347" i="13"/>
  <c r="K346" i="13"/>
  <c r="M249" i="13"/>
  <c r="L249" i="13" s="1"/>
  <c r="O249" i="13" s="1"/>
  <c r="M250" i="12"/>
  <c r="L250" i="12" s="1"/>
  <c r="O250" i="12" s="1"/>
  <c r="J288" i="12"/>
  <c r="K287" i="12"/>
  <c r="J299" i="11"/>
  <c r="K298" i="11"/>
  <c r="M250" i="11"/>
  <c r="L250" i="11" s="1"/>
  <c r="O250" i="11" s="1"/>
  <c r="J301" i="10"/>
  <c r="K300" i="10"/>
  <c r="M251" i="10"/>
  <c r="L251" i="10" s="1"/>
  <c r="O251" i="10" s="1"/>
  <c r="N250" i="12" l="1"/>
  <c r="M250" i="13"/>
  <c r="L250" i="13" s="1"/>
  <c r="O250" i="13" s="1"/>
  <c r="N249" i="13"/>
  <c r="N250" i="13" s="1"/>
  <c r="J348" i="13"/>
  <c r="K347" i="13"/>
  <c r="M251" i="12"/>
  <c r="L251" i="12" s="1"/>
  <c r="O251" i="12" s="1"/>
  <c r="J289" i="12"/>
  <c r="K288" i="12"/>
  <c r="M251" i="11"/>
  <c r="L251" i="11" s="1"/>
  <c r="O251" i="11" s="1"/>
  <c r="N250" i="11"/>
  <c r="J300" i="11"/>
  <c r="K299" i="11"/>
  <c r="M252" i="10"/>
  <c r="L252" i="10" s="1"/>
  <c r="O252" i="10" s="1"/>
  <c r="N251" i="10"/>
  <c r="N252" i="10" s="1"/>
  <c r="J302" i="10"/>
  <c r="K301" i="10"/>
  <c r="N251" i="11" l="1"/>
  <c r="J349" i="13"/>
  <c r="K348" i="13"/>
  <c r="M251" i="13"/>
  <c r="L251" i="13" s="1"/>
  <c r="O251" i="13" s="1"/>
  <c r="M252" i="12"/>
  <c r="L252" i="12" s="1"/>
  <c r="O252" i="12" s="1"/>
  <c r="J290" i="12"/>
  <c r="K289" i="12"/>
  <c r="N251" i="12"/>
  <c r="J301" i="11"/>
  <c r="K300" i="11"/>
  <c r="M252" i="11"/>
  <c r="L252" i="11" s="1"/>
  <c r="O252" i="11" s="1"/>
  <c r="J303" i="10"/>
  <c r="K302" i="10"/>
  <c r="M253" i="10"/>
  <c r="L253" i="10" s="1"/>
  <c r="O253" i="10" s="1"/>
  <c r="N251" i="13" l="1"/>
  <c r="N252" i="12"/>
  <c r="M252" i="13"/>
  <c r="L252" i="13" s="1"/>
  <c r="O252" i="13" s="1"/>
  <c r="J350" i="13"/>
  <c r="K349" i="13"/>
  <c r="J291" i="12"/>
  <c r="K290" i="12"/>
  <c r="M253" i="12"/>
  <c r="L253" i="12" s="1"/>
  <c r="O253" i="12" s="1"/>
  <c r="M253" i="11"/>
  <c r="L253" i="11" s="1"/>
  <c r="O253" i="11" s="1"/>
  <c r="N252" i="11"/>
  <c r="J302" i="11"/>
  <c r="K301" i="11"/>
  <c r="M254" i="10"/>
  <c r="L254" i="10" s="1"/>
  <c r="O254" i="10" s="1"/>
  <c r="J304" i="10"/>
  <c r="K303" i="10"/>
  <c r="N253" i="10"/>
  <c r="N254" i="10" l="1"/>
  <c r="N252" i="13"/>
  <c r="N253" i="11"/>
  <c r="M253" i="13"/>
  <c r="L253" i="13" s="1"/>
  <c r="O253" i="13" s="1"/>
  <c r="J351" i="13"/>
  <c r="K350" i="13"/>
  <c r="M254" i="12"/>
  <c r="L254" i="12" s="1"/>
  <c r="O254" i="12" s="1"/>
  <c r="N253" i="12"/>
  <c r="N254" i="12" s="1"/>
  <c r="J292" i="12"/>
  <c r="K291" i="12"/>
  <c r="J303" i="11"/>
  <c r="K302" i="11"/>
  <c r="M254" i="11"/>
  <c r="L254" i="11" s="1"/>
  <c r="O254" i="11" s="1"/>
  <c r="M255" i="10"/>
  <c r="L255" i="10" s="1"/>
  <c r="O255" i="10" s="1"/>
  <c r="J305" i="10"/>
  <c r="K304" i="10"/>
  <c r="N254" i="11" l="1"/>
  <c r="M254" i="13"/>
  <c r="L254" i="13" s="1"/>
  <c r="O254" i="13" s="1"/>
  <c r="J352" i="13"/>
  <c r="K351" i="13"/>
  <c r="N253" i="13"/>
  <c r="J293" i="12"/>
  <c r="K292" i="12"/>
  <c r="M255" i="12"/>
  <c r="L255" i="12" s="1"/>
  <c r="O255" i="12" s="1"/>
  <c r="M255" i="11"/>
  <c r="L255" i="11" s="1"/>
  <c r="O255" i="11" s="1"/>
  <c r="J304" i="11"/>
  <c r="K303" i="11"/>
  <c r="M256" i="10"/>
  <c r="L256" i="10" s="1"/>
  <c r="O256" i="10" s="1"/>
  <c r="N255" i="10"/>
  <c r="J306" i="10"/>
  <c r="K305" i="10"/>
  <c r="N254" i="13" l="1"/>
  <c r="N255" i="12"/>
  <c r="M255" i="13"/>
  <c r="L255" i="13" s="1"/>
  <c r="O255" i="13" s="1"/>
  <c r="J353" i="13"/>
  <c r="K352" i="13"/>
  <c r="M256" i="12"/>
  <c r="L256" i="12" s="1"/>
  <c r="O256" i="12" s="1"/>
  <c r="J294" i="12"/>
  <c r="K293" i="12"/>
  <c r="M256" i="11"/>
  <c r="L256" i="11" s="1"/>
  <c r="O256" i="11" s="1"/>
  <c r="J305" i="11"/>
  <c r="K304" i="11"/>
  <c r="N255" i="11"/>
  <c r="N256" i="11" s="1"/>
  <c r="M257" i="10"/>
  <c r="L257" i="10" s="1"/>
  <c r="O257" i="10" s="1"/>
  <c r="J307" i="10"/>
  <c r="K306" i="10"/>
  <c r="N256" i="10"/>
  <c r="N257" i="10" s="1"/>
  <c r="N256" i="12" l="1"/>
  <c r="M256" i="13"/>
  <c r="L256" i="13" s="1"/>
  <c r="O256" i="13" s="1"/>
  <c r="J354" i="13"/>
  <c r="K353" i="13"/>
  <c r="N255" i="13"/>
  <c r="M257" i="12"/>
  <c r="L257" i="12" s="1"/>
  <c r="O257" i="12" s="1"/>
  <c r="J295" i="12"/>
  <c r="K294" i="12"/>
  <c r="M257" i="11"/>
  <c r="L257" i="11" s="1"/>
  <c r="O257" i="11" s="1"/>
  <c r="J306" i="11"/>
  <c r="K305" i="11"/>
  <c r="J308" i="10"/>
  <c r="K307" i="10"/>
  <c r="M258" i="10"/>
  <c r="L258" i="10" s="1"/>
  <c r="O258" i="10" s="1"/>
  <c r="N258" i="10" l="1"/>
  <c r="N256" i="13"/>
  <c r="N257" i="11"/>
  <c r="M257" i="13"/>
  <c r="L257" i="13" s="1"/>
  <c r="O257" i="13" s="1"/>
  <c r="J355" i="13"/>
  <c r="K354" i="13"/>
  <c r="M258" i="12"/>
  <c r="L258" i="12" s="1"/>
  <c r="O258" i="12" s="1"/>
  <c r="J296" i="12"/>
  <c r="K295" i="12"/>
  <c r="N257" i="12"/>
  <c r="M258" i="11"/>
  <c r="L258" i="11" s="1"/>
  <c r="O258" i="11" s="1"/>
  <c r="J307" i="11"/>
  <c r="K306" i="11"/>
  <c r="M259" i="10"/>
  <c r="L259" i="10" s="1"/>
  <c r="O259" i="10" s="1"/>
  <c r="J309" i="10"/>
  <c r="K308" i="10"/>
  <c r="N257" i="13" l="1"/>
  <c r="N258" i="11"/>
  <c r="N258" i="12"/>
  <c r="N259" i="10"/>
  <c r="J356" i="13"/>
  <c r="K355" i="13"/>
  <c r="M258" i="13"/>
  <c r="L258" i="13" s="1"/>
  <c r="O258" i="13" s="1"/>
  <c r="J297" i="12"/>
  <c r="K296" i="12"/>
  <c r="M259" i="12"/>
  <c r="L259" i="12" s="1"/>
  <c r="O259" i="12" s="1"/>
  <c r="J308" i="11"/>
  <c r="K307" i="11"/>
  <c r="M259" i="11"/>
  <c r="L259" i="11" s="1"/>
  <c r="O259" i="11" s="1"/>
  <c r="M260" i="10"/>
  <c r="L260" i="10" s="1"/>
  <c r="O260" i="10" s="1"/>
  <c r="J310" i="10"/>
  <c r="K309" i="10"/>
  <c r="N260" i="10" l="1"/>
  <c r="N259" i="11"/>
  <c r="M259" i="13"/>
  <c r="L259" i="13" s="1"/>
  <c r="O259" i="13" s="1"/>
  <c r="N258" i="13"/>
  <c r="N259" i="13" s="1"/>
  <c r="J357" i="13"/>
  <c r="K356" i="13"/>
  <c r="M260" i="12"/>
  <c r="L260" i="12" s="1"/>
  <c r="O260" i="12" s="1"/>
  <c r="N259" i="12"/>
  <c r="J298" i="12"/>
  <c r="K297" i="12"/>
  <c r="M260" i="11"/>
  <c r="L260" i="11" s="1"/>
  <c r="O260" i="11" s="1"/>
  <c r="J309" i="11"/>
  <c r="K308" i="11"/>
  <c r="M261" i="10"/>
  <c r="L261" i="10" s="1"/>
  <c r="O261" i="10" s="1"/>
  <c r="J311" i="10"/>
  <c r="K310" i="10"/>
  <c r="N261" i="10" l="1"/>
  <c r="N260" i="11"/>
  <c r="J358" i="13"/>
  <c r="K357" i="13"/>
  <c r="M260" i="13"/>
  <c r="L260" i="13" s="1"/>
  <c r="O260" i="13" s="1"/>
  <c r="M261" i="12"/>
  <c r="L261" i="12" s="1"/>
  <c r="O261" i="12" s="1"/>
  <c r="J299" i="12"/>
  <c r="K298" i="12"/>
  <c r="N260" i="12"/>
  <c r="M261" i="11"/>
  <c r="L261" i="11" s="1"/>
  <c r="O261" i="11" s="1"/>
  <c r="J310" i="11"/>
  <c r="K309" i="11"/>
  <c r="M262" i="10"/>
  <c r="L262" i="10" s="1"/>
  <c r="O262" i="10" s="1"/>
  <c r="J312" i="10"/>
  <c r="K311" i="10"/>
  <c r="N262" i="10" l="1"/>
  <c r="N260" i="13"/>
  <c r="N261" i="11"/>
  <c r="N261" i="12"/>
  <c r="M261" i="13"/>
  <c r="L261" i="13" s="1"/>
  <c r="O261" i="13" s="1"/>
  <c r="J359" i="13"/>
  <c r="K358" i="13"/>
  <c r="J300" i="12"/>
  <c r="K299" i="12"/>
  <c r="M262" i="12"/>
  <c r="L262" i="12" s="1"/>
  <c r="O262" i="12" s="1"/>
  <c r="M262" i="11"/>
  <c r="L262" i="11" s="1"/>
  <c r="O262" i="11" s="1"/>
  <c r="J311" i="11"/>
  <c r="K310" i="11"/>
  <c r="M263" i="10"/>
  <c r="L263" i="10" s="1"/>
  <c r="O263" i="10" s="1"/>
  <c r="J313" i="10"/>
  <c r="K312" i="10"/>
  <c r="N261" i="13" l="1"/>
  <c r="M262" i="13"/>
  <c r="L262" i="13" s="1"/>
  <c r="O262" i="13"/>
  <c r="J360" i="13"/>
  <c r="K359" i="13"/>
  <c r="M263" i="12"/>
  <c r="L263" i="12" s="1"/>
  <c r="O263" i="12" s="1"/>
  <c r="N262" i="12"/>
  <c r="N263" i="12" s="1"/>
  <c r="J301" i="12"/>
  <c r="K300" i="12"/>
  <c r="M263" i="11"/>
  <c r="L263" i="11" s="1"/>
  <c r="O263" i="11" s="1"/>
  <c r="J312" i="11"/>
  <c r="K311" i="11"/>
  <c r="N262" i="11"/>
  <c r="M264" i="10"/>
  <c r="L264" i="10" s="1"/>
  <c r="O264" i="10" s="1"/>
  <c r="N263" i="10"/>
  <c r="J314" i="10"/>
  <c r="K313" i="10"/>
  <c r="N262" i="13" l="1"/>
  <c r="J361" i="13"/>
  <c r="K360" i="13"/>
  <c r="M263" i="13"/>
  <c r="L263" i="13" s="1"/>
  <c r="O263" i="13" s="1"/>
  <c r="J302" i="12"/>
  <c r="K301" i="12"/>
  <c r="M264" i="12"/>
  <c r="L264" i="12" s="1"/>
  <c r="O264" i="12"/>
  <c r="M264" i="11"/>
  <c r="L264" i="11" s="1"/>
  <c r="O264" i="11" s="1"/>
  <c r="J313" i="11"/>
  <c r="K312" i="11"/>
  <c r="N263" i="11"/>
  <c r="M265" i="10"/>
  <c r="L265" i="10" s="1"/>
  <c r="O265" i="10" s="1"/>
  <c r="N264" i="10"/>
  <c r="N265" i="10" s="1"/>
  <c r="J315" i="10"/>
  <c r="K314" i="10"/>
  <c r="N264" i="12" l="1"/>
  <c r="N264" i="11"/>
  <c r="M264" i="13"/>
  <c r="L264" i="13" s="1"/>
  <c r="O264" i="13" s="1"/>
  <c r="N263" i="13"/>
  <c r="J362" i="13"/>
  <c r="K361" i="13"/>
  <c r="M265" i="12"/>
  <c r="L265" i="12" s="1"/>
  <c r="O265" i="12" s="1"/>
  <c r="J303" i="12"/>
  <c r="K302" i="12"/>
  <c r="M265" i="11"/>
  <c r="L265" i="11" s="1"/>
  <c r="O265" i="11" s="1"/>
  <c r="J314" i="11"/>
  <c r="K313" i="11"/>
  <c r="J316" i="10"/>
  <c r="K315" i="10"/>
  <c r="M266" i="10"/>
  <c r="L266" i="10" s="1"/>
  <c r="O266" i="10" s="1"/>
  <c r="N264" i="13" l="1"/>
  <c r="N265" i="11"/>
  <c r="N265" i="12"/>
  <c r="J363" i="13"/>
  <c r="K362" i="13"/>
  <c r="M265" i="13"/>
  <c r="L265" i="13" s="1"/>
  <c r="O265" i="13"/>
  <c r="M266" i="12"/>
  <c r="L266" i="12" s="1"/>
  <c r="O266" i="12" s="1"/>
  <c r="J304" i="12"/>
  <c r="K303" i="12"/>
  <c r="M266" i="11"/>
  <c r="L266" i="11" s="1"/>
  <c r="O266" i="11" s="1"/>
  <c r="J315" i="11"/>
  <c r="K314" i="11"/>
  <c r="M267" i="10"/>
  <c r="L267" i="10" s="1"/>
  <c r="O267" i="10" s="1"/>
  <c r="N266" i="10"/>
  <c r="J317" i="10"/>
  <c r="K316" i="10"/>
  <c r="N266" i="12" l="1"/>
  <c r="N266" i="11"/>
  <c r="N265" i="13"/>
  <c r="J364" i="13"/>
  <c r="K363" i="13"/>
  <c r="M266" i="13"/>
  <c r="L266" i="13" s="1"/>
  <c r="O266" i="13" s="1"/>
  <c r="M267" i="12"/>
  <c r="L267" i="12" s="1"/>
  <c r="O267" i="12" s="1"/>
  <c r="J305" i="12"/>
  <c r="K304" i="12"/>
  <c r="M267" i="11"/>
  <c r="L267" i="11" s="1"/>
  <c r="O267" i="11" s="1"/>
  <c r="J316" i="11"/>
  <c r="K315" i="11"/>
  <c r="M268" i="10"/>
  <c r="L268" i="10" s="1"/>
  <c r="O268" i="10" s="1"/>
  <c r="N267" i="10"/>
  <c r="J318" i="10"/>
  <c r="K317" i="10"/>
  <c r="N267" i="11" l="1"/>
  <c r="N268" i="10"/>
  <c r="N267" i="12"/>
  <c r="M267" i="13"/>
  <c r="L267" i="13" s="1"/>
  <c r="O267" i="13" s="1"/>
  <c r="N266" i="13"/>
  <c r="J365" i="13"/>
  <c r="K364" i="13"/>
  <c r="M268" i="12"/>
  <c r="L268" i="12" s="1"/>
  <c r="O268" i="12" s="1"/>
  <c r="J306" i="12"/>
  <c r="K305" i="12"/>
  <c r="J317" i="11"/>
  <c r="K316" i="11"/>
  <c r="M268" i="11"/>
  <c r="L268" i="11" s="1"/>
  <c r="O268" i="11" s="1"/>
  <c r="J319" i="10"/>
  <c r="K318" i="10"/>
  <c r="M269" i="10"/>
  <c r="L269" i="10" s="1"/>
  <c r="O269" i="10" s="1"/>
  <c r="N268" i="12" l="1"/>
  <c r="N268" i="11"/>
  <c r="M268" i="13"/>
  <c r="L268" i="13" s="1"/>
  <c r="O268" i="13" s="1"/>
  <c r="J366" i="13"/>
  <c r="K365" i="13"/>
  <c r="N267" i="13"/>
  <c r="M269" i="12"/>
  <c r="L269" i="12" s="1"/>
  <c r="O269" i="12" s="1"/>
  <c r="J307" i="12"/>
  <c r="K306" i="12"/>
  <c r="M269" i="11"/>
  <c r="L269" i="11" s="1"/>
  <c r="O269" i="11" s="1"/>
  <c r="J318" i="11"/>
  <c r="K317" i="11"/>
  <c r="M270" i="10"/>
  <c r="L270" i="10" s="1"/>
  <c r="O270" i="10" s="1"/>
  <c r="J320" i="10"/>
  <c r="K319" i="10"/>
  <c r="N269" i="10"/>
  <c r="N268" i="13" l="1"/>
  <c r="N269" i="12"/>
  <c r="N270" i="10"/>
  <c r="M269" i="13"/>
  <c r="L269" i="13" s="1"/>
  <c r="O269" i="13" s="1"/>
  <c r="J367" i="13"/>
  <c r="K366" i="13"/>
  <c r="J308" i="12"/>
  <c r="K307" i="12"/>
  <c r="M270" i="12"/>
  <c r="L270" i="12" s="1"/>
  <c r="O270" i="12" s="1"/>
  <c r="M270" i="11"/>
  <c r="L270" i="11" s="1"/>
  <c r="O270" i="11" s="1"/>
  <c r="J319" i="11"/>
  <c r="K318" i="11"/>
  <c r="N269" i="11"/>
  <c r="M271" i="10"/>
  <c r="L271" i="10" s="1"/>
  <c r="O271" i="10"/>
  <c r="J321" i="10"/>
  <c r="K320" i="10"/>
  <c r="N271" i="10" l="1"/>
  <c r="N270" i="11"/>
  <c r="N269" i="13"/>
  <c r="J368" i="13"/>
  <c r="K367" i="13"/>
  <c r="M270" i="13"/>
  <c r="L270" i="13" s="1"/>
  <c r="O270" i="13" s="1"/>
  <c r="M271" i="12"/>
  <c r="L271" i="12" s="1"/>
  <c r="O271" i="12" s="1"/>
  <c r="N270" i="12"/>
  <c r="N271" i="12" s="1"/>
  <c r="J309" i="12"/>
  <c r="K308" i="12"/>
  <c r="M271" i="11"/>
  <c r="L271" i="11" s="1"/>
  <c r="O271" i="11" s="1"/>
  <c r="J320" i="11"/>
  <c r="K319" i="11"/>
  <c r="M272" i="10"/>
  <c r="L272" i="10" s="1"/>
  <c r="O272" i="10" s="1"/>
  <c r="J322" i="10"/>
  <c r="K321" i="10"/>
  <c r="N272" i="10" l="1"/>
  <c r="N271" i="11"/>
  <c r="M271" i="13"/>
  <c r="L271" i="13" s="1"/>
  <c r="O271" i="13" s="1"/>
  <c r="J369" i="13"/>
  <c r="K368" i="13"/>
  <c r="N270" i="13"/>
  <c r="J310" i="12"/>
  <c r="K309" i="12"/>
  <c r="M272" i="12"/>
  <c r="L272" i="12" s="1"/>
  <c r="O272" i="12" s="1"/>
  <c r="M272" i="11"/>
  <c r="L272" i="11" s="1"/>
  <c r="O272" i="11" s="1"/>
  <c r="J321" i="11"/>
  <c r="K320" i="11"/>
  <c r="M273" i="10"/>
  <c r="L273" i="10" s="1"/>
  <c r="O273" i="10" s="1"/>
  <c r="J323" i="10"/>
  <c r="K322" i="10"/>
  <c r="N271" i="13" l="1"/>
  <c r="N273" i="10"/>
  <c r="N272" i="11"/>
  <c r="M272" i="13"/>
  <c r="L272" i="13" s="1"/>
  <c r="O272" i="13" s="1"/>
  <c r="J370" i="13"/>
  <c r="K369" i="13"/>
  <c r="N272" i="12"/>
  <c r="M273" i="12"/>
  <c r="L273" i="12" s="1"/>
  <c r="O273" i="12" s="1"/>
  <c r="J311" i="12"/>
  <c r="K310" i="12"/>
  <c r="J322" i="11"/>
  <c r="K321" i="11"/>
  <c r="M273" i="11"/>
  <c r="L273" i="11" s="1"/>
  <c r="O273" i="11" s="1"/>
  <c r="M274" i="10"/>
  <c r="L274" i="10" s="1"/>
  <c r="O274" i="10" s="1"/>
  <c r="J324" i="10"/>
  <c r="K323" i="10"/>
  <c r="N272" i="13" l="1"/>
  <c r="N274" i="10"/>
  <c r="N273" i="12"/>
  <c r="J371" i="13"/>
  <c r="K370" i="13"/>
  <c r="M273" i="13"/>
  <c r="L273" i="13" s="1"/>
  <c r="O273" i="13" s="1"/>
  <c r="M274" i="12"/>
  <c r="L274" i="12" s="1"/>
  <c r="O274" i="12" s="1"/>
  <c r="J312" i="12"/>
  <c r="K311" i="12"/>
  <c r="M274" i="11"/>
  <c r="L274" i="11" s="1"/>
  <c r="O274" i="11" s="1"/>
  <c r="N273" i="11"/>
  <c r="J323" i="11"/>
  <c r="K322" i="11"/>
  <c r="M275" i="10"/>
  <c r="L275" i="10" s="1"/>
  <c r="O275" i="10" s="1"/>
  <c r="J325" i="10"/>
  <c r="K324" i="10"/>
  <c r="N273" i="13" l="1"/>
  <c r="N275" i="10"/>
  <c r="J372" i="13"/>
  <c r="K371" i="13"/>
  <c r="M274" i="13"/>
  <c r="L274" i="13" s="1"/>
  <c r="O274" i="13" s="1"/>
  <c r="M275" i="12"/>
  <c r="L275" i="12" s="1"/>
  <c r="O275" i="12" s="1"/>
  <c r="J313" i="12"/>
  <c r="K312" i="12"/>
  <c r="N274" i="12"/>
  <c r="J324" i="11"/>
  <c r="K323" i="11"/>
  <c r="M275" i="11"/>
  <c r="L275" i="11" s="1"/>
  <c r="O275" i="11" s="1"/>
  <c r="N274" i="11"/>
  <c r="J326" i="10"/>
  <c r="K325" i="10"/>
  <c r="M276" i="10"/>
  <c r="L276" i="10" s="1"/>
  <c r="O276" i="10" s="1"/>
  <c r="N276" i="10" l="1"/>
  <c r="M275" i="13"/>
  <c r="L275" i="13" s="1"/>
  <c r="O275" i="13" s="1"/>
  <c r="N274" i="13"/>
  <c r="J373" i="13"/>
  <c r="K372" i="13"/>
  <c r="M276" i="12"/>
  <c r="L276" i="12" s="1"/>
  <c r="O276" i="12" s="1"/>
  <c r="J314" i="12"/>
  <c r="K313" i="12"/>
  <c r="N275" i="12"/>
  <c r="M276" i="11"/>
  <c r="L276" i="11" s="1"/>
  <c r="O276" i="11" s="1"/>
  <c r="N275" i="11"/>
  <c r="J325" i="11"/>
  <c r="K324" i="11"/>
  <c r="M277" i="10"/>
  <c r="L277" i="10" s="1"/>
  <c r="O277" i="10" s="1"/>
  <c r="J327" i="10"/>
  <c r="K326" i="10"/>
  <c r="N276" i="11" l="1"/>
  <c r="N276" i="12"/>
  <c r="N277" i="10"/>
  <c r="M276" i="13"/>
  <c r="L276" i="13" s="1"/>
  <c r="O276" i="13" s="1"/>
  <c r="J374" i="13"/>
  <c r="K373" i="13"/>
  <c r="N275" i="13"/>
  <c r="M277" i="12"/>
  <c r="L277" i="12" s="1"/>
  <c r="O277" i="12" s="1"/>
  <c r="J315" i="12"/>
  <c r="K314" i="12"/>
  <c r="J326" i="11"/>
  <c r="K325" i="11"/>
  <c r="M277" i="11"/>
  <c r="L277" i="11" s="1"/>
  <c r="O277" i="11"/>
  <c r="M278" i="10"/>
  <c r="L278" i="10" s="1"/>
  <c r="O278" i="10" s="1"/>
  <c r="J328" i="10"/>
  <c r="K327" i="10"/>
  <c r="N278" i="10" l="1"/>
  <c r="N277" i="11"/>
  <c r="N276" i="13"/>
  <c r="N277" i="12"/>
  <c r="M277" i="13"/>
  <c r="L277" i="13" s="1"/>
  <c r="O277" i="13" s="1"/>
  <c r="J375" i="13"/>
  <c r="K374" i="13"/>
  <c r="M278" i="12"/>
  <c r="L278" i="12" s="1"/>
  <c r="O278" i="12" s="1"/>
  <c r="J316" i="12"/>
  <c r="K315" i="12"/>
  <c r="J327" i="11"/>
  <c r="K326" i="11"/>
  <c r="M278" i="11"/>
  <c r="L278" i="11" s="1"/>
  <c r="O278" i="11" s="1"/>
  <c r="M279" i="10"/>
  <c r="L279" i="10" s="1"/>
  <c r="O279" i="10" s="1"/>
  <c r="J329" i="10"/>
  <c r="K328" i="10"/>
  <c r="N277" i="13" l="1"/>
  <c r="J376" i="13"/>
  <c r="K375" i="13"/>
  <c r="M278" i="13"/>
  <c r="L278" i="13" s="1"/>
  <c r="O278" i="13" s="1"/>
  <c r="M279" i="12"/>
  <c r="L279" i="12" s="1"/>
  <c r="O279" i="12" s="1"/>
  <c r="J317" i="12"/>
  <c r="K316" i="12"/>
  <c r="N278" i="12"/>
  <c r="J328" i="11"/>
  <c r="K327" i="11"/>
  <c r="M279" i="11"/>
  <c r="L279" i="11" s="1"/>
  <c r="O279" i="11" s="1"/>
  <c r="N278" i="11"/>
  <c r="J330" i="10"/>
  <c r="K329" i="10"/>
  <c r="M280" i="10"/>
  <c r="L280" i="10" s="1"/>
  <c r="O280" i="10" s="1"/>
  <c r="N279" i="10"/>
  <c r="N279" i="12" l="1"/>
  <c r="N280" i="10"/>
  <c r="M279" i="13"/>
  <c r="L279" i="13" s="1"/>
  <c r="O279" i="13" s="1"/>
  <c r="J377" i="13"/>
  <c r="K376" i="13"/>
  <c r="N278" i="13"/>
  <c r="J318" i="12"/>
  <c r="K317" i="12"/>
  <c r="M280" i="12"/>
  <c r="L280" i="12" s="1"/>
  <c r="O280" i="12" s="1"/>
  <c r="M280" i="11"/>
  <c r="L280" i="11" s="1"/>
  <c r="O280" i="11" s="1"/>
  <c r="N279" i="11"/>
  <c r="J329" i="11"/>
  <c r="K328" i="11"/>
  <c r="J331" i="10"/>
  <c r="K330" i="10"/>
  <c r="M281" i="10"/>
  <c r="L281" i="10" s="1"/>
  <c r="O281" i="10" s="1"/>
  <c r="N281" i="10" l="1"/>
  <c r="N279" i="13"/>
  <c r="N280" i="11"/>
  <c r="M280" i="13"/>
  <c r="L280" i="13" s="1"/>
  <c r="O280" i="13" s="1"/>
  <c r="J378" i="13"/>
  <c r="K377" i="13"/>
  <c r="M281" i="12"/>
  <c r="L281" i="12" s="1"/>
  <c r="O281" i="12" s="1"/>
  <c r="N280" i="12"/>
  <c r="J319" i="12"/>
  <c r="K318" i="12"/>
  <c r="J330" i="11"/>
  <c r="K329" i="11"/>
  <c r="M281" i="11"/>
  <c r="L281" i="11" s="1"/>
  <c r="O281" i="11" s="1"/>
  <c r="M282" i="10"/>
  <c r="L282" i="10" s="1"/>
  <c r="O282" i="10" s="1"/>
  <c r="J332" i="10"/>
  <c r="K331" i="10"/>
  <c r="N280" i="13" l="1"/>
  <c r="N281" i="12"/>
  <c r="N282" i="10"/>
  <c r="J379" i="13"/>
  <c r="K378" i="13"/>
  <c r="M281" i="13"/>
  <c r="L281" i="13" s="1"/>
  <c r="O281" i="13" s="1"/>
  <c r="J320" i="12"/>
  <c r="K319" i="12"/>
  <c r="M282" i="12"/>
  <c r="L282" i="12" s="1"/>
  <c r="O282" i="12" s="1"/>
  <c r="M282" i="11"/>
  <c r="L282" i="11" s="1"/>
  <c r="O282" i="11" s="1"/>
  <c r="N281" i="11"/>
  <c r="J331" i="11"/>
  <c r="K330" i="11"/>
  <c r="J333" i="10"/>
  <c r="K332" i="10"/>
  <c r="M283" i="10"/>
  <c r="L283" i="10" s="1"/>
  <c r="O283" i="10" s="1"/>
  <c r="N282" i="11" l="1"/>
  <c r="N281" i="13"/>
  <c r="N283" i="10"/>
  <c r="J380" i="13"/>
  <c r="K379" i="13"/>
  <c r="M282" i="13"/>
  <c r="L282" i="13" s="1"/>
  <c r="O282" i="13" s="1"/>
  <c r="N282" i="12"/>
  <c r="M283" i="12"/>
  <c r="L283" i="12" s="1"/>
  <c r="O283" i="12" s="1"/>
  <c r="J321" i="12"/>
  <c r="K320" i="12"/>
  <c r="J332" i="11"/>
  <c r="K331" i="11"/>
  <c r="M283" i="11"/>
  <c r="L283" i="11" s="1"/>
  <c r="O283" i="11" s="1"/>
  <c r="J334" i="10"/>
  <c r="K333" i="10"/>
  <c r="M284" i="10"/>
  <c r="L284" i="10" s="1"/>
  <c r="O284" i="10" s="1"/>
  <c r="N283" i="12" l="1"/>
  <c r="M283" i="13"/>
  <c r="L283" i="13" s="1"/>
  <c r="O283" i="13" s="1"/>
  <c r="N282" i="13"/>
  <c r="J381" i="13"/>
  <c r="K380" i="13"/>
  <c r="M284" i="12"/>
  <c r="L284" i="12" s="1"/>
  <c r="O284" i="12" s="1"/>
  <c r="J322" i="12"/>
  <c r="K321" i="12"/>
  <c r="M284" i="11"/>
  <c r="L284" i="11" s="1"/>
  <c r="O284" i="11" s="1"/>
  <c r="J333" i="11"/>
  <c r="K332" i="11"/>
  <c r="N283" i="11"/>
  <c r="M285" i="10"/>
  <c r="L285" i="10" s="1"/>
  <c r="O285" i="10" s="1"/>
  <c r="N284" i="10"/>
  <c r="J335" i="10"/>
  <c r="K334" i="10"/>
  <c r="N284" i="11" l="1"/>
  <c r="N285" i="10"/>
  <c r="M284" i="13"/>
  <c r="L284" i="13" s="1"/>
  <c r="O284" i="13" s="1"/>
  <c r="J382" i="13"/>
  <c r="K381" i="13"/>
  <c r="N283" i="13"/>
  <c r="M285" i="12"/>
  <c r="L285" i="12" s="1"/>
  <c r="O285" i="12" s="1"/>
  <c r="J323" i="12"/>
  <c r="K322" i="12"/>
  <c r="N284" i="12"/>
  <c r="M285" i="11"/>
  <c r="L285" i="11" s="1"/>
  <c r="O285" i="11" s="1"/>
  <c r="J334" i="11"/>
  <c r="K333" i="11"/>
  <c r="J336" i="10"/>
  <c r="K335" i="10"/>
  <c r="M286" i="10"/>
  <c r="L286" i="10" s="1"/>
  <c r="O286" i="10" s="1"/>
  <c r="N285" i="11" l="1"/>
  <c r="N284" i="13"/>
  <c r="N285" i="12"/>
  <c r="M285" i="13"/>
  <c r="L285" i="13" s="1"/>
  <c r="O285" i="13" s="1"/>
  <c r="J383" i="13"/>
  <c r="K382" i="13"/>
  <c r="J324" i="12"/>
  <c r="K323" i="12"/>
  <c r="M286" i="12"/>
  <c r="L286" i="12" s="1"/>
  <c r="O286" i="12" s="1"/>
  <c r="M286" i="11"/>
  <c r="L286" i="11" s="1"/>
  <c r="O286" i="11" s="1"/>
  <c r="J335" i="11"/>
  <c r="K334" i="11"/>
  <c r="M287" i="10"/>
  <c r="L287" i="10" s="1"/>
  <c r="O287" i="10" s="1"/>
  <c r="N286" i="10"/>
  <c r="J337" i="10"/>
  <c r="K336" i="10"/>
  <c r="N285" i="13" l="1"/>
  <c r="J384" i="13"/>
  <c r="K383" i="13"/>
  <c r="M286" i="13"/>
  <c r="L286" i="13" s="1"/>
  <c r="O286" i="13" s="1"/>
  <c r="M287" i="12"/>
  <c r="L287" i="12" s="1"/>
  <c r="O287" i="12" s="1"/>
  <c r="N286" i="12"/>
  <c r="J325" i="12"/>
  <c r="K324" i="12"/>
  <c r="J336" i="11"/>
  <c r="K335" i="11"/>
  <c r="M287" i="11"/>
  <c r="L287" i="11" s="1"/>
  <c r="O287" i="11" s="1"/>
  <c r="N286" i="11"/>
  <c r="M288" i="10"/>
  <c r="L288" i="10" s="1"/>
  <c r="O288" i="10" s="1"/>
  <c r="N287" i="10"/>
  <c r="J338" i="10"/>
  <c r="K337" i="10"/>
  <c r="N287" i="12" l="1"/>
  <c r="M287" i="13"/>
  <c r="L287" i="13" s="1"/>
  <c r="O287" i="13" s="1"/>
  <c r="J385" i="13"/>
  <c r="K384" i="13"/>
  <c r="N286" i="13"/>
  <c r="J326" i="12"/>
  <c r="K325" i="12"/>
  <c r="M288" i="12"/>
  <c r="L288" i="12" s="1"/>
  <c r="O288" i="12" s="1"/>
  <c r="M288" i="11"/>
  <c r="L288" i="11" s="1"/>
  <c r="O288" i="11" s="1"/>
  <c r="N287" i="11"/>
  <c r="J337" i="11"/>
  <c r="K336" i="11"/>
  <c r="M289" i="10"/>
  <c r="L289" i="10" s="1"/>
  <c r="O289" i="10" s="1"/>
  <c r="J339" i="10"/>
  <c r="K338" i="10"/>
  <c r="N288" i="10"/>
  <c r="N289" i="10" l="1"/>
  <c r="N287" i="13"/>
  <c r="N288" i="11"/>
  <c r="M288" i="13"/>
  <c r="L288" i="13" s="1"/>
  <c r="O288" i="13" s="1"/>
  <c r="J386" i="13"/>
  <c r="K385" i="13"/>
  <c r="M289" i="12"/>
  <c r="L289" i="12" s="1"/>
  <c r="O289" i="12" s="1"/>
  <c r="N288" i="12"/>
  <c r="J327" i="12"/>
  <c r="K326" i="12"/>
  <c r="J338" i="11"/>
  <c r="K337" i="11"/>
  <c r="M289" i="11"/>
  <c r="L289" i="11" s="1"/>
  <c r="O289" i="11" s="1"/>
  <c r="J340" i="10"/>
  <c r="K339" i="10"/>
  <c r="M290" i="10"/>
  <c r="L290" i="10" s="1"/>
  <c r="O290" i="10" s="1"/>
  <c r="N289" i="11" l="1"/>
  <c r="N288" i="13"/>
  <c r="N289" i="12"/>
  <c r="N290" i="10"/>
  <c r="J387" i="13"/>
  <c r="K386" i="13"/>
  <c r="M289" i="13"/>
  <c r="L289" i="13" s="1"/>
  <c r="O289" i="13"/>
  <c r="M290" i="12"/>
  <c r="L290" i="12" s="1"/>
  <c r="O290" i="12" s="1"/>
  <c r="J328" i="12"/>
  <c r="K327" i="12"/>
  <c r="J339" i="11"/>
  <c r="K338" i="11"/>
  <c r="M290" i="11"/>
  <c r="L290" i="11" s="1"/>
  <c r="O290" i="11" s="1"/>
  <c r="M291" i="10"/>
  <c r="L291" i="10" s="1"/>
  <c r="O291" i="10" s="1"/>
  <c r="J341" i="10"/>
  <c r="K340" i="10"/>
  <c r="N291" i="10" l="1"/>
  <c r="N289" i="13"/>
  <c r="J388" i="13"/>
  <c r="K387" i="13"/>
  <c r="M290" i="13"/>
  <c r="L290" i="13" s="1"/>
  <c r="O290" i="13" s="1"/>
  <c r="M291" i="12"/>
  <c r="L291" i="12" s="1"/>
  <c r="O291" i="12" s="1"/>
  <c r="N290" i="12"/>
  <c r="J329" i="12"/>
  <c r="K328" i="12"/>
  <c r="M291" i="11"/>
  <c r="L291" i="11" s="1"/>
  <c r="O291" i="11" s="1"/>
  <c r="N290" i="11"/>
  <c r="J340" i="11"/>
  <c r="K339" i="11"/>
  <c r="M292" i="10"/>
  <c r="L292" i="10" s="1"/>
  <c r="O292" i="10" s="1"/>
  <c r="J342" i="10"/>
  <c r="K341" i="10"/>
  <c r="N291" i="12" l="1"/>
  <c r="N292" i="10"/>
  <c r="M291" i="13"/>
  <c r="L291" i="13" s="1"/>
  <c r="O291" i="13" s="1"/>
  <c r="N290" i="13"/>
  <c r="J389" i="13"/>
  <c r="K388" i="13"/>
  <c r="M292" i="12"/>
  <c r="L292" i="12" s="1"/>
  <c r="O292" i="12" s="1"/>
  <c r="J330" i="12"/>
  <c r="K329" i="12"/>
  <c r="M292" i="11"/>
  <c r="L292" i="11" s="1"/>
  <c r="O292" i="11" s="1"/>
  <c r="J341" i="11"/>
  <c r="K340" i="11"/>
  <c r="N291" i="11"/>
  <c r="M293" i="10"/>
  <c r="L293" i="10" s="1"/>
  <c r="O293" i="10" s="1"/>
  <c r="J343" i="10"/>
  <c r="K342" i="10"/>
  <c r="N292" i="11" l="1"/>
  <c r="M292" i="13"/>
  <c r="L292" i="13" s="1"/>
  <c r="O292" i="13" s="1"/>
  <c r="J390" i="13"/>
  <c r="K389" i="13"/>
  <c r="N291" i="13"/>
  <c r="M293" i="12"/>
  <c r="L293" i="12" s="1"/>
  <c r="O293" i="12" s="1"/>
  <c r="J331" i="12"/>
  <c r="K330" i="12"/>
  <c r="N292" i="12"/>
  <c r="M293" i="11"/>
  <c r="L293" i="11" s="1"/>
  <c r="O293" i="11" s="1"/>
  <c r="J342" i="11"/>
  <c r="K341" i="11"/>
  <c r="M294" i="10"/>
  <c r="L294" i="10" s="1"/>
  <c r="O294" i="10" s="1"/>
  <c r="J344" i="10"/>
  <c r="K343" i="10"/>
  <c r="N293" i="10"/>
  <c r="N292" i="13" l="1"/>
  <c r="N293" i="12"/>
  <c r="N294" i="10"/>
  <c r="M293" i="13"/>
  <c r="L293" i="13" s="1"/>
  <c r="O293" i="13" s="1"/>
  <c r="J391" i="13"/>
  <c r="K390" i="13"/>
  <c r="M294" i="12"/>
  <c r="L294" i="12" s="1"/>
  <c r="O294" i="12" s="1"/>
  <c r="J332" i="12"/>
  <c r="K331" i="12"/>
  <c r="M294" i="11"/>
  <c r="L294" i="11" s="1"/>
  <c r="O294" i="11" s="1"/>
  <c r="J343" i="11"/>
  <c r="K342" i="11"/>
  <c r="N293" i="11"/>
  <c r="J345" i="10"/>
  <c r="K344" i="10"/>
  <c r="M295" i="10"/>
  <c r="L295" i="10" s="1"/>
  <c r="O295" i="10" s="1"/>
  <c r="N294" i="11" l="1"/>
  <c r="N294" i="12"/>
  <c r="N293" i="13"/>
  <c r="J392" i="13"/>
  <c r="K391" i="13"/>
  <c r="M294" i="13"/>
  <c r="L294" i="13" s="1"/>
  <c r="O294" i="13" s="1"/>
  <c r="J333" i="12"/>
  <c r="K332" i="12"/>
  <c r="M295" i="12"/>
  <c r="L295" i="12" s="1"/>
  <c r="O295" i="12" s="1"/>
  <c r="J344" i="11"/>
  <c r="K343" i="11"/>
  <c r="M295" i="11"/>
  <c r="L295" i="11" s="1"/>
  <c r="O295" i="11" s="1"/>
  <c r="M296" i="10"/>
  <c r="L296" i="10" s="1"/>
  <c r="O296" i="10" s="1"/>
  <c r="N295" i="10"/>
  <c r="J346" i="10"/>
  <c r="K345" i="10"/>
  <c r="N295" i="12" l="1"/>
  <c r="N296" i="10"/>
  <c r="M295" i="13"/>
  <c r="L295" i="13" s="1"/>
  <c r="O295" i="13" s="1"/>
  <c r="J393" i="13"/>
  <c r="K392" i="13"/>
  <c r="N294" i="13"/>
  <c r="M296" i="12"/>
  <c r="L296" i="12" s="1"/>
  <c r="O296" i="12" s="1"/>
  <c r="J334" i="12"/>
  <c r="K333" i="12"/>
  <c r="M296" i="11"/>
  <c r="L296" i="11" s="1"/>
  <c r="O296" i="11" s="1"/>
  <c r="J345" i="11"/>
  <c r="K344" i="11"/>
  <c r="N295" i="11"/>
  <c r="J347" i="10"/>
  <c r="K346" i="10"/>
  <c r="M297" i="10"/>
  <c r="L297" i="10" s="1"/>
  <c r="O297" i="10" s="1"/>
  <c r="N295" i="13" l="1"/>
  <c r="N296" i="11"/>
  <c r="M296" i="13"/>
  <c r="L296" i="13" s="1"/>
  <c r="O296" i="13" s="1"/>
  <c r="J394" i="13"/>
  <c r="K393" i="13"/>
  <c r="M297" i="12"/>
  <c r="L297" i="12" s="1"/>
  <c r="O297" i="12" s="1"/>
  <c r="J335" i="12"/>
  <c r="K334" i="12"/>
  <c r="N296" i="12"/>
  <c r="M297" i="11"/>
  <c r="L297" i="11" s="1"/>
  <c r="O297" i="11" s="1"/>
  <c r="J346" i="11"/>
  <c r="K345" i="11"/>
  <c r="M298" i="10"/>
  <c r="L298" i="10" s="1"/>
  <c r="O298" i="10" s="1"/>
  <c r="J348" i="10"/>
  <c r="K347" i="10"/>
  <c r="N297" i="10"/>
  <c r="N298" i="10" s="1"/>
  <c r="N296" i="13" l="1"/>
  <c r="N297" i="12"/>
  <c r="J395" i="13"/>
  <c r="K394" i="13"/>
  <c r="M297" i="13"/>
  <c r="L297" i="13" s="1"/>
  <c r="O297" i="13" s="1"/>
  <c r="M298" i="12"/>
  <c r="L298" i="12" s="1"/>
  <c r="O298" i="12" s="1"/>
  <c r="J336" i="12"/>
  <c r="K335" i="12"/>
  <c r="M298" i="11"/>
  <c r="L298" i="11" s="1"/>
  <c r="O298" i="11" s="1"/>
  <c r="J347" i="11"/>
  <c r="K346" i="11"/>
  <c r="N297" i="11"/>
  <c r="N298" i="11" s="1"/>
  <c r="M299" i="10"/>
  <c r="L299" i="10" s="1"/>
  <c r="O299" i="10" s="1"/>
  <c r="J349" i="10"/>
  <c r="K348" i="10"/>
  <c r="N297" i="13" l="1"/>
  <c r="N299" i="10"/>
  <c r="J396" i="13"/>
  <c r="K395" i="13"/>
  <c r="M298" i="13"/>
  <c r="L298" i="13" s="1"/>
  <c r="O298" i="13" s="1"/>
  <c r="M299" i="12"/>
  <c r="L299" i="12" s="1"/>
  <c r="O299" i="12" s="1"/>
  <c r="J337" i="12"/>
  <c r="K336" i="12"/>
  <c r="N298" i="12"/>
  <c r="M299" i="11"/>
  <c r="L299" i="11" s="1"/>
  <c r="O299" i="11" s="1"/>
  <c r="J348" i="11"/>
  <c r="K347" i="11"/>
  <c r="M300" i="10"/>
  <c r="L300" i="10" s="1"/>
  <c r="O300" i="10" s="1"/>
  <c r="J350" i="10"/>
  <c r="K349" i="10"/>
  <c r="N299" i="12" l="1"/>
  <c r="N299" i="11"/>
  <c r="N300" i="10"/>
  <c r="M299" i="13"/>
  <c r="L299" i="13" s="1"/>
  <c r="O299" i="13" s="1"/>
  <c r="N298" i="13"/>
  <c r="J397" i="13"/>
  <c r="K396" i="13"/>
  <c r="J338" i="12"/>
  <c r="K337" i="12"/>
  <c r="M300" i="12"/>
  <c r="L300" i="12" s="1"/>
  <c r="O300" i="12" s="1"/>
  <c r="M300" i="11"/>
  <c r="L300" i="11" s="1"/>
  <c r="O300" i="11" s="1"/>
  <c r="J349" i="11"/>
  <c r="K348" i="11"/>
  <c r="M301" i="10"/>
  <c r="L301" i="10" s="1"/>
  <c r="O301" i="10" s="1"/>
  <c r="J351" i="10"/>
  <c r="K350" i="10"/>
  <c r="N301" i="10" l="1"/>
  <c r="N300" i="11"/>
  <c r="M300" i="13"/>
  <c r="L300" i="13" s="1"/>
  <c r="O300" i="13" s="1"/>
  <c r="J398" i="13"/>
  <c r="K397" i="13"/>
  <c r="N299" i="13"/>
  <c r="M301" i="12"/>
  <c r="L301" i="12" s="1"/>
  <c r="O301" i="12" s="1"/>
  <c r="N300" i="12"/>
  <c r="N301" i="12" s="1"/>
  <c r="J339" i="12"/>
  <c r="K338" i="12"/>
  <c r="M301" i="11"/>
  <c r="L301" i="11" s="1"/>
  <c r="O301" i="11" s="1"/>
  <c r="J350" i="11"/>
  <c r="K349" i="11"/>
  <c r="J352" i="10"/>
  <c r="K351" i="10"/>
  <c r="M302" i="10"/>
  <c r="L302" i="10" s="1"/>
  <c r="O302" i="10" s="1"/>
  <c r="N300" i="13" l="1"/>
  <c r="N301" i="11"/>
  <c r="N302" i="10"/>
  <c r="M301" i="13"/>
  <c r="L301" i="13" s="1"/>
  <c r="O301" i="13" s="1"/>
  <c r="J399" i="13"/>
  <c r="K398" i="13"/>
  <c r="J340" i="12"/>
  <c r="K339" i="12"/>
  <c r="M302" i="12"/>
  <c r="L302" i="12" s="1"/>
  <c r="O302" i="12" s="1"/>
  <c r="M302" i="11"/>
  <c r="L302" i="11" s="1"/>
  <c r="O302" i="11" s="1"/>
  <c r="J351" i="11"/>
  <c r="K350" i="11"/>
  <c r="M303" i="10"/>
  <c r="L303" i="10" s="1"/>
  <c r="O303" i="10" s="1"/>
  <c r="J353" i="10"/>
  <c r="K352" i="10"/>
  <c r="N302" i="12" l="1"/>
  <c r="N301" i="13"/>
  <c r="J400" i="13"/>
  <c r="K399" i="13"/>
  <c r="M302" i="13"/>
  <c r="L302" i="13" s="1"/>
  <c r="O302" i="13" s="1"/>
  <c r="J341" i="12"/>
  <c r="K340" i="12"/>
  <c r="M303" i="12"/>
  <c r="L303" i="12" s="1"/>
  <c r="O303" i="12" s="1"/>
  <c r="M303" i="11"/>
  <c r="L303" i="11" s="1"/>
  <c r="O303" i="11" s="1"/>
  <c r="J352" i="11"/>
  <c r="K351" i="11"/>
  <c r="N302" i="11"/>
  <c r="N303" i="11" s="1"/>
  <c r="M304" i="10"/>
  <c r="L304" i="10" s="1"/>
  <c r="O304" i="10" s="1"/>
  <c r="J354" i="10"/>
  <c r="K353" i="10"/>
  <c r="N303" i="10"/>
  <c r="M303" i="13" l="1"/>
  <c r="L303" i="13" s="1"/>
  <c r="O303" i="13" s="1"/>
  <c r="J401" i="13"/>
  <c r="K400" i="13"/>
  <c r="N302" i="13"/>
  <c r="M304" i="12"/>
  <c r="L304" i="12" s="1"/>
  <c r="O304" i="12" s="1"/>
  <c r="N303" i="12"/>
  <c r="J342" i="12"/>
  <c r="K341" i="12"/>
  <c r="J353" i="11"/>
  <c r="K352" i="11"/>
  <c r="M304" i="11"/>
  <c r="L304" i="11" s="1"/>
  <c r="O304" i="11" s="1"/>
  <c r="M305" i="10"/>
  <c r="L305" i="10" s="1"/>
  <c r="O305" i="10" s="1"/>
  <c r="J355" i="10"/>
  <c r="K354" i="10"/>
  <c r="N304" i="10"/>
  <c r="N303" i="13" l="1"/>
  <c r="M304" i="13"/>
  <c r="L304" i="13" s="1"/>
  <c r="O304" i="13" s="1"/>
  <c r="J402" i="13"/>
  <c r="K401" i="13"/>
  <c r="M305" i="12"/>
  <c r="L305" i="12" s="1"/>
  <c r="O305" i="12" s="1"/>
  <c r="J343" i="12"/>
  <c r="K342" i="12"/>
  <c r="N304" i="12"/>
  <c r="M305" i="11"/>
  <c r="L305" i="11" s="1"/>
  <c r="O305" i="11" s="1"/>
  <c r="N304" i="11"/>
  <c r="J354" i="11"/>
  <c r="K353" i="11"/>
  <c r="M306" i="10"/>
  <c r="L306" i="10" s="1"/>
  <c r="O306" i="10" s="1"/>
  <c r="J356" i="10"/>
  <c r="K355" i="10"/>
  <c r="N305" i="10"/>
  <c r="N306" i="10" l="1"/>
  <c r="N305" i="12"/>
  <c r="N304" i="13"/>
  <c r="J403" i="13"/>
  <c r="K402" i="13"/>
  <c r="M305" i="13"/>
  <c r="L305" i="13" s="1"/>
  <c r="O305" i="13" s="1"/>
  <c r="J344" i="12"/>
  <c r="K343" i="12"/>
  <c r="M306" i="12"/>
  <c r="L306" i="12" s="1"/>
  <c r="O306" i="12" s="1"/>
  <c r="M306" i="11"/>
  <c r="L306" i="11" s="1"/>
  <c r="O306" i="11" s="1"/>
  <c r="J355" i="11"/>
  <c r="K354" i="11"/>
  <c r="N305" i="11"/>
  <c r="M307" i="10"/>
  <c r="L307" i="10" s="1"/>
  <c r="O307" i="10" s="1"/>
  <c r="J357" i="10"/>
  <c r="K356" i="10"/>
  <c r="N305" i="13" l="1"/>
  <c r="N306" i="11"/>
  <c r="N307" i="10"/>
  <c r="J404" i="13"/>
  <c r="K403" i="13"/>
  <c r="M306" i="13"/>
  <c r="L306" i="13" s="1"/>
  <c r="O306" i="13" s="1"/>
  <c r="M307" i="12"/>
  <c r="L307" i="12" s="1"/>
  <c r="O307" i="12" s="1"/>
  <c r="N306" i="12"/>
  <c r="J345" i="12"/>
  <c r="K344" i="12"/>
  <c r="J356" i="11"/>
  <c r="K355" i="11"/>
  <c r="M307" i="11"/>
  <c r="L307" i="11" s="1"/>
  <c r="O307" i="11" s="1"/>
  <c r="J358" i="10"/>
  <c r="K357" i="10"/>
  <c r="M308" i="10"/>
  <c r="L308" i="10" s="1"/>
  <c r="O308" i="10" s="1"/>
  <c r="N307" i="11" l="1"/>
  <c r="N307" i="12"/>
  <c r="M307" i="13"/>
  <c r="L307" i="13" s="1"/>
  <c r="O307" i="13" s="1"/>
  <c r="N306" i="13"/>
  <c r="J405" i="13"/>
  <c r="K404" i="13"/>
  <c r="J346" i="12"/>
  <c r="K345" i="12"/>
  <c r="M308" i="12"/>
  <c r="L308" i="12" s="1"/>
  <c r="O308" i="12" s="1"/>
  <c r="M308" i="11"/>
  <c r="L308" i="11" s="1"/>
  <c r="O308" i="11" s="1"/>
  <c r="J357" i="11"/>
  <c r="K356" i="11"/>
  <c r="M309" i="10"/>
  <c r="L309" i="10" s="1"/>
  <c r="O309" i="10" s="1"/>
  <c r="N308" i="10"/>
  <c r="J359" i="10"/>
  <c r="K358" i="10"/>
  <c r="N309" i="10" l="1"/>
  <c r="N308" i="11"/>
  <c r="M308" i="13"/>
  <c r="L308" i="13" s="1"/>
  <c r="O308" i="13" s="1"/>
  <c r="J406" i="13"/>
  <c r="K405" i="13"/>
  <c r="N307" i="13"/>
  <c r="M309" i="12"/>
  <c r="L309" i="12" s="1"/>
  <c r="O309" i="12" s="1"/>
  <c r="N308" i="12"/>
  <c r="J347" i="12"/>
  <c r="K346" i="12"/>
  <c r="M309" i="11"/>
  <c r="L309" i="11" s="1"/>
  <c r="O309" i="11" s="1"/>
  <c r="J358" i="11"/>
  <c r="K357" i="11"/>
  <c r="M310" i="10"/>
  <c r="L310" i="10" s="1"/>
  <c r="O310" i="10" s="1"/>
  <c r="J360" i="10"/>
  <c r="K359" i="10"/>
  <c r="N308" i="13" l="1"/>
  <c r="N309" i="12"/>
  <c r="N310" i="10"/>
  <c r="M309" i="13"/>
  <c r="L309" i="13" s="1"/>
  <c r="O309" i="13" s="1"/>
  <c r="J407" i="13"/>
  <c r="K406" i="13"/>
  <c r="M310" i="12"/>
  <c r="L310" i="12" s="1"/>
  <c r="O310" i="12" s="1"/>
  <c r="J348" i="12"/>
  <c r="K347" i="12"/>
  <c r="M310" i="11"/>
  <c r="L310" i="11" s="1"/>
  <c r="O310" i="11" s="1"/>
  <c r="J359" i="11"/>
  <c r="K358" i="11"/>
  <c r="N309" i="11"/>
  <c r="M311" i="10"/>
  <c r="L311" i="10" s="1"/>
  <c r="O311" i="10" s="1"/>
  <c r="J361" i="10"/>
  <c r="K360" i="10"/>
  <c r="N310" i="11" l="1"/>
  <c r="M310" i="13"/>
  <c r="L310" i="13" s="1"/>
  <c r="O310" i="13" s="1"/>
  <c r="J408" i="13"/>
  <c r="K407" i="13"/>
  <c r="N309" i="13"/>
  <c r="M311" i="12"/>
  <c r="L311" i="12" s="1"/>
  <c r="O311" i="12" s="1"/>
  <c r="N310" i="12"/>
  <c r="J349" i="12"/>
  <c r="K348" i="12"/>
  <c r="M311" i="11"/>
  <c r="L311" i="11" s="1"/>
  <c r="O311" i="11" s="1"/>
  <c r="J360" i="11"/>
  <c r="K359" i="11"/>
  <c r="M312" i="10"/>
  <c r="L312" i="10" s="1"/>
  <c r="O312" i="10" s="1"/>
  <c r="N311" i="10"/>
  <c r="J362" i="10"/>
  <c r="K361" i="10"/>
  <c r="N311" i="11" l="1"/>
  <c r="N310" i="13"/>
  <c r="N311" i="12"/>
  <c r="J409" i="13"/>
  <c r="K408" i="13"/>
  <c r="M311" i="13"/>
  <c r="L311" i="13" s="1"/>
  <c r="O311" i="13" s="1"/>
  <c r="M312" i="12"/>
  <c r="L312" i="12" s="1"/>
  <c r="O312" i="12" s="1"/>
  <c r="J350" i="12"/>
  <c r="K349" i="12"/>
  <c r="M312" i="11"/>
  <c r="L312" i="11" s="1"/>
  <c r="O312" i="11" s="1"/>
  <c r="J361" i="11"/>
  <c r="K360" i="11"/>
  <c r="M313" i="10"/>
  <c r="L313" i="10" s="1"/>
  <c r="O313" i="10" s="1"/>
  <c r="N312" i="10"/>
  <c r="J363" i="10"/>
  <c r="K362" i="10"/>
  <c r="N312" i="11" l="1"/>
  <c r="N313" i="10"/>
  <c r="M312" i="13"/>
  <c r="L312" i="13" s="1"/>
  <c r="O312" i="13" s="1"/>
  <c r="N311" i="13"/>
  <c r="J410" i="13"/>
  <c r="K409" i="13"/>
  <c r="M313" i="12"/>
  <c r="L313" i="12" s="1"/>
  <c r="O313" i="12" s="1"/>
  <c r="J351" i="12"/>
  <c r="K350" i="12"/>
  <c r="N312" i="12"/>
  <c r="M313" i="11"/>
  <c r="L313" i="11" s="1"/>
  <c r="O313" i="11" s="1"/>
  <c r="J362" i="11"/>
  <c r="K361" i="11"/>
  <c r="J364" i="10"/>
  <c r="K363" i="10"/>
  <c r="M314" i="10"/>
  <c r="L314" i="10" s="1"/>
  <c r="O314" i="10" s="1"/>
  <c r="N312" i="13" l="1"/>
  <c r="N313" i="12"/>
  <c r="N313" i="11"/>
  <c r="J411" i="13"/>
  <c r="K410" i="13"/>
  <c r="M313" i="13"/>
  <c r="L313" i="13" s="1"/>
  <c r="O313" i="13" s="1"/>
  <c r="J352" i="12"/>
  <c r="K351" i="12"/>
  <c r="M314" i="12"/>
  <c r="L314" i="12" s="1"/>
  <c r="O314" i="12" s="1"/>
  <c r="M314" i="11"/>
  <c r="L314" i="11" s="1"/>
  <c r="O314" i="11" s="1"/>
  <c r="J363" i="11"/>
  <c r="K362" i="11"/>
  <c r="M315" i="10"/>
  <c r="L315" i="10" s="1"/>
  <c r="O315" i="10" s="1"/>
  <c r="J365" i="10"/>
  <c r="K364" i="10"/>
  <c r="N314" i="10"/>
  <c r="N314" i="11" l="1"/>
  <c r="N313" i="13"/>
  <c r="N314" i="12"/>
  <c r="N315" i="10"/>
  <c r="J412" i="13"/>
  <c r="K411" i="13"/>
  <c r="M314" i="13"/>
  <c r="L314" i="13" s="1"/>
  <c r="O314" i="13" s="1"/>
  <c r="M315" i="12"/>
  <c r="L315" i="12" s="1"/>
  <c r="O315" i="12" s="1"/>
  <c r="J353" i="12"/>
  <c r="K352" i="12"/>
  <c r="M315" i="11"/>
  <c r="L315" i="11" s="1"/>
  <c r="O315" i="11" s="1"/>
  <c r="J364" i="11"/>
  <c r="K363" i="11"/>
  <c r="M316" i="10"/>
  <c r="L316" i="10" s="1"/>
  <c r="O316" i="10" s="1"/>
  <c r="J366" i="10"/>
  <c r="K365" i="10"/>
  <c r="N315" i="12" l="1"/>
  <c r="N315" i="11"/>
  <c r="M315" i="13"/>
  <c r="L315" i="13" s="1"/>
  <c r="O315" i="13" s="1"/>
  <c r="N314" i="13"/>
  <c r="J413" i="13"/>
  <c r="K412" i="13"/>
  <c r="M316" i="12"/>
  <c r="L316" i="12" s="1"/>
  <c r="O316" i="12" s="1"/>
  <c r="J354" i="12"/>
  <c r="K353" i="12"/>
  <c r="M316" i="11"/>
  <c r="L316" i="11" s="1"/>
  <c r="O316" i="11" s="1"/>
  <c r="J365" i="11"/>
  <c r="K364" i="11"/>
  <c r="M317" i="10"/>
  <c r="L317" i="10" s="1"/>
  <c r="O317" i="10" s="1"/>
  <c r="N316" i="10"/>
  <c r="N317" i="10" s="1"/>
  <c r="J367" i="10"/>
  <c r="K366" i="10"/>
  <c r="N316" i="11" l="1"/>
  <c r="N316" i="12"/>
  <c r="M316" i="13"/>
  <c r="L316" i="13" s="1"/>
  <c r="O316" i="13" s="1"/>
  <c r="J414" i="13"/>
  <c r="K413" i="13"/>
  <c r="N315" i="13"/>
  <c r="J355" i="12"/>
  <c r="K354" i="12"/>
  <c r="M317" i="12"/>
  <c r="L317" i="12" s="1"/>
  <c r="O317" i="12" s="1"/>
  <c r="J366" i="11"/>
  <c r="K365" i="11"/>
  <c r="M317" i="11"/>
  <c r="L317" i="11" s="1"/>
  <c r="O317" i="11" s="1"/>
  <c r="J368" i="10"/>
  <c r="K367" i="10"/>
  <c r="M318" i="10"/>
  <c r="L318" i="10" s="1"/>
  <c r="O318" i="10" s="1"/>
  <c r="N316" i="13" l="1"/>
  <c r="N317" i="12"/>
  <c r="M317" i="13"/>
  <c r="L317" i="13" s="1"/>
  <c r="O317" i="13" s="1"/>
  <c r="J415" i="13"/>
  <c r="K414" i="13"/>
  <c r="M318" i="12"/>
  <c r="L318" i="12" s="1"/>
  <c r="O318" i="12" s="1"/>
  <c r="J356" i="12"/>
  <c r="K355" i="12"/>
  <c r="M318" i="11"/>
  <c r="L318" i="11" s="1"/>
  <c r="O318" i="11" s="1"/>
  <c r="N317" i="11"/>
  <c r="J367" i="11"/>
  <c r="K366" i="11"/>
  <c r="M319" i="10"/>
  <c r="L319" i="10" s="1"/>
  <c r="O319" i="10" s="1"/>
  <c r="N318" i="10"/>
  <c r="J369" i="10"/>
  <c r="K368" i="10"/>
  <c r="N318" i="11" l="1"/>
  <c r="M318" i="13"/>
  <c r="L318" i="13" s="1"/>
  <c r="O318" i="13" s="1"/>
  <c r="J416" i="13"/>
  <c r="K415" i="13"/>
  <c r="N317" i="13"/>
  <c r="M319" i="12"/>
  <c r="L319" i="12" s="1"/>
  <c r="O319" i="12" s="1"/>
  <c r="J357" i="12"/>
  <c r="K356" i="12"/>
  <c r="N318" i="12"/>
  <c r="J368" i="11"/>
  <c r="K367" i="11"/>
  <c r="M319" i="11"/>
  <c r="L319" i="11" s="1"/>
  <c r="O319" i="11" s="1"/>
  <c r="M320" i="10"/>
  <c r="L320" i="10" s="1"/>
  <c r="O320" i="10" s="1"/>
  <c r="N319" i="10"/>
  <c r="J370" i="10"/>
  <c r="K369" i="10"/>
  <c r="N318" i="13" l="1"/>
  <c r="N319" i="12"/>
  <c r="M319" i="13"/>
  <c r="L319" i="13" s="1"/>
  <c r="O319" i="13" s="1"/>
  <c r="J417" i="13"/>
  <c r="K416" i="13"/>
  <c r="M320" i="12"/>
  <c r="L320" i="12" s="1"/>
  <c r="O320" i="12" s="1"/>
  <c r="J358" i="12"/>
  <c r="K357" i="12"/>
  <c r="M320" i="11"/>
  <c r="L320" i="11" s="1"/>
  <c r="O320" i="11" s="1"/>
  <c r="N319" i="11"/>
  <c r="J369" i="11"/>
  <c r="K368" i="11"/>
  <c r="M321" i="10"/>
  <c r="L321" i="10" s="1"/>
  <c r="O321" i="10" s="1"/>
  <c r="J371" i="10"/>
  <c r="K370" i="10"/>
  <c r="N320" i="10"/>
  <c r="N321" i="10" l="1"/>
  <c r="N319" i="13"/>
  <c r="N320" i="11"/>
  <c r="M320" i="13"/>
  <c r="L320" i="13" s="1"/>
  <c r="O320" i="13" s="1"/>
  <c r="J418" i="13"/>
  <c r="K417" i="13"/>
  <c r="M321" i="12"/>
  <c r="L321" i="12" s="1"/>
  <c r="O321" i="12" s="1"/>
  <c r="J359" i="12"/>
  <c r="K358" i="12"/>
  <c r="N320" i="12"/>
  <c r="J370" i="11"/>
  <c r="K369" i="11"/>
  <c r="M321" i="11"/>
  <c r="L321" i="11" s="1"/>
  <c r="O321" i="11" s="1"/>
  <c r="M322" i="10"/>
  <c r="L322" i="10" s="1"/>
  <c r="O322" i="10" s="1"/>
  <c r="J372" i="10"/>
  <c r="K371" i="10"/>
  <c r="N321" i="11" l="1"/>
  <c r="N321" i="12"/>
  <c r="N320" i="13"/>
  <c r="N322" i="10"/>
  <c r="M321" i="13"/>
  <c r="L321" i="13" s="1"/>
  <c r="O321" i="13" s="1"/>
  <c r="J419" i="13"/>
  <c r="K418" i="13"/>
  <c r="M322" i="12"/>
  <c r="L322" i="12" s="1"/>
  <c r="O322" i="12" s="1"/>
  <c r="J360" i="12"/>
  <c r="K359" i="12"/>
  <c r="J371" i="11"/>
  <c r="K370" i="11"/>
  <c r="M322" i="11"/>
  <c r="L322" i="11" s="1"/>
  <c r="O322" i="11" s="1"/>
  <c r="M323" i="10"/>
  <c r="L323" i="10" s="1"/>
  <c r="O323" i="10" s="1"/>
  <c r="J373" i="10"/>
  <c r="K372" i="10"/>
  <c r="N323" i="10" l="1"/>
  <c r="N321" i="13"/>
  <c r="N322" i="12"/>
  <c r="M322" i="13"/>
  <c r="L322" i="13" s="1"/>
  <c r="O322" i="13" s="1"/>
  <c r="J420" i="13"/>
  <c r="K419" i="13"/>
  <c r="M323" i="12"/>
  <c r="L323" i="12" s="1"/>
  <c r="O323" i="12" s="1"/>
  <c r="J361" i="12"/>
  <c r="K360" i="12"/>
  <c r="M323" i="11"/>
  <c r="L323" i="11" s="1"/>
  <c r="O323" i="11" s="1"/>
  <c r="N322" i="11"/>
  <c r="J372" i="11"/>
  <c r="K371" i="11"/>
  <c r="J374" i="10"/>
  <c r="K373" i="10"/>
  <c r="M324" i="10"/>
  <c r="L324" i="10" s="1"/>
  <c r="O324" i="10" s="1"/>
  <c r="N322" i="13" l="1"/>
  <c r="N323" i="12"/>
  <c r="M323" i="13"/>
  <c r="L323" i="13" s="1"/>
  <c r="O323" i="13" s="1"/>
  <c r="J421" i="13"/>
  <c r="K420" i="13"/>
  <c r="M324" i="12"/>
  <c r="L324" i="12" s="1"/>
  <c r="O324" i="12" s="1"/>
  <c r="J362" i="12"/>
  <c r="K361" i="12"/>
  <c r="M324" i="11"/>
  <c r="L324" i="11" s="1"/>
  <c r="O324" i="11" s="1"/>
  <c r="J373" i="11"/>
  <c r="K372" i="11"/>
  <c r="N323" i="11"/>
  <c r="N324" i="11" s="1"/>
  <c r="M325" i="10"/>
  <c r="L325" i="10" s="1"/>
  <c r="O325" i="10" s="1"/>
  <c r="N324" i="10"/>
  <c r="J375" i="10"/>
  <c r="K374" i="10"/>
  <c r="N325" i="10" l="1"/>
  <c r="N324" i="12"/>
  <c r="J422" i="13"/>
  <c r="K421" i="13"/>
  <c r="M324" i="13"/>
  <c r="L324" i="13" s="1"/>
  <c r="O324" i="13" s="1"/>
  <c r="N323" i="13"/>
  <c r="M325" i="12"/>
  <c r="L325" i="12" s="1"/>
  <c r="O325" i="12" s="1"/>
  <c r="J363" i="12"/>
  <c r="K362" i="12"/>
  <c r="M325" i="11"/>
  <c r="L325" i="11" s="1"/>
  <c r="O325" i="11" s="1"/>
  <c r="J374" i="11"/>
  <c r="K373" i="11"/>
  <c r="J376" i="10"/>
  <c r="K375" i="10"/>
  <c r="M326" i="10"/>
  <c r="L326" i="10" s="1"/>
  <c r="O326" i="10" s="1"/>
  <c r="N325" i="12" l="1"/>
  <c r="M325" i="13"/>
  <c r="L325" i="13" s="1"/>
  <c r="O325" i="13" s="1"/>
  <c r="N324" i="13"/>
  <c r="N325" i="13" s="1"/>
  <c r="J423" i="13"/>
  <c r="K422" i="13"/>
  <c r="M326" i="12"/>
  <c r="L326" i="12" s="1"/>
  <c r="O326" i="12"/>
  <c r="J364" i="12"/>
  <c r="K363" i="12"/>
  <c r="M326" i="11"/>
  <c r="L326" i="11" s="1"/>
  <c r="O326" i="11" s="1"/>
  <c r="J375" i="11"/>
  <c r="K374" i="11"/>
  <c r="N325" i="11"/>
  <c r="M327" i="10"/>
  <c r="L327" i="10" s="1"/>
  <c r="O327" i="10" s="1"/>
  <c r="J377" i="10"/>
  <c r="K376" i="10"/>
  <c r="N326" i="10"/>
  <c r="N326" i="12" l="1"/>
  <c r="N327" i="10"/>
  <c r="N326" i="11"/>
  <c r="M326" i="13"/>
  <c r="L326" i="13" s="1"/>
  <c r="O326" i="13" s="1"/>
  <c r="J424" i="13"/>
  <c r="K423" i="13"/>
  <c r="J365" i="12"/>
  <c r="K364" i="12"/>
  <c r="M327" i="12"/>
  <c r="L327" i="12" s="1"/>
  <c r="O327" i="12" s="1"/>
  <c r="M327" i="11"/>
  <c r="L327" i="11" s="1"/>
  <c r="O327" i="11" s="1"/>
  <c r="J376" i="11"/>
  <c r="K375" i="11"/>
  <c r="M328" i="10"/>
  <c r="L328" i="10" s="1"/>
  <c r="O328" i="10" s="1"/>
  <c r="J378" i="10"/>
  <c r="K377" i="10"/>
  <c r="N327" i="11" l="1"/>
  <c r="N327" i="12"/>
  <c r="M327" i="13"/>
  <c r="L327" i="13" s="1"/>
  <c r="O327" i="13" s="1"/>
  <c r="J425" i="13"/>
  <c r="K424" i="13"/>
  <c r="N326" i="13"/>
  <c r="M328" i="12"/>
  <c r="L328" i="12" s="1"/>
  <c r="O328" i="12" s="1"/>
  <c r="J366" i="12"/>
  <c r="K365" i="12"/>
  <c r="M328" i="11"/>
  <c r="L328" i="11" s="1"/>
  <c r="O328" i="11" s="1"/>
  <c r="J377" i="11"/>
  <c r="K376" i="11"/>
  <c r="M329" i="10"/>
  <c r="L329" i="10" s="1"/>
  <c r="O329" i="10" s="1"/>
  <c r="N328" i="10"/>
  <c r="N329" i="10" s="1"/>
  <c r="J379" i="10"/>
  <c r="K378" i="10"/>
  <c r="N328" i="11" l="1"/>
  <c r="N327" i="13"/>
  <c r="J426" i="13"/>
  <c r="K425" i="13"/>
  <c r="M328" i="13"/>
  <c r="L328" i="13" s="1"/>
  <c r="O328" i="13" s="1"/>
  <c r="M329" i="12"/>
  <c r="L329" i="12" s="1"/>
  <c r="O329" i="12" s="1"/>
  <c r="J367" i="12"/>
  <c r="K366" i="12"/>
  <c r="N328" i="12"/>
  <c r="J378" i="11"/>
  <c r="K377" i="11"/>
  <c r="M329" i="11"/>
  <c r="L329" i="11" s="1"/>
  <c r="O329" i="11" s="1"/>
  <c r="M330" i="10"/>
  <c r="L330" i="10" s="1"/>
  <c r="O330" i="10" s="1"/>
  <c r="J380" i="10"/>
  <c r="K379" i="10"/>
  <c r="N329" i="12" l="1"/>
  <c r="N329" i="11"/>
  <c r="M329" i="13"/>
  <c r="L329" i="13" s="1"/>
  <c r="O329" i="13" s="1"/>
  <c r="J427" i="13"/>
  <c r="K426" i="13"/>
  <c r="N328" i="13"/>
  <c r="J368" i="12"/>
  <c r="K367" i="12"/>
  <c r="M330" i="12"/>
  <c r="L330" i="12" s="1"/>
  <c r="O330" i="12" s="1"/>
  <c r="M330" i="11"/>
  <c r="L330" i="11" s="1"/>
  <c r="O330" i="11" s="1"/>
  <c r="J379" i="11"/>
  <c r="K378" i="11"/>
  <c r="J381" i="10"/>
  <c r="K380" i="10"/>
  <c r="M331" i="10"/>
  <c r="L331" i="10" s="1"/>
  <c r="O331" i="10" s="1"/>
  <c r="N330" i="10"/>
  <c r="N329" i="13" l="1"/>
  <c r="N331" i="10"/>
  <c r="M330" i="13"/>
  <c r="L330" i="13" s="1"/>
  <c r="O330" i="13" s="1"/>
  <c r="J428" i="13"/>
  <c r="K427" i="13"/>
  <c r="M331" i="12"/>
  <c r="L331" i="12" s="1"/>
  <c r="O331" i="12" s="1"/>
  <c r="N330" i="12"/>
  <c r="J369" i="12"/>
  <c r="K368" i="12"/>
  <c r="J380" i="11"/>
  <c r="K379" i="11"/>
  <c r="M331" i="11"/>
  <c r="L331" i="11" s="1"/>
  <c r="O331" i="11" s="1"/>
  <c r="N330" i="11"/>
  <c r="J382" i="10"/>
  <c r="K381" i="10"/>
  <c r="M332" i="10"/>
  <c r="L332" i="10" s="1"/>
  <c r="O332" i="10" s="1"/>
  <c r="N332" i="10" l="1"/>
  <c r="M331" i="13"/>
  <c r="L331" i="13" s="1"/>
  <c r="O331" i="13" s="1"/>
  <c r="J429" i="13"/>
  <c r="K428" i="13"/>
  <c r="N330" i="13"/>
  <c r="M332" i="12"/>
  <c r="L332" i="12" s="1"/>
  <c r="O332" i="12" s="1"/>
  <c r="J370" i="12"/>
  <c r="K369" i="12"/>
  <c r="N331" i="12"/>
  <c r="M332" i="11"/>
  <c r="L332" i="11" s="1"/>
  <c r="O332" i="11" s="1"/>
  <c r="N331" i="11"/>
  <c r="N332" i="11" s="1"/>
  <c r="J381" i="11"/>
  <c r="K380" i="11"/>
  <c r="M333" i="10"/>
  <c r="L333" i="10" s="1"/>
  <c r="O333" i="10" s="1"/>
  <c r="N333" i="10"/>
  <c r="J383" i="10"/>
  <c r="K382" i="10"/>
  <c r="N331" i="13" l="1"/>
  <c r="N332" i="12"/>
  <c r="M332" i="13"/>
  <c r="L332" i="13" s="1"/>
  <c r="O332" i="13" s="1"/>
  <c r="J430" i="13"/>
  <c r="K429" i="13"/>
  <c r="M333" i="12"/>
  <c r="L333" i="12" s="1"/>
  <c r="O333" i="12" s="1"/>
  <c r="J371" i="12"/>
  <c r="K370" i="12"/>
  <c r="M333" i="11"/>
  <c r="L333" i="11" s="1"/>
  <c r="O333" i="11" s="1"/>
  <c r="J382" i="11"/>
  <c r="K381" i="11"/>
  <c r="M334" i="10"/>
  <c r="L334" i="10" s="1"/>
  <c r="O334" i="10" s="1"/>
  <c r="J384" i="10"/>
  <c r="K383" i="10"/>
  <c r="N332" i="13" l="1"/>
  <c r="N333" i="12"/>
  <c r="M333" i="13"/>
  <c r="L333" i="13" s="1"/>
  <c r="O333" i="13" s="1"/>
  <c r="J431" i="13"/>
  <c r="K430" i="13"/>
  <c r="J372" i="12"/>
  <c r="K371" i="12"/>
  <c r="M334" i="12"/>
  <c r="L334" i="12" s="1"/>
  <c r="O334" i="12" s="1"/>
  <c r="M334" i="11"/>
  <c r="L334" i="11" s="1"/>
  <c r="O334" i="11" s="1"/>
  <c r="N333" i="11"/>
  <c r="J383" i="11"/>
  <c r="K382" i="11"/>
  <c r="M335" i="10"/>
  <c r="L335" i="10" s="1"/>
  <c r="O335" i="10" s="1"/>
  <c r="J385" i="10"/>
  <c r="K384" i="10"/>
  <c r="N334" i="10"/>
  <c r="N333" i="13" l="1"/>
  <c r="M334" i="13"/>
  <c r="L334" i="13" s="1"/>
  <c r="O334" i="13" s="1"/>
  <c r="J432" i="13"/>
  <c r="K431" i="13"/>
  <c r="M335" i="12"/>
  <c r="L335" i="12" s="1"/>
  <c r="O335" i="12" s="1"/>
  <c r="N334" i="12"/>
  <c r="J373" i="12"/>
  <c r="K372" i="12"/>
  <c r="M335" i="11"/>
  <c r="L335" i="11" s="1"/>
  <c r="O335" i="11" s="1"/>
  <c r="J384" i="11"/>
  <c r="K383" i="11"/>
  <c r="N334" i="11"/>
  <c r="N335" i="11" s="1"/>
  <c r="M336" i="10"/>
  <c r="L336" i="10" s="1"/>
  <c r="O336" i="10" s="1"/>
  <c r="J386" i="10"/>
  <c r="K385" i="10"/>
  <c r="N335" i="10"/>
  <c r="N334" i="13" l="1"/>
  <c r="M335" i="13"/>
  <c r="L335" i="13" s="1"/>
  <c r="O335" i="13" s="1"/>
  <c r="J433" i="13"/>
  <c r="K432" i="13"/>
  <c r="J374" i="12"/>
  <c r="K373" i="12"/>
  <c r="M336" i="12"/>
  <c r="L336" i="12" s="1"/>
  <c r="O336" i="12" s="1"/>
  <c r="N335" i="12"/>
  <c r="M336" i="11"/>
  <c r="L336" i="11" s="1"/>
  <c r="O336" i="11" s="1"/>
  <c r="J385" i="11"/>
  <c r="K384" i="11"/>
  <c r="M337" i="10"/>
  <c r="L337" i="10" s="1"/>
  <c r="O337" i="10" s="1"/>
  <c r="J387" i="10"/>
  <c r="K386" i="10"/>
  <c r="N336" i="10"/>
  <c r="N336" i="12" l="1"/>
  <c r="N335" i="13"/>
  <c r="N336" i="11"/>
  <c r="M336" i="13"/>
  <c r="L336" i="13" s="1"/>
  <c r="O336" i="13" s="1"/>
  <c r="J434" i="13"/>
  <c r="K433" i="13"/>
  <c r="J375" i="12"/>
  <c r="K374" i="12"/>
  <c r="M337" i="12"/>
  <c r="L337" i="12" s="1"/>
  <c r="O337" i="12" s="1"/>
  <c r="J386" i="11"/>
  <c r="K385" i="11"/>
  <c r="M337" i="11"/>
  <c r="L337" i="11" s="1"/>
  <c r="O337" i="11" s="1"/>
  <c r="M338" i="10"/>
  <c r="L338" i="10" s="1"/>
  <c r="O338" i="10" s="1"/>
  <c r="J388" i="10"/>
  <c r="K387" i="10"/>
  <c r="N337" i="10"/>
  <c r="N336" i="13" l="1"/>
  <c r="M337" i="13"/>
  <c r="L337" i="13" s="1"/>
  <c r="O337" i="13" s="1"/>
  <c r="J435" i="13"/>
  <c r="K434" i="13"/>
  <c r="M338" i="12"/>
  <c r="L338" i="12" s="1"/>
  <c r="O338" i="12" s="1"/>
  <c r="N337" i="12"/>
  <c r="J376" i="12"/>
  <c r="K375" i="12"/>
  <c r="M338" i="11"/>
  <c r="L338" i="11" s="1"/>
  <c r="O338" i="11" s="1"/>
  <c r="N337" i="11"/>
  <c r="J387" i="11"/>
  <c r="K386" i="11"/>
  <c r="M339" i="10"/>
  <c r="L339" i="10" s="1"/>
  <c r="O339" i="10" s="1"/>
  <c r="J389" i="10"/>
  <c r="K388" i="10"/>
  <c r="N338" i="10"/>
  <c r="N337" i="13" l="1"/>
  <c r="N339" i="10"/>
  <c r="J436" i="13"/>
  <c r="K435" i="13"/>
  <c r="M338" i="13"/>
  <c r="L338" i="13" s="1"/>
  <c r="O338" i="13" s="1"/>
  <c r="M339" i="12"/>
  <c r="L339" i="12" s="1"/>
  <c r="O339" i="12" s="1"/>
  <c r="J377" i="12"/>
  <c r="K376" i="12"/>
  <c r="N338" i="12"/>
  <c r="J388" i="11"/>
  <c r="K387" i="11"/>
  <c r="M339" i="11"/>
  <c r="L339" i="11" s="1"/>
  <c r="O339" i="11" s="1"/>
  <c r="N338" i="11"/>
  <c r="M340" i="10"/>
  <c r="L340" i="10" s="1"/>
  <c r="O340" i="10" s="1"/>
  <c r="J390" i="10"/>
  <c r="K389" i="10"/>
  <c r="N339" i="12" l="1"/>
  <c r="N340" i="10"/>
  <c r="M339" i="13"/>
  <c r="L339" i="13" s="1"/>
  <c r="O339" i="13" s="1"/>
  <c r="J437" i="13"/>
  <c r="K436" i="13"/>
  <c r="N338" i="13"/>
  <c r="M340" i="12"/>
  <c r="L340" i="12" s="1"/>
  <c r="O340" i="12" s="1"/>
  <c r="J378" i="12"/>
  <c r="K377" i="12"/>
  <c r="M340" i="11"/>
  <c r="L340" i="11" s="1"/>
  <c r="O340" i="11" s="1"/>
  <c r="N339" i="11"/>
  <c r="N340" i="11" s="1"/>
  <c r="J389" i="11"/>
  <c r="K388" i="11"/>
  <c r="J391" i="10"/>
  <c r="K390" i="10"/>
  <c r="M341" i="10"/>
  <c r="L341" i="10" s="1"/>
  <c r="O341" i="10" s="1"/>
  <c r="N339" i="13" l="1"/>
  <c r="J438" i="13"/>
  <c r="K437" i="13"/>
  <c r="M340" i="13"/>
  <c r="L340" i="13" s="1"/>
  <c r="O340" i="13" s="1"/>
  <c r="M341" i="12"/>
  <c r="L341" i="12" s="1"/>
  <c r="O341" i="12" s="1"/>
  <c r="J379" i="12"/>
  <c r="K378" i="12"/>
  <c r="N340" i="12"/>
  <c r="J390" i="11"/>
  <c r="K389" i="11"/>
  <c r="M341" i="11"/>
  <c r="L341" i="11" s="1"/>
  <c r="O341" i="11" s="1"/>
  <c r="M342" i="10"/>
  <c r="L342" i="10" s="1"/>
  <c r="O342" i="10" s="1"/>
  <c r="N341" i="10"/>
  <c r="J392" i="10"/>
  <c r="K391" i="10"/>
  <c r="N341" i="12" l="1"/>
  <c r="N341" i="11"/>
  <c r="M341" i="13"/>
  <c r="L341" i="13" s="1"/>
  <c r="O341" i="13" s="1"/>
  <c r="J439" i="13"/>
  <c r="K438" i="13"/>
  <c r="N340" i="13"/>
  <c r="M342" i="12"/>
  <c r="L342" i="12" s="1"/>
  <c r="O342" i="12" s="1"/>
  <c r="J380" i="12"/>
  <c r="K379" i="12"/>
  <c r="J391" i="11"/>
  <c r="K390" i="11"/>
  <c r="M342" i="11"/>
  <c r="L342" i="11" s="1"/>
  <c r="O342" i="11" s="1"/>
  <c r="M343" i="10"/>
  <c r="L343" i="10" s="1"/>
  <c r="O343" i="10" s="1"/>
  <c r="J393" i="10"/>
  <c r="K392" i="10"/>
  <c r="N342" i="10"/>
  <c r="N341" i="13" l="1"/>
  <c r="N343" i="10"/>
  <c r="J440" i="13"/>
  <c r="K439" i="13"/>
  <c r="M342" i="13"/>
  <c r="L342" i="13" s="1"/>
  <c r="O342" i="13" s="1"/>
  <c r="M343" i="12"/>
  <c r="L343" i="12" s="1"/>
  <c r="O343" i="12" s="1"/>
  <c r="J381" i="12"/>
  <c r="K380" i="12"/>
  <c r="N342" i="12"/>
  <c r="M343" i="11"/>
  <c r="L343" i="11" s="1"/>
  <c r="O343" i="11" s="1"/>
  <c r="N342" i="11"/>
  <c r="J392" i="11"/>
  <c r="K391" i="11"/>
  <c r="M344" i="10"/>
  <c r="L344" i="10" s="1"/>
  <c r="O344" i="10" s="1"/>
  <c r="J394" i="10"/>
  <c r="K393" i="10"/>
  <c r="N343" i="12" l="1"/>
  <c r="N343" i="11"/>
  <c r="M343" i="13"/>
  <c r="L343" i="13" s="1"/>
  <c r="O343" i="13" s="1"/>
  <c r="J441" i="13"/>
  <c r="K440" i="13"/>
  <c r="N342" i="13"/>
  <c r="M344" i="12"/>
  <c r="L344" i="12" s="1"/>
  <c r="O344" i="12" s="1"/>
  <c r="J382" i="12"/>
  <c r="K381" i="12"/>
  <c r="M344" i="11"/>
  <c r="L344" i="11" s="1"/>
  <c r="O344" i="11" s="1"/>
  <c r="J393" i="11"/>
  <c r="K392" i="11"/>
  <c r="M345" i="10"/>
  <c r="L345" i="10" s="1"/>
  <c r="O345" i="10" s="1"/>
  <c r="J395" i="10"/>
  <c r="K394" i="10"/>
  <c r="N344" i="10"/>
  <c r="N343" i="13" l="1"/>
  <c r="N344" i="11"/>
  <c r="N345" i="10"/>
  <c r="M344" i="13"/>
  <c r="L344" i="13" s="1"/>
  <c r="O344" i="13" s="1"/>
  <c r="J442" i="13"/>
  <c r="K441" i="13"/>
  <c r="M345" i="12"/>
  <c r="L345" i="12" s="1"/>
  <c r="O345" i="12" s="1"/>
  <c r="J383" i="12"/>
  <c r="K382" i="12"/>
  <c r="N344" i="12"/>
  <c r="J394" i="11"/>
  <c r="K393" i="11"/>
  <c r="M345" i="11"/>
  <c r="L345" i="11" s="1"/>
  <c r="O345" i="11" s="1"/>
  <c r="M346" i="10"/>
  <c r="L346" i="10" s="1"/>
  <c r="O346" i="10" s="1"/>
  <c r="J396" i="10"/>
  <c r="K395" i="10"/>
  <c r="N345" i="11" l="1"/>
  <c r="N345" i="12"/>
  <c r="N346" i="10"/>
  <c r="M345" i="13"/>
  <c r="L345" i="13" s="1"/>
  <c r="O345" i="13" s="1"/>
  <c r="J443" i="13"/>
  <c r="K442" i="13"/>
  <c r="N344" i="13"/>
  <c r="J384" i="12"/>
  <c r="K383" i="12"/>
  <c r="M346" i="12"/>
  <c r="L346" i="12" s="1"/>
  <c r="O346" i="12" s="1"/>
  <c r="J395" i="11"/>
  <c r="K394" i="11"/>
  <c r="M346" i="11"/>
  <c r="L346" i="11" s="1"/>
  <c r="O346" i="11" s="1"/>
  <c r="J397" i="10"/>
  <c r="K396" i="10"/>
  <c r="M347" i="10"/>
  <c r="L347" i="10" s="1"/>
  <c r="O347" i="10" s="1"/>
  <c r="N345" i="13" l="1"/>
  <c r="M346" i="13"/>
  <c r="L346" i="13" s="1"/>
  <c r="O346" i="13" s="1"/>
  <c r="J444" i="13"/>
  <c r="K443" i="13"/>
  <c r="M347" i="12"/>
  <c r="L347" i="12" s="1"/>
  <c r="O347" i="12" s="1"/>
  <c r="N346" i="12"/>
  <c r="J385" i="12"/>
  <c r="K384" i="12"/>
  <c r="M347" i="11"/>
  <c r="L347" i="11" s="1"/>
  <c r="O347" i="11" s="1"/>
  <c r="N346" i="11"/>
  <c r="J396" i="11"/>
  <c r="K395" i="11"/>
  <c r="M348" i="10"/>
  <c r="L348" i="10" s="1"/>
  <c r="O348" i="10" s="1"/>
  <c r="N347" i="10"/>
  <c r="J398" i="10"/>
  <c r="K397" i="10"/>
  <c r="N348" i="10" l="1"/>
  <c r="N346" i="13"/>
  <c r="J445" i="13"/>
  <c r="K444" i="13"/>
  <c r="M347" i="13"/>
  <c r="L347" i="13" s="1"/>
  <c r="O347" i="13" s="1"/>
  <c r="M348" i="12"/>
  <c r="L348" i="12" s="1"/>
  <c r="O348" i="12" s="1"/>
  <c r="J386" i="12"/>
  <c r="K385" i="12"/>
  <c r="N347" i="12"/>
  <c r="M348" i="11"/>
  <c r="L348" i="11" s="1"/>
  <c r="O348" i="11" s="1"/>
  <c r="J397" i="11"/>
  <c r="K396" i="11"/>
  <c r="N347" i="11"/>
  <c r="J399" i="10"/>
  <c r="K398" i="10"/>
  <c r="M349" i="10"/>
  <c r="L349" i="10" s="1"/>
  <c r="O349" i="10" s="1"/>
  <c r="N348" i="11" l="1"/>
  <c r="N347" i="13"/>
  <c r="M348" i="13"/>
  <c r="L348" i="13" s="1"/>
  <c r="O348" i="13" s="1"/>
  <c r="J446" i="13"/>
  <c r="K445" i="13"/>
  <c r="M349" i="12"/>
  <c r="L349" i="12" s="1"/>
  <c r="O349" i="12" s="1"/>
  <c r="J387" i="12"/>
  <c r="K386" i="12"/>
  <c r="N348" i="12"/>
  <c r="M349" i="11"/>
  <c r="L349" i="11" s="1"/>
  <c r="O349" i="11" s="1"/>
  <c r="J398" i="11"/>
  <c r="K397" i="11"/>
  <c r="M350" i="10"/>
  <c r="L350" i="10" s="1"/>
  <c r="O350" i="10" s="1"/>
  <c r="J400" i="10"/>
  <c r="K399" i="10"/>
  <c r="N349" i="10"/>
  <c r="N350" i="10" l="1"/>
  <c r="N349" i="11"/>
  <c r="N349" i="12"/>
  <c r="M349" i="13"/>
  <c r="L349" i="13" s="1"/>
  <c r="O349" i="13" s="1"/>
  <c r="J447" i="13"/>
  <c r="K446" i="13"/>
  <c r="N348" i="13"/>
  <c r="J388" i="12"/>
  <c r="K387" i="12"/>
  <c r="M350" i="12"/>
  <c r="L350" i="12" s="1"/>
  <c r="O350" i="12" s="1"/>
  <c r="M350" i="11"/>
  <c r="L350" i="11" s="1"/>
  <c r="O350" i="11" s="1"/>
  <c r="J399" i="11"/>
  <c r="K398" i="11"/>
  <c r="M351" i="10"/>
  <c r="L351" i="10" s="1"/>
  <c r="O351" i="10" s="1"/>
  <c r="J401" i="10"/>
  <c r="K400" i="10"/>
  <c r="N349" i="13" l="1"/>
  <c r="M350" i="13"/>
  <c r="L350" i="13" s="1"/>
  <c r="O350" i="13" s="1"/>
  <c r="J448" i="13"/>
  <c r="K447" i="13"/>
  <c r="M351" i="12"/>
  <c r="L351" i="12" s="1"/>
  <c r="O351" i="12" s="1"/>
  <c r="N350" i="12"/>
  <c r="N351" i="12" s="1"/>
  <c r="J389" i="12"/>
  <c r="K388" i="12"/>
  <c r="M351" i="11"/>
  <c r="L351" i="11" s="1"/>
  <c r="O351" i="11" s="1"/>
  <c r="J400" i="11"/>
  <c r="K399" i="11"/>
  <c r="N350" i="11"/>
  <c r="M352" i="10"/>
  <c r="L352" i="10" s="1"/>
  <c r="O352" i="10" s="1"/>
  <c r="J402" i="10"/>
  <c r="K401" i="10"/>
  <c r="N351" i="10"/>
  <c r="N350" i="13" l="1"/>
  <c r="M351" i="13"/>
  <c r="L351" i="13" s="1"/>
  <c r="O351" i="13" s="1"/>
  <c r="J449" i="13"/>
  <c r="K448" i="13"/>
  <c r="M352" i="12"/>
  <c r="L352" i="12" s="1"/>
  <c r="O352" i="12" s="1"/>
  <c r="J390" i="12"/>
  <c r="K389" i="12"/>
  <c r="M352" i="11"/>
  <c r="L352" i="11" s="1"/>
  <c r="O352" i="11" s="1"/>
  <c r="J401" i="11"/>
  <c r="K400" i="11"/>
  <c r="N351" i="11"/>
  <c r="M353" i="10"/>
  <c r="L353" i="10" s="1"/>
  <c r="O353" i="10" s="1"/>
  <c r="J403" i="10"/>
  <c r="K402" i="10"/>
  <c r="N352" i="10"/>
  <c r="N352" i="11" l="1"/>
  <c r="N351" i="13"/>
  <c r="N352" i="12"/>
  <c r="N353" i="10"/>
  <c r="M352" i="13"/>
  <c r="L352" i="13" s="1"/>
  <c r="O352" i="13" s="1"/>
  <c r="J450" i="13"/>
  <c r="K449" i="13"/>
  <c r="M353" i="12"/>
  <c r="L353" i="12" s="1"/>
  <c r="O353" i="12" s="1"/>
  <c r="J391" i="12"/>
  <c r="K390" i="12"/>
  <c r="M353" i="11"/>
  <c r="L353" i="11" s="1"/>
  <c r="O353" i="11" s="1"/>
  <c r="J402" i="11"/>
  <c r="K401" i="11"/>
  <c r="M354" i="10"/>
  <c r="L354" i="10" s="1"/>
  <c r="O354" i="10" s="1"/>
  <c r="J404" i="10"/>
  <c r="K403" i="10"/>
  <c r="N353" i="12" l="1"/>
  <c r="N354" i="10"/>
  <c r="M353" i="13"/>
  <c r="L353" i="13" s="1"/>
  <c r="O353" i="13" s="1"/>
  <c r="J451" i="13"/>
  <c r="K450" i="13"/>
  <c r="N352" i="13"/>
  <c r="M354" i="12"/>
  <c r="L354" i="12" s="1"/>
  <c r="O354" i="12" s="1"/>
  <c r="N354" i="12"/>
  <c r="J392" i="12"/>
  <c r="K391" i="12"/>
  <c r="M354" i="11"/>
  <c r="L354" i="11" s="1"/>
  <c r="O354" i="11" s="1"/>
  <c r="J403" i="11"/>
  <c r="K402" i="11"/>
  <c r="N353" i="11"/>
  <c r="J405" i="10"/>
  <c r="K404" i="10"/>
  <c r="M355" i="10"/>
  <c r="L355" i="10" s="1"/>
  <c r="O355" i="10" s="1"/>
  <c r="N354" i="11" l="1"/>
  <c r="N353" i="13"/>
  <c r="J452" i="13"/>
  <c r="K451" i="13"/>
  <c r="M354" i="13"/>
  <c r="L354" i="13" s="1"/>
  <c r="O354" i="13" s="1"/>
  <c r="M355" i="12"/>
  <c r="L355" i="12" s="1"/>
  <c r="O355" i="12" s="1"/>
  <c r="J393" i="12"/>
  <c r="K392" i="12"/>
  <c r="M355" i="11"/>
  <c r="L355" i="11" s="1"/>
  <c r="O355" i="11" s="1"/>
  <c r="J404" i="11"/>
  <c r="K403" i="11"/>
  <c r="M356" i="10"/>
  <c r="L356" i="10" s="1"/>
  <c r="O356" i="10" s="1"/>
  <c r="N355" i="10"/>
  <c r="J406" i="10"/>
  <c r="K405" i="10"/>
  <c r="N355" i="12" l="1"/>
  <c r="N355" i="11"/>
  <c r="N356" i="10"/>
  <c r="M355" i="13"/>
  <c r="L355" i="13" s="1"/>
  <c r="O355" i="13" s="1"/>
  <c r="N354" i="13"/>
  <c r="J453" i="13"/>
  <c r="K452" i="13"/>
  <c r="M356" i="12"/>
  <c r="L356" i="12" s="1"/>
  <c r="O356" i="12" s="1"/>
  <c r="J394" i="12"/>
  <c r="K393" i="12"/>
  <c r="M356" i="11"/>
  <c r="L356" i="11" s="1"/>
  <c r="O356" i="11" s="1"/>
  <c r="N356" i="11"/>
  <c r="J405" i="11"/>
  <c r="K404" i="11"/>
  <c r="J407" i="10"/>
  <c r="K406" i="10"/>
  <c r="M357" i="10"/>
  <c r="L357" i="10" s="1"/>
  <c r="O357" i="10" s="1"/>
  <c r="N355" i="13" l="1"/>
  <c r="M356" i="13"/>
  <c r="L356" i="13" s="1"/>
  <c r="O356" i="13" s="1"/>
  <c r="J454" i="13"/>
  <c r="K453" i="13"/>
  <c r="M357" i="12"/>
  <c r="L357" i="12" s="1"/>
  <c r="O357" i="12" s="1"/>
  <c r="J395" i="12"/>
  <c r="K394" i="12"/>
  <c r="N356" i="12"/>
  <c r="J406" i="11"/>
  <c r="K405" i="11"/>
  <c r="M357" i="11"/>
  <c r="L357" i="11" s="1"/>
  <c r="O357" i="11" s="1"/>
  <c r="M358" i="10"/>
  <c r="L358" i="10" s="1"/>
  <c r="O358" i="10" s="1"/>
  <c r="N357" i="10"/>
  <c r="J408" i="10"/>
  <c r="K407" i="10"/>
  <c r="N357" i="12" l="1"/>
  <c r="N357" i="11"/>
  <c r="M357" i="13"/>
  <c r="L357" i="13" s="1"/>
  <c r="O357" i="13" s="1"/>
  <c r="J455" i="13"/>
  <c r="K454" i="13"/>
  <c r="N356" i="13"/>
  <c r="J396" i="12"/>
  <c r="K395" i="12"/>
  <c r="M358" i="12"/>
  <c r="L358" i="12" s="1"/>
  <c r="O358" i="12" s="1"/>
  <c r="M358" i="11"/>
  <c r="L358" i="11" s="1"/>
  <c r="O358" i="11" s="1"/>
  <c r="J407" i="11"/>
  <c r="K406" i="11"/>
  <c r="M359" i="10"/>
  <c r="L359" i="10" s="1"/>
  <c r="O359" i="10" s="1"/>
  <c r="J409" i="10"/>
  <c r="K408" i="10"/>
  <c r="N358" i="10"/>
  <c r="N359" i="10" l="1"/>
  <c r="N357" i="13"/>
  <c r="N358" i="11"/>
  <c r="M358" i="13"/>
  <c r="L358" i="13" s="1"/>
  <c r="O358" i="13" s="1"/>
  <c r="J456" i="13"/>
  <c r="K455" i="13"/>
  <c r="M359" i="12"/>
  <c r="L359" i="12" s="1"/>
  <c r="O359" i="12" s="1"/>
  <c r="J397" i="12"/>
  <c r="K396" i="12"/>
  <c r="N358" i="12"/>
  <c r="M359" i="11"/>
  <c r="L359" i="11" s="1"/>
  <c r="O359" i="11" s="1"/>
  <c r="J408" i="11"/>
  <c r="K407" i="11"/>
  <c r="M360" i="10"/>
  <c r="L360" i="10" s="1"/>
  <c r="O360" i="10" s="1"/>
  <c r="J410" i="10"/>
  <c r="K409" i="10"/>
  <c r="N359" i="11" l="1"/>
  <c r="N358" i="13"/>
  <c r="N359" i="12"/>
  <c r="N360" i="10"/>
  <c r="J457" i="13"/>
  <c r="K456" i="13"/>
  <c r="M359" i="13"/>
  <c r="L359" i="13" s="1"/>
  <c r="O359" i="13" s="1"/>
  <c r="M360" i="12"/>
  <c r="L360" i="12" s="1"/>
  <c r="O360" i="12" s="1"/>
  <c r="J398" i="12"/>
  <c r="K397" i="12"/>
  <c r="J409" i="11"/>
  <c r="K408" i="11"/>
  <c r="M360" i="11"/>
  <c r="L360" i="11" s="1"/>
  <c r="O360" i="11" s="1"/>
  <c r="M361" i="10"/>
  <c r="L361" i="10" s="1"/>
  <c r="O361" i="10" s="1"/>
  <c r="J411" i="10"/>
  <c r="K410" i="10"/>
  <c r="N360" i="12" l="1"/>
  <c r="N361" i="10"/>
  <c r="M360" i="13"/>
  <c r="L360" i="13" s="1"/>
  <c r="O360" i="13" s="1"/>
  <c r="N359" i="13"/>
  <c r="J458" i="13"/>
  <c r="K457" i="13"/>
  <c r="M361" i="12"/>
  <c r="L361" i="12" s="1"/>
  <c r="O361" i="12" s="1"/>
  <c r="J399" i="12"/>
  <c r="K398" i="12"/>
  <c r="M361" i="11"/>
  <c r="L361" i="11" s="1"/>
  <c r="O361" i="11" s="1"/>
  <c r="N360" i="11"/>
  <c r="J410" i="11"/>
  <c r="K409" i="11"/>
  <c r="M362" i="10"/>
  <c r="L362" i="10" s="1"/>
  <c r="O362" i="10" s="1"/>
  <c r="J412" i="10"/>
  <c r="K411" i="10"/>
  <c r="N361" i="12" l="1"/>
  <c r="N362" i="10"/>
  <c r="M361" i="13"/>
  <c r="L361" i="13" s="1"/>
  <c r="O361" i="13" s="1"/>
  <c r="N360" i="13"/>
  <c r="J459" i="13"/>
  <c r="K458" i="13"/>
  <c r="M362" i="12"/>
  <c r="L362" i="12" s="1"/>
  <c r="O362" i="12" s="1"/>
  <c r="J400" i="12"/>
  <c r="K399" i="12"/>
  <c r="M362" i="11"/>
  <c r="L362" i="11" s="1"/>
  <c r="O362" i="11" s="1"/>
  <c r="J411" i="11"/>
  <c r="K410" i="11"/>
  <c r="N361" i="11"/>
  <c r="M363" i="10"/>
  <c r="L363" i="10" s="1"/>
  <c r="O363" i="10" s="1"/>
  <c r="J413" i="10"/>
  <c r="K412" i="10"/>
  <c r="N363" i="10" l="1"/>
  <c r="N361" i="13"/>
  <c r="N362" i="12"/>
  <c r="N362" i="11"/>
  <c r="M362" i="13"/>
  <c r="L362" i="13" s="1"/>
  <c r="O362" i="13" s="1"/>
  <c r="J460" i="13"/>
  <c r="K459" i="13"/>
  <c r="J401" i="12"/>
  <c r="K400" i="12"/>
  <c r="M363" i="12"/>
  <c r="L363" i="12" s="1"/>
  <c r="O363" i="12" s="1"/>
  <c r="M363" i="11"/>
  <c r="L363" i="11" s="1"/>
  <c r="O363" i="11" s="1"/>
  <c r="J412" i="11"/>
  <c r="K411" i="11"/>
  <c r="M364" i="10"/>
  <c r="L364" i="10" s="1"/>
  <c r="O364" i="10" s="1"/>
  <c r="J414" i="10"/>
  <c r="K413" i="10"/>
  <c r="N363" i="11" l="1"/>
  <c r="M363" i="13"/>
  <c r="L363" i="13" s="1"/>
  <c r="O363" i="13" s="1"/>
  <c r="J461" i="13"/>
  <c r="K460" i="13"/>
  <c r="N362" i="13"/>
  <c r="M364" i="12"/>
  <c r="L364" i="12" s="1"/>
  <c r="O364" i="12" s="1"/>
  <c r="N363" i="12"/>
  <c r="J402" i="12"/>
  <c r="K401" i="12"/>
  <c r="M364" i="11"/>
  <c r="L364" i="11" s="1"/>
  <c r="O364" i="11" s="1"/>
  <c r="J413" i="11"/>
  <c r="K412" i="11"/>
  <c r="M365" i="10"/>
  <c r="L365" i="10" s="1"/>
  <c r="O365" i="10" s="1"/>
  <c r="J415" i="10"/>
  <c r="K414" i="10"/>
  <c r="N364" i="10"/>
  <c r="N364" i="11" l="1"/>
  <c r="N365" i="10"/>
  <c r="N363" i="13"/>
  <c r="M364" i="13"/>
  <c r="L364" i="13" s="1"/>
  <c r="O364" i="13" s="1"/>
  <c r="J462" i="13"/>
  <c r="K461" i="13"/>
  <c r="M365" i="12"/>
  <c r="L365" i="12" s="1"/>
  <c r="O365" i="12" s="1"/>
  <c r="J403" i="12"/>
  <c r="K402" i="12"/>
  <c r="N364" i="12"/>
  <c r="J414" i="11"/>
  <c r="K413" i="11"/>
  <c r="M365" i="11"/>
  <c r="L365" i="11" s="1"/>
  <c r="O365" i="11" s="1"/>
  <c r="M366" i="10"/>
  <c r="L366" i="10" s="1"/>
  <c r="O366" i="10" s="1"/>
  <c r="J416" i="10"/>
  <c r="K415" i="10"/>
  <c r="N365" i="12" l="1"/>
  <c r="M365" i="13"/>
  <c r="L365" i="13" s="1"/>
  <c r="O365" i="13" s="1"/>
  <c r="J463" i="13"/>
  <c r="K462" i="13"/>
  <c r="N364" i="13"/>
  <c r="J404" i="12"/>
  <c r="K403" i="12"/>
  <c r="M366" i="12"/>
  <c r="L366" i="12" s="1"/>
  <c r="O366" i="12" s="1"/>
  <c r="M366" i="11"/>
  <c r="L366" i="11" s="1"/>
  <c r="O366" i="11" s="1"/>
  <c r="N365" i="11"/>
  <c r="J415" i="11"/>
  <c r="K414" i="11"/>
  <c r="M367" i="10"/>
  <c r="L367" i="10" s="1"/>
  <c r="O367" i="10" s="1"/>
  <c r="J417" i="10"/>
  <c r="K416" i="10"/>
  <c r="N366" i="10"/>
  <c r="N365" i="13" l="1"/>
  <c r="M366" i="13"/>
  <c r="L366" i="13" s="1"/>
  <c r="O366" i="13" s="1"/>
  <c r="J464" i="13"/>
  <c r="K463" i="13"/>
  <c r="M367" i="12"/>
  <c r="L367" i="12" s="1"/>
  <c r="O367" i="12" s="1"/>
  <c r="N366" i="12"/>
  <c r="J405" i="12"/>
  <c r="K404" i="12"/>
  <c r="J416" i="11"/>
  <c r="K415" i="11"/>
  <c r="M367" i="11"/>
  <c r="L367" i="11" s="1"/>
  <c r="O367" i="11" s="1"/>
  <c r="N366" i="11"/>
  <c r="M368" i="10"/>
  <c r="L368" i="10" s="1"/>
  <c r="O368" i="10" s="1"/>
  <c r="J418" i="10"/>
  <c r="K417" i="10"/>
  <c r="N367" i="10"/>
  <c r="N366" i="13" l="1"/>
  <c r="N368" i="10"/>
  <c r="M367" i="13"/>
  <c r="L367" i="13" s="1"/>
  <c r="O367" i="13" s="1"/>
  <c r="J465" i="13"/>
  <c r="K464" i="13"/>
  <c r="J406" i="12"/>
  <c r="K405" i="12"/>
  <c r="M368" i="12"/>
  <c r="L368" i="12" s="1"/>
  <c r="O368" i="12" s="1"/>
  <c r="N367" i="12"/>
  <c r="M368" i="11"/>
  <c r="L368" i="11" s="1"/>
  <c r="O368" i="11" s="1"/>
  <c r="N367" i="11"/>
  <c r="J417" i="11"/>
  <c r="K416" i="11"/>
  <c r="M369" i="10"/>
  <c r="L369" i="10" s="1"/>
  <c r="O369" i="10" s="1"/>
  <c r="J419" i="10"/>
  <c r="K418" i="10"/>
  <c r="N367" i="13" l="1"/>
  <c r="N368" i="11"/>
  <c r="N369" i="10"/>
  <c r="N368" i="12"/>
  <c r="J466" i="13"/>
  <c r="K465" i="13"/>
  <c r="M368" i="13"/>
  <c r="L368" i="13" s="1"/>
  <c r="O368" i="13" s="1"/>
  <c r="J407" i="12"/>
  <c r="K406" i="12"/>
  <c r="M369" i="12"/>
  <c r="L369" i="12" s="1"/>
  <c r="O369" i="12" s="1"/>
  <c r="M369" i="11"/>
  <c r="L369" i="11" s="1"/>
  <c r="O369" i="11" s="1"/>
  <c r="N369" i="11"/>
  <c r="J418" i="11"/>
  <c r="K417" i="11"/>
  <c r="M370" i="10"/>
  <c r="L370" i="10" s="1"/>
  <c r="O370" i="10" s="1"/>
  <c r="J420" i="10"/>
  <c r="K419" i="10"/>
  <c r="M369" i="13" l="1"/>
  <c r="L369" i="13" s="1"/>
  <c r="O369" i="13" s="1"/>
  <c r="N368" i="13"/>
  <c r="J467" i="13"/>
  <c r="K466" i="13"/>
  <c r="M370" i="12"/>
  <c r="L370" i="12" s="1"/>
  <c r="O370" i="12" s="1"/>
  <c r="N369" i="12"/>
  <c r="J408" i="12"/>
  <c r="K407" i="12"/>
  <c r="M370" i="11"/>
  <c r="L370" i="11" s="1"/>
  <c r="O370" i="11" s="1"/>
  <c r="J419" i="11"/>
  <c r="K418" i="11"/>
  <c r="M371" i="10"/>
  <c r="L371" i="10" s="1"/>
  <c r="O371" i="10" s="1"/>
  <c r="J421" i="10"/>
  <c r="K420" i="10"/>
  <c r="N370" i="10"/>
  <c r="N371" i="10" l="1"/>
  <c r="N369" i="13"/>
  <c r="N370" i="11"/>
  <c r="M370" i="13"/>
  <c r="L370" i="13" s="1"/>
  <c r="O370" i="13" s="1"/>
  <c r="J468" i="13"/>
  <c r="K467" i="13"/>
  <c r="M371" i="12"/>
  <c r="L371" i="12" s="1"/>
  <c r="O371" i="12" s="1"/>
  <c r="J409" i="12"/>
  <c r="K408" i="12"/>
  <c r="N370" i="12"/>
  <c r="M371" i="11"/>
  <c r="L371" i="11" s="1"/>
  <c r="O371" i="11" s="1"/>
  <c r="J420" i="11"/>
  <c r="K419" i="11"/>
  <c r="M372" i="10"/>
  <c r="L372" i="10" s="1"/>
  <c r="O372" i="10" s="1"/>
  <c r="J422" i="10"/>
  <c r="K421" i="10"/>
  <c r="N371" i="12" l="1"/>
  <c r="N372" i="10"/>
  <c r="M371" i="13"/>
  <c r="L371" i="13" s="1"/>
  <c r="O371" i="13" s="1"/>
  <c r="J469" i="13"/>
  <c r="K468" i="13"/>
  <c r="N370" i="13"/>
  <c r="M372" i="12"/>
  <c r="L372" i="12" s="1"/>
  <c r="O372" i="12" s="1"/>
  <c r="J410" i="12"/>
  <c r="K409" i="12"/>
  <c r="M372" i="11"/>
  <c r="L372" i="11" s="1"/>
  <c r="O372" i="11" s="1"/>
  <c r="N371" i="11"/>
  <c r="N372" i="11" s="1"/>
  <c r="J421" i="11"/>
  <c r="K420" i="11"/>
  <c r="J423" i="10"/>
  <c r="K422" i="10"/>
  <c r="M373" i="10"/>
  <c r="L373" i="10" s="1"/>
  <c r="O373" i="10" s="1"/>
  <c r="N371" i="13" l="1"/>
  <c r="N372" i="12"/>
  <c r="J470" i="13"/>
  <c r="K469" i="13"/>
  <c r="M372" i="13"/>
  <c r="L372" i="13" s="1"/>
  <c r="O372" i="13" s="1"/>
  <c r="M373" i="12"/>
  <c r="L373" i="12" s="1"/>
  <c r="O373" i="12" s="1"/>
  <c r="J411" i="12"/>
  <c r="K410" i="12"/>
  <c r="M373" i="11"/>
  <c r="L373" i="11" s="1"/>
  <c r="O373" i="11" s="1"/>
  <c r="J422" i="11"/>
  <c r="K421" i="11"/>
  <c r="M374" i="10"/>
  <c r="L374" i="10" s="1"/>
  <c r="O374" i="10" s="1"/>
  <c r="N373" i="10"/>
  <c r="J424" i="10"/>
  <c r="K423" i="10"/>
  <c r="N373" i="11" l="1"/>
  <c r="N374" i="10"/>
  <c r="M373" i="13"/>
  <c r="L373" i="13" s="1"/>
  <c r="O373" i="13" s="1"/>
  <c r="N372" i="13"/>
  <c r="J471" i="13"/>
  <c r="K470" i="13"/>
  <c r="M374" i="12"/>
  <c r="L374" i="12" s="1"/>
  <c r="O374" i="12" s="1"/>
  <c r="J412" i="12"/>
  <c r="K411" i="12"/>
  <c r="N373" i="12"/>
  <c r="M374" i="11"/>
  <c r="L374" i="11" s="1"/>
  <c r="O374" i="11" s="1"/>
  <c r="N374" i="11"/>
  <c r="J423" i="11"/>
  <c r="K422" i="11"/>
  <c r="M375" i="10"/>
  <c r="L375" i="10" s="1"/>
  <c r="O375" i="10" s="1"/>
  <c r="J425" i="10"/>
  <c r="K424" i="10"/>
  <c r="N375" i="10" l="1"/>
  <c r="N374" i="12"/>
  <c r="N373" i="13"/>
  <c r="M374" i="13"/>
  <c r="L374" i="13" s="1"/>
  <c r="O374" i="13" s="1"/>
  <c r="J472" i="13"/>
  <c r="K471" i="13"/>
  <c r="M375" i="12"/>
  <c r="L375" i="12" s="1"/>
  <c r="O375" i="12" s="1"/>
  <c r="J413" i="12"/>
  <c r="K412" i="12"/>
  <c r="M375" i="11"/>
  <c r="L375" i="11" s="1"/>
  <c r="O375" i="11" s="1"/>
  <c r="J424" i="11"/>
  <c r="K423" i="11"/>
  <c r="M376" i="10"/>
  <c r="L376" i="10" s="1"/>
  <c r="O376" i="10" s="1"/>
  <c r="J426" i="10"/>
  <c r="K425" i="10"/>
  <c r="N375" i="11" l="1"/>
  <c r="N376" i="10"/>
  <c r="N375" i="12"/>
  <c r="M375" i="13"/>
  <c r="L375" i="13" s="1"/>
  <c r="O375" i="13" s="1"/>
  <c r="J473" i="13"/>
  <c r="K472" i="13"/>
  <c r="N374" i="13"/>
  <c r="J414" i="12"/>
  <c r="K413" i="12"/>
  <c r="M376" i="12"/>
  <c r="L376" i="12" s="1"/>
  <c r="O376" i="12" s="1"/>
  <c r="M376" i="11"/>
  <c r="L376" i="11" s="1"/>
  <c r="O376" i="11" s="1"/>
  <c r="J425" i="11"/>
  <c r="K424" i="11"/>
  <c r="M377" i="10"/>
  <c r="L377" i="10" s="1"/>
  <c r="O377" i="10" s="1"/>
  <c r="J427" i="10"/>
  <c r="K426" i="10"/>
  <c r="N376" i="11" l="1"/>
  <c r="N377" i="10"/>
  <c r="N375" i="13"/>
  <c r="J474" i="13"/>
  <c r="K473" i="13"/>
  <c r="M376" i="13"/>
  <c r="L376" i="13" s="1"/>
  <c r="O376" i="13" s="1"/>
  <c r="M377" i="12"/>
  <c r="L377" i="12" s="1"/>
  <c r="O377" i="12" s="1"/>
  <c r="N376" i="12"/>
  <c r="J415" i="12"/>
  <c r="K414" i="12"/>
  <c r="M377" i="11"/>
  <c r="L377" i="11" s="1"/>
  <c r="O377" i="11" s="1"/>
  <c r="J426" i="11"/>
  <c r="K425" i="11"/>
  <c r="M378" i="10"/>
  <c r="L378" i="10" s="1"/>
  <c r="O378" i="10" s="1"/>
  <c r="J428" i="10"/>
  <c r="K427" i="10"/>
  <c r="N377" i="11" l="1"/>
  <c r="N378" i="10"/>
  <c r="M377" i="13"/>
  <c r="L377" i="13" s="1"/>
  <c r="O377" i="13" s="1"/>
  <c r="N376" i="13"/>
  <c r="J475" i="13"/>
  <c r="K474" i="13"/>
  <c r="J416" i="12"/>
  <c r="K415" i="12"/>
  <c r="M378" i="12"/>
  <c r="L378" i="12" s="1"/>
  <c r="O378" i="12" s="1"/>
  <c r="N377" i="12"/>
  <c r="M378" i="11"/>
  <c r="L378" i="11" s="1"/>
  <c r="O378" i="11" s="1"/>
  <c r="J427" i="11"/>
  <c r="K426" i="11"/>
  <c r="M379" i="10"/>
  <c r="L379" i="10" s="1"/>
  <c r="O379" i="10" s="1"/>
  <c r="J429" i="10"/>
  <c r="K428" i="10"/>
  <c r="N378" i="12" l="1"/>
  <c r="N379" i="10"/>
  <c r="N378" i="11"/>
  <c r="N377" i="13"/>
  <c r="J476" i="13"/>
  <c r="K475" i="13"/>
  <c r="M378" i="13"/>
  <c r="L378" i="13" s="1"/>
  <c r="O378" i="13" s="1"/>
  <c r="J417" i="12"/>
  <c r="K416" i="12"/>
  <c r="M379" i="12"/>
  <c r="L379" i="12" s="1"/>
  <c r="O379" i="12" s="1"/>
  <c r="J428" i="11"/>
  <c r="K427" i="11"/>
  <c r="M379" i="11"/>
  <c r="L379" i="11" s="1"/>
  <c r="O379" i="11" s="1"/>
  <c r="M380" i="10"/>
  <c r="L380" i="10" s="1"/>
  <c r="O380" i="10" s="1"/>
  <c r="N380" i="10"/>
  <c r="J430" i="10"/>
  <c r="K429" i="10"/>
  <c r="N379" i="11" l="1"/>
  <c r="M379" i="13"/>
  <c r="L379" i="13" s="1"/>
  <c r="O379" i="13" s="1"/>
  <c r="N378" i="13"/>
  <c r="J477" i="13"/>
  <c r="K476" i="13"/>
  <c r="M380" i="12"/>
  <c r="L380" i="12" s="1"/>
  <c r="O380" i="12" s="1"/>
  <c r="N379" i="12"/>
  <c r="J418" i="12"/>
  <c r="K417" i="12"/>
  <c r="J429" i="11"/>
  <c r="K428" i="11"/>
  <c r="M380" i="11"/>
  <c r="L380" i="11" s="1"/>
  <c r="O380" i="11" s="1"/>
  <c r="M381" i="10"/>
  <c r="L381" i="10" s="1"/>
  <c r="O381" i="10" s="1"/>
  <c r="J431" i="10"/>
  <c r="K430" i="10"/>
  <c r="N380" i="12" l="1"/>
  <c r="N381" i="10"/>
  <c r="M380" i="13"/>
  <c r="L380" i="13" s="1"/>
  <c r="O380" i="13" s="1"/>
  <c r="J478" i="13"/>
  <c r="K477" i="13"/>
  <c r="N379" i="13"/>
  <c r="M381" i="12"/>
  <c r="L381" i="12" s="1"/>
  <c r="O381" i="12" s="1"/>
  <c r="J419" i="12"/>
  <c r="K418" i="12"/>
  <c r="M381" i="11"/>
  <c r="L381" i="11" s="1"/>
  <c r="O381" i="11" s="1"/>
  <c r="N380" i="11"/>
  <c r="J430" i="11"/>
  <c r="K429" i="11"/>
  <c r="M382" i="10"/>
  <c r="L382" i="10" s="1"/>
  <c r="O382" i="10"/>
  <c r="J432" i="10"/>
  <c r="K431" i="10"/>
  <c r="N381" i="12" l="1"/>
  <c r="N382" i="10"/>
  <c r="M381" i="13"/>
  <c r="L381" i="13" s="1"/>
  <c r="O381" i="13" s="1"/>
  <c r="J479" i="13"/>
  <c r="K478" i="13"/>
  <c r="N380" i="13"/>
  <c r="J420" i="12"/>
  <c r="K419" i="12"/>
  <c r="M382" i="12"/>
  <c r="L382" i="12" s="1"/>
  <c r="O382" i="12" s="1"/>
  <c r="M382" i="11"/>
  <c r="L382" i="11" s="1"/>
  <c r="O382" i="11" s="1"/>
  <c r="N381" i="11"/>
  <c r="J431" i="11"/>
  <c r="K430" i="11"/>
  <c r="M383" i="10"/>
  <c r="L383" i="10" s="1"/>
  <c r="O383" i="10" s="1"/>
  <c r="J433" i="10"/>
  <c r="K432" i="10"/>
  <c r="N381" i="13" l="1"/>
  <c r="N382" i="11"/>
  <c r="N382" i="12"/>
  <c r="M382" i="13"/>
  <c r="L382" i="13" s="1"/>
  <c r="O382" i="13" s="1"/>
  <c r="J480" i="13"/>
  <c r="K479" i="13"/>
  <c r="J421" i="12"/>
  <c r="K420" i="12"/>
  <c r="M383" i="12"/>
  <c r="L383" i="12" s="1"/>
  <c r="O383" i="12" s="1"/>
  <c r="M383" i="11"/>
  <c r="L383" i="11" s="1"/>
  <c r="O383" i="11" s="1"/>
  <c r="J432" i="11"/>
  <c r="K431" i="11"/>
  <c r="M384" i="10"/>
  <c r="L384" i="10" s="1"/>
  <c r="O384" i="10" s="1"/>
  <c r="N383" i="10"/>
  <c r="J434" i="10"/>
  <c r="K433" i="10"/>
  <c r="N382" i="13" l="1"/>
  <c r="N384" i="10"/>
  <c r="J481" i="13"/>
  <c r="K480" i="13"/>
  <c r="M383" i="13"/>
  <c r="L383" i="13" s="1"/>
  <c r="O383" i="13" s="1"/>
  <c r="M384" i="12"/>
  <c r="L384" i="12" s="1"/>
  <c r="O384" i="12" s="1"/>
  <c r="N383" i="12"/>
  <c r="J422" i="12"/>
  <c r="K421" i="12"/>
  <c r="M384" i="11"/>
  <c r="L384" i="11" s="1"/>
  <c r="O384" i="11" s="1"/>
  <c r="N383" i="11"/>
  <c r="N384" i="11" s="1"/>
  <c r="J433" i="11"/>
  <c r="K432" i="11"/>
  <c r="M385" i="10"/>
  <c r="L385" i="10" s="1"/>
  <c r="O385" i="10" s="1"/>
  <c r="J435" i="10"/>
  <c r="K434" i="10"/>
  <c r="N383" i="13" l="1"/>
  <c r="M384" i="13"/>
  <c r="L384" i="13" s="1"/>
  <c r="O384" i="13" s="1"/>
  <c r="J482" i="13"/>
  <c r="K481" i="13"/>
  <c r="M385" i="12"/>
  <c r="L385" i="12" s="1"/>
  <c r="O385" i="12" s="1"/>
  <c r="J423" i="12"/>
  <c r="K422" i="12"/>
  <c r="N384" i="12"/>
  <c r="M385" i="11"/>
  <c r="L385" i="11" s="1"/>
  <c r="O385" i="11" s="1"/>
  <c r="J434" i="11"/>
  <c r="K433" i="11"/>
  <c r="M386" i="10"/>
  <c r="L386" i="10" s="1"/>
  <c r="O386" i="10" s="1"/>
  <c r="J436" i="10"/>
  <c r="K435" i="10"/>
  <c r="N385" i="10"/>
  <c r="N385" i="12" l="1"/>
  <c r="M385" i="13"/>
  <c r="L385" i="13" s="1"/>
  <c r="O385" i="13" s="1"/>
  <c r="N384" i="13"/>
  <c r="J483" i="13"/>
  <c r="K482" i="13"/>
  <c r="M386" i="12"/>
  <c r="L386" i="12" s="1"/>
  <c r="O386" i="12" s="1"/>
  <c r="J424" i="12"/>
  <c r="K423" i="12"/>
  <c r="M386" i="11"/>
  <c r="L386" i="11" s="1"/>
  <c r="O386" i="11" s="1"/>
  <c r="J435" i="11"/>
  <c r="K434" i="11"/>
  <c r="N385" i="11"/>
  <c r="M387" i="10"/>
  <c r="L387" i="10" s="1"/>
  <c r="O387" i="10" s="1"/>
  <c r="J437" i="10"/>
  <c r="K436" i="10"/>
  <c r="N386" i="10"/>
  <c r="N386" i="12" l="1"/>
  <c r="N385" i="13"/>
  <c r="N386" i="11"/>
  <c r="N387" i="10"/>
  <c r="M386" i="13"/>
  <c r="L386" i="13" s="1"/>
  <c r="O386" i="13" s="1"/>
  <c r="J484" i="13"/>
  <c r="K483" i="13"/>
  <c r="M387" i="12"/>
  <c r="L387" i="12" s="1"/>
  <c r="O387" i="12" s="1"/>
  <c r="J425" i="12"/>
  <c r="K424" i="12"/>
  <c r="J436" i="11"/>
  <c r="K435" i="11"/>
  <c r="M387" i="11"/>
  <c r="L387" i="11" s="1"/>
  <c r="O387" i="11" s="1"/>
  <c r="M388" i="10"/>
  <c r="L388" i="10" s="1"/>
  <c r="O388" i="10" s="1"/>
  <c r="J438" i="10"/>
  <c r="K437" i="10"/>
  <c r="N388" i="10" l="1"/>
  <c r="M387" i="13"/>
  <c r="L387" i="13" s="1"/>
  <c r="O387" i="13" s="1"/>
  <c r="N386" i="13"/>
  <c r="N387" i="13" s="1"/>
  <c r="J485" i="13"/>
  <c r="K484" i="13"/>
  <c r="M388" i="12"/>
  <c r="L388" i="12" s="1"/>
  <c r="O388" i="12" s="1"/>
  <c r="J426" i="12"/>
  <c r="K425" i="12"/>
  <c r="N387" i="12"/>
  <c r="M388" i="11"/>
  <c r="L388" i="11" s="1"/>
  <c r="O388" i="11" s="1"/>
  <c r="N387" i="11"/>
  <c r="J437" i="11"/>
  <c r="K436" i="11"/>
  <c r="J439" i="10"/>
  <c r="K438" i="10"/>
  <c r="M389" i="10"/>
  <c r="L389" i="10" s="1"/>
  <c r="O389" i="10" s="1"/>
  <c r="N388" i="12" l="1"/>
  <c r="J486" i="13"/>
  <c r="K485" i="13"/>
  <c r="M388" i="13"/>
  <c r="L388" i="13" s="1"/>
  <c r="O388" i="13" s="1"/>
  <c r="M389" i="12"/>
  <c r="L389" i="12" s="1"/>
  <c r="O389" i="12" s="1"/>
  <c r="J427" i="12"/>
  <c r="K426" i="12"/>
  <c r="J438" i="11"/>
  <c r="K437" i="11"/>
  <c r="M389" i="11"/>
  <c r="L389" i="11" s="1"/>
  <c r="O389" i="11" s="1"/>
  <c r="N388" i="11"/>
  <c r="M390" i="10"/>
  <c r="L390" i="10" s="1"/>
  <c r="O390" i="10" s="1"/>
  <c r="N389" i="10"/>
  <c r="J440" i="10"/>
  <c r="K439" i="10"/>
  <c r="N389" i="12" l="1"/>
  <c r="M389" i="13"/>
  <c r="L389" i="13" s="1"/>
  <c r="O389" i="13" s="1"/>
  <c r="J487" i="13"/>
  <c r="K487" i="13" s="1"/>
  <c r="K486" i="13"/>
  <c r="N388" i="13"/>
  <c r="J428" i="12"/>
  <c r="K427" i="12"/>
  <c r="M390" i="12"/>
  <c r="L390" i="12" s="1"/>
  <c r="O390" i="12" s="1"/>
  <c r="M390" i="11"/>
  <c r="L390" i="11" s="1"/>
  <c r="O390" i="11" s="1"/>
  <c r="N389" i="11"/>
  <c r="J439" i="11"/>
  <c r="K438" i="11"/>
  <c r="M391" i="10"/>
  <c r="L391" i="10" s="1"/>
  <c r="O391" i="10" s="1"/>
  <c r="J441" i="10"/>
  <c r="K440" i="10"/>
  <c r="N390" i="10"/>
  <c r="N389" i="13" l="1"/>
  <c r="N391" i="10"/>
  <c r="M390" i="13"/>
  <c r="L390" i="13" s="1"/>
  <c r="O390" i="13" s="1"/>
  <c r="M391" i="12"/>
  <c r="L391" i="12" s="1"/>
  <c r="O391" i="12" s="1"/>
  <c r="N390" i="12"/>
  <c r="J429" i="12"/>
  <c r="K428" i="12"/>
  <c r="M391" i="11"/>
  <c r="L391" i="11" s="1"/>
  <c r="O391" i="11" s="1"/>
  <c r="J440" i="11"/>
  <c r="K439" i="11"/>
  <c r="N390" i="11"/>
  <c r="M392" i="10"/>
  <c r="L392" i="10" s="1"/>
  <c r="O392" i="10" s="1"/>
  <c r="J442" i="10"/>
  <c r="K441" i="10"/>
  <c r="M391" i="13" l="1"/>
  <c r="L391" i="13" s="1"/>
  <c r="O391" i="13" s="1"/>
  <c r="N390" i="13"/>
  <c r="J430" i="12"/>
  <c r="K429" i="12"/>
  <c r="M392" i="12"/>
  <c r="L392" i="12" s="1"/>
  <c r="O392" i="12" s="1"/>
  <c r="N391" i="12"/>
  <c r="M392" i="11"/>
  <c r="L392" i="11" s="1"/>
  <c r="O392" i="11" s="1"/>
  <c r="J441" i="11"/>
  <c r="K440" i="11"/>
  <c r="N391" i="11"/>
  <c r="M393" i="10"/>
  <c r="L393" i="10" s="1"/>
  <c r="O393" i="10" s="1"/>
  <c r="N392" i="10"/>
  <c r="J443" i="10"/>
  <c r="K442" i="10"/>
  <c r="N391" i="13" l="1"/>
  <c r="N392" i="12"/>
  <c r="N392" i="11"/>
  <c r="M392" i="13"/>
  <c r="L392" i="13" s="1"/>
  <c r="O392" i="13" s="1"/>
  <c r="J431" i="12"/>
  <c r="K430" i="12"/>
  <c r="M393" i="12"/>
  <c r="L393" i="12" s="1"/>
  <c r="O393" i="12" s="1"/>
  <c r="M393" i="11"/>
  <c r="L393" i="11" s="1"/>
  <c r="O393" i="11" s="1"/>
  <c r="J442" i="11"/>
  <c r="K441" i="11"/>
  <c r="M394" i="10"/>
  <c r="L394" i="10" s="1"/>
  <c r="O394" i="10" s="1"/>
  <c r="N393" i="10"/>
  <c r="J444" i="10"/>
  <c r="K443" i="10"/>
  <c r="N392" i="13" l="1"/>
  <c r="N394" i="10"/>
  <c r="M393" i="13"/>
  <c r="L393" i="13" s="1"/>
  <c r="O393" i="13" s="1"/>
  <c r="M394" i="12"/>
  <c r="L394" i="12" s="1"/>
  <c r="O394" i="12" s="1"/>
  <c r="N393" i="12"/>
  <c r="J432" i="12"/>
  <c r="K431" i="12"/>
  <c r="M394" i="11"/>
  <c r="L394" i="11" s="1"/>
  <c r="O394" i="11" s="1"/>
  <c r="N393" i="11"/>
  <c r="J443" i="11"/>
  <c r="K442" i="11"/>
  <c r="M395" i="10"/>
  <c r="L395" i="10" s="1"/>
  <c r="O395" i="10" s="1"/>
  <c r="J445" i="10"/>
  <c r="K444" i="10"/>
  <c r="N393" i="13" l="1"/>
  <c r="N395" i="10"/>
  <c r="N394" i="12"/>
  <c r="N394" i="11"/>
  <c r="M394" i="13"/>
  <c r="L394" i="13" s="1"/>
  <c r="O394" i="13" s="1"/>
  <c r="M395" i="12"/>
  <c r="L395" i="12" s="1"/>
  <c r="O395" i="12" s="1"/>
  <c r="N395" i="12"/>
  <c r="J433" i="12"/>
  <c r="K432" i="12"/>
  <c r="M395" i="11"/>
  <c r="L395" i="11" s="1"/>
  <c r="O395" i="11" s="1"/>
  <c r="J444" i="11"/>
  <c r="K443" i="11"/>
  <c r="M396" i="10"/>
  <c r="L396" i="10" s="1"/>
  <c r="O396" i="10" s="1"/>
  <c r="J446" i="10"/>
  <c r="K445" i="10"/>
  <c r="N396" i="10" l="1"/>
  <c r="M395" i="13"/>
  <c r="L395" i="13" s="1"/>
  <c r="O395" i="13" s="1"/>
  <c r="N394" i="13"/>
  <c r="J434" i="12"/>
  <c r="K433" i="12"/>
  <c r="M396" i="12"/>
  <c r="L396" i="12" s="1"/>
  <c r="O396" i="12"/>
  <c r="M396" i="11"/>
  <c r="L396" i="11" s="1"/>
  <c r="O396" i="11" s="1"/>
  <c r="J445" i="11"/>
  <c r="K444" i="11"/>
  <c r="N395" i="11"/>
  <c r="M397" i="10"/>
  <c r="L397" i="10" s="1"/>
  <c r="O397" i="10" s="1"/>
  <c r="J447" i="10"/>
  <c r="K446" i="10"/>
  <c r="N395" i="13" l="1"/>
  <c r="N396" i="12"/>
  <c r="N396" i="11"/>
  <c r="N397" i="10"/>
  <c r="M396" i="13"/>
  <c r="L396" i="13" s="1"/>
  <c r="O396" i="13" s="1"/>
  <c r="J435" i="12"/>
  <c r="K434" i="12"/>
  <c r="M397" i="12"/>
  <c r="L397" i="12" s="1"/>
  <c r="O397" i="12" s="1"/>
  <c r="J446" i="11"/>
  <c r="K445" i="11"/>
  <c r="M397" i="11"/>
  <c r="L397" i="11" s="1"/>
  <c r="O397" i="11"/>
  <c r="M398" i="10"/>
  <c r="L398" i="10" s="1"/>
  <c r="O398" i="10" s="1"/>
  <c r="J448" i="10"/>
  <c r="K447" i="10"/>
  <c r="M397" i="13" l="1"/>
  <c r="L397" i="13" s="1"/>
  <c r="O397" i="13" s="1"/>
  <c r="N396" i="13"/>
  <c r="M398" i="12"/>
  <c r="L398" i="12" s="1"/>
  <c r="O398" i="12" s="1"/>
  <c r="N397" i="12"/>
  <c r="J436" i="12"/>
  <c r="K435" i="12"/>
  <c r="M398" i="11"/>
  <c r="L398" i="11" s="1"/>
  <c r="O398" i="11" s="1"/>
  <c r="N397" i="11"/>
  <c r="J447" i="11"/>
  <c r="K446" i="11"/>
  <c r="M399" i="10"/>
  <c r="L399" i="10" s="1"/>
  <c r="O399" i="10" s="1"/>
  <c r="N398" i="10"/>
  <c r="J449" i="10"/>
  <c r="K448" i="10"/>
  <c r="N397" i="13" l="1"/>
  <c r="N398" i="11"/>
  <c r="M398" i="13"/>
  <c r="L398" i="13" s="1"/>
  <c r="O398" i="13" s="1"/>
  <c r="M399" i="12"/>
  <c r="L399" i="12" s="1"/>
  <c r="O399" i="12" s="1"/>
  <c r="J437" i="12"/>
  <c r="K436" i="12"/>
  <c r="N398" i="12"/>
  <c r="J448" i="11"/>
  <c r="K447" i="11"/>
  <c r="M399" i="11"/>
  <c r="L399" i="11" s="1"/>
  <c r="O399" i="11" s="1"/>
  <c r="M400" i="10"/>
  <c r="L400" i="10" s="1"/>
  <c r="O400" i="10" s="1"/>
  <c r="N399" i="10"/>
  <c r="J450" i="10"/>
  <c r="K449" i="10"/>
  <c r="N400" i="10" l="1"/>
  <c r="N399" i="11"/>
  <c r="M399" i="13"/>
  <c r="L399" i="13" s="1"/>
  <c r="O399" i="13" s="1"/>
  <c r="N398" i="13"/>
  <c r="M400" i="12"/>
  <c r="L400" i="12" s="1"/>
  <c r="O400" i="12" s="1"/>
  <c r="N399" i="12"/>
  <c r="J438" i="12"/>
  <c r="K437" i="12"/>
  <c r="M400" i="11"/>
  <c r="L400" i="11" s="1"/>
  <c r="O400" i="11" s="1"/>
  <c r="J449" i="11"/>
  <c r="K448" i="11"/>
  <c r="J451" i="10"/>
  <c r="K450" i="10"/>
  <c r="M401" i="10"/>
  <c r="L401" i="10" s="1"/>
  <c r="O401" i="10" s="1"/>
  <c r="N399" i="13" l="1"/>
  <c r="N400" i="11"/>
  <c r="M400" i="13"/>
  <c r="L400" i="13" s="1"/>
  <c r="O400" i="13" s="1"/>
  <c r="J439" i="12"/>
  <c r="K438" i="12"/>
  <c r="M401" i="12"/>
  <c r="L401" i="12" s="1"/>
  <c r="O401" i="12" s="1"/>
  <c r="N400" i="12"/>
  <c r="M401" i="11"/>
  <c r="L401" i="11" s="1"/>
  <c r="O401" i="11" s="1"/>
  <c r="J450" i="11"/>
  <c r="K449" i="11"/>
  <c r="M402" i="10"/>
  <c r="L402" i="10" s="1"/>
  <c r="O402" i="10" s="1"/>
  <c r="J452" i="10"/>
  <c r="K451" i="10"/>
  <c r="N401" i="10"/>
  <c r="N402" i="10" l="1"/>
  <c r="M401" i="13"/>
  <c r="L401" i="13" s="1"/>
  <c r="O401" i="13" s="1"/>
  <c r="N400" i="13"/>
  <c r="M402" i="12"/>
  <c r="L402" i="12" s="1"/>
  <c r="O402" i="12" s="1"/>
  <c r="N401" i="12"/>
  <c r="J440" i="12"/>
  <c r="K439" i="12"/>
  <c r="M402" i="11"/>
  <c r="L402" i="11" s="1"/>
  <c r="O402" i="11" s="1"/>
  <c r="J451" i="11"/>
  <c r="K450" i="11"/>
  <c r="N401" i="11"/>
  <c r="M403" i="10"/>
  <c r="L403" i="10" s="1"/>
  <c r="O403" i="10" s="1"/>
  <c r="J453" i="10"/>
  <c r="K452" i="10"/>
  <c r="N403" i="10" l="1"/>
  <c r="N401" i="13"/>
  <c r="N402" i="11"/>
  <c r="M402" i="13"/>
  <c r="L402" i="13" s="1"/>
  <c r="O402" i="13" s="1"/>
  <c r="M403" i="12"/>
  <c r="L403" i="12" s="1"/>
  <c r="O403" i="12" s="1"/>
  <c r="J441" i="12"/>
  <c r="K440" i="12"/>
  <c r="N402" i="12"/>
  <c r="J452" i="11"/>
  <c r="K451" i="11"/>
  <c r="M403" i="11"/>
  <c r="L403" i="11" s="1"/>
  <c r="O403" i="11" s="1"/>
  <c r="M404" i="10"/>
  <c r="L404" i="10" s="1"/>
  <c r="O404" i="10" s="1"/>
  <c r="J454" i="10"/>
  <c r="K453" i="10"/>
  <c r="N403" i="12" l="1"/>
  <c r="N404" i="10"/>
  <c r="M403" i="13"/>
  <c r="L403" i="13" s="1"/>
  <c r="O403" i="13" s="1"/>
  <c r="N402" i="13"/>
  <c r="M404" i="12"/>
  <c r="L404" i="12" s="1"/>
  <c r="O404" i="12" s="1"/>
  <c r="J442" i="12"/>
  <c r="K441" i="12"/>
  <c r="M404" i="11"/>
  <c r="L404" i="11" s="1"/>
  <c r="O404" i="11" s="1"/>
  <c r="N403" i="11"/>
  <c r="J453" i="11"/>
  <c r="K452" i="11"/>
  <c r="M405" i="10"/>
  <c r="L405" i="10" s="1"/>
  <c r="O405" i="10" s="1"/>
  <c r="J455" i="10"/>
  <c r="K454" i="10"/>
  <c r="N404" i="12" l="1"/>
  <c r="N403" i="13"/>
  <c r="M404" i="13"/>
  <c r="L404" i="13" s="1"/>
  <c r="O404" i="13" s="1"/>
  <c r="J443" i="12"/>
  <c r="K442" i="12"/>
  <c r="M405" i="12"/>
  <c r="L405" i="12" s="1"/>
  <c r="O405" i="12" s="1"/>
  <c r="J454" i="11"/>
  <c r="K453" i="11"/>
  <c r="M405" i="11"/>
  <c r="L405" i="11" s="1"/>
  <c r="O405" i="11" s="1"/>
  <c r="N404" i="11"/>
  <c r="M406" i="10"/>
  <c r="L406" i="10" s="1"/>
  <c r="O406" i="10" s="1"/>
  <c r="J456" i="10"/>
  <c r="K455" i="10"/>
  <c r="N405" i="10"/>
  <c r="M405" i="13" l="1"/>
  <c r="L405" i="13" s="1"/>
  <c r="O405" i="13" s="1"/>
  <c r="N404" i="13"/>
  <c r="M406" i="12"/>
  <c r="L406" i="12" s="1"/>
  <c r="O406" i="12" s="1"/>
  <c r="N405" i="12"/>
  <c r="J444" i="12"/>
  <c r="K443" i="12"/>
  <c r="M406" i="11"/>
  <c r="L406" i="11" s="1"/>
  <c r="O406" i="11" s="1"/>
  <c r="N405" i="11"/>
  <c r="J455" i="11"/>
  <c r="K454" i="11"/>
  <c r="M407" i="10"/>
  <c r="L407" i="10" s="1"/>
  <c r="O407" i="10" s="1"/>
  <c r="J457" i="10"/>
  <c r="K456" i="10"/>
  <c r="N406" i="10"/>
  <c r="N405" i="13" l="1"/>
  <c r="N406" i="11"/>
  <c r="M406" i="13"/>
  <c r="L406" i="13" s="1"/>
  <c r="O406" i="13" s="1"/>
  <c r="M407" i="12"/>
  <c r="L407" i="12" s="1"/>
  <c r="O407" i="12" s="1"/>
  <c r="J445" i="12"/>
  <c r="K444" i="12"/>
  <c r="N406" i="12"/>
  <c r="M407" i="11"/>
  <c r="L407" i="11" s="1"/>
  <c r="O407" i="11" s="1"/>
  <c r="J456" i="11"/>
  <c r="K455" i="11"/>
  <c r="M408" i="10"/>
  <c r="L408" i="10" s="1"/>
  <c r="O408" i="10" s="1"/>
  <c r="J458" i="10"/>
  <c r="K457" i="10"/>
  <c r="N407" i="10"/>
  <c r="N408" i="10" l="1"/>
  <c r="N407" i="12"/>
  <c r="M407" i="13"/>
  <c r="L407" i="13" s="1"/>
  <c r="O407" i="13" s="1"/>
  <c r="N406" i="13"/>
  <c r="M408" i="12"/>
  <c r="L408" i="12" s="1"/>
  <c r="O408" i="12" s="1"/>
  <c r="J446" i="12"/>
  <c r="K445" i="12"/>
  <c r="M408" i="11"/>
  <c r="L408" i="11" s="1"/>
  <c r="O408" i="11" s="1"/>
  <c r="N407" i="11"/>
  <c r="J457" i="11"/>
  <c r="K456" i="11"/>
  <c r="J459" i="10"/>
  <c r="K458" i="10"/>
  <c r="M409" i="10"/>
  <c r="L409" i="10" s="1"/>
  <c r="O409" i="10" s="1"/>
  <c r="N408" i="11" l="1"/>
  <c r="N408" i="12"/>
  <c r="N407" i="13"/>
  <c r="M408" i="13"/>
  <c r="L408" i="13" s="1"/>
  <c r="O408" i="13" s="1"/>
  <c r="J447" i="12"/>
  <c r="K446" i="12"/>
  <c r="M409" i="12"/>
  <c r="L409" i="12" s="1"/>
  <c r="O409" i="12" s="1"/>
  <c r="M409" i="11"/>
  <c r="L409" i="11" s="1"/>
  <c r="O409" i="11" s="1"/>
  <c r="J458" i="11"/>
  <c r="K457" i="11"/>
  <c r="M410" i="10"/>
  <c r="L410" i="10" s="1"/>
  <c r="O410" i="10" s="1"/>
  <c r="N409" i="10"/>
  <c r="J460" i="10"/>
  <c r="K459" i="10"/>
  <c r="N410" i="10" l="1"/>
  <c r="M409" i="13"/>
  <c r="L409" i="13" s="1"/>
  <c r="O409" i="13" s="1"/>
  <c r="N408" i="13"/>
  <c r="N409" i="13" s="1"/>
  <c r="M410" i="12"/>
  <c r="L410" i="12" s="1"/>
  <c r="O410" i="12" s="1"/>
  <c r="J448" i="12"/>
  <c r="K447" i="12"/>
  <c r="N409" i="12"/>
  <c r="M410" i="11"/>
  <c r="L410" i="11" s="1"/>
  <c r="O410" i="11" s="1"/>
  <c r="J459" i="11"/>
  <c r="K458" i="11"/>
  <c r="N409" i="11"/>
  <c r="N410" i="11" s="1"/>
  <c r="J461" i="10"/>
  <c r="K460" i="10"/>
  <c r="M411" i="10"/>
  <c r="L411" i="10" s="1"/>
  <c r="O411" i="10" s="1"/>
  <c r="N410" i="12" l="1"/>
  <c r="M410" i="13"/>
  <c r="L410" i="13" s="1"/>
  <c r="O410" i="13" s="1"/>
  <c r="M411" i="12"/>
  <c r="L411" i="12" s="1"/>
  <c r="O411" i="12" s="1"/>
  <c r="J449" i="12"/>
  <c r="K448" i="12"/>
  <c r="M411" i="11"/>
  <c r="L411" i="11" s="1"/>
  <c r="O411" i="11" s="1"/>
  <c r="J460" i="11"/>
  <c r="K459" i="11"/>
  <c r="M412" i="10"/>
  <c r="L412" i="10" s="1"/>
  <c r="O412" i="10" s="1"/>
  <c r="J462" i="10"/>
  <c r="K461" i="10"/>
  <c r="N411" i="10"/>
  <c r="N411" i="12" l="1"/>
  <c r="N412" i="10"/>
  <c r="M411" i="13"/>
  <c r="L411" i="13" s="1"/>
  <c r="O411" i="13" s="1"/>
  <c r="N410" i="13"/>
  <c r="N411" i="13" s="1"/>
  <c r="J450" i="12"/>
  <c r="K449" i="12"/>
  <c r="M412" i="12"/>
  <c r="L412" i="12" s="1"/>
  <c r="O412" i="12"/>
  <c r="M412" i="11"/>
  <c r="L412" i="11" s="1"/>
  <c r="O412" i="11" s="1"/>
  <c r="J461" i="11"/>
  <c r="K460" i="11"/>
  <c r="N411" i="11"/>
  <c r="J463" i="10"/>
  <c r="K462" i="10"/>
  <c r="M413" i="10"/>
  <c r="L413" i="10" s="1"/>
  <c r="O413" i="10" s="1"/>
  <c r="N412" i="11" l="1"/>
  <c r="N412" i="12"/>
  <c r="N413" i="10"/>
  <c r="M412" i="13"/>
  <c r="L412" i="13" s="1"/>
  <c r="O412" i="13" s="1"/>
  <c r="J451" i="12"/>
  <c r="K450" i="12"/>
  <c r="M413" i="12"/>
  <c r="L413" i="12" s="1"/>
  <c r="O413" i="12" s="1"/>
  <c r="M413" i="11"/>
  <c r="L413" i="11" s="1"/>
  <c r="O413" i="11" s="1"/>
  <c r="J462" i="11"/>
  <c r="K461" i="11"/>
  <c r="M414" i="10"/>
  <c r="L414" i="10" s="1"/>
  <c r="O414" i="10" s="1"/>
  <c r="J464" i="10"/>
  <c r="K463" i="10"/>
  <c r="M413" i="13" l="1"/>
  <c r="L413" i="13" s="1"/>
  <c r="O413" i="13" s="1"/>
  <c r="N412" i="13"/>
  <c r="M414" i="12"/>
  <c r="L414" i="12" s="1"/>
  <c r="O414" i="12" s="1"/>
  <c r="N413" i="12"/>
  <c r="J452" i="12"/>
  <c r="K451" i="12"/>
  <c r="M414" i="11"/>
  <c r="L414" i="11" s="1"/>
  <c r="O414" i="11" s="1"/>
  <c r="J463" i="11"/>
  <c r="K462" i="11"/>
  <c r="N413" i="11"/>
  <c r="M415" i="10"/>
  <c r="L415" i="10" s="1"/>
  <c r="O415" i="10" s="1"/>
  <c r="J465" i="10"/>
  <c r="K464" i="10"/>
  <c r="N414" i="10"/>
  <c r="N413" i="13" l="1"/>
  <c r="N414" i="11"/>
  <c r="M414" i="13"/>
  <c r="L414" i="13" s="1"/>
  <c r="O414" i="13" s="1"/>
  <c r="M415" i="12"/>
  <c r="L415" i="12" s="1"/>
  <c r="O415" i="12" s="1"/>
  <c r="J453" i="12"/>
  <c r="K452" i="12"/>
  <c r="N414" i="12"/>
  <c r="J464" i="11"/>
  <c r="K463" i="11"/>
  <c r="M415" i="11"/>
  <c r="L415" i="11" s="1"/>
  <c r="O415" i="11" s="1"/>
  <c r="M416" i="10"/>
  <c r="L416" i="10" s="1"/>
  <c r="O416" i="10" s="1"/>
  <c r="J466" i="10"/>
  <c r="K465" i="10"/>
  <c r="N415" i="10"/>
  <c r="N415" i="12" l="1"/>
  <c r="N416" i="10"/>
  <c r="M415" i="13"/>
  <c r="L415" i="13" s="1"/>
  <c r="O415" i="13" s="1"/>
  <c r="N414" i="13"/>
  <c r="M416" i="12"/>
  <c r="L416" i="12" s="1"/>
  <c r="O416" i="12" s="1"/>
  <c r="J454" i="12"/>
  <c r="K453" i="12"/>
  <c r="M416" i="11"/>
  <c r="L416" i="11" s="1"/>
  <c r="O416" i="11" s="1"/>
  <c r="N415" i="11"/>
  <c r="J465" i="11"/>
  <c r="K464" i="11"/>
  <c r="M417" i="10"/>
  <c r="L417" i="10" s="1"/>
  <c r="O417" i="10" s="1"/>
  <c r="J467" i="10"/>
  <c r="K466" i="10"/>
  <c r="N416" i="11" l="1"/>
  <c r="N416" i="12"/>
  <c r="N415" i="13"/>
  <c r="M416" i="13"/>
  <c r="L416" i="13" s="1"/>
  <c r="O416" i="13" s="1"/>
  <c r="J455" i="12"/>
  <c r="K454" i="12"/>
  <c r="M417" i="12"/>
  <c r="L417" i="12" s="1"/>
  <c r="O417" i="12" s="1"/>
  <c r="J466" i="11"/>
  <c r="K465" i="11"/>
  <c r="M417" i="11"/>
  <c r="L417" i="11" s="1"/>
  <c r="O417" i="11"/>
  <c r="M418" i="10"/>
  <c r="L418" i="10" s="1"/>
  <c r="O418" i="10" s="1"/>
  <c r="J468" i="10"/>
  <c r="K467" i="10"/>
  <c r="N417" i="10"/>
  <c r="N417" i="11" l="1"/>
  <c r="M417" i="13"/>
  <c r="L417" i="13" s="1"/>
  <c r="O417" i="13" s="1"/>
  <c r="N416" i="13"/>
  <c r="M418" i="12"/>
  <c r="L418" i="12" s="1"/>
  <c r="O418" i="12" s="1"/>
  <c r="J456" i="12"/>
  <c r="K455" i="12"/>
  <c r="N417" i="12"/>
  <c r="J467" i="11"/>
  <c r="K466" i="11"/>
  <c r="M418" i="11"/>
  <c r="L418" i="11" s="1"/>
  <c r="O418" i="11" s="1"/>
  <c r="M419" i="10"/>
  <c r="L419" i="10" s="1"/>
  <c r="O419" i="10" s="1"/>
  <c r="J469" i="10"/>
  <c r="K468" i="10"/>
  <c r="N418" i="10"/>
  <c r="N417" i="13" l="1"/>
  <c r="N418" i="12"/>
  <c r="N419" i="10"/>
  <c r="M418" i="13"/>
  <c r="L418" i="13" s="1"/>
  <c r="O418" i="13" s="1"/>
  <c r="M419" i="12"/>
  <c r="L419" i="12" s="1"/>
  <c r="O419" i="12" s="1"/>
  <c r="J457" i="12"/>
  <c r="K456" i="12"/>
  <c r="M419" i="11"/>
  <c r="L419" i="11" s="1"/>
  <c r="O419" i="11" s="1"/>
  <c r="N418" i="11"/>
  <c r="J468" i="11"/>
  <c r="K467" i="11"/>
  <c r="J470" i="10"/>
  <c r="K469" i="10"/>
  <c r="M420" i="10"/>
  <c r="L420" i="10" s="1"/>
  <c r="O420" i="10" s="1"/>
  <c r="N419" i="12" l="1"/>
  <c r="M419" i="13"/>
  <c r="L419" i="13" s="1"/>
  <c r="O419" i="13" s="1"/>
  <c r="N418" i="13"/>
  <c r="N419" i="13" s="1"/>
  <c r="J458" i="12"/>
  <c r="K457" i="12"/>
  <c r="M420" i="12"/>
  <c r="L420" i="12" s="1"/>
  <c r="O420" i="12"/>
  <c r="M420" i="11"/>
  <c r="L420" i="11" s="1"/>
  <c r="O420" i="11" s="1"/>
  <c r="J469" i="11"/>
  <c r="K468" i="11"/>
  <c r="N419" i="11"/>
  <c r="M421" i="10"/>
  <c r="L421" i="10" s="1"/>
  <c r="O421" i="10" s="1"/>
  <c r="N420" i="10"/>
  <c r="J471" i="10"/>
  <c r="K470" i="10"/>
  <c r="N420" i="12" l="1"/>
  <c r="N421" i="10"/>
  <c r="N420" i="11"/>
  <c r="M420" i="13"/>
  <c r="L420" i="13" s="1"/>
  <c r="O420" i="13" s="1"/>
  <c r="J459" i="12"/>
  <c r="K458" i="12"/>
  <c r="M421" i="12"/>
  <c r="L421" i="12" s="1"/>
  <c r="O421" i="12" s="1"/>
  <c r="M421" i="11"/>
  <c r="L421" i="11" s="1"/>
  <c r="O421" i="11" s="1"/>
  <c r="J470" i="11"/>
  <c r="K469" i="11"/>
  <c r="J472" i="10"/>
  <c r="K471" i="10"/>
  <c r="M422" i="10"/>
  <c r="L422" i="10" s="1"/>
  <c r="O422" i="10" s="1"/>
  <c r="N422" i="10" l="1"/>
  <c r="M421" i="13"/>
  <c r="L421" i="13" s="1"/>
  <c r="O421" i="13" s="1"/>
  <c r="N420" i="13"/>
  <c r="M422" i="12"/>
  <c r="L422" i="12" s="1"/>
  <c r="O422" i="12" s="1"/>
  <c r="N421" i="12"/>
  <c r="J460" i="12"/>
  <c r="K459" i="12"/>
  <c r="M422" i="11"/>
  <c r="L422" i="11" s="1"/>
  <c r="O422" i="11" s="1"/>
  <c r="J471" i="11"/>
  <c r="K470" i="11"/>
  <c r="N421" i="11"/>
  <c r="M423" i="10"/>
  <c r="L423" i="10" s="1"/>
  <c r="O423" i="10" s="1"/>
  <c r="J473" i="10"/>
  <c r="K472" i="10"/>
  <c r="N421" i="13" l="1"/>
  <c r="N423" i="10"/>
  <c r="M422" i="13"/>
  <c r="L422" i="13" s="1"/>
  <c r="O422" i="13" s="1"/>
  <c r="M423" i="12"/>
  <c r="L423" i="12" s="1"/>
  <c r="O423" i="12" s="1"/>
  <c r="J461" i="12"/>
  <c r="K460" i="12"/>
  <c r="N422" i="12"/>
  <c r="M423" i="11"/>
  <c r="L423" i="11" s="1"/>
  <c r="O423" i="11" s="1"/>
  <c r="J472" i="11"/>
  <c r="K471" i="11"/>
  <c r="N422" i="11"/>
  <c r="M424" i="10"/>
  <c r="L424" i="10" s="1"/>
  <c r="O424" i="10" s="1"/>
  <c r="J474" i="10"/>
  <c r="K473" i="10"/>
  <c r="N423" i="11" l="1"/>
  <c r="N423" i="12"/>
  <c r="M423" i="13"/>
  <c r="L423" i="13" s="1"/>
  <c r="O423" i="13" s="1"/>
  <c r="N422" i="13"/>
  <c r="N423" i="13" s="1"/>
  <c r="M424" i="12"/>
  <c r="L424" i="12" s="1"/>
  <c r="O424" i="12" s="1"/>
  <c r="J462" i="12"/>
  <c r="K461" i="12"/>
  <c r="M424" i="11"/>
  <c r="L424" i="11" s="1"/>
  <c r="O424" i="11" s="1"/>
  <c r="J473" i="11"/>
  <c r="K472" i="11"/>
  <c r="M425" i="10"/>
  <c r="L425" i="10" s="1"/>
  <c r="O425" i="10" s="1"/>
  <c r="N424" i="10"/>
  <c r="J475" i="10"/>
  <c r="K474" i="10"/>
  <c r="N424" i="12" l="1"/>
  <c r="M424" i="13"/>
  <c r="L424" i="13" s="1"/>
  <c r="O424" i="13" s="1"/>
  <c r="J463" i="12"/>
  <c r="K462" i="12"/>
  <c r="M425" i="12"/>
  <c r="L425" i="12" s="1"/>
  <c r="O425" i="12" s="1"/>
  <c r="J474" i="11"/>
  <c r="K473" i="11"/>
  <c r="M425" i="11"/>
  <c r="L425" i="11" s="1"/>
  <c r="O425" i="11" s="1"/>
  <c r="N424" i="11"/>
  <c r="M426" i="10"/>
  <c r="L426" i="10" s="1"/>
  <c r="O426" i="10" s="1"/>
  <c r="N425" i="10"/>
  <c r="J476" i="10"/>
  <c r="K475" i="10"/>
  <c r="N426" i="10" l="1"/>
  <c r="N425" i="11"/>
  <c r="M425" i="13"/>
  <c r="L425" i="13" s="1"/>
  <c r="O425" i="13" s="1"/>
  <c r="N424" i="13"/>
  <c r="N425" i="13" s="1"/>
  <c r="M426" i="12"/>
  <c r="L426" i="12" s="1"/>
  <c r="O426" i="12" s="1"/>
  <c r="J464" i="12"/>
  <c r="K463" i="12"/>
  <c r="N425" i="12"/>
  <c r="J475" i="11"/>
  <c r="K474" i="11"/>
  <c r="M426" i="11"/>
  <c r="L426" i="11" s="1"/>
  <c r="O426" i="11" s="1"/>
  <c r="J477" i="10"/>
  <c r="K476" i="10"/>
  <c r="M427" i="10"/>
  <c r="L427" i="10" s="1"/>
  <c r="O427" i="10" s="1"/>
  <c r="N426" i="12" l="1"/>
  <c r="M426" i="13"/>
  <c r="L426" i="13" s="1"/>
  <c r="O426" i="13"/>
  <c r="M427" i="12"/>
  <c r="L427" i="12" s="1"/>
  <c r="O427" i="12" s="1"/>
  <c r="J465" i="12"/>
  <c r="K464" i="12"/>
  <c r="M427" i="11"/>
  <c r="L427" i="11" s="1"/>
  <c r="O427" i="11" s="1"/>
  <c r="N426" i="11"/>
  <c r="J476" i="11"/>
  <c r="K475" i="11"/>
  <c r="M428" i="10"/>
  <c r="L428" i="10" s="1"/>
  <c r="O428" i="10" s="1"/>
  <c r="J478" i="10"/>
  <c r="K477" i="10"/>
  <c r="N427" i="10"/>
  <c r="N427" i="12" l="1"/>
  <c r="N428" i="10"/>
  <c r="M427" i="13"/>
  <c r="L427" i="13" s="1"/>
  <c r="O427" i="13" s="1"/>
  <c r="N426" i="13"/>
  <c r="N427" i="13" s="1"/>
  <c r="J466" i="12"/>
  <c r="K465" i="12"/>
  <c r="M428" i="12"/>
  <c r="L428" i="12" s="1"/>
  <c r="O428" i="12" s="1"/>
  <c r="M428" i="11"/>
  <c r="L428" i="11" s="1"/>
  <c r="O428" i="11" s="1"/>
  <c r="J477" i="11"/>
  <c r="K476" i="11"/>
  <c r="N427" i="11"/>
  <c r="J479" i="10"/>
  <c r="K478" i="10"/>
  <c r="M429" i="10"/>
  <c r="L429" i="10" s="1"/>
  <c r="O429" i="10" s="1"/>
  <c r="N429" i="10" l="1"/>
  <c r="N428" i="11"/>
  <c r="N428" i="12"/>
  <c r="M428" i="13"/>
  <c r="L428" i="13" s="1"/>
  <c r="O428" i="13" s="1"/>
  <c r="J467" i="12"/>
  <c r="K466" i="12"/>
  <c r="M429" i="12"/>
  <c r="L429" i="12" s="1"/>
  <c r="O429" i="12" s="1"/>
  <c r="M429" i="11"/>
  <c r="L429" i="11" s="1"/>
  <c r="O429" i="11" s="1"/>
  <c r="J478" i="11"/>
  <c r="K477" i="11"/>
  <c r="M430" i="10"/>
  <c r="L430" i="10" s="1"/>
  <c r="O430" i="10" s="1"/>
  <c r="J480" i="10"/>
  <c r="K479" i="10"/>
  <c r="N428" i="13" l="1"/>
  <c r="M429" i="13"/>
  <c r="L429" i="13" s="1"/>
  <c r="O429" i="13" s="1"/>
  <c r="M430" i="12"/>
  <c r="L430" i="12" s="1"/>
  <c r="O430" i="12" s="1"/>
  <c r="N429" i="12"/>
  <c r="J468" i="12"/>
  <c r="K467" i="12"/>
  <c r="M430" i="11"/>
  <c r="L430" i="11" s="1"/>
  <c r="O430" i="11" s="1"/>
  <c r="J479" i="11"/>
  <c r="K478" i="11"/>
  <c r="N429" i="11"/>
  <c r="M431" i="10"/>
  <c r="L431" i="10" s="1"/>
  <c r="O431" i="10" s="1"/>
  <c r="J481" i="10"/>
  <c r="K480" i="10"/>
  <c r="N430" i="10"/>
  <c r="N429" i="13" l="1"/>
  <c r="N430" i="11"/>
  <c r="M430" i="13"/>
  <c r="L430" i="13" s="1"/>
  <c r="O430" i="13" s="1"/>
  <c r="M431" i="12"/>
  <c r="L431" i="12" s="1"/>
  <c r="O431" i="12" s="1"/>
  <c r="J469" i="12"/>
  <c r="K468" i="12"/>
  <c r="N430" i="12"/>
  <c r="M431" i="11"/>
  <c r="L431" i="11" s="1"/>
  <c r="O431" i="11" s="1"/>
  <c r="J480" i="11"/>
  <c r="K479" i="11"/>
  <c r="M432" i="10"/>
  <c r="L432" i="10" s="1"/>
  <c r="O432" i="10" s="1"/>
  <c r="J482" i="10"/>
  <c r="K481" i="10"/>
  <c r="N431" i="10"/>
  <c r="N431" i="12" l="1"/>
  <c r="N432" i="10"/>
  <c r="N431" i="11"/>
  <c r="M431" i="13"/>
  <c r="L431" i="13" s="1"/>
  <c r="O431" i="13" s="1"/>
  <c r="N430" i="13"/>
  <c r="M432" i="12"/>
  <c r="L432" i="12" s="1"/>
  <c r="O432" i="12" s="1"/>
  <c r="J470" i="12"/>
  <c r="K469" i="12"/>
  <c r="M432" i="11"/>
  <c r="L432" i="11" s="1"/>
  <c r="O432" i="11" s="1"/>
  <c r="J481" i="11"/>
  <c r="K480" i="11"/>
  <c r="J483" i="10"/>
  <c r="K482" i="10"/>
  <c r="M433" i="10"/>
  <c r="L433" i="10" s="1"/>
  <c r="O433" i="10" s="1"/>
  <c r="N432" i="12" l="1"/>
  <c r="M432" i="13"/>
  <c r="L432" i="13" s="1"/>
  <c r="O432" i="13" s="1"/>
  <c r="N431" i="13"/>
  <c r="J471" i="12"/>
  <c r="K470" i="12"/>
  <c r="M433" i="12"/>
  <c r="L433" i="12" s="1"/>
  <c r="O433" i="12" s="1"/>
  <c r="M433" i="11"/>
  <c r="L433" i="11" s="1"/>
  <c r="O433" i="11" s="1"/>
  <c r="J482" i="11"/>
  <c r="K481" i="11"/>
  <c r="N432" i="11"/>
  <c r="M434" i="10"/>
  <c r="L434" i="10" s="1"/>
  <c r="O434" i="10" s="1"/>
  <c r="N433" i="10"/>
  <c r="J484" i="10"/>
  <c r="K483" i="10"/>
  <c r="N433" i="12" l="1"/>
  <c r="N433" i="11"/>
  <c r="N434" i="10"/>
  <c r="M433" i="13"/>
  <c r="L433" i="13" s="1"/>
  <c r="O433" i="13" s="1"/>
  <c r="N432" i="13"/>
  <c r="J472" i="12"/>
  <c r="K471" i="12"/>
  <c r="M434" i="12"/>
  <c r="L434" i="12" s="1"/>
  <c r="O434" i="12" s="1"/>
  <c r="M434" i="11"/>
  <c r="L434" i="11" s="1"/>
  <c r="O434" i="11" s="1"/>
  <c r="J483" i="11"/>
  <c r="K482" i="11"/>
  <c r="J485" i="10"/>
  <c r="K484" i="10"/>
  <c r="M435" i="10"/>
  <c r="L435" i="10" s="1"/>
  <c r="O435" i="10" s="1"/>
  <c r="N435" i="10" l="1"/>
  <c r="M434" i="13"/>
  <c r="L434" i="13" s="1"/>
  <c r="O434" i="13" s="1"/>
  <c r="N433" i="13"/>
  <c r="M435" i="12"/>
  <c r="L435" i="12" s="1"/>
  <c r="O435" i="12" s="1"/>
  <c r="N434" i="12"/>
  <c r="J473" i="12"/>
  <c r="K472" i="12"/>
  <c r="M435" i="11"/>
  <c r="L435" i="11" s="1"/>
  <c r="O435" i="11" s="1"/>
  <c r="J484" i="11"/>
  <c r="K483" i="11"/>
  <c r="N434" i="11"/>
  <c r="M436" i="10"/>
  <c r="L436" i="10" s="1"/>
  <c r="O436" i="10" s="1"/>
  <c r="J486" i="10"/>
  <c r="K485" i="10"/>
  <c r="N434" i="13" l="1"/>
  <c r="N435" i="11"/>
  <c r="M435" i="13"/>
  <c r="L435" i="13" s="1"/>
  <c r="O435" i="13" s="1"/>
  <c r="M436" i="12"/>
  <c r="L436" i="12" s="1"/>
  <c r="O436" i="12" s="1"/>
  <c r="J474" i="12"/>
  <c r="K473" i="12"/>
  <c r="N435" i="12"/>
  <c r="M436" i="11"/>
  <c r="L436" i="11" s="1"/>
  <c r="O436" i="11" s="1"/>
  <c r="J485" i="11"/>
  <c r="K484" i="11"/>
  <c r="M437" i="10"/>
  <c r="L437" i="10" s="1"/>
  <c r="O437" i="10" s="1"/>
  <c r="N436" i="10"/>
  <c r="J487" i="10"/>
  <c r="K487" i="10" s="1"/>
  <c r="K486" i="10"/>
  <c r="N436" i="12" l="1"/>
  <c r="N436" i="11"/>
  <c r="N435" i="13"/>
  <c r="M436" i="13"/>
  <c r="L436" i="13" s="1"/>
  <c r="O436" i="13" s="1"/>
  <c r="M437" i="12"/>
  <c r="L437" i="12" s="1"/>
  <c r="O437" i="12" s="1"/>
  <c r="J475" i="12"/>
  <c r="K474" i="12"/>
  <c r="J486" i="11"/>
  <c r="K485" i="11"/>
  <c r="M437" i="11"/>
  <c r="L437" i="11" s="1"/>
  <c r="O437" i="11" s="1"/>
  <c r="M438" i="10"/>
  <c r="L438" i="10" s="1"/>
  <c r="O438" i="10" s="1"/>
  <c r="N437" i="10"/>
  <c r="N437" i="12" l="1"/>
  <c r="N436" i="13"/>
  <c r="N437" i="11"/>
  <c r="M437" i="13"/>
  <c r="L437" i="13" s="1"/>
  <c r="O437" i="13" s="1"/>
  <c r="J476" i="12"/>
  <c r="K475" i="12"/>
  <c r="M438" i="12"/>
  <c r="L438" i="12" s="1"/>
  <c r="O438" i="12" s="1"/>
  <c r="M438" i="11"/>
  <c r="L438" i="11" s="1"/>
  <c r="O438" i="11" s="1"/>
  <c r="J487" i="11"/>
  <c r="K487" i="11" s="1"/>
  <c r="K486" i="11"/>
  <c r="M439" i="10"/>
  <c r="L439" i="10" s="1"/>
  <c r="O439" i="10" s="1"/>
  <c r="N438" i="10"/>
  <c r="N439" i="10" l="1"/>
  <c r="N437" i="13"/>
  <c r="M438" i="13"/>
  <c r="L438" i="13" s="1"/>
  <c r="O438" i="13" s="1"/>
  <c r="M439" i="12"/>
  <c r="L439" i="12" s="1"/>
  <c r="O439" i="12" s="1"/>
  <c r="J477" i="12"/>
  <c r="K476" i="12"/>
  <c r="N438" i="12"/>
  <c r="M439" i="11"/>
  <c r="L439" i="11" s="1"/>
  <c r="O439" i="11" s="1"/>
  <c r="N438" i="11"/>
  <c r="M440" i="10"/>
  <c r="L440" i="10" s="1"/>
  <c r="O440" i="10" s="1"/>
  <c r="N438" i="13" l="1"/>
  <c r="N439" i="12"/>
  <c r="M439" i="13"/>
  <c r="L439" i="13" s="1"/>
  <c r="O439" i="13" s="1"/>
  <c r="M440" i="12"/>
  <c r="L440" i="12" s="1"/>
  <c r="O440" i="12" s="1"/>
  <c r="J478" i="12"/>
  <c r="K477" i="12"/>
  <c r="M440" i="11"/>
  <c r="L440" i="11" s="1"/>
  <c r="O440" i="11" s="1"/>
  <c r="N439" i="11"/>
  <c r="M441" i="10"/>
  <c r="L441" i="10" s="1"/>
  <c r="O441" i="10" s="1"/>
  <c r="N440" i="10"/>
  <c r="N441" i="10" l="1"/>
  <c r="N440" i="12"/>
  <c r="M440" i="13"/>
  <c r="L440" i="13" s="1"/>
  <c r="O440" i="13" s="1"/>
  <c r="N439" i="13"/>
  <c r="J479" i="12"/>
  <c r="K478" i="12"/>
  <c r="M441" i="12"/>
  <c r="L441" i="12" s="1"/>
  <c r="O441" i="12"/>
  <c r="M441" i="11"/>
  <c r="L441" i="11" s="1"/>
  <c r="O441" i="11" s="1"/>
  <c r="N440" i="11"/>
  <c r="M442" i="10"/>
  <c r="L442" i="10" s="1"/>
  <c r="O442" i="10" s="1"/>
  <c r="N441" i="12" l="1"/>
  <c r="N440" i="13"/>
  <c r="N441" i="11"/>
  <c r="M441" i="13"/>
  <c r="L441" i="13" s="1"/>
  <c r="O441" i="13" s="1"/>
  <c r="J480" i="12"/>
  <c r="K479" i="12"/>
  <c r="M442" i="12"/>
  <c r="L442" i="12" s="1"/>
  <c r="O442" i="12" s="1"/>
  <c r="M442" i="11"/>
  <c r="L442" i="11" s="1"/>
  <c r="O442" i="11" s="1"/>
  <c r="M443" i="10"/>
  <c r="L443" i="10" s="1"/>
  <c r="O443" i="10" s="1"/>
  <c r="N442" i="10"/>
  <c r="N443" i="10" l="1"/>
  <c r="M442" i="13"/>
  <c r="L442" i="13" s="1"/>
  <c r="O442" i="13" s="1"/>
  <c r="N441" i="13"/>
  <c r="N442" i="13" s="1"/>
  <c r="M443" i="12"/>
  <c r="L443" i="12" s="1"/>
  <c r="O443" i="12" s="1"/>
  <c r="N442" i="12"/>
  <c r="J481" i="12"/>
  <c r="K480" i="12"/>
  <c r="M443" i="11"/>
  <c r="L443" i="11" s="1"/>
  <c r="O443" i="11" s="1"/>
  <c r="N442" i="11"/>
  <c r="M444" i="10"/>
  <c r="L444" i="10" s="1"/>
  <c r="O444" i="10" s="1"/>
  <c r="N443" i="11" l="1"/>
  <c r="N444" i="10"/>
  <c r="M443" i="13"/>
  <c r="L443" i="13" s="1"/>
  <c r="O443" i="13" s="1"/>
  <c r="M444" i="12"/>
  <c r="L444" i="12" s="1"/>
  <c r="O444" i="12" s="1"/>
  <c r="J482" i="12"/>
  <c r="K481" i="12"/>
  <c r="N443" i="12"/>
  <c r="M444" i="11"/>
  <c r="L444" i="11" s="1"/>
  <c r="O444" i="11" s="1"/>
  <c r="M445" i="10"/>
  <c r="L445" i="10" s="1"/>
  <c r="O445" i="10" s="1"/>
  <c r="N444" i="12" l="1"/>
  <c r="M444" i="13"/>
  <c r="L444" i="13" s="1"/>
  <c r="O444" i="13" s="1"/>
  <c r="N443" i="13"/>
  <c r="M445" i="12"/>
  <c r="L445" i="12" s="1"/>
  <c r="O445" i="12" s="1"/>
  <c r="J483" i="12"/>
  <c r="K482" i="12"/>
  <c r="M445" i="11"/>
  <c r="L445" i="11" s="1"/>
  <c r="O445" i="11" s="1"/>
  <c r="N444" i="11"/>
  <c r="M446" i="10"/>
  <c r="L446" i="10" s="1"/>
  <c r="O446" i="10" s="1"/>
  <c r="N445" i="10"/>
  <c r="N446" i="10" s="1"/>
  <c r="N445" i="12" l="1"/>
  <c r="N444" i="13"/>
  <c r="N445" i="11"/>
  <c r="M445" i="13"/>
  <c r="L445" i="13" s="1"/>
  <c r="O445" i="13" s="1"/>
  <c r="J484" i="12"/>
  <c r="K483" i="12"/>
  <c r="M446" i="12"/>
  <c r="L446" i="12" s="1"/>
  <c r="O446" i="12" s="1"/>
  <c r="M446" i="11"/>
  <c r="L446" i="11" s="1"/>
  <c r="O446" i="11" s="1"/>
  <c r="M447" i="10"/>
  <c r="L447" i="10" s="1"/>
  <c r="O447" i="10" s="1"/>
  <c r="N445" i="13" l="1"/>
  <c r="N446" i="11"/>
  <c r="M446" i="13"/>
  <c r="L446" i="13" s="1"/>
  <c r="O446" i="13" s="1"/>
  <c r="M447" i="12"/>
  <c r="L447" i="12" s="1"/>
  <c r="O447" i="12" s="1"/>
  <c r="J485" i="12"/>
  <c r="K484" i="12"/>
  <c r="N446" i="12"/>
  <c r="M447" i="11"/>
  <c r="L447" i="11" s="1"/>
  <c r="O447" i="11" s="1"/>
  <c r="M448" i="10"/>
  <c r="L448" i="10" s="1"/>
  <c r="O448" i="10" s="1"/>
  <c r="N447" i="10"/>
  <c r="N448" i="10" s="1"/>
  <c r="N446" i="13" l="1"/>
  <c r="N447" i="12"/>
  <c r="M447" i="13"/>
  <c r="L447" i="13" s="1"/>
  <c r="O447" i="13" s="1"/>
  <c r="M448" i="12"/>
  <c r="L448" i="12" s="1"/>
  <c r="O448" i="12" s="1"/>
  <c r="J486" i="12"/>
  <c r="K485" i="12"/>
  <c r="M448" i="11"/>
  <c r="L448" i="11" s="1"/>
  <c r="O448" i="11" s="1"/>
  <c r="N447" i="11"/>
  <c r="M449" i="10"/>
  <c r="L449" i="10" s="1"/>
  <c r="O449" i="10" s="1"/>
  <c r="N447" i="13" l="1"/>
  <c r="N448" i="12"/>
  <c r="M448" i="13"/>
  <c r="L448" i="13" s="1"/>
  <c r="O448" i="13" s="1"/>
  <c r="J487" i="12"/>
  <c r="K487" i="12" s="1"/>
  <c r="K486" i="12"/>
  <c r="M449" i="12"/>
  <c r="L449" i="12" s="1"/>
  <c r="O449" i="12" s="1"/>
  <c r="M449" i="11"/>
  <c r="L449" i="11" s="1"/>
  <c r="O449" i="11" s="1"/>
  <c r="N448" i="11"/>
  <c r="M450" i="10"/>
  <c r="L450" i="10" s="1"/>
  <c r="O450" i="10" s="1"/>
  <c r="N449" i="10"/>
  <c r="N450" i="10" s="1"/>
  <c r="N449" i="12" l="1"/>
  <c r="N448" i="13"/>
  <c r="M449" i="13"/>
  <c r="L449" i="13" s="1"/>
  <c r="O449" i="13" s="1"/>
  <c r="M450" i="12"/>
  <c r="L450" i="12" s="1"/>
  <c r="O450" i="12" s="1"/>
  <c r="M450" i="11"/>
  <c r="L450" i="11" s="1"/>
  <c r="O450" i="11" s="1"/>
  <c r="N449" i="11"/>
  <c r="M451" i="10"/>
  <c r="L451" i="10" s="1"/>
  <c r="O451" i="10" s="1"/>
  <c r="N449" i="13" l="1"/>
  <c r="N450" i="12"/>
  <c r="N451" i="10"/>
  <c r="M450" i="13"/>
  <c r="L450" i="13" s="1"/>
  <c r="O450" i="13" s="1"/>
  <c r="M451" i="12"/>
  <c r="L451" i="12" s="1"/>
  <c r="O451" i="12" s="1"/>
  <c r="M451" i="11"/>
  <c r="L451" i="11" s="1"/>
  <c r="O451" i="11" s="1"/>
  <c r="N450" i="11"/>
  <c r="M452" i="10"/>
  <c r="L452" i="10" s="1"/>
  <c r="O452" i="10" s="1"/>
  <c r="N452" i="10" l="1"/>
  <c r="N451" i="11"/>
  <c r="N450" i="13"/>
  <c r="M451" i="13"/>
  <c r="L451" i="13" s="1"/>
  <c r="O451" i="13" s="1"/>
  <c r="M452" i="12"/>
  <c r="L452" i="12" s="1"/>
  <c r="O452" i="12" s="1"/>
  <c r="N451" i="12"/>
  <c r="M452" i="11"/>
  <c r="L452" i="11" s="1"/>
  <c r="O452" i="11" s="1"/>
  <c r="M453" i="10"/>
  <c r="L453" i="10" s="1"/>
  <c r="O453" i="10" s="1"/>
  <c r="N452" i="12" l="1"/>
  <c r="N453" i="10"/>
  <c r="M452" i="13"/>
  <c r="L452" i="13" s="1"/>
  <c r="O452" i="13" s="1"/>
  <c r="N451" i="13"/>
  <c r="M453" i="12"/>
  <c r="L453" i="12" s="1"/>
  <c r="O453" i="12" s="1"/>
  <c r="M453" i="11"/>
  <c r="L453" i="11" s="1"/>
  <c r="O453" i="11" s="1"/>
  <c r="N452" i="11"/>
  <c r="N453" i="11" s="1"/>
  <c r="M454" i="10"/>
  <c r="L454" i="10" s="1"/>
  <c r="O454" i="10" s="1"/>
  <c r="N452" i="13" l="1"/>
  <c r="M453" i="13"/>
  <c r="L453" i="13" s="1"/>
  <c r="O453" i="13" s="1"/>
  <c r="M454" i="12"/>
  <c r="L454" i="12" s="1"/>
  <c r="O454" i="12" s="1"/>
  <c r="N453" i="12"/>
  <c r="M454" i="11"/>
  <c r="L454" i="11" s="1"/>
  <c r="O454" i="11" s="1"/>
  <c r="M455" i="10"/>
  <c r="L455" i="10" s="1"/>
  <c r="O455" i="10" s="1"/>
  <c r="N454" i="10"/>
  <c r="N454" i="12" l="1"/>
  <c r="M454" i="13"/>
  <c r="L454" i="13" s="1"/>
  <c r="O454" i="13" s="1"/>
  <c r="N453" i="13"/>
  <c r="M455" i="12"/>
  <c r="L455" i="12" s="1"/>
  <c r="O455" i="12" s="1"/>
  <c r="M455" i="11"/>
  <c r="L455" i="11" s="1"/>
  <c r="O455" i="11" s="1"/>
  <c r="N454" i="11"/>
  <c r="M456" i="10"/>
  <c r="L456" i="10" s="1"/>
  <c r="O456" i="10" s="1"/>
  <c r="N455" i="10"/>
  <c r="N455" i="11" l="1"/>
  <c r="N454" i="13"/>
  <c r="M455" i="13"/>
  <c r="L455" i="13" s="1"/>
  <c r="O455" i="13" s="1"/>
  <c r="M456" i="12"/>
  <c r="L456" i="12" s="1"/>
  <c r="O456" i="12" s="1"/>
  <c r="N455" i="12"/>
  <c r="M456" i="11"/>
  <c r="L456" i="11" s="1"/>
  <c r="O456" i="11" s="1"/>
  <c r="M457" i="10"/>
  <c r="L457" i="10" s="1"/>
  <c r="O457" i="10" s="1"/>
  <c r="N456" i="10"/>
  <c r="N456" i="12" l="1"/>
  <c r="M456" i="13"/>
  <c r="L456" i="13" s="1"/>
  <c r="O456" i="13" s="1"/>
  <c r="N455" i="13"/>
  <c r="M457" i="12"/>
  <c r="L457" i="12" s="1"/>
  <c r="O457" i="12" s="1"/>
  <c r="M457" i="11"/>
  <c r="L457" i="11" s="1"/>
  <c r="O457" i="11" s="1"/>
  <c r="N456" i="11"/>
  <c r="M458" i="10"/>
  <c r="L458" i="10" s="1"/>
  <c r="O458" i="10" s="1"/>
  <c r="N457" i="10"/>
  <c r="N458" i="10" s="1"/>
  <c r="N456" i="13" l="1"/>
  <c r="N457" i="11"/>
  <c r="M457" i="13"/>
  <c r="L457" i="13" s="1"/>
  <c r="O457" i="13" s="1"/>
  <c r="M458" i="12"/>
  <c r="L458" i="12" s="1"/>
  <c r="O458" i="12" s="1"/>
  <c r="N457" i="12"/>
  <c r="M458" i="11"/>
  <c r="L458" i="11" s="1"/>
  <c r="O458" i="11" s="1"/>
  <c r="M459" i="10"/>
  <c r="L459" i="10" s="1"/>
  <c r="O459" i="10" s="1"/>
  <c r="N458" i="12" l="1"/>
  <c r="M458" i="13"/>
  <c r="L458" i="13" s="1"/>
  <c r="O458" i="13" s="1"/>
  <c r="N457" i="13"/>
  <c r="M459" i="12"/>
  <c r="L459" i="12" s="1"/>
  <c r="O459" i="12" s="1"/>
  <c r="M459" i="11"/>
  <c r="L459" i="11" s="1"/>
  <c r="O459" i="11" s="1"/>
  <c r="N458" i="11"/>
  <c r="M460" i="10"/>
  <c r="L460" i="10" s="1"/>
  <c r="O460" i="10" s="1"/>
  <c r="N459" i="10"/>
  <c r="N460" i="10" l="1"/>
  <c r="N458" i="13"/>
  <c r="N459" i="11"/>
  <c r="M459" i="13"/>
  <c r="L459" i="13" s="1"/>
  <c r="O459" i="13" s="1"/>
  <c r="M460" i="12"/>
  <c r="L460" i="12" s="1"/>
  <c r="O460" i="12" s="1"/>
  <c r="N459" i="12"/>
  <c r="M460" i="11"/>
  <c r="L460" i="11" s="1"/>
  <c r="O460" i="11" s="1"/>
  <c r="M461" i="10"/>
  <c r="L461" i="10" s="1"/>
  <c r="O461" i="10" s="1"/>
  <c r="N460" i="12" l="1"/>
  <c r="N461" i="10"/>
  <c r="M460" i="13"/>
  <c r="L460" i="13" s="1"/>
  <c r="O460" i="13" s="1"/>
  <c r="N459" i="13"/>
  <c r="N460" i="13" s="1"/>
  <c r="M461" i="12"/>
  <c r="L461" i="12" s="1"/>
  <c r="O461" i="12" s="1"/>
  <c r="M461" i="11"/>
  <c r="L461" i="11" s="1"/>
  <c r="O461" i="11" s="1"/>
  <c r="N460" i="11"/>
  <c r="N461" i="11" s="1"/>
  <c r="M462" i="10"/>
  <c r="L462" i="10" s="1"/>
  <c r="O462" i="10" s="1"/>
  <c r="M461" i="13" l="1"/>
  <c r="L461" i="13" s="1"/>
  <c r="O461" i="13" s="1"/>
  <c r="M462" i="12"/>
  <c r="L462" i="12" s="1"/>
  <c r="O462" i="12" s="1"/>
  <c r="N461" i="12"/>
  <c r="M462" i="11"/>
  <c r="L462" i="11" s="1"/>
  <c r="O462" i="11" s="1"/>
  <c r="M463" i="10"/>
  <c r="L463" i="10" s="1"/>
  <c r="O463" i="10" s="1"/>
  <c r="N462" i="10"/>
  <c r="N462" i="12" l="1"/>
  <c r="M462" i="13"/>
  <c r="L462" i="13" s="1"/>
  <c r="O462" i="13" s="1"/>
  <c r="N461" i="13"/>
  <c r="N462" i="13" s="1"/>
  <c r="M463" i="12"/>
  <c r="L463" i="12" s="1"/>
  <c r="O463" i="12" s="1"/>
  <c r="M463" i="11"/>
  <c r="L463" i="11" s="1"/>
  <c r="O463" i="11" s="1"/>
  <c r="N462" i="11"/>
  <c r="M464" i="10"/>
  <c r="L464" i="10" s="1"/>
  <c r="O464" i="10" s="1"/>
  <c r="N463" i="10"/>
  <c r="N463" i="11" l="1"/>
  <c r="N464" i="10"/>
  <c r="M463" i="13"/>
  <c r="L463" i="13" s="1"/>
  <c r="O463" i="13" s="1"/>
  <c r="M464" i="12"/>
  <c r="L464" i="12" s="1"/>
  <c r="O464" i="12" s="1"/>
  <c r="N463" i="12"/>
  <c r="M464" i="11"/>
  <c r="L464" i="11" s="1"/>
  <c r="O464" i="11" s="1"/>
  <c r="M465" i="10"/>
  <c r="L465" i="10" s="1"/>
  <c r="O465" i="10" s="1"/>
  <c r="N464" i="12" l="1"/>
  <c r="M464" i="13"/>
  <c r="L464" i="13" s="1"/>
  <c r="O464" i="13" s="1"/>
  <c r="N463" i="13"/>
  <c r="N464" i="13" s="1"/>
  <c r="M465" i="12"/>
  <c r="L465" i="12" s="1"/>
  <c r="O465" i="12" s="1"/>
  <c r="M465" i="11"/>
  <c r="L465" i="11" s="1"/>
  <c r="O465" i="11" s="1"/>
  <c r="N464" i="11"/>
  <c r="M466" i="10"/>
  <c r="L466" i="10" s="1"/>
  <c r="O466" i="10" s="1"/>
  <c r="N465" i="10"/>
  <c r="N465" i="11" l="1"/>
  <c r="N466" i="10"/>
  <c r="M465" i="13"/>
  <c r="L465" i="13" s="1"/>
  <c r="O465" i="13" s="1"/>
  <c r="M466" i="12"/>
  <c r="L466" i="12" s="1"/>
  <c r="O466" i="12" s="1"/>
  <c r="N465" i="12"/>
  <c r="M466" i="11"/>
  <c r="L466" i="11" s="1"/>
  <c r="O466" i="11" s="1"/>
  <c r="M467" i="10"/>
  <c r="L467" i="10" s="1"/>
  <c r="O467" i="10" s="1"/>
  <c r="N465" i="13" l="1"/>
  <c r="N466" i="12"/>
  <c r="N466" i="11"/>
  <c r="M466" i="13"/>
  <c r="L466" i="13" s="1"/>
  <c r="O466" i="13" s="1"/>
  <c r="M467" i="12"/>
  <c r="L467" i="12" s="1"/>
  <c r="O467" i="12" s="1"/>
  <c r="M467" i="11"/>
  <c r="L467" i="11" s="1"/>
  <c r="O467" i="11" s="1"/>
  <c r="M468" i="10"/>
  <c r="L468" i="10" s="1"/>
  <c r="O468" i="10" s="1"/>
  <c r="N467" i="10"/>
  <c r="N467" i="11" l="1"/>
  <c r="N466" i="13"/>
  <c r="M467" i="13"/>
  <c r="L467" i="13" s="1"/>
  <c r="O467" i="13" s="1"/>
  <c r="M468" i="12"/>
  <c r="L468" i="12" s="1"/>
  <c r="O468" i="12" s="1"/>
  <c r="N467" i="12"/>
  <c r="M468" i="11"/>
  <c r="L468" i="11" s="1"/>
  <c r="O468" i="11" s="1"/>
  <c r="M469" i="10"/>
  <c r="L469" i="10" s="1"/>
  <c r="O469" i="10" s="1"/>
  <c r="N468" i="10"/>
  <c r="N468" i="12" l="1"/>
  <c r="M468" i="13"/>
  <c r="L468" i="13" s="1"/>
  <c r="O468" i="13" s="1"/>
  <c r="N467" i="13"/>
  <c r="N468" i="13" s="1"/>
  <c r="M469" i="12"/>
  <c r="L469" i="12" s="1"/>
  <c r="O469" i="12" s="1"/>
  <c r="M469" i="11"/>
  <c r="L469" i="11" s="1"/>
  <c r="O469" i="11" s="1"/>
  <c r="N468" i="11"/>
  <c r="M470" i="10"/>
  <c r="L470" i="10" s="1"/>
  <c r="O470" i="10" s="1"/>
  <c r="N469" i="10"/>
  <c r="N469" i="11" l="1"/>
  <c r="M469" i="13"/>
  <c r="L469" i="13" s="1"/>
  <c r="O469" i="13" s="1"/>
  <c r="M470" i="12"/>
  <c r="L470" i="12" s="1"/>
  <c r="O470" i="12" s="1"/>
  <c r="N469" i="12"/>
  <c r="M470" i="11"/>
  <c r="L470" i="11" s="1"/>
  <c r="O470" i="11" s="1"/>
  <c r="M471" i="10"/>
  <c r="L471" i="10" s="1"/>
  <c r="O471" i="10" s="1"/>
  <c r="N470" i="10"/>
  <c r="N469" i="13" l="1"/>
  <c r="N470" i="12"/>
  <c r="N471" i="10"/>
  <c r="M470" i="13"/>
  <c r="L470" i="13" s="1"/>
  <c r="O470" i="13" s="1"/>
  <c r="M471" i="12"/>
  <c r="L471" i="12" s="1"/>
  <c r="O471" i="12" s="1"/>
  <c r="M471" i="11"/>
  <c r="L471" i="11" s="1"/>
  <c r="O471" i="11" s="1"/>
  <c r="N470" i="11"/>
  <c r="M472" i="10"/>
  <c r="L472" i="10" s="1"/>
  <c r="O472" i="10" s="1"/>
  <c r="N470" i="13" l="1"/>
  <c r="N471" i="11"/>
  <c r="M471" i="13"/>
  <c r="L471" i="13" s="1"/>
  <c r="O471" i="13" s="1"/>
  <c r="M472" i="12"/>
  <c r="L472" i="12" s="1"/>
  <c r="O472" i="12" s="1"/>
  <c r="N471" i="12"/>
  <c r="M472" i="11"/>
  <c r="L472" i="11" s="1"/>
  <c r="O472" i="11" s="1"/>
  <c r="M473" i="10"/>
  <c r="L473" i="10" s="1"/>
  <c r="O473" i="10" s="1"/>
  <c r="N472" i="10"/>
  <c r="N472" i="12" l="1"/>
  <c r="N471" i="13"/>
  <c r="N473" i="10"/>
  <c r="M472" i="13"/>
  <c r="L472" i="13" s="1"/>
  <c r="O472" i="13" s="1"/>
  <c r="M473" i="12"/>
  <c r="L473" i="12" s="1"/>
  <c r="O473" i="12" s="1"/>
  <c r="M473" i="11"/>
  <c r="L473" i="11" s="1"/>
  <c r="O473" i="11" s="1"/>
  <c r="N472" i="11"/>
  <c r="M474" i="10"/>
  <c r="L474" i="10" s="1"/>
  <c r="O474" i="10" s="1"/>
  <c r="N474" i="10" l="1"/>
  <c r="N472" i="13"/>
  <c r="N473" i="12"/>
  <c r="N473" i="11"/>
  <c r="M473" i="13"/>
  <c r="L473" i="13" s="1"/>
  <c r="O473" i="13" s="1"/>
  <c r="M474" i="12"/>
  <c r="L474" i="12" s="1"/>
  <c r="O474" i="12" s="1"/>
  <c r="M474" i="11"/>
  <c r="L474" i="11" s="1"/>
  <c r="O474" i="11" s="1"/>
  <c r="M475" i="10"/>
  <c r="L475" i="10" s="1"/>
  <c r="O475" i="10" s="1"/>
  <c r="N474" i="12" l="1"/>
  <c r="M474" i="13"/>
  <c r="L474" i="13" s="1"/>
  <c r="O474" i="13" s="1"/>
  <c r="N473" i="13"/>
  <c r="M475" i="12"/>
  <c r="L475" i="12" s="1"/>
  <c r="O475" i="12" s="1"/>
  <c r="M475" i="11"/>
  <c r="L475" i="11" s="1"/>
  <c r="O475" i="11" s="1"/>
  <c r="N474" i="11"/>
  <c r="M476" i="10"/>
  <c r="L476" i="10" s="1"/>
  <c r="O476" i="10" s="1"/>
  <c r="N475" i="10"/>
  <c r="N474" i="13" l="1"/>
  <c r="N475" i="11"/>
  <c r="M475" i="13"/>
  <c r="L475" i="13" s="1"/>
  <c r="O475" i="13" s="1"/>
  <c r="N475" i="12"/>
  <c r="M476" i="12"/>
  <c r="L476" i="12" s="1"/>
  <c r="O476" i="12" s="1"/>
  <c r="M476" i="11"/>
  <c r="L476" i="11" s="1"/>
  <c r="O476" i="11" s="1"/>
  <c r="M477" i="10"/>
  <c r="L477" i="10" s="1"/>
  <c r="O477" i="10" s="1"/>
  <c r="N476" i="10"/>
  <c r="M476" i="13" l="1"/>
  <c r="L476" i="13" s="1"/>
  <c r="O476" i="13" s="1"/>
  <c r="N475" i="13"/>
  <c r="M477" i="12"/>
  <c r="L477" i="12" s="1"/>
  <c r="O477" i="12" s="1"/>
  <c r="N476" i="12"/>
  <c r="M477" i="11"/>
  <c r="L477" i="11" s="1"/>
  <c r="O477" i="11" s="1"/>
  <c r="N476" i="11"/>
  <c r="M478" i="10"/>
  <c r="L478" i="10" s="1"/>
  <c r="O478" i="10" s="1"/>
  <c r="N477" i="10"/>
  <c r="N477" i="12" l="1"/>
  <c r="N477" i="11"/>
  <c r="N476" i="13"/>
  <c r="M477" i="13"/>
  <c r="L477" i="13" s="1"/>
  <c r="O477" i="13" s="1"/>
  <c r="M478" i="12"/>
  <c r="L478" i="12" s="1"/>
  <c r="O478" i="12" s="1"/>
  <c r="M478" i="11"/>
  <c r="L478" i="11" s="1"/>
  <c r="O478" i="11" s="1"/>
  <c r="M479" i="10"/>
  <c r="L479" i="10" s="1"/>
  <c r="O479" i="10" s="1"/>
  <c r="N478" i="10"/>
  <c r="N477" i="13" l="1"/>
  <c r="N478" i="12"/>
  <c r="N479" i="10"/>
  <c r="M478" i="13"/>
  <c r="L478" i="13" s="1"/>
  <c r="O478" i="13" s="1"/>
  <c r="M479" i="12"/>
  <c r="L479" i="12" s="1"/>
  <c r="O479" i="12" s="1"/>
  <c r="M479" i="11"/>
  <c r="L479" i="11" s="1"/>
  <c r="O479" i="11" s="1"/>
  <c r="N478" i="11"/>
  <c r="M480" i="10"/>
  <c r="L480" i="10" s="1"/>
  <c r="O480" i="10" s="1"/>
  <c r="N480" i="10" l="1"/>
  <c r="N478" i="13"/>
  <c r="N479" i="12"/>
  <c r="N479" i="11"/>
  <c r="M479" i="13"/>
  <c r="L479" i="13" s="1"/>
  <c r="O479" i="13" s="1"/>
  <c r="M480" i="12"/>
  <c r="L480" i="12" s="1"/>
  <c r="O480" i="12" s="1"/>
  <c r="M480" i="11"/>
  <c r="L480" i="11" s="1"/>
  <c r="O480" i="11" s="1"/>
  <c r="M481" i="10"/>
  <c r="L481" i="10" s="1"/>
  <c r="O481" i="10" s="1"/>
  <c r="N480" i="12" l="1"/>
  <c r="M480" i="13"/>
  <c r="L480" i="13" s="1"/>
  <c r="O480" i="13" s="1"/>
  <c r="N479" i="13"/>
  <c r="N480" i="13" s="1"/>
  <c r="M481" i="12"/>
  <c r="L481" i="12" s="1"/>
  <c r="O481" i="12" s="1"/>
  <c r="M481" i="11"/>
  <c r="L481" i="11" s="1"/>
  <c r="O481" i="11" s="1"/>
  <c r="N480" i="11"/>
  <c r="M482" i="10"/>
  <c r="L482" i="10" s="1"/>
  <c r="O482" i="10" s="1"/>
  <c r="N481" i="10"/>
  <c r="N481" i="11" l="1"/>
  <c r="N482" i="10"/>
  <c r="M481" i="13"/>
  <c r="L481" i="13" s="1"/>
  <c r="O481" i="13" s="1"/>
  <c r="M482" i="12"/>
  <c r="L482" i="12" s="1"/>
  <c r="O482" i="12" s="1"/>
  <c r="N481" i="12"/>
  <c r="M482" i="11"/>
  <c r="L482" i="11" s="1"/>
  <c r="O482" i="11" s="1"/>
  <c r="M483" i="10"/>
  <c r="L483" i="10" s="1"/>
  <c r="O483" i="10" s="1"/>
  <c r="N483" i="10" l="1"/>
  <c r="N482" i="12"/>
  <c r="M482" i="13"/>
  <c r="L482" i="13" s="1"/>
  <c r="O482" i="13" s="1"/>
  <c r="N481" i="13"/>
  <c r="M483" i="12"/>
  <c r="L483" i="12" s="1"/>
  <c r="O483" i="12" s="1"/>
  <c r="M483" i="11"/>
  <c r="L483" i="11" s="1"/>
  <c r="O483" i="11" s="1"/>
  <c r="N482" i="11"/>
  <c r="N483" i="11" s="1"/>
  <c r="M484" i="10"/>
  <c r="L484" i="10" s="1"/>
  <c r="O484" i="10" s="1"/>
  <c r="N482" i="13" l="1"/>
  <c r="M483" i="13"/>
  <c r="L483" i="13" s="1"/>
  <c r="O483" i="13" s="1"/>
  <c r="M484" i="12"/>
  <c r="L484" i="12" s="1"/>
  <c r="O484" i="12" s="1"/>
  <c r="N483" i="12"/>
  <c r="M484" i="11"/>
  <c r="L484" i="11" s="1"/>
  <c r="O484" i="11" s="1"/>
  <c r="M485" i="10"/>
  <c r="L485" i="10" s="1"/>
  <c r="O485" i="10" s="1"/>
  <c r="N484" i="10"/>
  <c r="N484" i="12" l="1"/>
  <c r="M484" i="13"/>
  <c r="L484" i="13" s="1"/>
  <c r="O484" i="13" s="1"/>
  <c r="N483" i="13"/>
  <c r="N484" i="13" s="1"/>
  <c r="M485" i="12"/>
  <c r="L485" i="12" s="1"/>
  <c r="O485" i="12" s="1"/>
  <c r="M485" i="11"/>
  <c r="L485" i="11" s="1"/>
  <c r="O485" i="11" s="1"/>
  <c r="N484" i="11"/>
  <c r="N485" i="11" s="1"/>
  <c r="M486" i="10"/>
  <c r="L486" i="10" s="1"/>
  <c r="O486" i="10" s="1"/>
  <c r="N485" i="10"/>
  <c r="N485" i="12" l="1"/>
  <c r="M485" i="13"/>
  <c r="L485" i="13" s="1"/>
  <c r="O485" i="13" s="1"/>
  <c r="M486" i="12"/>
  <c r="L486" i="12" s="1"/>
  <c r="O486" i="12" s="1"/>
  <c r="M486" i="11"/>
  <c r="L486" i="11" s="1"/>
  <c r="O486" i="11" s="1"/>
  <c r="M487" i="10"/>
  <c r="L487" i="10" s="1"/>
  <c r="O487" i="10" s="1"/>
  <c r="N486" i="10"/>
  <c r="N485" i="13" l="1"/>
  <c r="N486" i="12"/>
  <c r="N487" i="10"/>
  <c r="M486" i="13"/>
  <c r="L486" i="13" s="1"/>
  <c r="O486" i="13" s="1"/>
  <c r="M487" i="12"/>
  <c r="L487" i="12" s="1"/>
  <c r="O487" i="12" s="1"/>
  <c r="M487" i="11"/>
  <c r="L487" i="11" s="1"/>
  <c r="O487" i="11" s="1"/>
  <c r="N486" i="11"/>
  <c r="N487" i="11" s="1"/>
  <c r="M487" i="13" l="1"/>
  <c r="L487" i="13" s="1"/>
  <c r="O487" i="13" s="1"/>
  <c r="N486" i="13"/>
  <c r="N487" i="12"/>
  <c r="N487" i="13" l="1"/>
  <c r="C51" i="8"/>
  <c r="A34" i="8" s="1"/>
  <c r="B34" i="8" l="1"/>
  <c r="K34" i="8" l="1"/>
  <c r="C34" i="8"/>
  <c r="D34" i="8" l="1"/>
  <c r="L34" i="8"/>
  <c r="M34" i="8" l="1"/>
  <c r="E34" i="8"/>
  <c r="N34" i="8" l="1"/>
  <c r="F34" i="8"/>
  <c r="O34" i="8" l="1"/>
  <c r="G34" i="8"/>
  <c r="H34" i="8" l="1"/>
  <c r="P34" i="8"/>
  <c r="I34" i="8" l="1"/>
  <c r="Q34" i="8"/>
  <c r="R34" i="8" l="1"/>
  <c r="J34" i="8"/>
  <c r="S34" i="8" s="1"/>
  <c r="T34" i="8" l="1"/>
  <c r="C53" i="8" s="1"/>
  <c r="C55" i="8" s="1"/>
  <c r="I44" i="8" l="1"/>
  <c r="I46" i="8" l="1"/>
  <c r="B46" i="8" s="1"/>
  <c r="B47" i="8" s="1"/>
  <c r="B51" i="8" s="1"/>
  <c r="A31" i="8" s="1"/>
  <c r="B31" i="8" s="1"/>
  <c r="I31" i="8" s="1"/>
  <c r="C31" i="8" l="1"/>
  <c r="J31" i="8" s="1"/>
  <c r="D31" i="8" l="1"/>
  <c r="K31" i="8" s="1"/>
  <c r="E31" i="8" l="1"/>
  <c r="L31" i="8" s="1"/>
  <c r="F31" i="8" l="1"/>
  <c r="M31" i="8" s="1"/>
  <c r="G31" i="8" l="1"/>
  <c r="N31" i="8" s="1"/>
  <c r="H31" i="8" l="1"/>
  <c r="O31" i="8" s="1"/>
  <c r="P31" i="8" s="1"/>
  <c r="B53" i="8" s="1"/>
  <c r="B55" i="8" s="1"/>
</calcChain>
</file>

<file path=xl/comments1.xml><?xml version="1.0" encoding="utf-8"?>
<comments xmlns="http://schemas.openxmlformats.org/spreadsheetml/2006/main">
  <authors>
    <author>Jason</author>
  </authors>
  <commentList>
    <comment ref="B3" authorId="0">
      <text>
        <r>
          <rPr>
            <b/>
            <sz val="9"/>
            <color indexed="81"/>
            <rFont val="Tahoma"/>
            <charset val="1"/>
          </rPr>
          <t>Jason:
There should be an indicator here for if there Kids+spouses counted here…either add additional line for yourself+spouse, or add one here</t>
        </r>
      </text>
    </comment>
    <comment ref="D3" authorId="0">
      <text>
        <r>
          <rPr>
            <b/>
            <sz val="9"/>
            <color indexed="81"/>
            <rFont val="Tahoma"/>
            <family val="2"/>
          </rPr>
          <t>Jason:</t>
        </r>
        <r>
          <rPr>
            <sz val="9"/>
            <color indexed="81"/>
            <rFont val="Tahoma"/>
            <family val="2"/>
          </rPr>
          <t xml:space="preserve">
This amount varies based on credit score, so will eventually need to be a manipulative.  But for now I put in 1.5%</t>
        </r>
      </text>
    </comment>
    <comment ref="B4" authorId="0">
      <text>
        <r>
          <rPr>
            <b/>
            <sz val="9"/>
            <color indexed="81"/>
            <rFont val="Tahoma"/>
            <charset val="1"/>
          </rPr>
          <t>Jason:</t>
        </r>
        <r>
          <rPr>
            <sz val="9"/>
            <color indexed="81"/>
            <rFont val="Tahoma"/>
            <charset val="1"/>
          </rPr>
          <t xml:space="preserve">
kids and dependents can probably be lumped into one line as dependents has a very specific definition anyways</t>
        </r>
      </text>
    </comment>
    <comment ref="B5" authorId="0">
      <text>
        <r>
          <rPr>
            <b/>
            <sz val="9"/>
            <color indexed="81"/>
            <rFont val="Tahoma"/>
            <charset val="1"/>
          </rPr>
          <t>Jason:</t>
        </r>
        <r>
          <rPr>
            <sz val="9"/>
            <color indexed="81"/>
            <rFont val="Tahoma"/>
            <charset val="1"/>
          </rPr>
          <t xml:space="preserve">
Should add a row that is just labeled "itemized deductions" for simplicity sakes now, otherwise there is a $12,200 standard deduction for MFJ.  Somehow in the ex</t>
        </r>
      </text>
    </comment>
    <comment ref="A6" authorId="0">
      <text>
        <r>
          <rPr>
            <b/>
            <sz val="9"/>
            <color indexed="81"/>
            <rFont val="Tahoma"/>
            <family val="2"/>
          </rPr>
          <t>Jason:</t>
        </r>
        <r>
          <rPr>
            <sz val="9"/>
            <color indexed="81"/>
            <rFont val="Tahoma"/>
            <family val="2"/>
          </rPr>
          <t xml:space="preserve">
car payments, water, power bill, etc.</t>
        </r>
      </text>
    </comment>
    <comment ref="E9" authorId="0">
      <text>
        <r>
          <rPr>
            <b/>
            <sz val="9"/>
            <color indexed="81"/>
            <rFont val="Tahoma"/>
            <family val="2"/>
          </rPr>
          <t>Jason:</t>
        </r>
        <r>
          <rPr>
            <sz val="9"/>
            <color indexed="81"/>
            <rFont val="Tahoma"/>
            <family val="2"/>
          </rPr>
          <t xml:space="preserve">
Only downpayment with %, not with $ figure.  Mortgage amounts only from 10 years to 40 years.  Does not factor in payroll taxes into lifestyle income
</t>
        </r>
      </text>
    </comment>
    <comment ref="F16" authorId="0">
      <text>
        <r>
          <rPr>
            <b/>
            <sz val="9"/>
            <color indexed="81"/>
            <rFont val="Tahoma"/>
            <charset val="1"/>
          </rPr>
          <t>Jason:</t>
        </r>
        <r>
          <rPr>
            <sz val="9"/>
            <color indexed="81"/>
            <rFont val="Tahoma"/>
            <charset val="1"/>
          </rPr>
          <t xml:space="preserve">
After much thought, it would probably be best to label this as monthly HOA+monthly non-deductible Mello-Roos.  MR is generally non-deductible, but I pay about $3000/year of it, so it is substantial in some cases.  This also massively simplifies the property tax calculation as the tax rate areas are generally the correct amount that is deductible</t>
        </r>
      </text>
    </comment>
    <comment ref="G16" authorId="0">
      <text>
        <r>
          <rPr>
            <b/>
            <sz val="9"/>
            <color indexed="81"/>
            <rFont val="Tahoma"/>
            <family val="2"/>
          </rPr>
          <t>Jason:</t>
        </r>
        <r>
          <rPr>
            <sz val="9"/>
            <color indexed="81"/>
            <rFont val="Tahoma"/>
            <family val="2"/>
          </rPr>
          <t xml:space="preserve">
Massively variable</t>
        </r>
      </text>
    </comment>
  </commentList>
</comments>
</file>

<file path=xl/comments10.xml><?xml version="1.0" encoding="utf-8"?>
<comments xmlns="http://schemas.openxmlformats.org/spreadsheetml/2006/main">
  <authors>
    <author>Jason</author>
  </authors>
  <commentList>
    <comment ref="C12" authorId="0">
      <text>
        <r>
          <rPr>
            <b/>
            <sz val="9"/>
            <color indexed="81"/>
            <rFont val="Tahoma"/>
            <family val="2"/>
          </rPr>
          <t>Jason:</t>
        </r>
        <r>
          <rPr>
            <sz val="9"/>
            <color indexed="81"/>
            <rFont val="Tahoma"/>
            <family val="2"/>
          </rPr>
          <t xml:space="preserve">
Inserted the cells above into the formula in thebig box above</t>
        </r>
      </text>
    </comment>
  </commentList>
</comments>
</file>

<file path=xl/comments11.xml><?xml version="1.0" encoding="utf-8"?>
<comments xmlns="http://schemas.openxmlformats.org/spreadsheetml/2006/main">
  <authors>
    <author>Jason</author>
  </authors>
  <commentList>
    <comment ref="C12" authorId="0">
      <text>
        <r>
          <rPr>
            <b/>
            <sz val="9"/>
            <color indexed="81"/>
            <rFont val="Tahoma"/>
            <family val="2"/>
          </rPr>
          <t>Jason:</t>
        </r>
        <r>
          <rPr>
            <sz val="9"/>
            <color indexed="81"/>
            <rFont val="Tahoma"/>
            <family val="2"/>
          </rPr>
          <t xml:space="preserve">
Inserted the cells above into the formula in thebig box above</t>
        </r>
      </text>
    </comment>
  </commentList>
</comments>
</file>

<file path=xl/comments12.xml><?xml version="1.0" encoding="utf-8"?>
<comments xmlns="http://schemas.openxmlformats.org/spreadsheetml/2006/main">
  <authors>
    <author>Jason</author>
  </authors>
  <commentList>
    <comment ref="C12" authorId="0">
      <text>
        <r>
          <rPr>
            <b/>
            <sz val="9"/>
            <color indexed="81"/>
            <rFont val="Tahoma"/>
            <family val="2"/>
          </rPr>
          <t>Jason:</t>
        </r>
        <r>
          <rPr>
            <sz val="9"/>
            <color indexed="81"/>
            <rFont val="Tahoma"/>
            <family val="2"/>
          </rPr>
          <t xml:space="preserve">
Inserted the cells above into the formula in thebig box above</t>
        </r>
      </text>
    </comment>
  </commentList>
</comments>
</file>

<file path=xl/comments13.xml><?xml version="1.0" encoding="utf-8"?>
<comments xmlns="http://schemas.openxmlformats.org/spreadsheetml/2006/main">
  <authors>
    <author>Jason</author>
  </authors>
  <commentList>
    <comment ref="C12" authorId="0">
      <text>
        <r>
          <rPr>
            <b/>
            <sz val="9"/>
            <color indexed="81"/>
            <rFont val="Tahoma"/>
            <family val="2"/>
          </rPr>
          <t>Jason:</t>
        </r>
        <r>
          <rPr>
            <sz val="9"/>
            <color indexed="81"/>
            <rFont val="Tahoma"/>
            <family val="2"/>
          </rPr>
          <t xml:space="preserve">
Inserted the cells above into the formula in thebig box above</t>
        </r>
      </text>
    </comment>
  </commentList>
</comments>
</file>

<file path=xl/comments2.xml><?xml version="1.0" encoding="utf-8"?>
<comments xmlns="http://schemas.openxmlformats.org/spreadsheetml/2006/main">
  <authors>
    <author>Jason</author>
    <author>Jason Fiske</author>
  </authors>
  <commentList>
    <comment ref="G4" authorId="0">
      <text>
        <r>
          <rPr>
            <b/>
            <sz val="9"/>
            <color indexed="81"/>
            <rFont val="Tahoma"/>
            <family val="2"/>
          </rPr>
          <t>Jason:</t>
        </r>
        <r>
          <rPr>
            <sz val="9"/>
            <color indexed="81"/>
            <rFont val="Tahoma"/>
            <family val="2"/>
          </rPr>
          <t xml:space="preserve">
NOTE:  This is not a rent vs buy comparison.  It does not factor in the investment made with down payment, or the principal recovered with each mortgage payment</t>
        </r>
      </text>
    </comment>
    <comment ref="A8" authorId="1">
      <text>
        <r>
          <rPr>
            <b/>
            <sz val="9"/>
            <color indexed="81"/>
            <rFont val="Tahoma"/>
            <charset val="1"/>
          </rPr>
          <t>Jason Fiske:</t>
        </r>
        <r>
          <rPr>
            <sz val="9"/>
            <color indexed="81"/>
            <rFont val="Tahoma"/>
            <charset val="1"/>
          </rPr>
          <t xml:space="preserve">
Rent and not buying.</t>
        </r>
      </text>
    </comment>
    <comment ref="A9" authorId="0">
      <text>
        <r>
          <rPr>
            <b/>
            <sz val="9"/>
            <color indexed="81"/>
            <rFont val="Tahoma"/>
            <charset val="1"/>
          </rPr>
          <t>Jason:</t>
        </r>
        <r>
          <rPr>
            <sz val="9"/>
            <color indexed="81"/>
            <rFont val="Tahoma"/>
            <charset val="1"/>
          </rPr>
          <t xml:space="preserve">
Mortgage+HOA+Property Taxes+HOA+Property Insurance
</t>
        </r>
      </text>
    </comment>
    <comment ref="A10" authorId="0">
      <text>
        <r>
          <rPr>
            <b/>
            <sz val="9"/>
            <color indexed="81"/>
            <rFont val="Tahoma"/>
            <charset val="1"/>
          </rPr>
          <t>Jason:</t>
        </r>
        <r>
          <rPr>
            <sz val="9"/>
            <color indexed="81"/>
            <rFont val="Tahoma"/>
            <charset val="1"/>
          </rPr>
          <t xml:space="preserve">
Compared to Renting.  This is an independent variable and does not factor into the other rows/columns here</t>
        </r>
      </text>
    </comment>
    <comment ref="A12" authorId="0">
      <text>
        <r>
          <rPr>
            <b/>
            <sz val="9"/>
            <color indexed="81"/>
            <rFont val="Tahoma"/>
            <charset val="1"/>
          </rPr>
          <t>Jason:
Adds Taxes+Comprehensive monthly payments on house+monthly expenses…..DOES NOT INCLUDE PAYROLL TAXES</t>
        </r>
      </text>
    </comment>
    <comment ref="A13" authorId="0">
      <text>
        <r>
          <rPr>
            <b/>
            <sz val="9"/>
            <color indexed="81"/>
            <rFont val="Tahoma"/>
            <family val="2"/>
          </rPr>
          <t>Jason:</t>
        </r>
        <r>
          <rPr>
            <sz val="9"/>
            <color indexed="81"/>
            <rFont val="Tahoma"/>
            <family val="2"/>
          </rPr>
          <t xml:space="preserve">
Just taking the monthly gross income minus the total monthly expenses</t>
        </r>
      </text>
    </comment>
  </commentList>
</comments>
</file>

<file path=xl/comments3.xml><?xml version="1.0" encoding="utf-8"?>
<comments xmlns="http://schemas.openxmlformats.org/spreadsheetml/2006/main">
  <authors>
    <author>Jason</author>
  </authors>
  <commentList>
    <comment ref="I13" authorId="0">
      <text>
        <r>
          <rPr>
            <b/>
            <sz val="9"/>
            <color indexed="81"/>
            <rFont val="Tahoma"/>
            <charset val="1"/>
          </rPr>
          <t>Jason:</t>
        </r>
        <r>
          <rPr>
            <sz val="9"/>
            <color indexed="81"/>
            <rFont val="Tahoma"/>
            <charset val="1"/>
          </rPr>
          <t xml:space="preserve">
This will have to be a manual input for now for each house</t>
        </r>
      </text>
    </comment>
    <comment ref="J13" authorId="0">
      <text>
        <r>
          <rPr>
            <b/>
            <sz val="9"/>
            <color indexed="81"/>
            <rFont val="Tahoma"/>
            <charset val="1"/>
          </rPr>
          <t>Jason:</t>
        </r>
        <r>
          <rPr>
            <sz val="9"/>
            <color indexed="81"/>
            <rFont val="Tahoma"/>
            <charset val="1"/>
          </rPr>
          <t xml:space="preserve">
This will have to be a manual input for now for each house</t>
        </r>
      </text>
    </comment>
    <comment ref="I14" authorId="0">
      <text>
        <r>
          <rPr>
            <b/>
            <sz val="9"/>
            <color indexed="81"/>
            <rFont val="Tahoma"/>
            <family val="2"/>
          </rPr>
          <t>Jason:</t>
        </r>
        <r>
          <rPr>
            <sz val="9"/>
            <color indexed="81"/>
            <rFont val="Tahoma"/>
            <family val="2"/>
          </rPr>
          <t xml:space="preserve">
Took the average of the interest for first 10 years of mortgage</t>
        </r>
      </text>
    </comment>
    <comment ref="A16" authorId="0">
      <text>
        <r>
          <rPr>
            <b/>
            <sz val="9"/>
            <color indexed="81"/>
            <rFont val="Tahoma"/>
            <charset val="1"/>
          </rPr>
          <t>Jason:</t>
        </r>
        <r>
          <rPr>
            <sz val="9"/>
            <color indexed="81"/>
            <rFont val="Tahoma"/>
            <charset val="1"/>
          </rPr>
          <t xml:space="preserve">
In final version will need additional standard deduction for blind and 65+</t>
        </r>
      </text>
    </comment>
    <comment ref="C20" authorId="0">
      <text>
        <r>
          <rPr>
            <b/>
            <sz val="9"/>
            <color indexed="81"/>
            <rFont val="Tahoma"/>
            <charset val="1"/>
          </rPr>
          <t>Jason:</t>
        </r>
        <r>
          <rPr>
            <sz val="9"/>
            <color indexed="81"/>
            <rFont val="Tahoma"/>
            <charset val="1"/>
          </rPr>
          <t xml:space="preserve">
http://www.tax-rates.org/california/tax-deductions </t>
        </r>
      </text>
    </comment>
    <comment ref="E21" authorId="0">
      <text>
        <r>
          <rPr>
            <b/>
            <sz val="9"/>
            <color indexed="81"/>
            <rFont val="Tahoma"/>
            <family val="2"/>
          </rPr>
          <t>Jason:</t>
        </r>
        <r>
          <rPr>
            <sz val="9"/>
            <color indexed="81"/>
            <rFont val="Tahoma"/>
            <family val="2"/>
          </rPr>
          <t xml:space="preserve">
This automatically calculates based on if mfj or single filing</t>
        </r>
      </text>
    </comment>
    <comment ref="I42" authorId="0">
      <text>
        <r>
          <rPr>
            <b/>
            <sz val="9"/>
            <color indexed="81"/>
            <rFont val="Tahoma"/>
            <charset val="1"/>
          </rPr>
          <t>Jason:</t>
        </r>
        <r>
          <rPr>
            <sz val="9"/>
            <color indexed="81"/>
            <rFont val="Tahoma"/>
            <charset val="1"/>
          </rPr>
          <t xml:space="preserve">
This will have to be a manual input for now for each house</t>
        </r>
      </text>
    </comment>
    <comment ref="J42" authorId="0">
      <text>
        <r>
          <rPr>
            <b/>
            <sz val="9"/>
            <color indexed="81"/>
            <rFont val="Tahoma"/>
            <charset val="1"/>
          </rPr>
          <t>Jason:</t>
        </r>
        <r>
          <rPr>
            <sz val="9"/>
            <color indexed="81"/>
            <rFont val="Tahoma"/>
            <charset val="1"/>
          </rPr>
          <t xml:space="preserve">
This will have to be a manual input for now for each house</t>
        </r>
      </text>
    </comment>
    <comment ref="I43" authorId="0">
      <text>
        <r>
          <rPr>
            <b/>
            <sz val="9"/>
            <color indexed="81"/>
            <rFont val="Tahoma"/>
            <family val="2"/>
          </rPr>
          <t>Jason:</t>
        </r>
        <r>
          <rPr>
            <sz val="9"/>
            <color indexed="81"/>
            <rFont val="Tahoma"/>
            <family val="2"/>
          </rPr>
          <t xml:space="preserve">
Took the average of the interest for first 10 years of mortgage</t>
        </r>
      </text>
    </comment>
    <comment ref="A45" authorId="0">
      <text>
        <r>
          <rPr>
            <b/>
            <sz val="9"/>
            <color indexed="81"/>
            <rFont val="Tahoma"/>
            <charset val="1"/>
          </rPr>
          <t>Jason:</t>
        </r>
        <r>
          <rPr>
            <sz val="9"/>
            <color indexed="81"/>
            <rFont val="Tahoma"/>
            <charset val="1"/>
          </rPr>
          <t xml:space="preserve">
In final version will need additional standard deduction for blind and 65+</t>
        </r>
      </text>
    </comment>
    <comment ref="C49" authorId="0">
      <text>
        <r>
          <rPr>
            <b/>
            <sz val="9"/>
            <color indexed="81"/>
            <rFont val="Tahoma"/>
            <charset val="1"/>
          </rPr>
          <t>Jason:</t>
        </r>
        <r>
          <rPr>
            <sz val="9"/>
            <color indexed="81"/>
            <rFont val="Tahoma"/>
            <charset val="1"/>
          </rPr>
          <t xml:space="preserve">
http://www.tax-rates.org/california/tax-deductions </t>
        </r>
      </text>
    </comment>
  </commentList>
</comments>
</file>

<file path=xl/comments4.xml><?xml version="1.0" encoding="utf-8"?>
<comments xmlns="http://schemas.openxmlformats.org/spreadsheetml/2006/main">
  <authors>
    <author>Jason</author>
  </authors>
  <commentList>
    <comment ref="I13" authorId="0">
      <text>
        <r>
          <rPr>
            <b/>
            <sz val="9"/>
            <color indexed="81"/>
            <rFont val="Tahoma"/>
            <charset val="1"/>
          </rPr>
          <t>Jason:</t>
        </r>
        <r>
          <rPr>
            <sz val="9"/>
            <color indexed="81"/>
            <rFont val="Tahoma"/>
            <charset val="1"/>
          </rPr>
          <t xml:space="preserve">
This will have to be a manual input for now for each house</t>
        </r>
      </text>
    </comment>
    <comment ref="J13" authorId="0">
      <text>
        <r>
          <rPr>
            <b/>
            <sz val="9"/>
            <color indexed="81"/>
            <rFont val="Tahoma"/>
            <charset val="1"/>
          </rPr>
          <t>Jason:</t>
        </r>
        <r>
          <rPr>
            <sz val="9"/>
            <color indexed="81"/>
            <rFont val="Tahoma"/>
            <charset val="1"/>
          </rPr>
          <t xml:space="preserve">
This will have to be a manual input for now for each house</t>
        </r>
      </text>
    </comment>
    <comment ref="I14" authorId="0">
      <text>
        <r>
          <rPr>
            <b/>
            <sz val="9"/>
            <color indexed="81"/>
            <rFont val="Tahoma"/>
            <family val="2"/>
          </rPr>
          <t>Jason:</t>
        </r>
        <r>
          <rPr>
            <sz val="9"/>
            <color indexed="81"/>
            <rFont val="Tahoma"/>
            <family val="2"/>
          </rPr>
          <t xml:space="preserve">
Took the average of the interest for first 10 years of mortgage</t>
        </r>
      </text>
    </comment>
    <comment ref="A16" authorId="0">
      <text>
        <r>
          <rPr>
            <b/>
            <sz val="9"/>
            <color indexed="81"/>
            <rFont val="Tahoma"/>
            <charset val="1"/>
          </rPr>
          <t>Jason:</t>
        </r>
        <r>
          <rPr>
            <sz val="9"/>
            <color indexed="81"/>
            <rFont val="Tahoma"/>
            <charset val="1"/>
          </rPr>
          <t xml:space="preserve">
In final version will need additional standard deduction for blind and 65+</t>
        </r>
      </text>
    </comment>
    <comment ref="G16" authorId="0">
      <text>
        <r>
          <rPr>
            <b/>
            <sz val="9"/>
            <color indexed="81"/>
            <rFont val="Tahoma"/>
            <family val="2"/>
          </rPr>
          <t>Jason:</t>
        </r>
        <r>
          <rPr>
            <sz val="9"/>
            <color indexed="81"/>
            <rFont val="Tahoma"/>
            <family val="2"/>
          </rPr>
          <t xml:space="preserve">
Phase out above $100k not included</t>
        </r>
      </text>
    </comment>
    <comment ref="C20" authorId="0">
      <text>
        <r>
          <rPr>
            <b/>
            <sz val="9"/>
            <color indexed="81"/>
            <rFont val="Tahoma"/>
            <charset val="1"/>
          </rPr>
          <t>Jason:</t>
        </r>
        <r>
          <rPr>
            <sz val="9"/>
            <color indexed="81"/>
            <rFont val="Tahoma"/>
            <charset val="1"/>
          </rPr>
          <t xml:space="preserve">
http://www.tax-rates.org/california/tax-deductions </t>
        </r>
      </text>
    </comment>
    <comment ref="E21" authorId="0">
      <text>
        <r>
          <rPr>
            <b/>
            <sz val="9"/>
            <color indexed="81"/>
            <rFont val="Tahoma"/>
            <family val="2"/>
          </rPr>
          <t>Jason:</t>
        </r>
        <r>
          <rPr>
            <sz val="9"/>
            <color indexed="81"/>
            <rFont val="Tahoma"/>
            <family val="2"/>
          </rPr>
          <t xml:space="preserve">
This automatically calculates based on if mfj or single filing</t>
        </r>
      </text>
    </comment>
    <comment ref="A25" authorId="0">
      <text>
        <r>
          <rPr>
            <b/>
            <sz val="9"/>
            <color indexed="81"/>
            <rFont val="Tahoma"/>
            <charset val="1"/>
          </rPr>
          <t>Jason:</t>
        </r>
        <r>
          <rPr>
            <sz val="9"/>
            <color indexed="81"/>
            <rFont val="Tahoma"/>
            <charset val="1"/>
          </rPr>
          <t xml:space="preserve">
Phaseout not implemented yet</t>
        </r>
      </text>
    </comment>
    <comment ref="I42" authorId="0">
      <text>
        <r>
          <rPr>
            <b/>
            <sz val="9"/>
            <color indexed="81"/>
            <rFont val="Tahoma"/>
            <charset val="1"/>
          </rPr>
          <t>Jason:</t>
        </r>
        <r>
          <rPr>
            <sz val="9"/>
            <color indexed="81"/>
            <rFont val="Tahoma"/>
            <charset val="1"/>
          </rPr>
          <t xml:space="preserve">
This will have to be a manual input for now for each house</t>
        </r>
      </text>
    </comment>
    <comment ref="J42" authorId="0">
      <text>
        <r>
          <rPr>
            <b/>
            <sz val="9"/>
            <color indexed="81"/>
            <rFont val="Tahoma"/>
            <charset val="1"/>
          </rPr>
          <t>Jason:</t>
        </r>
        <r>
          <rPr>
            <sz val="9"/>
            <color indexed="81"/>
            <rFont val="Tahoma"/>
            <charset val="1"/>
          </rPr>
          <t xml:space="preserve">
This will have to be a manual input for now for each house</t>
        </r>
      </text>
    </comment>
    <comment ref="I43" authorId="0">
      <text>
        <r>
          <rPr>
            <b/>
            <sz val="9"/>
            <color indexed="81"/>
            <rFont val="Tahoma"/>
            <family val="2"/>
          </rPr>
          <t>Jason:</t>
        </r>
        <r>
          <rPr>
            <sz val="9"/>
            <color indexed="81"/>
            <rFont val="Tahoma"/>
            <family val="2"/>
          </rPr>
          <t xml:space="preserve">
Took the average of the interest for first 10 years of mortgage</t>
        </r>
      </text>
    </comment>
    <comment ref="A45" authorId="0">
      <text>
        <r>
          <rPr>
            <b/>
            <sz val="9"/>
            <color indexed="81"/>
            <rFont val="Tahoma"/>
            <charset val="1"/>
          </rPr>
          <t>Jason:</t>
        </r>
        <r>
          <rPr>
            <sz val="9"/>
            <color indexed="81"/>
            <rFont val="Tahoma"/>
            <charset val="1"/>
          </rPr>
          <t xml:space="preserve">
In final version will need additional standard deduction for blind and 65+</t>
        </r>
      </text>
    </comment>
    <comment ref="G45" authorId="0">
      <text>
        <r>
          <rPr>
            <b/>
            <sz val="9"/>
            <color indexed="81"/>
            <rFont val="Tahoma"/>
            <family val="2"/>
          </rPr>
          <t>Jason:</t>
        </r>
        <r>
          <rPr>
            <sz val="9"/>
            <color indexed="81"/>
            <rFont val="Tahoma"/>
            <family val="2"/>
          </rPr>
          <t xml:space="preserve">
Does not contain phaseout above 100k</t>
        </r>
      </text>
    </comment>
    <comment ref="C49" authorId="0">
      <text>
        <r>
          <rPr>
            <b/>
            <sz val="9"/>
            <color indexed="81"/>
            <rFont val="Tahoma"/>
            <charset val="1"/>
          </rPr>
          <t>Jason:</t>
        </r>
        <r>
          <rPr>
            <sz val="9"/>
            <color indexed="81"/>
            <rFont val="Tahoma"/>
            <charset val="1"/>
          </rPr>
          <t xml:space="preserve">
http://www.tax-rates.org/california/tax-deductions </t>
        </r>
      </text>
    </comment>
    <comment ref="A54" authorId="0">
      <text>
        <r>
          <rPr>
            <b/>
            <sz val="9"/>
            <color indexed="81"/>
            <rFont val="Tahoma"/>
            <charset val="1"/>
          </rPr>
          <t>Jason:</t>
        </r>
        <r>
          <rPr>
            <sz val="9"/>
            <color indexed="81"/>
            <rFont val="Tahoma"/>
            <charset val="1"/>
          </rPr>
          <t xml:space="preserve">
Phase out not implemented yet</t>
        </r>
      </text>
    </comment>
  </commentList>
</comments>
</file>

<file path=xl/comments5.xml><?xml version="1.0" encoding="utf-8"?>
<comments xmlns="http://schemas.openxmlformats.org/spreadsheetml/2006/main">
  <authors>
    <author>Jason</author>
  </authors>
  <commentList>
    <comment ref="I13" authorId="0">
      <text>
        <r>
          <rPr>
            <b/>
            <sz val="9"/>
            <color indexed="81"/>
            <rFont val="Tahoma"/>
            <charset val="1"/>
          </rPr>
          <t>Jason:</t>
        </r>
        <r>
          <rPr>
            <sz val="9"/>
            <color indexed="81"/>
            <rFont val="Tahoma"/>
            <charset val="1"/>
          </rPr>
          <t xml:space="preserve">
This will have to be a manual input for now for each house</t>
        </r>
      </text>
    </comment>
    <comment ref="J13" authorId="0">
      <text>
        <r>
          <rPr>
            <b/>
            <sz val="9"/>
            <color indexed="81"/>
            <rFont val="Tahoma"/>
            <charset val="1"/>
          </rPr>
          <t>Jason:</t>
        </r>
        <r>
          <rPr>
            <sz val="9"/>
            <color indexed="81"/>
            <rFont val="Tahoma"/>
            <charset val="1"/>
          </rPr>
          <t xml:space="preserve">
This will have to be a manual input for now for each house</t>
        </r>
      </text>
    </comment>
    <comment ref="I14" authorId="0">
      <text>
        <r>
          <rPr>
            <b/>
            <sz val="9"/>
            <color indexed="81"/>
            <rFont val="Tahoma"/>
            <family val="2"/>
          </rPr>
          <t>Jason:</t>
        </r>
        <r>
          <rPr>
            <sz val="9"/>
            <color indexed="81"/>
            <rFont val="Tahoma"/>
            <family val="2"/>
          </rPr>
          <t xml:space="preserve">
Took the average of the interest for first 10 years of mortgage</t>
        </r>
      </text>
    </comment>
    <comment ref="A16" authorId="0">
      <text>
        <r>
          <rPr>
            <b/>
            <sz val="9"/>
            <color indexed="81"/>
            <rFont val="Tahoma"/>
            <charset val="1"/>
          </rPr>
          <t>Jason:</t>
        </r>
        <r>
          <rPr>
            <sz val="9"/>
            <color indexed="81"/>
            <rFont val="Tahoma"/>
            <charset val="1"/>
          </rPr>
          <t xml:space="preserve">
In final version will need additional standard deduction for blind and 65+</t>
        </r>
      </text>
    </comment>
    <comment ref="C20" authorId="0">
      <text>
        <r>
          <rPr>
            <b/>
            <sz val="9"/>
            <color indexed="81"/>
            <rFont val="Tahoma"/>
            <charset val="1"/>
          </rPr>
          <t>Jason:</t>
        </r>
        <r>
          <rPr>
            <sz val="9"/>
            <color indexed="81"/>
            <rFont val="Tahoma"/>
            <charset val="1"/>
          </rPr>
          <t xml:space="preserve">
http://www.tax-rates.org/california/tax-deductions </t>
        </r>
      </text>
    </comment>
    <comment ref="E21" authorId="0">
      <text>
        <r>
          <rPr>
            <b/>
            <sz val="9"/>
            <color indexed="81"/>
            <rFont val="Tahoma"/>
            <family val="2"/>
          </rPr>
          <t>Jason:</t>
        </r>
        <r>
          <rPr>
            <sz val="9"/>
            <color indexed="81"/>
            <rFont val="Tahoma"/>
            <family val="2"/>
          </rPr>
          <t xml:space="preserve">
This automatically calculates based on if mfj or single filing</t>
        </r>
      </text>
    </comment>
    <comment ref="I42" authorId="0">
      <text>
        <r>
          <rPr>
            <b/>
            <sz val="9"/>
            <color indexed="81"/>
            <rFont val="Tahoma"/>
            <charset val="1"/>
          </rPr>
          <t>Jason:</t>
        </r>
        <r>
          <rPr>
            <sz val="9"/>
            <color indexed="81"/>
            <rFont val="Tahoma"/>
            <charset val="1"/>
          </rPr>
          <t xml:space="preserve">
This will have to be a manual input for now for each house</t>
        </r>
      </text>
    </comment>
    <comment ref="J42" authorId="0">
      <text>
        <r>
          <rPr>
            <b/>
            <sz val="9"/>
            <color indexed="81"/>
            <rFont val="Tahoma"/>
            <charset val="1"/>
          </rPr>
          <t>Jason:</t>
        </r>
        <r>
          <rPr>
            <sz val="9"/>
            <color indexed="81"/>
            <rFont val="Tahoma"/>
            <charset val="1"/>
          </rPr>
          <t xml:space="preserve">
This will have to be a manual input for now for each house</t>
        </r>
      </text>
    </comment>
    <comment ref="I43" authorId="0">
      <text>
        <r>
          <rPr>
            <b/>
            <sz val="9"/>
            <color indexed="81"/>
            <rFont val="Tahoma"/>
            <family val="2"/>
          </rPr>
          <t>Jason:</t>
        </r>
        <r>
          <rPr>
            <sz val="9"/>
            <color indexed="81"/>
            <rFont val="Tahoma"/>
            <family val="2"/>
          </rPr>
          <t xml:space="preserve">
Took the average of the interest for first 10 years of mortgage</t>
        </r>
      </text>
    </comment>
    <comment ref="A45" authorId="0">
      <text>
        <r>
          <rPr>
            <b/>
            <sz val="9"/>
            <color indexed="81"/>
            <rFont val="Tahoma"/>
            <charset val="1"/>
          </rPr>
          <t>Jason:</t>
        </r>
        <r>
          <rPr>
            <sz val="9"/>
            <color indexed="81"/>
            <rFont val="Tahoma"/>
            <charset val="1"/>
          </rPr>
          <t xml:space="preserve">
In final version will need additional standard deduction for blind and 65+</t>
        </r>
      </text>
    </comment>
    <comment ref="C49" authorId="0">
      <text>
        <r>
          <rPr>
            <b/>
            <sz val="9"/>
            <color indexed="81"/>
            <rFont val="Tahoma"/>
            <charset val="1"/>
          </rPr>
          <t>Jason:</t>
        </r>
        <r>
          <rPr>
            <sz val="9"/>
            <color indexed="81"/>
            <rFont val="Tahoma"/>
            <charset val="1"/>
          </rPr>
          <t xml:space="preserve">
http://www.tax-rates.org/california/tax-deductions </t>
        </r>
      </text>
    </comment>
  </commentList>
</comments>
</file>

<file path=xl/comments6.xml><?xml version="1.0" encoding="utf-8"?>
<comments xmlns="http://schemas.openxmlformats.org/spreadsheetml/2006/main">
  <authors>
    <author>Jason</author>
  </authors>
  <commentList>
    <comment ref="I13" authorId="0">
      <text>
        <r>
          <rPr>
            <b/>
            <sz val="9"/>
            <color indexed="81"/>
            <rFont val="Tahoma"/>
            <charset val="1"/>
          </rPr>
          <t>Jason:</t>
        </r>
        <r>
          <rPr>
            <sz val="9"/>
            <color indexed="81"/>
            <rFont val="Tahoma"/>
            <charset val="1"/>
          </rPr>
          <t xml:space="preserve">
This will have to be a manual input for now for each house</t>
        </r>
      </text>
    </comment>
    <comment ref="J13" authorId="0">
      <text>
        <r>
          <rPr>
            <b/>
            <sz val="9"/>
            <color indexed="81"/>
            <rFont val="Tahoma"/>
            <charset val="1"/>
          </rPr>
          <t>Jason:</t>
        </r>
        <r>
          <rPr>
            <sz val="9"/>
            <color indexed="81"/>
            <rFont val="Tahoma"/>
            <charset val="1"/>
          </rPr>
          <t xml:space="preserve">
This will have to be a manual input for now for each house</t>
        </r>
      </text>
    </comment>
    <comment ref="I14" authorId="0">
      <text>
        <r>
          <rPr>
            <b/>
            <sz val="9"/>
            <color indexed="81"/>
            <rFont val="Tahoma"/>
            <family val="2"/>
          </rPr>
          <t>Jason:</t>
        </r>
        <r>
          <rPr>
            <sz val="9"/>
            <color indexed="81"/>
            <rFont val="Tahoma"/>
            <family val="2"/>
          </rPr>
          <t xml:space="preserve">
Took the average of the interest for first 10 years of mortgage</t>
        </r>
      </text>
    </comment>
    <comment ref="A16" authorId="0">
      <text>
        <r>
          <rPr>
            <b/>
            <sz val="9"/>
            <color indexed="81"/>
            <rFont val="Tahoma"/>
            <charset val="1"/>
          </rPr>
          <t>Jason:</t>
        </r>
        <r>
          <rPr>
            <sz val="9"/>
            <color indexed="81"/>
            <rFont val="Tahoma"/>
            <charset val="1"/>
          </rPr>
          <t xml:space="preserve">
In final version will need additional standard deduction for blind and 65+</t>
        </r>
      </text>
    </comment>
    <comment ref="C20" authorId="0">
      <text>
        <r>
          <rPr>
            <b/>
            <sz val="9"/>
            <color indexed="81"/>
            <rFont val="Tahoma"/>
            <charset val="1"/>
          </rPr>
          <t>Jason:</t>
        </r>
        <r>
          <rPr>
            <sz val="9"/>
            <color indexed="81"/>
            <rFont val="Tahoma"/>
            <charset val="1"/>
          </rPr>
          <t xml:space="preserve">
http://www.tax-rates.org/california/tax-deductions </t>
        </r>
      </text>
    </comment>
    <comment ref="E21" authorId="0">
      <text>
        <r>
          <rPr>
            <b/>
            <sz val="9"/>
            <color indexed="81"/>
            <rFont val="Tahoma"/>
            <family val="2"/>
          </rPr>
          <t>Jason:</t>
        </r>
        <r>
          <rPr>
            <sz val="9"/>
            <color indexed="81"/>
            <rFont val="Tahoma"/>
            <family val="2"/>
          </rPr>
          <t xml:space="preserve">
This automatically calculates based on if mfj or single filing</t>
        </r>
      </text>
    </comment>
    <comment ref="I42" authorId="0">
      <text>
        <r>
          <rPr>
            <b/>
            <sz val="9"/>
            <color indexed="81"/>
            <rFont val="Tahoma"/>
            <charset val="1"/>
          </rPr>
          <t>Jason:</t>
        </r>
        <r>
          <rPr>
            <sz val="9"/>
            <color indexed="81"/>
            <rFont val="Tahoma"/>
            <charset val="1"/>
          </rPr>
          <t xml:space="preserve">
This will have to be a manual input for now for each house</t>
        </r>
      </text>
    </comment>
    <comment ref="J42" authorId="0">
      <text>
        <r>
          <rPr>
            <b/>
            <sz val="9"/>
            <color indexed="81"/>
            <rFont val="Tahoma"/>
            <charset val="1"/>
          </rPr>
          <t>Jason:</t>
        </r>
        <r>
          <rPr>
            <sz val="9"/>
            <color indexed="81"/>
            <rFont val="Tahoma"/>
            <charset val="1"/>
          </rPr>
          <t xml:space="preserve">
This will have to be a manual input for now for each house</t>
        </r>
      </text>
    </comment>
    <comment ref="I43" authorId="0">
      <text>
        <r>
          <rPr>
            <b/>
            <sz val="9"/>
            <color indexed="81"/>
            <rFont val="Tahoma"/>
            <family val="2"/>
          </rPr>
          <t>Jason:</t>
        </r>
        <r>
          <rPr>
            <sz val="9"/>
            <color indexed="81"/>
            <rFont val="Tahoma"/>
            <family val="2"/>
          </rPr>
          <t xml:space="preserve">
Took the average of the interest for first 10 years of mortgage</t>
        </r>
      </text>
    </comment>
    <comment ref="A45" authorId="0">
      <text>
        <r>
          <rPr>
            <b/>
            <sz val="9"/>
            <color indexed="81"/>
            <rFont val="Tahoma"/>
            <charset val="1"/>
          </rPr>
          <t>Jason:</t>
        </r>
        <r>
          <rPr>
            <sz val="9"/>
            <color indexed="81"/>
            <rFont val="Tahoma"/>
            <charset val="1"/>
          </rPr>
          <t xml:space="preserve">
In final version will need additional standard deduction for blind and 65+</t>
        </r>
      </text>
    </comment>
    <comment ref="C49" authorId="0">
      <text>
        <r>
          <rPr>
            <b/>
            <sz val="9"/>
            <color indexed="81"/>
            <rFont val="Tahoma"/>
            <charset val="1"/>
          </rPr>
          <t>Jason:</t>
        </r>
        <r>
          <rPr>
            <sz val="9"/>
            <color indexed="81"/>
            <rFont val="Tahoma"/>
            <charset val="1"/>
          </rPr>
          <t xml:space="preserve">
http://www.tax-rates.org/california/tax-deductions </t>
        </r>
      </text>
    </comment>
  </commentList>
</comments>
</file>

<file path=xl/comments7.xml><?xml version="1.0" encoding="utf-8"?>
<comments xmlns="http://schemas.openxmlformats.org/spreadsheetml/2006/main">
  <authors>
    <author>Jason</author>
  </authors>
  <commentList>
    <comment ref="I13" authorId="0">
      <text>
        <r>
          <rPr>
            <b/>
            <sz val="9"/>
            <color indexed="81"/>
            <rFont val="Tahoma"/>
            <charset val="1"/>
          </rPr>
          <t>Jason:</t>
        </r>
        <r>
          <rPr>
            <sz val="9"/>
            <color indexed="81"/>
            <rFont val="Tahoma"/>
            <charset val="1"/>
          </rPr>
          <t xml:space="preserve">
This will have to be a manual input for now for each house</t>
        </r>
      </text>
    </comment>
    <comment ref="J13" authorId="0">
      <text>
        <r>
          <rPr>
            <b/>
            <sz val="9"/>
            <color indexed="81"/>
            <rFont val="Tahoma"/>
            <charset val="1"/>
          </rPr>
          <t>Jason:</t>
        </r>
        <r>
          <rPr>
            <sz val="9"/>
            <color indexed="81"/>
            <rFont val="Tahoma"/>
            <charset val="1"/>
          </rPr>
          <t xml:space="preserve">
This will have to be a manual input for now for each house</t>
        </r>
      </text>
    </comment>
    <comment ref="I14" authorId="0">
      <text>
        <r>
          <rPr>
            <b/>
            <sz val="9"/>
            <color indexed="81"/>
            <rFont val="Tahoma"/>
            <family val="2"/>
          </rPr>
          <t>Jason:</t>
        </r>
        <r>
          <rPr>
            <sz val="9"/>
            <color indexed="81"/>
            <rFont val="Tahoma"/>
            <family val="2"/>
          </rPr>
          <t xml:space="preserve">
Took the average of the interest for first 10 years of mortgage</t>
        </r>
      </text>
    </comment>
    <comment ref="A16" authorId="0">
      <text>
        <r>
          <rPr>
            <b/>
            <sz val="9"/>
            <color indexed="81"/>
            <rFont val="Tahoma"/>
            <charset val="1"/>
          </rPr>
          <t>Jason:</t>
        </r>
        <r>
          <rPr>
            <sz val="9"/>
            <color indexed="81"/>
            <rFont val="Tahoma"/>
            <charset val="1"/>
          </rPr>
          <t xml:space="preserve">
In final version will need additional standard deduction for blind and 65+</t>
        </r>
      </text>
    </comment>
    <comment ref="C20" authorId="0">
      <text>
        <r>
          <rPr>
            <b/>
            <sz val="9"/>
            <color indexed="81"/>
            <rFont val="Tahoma"/>
            <charset val="1"/>
          </rPr>
          <t>Jason:</t>
        </r>
        <r>
          <rPr>
            <sz val="9"/>
            <color indexed="81"/>
            <rFont val="Tahoma"/>
            <charset val="1"/>
          </rPr>
          <t xml:space="preserve">
http://www.tax-rates.org/california/tax-deductions </t>
        </r>
      </text>
    </comment>
    <comment ref="E21" authorId="0">
      <text>
        <r>
          <rPr>
            <b/>
            <sz val="9"/>
            <color indexed="81"/>
            <rFont val="Tahoma"/>
            <family val="2"/>
          </rPr>
          <t>Jason:</t>
        </r>
        <r>
          <rPr>
            <sz val="9"/>
            <color indexed="81"/>
            <rFont val="Tahoma"/>
            <family val="2"/>
          </rPr>
          <t xml:space="preserve">
This automatically calculates based on if mfj or single filing</t>
        </r>
      </text>
    </comment>
    <comment ref="I42" authorId="0">
      <text>
        <r>
          <rPr>
            <b/>
            <sz val="9"/>
            <color indexed="81"/>
            <rFont val="Tahoma"/>
            <charset val="1"/>
          </rPr>
          <t>Jason:</t>
        </r>
        <r>
          <rPr>
            <sz val="9"/>
            <color indexed="81"/>
            <rFont val="Tahoma"/>
            <charset val="1"/>
          </rPr>
          <t xml:space="preserve">
This will have to be a manual input for now for each house</t>
        </r>
      </text>
    </comment>
    <comment ref="J42" authorId="0">
      <text>
        <r>
          <rPr>
            <b/>
            <sz val="9"/>
            <color indexed="81"/>
            <rFont val="Tahoma"/>
            <charset val="1"/>
          </rPr>
          <t>Jason:</t>
        </r>
        <r>
          <rPr>
            <sz val="9"/>
            <color indexed="81"/>
            <rFont val="Tahoma"/>
            <charset val="1"/>
          </rPr>
          <t xml:space="preserve">
This will have to be a manual input for now for each house</t>
        </r>
      </text>
    </comment>
    <comment ref="I43" authorId="0">
      <text>
        <r>
          <rPr>
            <b/>
            <sz val="9"/>
            <color indexed="81"/>
            <rFont val="Tahoma"/>
            <family val="2"/>
          </rPr>
          <t>Jason:</t>
        </r>
        <r>
          <rPr>
            <sz val="9"/>
            <color indexed="81"/>
            <rFont val="Tahoma"/>
            <family val="2"/>
          </rPr>
          <t xml:space="preserve">
Took the average of the interest for first 10 years of mortgage</t>
        </r>
      </text>
    </comment>
    <comment ref="A45" authorId="0">
      <text>
        <r>
          <rPr>
            <b/>
            <sz val="9"/>
            <color indexed="81"/>
            <rFont val="Tahoma"/>
            <charset val="1"/>
          </rPr>
          <t>Jason:</t>
        </r>
        <r>
          <rPr>
            <sz val="9"/>
            <color indexed="81"/>
            <rFont val="Tahoma"/>
            <charset val="1"/>
          </rPr>
          <t xml:space="preserve">
In final version will need additional standard deduction for blind and 65+</t>
        </r>
      </text>
    </comment>
    <comment ref="C49" authorId="0">
      <text>
        <r>
          <rPr>
            <b/>
            <sz val="9"/>
            <color indexed="81"/>
            <rFont val="Tahoma"/>
            <charset val="1"/>
          </rPr>
          <t>Jason:</t>
        </r>
        <r>
          <rPr>
            <sz val="9"/>
            <color indexed="81"/>
            <rFont val="Tahoma"/>
            <charset val="1"/>
          </rPr>
          <t xml:space="preserve">
http://www.tax-rates.org/california/tax-deductions </t>
        </r>
      </text>
    </comment>
  </commentList>
</comments>
</file>

<file path=xl/comments8.xml><?xml version="1.0" encoding="utf-8"?>
<comments xmlns="http://schemas.openxmlformats.org/spreadsheetml/2006/main">
  <authors>
    <author>Jason</author>
  </authors>
  <commentList>
    <comment ref="I13" authorId="0">
      <text>
        <r>
          <rPr>
            <b/>
            <sz val="9"/>
            <color indexed="81"/>
            <rFont val="Tahoma"/>
            <charset val="1"/>
          </rPr>
          <t>Jason:</t>
        </r>
        <r>
          <rPr>
            <sz val="9"/>
            <color indexed="81"/>
            <rFont val="Tahoma"/>
            <charset val="1"/>
          </rPr>
          <t xml:space="preserve">
This will have to be a manual input for now for each house</t>
        </r>
      </text>
    </comment>
    <comment ref="J13" authorId="0">
      <text>
        <r>
          <rPr>
            <b/>
            <sz val="9"/>
            <color indexed="81"/>
            <rFont val="Tahoma"/>
            <charset val="1"/>
          </rPr>
          <t>Jason:</t>
        </r>
        <r>
          <rPr>
            <sz val="9"/>
            <color indexed="81"/>
            <rFont val="Tahoma"/>
            <charset val="1"/>
          </rPr>
          <t xml:space="preserve">
This will have to be a manual input for now for each house</t>
        </r>
      </text>
    </comment>
    <comment ref="I14" authorId="0">
      <text>
        <r>
          <rPr>
            <b/>
            <sz val="9"/>
            <color indexed="81"/>
            <rFont val="Tahoma"/>
            <family val="2"/>
          </rPr>
          <t>Jason:</t>
        </r>
        <r>
          <rPr>
            <sz val="9"/>
            <color indexed="81"/>
            <rFont val="Tahoma"/>
            <family val="2"/>
          </rPr>
          <t xml:space="preserve">
Took the average of the interest for first 10 years of mortgage</t>
        </r>
      </text>
    </comment>
    <comment ref="A16" authorId="0">
      <text>
        <r>
          <rPr>
            <b/>
            <sz val="9"/>
            <color indexed="81"/>
            <rFont val="Tahoma"/>
            <charset val="1"/>
          </rPr>
          <t>Jason:</t>
        </r>
        <r>
          <rPr>
            <sz val="9"/>
            <color indexed="81"/>
            <rFont val="Tahoma"/>
            <charset val="1"/>
          </rPr>
          <t xml:space="preserve">
In final version will need additional standard deduction for blind and 65+</t>
        </r>
      </text>
    </comment>
    <comment ref="C20" authorId="0">
      <text>
        <r>
          <rPr>
            <b/>
            <sz val="9"/>
            <color indexed="81"/>
            <rFont val="Tahoma"/>
            <charset val="1"/>
          </rPr>
          <t>Jason:</t>
        </r>
        <r>
          <rPr>
            <sz val="9"/>
            <color indexed="81"/>
            <rFont val="Tahoma"/>
            <charset val="1"/>
          </rPr>
          <t xml:space="preserve">
http://www.tax-rates.org/california/tax-deductions </t>
        </r>
      </text>
    </comment>
    <comment ref="E21" authorId="0">
      <text>
        <r>
          <rPr>
            <b/>
            <sz val="9"/>
            <color indexed="81"/>
            <rFont val="Tahoma"/>
            <family val="2"/>
          </rPr>
          <t>Jason:</t>
        </r>
        <r>
          <rPr>
            <sz val="9"/>
            <color indexed="81"/>
            <rFont val="Tahoma"/>
            <family val="2"/>
          </rPr>
          <t xml:space="preserve">
This automatically calculates based on if mfj or single filing</t>
        </r>
      </text>
    </comment>
    <comment ref="I42" authorId="0">
      <text>
        <r>
          <rPr>
            <b/>
            <sz val="9"/>
            <color indexed="81"/>
            <rFont val="Tahoma"/>
            <charset val="1"/>
          </rPr>
          <t>Jason:</t>
        </r>
        <r>
          <rPr>
            <sz val="9"/>
            <color indexed="81"/>
            <rFont val="Tahoma"/>
            <charset val="1"/>
          </rPr>
          <t xml:space="preserve">
This will have to be a manual input for now for each house</t>
        </r>
      </text>
    </comment>
    <comment ref="J42" authorId="0">
      <text>
        <r>
          <rPr>
            <b/>
            <sz val="9"/>
            <color indexed="81"/>
            <rFont val="Tahoma"/>
            <charset val="1"/>
          </rPr>
          <t>Jason:</t>
        </r>
        <r>
          <rPr>
            <sz val="9"/>
            <color indexed="81"/>
            <rFont val="Tahoma"/>
            <charset val="1"/>
          </rPr>
          <t xml:space="preserve">
This will have to be a manual input for now for each house</t>
        </r>
      </text>
    </comment>
    <comment ref="I43" authorId="0">
      <text>
        <r>
          <rPr>
            <b/>
            <sz val="9"/>
            <color indexed="81"/>
            <rFont val="Tahoma"/>
            <family val="2"/>
          </rPr>
          <t>Jason:</t>
        </r>
        <r>
          <rPr>
            <sz val="9"/>
            <color indexed="81"/>
            <rFont val="Tahoma"/>
            <family val="2"/>
          </rPr>
          <t xml:space="preserve">
Took the average of the interest for first 10 years of mortgage</t>
        </r>
      </text>
    </comment>
    <comment ref="A45" authorId="0">
      <text>
        <r>
          <rPr>
            <b/>
            <sz val="9"/>
            <color indexed="81"/>
            <rFont val="Tahoma"/>
            <charset val="1"/>
          </rPr>
          <t>Jason:</t>
        </r>
        <r>
          <rPr>
            <sz val="9"/>
            <color indexed="81"/>
            <rFont val="Tahoma"/>
            <charset val="1"/>
          </rPr>
          <t xml:space="preserve">
In final version will need additional standard deduction for blind and 65+</t>
        </r>
      </text>
    </comment>
    <comment ref="C49" authorId="0">
      <text>
        <r>
          <rPr>
            <b/>
            <sz val="9"/>
            <color indexed="81"/>
            <rFont val="Tahoma"/>
            <charset val="1"/>
          </rPr>
          <t>Jason:</t>
        </r>
        <r>
          <rPr>
            <sz val="9"/>
            <color indexed="81"/>
            <rFont val="Tahoma"/>
            <charset val="1"/>
          </rPr>
          <t xml:space="preserve">
http://www.tax-rates.org/california/tax-deductions </t>
        </r>
      </text>
    </comment>
  </commentList>
</comments>
</file>

<file path=xl/comments9.xml><?xml version="1.0" encoding="utf-8"?>
<comments xmlns="http://schemas.openxmlformats.org/spreadsheetml/2006/main">
  <authors>
    <author>Jason</author>
  </authors>
  <commentList>
    <comment ref="C12" authorId="0">
      <text>
        <r>
          <rPr>
            <b/>
            <sz val="9"/>
            <color indexed="81"/>
            <rFont val="Tahoma"/>
            <family val="2"/>
          </rPr>
          <t>Jason:</t>
        </r>
        <r>
          <rPr>
            <sz val="9"/>
            <color indexed="81"/>
            <rFont val="Tahoma"/>
            <family val="2"/>
          </rPr>
          <t xml:space="preserve">
Inserted the cells above into the formula in thebig box above</t>
        </r>
      </text>
    </comment>
  </commentList>
</comments>
</file>

<file path=xl/sharedStrings.xml><?xml version="1.0" encoding="utf-8"?>
<sst xmlns="http://schemas.openxmlformats.org/spreadsheetml/2006/main" count="650" uniqueCount="173">
  <si>
    <t>No. of Children</t>
  </si>
  <si>
    <t>Total Tax</t>
    <phoneticPr fontId="1" type="noConversion"/>
  </si>
  <si>
    <t>&gt;450,000</t>
  </si>
  <si>
    <t xml:space="preserve">Federal </t>
  </si>
  <si>
    <t>California</t>
  </si>
  <si>
    <t>Deductible Interest on Student Loans</t>
  </si>
  <si>
    <t>Other Above the Line Deductions</t>
  </si>
  <si>
    <t>Gross Income</t>
  </si>
  <si>
    <t>Taxable Income Calculation</t>
  </si>
  <si>
    <t>Charitable Contributions</t>
  </si>
  <si>
    <t>Property Taxes (deductible amount)</t>
  </si>
  <si>
    <t>interest on home mortgage</t>
  </si>
  <si>
    <t>state and local income taxes (or sales taxes in certain states)</t>
  </si>
  <si>
    <t>Standard Deduction</t>
  </si>
  <si>
    <t>Itemized Deductions</t>
  </si>
  <si>
    <t>Personal and Dependency Exemptions</t>
  </si>
  <si>
    <t>Higher of SD or ID</t>
  </si>
  <si>
    <t>TOTAL</t>
  </si>
  <si>
    <t>Additional ID</t>
  </si>
  <si>
    <t>Taxable Income</t>
  </si>
  <si>
    <t>Eligible Defined Benefit Contributions</t>
  </si>
  <si>
    <t>Deductible Student Loan Interest</t>
  </si>
  <si>
    <t>Other Above the Line</t>
  </si>
  <si>
    <t>Federal</t>
  </si>
  <si>
    <t>Child Tax Credit</t>
  </si>
  <si>
    <t>Tax Paid Before Credits applied</t>
  </si>
  <si>
    <t>TOTAL TAX PAID ANNUAL</t>
  </si>
  <si>
    <t>Federal 2013</t>
  </si>
  <si>
    <t>Single</t>
  </si>
  <si>
    <t>Married Filing Joint</t>
  </si>
  <si>
    <t>Married Filing Separate</t>
  </si>
  <si>
    <t>Head of Household</t>
  </si>
  <si>
    <t>Up to $8,925</t>
  </si>
  <si>
    <t>Up to $17,850</t>
  </si>
  <si>
    <t>Up to $12,750</t>
  </si>
  <si>
    <t>$8,926 – $36,250</t>
  </si>
  <si>
    <t>$17,851 – $72,500</t>
  </si>
  <si>
    <t>$12,751 – $48,600</t>
  </si>
  <si>
    <t>$36,251 – $87,850</t>
  </si>
  <si>
    <t>$72,501 – $146,400</t>
  </si>
  <si>
    <t>$36,251 – $73,200</t>
  </si>
  <si>
    <t>$48,601 – $125,450</t>
  </si>
  <si>
    <t>$87,851 – $183,250</t>
  </si>
  <si>
    <t>$146,401 – $223,050</t>
  </si>
  <si>
    <t>$73,201 – $111,525</t>
  </si>
  <si>
    <t>$125,451 – $203,150</t>
  </si>
  <si>
    <t>$183,251 – $398,350</t>
  </si>
  <si>
    <t>$223,051 – $398,350</t>
  </si>
  <si>
    <t>$111,526 – $199,175</t>
  </si>
  <si>
    <t>$203,151 – $398,350</t>
  </si>
  <si>
    <t>$398,351 – $400,000</t>
  </si>
  <si>
    <t>$398,351 – $450,000</t>
  </si>
  <si>
    <t>$199,176 – $225,000</t>
  </si>
  <si>
    <t>$398,351 – $425,000</t>
  </si>
  <si>
    <t>Over $400,000</t>
  </si>
  <si>
    <t>Over $450,000</t>
  </si>
  <si>
    <t>Over $225,000</t>
  </si>
  <si>
    <t>Over $425,000</t>
  </si>
  <si>
    <t>Monthly Payment</t>
  </si>
  <si>
    <t>Lender Information</t>
  </si>
  <si>
    <t>Gross Yearly Salary ($)</t>
  </si>
  <si>
    <t>Additional Dependents</t>
  </si>
  <si>
    <t>Interest Rate</t>
  </si>
  <si>
    <t>Length of Loan (years)</t>
  </si>
  <si>
    <t>Other Monthly Payments</t>
  </si>
  <si>
    <t>Home Information</t>
  </si>
  <si>
    <t>Label
(enter a label to remember the house you saw)</t>
  </si>
  <si>
    <t>Street Address</t>
  </si>
  <si>
    <t>City</t>
  </si>
  <si>
    <t>Zip Code</t>
  </si>
  <si>
    <t>List Price or Asking Price</t>
  </si>
  <si>
    <t>123 Filmore St.</t>
  </si>
  <si>
    <t>Carlsbad</t>
  </si>
  <si>
    <t>221B Baker St.</t>
  </si>
  <si>
    <t>Oceanside</t>
  </si>
  <si>
    <t>4980 Main Blvd.</t>
  </si>
  <si>
    <t>San Diego</t>
  </si>
  <si>
    <t>5764 Pillar Court</t>
  </si>
  <si>
    <t>3200 Ocean Drive</t>
  </si>
  <si>
    <t>Solana Beach</t>
  </si>
  <si>
    <t>Property Comparison</t>
  </si>
  <si>
    <t>Asking Price or List Price</t>
  </si>
  <si>
    <t>Name</t>
  </si>
  <si>
    <t>Adjusted Gross Income</t>
  </si>
  <si>
    <t>TRA</t>
  </si>
  <si>
    <t>Tax Rate</t>
  </si>
  <si>
    <t>Chula Vista</t>
  </si>
  <si>
    <t>Coronado</t>
  </si>
  <si>
    <t>Del Mar</t>
  </si>
  <si>
    <t>El Cajon</t>
  </si>
  <si>
    <t>Encinitas</t>
  </si>
  <si>
    <t>Escondido</t>
  </si>
  <si>
    <t>Imperial Beach</t>
  </si>
  <si>
    <t>La Mesa</t>
  </si>
  <si>
    <t>Lemon Grove</t>
  </si>
  <si>
    <t>National City</t>
  </si>
  <si>
    <t>Poway</t>
  </si>
  <si>
    <t>San Marcos</t>
  </si>
  <si>
    <t>Santee</t>
  </si>
  <si>
    <t>Vista</t>
  </si>
  <si>
    <t>401k, IRA, 403b</t>
  </si>
  <si>
    <t>Single enter 1 married enter 2</t>
  </si>
  <si>
    <t>Magical Formula (for different mortgage lengths, insert total months paid in for 360)</t>
  </si>
  <si>
    <t>PMT=Monthly Payment</t>
  </si>
  <si>
    <t>i=monthly interest, calculated by dividing interest rate by 12</t>
  </si>
  <si>
    <t>LB(0)=initial loan balance</t>
  </si>
  <si>
    <t>Legend&gt;&gt;&gt;&gt;&gt;&gt;&gt;&gt;&gt;&gt;&gt;&gt;&gt;&gt;&gt;&gt;&gt;&gt;&gt;&gt;&gt;</t>
  </si>
  <si>
    <t>Mortgage Terms needed:  Years, interest, mortgage balance</t>
  </si>
  <si>
    <t>Mortgage Balance</t>
  </si>
  <si>
    <t>Months on Mortgage</t>
  </si>
  <si>
    <t>PMT=i*LB(0)*(1+i)^360/[(1+i)^360-1]</t>
  </si>
  <si>
    <t>Monthly Interest rate</t>
  </si>
  <si>
    <t>Interest payment formula</t>
  </si>
  <si>
    <t>ID(1)=LB(0)*i</t>
  </si>
  <si>
    <t>ID(1)=Interest due at the end of the first period</t>
  </si>
  <si>
    <t>Payment #</t>
  </si>
  <si>
    <t>Loan Balance</t>
  </si>
  <si>
    <t>Principal Paid</t>
  </si>
  <si>
    <t>Interest Paid</t>
  </si>
  <si>
    <t>Total Interest Paid</t>
  </si>
  <si>
    <t>% Down</t>
  </si>
  <si>
    <t>PMI % annually</t>
  </si>
  <si>
    <t>Personal Information</t>
  </si>
  <si>
    <t>Home 1: Big Yard</t>
  </si>
  <si>
    <t>Home 3:  Lots of light</t>
  </si>
  <si>
    <t>Home 4: Good to Remodel</t>
  </si>
  <si>
    <t>Home 5: Dream Home</t>
  </si>
  <si>
    <t>Home 2: Nice Kitchen</t>
  </si>
  <si>
    <t>MORTGAGE INTEREST CALCULATOR HOME 1</t>
  </si>
  <si>
    <t>MORTGAGE INTEREST CALCULATOR HOME 2</t>
  </si>
  <si>
    <t>CURRENT LIMITATIONS</t>
  </si>
  <si>
    <t>Taxable Income-MFJ Federal</t>
  </si>
  <si>
    <t>Taxable Income-MFJ State</t>
  </si>
  <si>
    <t>MFJ Calculations</t>
  </si>
  <si>
    <t>SINGLE FILING CALCULATIONS</t>
  </si>
  <si>
    <t>Taxable Income-Single Federal</t>
  </si>
  <si>
    <t>Taxable Income-Single State</t>
  </si>
  <si>
    <t>Single Calculations</t>
  </si>
  <si>
    <t>&gt;400,000</t>
  </si>
  <si>
    <t>2013 California Tax Rate Schedules</t>
  </si>
  <si>
    <t>Schedule X — Single or married/RDP filing separately</t>
  </si>
  <si>
    <t>If the taxable income is</t>
  </si>
  <si>
    <t>Over</t>
  </si>
  <si>
    <t>But not over</t>
  </si>
  <si>
    <t>Tax is</t>
  </si>
  <si>
    <t>plus</t>
  </si>
  <si>
    <t>AND OVER</t>
  </si>
  <si>
    <t>Schedule Y — Married/RDP filing jointly, or qualifying widow(er) with dependent child</t>
  </si>
  <si>
    <t>MFJ</t>
  </si>
  <si>
    <t>&gt;1,017,000</t>
  </si>
  <si>
    <t>&gt;508,500</t>
  </si>
  <si>
    <t>Buyer After Tax $ Annually</t>
  </si>
  <si>
    <t>Monthly Tax Savings With House</t>
  </si>
  <si>
    <t>Monthly Gross Income</t>
  </si>
  <si>
    <t>Additional Monthly Expenses</t>
  </si>
  <si>
    <t xml:space="preserve"> Fixed Monthly Payments on expenses related to house(not factoring income taxes)</t>
  </si>
  <si>
    <t>Renting</t>
  </si>
  <si>
    <t>Annual Property Insurance</t>
  </si>
  <si>
    <t>Annual Expenses</t>
  </si>
  <si>
    <t>Current Monthly Rent</t>
  </si>
  <si>
    <t>Monthly HOA</t>
  </si>
  <si>
    <t>Annual PMI</t>
  </si>
  <si>
    <t>Monthly Net (lifestyle income)</t>
  </si>
  <si>
    <t>Anual PMI</t>
  </si>
  <si>
    <t>Total Fixed Monthly Expenses</t>
  </si>
  <si>
    <t>name</t>
  </si>
  <si>
    <t>tax</t>
  </si>
  <si>
    <t>year</t>
  </si>
  <si>
    <t>a</t>
  </si>
  <si>
    <t>b</t>
  </si>
  <si>
    <t>c</t>
  </si>
  <si>
    <t>d</t>
  </si>
  <si>
    <t>Current lifestyle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</si>
</sst>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00"/>
    <numFmt numFmtId="165" formatCode="&quot;$&quot;#,##0"/>
  </numFmts>
  <fonts count="46" x14ac:knownFonts="1">
    <font>
      <sz val="10"/>
      <color indexed="8"/>
      <name val="Arial"/>
    </font>
    <font>
      <sz val="12"/>
      <color indexed="8"/>
      <name val="Calibri"/>
    </font>
    <font>
      <sz val="14"/>
      <color indexed="8"/>
      <name val="Arial"/>
    </font>
    <font>
      <b/>
      <sz val="14"/>
      <color indexed="8"/>
      <name val="Arial"/>
    </font>
    <font>
      <sz val="12"/>
      <color indexed="8"/>
      <name val="Calibri"/>
    </font>
    <font>
      <sz val="14"/>
      <color indexed="8"/>
      <name val="Arial"/>
    </font>
    <font>
      <b/>
      <sz val="14"/>
      <color indexed="8"/>
      <name val="Arial"/>
    </font>
    <font>
      <sz val="14"/>
      <color indexed="8"/>
      <name val="Arial"/>
    </font>
    <font>
      <sz val="12"/>
      <color indexed="8"/>
      <name val="Calibri"/>
    </font>
    <font>
      <b/>
      <sz val="12"/>
      <color indexed="8"/>
      <name val="Calibri"/>
    </font>
    <font>
      <sz val="14"/>
      <color indexed="8"/>
      <name val="Arial"/>
    </font>
    <font>
      <sz val="14"/>
      <color indexed="8"/>
      <name val="Arial"/>
    </font>
    <font>
      <sz val="14"/>
      <color indexed="8"/>
      <name val="Arial"/>
    </font>
    <font>
      <sz val="14"/>
      <color indexed="8"/>
      <name val="Arial"/>
    </font>
    <font>
      <sz val="14"/>
      <color indexed="8"/>
      <name val="Arial"/>
    </font>
    <font>
      <sz val="14"/>
      <color indexed="8"/>
      <name val="Arial"/>
    </font>
    <font>
      <sz val="14"/>
      <color indexed="8"/>
      <name val="Arial"/>
    </font>
    <font>
      <sz val="12"/>
      <color indexed="8"/>
      <name val="Arial"/>
    </font>
    <font>
      <sz val="12"/>
      <color indexed="8"/>
      <name val="Arial"/>
    </font>
    <font>
      <sz val="14"/>
      <color indexed="8"/>
      <name val="Arial"/>
    </font>
    <font>
      <sz val="14"/>
      <color indexed="8"/>
      <name val="Arial"/>
    </font>
    <font>
      <b/>
      <sz val="10"/>
      <color indexed="8"/>
      <name val="Arial"/>
    </font>
    <font>
      <b/>
      <sz val="14"/>
      <color indexed="8"/>
      <name val="Arial"/>
    </font>
    <font>
      <sz val="14"/>
      <color indexed="8"/>
      <name val="Arial"/>
    </font>
    <font>
      <b/>
      <sz val="14"/>
      <color indexed="8"/>
      <name val="Arial"/>
    </font>
    <font>
      <sz val="14"/>
      <color indexed="8"/>
      <name val="Arial"/>
    </font>
    <font>
      <sz val="12"/>
      <color indexed="8"/>
      <name val="Calibri"/>
    </font>
    <font>
      <sz val="12"/>
      <color indexed="8"/>
      <name val="Calibri"/>
    </font>
    <font>
      <sz val="9"/>
      <color indexed="81"/>
      <name val="Tahoma"/>
      <charset val="1"/>
    </font>
    <font>
      <b/>
      <sz val="9"/>
      <color indexed="81"/>
      <name val="Tahoma"/>
      <charset val="1"/>
    </font>
    <font>
      <b/>
      <sz val="10"/>
      <color indexed="10"/>
      <name val="Arial"/>
      <family val="2"/>
    </font>
    <font>
      <sz val="10"/>
      <color indexed="8"/>
      <name val="Arial"/>
    </font>
    <font>
      <sz val="14"/>
      <color indexed="8"/>
      <name val="Arial"/>
    </font>
    <font>
      <sz val="8"/>
      <name val="Verdana"/>
    </font>
    <font>
      <b/>
      <sz val="10"/>
      <color indexed="8"/>
      <name val="Arial"/>
      <family val="2"/>
    </font>
    <font>
      <sz val="10"/>
      <color indexed="8"/>
      <name val="Arial"/>
      <family val="2"/>
    </font>
    <font>
      <sz val="9"/>
      <color indexed="81"/>
      <name val="Tahoma"/>
      <family val="2"/>
    </font>
    <font>
      <b/>
      <sz val="9"/>
      <color indexed="81"/>
      <name val="Tahoma"/>
      <family val="2"/>
    </font>
    <font>
      <b/>
      <sz val="14"/>
      <color indexed="8"/>
      <name val="Arial"/>
      <family val="2"/>
    </font>
    <font>
      <sz val="14"/>
      <color indexed="8"/>
      <name val="Arial"/>
      <family val="2"/>
    </font>
    <font>
      <b/>
      <sz val="15"/>
      <color indexed="8"/>
      <name val="Arial"/>
      <family val="2"/>
    </font>
    <font>
      <sz val="10.5"/>
      <color rgb="FF2993D9"/>
      <name val="Arial"/>
      <family val="2"/>
    </font>
    <font>
      <sz val="12"/>
      <color rgb="FF1F70A7"/>
      <name val="Arial"/>
      <family val="2"/>
    </font>
    <font>
      <b/>
      <sz val="10"/>
      <color rgb="FFFFFFFF"/>
      <name val="Arial"/>
      <family val="2"/>
    </font>
    <font>
      <b/>
      <sz val="12"/>
      <color indexed="8"/>
      <name val="Arial"/>
      <family val="2"/>
    </font>
    <font>
      <sz val="11"/>
      <color indexed="8"/>
      <name val="Arial"/>
      <family val="2"/>
    </font>
  </fonts>
  <fills count="7">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436B"/>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top style="thin">
        <color auto="1"/>
      </top>
      <bottom/>
      <diagonal/>
    </border>
    <border>
      <left/>
      <right style="thin">
        <color auto="1"/>
      </right>
      <top/>
      <bottom style="thin">
        <color auto="1"/>
      </bottom>
      <diagonal/>
    </border>
    <border>
      <left style="thin">
        <color indexed="64"/>
      </left>
      <right style="thin">
        <color indexed="64"/>
      </right>
      <top/>
      <bottom style="thin">
        <color indexed="64"/>
      </bottom>
      <diagonal/>
    </border>
    <border>
      <left/>
      <right/>
      <top/>
      <bottom style="thin">
        <color rgb="FFCCCCCC"/>
      </bottom>
      <diagonal/>
    </border>
    <border>
      <left/>
      <right/>
      <top/>
      <bottom style="medium">
        <color rgb="FFCCCCCC"/>
      </bottom>
      <diagonal/>
    </border>
    <border>
      <left/>
      <right/>
      <top style="thin">
        <color rgb="FFCCCCCC"/>
      </top>
      <bottom style="thin">
        <color rgb="FFCCCCCC"/>
      </bottom>
      <diagonal/>
    </border>
  </borders>
  <cellStyleXfs count="1">
    <xf numFmtId="0" fontId="0" fillId="0" borderId="0"/>
  </cellStyleXfs>
  <cellXfs count="119">
    <xf numFmtId="0" fontId="0" fillId="0" borderId="0" xfId="0" applyAlignment="1">
      <alignment wrapText="1"/>
    </xf>
    <xf numFmtId="10" fontId="1" fillId="0" borderId="1" xfId="0" applyNumberFormat="1" applyFont="1" applyBorder="1"/>
    <xf numFmtId="164" fontId="7" fillId="3" borderId="5" xfId="0" applyNumberFormat="1" applyFont="1" applyFill="1" applyBorder="1" applyAlignment="1">
      <alignment wrapText="1"/>
    </xf>
    <xf numFmtId="0" fontId="9" fillId="0" borderId="0" xfId="0" applyFont="1" applyAlignment="1">
      <alignment wrapText="1"/>
    </xf>
    <xf numFmtId="0" fontId="10" fillId="0" borderId="0" xfId="0" applyFont="1" applyAlignment="1">
      <alignment wrapText="1"/>
    </xf>
    <xf numFmtId="0" fontId="11" fillId="0" borderId="8" xfId="0" applyFont="1" applyBorder="1" applyAlignment="1">
      <alignment wrapText="1"/>
    </xf>
    <xf numFmtId="165" fontId="12" fillId="0" borderId="9" xfId="0" applyNumberFormat="1" applyFont="1" applyBorder="1" applyAlignment="1">
      <alignment wrapText="1"/>
    </xf>
    <xf numFmtId="165" fontId="14" fillId="0" borderId="0" xfId="0" applyNumberFormat="1" applyFont="1" applyAlignment="1">
      <alignment horizontal="center" wrapText="1"/>
    </xf>
    <xf numFmtId="0" fontId="15" fillId="0" borderId="11" xfId="0" applyFont="1" applyBorder="1" applyAlignment="1">
      <alignment wrapText="1"/>
    </xf>
    <xf numFmtId="10" fontId="16" fillId="0" borderId="0" xfId="0" applyNumberFormat="1" applyFont="1" applyAlignment="1">
      <alignment wrapText="1"/>
    </xf>
    <xf numFmtId="0" fontId="17" fillId="0" borderId="0" xfId="0" applyFont="1" applyAlignment="1">
      <alignment wrapText="1"/>
    </xf>
    <xf numFmtId="164" fontId="18" fillId="0" borderId="0" xfId="0" applyNumberFormat="1" applyFont="1" applyAlignment="1">
      <alignment wrapText="1"/>
    </xf>
    <xf numFmtId="0" fontId="0" fillId="4" borderId="0" xfId="0" applyFill="1" applyAlignment="1">
      <alignment wrapText="1"/>
    </xf>
    <xf numFmtId="0" fontId="19" fillId="0" borderId="12" xfId="0" applyFont="1" applyBorder="1" applyAlignment="1">
      <alignment wrapText="1"/>
    </xf>
    <xf numFmtId="0" fontId="0" fillId="0" borderId="13" xfId="0" applyBorder="1" applyAlignment="1">
      <alignment wrapText="1"/>
    </xf>
    <xf numFmtId="164" fontId="20" fillId="0" borderId="0" xfId="0" applyNumberFormat="1" applyFont="1" applyAlignment="1">
      <alignment horizontal="center" wrapText="1"/>
    </xf>
    <xf numFmtId="0" fontId="23" fillId="0" borderId="16" xfId="0" applyFont="1" applyBorder="1" applyAlignment="1">
      <alignment horizontal="center" wrapText="1"/>
    </xf>
    <xf numFmtId="0" fontId="25" fillId="0" borderId="0" xfId="0" applyFont="1" applyAlignment="1">
      <alignment horizontal="center" wrapText="1"/>
    </xf>
    <xf numFmtId="0" fontId="26" fillId="0" borderId="0" xfId="0" applyFont="1"/>
    <xf numFmtId="0" fontId="0" fillId="0" borderId="18" xfId="0" applyBorder="1" applyAlignment="1">
      <alignment wrapText="1"/>
    </xf>
    <xf numFmtId="0" fontId="27" fillId="0" borderId="0" xfId="0" applyFont="1" applyAlignment="1">
      <alignment wrapText="1"/>
    </xf>
    <xf numFmtId="0" fontId="2" fillId="0" borderId="0" xfId="0" applyFont="1" applyAlignment="1">
      <alignment wrapText="1"/>
    </xf>
    <xf numFmtId="0" fontId="0" fillId="0" borderId="0" xfId="0"/>
    <xf numFmtId="0" fontId="0" fillId="0" borderId="0" xfId="0" applyAlignment="1">
      <alignment horizontal="center" vertical="center"/>
    </xf>
    <xf numFmtId="9" fontId="0" fillId="0" borderId="0" xfId="0" applyNumberFormat="1" applyAlignment="1">
      <alignment horizontal="center" vertical="center"/>
    </xf>
    <xf numFmtId="0" fontId="0" fillId="0" borderId="0" xfId="0" applyAlignment="1">
      <alignment vertical="center"/>
    </xf>
    <xf numFmtId="3" fontId="0" fillId="0" borderId="0" xfId="0" applyNumberFormat="1" applyAlignment="1">
      <alignment horizontal="center" vertical="center"/>
    </xf>
    <xf numFmtId="4" fontId="0" fillId="0" borderId="0" xfId="0" applyNumberFormat="1" applyAlignment="1">
      <alignment horizontal="center" vertical="center"/>
    </xf>
    <xf numFmtId="0" fontId="30" fillId="0" borderId="0" xfId="0" applyFont="1" applyAlignment="1">
      <alignment wrapText="1"/>
    </xf>
    <xf numFmtId="0" fontId="31" fillId="0" borderId="0" xfId="0" applyFont="1" applyAlignment="1">
      <alignment horizontal="center" vertical="center"/>
    </xf>
    <xf numFmtId="2" fontId="0" fillId="0" borderId="0" xfId="0" applyNumberFormat="1" applyAlignment="1">
      <alignment vertical="center"/>
    </xf>
    <xf numFmtId="6" fontId="0" fillId="0" borderId="0" xfId="0" applyNumberFormat="1" applyAlignment="1">
      <alignment vertical="center"/>
    </xf>
    <xf numFmtId="0" fontId="31" fillId="0" borderId="0" xfId="0" applyFont="1" applyAlignment="1">
      <alignment vertical="center"/>
    </xf>
    <xf numFmtId="0" fontId="31" fillId="0" borderId="0" xfId="0" applyFont="1"/>
    <xf numFmtId="0" fontId="0" fillId="0" borderId="0" xfId="0" applyFont="1"/>
    <xf numFmtId="0" fontId="0" fillId="0" borderId="0" xfId="0" applyFont="1" applyAlignment="1">
      <alignment horizontal="center" vertical="distributed"/>
    </xf>
    <xf numFmtId="0" fontId="31" fillId="0" borderId="0" xfId="0" applyFont="1" applyAlignment="1">
      <alignment wrapText="1"/>
    </xf>
    <xf numFmtId="6" fontId="10" fillId="0" borderId="0" xfId="0" applyNumberFormat="1" applyFont="1" applyAlignment="1">
      <alignment horizontal="center" wrapText="1"/>
    </xf>
    <xf numFmtId="6" fontId="0" fillId="0" borderId="0" xfId="0" applyNumberFormat="1"/>
    <xf numFmtId="2" fontId="0" fillId="0" borderId="0" xfId="0" applyNumberFormat="1"/>
    <xf numFmtId="0" fontId="31" fillId="0" borderId="0" xfId="0" applyFont="1" applyAlignment="1">
      <alignment horizontal="center" vertical="distributed"/>
    </xf>
    <xf numFmtId="0" fontId="34" fillId="0" borderId="0" xfId="0" applyFont="1" applyAlignment="1">
      <alignment wrapText="1"/>
    </xf>
    <xf numFmtId="0" fontId="35" fillId="0" borderId="0" xfId="0" quotePrefix="1" applyFont="1"/>
    <xf numFmtId="0" fontId="0" fillId="0" borderId="0" xfId="0" applyAlignment="1">
      <alignment wrapText="1"/>
    </xf>
    <xf numFmtId="0" fontId="0" fillId="0" borderId="21" xfId="0" applyBorder="1" applyAlignment="1">
      <alignment wrapText="1"/>
    </xf>
    <xf numFmtId="0" fontId="0" fillId="0" borderId="20" xfId="0"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22" xfId="0" applyBorder="1" applyAlignment="1">
      <alignment wrapText="1"/>
    </xf>
    <xf numFmtId="0" fontId="35" fillId="0" borderId="10" xfId="0" applyFont="1" applyBorder="1" applyAlignment="1">
      <alignment wrapText="1"/>
    </xf>
    <xf numFmtId="0" fontId="35" fillId="0" borderId="0" xfId="0" applyFont="1" applyAlignment="1">
      <alignment wrapText="1"/>
    </xf>
    <xf numFmtId="10" fontId="0" fillId="0" borderId="0" xfId="0" applyNumberFormat="1" applyAlignment="1">
      <alignment wrapText="1"/>
    </xf>
    <xf numFmtId="2" fontId="0" fillId="0" borderId="0" xfId="0" applyNumberFormat="1" applyAlignment="1">
      <alignment wrapText="1"/>
    </xf>
    <xf numFmtId="0" fontId="35" fillId="0" borderId="15" xfId="0" applyFont="1" applyBorder="1" applyAlignment="1">
      <alignment wrapText="1"/>
    </xf>
    <xf numFmtId="0" fontId="0" fillId="0" borderId="0" xfId="0" applyAlignment="1">
      <alignment wrapText="1"/>
    </xf>
    <xf numFmtId="2" fontId="35" fillId="0" borderId="0" xfId="0" applyNumberFormat="1" applyFont="1" applyAlignment="1">
      <alignment wrapText="1"/>
    </xf>
    <xf numFmtId="2" fontId="0" fillId="0" borderId="0" xfId="0" applyNumberFormat="1" applyAlignment="1">
      <alignment horizontal="center"/>
    </xf>
    <xf numFmtId="0" fontId="0" fillId="0" borderId="0" xfId="0" applyAlignment="1">
      <alignment wrapText="1"/>
    </xf>
    <xf numFmtId="0" fontId="32" fillId="0" borderId="0" xfId="0" applyFont="1" applyBorder="1" applyAlignment="1">
      <alignment wrapText="1"/>
    </xf>
    <xf numFmtId="0" fontId="19" fillId="0" borderId="0" xfId="0" applyFont="1" applyBorder="1" applyAlignment="1">
      <alignment wrapText="1"/>
    </xf>
    <xf numFmtId="9" fontId="10" fillId="0" borderId="0" xfId="0" applyNumberFormat="1" applyFont="1" applyAlignment="1">
      <alignment wrapText="1"/>
    </xf>
    <xf numFmtId="0" fontId="39" fillId="0" borderId="0" xfId="0" applyFont="1" applyBorder="1" applyAlignment="1">
      <alignment wrapText="1"/>
    </xf>
    <xf numFmtId="0" fontId="40" fillId="0" borderId="0" xfId="0" applyFont="1" applyAlignment="1">
      <alignment wrapText="1"/>
    </xf>
    <xf numFmtId="0" fontId="0" fillId="0" borderId="0" xfId="0" applyNumberFormat="1" applyAlignment="1">
      <alignment wrapText="1"/>
    </xf>
    <xf numFmtId="0" fontId="39" fillId="0" borderId="11" xfId="0" applyFont="1" applyBorder="1" applyAlignment="1">
      <alignment wrapText="1"/>
    </xf>
    <xf numFmtId="0" fontId="39" fillId="0" borderId="0" xfId="0" applyFont="1" applyAlignment="1">
      <alignment wrapText="1"/>
    </xf>
    <xf numFmtId="0" fontId="35" fillId="0" borderId="0" xfId="0" applyFont="1" applyAlignment="1">
      <alignment horizontal="center" vertical="center"/>
    </xf>
    <xf numFmtId="0" fontId="0" fillId="0" borderId="0" xfId="0" applyAlignment="1">
      <alignment wrapText="1"/>
    </xf>
    <xf numFmtId="0" fontId="35" fillId="0" borderId="0" xfId="0" applyFont="1"/>
    <xf numFmtId="0" fontId="38" fillId="0" borderId="0" xfId="0" applyFont="1"/>
    <xf numFmtId="0" fontId="40" fillId="0" borderId="0" xfId="0" applyFont="1"/>
    <xf numFmtId="0" fontId="41" fillId="0" borderId="0" xfId="0" applyFont="1" applyAlignment="1">
      <alignment vertical="center" wrapText="1"/>
    </xf>
    <xf numFmtId="0" fontId="42" fillId="0" borderId="0" xfId="0" applyFont="1" applyAlignment="1">
      <alignment vertical="center" wrapText="1"/>
    </xf>
    <xf numFmtId="0" fontId="43" fillId="6" borderId="24" xfId="0" applyFont="1" applyFill="1" applyBorder="1" applyAlignment="1">
      <alignment horizontal="left" vertical="center" wrapText="1"/>
    </xf>
    <xf numFmtId="6" fontId="35" fillId="0" borderId="25" xfId="0" applyNumberFormat="1" applyFont="1" applyBorder="1" applyAlignment="1">
      <alignment vertical="top" wrapText="1"/>
    </xf>
    <xf numFmtId="8" fontId="35" fillId="0" borderId="25" xfId="0" applyNumberFormat="1" applyFont="1" applyBorder="1" applyAlignment="1">
      <alignment vertical="top" wrapText="1"/>
    </xf>
    <xf numFmtId="0" fontId="35" fillId="0" borderId="25" xfId="0" applyFont="1" applyBorder="1" applyAlignment="1">
      <alignment vertical="top" wrapText="1"/>
    </xf>
    <xf numFmtId="10" fontId="35" fillId="0" borderId="25" xfId="0" applyNumberFormat="1" applyFont="1" applyBorder="1" applyAlignment="1">
      <alignment vertical="top" wrapText="1"/>
    </xf>
    <xf numFmtId="2" fontId="31" fillId="0" borderId="0" xfId="0" applyNumberFormat="1" applyFont="1" applyAlignment="1">
      <alignment vertical="center"/>
    </xf>
    <xf numFmtId="0" fontId="0" fillId="0" borderId="0" xfId="0" applyFill="1" applyBorder="1" applyAlignment="1"/>
    <xf numFmtId="0" fontId="41" fillId="0" borderId="0" xfId="0" applyFont="1" applyFill="1" applyBorder="1" applyAlignment="1">
      <alignment vertical="center"/>
    </xf>
    <xf numFmtId="0" fontId="42" fillId="0" borderId="0" xfId="0" applyFont="1" applyFill="1" applyBorder="1" applyAlignment="1">
      <alignment vertical="center"/>
    </xf>
    <xf numFmtId="0" fontId="35" fillId="0" borderId="0" xfId="0" applyFont="1" applyFill="1" applyBorder="1" applyAlignment="1"/>
    <xf numFmtId="0" fontId="43" fillId="0" borderId="0" xfId="0" applyFont="1" applyFill="1" applyBorder="1" applyAlignment="1">
      <alignment horizontal="left" vertical="center"/>
    </xf>
    <xf numFmtId="6" fontId="35" fillId="0" borderId="0" xfId="0" applyNumberFormat="1" applyFont="1" applyFill="1" applyBorder="1" applyAlignment="1">
      <alignment vertical="top"/>
    </xf>
    <xf numFmtId="8" fontId="35" fillId="0" borderId="0" xfId="0" applyNumberFormat="1" applyFont="1" applyFill="1" applyBorder="1" applyAlignment="1">
      <alignment vertical="top"/>
    </xf>
    <xf numFmtId="0" fontId="35" fillId="0" borderId="0" xfId="0" applyFont="1" applyFill="1" applyBorder="1" applyAlignment="1">
      <alignment vertical="top"/>
    </xf>
    <xf numFmtId="10" fontId="35" fillId="0" borderId="0" xfId="0" applyNumberFormat="1" applyFont="1" applyFill="1" applyBorder="1" applyAlignment="1">
      <alignment vertical="top"/>
    </xf>
    <xf numFmtId="2" fontId="10" fillId="0" borderId="0" xfId="0" applyNumberFormat="1" applyFont="1" applyAlignment="1">
      <alignment wrapText="1"/>
    </xf>
    <xf numFmtId="0" fontId="39" fillId="5" borderId="17" xfId="0" applyFont="1" applyFill="1" applyBorder="1" applyAlignment="1">
      <alignment wrapText="1"/>
    </xf>
    <xf numFmtId="0" fontId="4" fillId="0" borderId="2" xfId="0" applyFont="1" applyBorder="1" applyAlignment="1">
      <alignment horizontal="center"/>
    </xf>
    <xf numFmtId="0" fontId="8" fillId="0" borderId="6" xfId="0" applyFont="1" applyBorder="1"/>
    <xf numFmtId="165" fontId="12" fillId="0" borderId="19" xfId="0" applyNumberFormat="1" applyFont="1" applyBorder="1" applyAlignment="1">
      <alignment wrapText="1"/>
    </xf>
    <xf numFmtId="0" fontId="2" fillId="0" borderId="19" xfId="0" applyFont="1" applyBorder="1" applyAlignment="1">
      <alignment wrapText="1"/>
    </xf>
    <xf numFmtId="0" fontId="39" fillId="5" borderId="19" xfId="0" applyFont="1" applyFill="1" applyBorder="1" applyAlignment="1">
      <alignment wrapText="1"/>
    </xf>
    <xf numFmtId="164" fontId="7" fillId="3" borderId="19" xfId="0" applyNumberFormat="1" applyFont="1" applyFill="1" applyBorder="1" applyAlignment="1">
      <alignment wrapText="1"/>
    </xf>
    <xf numFmtId="0" fontId="44" fillId="0" borderId="4" xfId="0" applyFont="1" applyBorder="1" applyAlignment="1">
      <alignment wrapText="1"/>
    </xf>
    <xf numFmtId="164" fontId="44" fillId="0" borderId="7" xfId="0" applyNumberFormat="1" applyFont="1" applyBorder="1" applyAlignment="1">
      <alignment wrapText="1"/>
    </xf>
    <xf numFmtId="0" fontId="13" fillId="0" borderId="19" xfId="0" applyFont="1" applyBorder="1" applyAlignment="1">
      <alignment wrapText="1"/>
    </xf>
    <xf numFmtId="0" fontId="5" fillId="2" borderId="19" xfId="0" applyFont="1" applyFill="1" applyBorder="1" applyAlignment="1">
      <alignment wrapText="1"/>
    </xf>
    <xf numFmtId="0" fontId="38" fillId="0" borderId="19" xfId="0" applyFont="1" applyBorder="1" applyAlignment="1">
      <alignment wrapText="1"/>
    </xf>
    <xf numFmtId="0" fontId="39" fillId="0" borderId="19" xfId="0" applyFont="1" applyBorder="1" applyAlignment="1">
      <alignment horizontal="center" vertical="center" wrapText="1"/>
    </xf>
    <xf numFmtId="0" fontId="45" fillId="0" borderId="19" xfId="0" applyFont="1" applyBorder="1" applyAlignment="1">
      <alignment horizontal="center" wrapText="1"/>
    </xf>
    <xf numFmtId="3" fontId="0" fillId="0" borderId="0" xfId="0" applyNumberFormat="1"/>
    <xf numFmtId="3" fontId="19" fillId="0" borderId="0" xfId="0" applyNumberFormat="1" applyFont="1" applyBorder="1" applyAlignment="1">
      <alignment horizontal="center" wrapText="1"/>
    </xf>
    <xf numFmtId="0" fontId="39" fillId="0" borderId="16" xfId="0" applyFont="1" applyBorder="1" applyAlignment="1">
      <alignment horizontal="center" wrapText="1"/>
    </xf>
    <xf numFmtId="164" fontId="39" fillId="3" borderId="5" xfId="0" applyNumberFormat="1" applyFont="1" applyFill="1" applyBorder="1" applyAlignment="1">
      <alignment wrapText="1"/>
    </xf>
    <xf numFmtId="0" fontId="0" fillId="0" borderId="0" xfId="0" applyAlignment="1">
      <alignment wrapText="1"/>
    </xf>
    <xf numFmtId="0" fontId="38" fillId="0" borderId="0" xfId="0" applyFont="1" applyAlignment="1">
      <alignment horizontal="center" wrapText="1"/>
    </xf>
    <xf numFmtId="0" fontId="24" fillId="0" borderId="0" xfId="0" applyFont="1" applyAlignment="1">
      <alignment horizontal="center" wrapText="1"/>
    </xf>
    <xf numFmtId="0" fontId="0" fillId="0" borderId="0" xfId="0" applyAlignment="1">
      <alignment wrapText="1"/>
    </xf>
    <xf numFmtId="0" fontId="3" fillId="0" borderId="23" xfId="0" applyFont="1" applyBorder="1" applyAlignment="1">
      <alignment horizontal="center"/>
    </xf>
    <xf numFmtId="0" fontId="6" fillId="0" borderId="23" xfId="0" applyFont="1" applyBorder="1" applyAlignment="1">
      <alignment wrapText="1"/>
    </xf>
    <xf numFmtId="0" fontId="25" fillId="0" borderId="0" xfId="0" applyFont="1" applyAlignment="1">
      <alignment horizontal="center" wrapText="1"/>
    </xf>
    <xf numFmtId="0" fontId="22" fillId="0" borderId="14" xfId="0" applyFont="1" applyBorder="1" applyAlignment="1">
      <alignment horizontal="center" wrapText="1"/>
    </xf>
    <xf numFmtId="0" fontId="0" fillId="0" borderId="0" xfId="0" applyAlignment="1">
      <alignment horizontal="center" wrapText="1"/>
    </xf>
    <xf numFmtId="0" fontId="43" fillId="6" borderId="24" xfId="0" applyFont="1" applyFill="1" applyBorder="1" applyAlignment="1">
      <alignment horizontal="left" vertical="center" wrapText="1"/>
    </xf>
    <xf numFmtId="0" fontId="43" fillId="6" borderId="26" xfId="0" applyFont="1" applyFill="1" applyBorder="1" applyAlignment="1">
      <alignment horizontal="left" vertical="center" wrapText="1"/>
    </xf>
    <xf numFmtId="0" fontId="21" fillId="0" borderId="0" xfId="0" applyFont="1" applyAlignment="1">
      <alignment wrapText="1"/>
    </xf>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workbookViewId="0">
      <selection activeCell="B9" sqref="B9"/>
    </sheetView>
  </sheetViews>
  <sheetFormatPr defaultColWidth="17.140625" defaultRowHeight="12.75" customHeight="1" x14ac:dyDescent="0.2"/>
  <cols>
    <col min="1" max="1" width="40.42578125" customWidth="1"/>
    <col min="2" max="2" width="20.28515625" customWidth="1"/>
    <col min="4" max="4" width="20.85546875" customWidth="1"/>
    <col min="5" max="5" width="18.5703125" customWidth="1"/>
    <col min="7" max="7" width="25.5703125" customWidth="1"/>
  </cols>
  <sheetData>
    <row r="1" spans="1:8" ht="12.75" customHeight="1" x14ac:dyDescent="0.25">
      <c r="A1" s="108" t="s">
        <v>122</v>
      </c>
      <c r="B1" s="109"/>
      <c r="C1" s="4"/>
      <c r="D1" s="109" t="s">
        <v>59</v>
      </c>
      <c r="E1" s="109"/>
      <c r="F1" s="4"/>
    </row>
    <row r="2" spans="1:8" ht="18" x14ac:dyDescent="0.25">
      <c r="A2" s="4" t="s">
        <v>60</v>
      </c>
      <c r="B2" s="7">
        <v>100000</v>
      </c>
      <c r="C2" s="4"/>
      <c r="D2" s="21" t="s">
        <v>120</v>
      </c>
      <c r="E2" s="60">
        <v>0.2</v>
      </c>
      <c r="F2" s="4"/>
    </row>
    <row r="3" spans="1:8" ht="18" x14ac:dyDescent="0.25">
      <c r="A3" s="21" t="s">
        <v>0</v>
      </c>
      <c r="B3" s="17">
        <v>0</v>
      </c>
      <c r="C3" s="4"/>
      <c r="D3" s="21" t="s">
        <v>121</v>
      </c>
      <c r="E3" s="9">
        <f>IF(E2&gt;19.9%, 0, 1.5%)</f>
        <v>0</v>
      </c>
      <c r="F3" s="4"/>
    </row>
    <row r="4" spans="1:8" ht="18" x14ac:dyDescent="0.25">
      <c r="A4" s="4" t="s">
        <v>61</v>
      </c>
      <c r="B4" s="17">
        <v>0</v>
      </c>
      <c r="C4" s="4"/>
      <c r="D4" s="4" t="s">
        <v>62</v>
      </c>
      <c r="E4" s="9">
        <v>4.4999999999999998E-2</v>
      </c>
      <c r="F4" s="4"/>
    </row>
    <row r="5" spans="1:8" ht="39" x14ac:dyDescent="0.3">
      <c r="A5" s="21" t="s">
        <v>100</v>
      </c>
      <c r="B5" s="7">
        <v>5000</v>
      </c>
      <c r="C5" s="4"/>
      <c r="D5" s="4" t="s">
        <v>63</v>
      </c>
      <c r="E5" s="4">
        <v>30</v>
      </c>
      <c r="F5" s="4"/>
      <c r="G5" s="62" t="s">
        <v>101</v>
      </c>
      <c r="H5">
        <v>2</v>
      </c>
    </row>
    <row r="6" spans="1:8" ht="18" x14ac:dyDescent="0.25">
      <c r="A6" s="65" t="s">
        <v>158</v>
      </c>
      <c r="B6" s="7">
        <v>7000</v>
      </c>
      <c r="C6" s="4"/>
      <c r="D6" s="4"/>
      <c r="E6" s="4"/>
      <c r="F6" s="4"/>
    </row>
    <row r="7" spans="1:8" ht="18" x14ac:dyDescent="0.25">
      <c r="A7" s="4" t="s">
        <v>64</v>
      </c>
      <c r="B7" s="15">
        <v>0</v>
      </c>
      <c r="C7" s="4"/>
      <c r="D7" s="110"/>
      <c r="E7" s="110"/>
      <c r="F7" s="4"/>
    </row>
    <row r="8" spans="1:8" ht="18" x14ac:dyDescent="0.25">
      <c r="A8" s="65" t="s">
        <v>159</v>
      </c>
      <c r="B8" s="7">
        <v>2000</v>
      </c>
      <c r="C8" s="4"/>
      <c r="D8" s="4"/>
      <c r="E8" s="4"/>
      <c r="F8" s="4"/>
    </row>
    <row r="9" spans="1:8" ht="54" x14ac:dyDescent="0.25">
      <c r="A9" s="36" t="s">
        <v>21</v>
      </c>
      <c r="B9" s="37">
        <v>0</v>
      </c>
      <c r="C9" s="4"/>
      <c r="D9" s="4"/>
      <c r="E9" s="65" t="s">
        <v>130</v>
      </c>
      <c r="F9" s="4"/>
    </row>
    <row r="10" spans="1:8" ht="18" x14ac:dyDescent="0.25">
      <c r="A10" s="58" t="s">
        <v>22</v>
      </c>
      <c r="B10" s="59">
        <v>0</v>
      </c>
      <c r="C10" s="59"/>
      <c r="D10" s="59"/>
      <c r="E10" s="59"/>
      <c r="F10" s="59"/>
    </row>
    <row r="11" spans="1:8" s="54" customFormat="1" ht="18" x14ac:dyDescent="0.25">
      <c r="A11" s="61" t="s">
        <v>9</v>
      </c>
      <c r="B11" s="104">
        <v>5000</v>
      </c>
      <c r="C11" s="59"/>
      <c r="D11" s="59"/>
      <c r="E11" s="61"/>
      <c r="F11" s="59"/>
    </row>
    <row r="12" spans="1:8" s="54" customFormat="1" ht="18" x14ac:dyDescent="0.25">
      <c r="A12" s="58"/>
      <c r="B12" s="59"/>
      <c r="C12" s="59"/>
      <c r="D12" s="59"/>
      <c r="E12" s="59"/>
      <c r="F12" s="59"/>
    </row>
    <row r="13" spans="1:8" s="54" customFormat="1" ht="18" x14ac:dyDescent="0.25">
      <c r="A13" s="58"/>
      <c r="B13" s="59"/>
      <c r="C13" s="59"/>
      <c r="D13" s="59"/>
      <c r="E13" s="59"/>
      <c r="F13" s="59"/>
    </row>
    <row r="14" spans="1:8" s="54" customFormat="1" ht="18" x14ac:dyDescent="0.25">
      <c r="A14" s="58"/>
      <c r="B14" s="59"/>
      <c r="C14" s="59"/>
      <c r="D14" s="59"/>
      <c r="E14" s="59"/>
      <c r="F14" s="59"/>
    </row>
    <row r="15" spans="1:8" ht="18" x14ac:dyDescent="0.25">
      <c r="A15" s="111" t="s">
        <v>65</v>
      </c>
      <c r="B15" s="111"/>
      <c r="C15" s="111"/>
      <c r="D15" s="111"/>
      <c r="E15" s="111"/>
      <c r="F15" s="112"/>
    </row>
    <row r="16" spans="1:8" ht="54" x14ac:dyDescent="0.25">
      <c r="A16" s="16" t="s">
        <v>66</v>
      </c>
      <c r="B16" s="16" t="s">
        <v>67</v>
      </c>
      <c r="C16" s="16" t="s">
        <v>68</v>
      </c>
      <c r="D16" s="16" t="s">
        <v>69</v>
      </c>
      <c r="E16" s="16" t="s">
        <v>70</v>
      </c>
      <c r="F16" s="105" t="s">
        <v>160</v>
      </c>
      <c r="G16" s="101" t="s">
        <v>157</v>
      </c>
    </row>
    <row r="17" spans="1:7" ht="18" x14ac:dyDescent="0.25">
      <c r="A17" s="64" t="s">
        <v>123</v>
      </c>
      <c r="B17" s="8" t="s">
        <v>71</v>
      </c>
      <c r="C17" s="8" t="s">
        <v>72</v>
      </c>
      <c r="D17" s="8">
        <v>92009</v>
      </c>
      <c r="E17" s="6">
        <v>515000</v>
      </c>
      <c r="F17" s="6">
        <v>0</v>
      </c>
      <c r="G17" s="102">
        <v>1000</v>
      </c>
    </row>
    <row r="18" spans="1:7" ht="18" x14ac:dyDescent="0.25">
      <c r="A18" s="64" t="s">
        <v>127</v>
      </c>
      <c r="B18" s="8" t="s">
        <v>73</v>
      </c>
      <c r="C18" s="8" t="s">
        <v>74</v>
      </c>
      <c r="D18" s="8">
        <v>92052</v>
      </c>
      <c r="E18" s="6">
        <v>401000</v>
      </c>
      <c r="F18" s="6">
        <v>300</v>
      </c>
      <c r="G18" s="102">
        <v>1000</v>
      </c>
    </row>
    <row r="19" spans="1:7" ht="36" x14ac:dyDescent="0.25">
      <c r="A19" s="64" t="s">
        <v>124</v>
      </c>
      <c r="B19" s="8" t="s">
        <v>75</v>
      </c>
      <c r="C19" s="8" t="s">
        <v>76</v>
      </c>
      <c r="D19" s="8">
        <v>92187</v>
      </c>
      <c r="E19" s="6">
        <v>452000</v>
      </c>
      <c r="F19" s="6">
        <v>60</v>
      </c>
      <c r="G19" s="102">
        <v>1000</v>
      </c>
    </row>
    <row r="20" spans="1:7" ht="36" x14ac:dyDescent="0.25">
      <c r="A20" s="64" t="s">
        <v>125</v>
      </c>
      <c r="B20" s="8" t="s">
        <v>77</v>
      </c>
      <c r="C20" s="8" t="s">
        <v>76</v>
      </c>
      <c r="D20" s="8">
        <v>92101</v>
      </c>
      <c r="E20" s="6">
        <v>375000</v>
      </c>
      <c r="F20" s="6">
        <v>400</v>
      </c>
      <c r="G20" s="102">
        <v>1000</v>
      </c>
    </row>
    <row r="21" spans="1:7" ht="36" x14ac:dyDescent="0.25">
      <c r="A21" s="64" t="s">
        <v>126</v>
      </c>
      <c r="B21" s="8" t="s">
        <v>78</v>
      </c>
      <c r="C21" s="8" t="s">
        <v>79</v>
      </c>
      <c r="D21" s="8">
        <v>92037</v>
      </c>
      <c r="E21" s="6">
        <v>657300</v>
      </c>
      <c r="F21" s="6">
        <v>0</v>
      </c>
      <c r="G21" s="102">
        <v>1000</v>
      </c>
    </row>
    <row r="22" spans="1:7" ht="18" x14ac:dyDescent="0.25">
      <c r="A22" s="5"/>
      <c r="B22" s="5"/>
      <c r="C22" s="5"/>
      <c r="D22" s="5"/>
      <c r="E22" s="5"/>
      <c r="F22" s="5"/>
    </row>
  </sheetData>
  <mergeCells count="4">
    <mergeCell ref="A1:B1"/>
    <mergeCell ref="D1:E1"/>
    <mergeCell ref="D7:E7"/>
    <mergeCell ref="A15:F15"/>
  </mergeCells>
  <phoneticPr fontId="33" type="noConversion"/>
  <pageMargins left="0.7" right="0.7" top="0.75" bottom="0.75" header="0.3" footer="0.3"/>
  <pageSetup orientation="portrait" r:id="rId1"/>
  <legacyDrawing r:id="rId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508"/>
  <sheetViews>
    <sheetView workbookViewId="0">
      <selection activeCell="D11" sqref="D11"/>
    </sheetView>
  </sheetViews>
  <sheetFormatPr defaultRowHeight="12.75" x14ac:dyDescent="0.2"/>
  <cols>
    <col min="1" max="1" width="9.140625" style="54"/>
    <col min="2" max="2" width="32.28515625" style="54" customWidth="1"/>
    <col min="3" max="3" width="13.5703125" style="54" customWidth="1"/>
    <col min="4" max="4" width="18.42578125" style="54" customWidth="1"/>
    <col min="5" max="5" width="9.140625" style="54"/>
    <col min="6" max="6" width="14.140625" style="54" customWidth="1"/>
    <col min="7" max="9" width="9.140625" style="54"/>
    <col min="10" max="11" width="11.42578125" style="54" customWidth="1"/>
    <col min="12" max="12" width="9.28515625" style="54" bestFit="1" customWidth="1"/>
    <col min="13" max="13" width="9.7109375" style="54" bestFit="1" customWidth="1"/>
    <col min="14" max="14" width="10.7109375" style="54" bestFit="1" customWidth="1"/>
    <col min="15" max="15" width="9.5703125" style="54" bestFit="1" customWidth="1"/>
    <col min="16" max="16384" width="9.140625" style="54"/>
  </cols>
  <sheetData>
    <row r="1" spans="2:15" ht="25.5" x14ac:dyDescent="0.2">
      <c r="B1" s="41" t="s">
        <v>129</v>
      </c>
    </row>
    <row r="2" spans="2:15" ht="38.25" x14ac:dyDescent="0.2">
      <c r="B2" s="44" t="s">
        <v>102</v>
      </c>
      <c r="C2" s="14"/>
      <c r="D2" s="14"/>
      <c r="E2" s="14"/>
      <c r="F2" s="45"/>
      <c r="J2" s="54" t="s">
        <v>112</v>
      </c>
    </row>
    <row r="3" spans="2:15" ht="59.25" customHeight="1" x14ac:dyDescent="0.2">
      <c r="B3" s="49" t="s">
        <v>106</v>
      </c>
      <c r="C3" s="46" t="s">
        <v>103</v>
      </c>
      <c r="D3" s="46" t="s">
        <v>104</v>
      </c>
      <c r="E3" s="46" t="s">
        <v>105</v>
      </c>
      <c r="F3" s="47" t="s">
        <v>114</v>
      </c>
      <c r="J3" s="54" t="s">
        <v>113</v>
      </c>
    </row>
    <row r="4" spans="2:15" x14ac:dyDescent="0.2">
      <c r="B4" s="53" t="s">
        <v>110</v>
      </c>
      <c r="C4" s="19"/>
      <c r="D4" s="19"/>
      <c r="E4" s="19"/>
      <c r="F4" s="48"/>
    </row>
    <row r="6" spans="2:15" ht="38.25" x14ac:dyDescent="0.2">
      <c r="J6" s="54" t="s">
        <v>115</v>
      </c>
      <c r="K6" s="54" t="s">
        <v>58</v>
      </c>
      <c r="L6" s="54" t="s">
        <v>117</v>
      </c>
      <c r="M6" s="54" t="s">
        <v>118</v>
      </c>
      <c r="N6" s="54" t="s">
        <v>119</v>
      </c>
      <c r="O6" s="54" t="s">
        <v>116</v>
      </c>
    </row>
    <row r="7" spans="2:15" ht="25.5" x14ac:dyDescent="0.2">
      <c r="B7" s="50" t="s">
        <v>107</v>
      </c>
      <c r="J7" s="54">
        <v>0</v>
      </c>
      <c r="O7" s="54">
        <f>C11</f>
        <v>320800</v>
      </c>
    </row>
    <row r="8" spans="2:15" x14ac:dyDescent="0.2">
      <c r="J8" s="54">
        <v>1</v>
      </c>
      <c r="K8" s="55">
        <f t="shared" ref="K8:K71" si="0">IF(($C$9+1&gt;J8), $C$12, 0)</f>
        <v>1625.4464739214409</v>
      </c>
      <c r="L8" s="52">
        <f t="shared" ref="L8:L71" si="1">K8-M8</f>
        <v>422.44647392144088</v>
      </c>
      <c r="M8" s="54">
        <f t="shared" ref="M8:M71" si="2">O7*$C$10</f>
        <v>1203</v>
      </c>
      <c r="N8" s="54">
        <f t="shared" ref="N8:N71" si="3">N7+M8</f>
        <v>1203</v>
      </c>
      <c r="O8" s="52">
        <f t="shared" ref="O8:O71" si="4">O7-L8</f>
        <v>320377.55352607858</v>
      </c>
    </row>
    <row r="9" spans="2:15" x14ac:dyDescent="0.2">
      <c r="B9" s="50" t="s">
        <v>109</v>
      </c>
      <c r="C9" s="54">
        <f>'Home Buyer Input - External'!E5*12</f>
        <v>360</v>
      </c>
      <c r="J9" s="54">
        <v>2</v>
      </c>
      <c r="K9" s="55">
        <f t="shared" si="0"/>
        <v>1625.4464739214409</v>
      </c>
      <c r="L9" s="52">
        <f t="shared" si="1"/>
        <v>424.0306481986463</v>
      </c>
      <c r="M9" s="52">
        <f t="shared" si="2"/>
        <v>1201.4158257227946</v>
      </c>
      <c r="N9" s="52">
        <f t="shared" si="3"/>
        <v>2404.4158257227946</v>
      </c>
      <c r="O9" s="52">
        <f t="shared" si="4"/>
        <v>319953.52287787996</v>
      </c>
    </row>
    <row r="10" spans="2:15" x14ac:dyDescent="0.2">
      <c r="B10" s="50" t="s">
        <v>111</v>
      </c>
      <c r="C10" s="51">
        <f>'Home Buyer Input - External'!E4/12</f>
        <v>3.7499999999999999E-3</v>
      </c>
      <c r="J10" s="54">
        <v>3</v>
      </c>
      <c r="K10" s="55">
        <f t="shared" si="0"/>
        <v>1625.4464739214409</v>
      </c>
      <c r="L10" s="52">
        <f t="shared" si="1"/>
        <v>425.62076312939098</v>
      </c>
      <c r="M10" s="52">
        <f t="shared" si="2"/>
        <v>1199.8257107920499</v>
      </c>
      <c r="N10" s="52">
        <f t="shared" si="3"/>
        <v>3604.2415365148445</v>
      </c>
      <c r="O10" s="52">
        <f t="shared" si="4"/>
        <v>319527.90211475058</v>
      </c>
    </row>
    <row r="11" spans="2:15" x14ac:dyDescent="0.2">
      <c r="B11" s="50" t="s">
        <v>108</v>
      </c>
      <c r="C11" s="63">
        <f>'Home Buyer Input - External'!E18*(1-'Home Buyer Input - External'!$E$2)</f>
        <v>320800</v>
      </c>
      <c r="J11" s="54">
        <v>4</v>
      </c>
      <c r="K11" s="55">
        <f t="shared" si="0"/>
        <v>1625.4464739214409</v>
      </c>
      <c r="L11" s="52">
        <f t="shared" si="1"/>
        <v>427.21684099112622</v>
      </c>
      <c r="M11" s="52">
        <f t="shared" si="2"/>
        <v>1198.2296329303147</v>
      </c>
      <c r="N11" s="52">
        <f t="shared" si="3"/>
        <v>4802.4711694451589</v>
      </c>
      <c r="O11" s="52">
        <f t="shared" si="4"/>
        <v>319100.68527375947</v>
      </c>
    </row>
    <row r="12" spans="2:15" x14ac:dyDescent="0.2">
      <c r="B12" s="50" t="s">
        <v>58</v>
      </c>
      <c r="C12" s="52">
        <f>C10*C11*(1+C10)^C9/((1+C10)^C9-1)</f>
        <v>1625.4464739214409</v>
      </c>
      <c r="J12" s="54">
        <v>5</v>
      </c>
      <c r="K12" s="55">
        <f t="shared" si="0"/>
        <v>1625.4464739214409</v>
      </c>
      <c r="L12" s="52">
        <f t="shared" si="1"/>
        <v>428.81890414484292</v>
      </c>
      <c r="M12" s="52">
        <f t="shared" si="2"/>
        <v>1196.627569776598</v>
      </c>
      <c r="N12" s="52">
        <f t="shared" si="3"/>
        <v>5999.0987392217567</v>
      </c>
      <c r="O12" s="52">
        <f t="shared" si="4"/>
        <v>318671.86636961461</v>
      </c>
    </row>
    <row r="13" spans="2:15" x14ac:dyDescent="0.2">
      <c r="J13" s="54">
        <v>6</v>
      </c>
      <c r="K13" s="55">
        <f t="shared" si="0"/>
        <v>1625.4464739214409</v>
      </c>
      <c r="L13" s="52">
        <f t="shared" si="1"/>
        <v>430.42697503538625</v>
      </c>
      <c r="M13" s="52">
        <f t="shared" si="2"/>
        <v>1195.0194988860546</v>
      </c>
      <c r="N13" s="52">
        <f t="shared" si="3"/>
        <v>7194.1182381078115</v>
      </c>
      <c r="O13" s="52">
        <f t="shared" si="4"/>
        <v>318241.43939457921</v>
      </c>
    </row>
    <row r="14" spans="2:15" x14ac:dyDescent="0.2">
      <c r="J14" s="54">
        <v>7</v>
      </c>
      <c r="K14" s="55">
        <f t="shared" si="0"/>
        <v>1625.4464739214409</v>
      </c>
      <c r="L14" s="52">
        <f t="shared" si="1"/>
        <v>432.04107619176898</v>
      </c>
      <c r="M14" s="52">
        <f t="shared" si="2"/>
        <v>1193.4053977296719</v>
      </c>
      <c r="N14" s="52">
        <f t="shared" si="3"/>
        <v>8387.5236358374841</v>
      </c>
      <c r="O14" s="52">
        <f t="shared" si="4"/>
        <v>317809.39831838745</v>
      </c>
    </row>
    <row r="15" spans="2:15" x14ac:dyDescent="0.2">
      <c r="J15" s="54">
        <v>8</v>
      </c>
      <c r="K15" s="55">
        <f t="shared" si="0"/>
        <v>1625.4464739214409</v>
      </c>
      <c r="L15" s="52">
        <f t="shared" si="1"/>
        <v>433.66123022748798</v>
      </c>
      <c r="M15" s="52">
        <f t="shared" si="2"/>
        <v>1191.7852436939529</v>
      </c>
      <c r="N15" s="52">
        <f t="shared" si="3"/>
        <v>9579.3088795314361</v>
      </c>
      <c r="O15" s="52">
        <f t="shared" si="4"/>
        <v>317375.73708815995</v>
      </c>
    </row>
    <row r="16" spans="2:15" x14ac:dyDescent="0.2">
      <c r="J16" s="54">
        <v>9</v>
      </c>
      <c r="K16" s="55">
        <f t="shared" si="0"/>
        <v>1625.4464739214409</v>
      </c>
      <c r="L16" s="52">
        <f t="shared" si="1"/>
        <v>435.28745984084117</v>
      </c>
      <c r="M16" s="52">
        <f t="shared" si="2"/>
        <v>1190.1590140805997</v>
      </c>
      <c r="N16" s="52">
        <f t="shared" si="3"/>
        <v>10769.467893612036</v>
      </c>
      <c r="O16" s="52">
        <f t="shared" si="4"/>
        <v>316940.44962831913</v>
      </c>
    </row>
    <row r="17" spans="10:15" x14ac:dyDescent="0.2">
      <c r="J17" s="54">
        <v>10</v>
      </c>
      <c r="K17" s="55">
        <f t="shared" si="0"/>
        <v>1625.4464739214409</v>
      </c>
      <c r="L17" s="52">
        <f t="shared" si="1"/>
        <v>436.91978781524426</v>
      </c>
      <c r="M17" s="52">
        <f t="shared" si="2"/>
        <v>1188.5266861061966</v>
      </c>
      <c r="N17" s="52">
        <f t="shared" si="3"/>
        <v>11957.994579718234</v>
      </c>
      <c r="O17" s="52">
        <f t="shared" si="4"/>
        <v>316503.52984050388</v>
      </c>
    </row>
    <row r="18" spans="10:15" x14ac:dyDescent="0.2">
      <c r="J18" s="54">
        <v>11</v>
      </c>
      <c r="K18" s="55">
        <f t="shared" si="0"/>
        <v>1625.4464739214409</v>
      </c>
      <c r="L18" s="52">
        <f t="shared" si="1"/>
        <v>438.55823701955137</v>
      </c>
      <c r="M18" s="52">
        <f t="shared" si="2"/>
        <v>1186.8882369018895</v>
      </c>
      <c r="N18" s="52">
        <f t="shared" si="3"/>
        <v>13144.882816620124</v>
      </c>
      <c r="O18" s="52">
        <f t="shared" si="4"/>
        <v>316064.9716034843</v>
      </c>
    </row>
    <row r="19" spans="10:15" x14ac:dyDescent="0.2">
      <c r="J19" s="54">
        <v>12</v>
      </c>
      <c r="K19" s="55">
        <f t="shared" si="0"/>
        <v>1625.4464739214409</v>
      </c>
      <c r="L19" s="52">
        <f t="shared" si="1"/>
        <v>440.20283040837489</v>
      </c>
      <c r="M19" s="52">
        <f t="shared" si="2"/>
        <v>1185.243643513066</v>
      </c>
      <c r="N19" s="52">
        <f t="shared" si="3"/>
        <v>14330.12646013319</v>
      </c>
      <c r="O19" s="52">
        <f t="shared" si="4"/>
        <v>315624.76877307595</v>
      </c>
    </row>
    <row r="20" spans="10:15" x14ac:dyDescent="0.2">
      <c r="J20" s="54">
        <v>13</v>
      </c>
      <c r="K20" s="55">
        <f t="shared" si="0"/>
        <v>1625.4464739214409</v>
      </c>
      <c r="L20" s="52">
        <f t="shared" si="1"/>
        <v>441.85359102240614</v>
      </c>
      <c r="M20" s="52">
        <f t="shared" si="2"/>
        <v>1183.5928828990347</v>
      </c>
      <c r="N20" s="52">
        <f t="shared" si="3"/>
        <v>15513.719343032224</v>
      </c>
      <c r="O20" s="52">
        <f t="shared" si="4"/>
        <v>315182.91518205352</v>
      </c>
    </row>
    <row r="21" spans="10:15" x14ac:dyDescent="0.2">
      <c r="J21" s="54">
        <v>14</v>
      </c>
      <c r="K21" s="55">
        <f t="shared" si="0"/>
        <v>1625.4464739214409</v>
      </c>
      <c r="L21" s="52">
        <f t="shared" si="1"/>
        <v>443.51054198874021</v>
      </c>
      <c r="M21" s="52">
        <f t="shared" si="2"/>
        <v>1181.9359319327007</v>
      </c>
      <c r="N21" s="52">
        <f t="shared" si="3"/>
        <v>16695.655274964924</v>
      </c>
      <c r="O21" s="52">
        <f t="shared" si="4"/>
        <v>314739.40464006481</v>
      </c>
    </row>
    <row r="22" spans="10:15" x14ac:dyDescent="0.2">
      <c r="J22" s="54">
        <v>15</v>
      </c>
      <c r="K22" s="55">
        <f t="shared" si="0"/>
        <v>1625.4464739214409</v>
      </c>
      <c r="L22" s="52">
        <f t="shared" si="1"/>
        <v>445.1737065211978</v>
      </c>
      <c r="M22" s="52">
        <f t="shared" si="2"/>
        <v>1180.2727674002431</v>
      </c>
      <c r="N22" s="52">
        <f t="shared" si="3"/>
        <v>17875.928042365165</v>
      </c>
      <c r="O22" s="52">
        <f t="shared" si="4"/>
        <v>314294.23093354359</v>
      </c>
    </row>
    <row r="23" spans="10:15" x14ac:dyDescent="0.2">
      <c r="J23" s="54">
        <v>16</v>
      </c>
      <c r="K23" s="55">
        <f t="shared" si="0"/>
        <v>1625.4464739214409</v>
      </c>
      <c r="L23" s="52">
        <f t="shared" si="1"/>
        <v>446.84310792065253</v>
      </c>
      <c r="M23" s="52">
        <f t="shared" si="2"/>
        <v>1178.6033660007884</v>
      </c>
      <c r="N23" s="52">
        <f t="shared" si="3"/>
        <v>19054.531408365954</v>
      </c>
      <c r="O23" s="52">
        <f t="shared" si="4"/>
        <v>313847.38782562292</v>
      </c>
    </row>
    <row r="24" spans="10:15" x14ac:dyDescent="0.2">
      <c r="J24" s="54">
        <v>17</v>
      </c>
      <c r="K24" s="55">
        <f t="shared" si="0"/>
        <v>1625.4464739214409</v>
      </c>
      <c r="L24" s="52">
        <f t="shared" si="1"/>
        <v>448.51876957535501</v>
      </c>
      <c r="M24" s="52">
        <f t="shared" si="2"/>
        <v>1176.9277043460859</v>
      </c>
      <c r="N24" s="52">
        <f t="shared" si="3"/>
        <v>20231.45911271204</v>
      </c>
      <c r="O24" s="52">
        <f t="shared" si="4"/>
        <v>313398.86905604758</v>
      </c>
    </row>
    <row r="25" spans="10:15" x14ac:dyDescent="0.2">
      <c r="J25" s="54">
        <v>18</v>
      </c>
      <c r="K25" s="55">
        <f t="shared" si="0"/>
        <v>1625.4464739214409</v>
      </c>
      <c r="L25" s="52">
        <f t="shared" si="1"/>
        <v>450.20071496126252</v>
      </c>
      <c r="M25" s="52">
        <f t="shared" si="2"/>
        <v>1175.2457589601784</v>
      </c>
      <c r="N25" s="52">
        <f t="shared" si="3"/>
        <v>21406.70487167222</v>
      </c>
      <c r="O25" s="52">
        <f t="shared" si="4"/>
        <v>312948.6683410863</v>
      </c>
    </row>
    <row r="26" spans="10:15" x14ac:dyDescent="0.2">
      <c r="J26" s="54">
        <v>19</v>
      </c>
      <c r="K26" s="55">
        <f t="shared" si="0"/>
        <v>1625.4464739214409</v>
      </c>
      <c r="L26" s="52">
        <f t="shared" si="1"/>
        <v>451.88896764236733</v>
      </c>
      <c r="M26" s="52">
        <f t="shared" si="2"/>
        <v>1173.5575062790736</v>
      </c>
      <c r="N26" s="52">
        <f t="shared" si="3"/>
        <v>22580.262377951294</v>
      </c>
      <c r="O26" s="52">
        <f t="shared" si="4"/>
        <v>312496.77937344392</v>
      </c>
    </row>
    <row r="27" spans="10:15" x14ac:dyDescent="0.2">
      <c r="J27" s="54">
        <v>20</v>
      </c>
      <c r="K27" s="55">
        <f t="shared" si="0"/>
        <v>1625.4464739214409</v>
      </c>
      <c r="L27" s="52">
        <f t="shared" si="1"/>
        <v>453.58355127102618</v>
      </c>
      <c r="M27" s="52">
        <f t="shared" si="2"/>
        <v>1171.8629226504147</v>
      </c>
      <c r="N27" s="52">
        <f t="shared" si="3"/>
        <v>23752.12530060171</v>
      </c>
      <c r="O27" s="52">
        <f t="shared" si="4"/>
        <v>312043.19582217291</v>
      </c>
    </row>
    <row r="28" spans="10:15" x14ac:dyDescent="0.2">
      <c r="J28" s="54">
        <v>21</v>
      </c>
      <c r="K28" s="55">
        <f t="shared" si="0"/>
        <v>1625.4464739214409</v>
      </c>
      <c r="L28" s="52">
        <f t="shared" si="1"/>
        <v>455.28448958829244</v>
      </c>
      <c r="M28" s="52">
        <f t="shared" si="2"/>
        <v>1170.1619843331484</v>
      </c>
      <c r="N28" s="52">
        <f t="shared" si="3"/>
        <v>24922.287284934861</v>
      </c>
      <c r="O28" s="52">
        <f t="shared" si="4"/>
        <v>311587.91133258463</v>
      </c>
    </row>
    <row r="29" spans="10:15" x14ac:dyDescent="0.2">
      <c r="J29" s="54">
        <v>22</v>
      </c>
      <c r="K29" s="55">
        <f t="shared" si="0"/>
        <v>1625.4464739214409</v>
      </c>
      <c r="L29" s="52">
        <f t="shared" si="1"/>
        <v>456.99180642424858</v>
      </c>
      <c r="M29" s="52">
        <f t="shared" si="2"/>
        <v>1168.4546674971923</v>
      </c>
      <c r="N29" s="52">
        <f t="shared" si="3"/>
        <v>26090.741952432054</v>
      </c>
      <c r="O29" s="52">
        <f t="shared" si="4"/>
        <v>311130.9195261604</v>
      </c>
    </row>
    <row r="30" spans="10:15" x14ac:dyDescent="0.2">
      <c r="J30" s="54">
        <v>23</v>
      </c>
      <c r="K30" s="55">
        <f t="shared" si="0"/>
        <v>1625.4464739214409</v>
      </c>
      <c r="L30" s="52">
        <f t="shared" si="1"/>
        <v>458.70552569833944</v>
      </c>
      <c r="M30" s="52">
        <f t="shared" si="2"/>
        <v>1166.7409482231014</v>
      </c>
      <c r="N30" s="52">
        <f t="shared" si="3"/>
        <v>27257.482900655155</v>
      </c>
      <c r="O30" s="52">
        <f t="shared" si="4"/>
        <v>310672.21400046209</v>
      </c>
    </row>
    <row r="31" spans="10:15" x14ac:dyDescent="0.2">
      <c r="J31" s="54">
        <v>24</v>
      </c>
      <c r="K31" s="55">
        <f t="shared" si="0"/>
        <v>1625.4464739214409</v>
      </c>
      <c r="L31" s="52">
        <f t="shared" si="1"/>
        <v>460.42567141970812</v>
      </c>
      <c r="M31" s="52">
        <f t="shared" si="2"/>
        <v>1165.0208025017328</v>
      </c>
      <c r="N31" s="52">
        <f t="shared" si="3"/>
        <v>28422.503703156886</v>
      </c>
      <c r="O31" s="52">
        <f t="shared" si="4"/>
        <v>310211.78832904238</v>
      </c>
    </row>
    <row r="32" spans="10:15" x14ac:dyDescent="0.2">
      <c r="J32" s="54">
        <v>25</v>
      </c>
      <c r="K32" s="55">
        <f t="shared" si="0"/>
        <v>1625.4464739214409</v>
      </c>
      <c r="L32" s="52">
        <f t="shared" si="1"/>
        <v>462.152267687532</v>
      </c>
      <c r="M32" s="52">
        <f t="shared" si="2"/>
        <v>1163.2942062339089</v>
      </c>
      <c r="N32" s="52">
        <f t="shared" si="3"/>
        <v>29585.797909390796</v>
      </c>
      <c r="O32" s="52">
        <f t="shared" si="4"/>
        <v>309749.63606135483</v>
      </c>
    </row>
    <row r="33" spans="10:15" x14ac:dyDescent="0.2">
      <c r="J33" s="54">
        <v>26</v>
      </c>
      <c r="K33" s="55">
        <f t="shared" si="0"/>
        <v>1625.4464739214409</v>
      </c>
      <c r="L33" s="52">
        <f t="shared" si="1"/>
        <v>463.8853386913604</v>
      </c>
      <c r="M33" s="52">
        <f t="shared" si="2"/>
        <v>1161.5611352300805</v>
      </c>
      <c r="N33" s="52">
        <f t="shared" si="3"/>
        <v>30747.359044620876</v>
      </c>
      <c r="O33" s="52">
        <f t="shared" si="4"/>
        <v>309285.75072266348</v>
      </c>
    </row>
    <row r="34" spans="10:15" x14ac:dyDescent="0.2">
      <c r="J34" s="54">
        <v>27</v>
      </c>
      <c r="K34" s="55">
        <f t="shared" si="0"/>
        <v>1625.4464739214409</v>
      </c>
      <c r="L34" s="52">
        <f t="shared" si="1"/>
        <v>465.62490871145292</v>
      </c>
      <c r="M34" s="52">
        <f t="shared" si="2"/>
        <v>1159.821565209988</v>
      </c>
      <c r="N34" s="52">
        <f t="shared" si="3"/>
        <v>31907.180609830866</v>
      </c>
      <c r="O34" s="52">
        <f t="shared" si="4"/>
        <v>308820.12581395201</v>
      </c>
    </row>
    <row r="35" spans="10:15" x14ac:dyDescent="0.2">
      <c r="J35" s="54">
        <v>28</v>
      </c>
      <c r="K35" s="55">
        <f t="shared" si="0"/>
        <v>1625.4464739214409</v>
      </c>
      <c r="L35" s="52">
        <f t="shared" si="1"/>
        <v>467.37100211912093</v>
      </c>
      <c r="M35" s="52">
        <f t="shared" si="2"/>
        <v>1158.07547180232</v>
      </c>
      <c r="N35" s="52">
        <f t="shared" si="3"/>
        <v>33065.256081633182</v>
      </c>
      <c r="O35" s="52">
        <f t="shared" si="4"/>
        <v>308352.75481183291</v>
      </c>
    </row>
    <row r="36" spans="10:15" x14ac:dyDescent="0.2">
      <c r="J36" s="54">
        <v>29</v>
      </c>
      <c r="K36" s="55">
        <f t="shared" si="0"/>
        <v>1625.4464739214409</v>
      </c>
      <c r="L36" s="52">
        <f t="shared" si="1"/>
        <v>469.12364337706754</v>
      </c>
      <c r="M36" s="52">
        <f t="shared" si="2"/>
        <v>1156.3228305443733</v>
      </c>
      <c r="N36" s="52">
        <f t="shared" si="3"/>
        <v>34221.578912177552</v>
      </c>
      <c r="O36" s="52">
        <f t="shared" si="4"/>
        <v>307883.63116845588</v>
      </c>
    </row>
    <row r="37" spans="10:15" x14ac:dyDescent="0.2">
      <c r="J37" s="54">
        <v>30</v>
      </c>
      <c r="K37" s="55">
        <f t="shared" si="0"/>
        <v>1625.4464739214409</v>
      </c>
      <c r="L37" s="52">
        <f t="shared" si="1"/>
        <v>470.88285703973133</v>
      </c>
      <c r="M37" s="52">
        <f t="shared" si="2"/>
        <v>1154.5636168817095</v>
      </c>
      <c r="N37" s="52">
        <f t="shared" si="3"/>
        <v>35376.14252905926</v>
      </c>
      <c r="O37" s="52">
        <f t="shared" si="4"/>
        <v>307412.74831141613</v>
      </c>
    </row>
    <row r="38" spans="10:15" x14ac:dyDescent="0.2">
      <c r="J38" s="54">
        <f t="shared" ref="J38:J101" si="5">J37+1</f>
        <v>31</v>
      </c>
      <c r="K38" s="55">
        <f t="shared" si="0"/>
        <v>1625.4464739214409</v>
      </c>
      <c r="L38" s="52">
        <f t="shared" si="1"/>
        <v>472.64866775363043</v>
      </c>
      <c r="M38" s="52">
        <f t="shared" si="2"/>
        <v>1152.7978061678104</v>
      </c>
      <c r="N38" s="52">
        <f t="shared" si="3"/>
        <v>36528.940335227067</v>
      </c>
      <c r="O38" s="52">
        <f t="shared" si="4"/>
        <v>306940.09964366251</v>
      </c>
    </row>
    <row r="39" spans="10:15" x14ac:dyDescent="0.2">
      <c r="J39" s="54">
        <f t="shared" si="5"/>
        <v>32</v>
      </c>
      <c r="K39" s="55">
        <f t="shared" si="0"/>
        <v>1625.4464739214409</v>
      </c>
      <c r="L39" s="52">
        <f t="shared" si="1"/>
        <v>474.42110025770648</v>
      </c>
      <c r="M39" s="52">
        <f t="shared" si="2"/>
        <v>1151.0253736637344</v>
      </c>
      <c r="N39" s="52">
        <f t="shared" si="3"/>
        <v>37679.965708890799</v>
      </c>
      <c r="O39" s="52">
        <f t="shared" si="4"/>
        <v>306465.67854340479</v>
      </c>
    </row>
    <row r="40" spans="10:15" x14ac:dyDescent="0.2">
      <c r="J40" s="54">
        <f t="shared" si="5"/>
        <v>33</v>
      </c>
      <c r="K40" s="55">
        <f t="shared" si="0"/>
        <v>1625.4464739214409</v>
      </c>
      <c r="L40" s="52">
        <f t="shared" si="1"/>
        <v>476.200179383673</v>
      </c>
      <c r="M40" s="52">
        <f t="shared" si="2"/>
        <v>1149.2462945377679</v>
      </c>
      <c r="N40" s="52">
        <f t="shared" si="3"/>
        <v>38829.212003428569</v>
      </c>
      <c r="O40" s="52">
        <f t="shared" si="4"/>
        <v>305989.47836402111</v>
      </c>
    </row>
    <row r="41" spans="10:15" x14ac:dyDescent="0.2">
      <c r="J41" s="54">
        <f t="shared" si="5"/>
        <v>34</v>
      </c>
      <c r="K41" s="55">
        <f t="shared" si="0"/>
        <v>1625.4464739214409</v>
      </c>
      <c r="L41" s="52">
        <f t="shared" si="1"/>
        <v>477.98593005636167</v>
      </c>
      <c r="M41" s="52">
        <f t="shared" si="2"/>
        <v>1147.4605438650792</v>
      </c>
      <c r="N41" s="52">
        <f t="shared" si="3"/>
        <v>39976.672547293645</v>
      </c>
      <c r="O41" s="52">
        <f t="shared" si="4"/>
        <v>305511.49243396474</v>
      </c>
    </row>
    <row r="42" spans="10:15" x14ac:dyDescent="0.2">
      <c r="J42" s="54">
        <f t="shared" si="5"/>
        <v>35</v>
      </c>
      <c r="K42" s="55">
        <f t="shared" si="0"/>
        <v>1625.4464739214409</v>
      </c>
      <c r="L42" s="52">
        <f t="shared" si="1"/>
        <v>479.77837729407315</v>
      </c>
      <c r="M42" s="52">
        <f t="shared" si="2"/>
        <v>1145.6680966273677</v>
      </c>
      <c r="N42" s="52">
        <f t="shared" si="3"/>
        <v>41122.340643921016</v>
      </c>
      <c r="O42" s="52">
        <f t="shared" si="4"/>
        <v>305031.71405667067</v>
      </c>
    </row>
    <row r="43" spans="10:15" x14ac:dyDescent="0.2">
      <c r="J43" s="54">
        <f t="shared" si="5"/>
        <v>36</v>
      </c>
      <c r="K43" s="55">
        <f t="shared" si="0"/>
        <v>1625.4464739214409</v>
      </c>
      <c r="L43" s="52">
        <f t="shared" si="1"/>
        <v>481.57754620892592</v>
      </c>
      <c r="M43" s="52">
        <f t="shared" si="2"/>
        <v>1143.868927712515</v>
      </c>
      <c r="N43" s="52">
        <f t="shared" si="3"/>
        <v>42266.209571633532</v>
      </c>
      <c r="O43" s="52">
        <f t="shared" si="4"/>
        <v>304550.13651046174</v>
      </c>
    </row>
    <row r="44" spans="10:15" x14ac:dyDescent="0.2">
      <c r="J44" s="54">
        <f t="shared" si="5"/>
        <v>37</v>
      </c>
      <c r="K44" s="55">
        <f t="shared" si="0"/>
        <v>1625.4464739214409</v>
      </c>
      <c r="L44" s="52">
        <f t="shared" si="1"/>
        <v>483.38346200720935</v>
      </c>
      <c r="M44" s="52">
        <f t="shared" si="2"/>
        <v>1142.0630119142315</v>
      </c>
      <c r="N44" s="52">
        <f t="shared" si="3"/>
        <v>43408.272583547761</v>
      </c>
      <c r="O44" s="52">
        <f t="shared" si="4"/>
        <v>304066.75304845453</v>
      </c>
    </row>
    <row r="45" spans="10:15" x14ac:dyDescent="0.2">
      <c r="J45" s="54">
        <f t="shared" si="5"/>
        <v>38</v>
      </c>
      <c r="K45" s="55">
        <f t="shared" si="0"/>
        <v>1625.4464739214409</v>
      </c>
      <c r="L45" s="52">
        <f t="shared" si="1"/>
        <v>485.19614998973634</v>
      </c>
      <c r="M45" s="52">
        <f t="shared" si="2"/>
        <v>1140.2503239317045</v>
      </c>
      <c r="N45" s="52">
        <f t="shared" si="3"/>
        <v>44548.522907479462</v>
      </c>
      <c r="O45" s="52">
        <f t="shared" si="4"/>
        <v>303581.5568984648</v>
      </c>
    </row>
    <row r="46" spans="10:15" x14ac:dyDescent="0.2">
      <c r="J46" s="54">
        <f t="shared" si="5"/>
        <v>39</v>
      </c>
      <c r="K46" s="55">
        <f t="shared" si="0"/>
        <v>1625.4464739214409</v>
      </c>
      <c r="L46" s="52">
        <f t="shared" si="1"/>
        <v>487.01563555219786</v>
      </c>
      <c r="M46" s="52">
        <f t="shared" si="2"/>
        <v>1138.430838369243</v>
      </c>
      <c r="N46" s="52">
        <f t="shared" si="3"/>
        <v>45686.953745848703</v>
      </c>
      <c r="O46" s="52">
        <f t="shared" si="4"/>
        <v>303094.54126291262</v>
      </c>
    </row>
    <row r="47" spans="10:15" x14ac:dyDescent="0.2">
      <c r="J47" s="54">
        <f t="shared" si="5"/>
        <v>40</v>
      </c>
      <c r="K47" s="55">
        <f t="shared" si="0"/>
        <v>1625.4464739214409</v>
      </c>
      <c r="L47" s="52">
        <f t="shared" si="1"/>
        <v>488.84194418551851</v>
      </c>
      <c r="M47" s="52">
        <f t="shared" si="2"/>
        <v>1136.6045297359224</v>
      </c>
      <c r="N47" s="52">
        <f t="shared" si="3"/>
        <v>46823.558275584626</v>
      </c>
      <c r="O47" s="52">
        <f t="shared" si="4"/>
        <v>302605.69931872713</v>
      </c>
    </row>
    <row r="48" spans="10:15" x14ac:dyDescent="0.2">
      <c r="J48" s="54">
        <f t="shared" si="5"/>
        <v>41</v>
      </c>
      <c r="K48" s="55">
        <f t="shared" si="0"/>
        <v>1625.4464739214409</v>
      </c>
      <c r="L48" s="52">
        <f t="shared" si="1"/>
        <v>490.67510147621419</v>
      </c>
      <c r="M48" s="52">
        <f t="shared" si="2"/>
        <v>1134.7713724452267</v>
      </c>
      <c r="N48" s="52">
        <f t="shared" si="3"/>
        <v>47958.329648029852</v>
      </c>
      <c r="O48" s="52">
        <f t="shared" si="4"/>
        <v>302115.02421725093</v>
      </c>
    </row>
    <row r="49" spans="10:15" x14ac:dyDescent="0.2">
      <c r="J49" s="54">
        <f t="shared" si="5"/>
        <v>42</v>
      </c>
      <c r="K49" s="55">
        <f t="shared" si="0"/>
        <v>1625.4464739214409</v>
      </c>
      <c r="L49" s="52">
        <f t="shared" si="1"/>
        <v>492.51513310675</v>
      </c>
      <c r="M49" s="52">
        <f t="shared" si="2"/>
        <v>1132.9313408146909</v>
      </c>
      <c r="N49" s="52">
        <f t="shared" si="3"/>
        <v>49091.260988844544</v>
      </c>
      <c r="O49" s="52">
        <f t="shared" si="4"/>
        <v>301622.5090841442</v>
      </c>
    </row>
    <row r="50" spans="10:15" x14ac:dyDescent="0.2">
      <c r="J50" s="54">
        <f t="shared" si="5"/>
        <v>43</v>
      </c>
      <c r="K50" s="55">
        <f t="shared" si="0"/>
        <v>1625.4464739214409</v>
      </c>
      <c r="L50" s="52">
        <f t="shared" si="1"/>
        <v>494.36206485590014</v>
      </c>
      <c r="M50" s="52">
        <f t="shared" si="2"/>
        <v>1131.0844090655407</v>
      </c>
      <c r="N50" s="52">
        <f t="shared" si="3"/>
        <v>50222.345397910081</v>
      </c>
      <c r="O50" s="52">
        <f t="shared" si="4"/>
        <v>301128.14701928833</v>
      </c>
    </row>
    <row r="51" spans="10:15" x14ac:dyDescent="0.2">
      <c r="J51" s="54">
        <f t="shared" si="5"/>
        <v>44</v>
      </c>
      <c r="K51" s="55">
        <f t="shared" si="0"/>
        <v>1625.4464739214409</v>
      </c>
      <c r="L51" s="52">
        <f t="shared" si="1"/>
        <v>496.21592259910972</v>
      </c>
      <c r="M51" s="52">
        <f t="shared" si="2"/>
        <v>1129.2305513223312</v>
      </c>
      <c r="N51" s="52">
        <f t="shared" si="3"/>
        <v>51351.575949232414</v>
      </c>
      <c r="O51" s="52">
        <f t="shared" si="4"/>
        <v>300631.93109668919</v>
      </c>
    </row>
    <row r="52" spans="10:15" x14ac:dyDescent="0.2">
      <c r="J52" s="54">
        <f t="shared" si="5"/>
        <v>45</v>
      </c>
      <c r="K52" s="55">
        <f t="shared" si="0"/>
        <v>1625.4464739214409</v>
      </c>
      <c r="L52" s="52">
        <f t="shared" si="1"/>
        <v>498.07673230885644</v>
      </c>
      <c r="M52" s="52">
        <f t="shared" si="2"/>
        <v>1127.3697416125844</v>
      </c>
      <c r="N52" s="52">
        <f t="shared" si="3"/>
        <v>52478.945690845001</v>
      </c>
      <c r="O52" s="52">
        <f t="shared" si="4"/>
        <v>300133.85436438036</v>
      </c>
    </row>
    <row r="53" spans="10:15" x14ac:dyDescent="0.2">
      <c r="J53" s="54">
        <f t="shared" si="5"/>
        <v>46</v>
      </c>
      <c r="K53" s="55">
        <f t="shared" si="0"/>
        <v>1625.4464739214409</v>
      </c>
      <c r="L53" s="52">
        <f t="shared" si="1"/>
        <v>499.94452005501466</v>
      </c>
      <c r="M53" s="52">
        <f t="shared" si="2"/>
        <v>1125.5019538664262</v>
      </c>
      <c r="N53" s="52">
        <f t="shared" si="3"/>
        <v>53604.447644711428</v>
      </c>
      <c r="O53" s="52">
        <f t="shared" si="4"/>
        <v>299633.90984432533</v>
      </c>
    </row>
    <row r="54" spans="10:15" x14ac:dyDescent="0.2">
      <c r="J54" s="54">
        <f t="shared" si="5"/>
        <v>47</v>
      </c>
      <c r="K54" s="55">
        <f t="shared" si="0"/>
        <v>1625.4464739214409</v>
      </c>
      <c r="L54" s="52">
        <f t="shared" si="1"/>
        <v>501.81931200522104</v>
      </c>
      <c r="M54" s="52">
        <f t="shared" si="2"/>
        <v>1123.6271619162198</v>
      </c>
      <c r="N54" s="52">
        <f t="shared" si="3"/>
        <v>54728.07480662765</v>
      </c>
      <c r="O54" s="52">
        <f t="shared" si="4"/>
        <v>299132.09053232009</v>
      </c>
    </row>
    <row r="55" spans="10:15" x14ac:dyDescent="0.2">
      <c r="J55" s="54">
        <f t="shared" si="5"/>
        <v>48</v>
      </c>
      <c r="K55" s="55">
        <f t="shared" si="0"/>
        <v>1625.4464739214409</v>
      </c>
      <c r="L55" s="52">
        <f t="shared" si="1"/>
        <v>503.70113442524053</v>
      </c>
      <c r="M55" s="52">
        <f t="shared" si="2"/>
        <v>1121.7453394962004</v>
      </c>
      <c r="N55" s="52">
        <f t="shared" si="3"/>
        <v>55849.82014612385</v>
      </c>
      <c r="O55" s="52">
        <f t="shared" si="4"/>
        <v>298628.38939789485</v>
      </c>
    </row>
    <row r="56" spans="10:15" x14ac:dyDescent="0.2">
      <c r="J56" s="54">
        <f t="shared" si="5"/>
        <v>49</v>
      </c>
      <c r="K56" s="55">
        <f t="shared" si="0"/>
        <v>1625.4464739214409</v>
      </c>
      <c r="L56" s="52">
        <f t="shared" si="1"/>
        <v>505.59001367933524</v>
      </c>
      <c r="M56" s="52">
        <f t="shared" si="2"/>
        <v>1119.8564602421056</v>
      </c>
      <c r="N56" s="52">
        <f t="shared" si="3"/>
        <v>56969.676606365952</v>
      </c>
      <c r="O56" s="52">
        <f t="shared" si="4"/>
        <v>298122.7993842155</v>
      </c>
    </row>
    <row r="57" spans="10:15" x14ac:dyDescent="0.2">
      <c r="J57" s="54">
        <f t="shared" si="5"/>
        <v>50</v>
      </c>
      <c r="K57" s="55">
        <f t="shared" si="0"/>
        <v>1625.4464739214409</v>
      </c>
      <c r="L57" s="52">
        <f t="shared" si="1"/>
        <v>507.48597623063279</v>
      </c>
      <c r="M57" s="52">
        <f t="shared" si="2"/>
        <v>1117.9604976908081</v>
      </c>
      <c r="N57" s="52">
        <f t="shared" si="3"/>
        <v>58087.637104056761</v>
      </c>
      <c r="O57" s="52">
        <f t="shared" si="4"/>
        <v>297615.31340798485</v>
      </c>
    </row>
    <row r="58" spans="10:15" x14ac:dyDescent="0.2">
      <c r="J58" s="54">
        <f t="shared" si="5"/>
        <v>51</v>
      </c>
      <c r="K58" s="55">
        <f t="shared" si="0"/>
        <v>1625.4464739214409</v>
      </c>
      <c r="L58" s="52">
        <f t="shared" si="1"/>
        <v>509.38904864149777</v>
      </c>
      <c r="M58" s="52">
        <f t="shared" si="2"/>
        <v>1116.0574252799431</v>
      </c>
      <c r="N58" s="52">
        <f t="shared" si="3"/>
        <v>59203.694529336703</v>
      </c>
      <c r="O58" s="52">
        <f t="shared" si="4"/>
        <v>297105.92435934336</v>
      </c>
    </row>
    <row r="59" spans="10:15" x14ac:dyDescent="0.2">
      <c r="J59" s="54">
        <f t="shared" si="5"/>
        <v>52</v>
      </c>
      <c r="K59" s="55">
        <f t="shared" si="0"/>
        <v>1625.4464739214409</v>
      </c>
      <c r="L59" s="52">
        <f t="shared" si="1"/>
        <v>511.29925757390333</v>
      </c>
      <c r="M59" s="52">
        <f t="shared" si="2"/>
        <v>1114.1472163475376</v>
      </c>
      <c r="N59" s="52">
        <f t="shared" si="3"/>
        <v>60317.841745684244</v>
      </c>
      <c r="O59" s="52">
        <f t="shared" si="4"/>
        <v>296594.62510176946</v>
      </c>
    </row>
    <row r="60" spans="10:15" x14ac:dyDescent="0.2">
      <c r="J60" s="54">
        <f t="shared" si="5"/>
        <v>53</v>
      </c>
      <c r="K60" s="55">
        <f t="shared" si="0"/>
        <v>1625.4464739214409</v>
      </c>
      <c r="L60" s="52">
        <f t="shared" si="1"/>
        <v>513.21662978980544</v>
      </c>
      <c r="M60" s="52">
        <f t="shared" si="2"/>
        <v>1112.2298441316354</v>
      </c>
      <c r="N60" s="52">
        <f t="shared" si="3"/>
        <v>61430.071589815881</v>
      </c>
      <c r="O60" s="52">
        <f t="shared" si="4"/>
        <v>296081.40847197967</v>
      </c>
    </row>
    <row r="61" spans="10:15" x14ac:dyDescent="0.2">
      <c r="J61" s="54">
        <f t="shared" si="5"/>
        <v>54</v>
      </c>
      <c r="K61" s="55">
        <f t="shared" si="0"/>
        <v>1625.4464739214409</v>
      </c>
      <c r="L61" s="52">
        <f t="shared" si="1"/>
        <v>515.14119215151709</v>
      </c>
      <c r="M61" s="52">
        <f t="shared" si="2"/>
        <v>1110.3052817699238</v>
      </c>
      <c r="N61" s="52">
        <f t="shared" si="3"/>
        <v>62540.376871585802</v>
      </c>
      <c r="O61" s="52">
        <f t="shared" si="4"/>
        <v>295566.26727982814</v>
      </c>
    </row>
    <row r="62" spans="10:15" x14ac:dyDescent="0.2">
      <c r="J62" s="54">
        <f t="shared" si="5"/>
        <v>55</v>
      </c>
      <c r="K62" s="55">
        <f t="shared" si="0"/>
        <v>1625.4464739214409</v>
      </c>
      <c r="L62" s="52">
        <f t="shared" si="1"/>
        <v>517.07297162208533</v>
      </c>
      <c r="M62" s="52">
        <f t="shared" si="2"/>
        <v>1108.3735022993556</v>
      </c>
      <c r="N62" s="52">
        <f t="shared" si="3"/>
        <v>63648.750373885159</v>
      </c>
      <c r="O62" s="52">
        <f t="shared" si="4"/>
        <v>295049.19430820603</v>
      </c>
    </row>
    <row r="63" spans="10:15" x14ac:dyDescent="0.2">
      <c r="J63" s="54">
        <f t="shared" si="5"/>
        <v>56</v>
      </c>
      <c r="K63" s="55">
        <f t="shared" si="0"/>
        <v>1625.4464739214409</v>
      </c>
      <c r="L63" s="52">
        <f t="shared" si="1"/>
        <v>519.01199526566825</v>
      </c>
      <c r="M63" s="52">
        <f t="shared" si="2"/>
        <v>1106.4344786557726</v>
      </c>
      <c r="N63" s="52">
        <f t="shared" si="3"/>
        <v>64755.18485254093</v>
      </c>
      <c r="O63" s="52">
        <f t="shared" si="4"/>
        <v>294530.18231294036</v>
      </c>
    </row>
    <row r="64" spans="10:15" x14ac:dyDescent="0.2">
      <c r="J64" s="54">
        <f t="shared" si="5"/>
        <v>57</v>
      </c>
      <c r="K64" s="55">
        <f t="shared" si="0"/>
        <v>1625.4464739214409</v>
      </c>
      <c r="L64" s="52">
        <f t="shared" si="1"/>
        <v>520.95829024791465</v>
      </c>
      <c r="M64" s="52">
        <f t="shared" si="2"/>
        <v>1104.4881836735262</v>
      </c>
      <c r="N64" s="52">
        <f t="shared" si="3"/>
        <v>65859.673036214459</v>
      </c>
      <c r="O64" s="52">
        <f t="shared" si="4"/>
        <v>294009.22402269248</v>
      </c>
    </row>
    <row r="65" spans="10:15" x14ac:dyDescent="0.2">
      <c r="J65" s="54">
        <f t="shared" si="5"/>
        <v>58</v>
      </c>
      <c r="K65" s="55">
        <f t="shared" si="0"/>
        <v>1625.4464739214409</v>
      </c>
      <c r="L65" s="52">
        <f t="shared" si="1"/>
        <v>522.91188383634403</v>
      </c>
      <c r="M65" s="52">
        <f t="shared" si="2"/>
        <v>1102.5345900850969</v>
      </c>
      <c r="N65" s="52">
        <f t="shared" si="3"/>
        <v>66962.207626299554</v>
      </c>
      <c r="O65" s="52">
        <f t="shared" si="4"/>
        <v>293486.31213885616</v>
      </c>
    </row>
    <row r="66" spans="10:15" x14ac:dyDescent="0.2">
      <c r="J66" s="54">
        <f t="shared" si="5"/>
        <v>59</v>
      </c>
      <c r="K66" s="55">
        <f t="shared" si="0"/>
        <v>1625.4464739214409</v>
      </c>
      <c r="L66" s="52">
        <f t="shared" si="1"/>
        <v>524.87280340073039</v>
      </c>
      <c r="M66" s="52">
        <f t="shared" si="2"/>
        <v>1100.5736705207105</v>
      </c>
      <c r="N66" s="52">
        <f t="shared" si="3"/>
        <v>68062.781296820263</v>
      </c>
      <c r="O66" s="52">
        <f t="shared" si="4"/>
        <v>292961.43933545542</v>
      </c>
    </row>
    <row r="67" spans="10:15" x14ac:dyDescent="0.2">
      <c r="J67" s="54">
        <f t="shared" si="5"/>
        <v>60</v>
      </c>
      <c r="K67" s="55">
        <f t="shared" si="0"/>
        <v>1625.4464739214409</v>
      </c>
      <c r="L67" s="52">
        <f t="shared" si="1"/>
        <v>526.84107641348305</v>
      </c>
      <c r="M67" s="52">
        <f t="shared" si="2"/>
        <v>1098.6053975079578</v>
      </c>
      <c r="N67" s="52">
        <f t="shared" si="3"/>
        <v>69161.386694328219</v>
      </c>
      <c r="O67" s="52">
        <f t="shared" si="4"/>
        <v>292434.59825904196</v>
      </c>
    </row>
    <row r="68" spans="10:15" x14ac:dyDescent="0.2">
      <c r="J68" s="54">
        <f t="shared" si="5"/>
        <v>61</v>
      </c>
      <c r="K68" s="55">
        <f t="shared" si="0"/>
        <v>1625.4464739214409</v>
      </c>
      <c r="L68" s="52">
        <f t="shared" si="1"/>
        <v>528.81673045003367</v>
      </c>
      <c r="M68" s="52">
        <f t="shared" si="2"/>
        <v>1096.6297434714072</v>
      </c>
      <c r="N68" s="52">
        <f t="shared" si="3"/>
        <v>70258.016437799626</v>
      </c>
      <c r="O68" s="52">
        <f t="shared" si="4"/>
        <v>291905.78152859194</v>
      </c>
    </row>
    <row r="69" spans="10:15" x14ac:dyDescent="0.2">
      <c r="J69" s="54">
        <f t="shared" si="5"/>
        <v>62</v>
      </c>
      <c r="K69" s="55">
        <f t="shared" si="0"/>
        <v>1625.4464739214409</v>
      </c>
      <c r="L69" s="52">
        <f t="shared" si="1"/>
        <v>530.79979318922119</v>
      </c>
      <c r="M69" s="52">
        <f t="shared" si="2"/>
        <v>1094.6466807322197</v>
      </c>
      <c r="N69" s="52">
        <f t="shared" si="3"/>
        <v>71352.66311853184</v>
      </c>
      <c r="O69" s="52">
        <f t="shared" si="4"/>
        <v>291374.98173540272</v>
      </c>
    </row>
    <row r="70" spans="10:15" x14ac:dyDescent="0.2">
      <c r="J70" s="54">
        <f t="shared" si="5"/>
        <v>63</v>
      </c>
      <c r="K70" s="55">
        <f t="shared" si="0"/>
        <v>1625.4464739214409</v>
      </c>
      <c r="L70" s="52">
        <f t="shared" si="1"/>
        <v>532.79029241368062</v>
      </c>
      <c r="M70" s="52">
        <f t="shared" si="2"/>
        <v>1092.6561815077603</v>
      </c>
      <c r="N70" s="52">
        <f t="shared" si="3"/>
        <v>72445.319300039599</v>
      </c>
      <c r="O70" s="52">
        <f t="shared" si="4"/>
        <v>290842.19144298905</v>
      </c>
    </row>
    <row r="71" spans="10:15" x14ac:dyDescent="0.2">
      <c r="J71" s="54">
        <f t="shared" si="5"/>
        <v>64</v>
      </c>
      <c r="K71" s="55">
        <f t="shared" si="0"/>
        <v>1625.4464739214409</v>
      </c>
      <c r="L71" s="52">
        <f t="shared" si="1"/>
        <v>534.78825601023209</v>
      </c>
      <c r="M71" s="52">
        <f t="shared" si="2"/>
        <v>1090.6582179112088</v>
      </c>
      <c r="N71" s="52">
        <f t="shared" si="3"/>
        <v>73535.977517950814</v>
      </c>
      <c r="O71" s="52">
        <f t="shared" si="4"/>
        <v>290307.40318697883</v>
      </c>
    </row>
    <row r="72" spans="10:15" x14ac:dyDescent="0.2">
      <c r="J72" s="54">
        <f t="shared" si="5"/>
        <v>65</v>
      </c>
      <c r="K72" s="55">
        <f t="shared" ref="K72:K135" si="6">IF(($C$9+1&gt;J72), $C$12, 0)</f>
        <v>1625.4464739214409</v>
      </c>
      <c r="L72" s="52">
        <f t="shared" ref="L72:L135" si="7">K72-M72</f>
        <v>536.79371197027035</v>
      </c>
      <c r="M72" s="52">
        <f t="shared" ref="M72:M135" si="8">O71*$C$10</f>
        <v>1088.6527619511705</v>
      </c>
      <c r="N72" s="52">
        <f t="shared" ref="N72:N135" si="9">N71+M72</f>
        <v>74624.63027990199</v>
      </c>
      <c r="O72" s="52">
        <f t="shared" ref="O72:O135" si="10">O71-L72</f>
        <v>289770.60947500856</v>
      </c>
    </row>
    <row r="73" spans="10:15" x14ac:dyDescent="0.2">
      <c r="J73" s="54">
        <f t="shared" si="5"/>
        <v>66</v>
      </c>
      <c r="K73" s="55">
        <f t="shared" si="6"/>
        <v>1625.4464739214409</v>
      </c>
      <c r="L73" s="52">
        <f t="shared" si="7"/>
        <v>538.8066883901588</v>
      </c>
      <c r="M73" s="52">
        <f t="shared" si="8"/>
        <v>1086.6397855312821</v>
      </c>
      <c r="N73" s="52">
        <f t="shared" si="9"/>
        <v>75711.270065433273</v>
      </c>
      <c r="O73" s="52">
        <f t="shared" si="10"/>
        <v>289231.80278661841</v>
      </c>
    </row>
    <row r="74" spans="10:15" x14ac:dyDescent="0.2">
      <c r="J74" s="54">
        <f t="shared" si="5"/>
        <v>67</v>
      </c>
      <c r="K74" s="55">
        <f t="shared" si="6"/>
        <v>1625.4464739214409</v>
      </c>
      <c r="L74" s="52">
        <f t="shared" si="7"/>
        <v>540.82721347162192</v>
      </c>
      <c r="M74" s="52">
        <f t="shared" si="8"/>
        <v>1084.619260449819</v>
      </c>
      <c r="N74" s="52">
        <f t="shared" si="9"/>
        <v>76795.889325883094</v>
      </c>
      <c r="O74" s="52">
        <f t="shared" si="10"/>
        <v>288690.97557314677</v>
      </c>
    </row>
    <row r="75" spans="10:15" x14ac:dyDescent="0.2">
      <c r="J75" s="54">
        <f t="shared" si="5"/>
        <v>68</v>
      </c>
      <c r="K75" s="55">
        <f t="shared" si="6"/>
        <v>1625.4464739214409</v>
      </c>
      <c r="L75" s="52">
        <f t="shared" si="7"/>
        <v>542.85531552214047</v>
      </c>
      <c r="M75" s="52">
        <f t="shared" si="8"/>
        <v>1082.5911583993004</v>
      </c>
      <c r="N75" s="52">
        <f t="shared" si="9"/>
        <v>77878.480484282394</v>
      </c>
      <c r="O75" s="52">
        <f t="shared" si="10"/>
        <v>288148.12025762466</v>
      </c>
    </row>
    <row r="76" spans="10:15" x14ac:dyDescent="0.2">
      <c r="J76" s="54">
        <f t="shared" si="5"/>
        <v>69</v>
      </c>
      <c r="K76" s="55">
        <f t="shared" si="6"/>
        <v>1625.4464739214409</v>
      </c>
      <c r="L76" s="52">
        <f t="shared" si="7"/>
        <v>544.89102295534849</v>
      </c>
      <c r="M76" s="52">
        <f t="shared" si="8"/>
        <v>1080.5554509660924</v>
      </c>
      <c r="N76" s="52">
        <f t="shared" si="9"/>
        <v>78959.035935248481</v>
      </c>
      <c r="O76" s="52">
        <f t="shared" si="10"/>
        <v>287603.2292346693</v>
      </c>
    </row>
    <row r="77" spans="10:15" x14ac:dyDescent="0.2">
      <c r="J77" s="54">
        <f t="shared" si="5"/>
        <v>70</v>
      </c>
      <c r="K77" s="55">
        <f t="shared" si="6"/>
        <v>1625.4464739214409</v>
      </c>
      <c r="L77" s="52">
        <f t="shared" si="7"/>
        <v>546.93436429143094</v>
      </c>
      <c r="M77" s="52">
        <f t="shared" si="8"/>
        <v>1078.5121096300099</v>
      </c>
      <c r="N77" s="52">
        <f t="shared" si="9"/>
        <v>80037.548044878495</v>
      </c>
      <c r="O77" s="52">
        <f t="shared" si="10"/>
        <v>287056.29487037787</v>
      </c>
    </row>
    <row r="78" spans="10:15" x14ac:dyDescent="0.2">
      <c r="J78" s="54">
        <f t="shared" si="5"/>
        <v>71</v>
      </c>
      <c r="K78" s="55">
        <f t="shared" si="6"/>
        <v>1625.4464739214409</v>
      </c>
      <c r="L78" s="52">
        <f t="shared" si="7"/>
        <v>548.98536815752391</v>
      </c>
      <c r="M78" s="52">
        <f t="shared" si="8"/>
        <v>1076.461105763917</v>
      </c>
      <c r="N78" s="52">
        <f t="shared" si="9"/>
        <v>81114.009150642407</v>
      </c>
      <c r="O78" s="52">
        <f t="shared" si="10"/>
        <v>286507.30950222036</v>
      </c>
    </row>
    <row r="79" spans="10:15" x14ac:dyDescent="0.2">
      <c r="J79" s="54">
        <f t="shared" si="5"/>
        <v>72</v>
      </c>
      <c r="K79" s="55">
        <f t="shared" si="6"/>
        <v>1625.4464739214409</v>
      </c>
      <c r="L79" s="52">
        <f t="shared" si="7"/>
        <v>551.04406328811456</v>
      </c>
      <c r="M79" s="52">
        <f t="shared" si="8"/>
        <v>1074.4024106333263</v>
      </c>
      <c r="N79" s="52">
        <f t="shared" si="9"/>
        <v>82188.41156127573</v>
      </c>
      <c r="O79" s="52">
        <f t="shared" si="10"/>
        <v>285956.26543893223</v>
      </c>
    </row>
    <row r="80" spans="10:15" x14ac:dyDescent="0.2">
      <c r="J80" s="54">
        <f t="shared" si="5"/>
        <v>73</v>
      </c>
      <c r="K80" s="55">
        <f t="shared" si="6"/>
        <v>1625.4464739214409</v>
      </c>
      <c r="L80" s="52">
        <f t="shared" si="7"/>
        <v>553.11047852544516</v>
      </c>
      <c r="M80" s="52">
        <f t="shared" si="8"/>
        <v>1072.3359953959957</v>
      </c>
      <c r="N80" s="52">
        <f t="shared" si="9"/>
        <v>83260.747556671733</v>
      </c>
      <c r="O80" s="52">
        <f t="shared" si="10"/>
        <v>285403.15496040677</v>
      </c>
    </row>
    <row r="81" spans="10:15" x14ac:dyDescent="0.2">
      <c r="J81" s="54">
        <f t="shared" si="5"/>
        <v>74</v>
      </c>
      <c r="K81" s="55">
        <f t="shared" si="6"/>
        <v>1625.4464739214409</v>
      </c>
      <c r="L81" s="52">
        <f t="shared" si="7"/>
        <v>555.18464281991555</v>
      </c>
      <c r="M81" s="52">
        <f t="shared" si="8"/>
        <v>1070.2618311015253</v>
      </c>
      <c r="N81" s="52">
        <f t="shared" si="9"/>
        <v>84331.009387773258</v>
      </c>
      <c r="O81" s="52">
        <f t="shared" si="10"/>
        <v>284847.97031758685</v>
      </c>
    </row>
    <row r="82" spans="10:15" x14ac:dyDescent="0.2">
      <c r="J82" s="54">
        <f t="shared" si="5"/>
        <v>75</v>
      </c>
      <c r="K82" s="55">
        <f t="shared" si="6"/>
        <v>1625.4464739214409</v>
      </c>
      <c r="L82" s="52">
        <f t="shared" si="7"/>
        <v>557.26658523049014</v>
      </c>
      <c r="M82" s="52">
        <f t="shared" si="8"/>
        <v>1068.1798886909507</v>
      </c>
      <c r="N82" s="52">
        <f t="shared" si="9"/>
        <v>85399.189276464211</v>
      </c>
      <c r="O82" s="52">
        <f t="shared" si="10"/>
        <v>284290.70373235637</v>
      </c>
    </row>
    <row r="83" spans="10:15" x14ac:dyDescent="0.2">
      <c r="J83" s="54">
        <f t="shared" si="5"/>
        <v>76</v>
      </c>
      <c r="K83" s="55">
        <f t="shared" si="6"/>
        <v>1625.4464739214409</v>
      </c>
      <c r="L83" s="52">
        <f t="shared" si="7"/>
        <v>559.35633492510442</v>
      </c>
      <c r="M83" s="52">
        <f t="shared" si="8"/>
        <v>1066.0901389963365</v>
      </c>
      <c r="N83" s="52">
        <f t="shared" si="9"/>
        <v>86465.279415460551</v>
      </c>
      <c r="O83" s="52">
        <f t="shared" si="10"/>
        <v>283731.34739743127</v>
      </c>
    </row>
    <row r="84" spans="10:15" x14ac:dyDescent="0.2">
      <c r="J84" s="54">
        <f t="shared" si="5"/>
        <v>77</v>
      </c>
      <c r="K84" s="55">
        <f t="shared" si="6"/>
        <v>1625.4464739214409</v>
      </c>
      <c r="L84" s="52">
        <f t="shared" si="7"/>
        <v>561.45392118107361</v>
      </c>
      <c r="M84" s="52">
        <f t="shared" si="8"/>
        <v>1063.9925527403673</v>
      </c>
      <c r="N84" s="52">
        <f t="shared" si="9"/>
        <v>87529.271968200919</v>
      </c>
      <c r="O84" s="52">
        <f t="shared" si="10"/>
        <v>283169.89347625017</v>
      </c>
    </row>
    <row r="85" spans="10:15" x14ac:dyDescent="0.2">
      <c r="J85" s="54">
        <f t="shared" si="5"/>
        <v>78</v>
      </c>
      <c r="K85" s="55">
        <f t="shared" si="6"/>
        <v>1625.4464739214409</v>
      </c>
      <c r="L85" s="52">
        <f t="shared" si="7"/>
        <v>563.55937338550279</v>
      </c>
      <c r="M85" s="52">
        <f t="shared" si="8"/>
        <v>1061.8871005359381</v>
      </c>
      <c r="N85" s="52">
        <f t="shared" si="9"/>
        <v>88591.159068736859</v>
      </c>
      <c r="O85" s="52">
        <f t="shared" si="10"/>
        <v>282606.33410286467</v>
      </c>
    </row>
    <row r="86" spans="10:15" x14ac:dyDescent="0.2">
      <c r="J86" s="54">
        <f t="shared" si="5"/>
        <v>79</v>
      </c>
      <c r="K86" s="55">
        <f t="shared" si="6"/>
        <v>1625.4464739214409</v>
      </c>
      <c r="L86" s="52">
        <f t="shared" si="7"/>
        <v>565.67272103569849</v>
      </c>
      <c r="M86" s="52">
        <f t="shared" si="8"/>
        <v>1059.7737528857424</v>
      </c>
      <c r="N86" s="52">
        <f t="shared" si="9"/>
        <v>89650.932821622599</v>
      </c>
      <c r="O86" s="52">
        <f t="shared" si="10"/>
        <v>282040.66138182895</v>
      </c>
    </row>
    <row r="87" spans="10:15" x14ac:dyDescent="0.2">
      <c r="J87" s="54">
        <f t="shared" si="5"/>
        <v>80</v>
      </c>
      <c r="K87" s="55">
        <f t="shared" si="6"/>
        <v>1625.4464739214409</v>
      </c>
      <c r="L87" s="52">
        <f t="shared" si="7"/>
        <v>567.79399373958245</v>
      </c>
      <c r="M87" s="52">
        <f t="shared" si="8"/>
        <v>1057.6524801818584</v>
      </c>
      <c r="N87" s="52">
        <f t="shared" si="9"/>
        <v>90708.585301804458</v>
      </c>
      <c r="O87" s="52">
        <f t="shared" si="10"/>
        <v>281472.86738808936</v>
      </c>
    </row>
    <row r="88" spans="10:15" x14ac:dyDescent="0.2">
      <c r="J88" s="54">
        <f t="shared" si="5"/>
        <v>81</v>
      </c>
      <c r="K88" s="55">
        <f t="shared" si="6"/>
        <v>1625.4464739214409</v>
      </c>
      <c r="L88" s="52">
        <f t="shared" si="7"/>
        <v>569.92322121610573</v>
      </c>
      <c r="M88" s="52">
        <f t="shared" si="8"/>
        <v>1055.5232527053352</v>
      </c>
      <c r="N88" s="52">
        <f t="shared" si="9"/>
        <v>91764.108554509789</v>
      </c>
      <c r="O88" s="52">
        <f t="shared" si="10"/>
        <v>280902.94416687323</v>
      </c>
    </row>
    <row r="89" spans="10:15" x14ac:dyDescent="0.2">
      <c r="J89" s="54">
        <f t="shared" si="5"/>
        <v>82</v>
      </c>
      <c r="K89" s="55">
        <f t="shared" si="6"/>
        <v>1625.4464739214409</v>
      </c>
      <c r="L89" s="52">
        <f t="shared" si="7"/>
        <v>572.06043329566637</v>
      </c>
      <c r="M89" s="52">
        <f t="shared" si="8"/>
        <v>1053.3860406257745</v>
      </c>
      <c r="N89" s="52">
        <f t="shared" si="9"/>
        <v>92817.494595135562</v>
      </c>
      <c r="O89" s="52">
        <f t="shared" si="10"/>
        <v>280330.88373357756</v>
      </c>
    </row>
    <row r="90" spans="10:15" x14ac:dyDescent="0.2">
      <c r="J90" s="54">
        <f t="shared" si="5"/>
        <v>83</v>
      </c>
      <c r="K90" s="55">
        <f t="shared" si="6"/>
        <v>1625.4464739214409</v>
      </c>
      <c r="L90" s="52">
        <f t="shared" si="7"/>
        <v>574.20565992052502</v>
      </c>
      <c r="M90" s="52">
        <f t="shared" si="8"/>
        <v>1051.2408140009159</v>
      </c>
      <c r="N90" s="52">
        <f t="shared" si="9"/>
        <v>93868.735409136483</v>
      </c>
      <c r="O90" s="52">
        <f t="shared" si="10"/>
        <v>279756.67807365704</v>
      </c>
    </row>
    <row r="91" spans="10:15" x14ac:dyDescent="0.2">
      <c r="J91" s="54">
        <f t="shared" si="5"/>
        <v>84</v>
      </c>
      <c r="K91" s="55">
        <f t="shared" si="6"/>
        <v>1625.4464739214409</v>
      </c>
      <c r="L91" s="52">
        <f t="shared" si="7"/>
        <v>576.35893114522696</v>
      </c>
      <c r="M91" s="52">
        <f t="shared" si="8"/>
        <v>1049.0875427762139</v>
      </c>
      <c r="N91" s="52">
        <f t="shared" si="9"/>
        <v>94917.822951912691</v>
      </c>
      <c r="O91" s="52">
        <f t="shared" si="10"/>
        <v>279180.31914251181</v>
      </c>
    </row>
    <row r="92" spans="10:15" x14ac:dyDescent="0.2">
      <c r="J92" s="54">
        <f t="shared" si="5"/>
        <v>85</v>
      </c>
      <c r="K92" s="55">
        <f t="shared" si="6"/>
        <v>1625.4464739214409</v>
      </c>
      <c r="L92" s="52">
        <f t="shared" si="7"/>
        <v>578.52027713702159</v>
      </c>
      <c r="M92" s="52">
        <f t="shared" si="8"/>
        <v>1046.9261967844193</v>
      </c>
      <c r="N92" s="52">
        <f t="shared" si="9"/>
        <v>95964.749148697112</v>
      </c>
      <c r="O92" s="52">
        <f t="shared" si="10"/>
        <v>278601.79886537482</v>
      </c>
    </row>
    <row r="93" spans="10:15" x14ac:dyDescent="0.2">
      <c r="J93" s="54">
        <f t="shared" si="5"/>
        <v>86</v>
      </c>
      <c r="K93" s="55">
        <f t="shared" si="6"/>
        <v>1625.4464739214409</v>
      </c>
      <c r="L93" s="52">
        <f t="shared" si="7"/>
        <v>580.68972817628537</v>
      </c>
      <c r="M93" s="52">
        <f t="shared" si="8"/>
        <v>1044.7567457451555</v>
      </c>
      <c r="N93" s="52">
        <f t="shared" si="9"/>
        <v>97009.505894442264</v>
      </c>
      <c r="O93" s="52">
        <f t="shared" si="10"/>
        <v>278021.10913719854</v>
      </c>
    </row>
    <row r="94" spans="10:15" x14ac:dyDescent="0.2">
      <c r="J94" s="54">
        <f t="shared" si="5"/>
        <v>87</v>
      </c>
      <c r="K94" s="55">
        <f t="shared" si="6"/>
        <v>1625.4464739214409</v>
      </c>
      <c r="L94" s="52">
        <f t="shared" si="7"/>
        <v>582.86731465694629</v>
      </c>
      <c r="M94" s="52">
        <f t="shared" si="8"/>
        <v>1042.5791592644946</v>
      </c>
      <c r="N94" s="52">
        <f t="shared" si="9"/>
        <v>98052.08505370676</v>
      </c>
      <c r="O94" s="52">
        <f t="shared" si="10"/>
        <v>277438.24182254157</v>
      </c>
    </row>
    <row r="95" spans="10:15" x14ac:dyDescent="0.2">
      <c r="J95" s="54">
        <f t="shared" si="5"/>
        <v>88</v>
      </c>
      <c r="K95" s="55">
        <f t="shared" si="6"/>
        <v>1625.4464739214409</v>
      </c>
      <c r="L95" s="52">
        <f t="shared" si="7"/>
        <v>585.05306708691</v>
      </c>
      <c r="M95" s="52">
        <f t="shared" si="8"/>
        <v>1040.3934068345309</v>
      </c>
      <c r="N95" s="52">
        <f t="shared" si="9"/>
        <v>99092.478460541286</v>
      </c>
      <c r="O95" s="52">
        <f t="shared" si="10"/>
        <v>276853.18875545467</v>
      </c>
    </row>
    <row r="96" spans="10:15" x14ac:dyDescent="0.2">
      <c r="J96" s="54">
        <f t="shared" si="5"/>
        <v>89</v>
      </c>
      <c r="K96" s="55">
        <f t="shared" si="6"/>
        <v>1625.4464739214409</v>
      </c>
      <c r="L96" s="52">
        <f t="shared" si="7"/>
        <v>587.24701608848591</v>
      </c>
      <c r="M96" s="52">
        <f t="shared" si="8"/>
        <v>1038.199457832955</v>
      </c>
      <c r="N96" s="52">
        <f t="shared" si="9"/>
        <v>100130.67791837425</v>
      </c>
      <c r="O96" s="52">
        <f t="shared" si="10"/>
        <v>276265.94173936616</v>
      </c>
    </row>
    <row r="97" spans="10:15" x14ac:dyDescent="0.2">
      <c r="J97" s="54">
        <f t="shared" si="5"/>
        <v>90</v>
      </c>
      <c r="K97" s="55">
        <f t="shared" si="6"/>
        <v>1625.4464739214409</v>
      </c>
      <c r="L97" s="52">
        <f t="shared" si="7"/>
        <v>589.44919239881779</v>
      </c>
      <c r="M97" s="52">
        <f t="shared" si="8"/>
        <v>1035.9972815226231</v>
      </c>
      <c r="N97" s="52">
        <f t="shared" si="9"/>
        <v>101166.67519989687</v>
      </c>
      <c r="O97" s="52">
        <f t="shared" si="10"/>
        <v>275676.49254696735</v>
      </c>
    </row>
    <row r="98" spans="10:15" x14ac:dyDescent="0.2">
      <c r="J98" s="54">
        <f t="shared" si="5"/>
        <v>91</v>
      </c>
      <c r="K98" s="55">
        <f t="shared" si="6"/>
        <v>1625.4464739214409</v>
      </c>
      <c r="L98" s="52">
        <f t="shared" si="7"/>
        <v>591.65962687031333</v>
      </c>
      <c r="M98" s="52">
        <f t="shared" si="8"/>
        <v>1033.7868470511276</v>
      </c>
      <c r="N98" s="52">
        <f t="shared" si="9"/>
        <v>102200.462046948</v>
      </c>
      <c r="O98" s="52">
        <f t="shared" si="10"/>
        <v>275084.83292009705</v>
      </c>
    </row>
    <row r="99" spans="10:15" x14ac:dyDescent="0.2">
      <c r="J99" s="54">
        <f t="shared" si="5"/>
        <v>92</v>
      </c>
      <c r="K99" s="55">
        <f t="shared" si="6"/>
        <v>1625.4464739214409</v>
      </c>
      <c r="L99" s="52">
        <f t="shared" si="7"/>
        <v>593.87835047107706</v>
      </c>
      <c r="M99" s="52">
        <f t="shared" si="8"/>
        <v>1031.5681234503638</v>
      </c>
      <c r="N99" s="52">
        <f t="shared" si="9"/>
        <v>103232.03017039836</v>
      </c>
      <c r="O99" s="52">
        <f t="shared" si="10"/>
        <v>274490.95456962596</v>
      </c>
    </row>
    <row r="100" spans="10:15" x14ac:dyDescent="0.2">
      <c r="J100" s="54">
        <f t="shared" si="5"/>
        <v>93</v>
      </c>
      <c r="K100" s="55">
        <f t="shared" si="6"/>
        <v>1625.4464739214409</v>
      </c>
      <c r="L100" s="52">
        <f t="shared" si="7"/>
        <v>596.10539428534366</v>
      </c>
      <c r="M100" s="52">
        <f t="shared" si="8"/>
        <v>1029.3410796360972</v>
      </c>
      <c r="N100" s="52">
        <f t="shared" si="9"/>
        <v>104261.37125003446</v>
      </c>
      <c r="O100" s="52">
        <f t="shared" si="10"/>
        <v>273894.84917534061</v>
      </c>
    </row>
    <row r="101" spans="10:15" x14ac:dyDescent="0.2">
      <c r="J101" s="54">
        <f t="shared" si="5"/>
        <v>94</v>
      </c>
      <c r="K101" s="55">
        <f t="shared" si="6"/>
        <v>1625.4464739214409</v>
      </c>
      <c r="L101" s="52">
        <f t="shared" si="7"/>
        <v>598.34078951391371</v>
      </c>
      <c r="M101" s="52">
        <f t="shared" si="8"/>
        <v>1027.1056844075272</v>
      </c>
      <c r="N101" s="52">
        <f t="shared" si="9"/>
        <v>105288.47693444198</v>
      </c>
      <c r="O101" s="52">
        <f t="shared" si="10"/>
        <v>273296.50838582672</v>
      </c>
    </row>
    <row r="102" spans="10:15" x14ac:dyDescent="0.2">
      <c r="J102" s="54">
        <f t="shared" ref="J102:J165" si="11">J101+1</f>
        <v>95</v>
      </c>
      <c r="K102" s="55">
        <f t="shared" si="6"/>
        <v>1625.4464739214409</v>
      </c>
      <c r="L102" s="52">
        <f t="shared" si="7"/>
        <v>600.58456747459081</v>
      </c>
      <c r="M102" s="52">
        <f t="shared" si="8"/>
        <v>1024.8619064468501</v>
      </c>
      <c r="N102" s="52">
        <f t="shared" si="9"/>
        <v>106313.33884088883</v>
      </c>
      <c r="O102" s="52">
        <f t="shared" si="10"/>
        <v>272695.92381835211</v>
      </c>
    </row>
    <row r="103" spans="10:15" x14ac:dyDescent="0.2">
      <c r="J103" s="54">
        <f t="shared" si="11"/>
        <v>96</v>
      </c>
      <c r="K103" s="55">
        <f t="shared" si="6"/>
        <v>1625.4464739214409</v>
      </c>
      <c r="L103" s="52">
        <f t="shared" si="7"/>
        <v>602.83675960262053</v>
      </c>
      <c r="M103" s="52">
        <f t="shared" si="8"/>
        <v>1022.6097143188204</v>
      </c>
      <c r="N103" s="52">
        <f t="shared" si="9"/>
        <v>107335.94855520765</v>
      </c>
      <c r="O103" s="52">
        <f t="shared" si="10"/>
        <v>272093.08705874952</v>
      </c>
    </row>
    <row r="104" spans="10:15" x14ac:dyDescent="0.2">
      <c r="J104" s="54">
        <f t="shared" si="11"/>
        <v>97</v>
      </c>
      <c r="K104" s="55">
        <f t="shared" si="6"/>
        <v>1625.4464739214409</v>
      </c>
      <c r="L104" s="52">
        <f t="shared" si="7"/>
        <v>605.09739745113029</v>
      </c>
      <c r="M104" s="52">
        <f t="shared" si="8"/>
        <v>1020.3490764703106</v>
      </c>
      <c r="N104" s="52">
        <f t="shared" si="9"/>
        <v>108356.29763167797</v>
      </c>
      <c r="O104" s="52">
        <f t="shared" si="10"/>
        <v>271487.9896612984</v>
      </c>
    </row>
    <row r="105" spans="10:15" x14ac:dyDescent="0.2">
      <c r="J105" s="54">
        <f t="shared" si="11"/>
        <v>98</v>
      </c>
      <c r="K105" s="55">
        <f t="shared" si="6"/>
        <v>1625.4464739214409</v>
      </c>
      <c r="L105" s="52">
        <f t="shared" si="7"/>
        <v>607.36651269157187</v>
      </c>
      <c r="M105" s="52">
        <f t="shared" si="8"/>
        <v>1018.079961229869</v>
      </c>
      <c r="N105" s="52">
        <f t="shared" si="9"/>
        <v>109374.37759290784</v>
      </c>
      <c r="O105" s="52">
        <f t="shared" si="10"/>
        <v>270880.62314860686</v>
      </c>
    </row>
    <row r="106" spans="10:15" x14ac:dyDescent="0.2">
      <c r="J106" s="54">
        <f t="shared" si="11"/>
        <v>99</v>
      </c>
      <c r="K106" s="55">
        <f t="shared" si="6"/>
        <v>1625.4464739214409</v>
      </c>
      <c r="L106" s="52">
        <f t="shared" si="7"/>
        <v>609.64413711416523</v>
      </c>
      <c r="M106" s="52">
        <f t="shared" si="8"/>
        <v>1015.8023368072757</v>
      </c>
      <c r="N106" s="52">
        <f t="shared" si="9"/>
        <v>110390.17992971512</v>
      </c>
      <c r="O106" s="52">
        <f t="shared" si="10"/>
        <v>270270.97901149269</v>
      </c>
    </row>
    <row r="107" spans="10:15" x14ac:dyDescent="0.2">
      <c r="J107" s="54">
        <f t="shared" si="11"/>
        <v>100</v>
      </c>
      <c r="K107" s="55">
        <f t="shared" si="6"/>
        <v>1625.4464739214409</v>
      </c>
      <c r="L107" s="52">
        <f t="shared" si="7"/>
        <v>611.93030262834338</v>
      </c>
      <c r="M107" s="52">
        <f t="shared" si="8"/>
        <v>1013.5161712930975</v>
      </c>
      <c r="N107" s="52">
        <f t="shared" si="9"/>
        <v>111403.69610100822</v>
      </c>
      <c r="O107" s="52">
        <f t="shared" si="10"/>
        <v>269659.04870886437</v>
      </c>
    </row>
    <row r="108" spans="10:15" x14ac:dyDescent="0.2">
      <c r="J108" s="54">
        <f t="shared" si="11"/>
        <v>101</v>
      </c>
      <c r="K108" s="55">
        <f t="shared" si="6"/>
        <v>1625.4464739214409</v>
      </c>
      <c r="L108" s="52">
        <f t="shared" si="7"/>
        <v>614.2250412631995</v>
      </c>
      <c r="M108" s="52">
        <f t="shared" si="8"/>
        <v>1011.2214326582414</v>
      </c>
      <c r="N108" s="52">
        <f t="shared" si="9"/>
        <v>112414.91753366646</v>
      </c>
      <c r="O108" s="52">
        <f t="shared" si="10"/>
        <v>269044.82366760116</v>
      </c>
    </row>
    <row r="109" spans="10:15" x14ac:dyDescent="0.2">
      <c r="J109" s="54">
        <f t="shared" si="11"/>
        <v>102</v>
      </c>
      <c r="K109" s="55">
        <f t="shared" si="6"/>
        <v>1625.4464739214409</v>
      </c>
      <c r="L109" s="52">
        <f t="shared" si="7"/>
        <v>616.52838516793656</v>
      </c>
      <c r="M109" s="52">
        <f t="shared" si="8"/>
        <v>1008.9180887535043</v>
      </c>
      <c r="N109" s="52">
        <f t="shared" si="9"/>
        <v>113423.83562241997</v>
      </c>
      <c r="O109" s="52">
        <f t="shared" si="10"/>
        <v>268428.29528243322</v>
      </c>
    </row>
    <row r="110" spans="10:15" x14ac:dyDescent="0.2">
      <c r="J110" s="54">
        <f t="shared" si="11"/>
        <v>103</v>
      </c>
      <c r="K110" s="55">
        <f t="shared" si="6"/>
        <v>1625.4464739214409</v>
      </c>
      <c r="L110" s="52">
        <f t="shared" si="7"/>
        <v>618.8403666123163</v>
      </c>
      <c r="M110" s="52">
        <f t="shared" si="8"/>
        <v>1006.6061073091246</v>
      </c>
      <c r="N110" s="52">
        <f t="shared" si="9"/>
        <v>114430.44172972909</v>
      </c>
      <c r="O110" s="52">
        <f t="shared" si="10"/>
        <v>267809.45491582091</v>
      </c>
    </row>
    <row r="111" spans="10:15" x14ac:dyDescent="0.2">
      <c r="J111" s="54">
        <f t="shared" si="11"/>
        <v>104</v>
      </c>
      <c r="K111" s="55">
        <f t="shared" si="6"/>
        <v>1625.4464739214409</v>
      </c>
      <c r="L111" s="52">
        <f t="shared" si="7"/>
        <v>621.16101798711247</v>
      </c>
      <c r="M111" s="52">
        <f t="shared" si="8"/>
        <v>1004.2854559343284</v>
      </c>
      <c r="N111" s="52">
        <f t="shared" si="9"/>
        <v>115434.72718566342</v>
      </c>
      <c r="O111" s="52">
        <f t="shared" si="10"/>
        <v>267188.29389783379</v>
      </c>
    </row>
    <row r="112" spans="10:15" x14ac:dyDescent="0.2">
      <c r="J112" s="54">
        <f t="shared" si="11"/>
        <v>105</v>
      </c>
      <c r="K112" s="55">
        <f t="shared" si="6"/>
        <v>1625.4464739214409</v>
      </c>
      <c r="L112" s="52">
        <f t="shared" si="7"/>
        <v>623.49037180456423</v>
      </c>
      <c r="M112" s="52">
        <f t="shared" si="8"/>
        <v>1001.9561021168767</v>
      </c>
      <c r="N112" s="52">
        <f t="shared" si="9"/>
        <v>116436.6832877803</v>
      </c>
      <c r="O112" s="52">
        <f t="shared" si="10"/>
        <v>266564.80352602922</v>
      </c>
    </row>
    <row r="113" spans="10:15" x14ac:dyDescent="0.2">
      <c r="J113" s="54">
        <f t="shared" si="11"/>
        <v>106</v>
      </c>
      <c r="K113" s="55">
        <f t="shared" si="6"/>
        <v>1625.4464739214409</v>
      </c>
      <c r="L113" s="52">
        <f t="shared" si="7"/>
        <v>625.82846069883135</v>
      </c>
      <c r="M113" s="52">
        <f t="shared" si="8"/>
        <v>999.61801322260953</v>
      </c>
      <c r="N113" s="52">
        <f t="shared" si="9"/>
        <v>117436.30130100291</v>
      </c>
      <c r="O113" s="52">
        <f t="shared" si="10"/>
        <v>265938.97506533039</v>
      </c>
    </row>
    <row r="114" spans="10:15" x14ac:dyDescent="0.2">
      <c r="J114" s="54">
        <f t="shared" si="11"/>
        <v>107</v>
      </c>
      <c r="K114" s="55">
        <f t="shared" si="6"/>
        <v>1625.4464739214409</v>
      </c>
      <c r="L114" s="52">
        <f t="shared" si="7"/>
        <v>628.1753174264519</v>
      </c>
      <c r="M114" s="52">
        <f t="shared" si="8"/>
        <v>997.27115649498899</v>
      </c>
      <c r="N114" s="52">
        <f t="shared" si="9"/>
        <v>118433.5724574979</v>
      </c>
      <c r="O114" s="52">
        <f t="shared" si="10"/>
        <v>265310.79974790395</v>
      </c>
    </row>
    <row r="115" spans="10:15" x14ac:dyDescent="0.2">
      <c r="J115" s="54">
        <f t="shared" si="11"/>
        <v>108</v>
      </c>
      <c r="K115" s="55">
        <f t="shared" si="6"/>
        <v>1625.4464739214409</v>
      </c>
      <c r="L115" s="52">
        <f t="shared" si="7"/>
        <v>630.5309748668011</v>
      </c>
      <c r="M115" s="52">
        <f t="shared" si="8"/>
        <v>994.91549905463978</v>
      </c>
      <c r="N115" s="52">
        <f t="shared" si="9"/>
        <v>119428.48795655253</v>
      </c>
      <c r="O115" s="52">
        <f t="shared" si="10"/>
        <v>264680.26877303713</v>
      </c>
    </row>
    <row r="116" spans="10:15" x14ac:dyDescent="0.2">
      <c r="J116" s="54">
        <f t="shared" si="11"/>
        <v>109</v>
      </c>
      <c r="K116" s="55">
        <f t="shared" si="6"/>
        <v>1625.4464739214409</v>
      </c>
      <c r="L116" s="52">
        <f t="shared" si="7"/>
        <v>632.89546602255166</v>
      </c>
      <c r="M116" s="52">
        <f t="shared" si="8"/>
        <v>992.55100789888922</v>
      </c>
      <c r="N116" s="52">
        <f t="shared" si="9"/>
        <v>120421.03896445142</v>
      </c>
      <c r="O116" s="52">
        <f t="shared" si="10"/>
        <v>264047.37330701458</v>
      </c>
    </row>
    <row r="117" spans="10:15" x14ac:dyDescent="0.2">
      <c r="J117" s="54">
        <f t="shared" si="11"/>
        <v>110</v>
      </c>
      <c r="K117" s="55">
        <f t="shared" si="6"/>
        <v>1625.4464739214409</v>
      </c>
      <c r="L117" s="52">
        <f t="shared" si="7"/>
        <v>635.26882402013621</v>
      </c>
      <c r="M117" s="52">
        <f t="shared" si="8"/>
        <v>990.17764990130468</v>
      </c>
      <c r="N117" s="52">
        <f t="shared" si="9"/>
        <v>121411.21661435273</v>
      </c>
      <c r="O117" s="52">
        <f t="shared" si="10"/>
        <v>263412.10448299447</v>
      </c>
    </row>
    <row r="118" spans="10:15" x14ac:dyDescent="0.2">
      <c r="J118" s="54">
        <f t="shared" si="11"/>
        <v>111</v>
      </c>
      <c r="K118" s="55">
        <f t="shared" si="6"/>
        <v>1625.4464739214409</v>
      </c>
      <c r="L118" s="52">
        <f t="shared" si="7"/>
        <v>637.65108211021163</v>
      </c>
      <c r="M118" s="52">
        <f t="shared" si="8"/>
        <v>987.79539181122925</v>
      </c>
      <c r="N118" s="52">
        <f t="shared" si="9"/>
        <v>122399.01200616396</v>
      </c>
      <c r="O118" s="52">
        <f t="shared" si="10"/>
        <v>262774.45340088429</v>
      </c>
    </row>
    <row r="119" spans="10:15" x14ac:dyDescent="0.2">
      <c r="J119" s="54">
        <f t="shared" si="11"/>
        <v>112</v>
      </c>
      <c r="K119" s="55">
        <f t="shared" si="6"/>
        <v>1625.4464739214409</v>
      </c>
      <c r="L119" s="52">
        <f t="shared" si="7"/>
        <v>640.04227366812484</v>
      </c>
      <c r="M119" s="52">
        <f t="shared" si="8"/>
        <v>985.40420025331605</v>
      </c>
      <c r="N119" s="52">
        <f t="shared" si="9"/>
        <v>123384.41620641727</v>
      </c>
      <c r="O119" s="52">
        <f t="shared" si="10"/>
        <v>262134.41112721615</v>
      </c>
    </row>
    <row r="120" spans="10:15" x14ac:dyDescent="0.2">
      <c r="J120" s="54">
        <f t="shared" si="11"/>
        <v>113</v>
      </c>
      <c r="K120" s="55">
        <f t="shared" si="6"/>
        <v>1625.4464739214409</v>
      </c>
      <c r="L120" s="52">
        <f t="shared" si="7"/>
        <v>642.44243219438033</v>
      </c>
      <c r="M120" s="52">
        <f t="shared" si="8"/>
        <v>983.00404172706055</v>
      </c>
      <c r="N120" s="52">
        <f t="shared" si="9"/>
        <v>124367.42024814434</v>
      </c>
      <c r="O120" s="52">
        <f t="shared" si="10"/>
        <v>261491.96869502179</v>
      </c>
    </row>
    <row r="121" spans="10:15" x14ac:dyDescent="0.2">
      <c r="J121" s="54">
        <f t="shared" si="11"/>
        <v>114</v>
      </c>
      <c r="K121" s="55">
        <f t="shared" si="6"/>
        <v>1625.4464739214409</v>
      </c>
      <c r="L121" s="52">
        <f t="shared" si="7"/>
        <v>644.8515913151092</v>
      </c>
      <c r="M121" s="52">
        <f t="shared" si="8"/>
        <v>980.59488260633168</v>
      </c>
      <c r="N121" s="52">
        <f t="shared" si="9"/>
        <v>125348.01513075066</v>
      </c>
      <c r="O121" s="52">
        <f t="shared" si="10"/>
        <v>260847.11710370667</v>
      </c>
    </row>
    <row r="122" spans="10:15" x14ac:dyDescent="0.2">
      <c r="J122" s="54">
        <f t="shared" si="11"/>
        <v>115</v>
      </c>
      <c r="K122" s="55">
        <f t="shared" si="6"/>
        <v>1625.4464739214409</v>
      </c>
      <c r="L122" s="52">
        <f t="shared" si="7"/>
        <v>647.26978478254091</v>
      </c>
      <c r="M122" s="52">
        <f t="shared" si="8"/>
        <v>978.17668913889997</v>
      </c>
      <c r="N122" s="52">
        <f t="shared" si="9"/>
        <v>126326.19181988956</v>
      </c>
      <c r="O122" s="52">
        <f t="shared" si="10"/>
        <v>260199.84731892412</v>
      </c>
    </row>
    <row r="123" spans="10:15" x14ac:dyDescent="0.2">
      <c r="J123" s="54">
        <f t="shared" si="11"/>
        <v>116</v>
      </c>
      <c r="K123" s="55">
        <f t="shared" si="6"/>
        <v>1625.4464739214409</v>
      </c>
      <c r="L123" s="52">
        <f t="shared" si="7"/>
        <v>649.69704647547542</v>
      </c>
      <c r="M123" s="52">
        <f t="shared" si="8"/>
        <v>975.74942744596547</v>
      </c>
      <c r="N123" s="52">
        <f t="shared" si="9"/>
        <v>127301.94124733552</v>
      </c>
      <c r="O123" s="52">
        <f t="shared" si="10"/>
        <v>259550.15027244863</v>
      </c>
    </row>
    <row r="124" spans="10:15" x14ac:dyDescent="0.2">
      <c r="J124" s="54">
        <f t="shared" si="11"/>
        <v>117</v>
      </c>
      <c r="K124" s="55">
        <f t="shared" si="6"/>
        <v>1625.4464739214409</v>
      </c>
      <c r="L124" s="52">
        <f t="shared" si="7"/>
        <v>652.13341039975853</v>
      </c>
      <c r="M124" s="52">
        <f t="shared" si="8"/>
        <v>973.31306352168235</v>
      </c>
      <c r="N124" s="52">
        <f t="shared" si="9"/>
        <v>128275.2543108572</v>
      </c>
      <c r="O124" s="52">
        <f t="shared" si="10"/>
        <v>258898.01686204888</v>
      </c>
    </row>
    <row r="125" spans="10:15" x14ac:dyDescent="0.2">
      <c r="J125" s="54">
        <f t="shared" si="11"/>
        <v>118</v>
      </c>
      <c r="K125" s="55">
        <f t="shared" si="6"/>
        <v>1625.4464739214409</v>
      </c>
      <c r="L125" s="52">
        <f t="shared" si="7"/>
        <v>654.57891068875756</v>
      </c>
      <c r="M125" s="52">
        <f t="shared" si="8"/>
        <v>970.86756323268332</v>
      </c>
      <c r="N125" s="52">
        <f t="shared" si="9"/>
        <v>129246.12187408988</v>
      </c>
      <c r="O125" s="52">
        <f t="shared" si="10"/>
        <v>258243.43795136013</v>
      </c>
    </row>
    <row r="126" spans="10:15" x14ac:dyDescent="0.2">
      <c r="J126" s="54">
        <f t="shared" si="11"/>
        <v>119</v>
      </c>
      <c r="K126" s="55">
        <f t="shared" si="6"/>
        <v>1625.4464739214409</v>
      </c>
      <c r="L126" s="52">
        <f t="shared" si="7"/>
        <v>657.03358160384039</v>
      </c>
      <c r="M126" s="52">
        <f t="shared" si="8"/>
        <v>968.41289231760049</v>
      </c>
      <c r="N126" s="52">
        <f t="shared" si="9"/>
        <v>130214.53476640748</v>
      </c>
      <c r="O126" s="52">
        <f t="shared" si="10"/>
        <v>257586.40436975629</v>
      </c>
    </row>
    <row r="127" spans="10:15" x14ac:dyDescent="0.2">
      <c r="J127" s="54">
        <f t="shared" si="11"/>
        <v>120</v>
      </c>
      <c r="K127" s="55">
        <f t="shared" si="6"/>
        <v>1625.4464739214409</v>
      </c>
      <c r="L127" s="52">
        <f t="shared" si="7"/>
        <v>659.49745753485479</v>
      </c>
      <c r="M127" s="52">
        <f t="shared" si="8"/>
        <v>965.94901638658609</v>
      </c>
      <c r="N127" s="52">
        <f t="shared" si="9"/>
        <v>131180.48378279406</v>
      </c>
      <c r="O127" s="52">
        <f t="shared" si="10"/>
        <v>256926.90691222143</v>
      </c>
    </row>
    <row r="128" spans="10:15" x14ac:dyDescent="0.2">
      <c r="J128" s="54">
        <f t="shared" si="11"/>
        <v>121</v>
      </c>
      <c r="K128" s="55">
        <f t="shared" si="6"/>
        <v>1625.4464739214409</v>
      </c>
      <c r="L128" s="52">
        <f t="shared" si="7"/>
        <v>661.97057300061056</v>
      </c>
      <c r="M128" s="52">
        <f t="shared" si="8"/>
        <v>963.47590092083033</v>
      </c>
      <c r="N128" s="52">
        <f t="shared" si="9"/>
        <v>132143.9596837149</v>
      </c>
      <c r="O128" s="52">
        <f t="shared" si="10"/>
        <v>256264.93633922082</v>
      </c>
    </row>
    <row r="129" spans="10:15" x14ac:dyDescent="0.2">
      <c r="J129" s="54">
        <f t="shared" si="11"/>
        <v>122</v>
      </c>
      <c r="K129" s="55">
        <f t="shared" si="6"/>
        <v>1625.4464739214409</v>
      </c>
      <c r="L129" s="52">
        <f t="shared" si="7"/>
        <v>664.4529626493628</v>
      </c>
      <c r="M129" s="52">
        <f t="shared" si="8"/>
        <v>960.99351127207808</v>
      </c>
      <c r="N129" s="52">
        <f t="shared" si="9"/>
        <v>133104.95319498697</v>
      </c>
      <c r="O129" s="52">
        <f t="shared" si="10"/>
        <v>255600.48337657144</v>
      </c>
    </row>
    <row r="130" spans="10:15" x14ac:dyDescent="0.2">
      <c r="J130" s="54">
        <f t="shared" si="11"/>
        <v>123</v>
      </c>
      <c r="K130" s="55">
        <f t="shared" si="6"/>
        <v>1625.4464739214409</v>
      </c>
      <c r="L130" s="52">
        <f t="shared" si="7"/>
        <v>666.94466125929796</v>
      </c>
      <c r="M130" s="52">
        <f t="shared" si="8"/>
        <v>958.50181266214292</v>
      </c>
      <c r="N130" s="52">
        <f t="shared" si="9"/>
        <v>134063.45500764911</v>
      </c>
      <c r="O130" s="52">
        <f t="shared" si="10"/>
        <v>254933.53871531214</v>
      </c>
    </row>
    <row r="131" spans="10:15" x14ac:dyDescent="0.2">
      <c r="J131" s="54">
        <f t="shared" si="11"/>
        <v>124</v>
      </c>
      <c r="K131" s="55">
        <f t="shared" si="6"/>
        <v>1625.4464739214409</v>
      </c>
      <c r="L131" s="52">
        <f t="shared" si="7"/>
        <v>669.44570373902036</v>
      </c>
      <c r="M131" s="52">
        <f t="shared" si="8"/>
        <v>956.00077018242052</v>
      </c>
      <c r="N131" s="52">
        <f t="shared" si="9"/>
        <v>135019.45577783152</v>
      </c>
      <c r="O131" s="52">
        <f t="shared" si="10"/>
        <v>254264.09301157313</v>
      </c>
    </row>
    <row r="132" spans="10:15" x14ac:dyDescent="0.2">
      <c r="J132" s="54">
        <f t="shared" si="11"/>
        <v>125</v>
      </c>
      <c r="K132" s="55">
        <f t="shared" si="6"/>
        <v>1625.4464739214409</v>
      </c>
      <c r="L132" s="52">
        <f t="shared" si="7"/>
        <v>671.95612512804166</v>
      </c>
      <c r="M132" s="52">
        <f t="shared" si="8"/>
        <v>953.49034879339922</v>
      </c>
      <c r="N132" s="52">
        <f t="shared" si="9"/>
        <v>135972.94612662491</v>
      </c>
      <c r="O132" s="52">
        <f t="shared" si="10"/>
        <v>253592.13688644508</v>
      </c>
    </row>
    <row r="133" spans="10:15" x14ac:dyDescent="0.2">
      <c r="J133" s="54">
        <f t="shared" si="11"/>
        <v>126</v>
      </c>
      <c r="K133" s="55">
        <f t="shared" si="6"/>
        <v>1625.4464739214409</v>
      </c>
      <c r="L133" s="52">
        <f t="shared" si="7"/>
        <v>674.47596059727186</v>
      </c>
      <c r="M133" s="52">
        <f t="shared" si="8"/>
        <v>950.97051332416902</v>
      </c>
      <c r="N133" s="52">
        <f t="shared" si="9"/>
        <v>136923.91663994908</v>
      </c>
      <c r="O133" s="52">
        <f t="shared" si="10"/>
        <v>252917.6609258478</v>
      </c>
    </row>
    <row r="134" spans="10:15" x14ac:dyDescent="0.2">
      <c r="J134" s="54">
        <f t="shared" si="11"/>
        <v>127</v>
      </c>
      <c r="K134" s="55">
        <f t="shared" si="6"/>
        <v>1625.4464739214409</v>
      </c>
      <c r="L134" s="52">
        <f t="shared" si="7"/>
        <v>677.00524544951168</v>
      </c>
      <c r="M134" s="52">
        <f t="shared" si="8"/>
        <v>948.44122847192921</v>
      </c>
      <c r="N134" s="52">
        <f t="shared" si="9"/>
        <v>137872.35786842101</v>
      </c>
      <c r="O134" s="52">
        <f t="shared" si="10"/>
        <v>252240.65568039828</v>
      </c>
    </row>
    <row r="135" spans="10:15" x14ac:dyDescent="0.2">
      <c r="J135" s="54">
        <f t="shared" si="11"/>
        <v>128</v>
      </c>
      <c r="K135" s="55">
        <f t="shared" si="6"/>
        <v>1625.4464739214409</v>
      </c>
      <c r="L135" s="52">
        <f t="shared" si="7"/>
        <v>679.5440151199474</v>
      </c>
      <c r="M135" s="52">
        <f t="shared" si="8"/>
        <v>945.90245880149348</v>
      </c>
      <c r="N135" s="52">
        <f t="shared" si="9"/>
        <v>138818.2603272225</v>
      </c>
      <c r="O135" s="52">
        <f t="shared" si="10"/>
        <v>251561.11166527832</v>
      </c>
    </row>
    <row r="136" spans="10:15" x14ac:dyDescent="0.2">
      <c r="J136" s="54">
        <f t="shared" si="11"/>
        <v>129</v>
      </c>
      <c r="K136" s="55">
        <f t="shared" ref="K136:K199" si="12">IF(($C$9+1&gt;J136), $C$12, 0)</f>
        <v>1625.4464739214409</v>
      </c>
      <c r="L136" s="52">
        <f t="shared" ref="L136:L199" si="13">K136-M136</f>
        <v>682.09230517664719</v>
      </c>
      <c r="M136" s="52">
        <f t="shared" ref="M136:M199" si="14">O135*$C$10</f>
        <v>943.3541687447937</v>
      </c>
      <c r="N136" s="52">
        <f t="shared" ref="N136:N199" si="15">N135+M136</f>
        <v>139761.61449596728</v>
      </c>
      <c r="O136" s="52">
        <f t="shared" ref="O136:O199" si="16">O135-L136</f>
        <v>250879.01936010167</v>
      </c>
    </row>
    <row r="137" spans="10:15" x14ac:dyDescent="0.2">
      <c r="J137" s="54">
        <f t="shared" si="11"/>
        <v>130</v>
      </c>
      <c r="K137" s="55">
        <f t="shared" si="12"/>
        <v>1625.4464739214409</v>
      </c>
      <c r="L137" s="52">
        <f t="shared" si="13"/>
        <v>684.65015132105964</v>
      </c>
      <c r="M137" s="52">
        <f t="shared" si="14"/>
        <v>940.79632260038125</v>
      </c>
      <c r="N137" s="52">
        <f t="shared" si="15"/>
        <v>140702.41081856767</v>
      </c>
      <c r="O137" s="52">
        <f t="shared" si="16"/>
        <v>250194.36920878061</v>
      </c>
    </row>
    <row r="138" spans="10:15" x14ac:dyDescent="0.2">
      <c r="J138" s="54">
        <f t="shared" si="11"/>
        <v>131</v>
      </c>
      <c r="K138" s="55">
        <f t="shared" si="12"/>
        <v>1625.4464739214409</v>
      </c>
      <c r="L138" s="52">
        <f t="shared" si="13"/>
        <v>687.2175893885136</v>
      </c>
      <c r="M138" s="52">
        <f t="shared" si="14"/>
        <v>938.22888453292728</v>
      </c>
      <c r="N138" s="52">
        <f t="shared" si="15"/>
        <v>141640.63970310061</v>
      </c>
      <c r="O138" s="52">
        <f t="shared" si="16"/>
        <v>249507.1516193921</v>
      </c>
    </row>
    <row r="139" spans="10:15" x14ac:dyDescent="0.2">
      <c r="J139" s="54">
        <f t="shared" si="11"/>
        <v>132</v>
      </c>
      <c r="K139" s="55">
        <f t="shared" si="12"/>
        <v>1625.4464739214409</v>
      </c>
      <c r="L139" s="52">
        <f t="shared" si="13"/>
        <v>689.79465534872054</v>
      </c>
      <c r="M139" s="52">
        <f t="shared" si="14"/>
        <v>935.65181857272034</v>
      </c>
      <c r="N139" s="52">
        <f t="shared" si="15"/>
        <v>142576.29152167332</v>
      </c>
      <c r="O139" s="52">
        <f t="shared" si="16"/>
        <v>248817.35696404337</v>
      </c>
    </row>
    <row r="140" spans="10:15" x14ac:dyDescent="0.2">
      <c r="J140" s="54">
        <f t="shared" si="11"/>
        <v>133</v>
      </c>
      <c r="K140" s="55">
        <f t="shared" si="12"/>
        <v>1625.4464739214409</v>
      </c>
      <c r="L140" s="52">
        <f t="shared" si="13"/>
        <v>692.38138530627828</v>
      </c>
      <c r="M140" s="52">
        <f t="shared" si="14"/>
        <v>933.06508861516261</v>
      </c>
      <c r="N140" s="52">
        <f t="shared" si="15"/>
        <v>143509.35661028849</v>
      </c>
      <c r="O140" s="52">
        <f t="shared" si="16"/>
        <v>248124.9755787371</v>
      </c>
    </row>
    <row r="141" spans="10:15" x14ac:dyDescent="0.2">
      <c r="J141" s="54">
        <f t="shared" si="11"/>
        <v>134</v>
      </c>
      <c r="K141" s="55">
        <f t="shared" si="12"/>
        <v>1625.4464739214409</v>
      </c>
      <c r="L141" s="52">
        <f t="shared" si="13"/>
        <v>694.97781550117679</v>
      </c>
      <c r="M141" s="52">
        <f t="shared" si="14"/>
        <v>930.46865842026409</v>
      </c>
      <c r="N141" s="52">
        <f t="shared" si="15"/>
        <v>144439.82526870875</v>
      </c>
      <c r="O141" s="52">
        <f t="shared" si="16"/>
        <v>247429.99776323591</v>
      </c>
    </row>
    <row r="142" spans="10:15" x14ac:dyDescent="0.2">
      <c r="J142" s="54">
        <f t="shared" si="11"/>
        <v>135</v>
      </c>
      <c r="K142" s="55">
        <f t="shared" si="12"/>
        <v>1625.4464739214409</v>
      </c>
      <c r="L142" s="52">
        <f t="shared" si="13"/>
        <v>697.58398230930629</v>
      </c>
      <c r="M142" s="52">
        <f t="shared" si="14"/>
        <v>927.86249161213459</v>
      </c>
      <c r="N142" s="52">
        <f t="shared" si="15"/>
        <v>145367.6877603209</v>
      </c>
      <c r="O142" s="52">
        <f t="shared" si="16"/>
        <v>246732.41378092661</v>
      </c>
    </row>
    <row r="143" spans="10:15" x14ac:dyDescent="0.2">
      <c r="J143" s="54">
        <f t="shared" si="11"/>
        <v>136</v>
      </c>
      <c r="K143" s="55">
        <f t="shared" si="12"/>
        <v>1625.4464739214409</v>
      </c>
      <c r="L143" s="52">
        <f t="shared" si="13"/>
        <v>700.19992224296618</v>
      </c>
      <c r="M143" s="52">
        <f t="shared" si="14"/>
        <v>925.2465516784747</v>
      </c>
      <c r="N143" s="52">
        <f t="shared" si="15"/>
        <v>146292.93431199939</v>
      </c>
      <c r="O143" s="52">
        <f t="shared" si="16"/>
        <v>246032.21385868365</v>
      </c>
    </row>
    <row r="144" spans="10:15" x14ac:dyDescent="0.2">
      <c r="J144" s="54">
        <f t="shared" si="11"/>
        <v>137</v>
      </c>
      <c r="K144" s="55">
        <f t="shared" si="12"/>
        <v>1625.4464739214409</v>
      </c>
      <c r="L144" s="52">
        <f t="shared" si="13"/>
        <v>702.82567195137722</v>
      </c>
      <c r="M144" s="52">
        <f t="shared" si="14"/>
        <v>922.62080197006367</v>
      </c>
      <c r="N144" s="52">
        <f t="shared" si="15"/>
        <v>147215.55511396946</v>
      </c>
      <c r="O144" s="52">
        <f t="shared" si="16"/>
        <v>245329.38818673228</v>
      </c>
    </row>
    <row r="145" spans="10:15" x14ac:dyDescent="0.2">
      <c r="J145" s="54">
        <f t="shared" si="11"/>
        <v>138</v>
      </c>
      <c r="K145" s="55">
        <f t="shared" si="12"/>
        <v>1625.4464739214409</v>
      </c>
      <c r="L145" s="52">
        <f t="shared" si="13"/>
        <v>705.46126822119493</v>
      </c>
      <c r="M145" s="52">
        <f t="shared" si="14"/>
        <v>919.98520570024596</v>
      </c>
      <c r="N145" s="52">
        <f t="shared" si="15"/>
        <v>148135.5403196697</v>
      </c>
      <c r="O145" s="52">
        <f t="shared" si="16"/>
        <v>244623.92691851108</v>
      </c>
    </row>
    <row r="146" spans="10:15" x14ac:dyDescent="0.2">
      <c r="J146" s="54">
        <f t="shared" si="11"/>
        <v>139</v>
      </c>
      <c r="K146" s="55">
        <f t="shared" si="12"/>
        <v>1625.4464739214409</v>
      </c>
      <c r="L146" s="52">
        <f t="shared" si="13"/>
        <v>708.10674797702438</v>
      </c>
      <c r="M146" s="52">
        <f t="shared" si="14"/>
        <v>917.3397259444165</v>
      </c>
      <c r="N146" s="52">
        <f t="shared" si="15"/>
        <v>149052.88004561412</v>
      </c>
      <c r="O146" s="52">
        <f t="shared" si="16"/>
        <v>243915.82017053405</v>
      </c>
    </row>
    <row r="147" spans="10:15" x14ac:dyDescent="0.2">
      <c r="J147" s="54">
        <f t="shared" si="11"/>
        <v>140</v>
      </c>
      <c r="K147" s="55">
        <f t="shared" si="12"/>
        <v>1625.4464739214409</v>
      </c>
      <c r="L147" s="52">
        <f t="shared" si="13"/>
        <v>710.76214828193827</v>
      </c>
      <c r="M147" s="52">
        <f t="shared" si="14"/>
        <v>914.68432563950262</v>
      </c>
      <c r="N147" s="52">
        <f t="shared" si="15"/>
        <v>149967.56437125363</v>
      </c>
      <c r="O147" s="52">
        <f t="shared" si="16"/>
        <v>243205.05802225211</v>
      </c>
    </row>
    <row r="148" spans="10:15" x14ac:dyDescent="0.2">
      <c r="J148" s="54">
        <f t="shared" si="11"/>
        <v>141</v>
      </c>
      <c r="K148" s="55">
        <f t="shared" si="12"/>
        <v>1625.4464739214409</v>
      </c>
      <c r="L148" s="52">
        <f t="shared" si="13"/>
        <v>713.42750633799551</v>
      </c>
      <c r="M148" s="52">
        <f t="shared" si="14"/>
        <v>912.01896758344537</v>
      </c>
      <c r="N148" s="52">
        <f t="shared" si="15"/>
        <v>150879.58333883708</v>
      </c>
      <c r="O148" s="52">
        <f t="shared" si="16"/>
        <v>242491.63051591412</v>
      </c>
    </row>
    <row r="149" spans="10:15" x14ac:dyDescent="0.2">
      <c r="J149" s="54">
        <f t="shared" si="11"/>
        <v>142</v>
      </c>
      <c r="K149" s="55">
        <f t="shared" si="12"/>
        <v>1625.4464739214409</v>
      </c>
      <c r="L149" s="52">
        <f t="shared" si="13"/>
        <v>716.10285948676301</v>
      </c>
      <c r="M149" s="52">
        <f t="shared" si="14"/>
        <v>909.34361443467787</v>
      </c>
      <c r="N149" s="52">
        <f t="shared" si="15"/>
        <v>151788.92695327176</v>
      </c>
      <c r="O149" s="52">
        <f t="shared" si="16"/>
        <v>241775.52765642735</v>
      </c>
    </row>
    <row r="150" spans="10:15" x14ac:dyDescent="0.2">
      <c r="J150" s="54">
        <f t="shared" si="11"/>
        <v>143</v>
      </c>
      <c r="K150" s="55">
        <f t="shared" si="12"/>
        <v>1625.4464739214409</v>
      </c>
      <c r="L150" s="52">
        <f t="shared" si="13"/>
        <v>718.78824520983835</v>
      </c>
      <c r="M150" s="52">
        <f t="shared" si="14"/>
        <v>906.65822871160253</v>
      </c>
      <c r="N150" s="52">
        <f t="shared" si="15"/>
        <v>152695.58518198336</v>
      </c>
      <c r="O150" s="52">
        <f t="shared" si="16"/>
        <v>241056.73941121751</v>
      </c>
    </row>
    <row r="151" spans="10:15" x14ac:dyDescent="0.2">
      <c r="J151" s="54">
        <f t="shared" si="11"/>
        <v>144</v>
      </c>
      <c r="K151" s="55">
        <f t="shared" si="12"/>
        <v>1625.4464739214409</v>
      </c>
      <c r="L151" s="52">
        <f t="shared" si="13"/>
        <v>721.48370112937528</v>
      </c>
      <c r="M151" s="52">
        <f t="shared" si="14"/>
        <v>903.96277279206561</v>
      </c>
      <c r="N151" s="52">
        <f t="shared" si="15"/>
        <v>153599.54795477542</v>
      </c>
      <c r="O151" s="52">
        <f t="shared" si="16"/>
        <v>240335.25571008812</v>
      </c>
    </row>
    <row r="152" spans="10:15" x14ac:dyDescent="0.2">
      <c r="J152" s="54">
        <f t="shared" si="11"/>
        <v>145</v>
      </c>
      <c r="K152" s="55">
        <f t="shared" si="12"/>
        <v>1625.4464739214409</v>
      </c>
      <c r="L152" s="52">
        <f t="shared" si="13"/>
        <v>724.1892650086105</v>
      </c>
      <c r="M152" s="52">
        <f t="shared" si="14"/>
        <v>901.25720891283038</v>
      </c>
      <c r="N152" s="52">
        <f t="shared" si="15"/>
        <v>154500.80516368826</v>
      </c>
      <c r="O152" s="52">
        <f t="shared" si="16"/>
        <v>239611.06644507952</v>
      </c>
    </row>
    <row r="153" spans="10:15" x14ac:dyDescent="0.2">
      <c r="J153" s="54">
        <f t="shared" si="11"/>
        <v>146</v>
      </c>
      <c r="K153" s="55">
        <f t="shared" si="12"/>
        <v>1625.4464739214409</v>
      </c>
      <c r="L153" s="52">
        <f t="shared" si="13"/>
        <v>726.90497475239272</v>
      </c>
      <c r="M153" s="52">
        <f t="shared" si="14"/>
        <v>898.54149916904817</v>
      </c>
      <c r="N153" s="52">
        <f t="shared" si="15"/>
        <v>155399.34666285731</v>
      </c>
      <c r="O153" s="52">
        <f t="shared" si="16"/>
        <v>238884.16147032712</v>
      </c>
    </row>
    <row r="154" spans="10:15" x14ac:dyDescent="0.2">
      <c r="J154" s="54">
        <f t="shared" si="11"/>
        <v>147</v>
      </c>
      <c r="K154" s="55">
        <f t="shared" si="12"/>
        <v>1625.4464739214409</v>
      </c>
      <c r="L154" s="52">
        <f t="shared" si="13"/>
        <v>729.63086840771427</v>
      </c>
      <c r="M154" s="52">
        <f t="shared" si="14"/>
        <v>895.81560551372661</v>
      </c>
      <c r="N154" s="52">
        <f t="shared" si="15"/>
        <v>156295.16226837103</v>
      </c>
      <c r="O154" s="52">
        <f t="shared" si="16"/>
        <v>238154.5306019194</v>
      </c>
    </row>
    <row r="155" spans="10:15" x14ac:dyDescent="0.2">
      <c r="J155" s="54">
        <f t="shared" si="11"/>
        <v>148</v>
      </c>
      <c r="K155" s="55">
        <f t="shared" si="12"/>
        <v>1625.4464739214409</v>
      </c>
      <c r="L155" s="52">
        <f t="shared" si="13"/>
        <v>732.36698416424315</v>
      </c>
      <c r="M155" s="52">
        <f t="shared" si="14"/>
        <v>893.07948975719773</v>
      </c>
      <c r="N155" s="52">
        <f t="shared" si="15"/>
        <v>157188.24175812822</v>
      </c>
      <c r="O155" s="52">
        <f t="shared" si="16"/>
        <v>237422.16361775514</v>
      </c>
    </row>
    <row r="156" spans="10:15" x14ac:dyDescent="0.2">
      <c r="J156" s="54">
        <f t="shared" si="11"/>
        <v>149</v>
      </c>
      <c r="K156" s="55">
        <f t="shared" si="12"/>
        <v>1625.4464739214409</v>
      </c>
      <c r="L156" s="52">
        <f t="shared" si="13"/>
        <v>735.11336035485908</v>
      </c>
      <c r="M156" s="52">
        <f t="shared" si="14"/>
        <v>890.3331135665818</v>
      </c>
      <c r="N156" s="52">
        <f t="shared" si="15"/>
        <v>158078.57487169481</v>
      </c>
      <c r="O156" s="52">
        <f t="shared" si="16"/>
        <v>236687.05025740029</v>
      </c>
    </row>
    <row r="157" spans="10:15" x14ac:dyDescent="0.2">
      <c r="J157" s="54">
        <f t="shared" si="11"/>
        <v>150</v>
      </c>
      <c r="K157" s="55">
        <f t="shared" si="12"/>
        <v>1625.4464739214409</v>
      </c>
      <c r="L157" s="52">
        <f t="shared" si="13"/>
        <v>737.87003545618984</v>
      </c>
      <c r="M157" s="52">
        <f t="shared" si="14"/>
        <v>887.57643846525104</v>
      </c>
      <c r="N157" s="52">
        <f t="shared" si="15"/>
        <v>158966.15131016006</v>
      </c>
      <c r="O157" s="52">
        <f t="shared" si="16"/>
        <v>235949.18022194409</v>
      </c>
    </row>
    <row r="158" spans="10:15" x14ac:dyDescent="0.2">
      <c r="J158" s="54">
        <f t="shared" si="11"/>
        <v>151</v>
      </c>
      <c r="K158" s="55">
        <f t="shared" si="12"/>
        <v>1625.4464739214409</v>
      </c>
      <c r="L158" s="52">
        <f t="shared" si="13"/>
        <v>740.63704808915054</v>
      </c>
      <c r="M158" s="52">
        <f t="shared" si="14"/>
        <v>884.80942583229034</v>
      </c>
      <c r="N158" s="52">
        <f t="shared" si="15"/>
        <v>159850.96073599235</v>
      </c>
      <c r="O158" s="52">
        <f t="shared" si="16"/>
        <v>235208.54317385494</v>
      </c>
    </row>
    <row r="159" spans="10:15" x14ac:dyDescent="0.2">
      <c r="J159" s="54">
        <f t="shared" si="11"/>
        <v>152</v>
      </c>
      <c r="K159" s="55">
        <f t="shared" si="12"/>
        <v>1625.4464739214409</v>
      </c>
      <c r="L159" s="52">
        <f t="shared" si="13"/>
        <v>743.41443701948492</v>
      </c>
      <c r="M159" s="52">
        <f t="shared" si="14"/>
        <v>882.03203690195596</v>
      </c>
      <c r="N159" s="52">
        <f t="shared" si="15"/>
        <v>160732.9927728943</v>
      </c>
      <c r="O159" s="52">
        <f t="shared" si="16"/>
        <v>234465.12873683544</v>
      </c>
    </row>
    <row r="160" spans="10:15" x14ac:dyDescent="0.2">
      <c r="J160" s="54">
        <f t="shared" si="11"/>
        <v>153</v>
      </c>
      <c r="K160" s="55">
        <f t="shared" si="12"/>
        <v>1625.4464739214409</v>
      </c>
      <c r="L160" s="52">
        <f t="shared" si="13"/>
        <v>746.20224115830797</v>
      </c>
      <c r="M160" s="52">
        <f t="shared" si="14"/>
        <v>879.24423276313291</v>
      </c>
      <c r="N160" s="52">
        <f t="shared" si="15"/>
        <v>161612.23700565743</v>
      </c>
      <c r="O160" s="52">
        <f t="shared" si="16"/>
        <v>233718.92649567712</v>
      </c>
    </row>
    <row r="161" spans="10:15" x14ac:dyDescent="0.2">
      <c r="J161" s="54">
        <f t="shared" si="11"/>
        <v>154</v>
      </c>
      <c r="K161" s="55">
        <f t="shared" si="12"/>
        <v>1625.4464739214409</v>
      </c>
      <c r="L161" s="52">
        <f t="shared" si="13"/>
        <v>749.00049956265173</v>
      </c>
      <c r="M161" s="52">
        <f t="shared" si="14"/>
        <v>876.44597435878916</v>
      </c>
      <c r="N161" s="52">
        <f t="shared" si="15"/>
        <v>162488.68298001622</v>
      </c>
      <c r="O161" s="52">
        <f t="shared" si="16"/>
        <v>232969.92599611447</v>
      </c>
    </row>
    <row r="162" spans="10:15" x14ac:dyDescent="0.2">
      <c r="J162" s="54">
        <f t="shared" si="11"/>
        <v>155</v>
      </c>
      <c r="K162" s="55">
        <f t="shared" si="12"/>
        <v>1625.4464739214409</v>
      </c>
      <c r="L162" s="52">
        <f t="shared" si="13"/>
        <v>751.80925143601166</v>
      </c>
      <c r="M162" s="52">
        <f t="shared" si="14"/>
        <v>873.63722248542922</v>
      </c>
      <c r="N162" s="52">
        <f t="shared" si="15"/>
        <v>163362.32020250167</v>
      </c>
      <c r="O162" s="52">
        <f t="shared" si="16"/>
        <v>232218.11674467847</v>
      </c>
    </row>
    <row r="163" spans="10:15" x14ac:dyDescent="0.2">
      <c r="J163" s="54">
        <f t="shared" si="11"/>
        <v>156</v>
      </c>
      <c r="K163" s="55">
        <f t="shared" si="12"/>
        <v>1625.4464739214409</v>
      </c>
      <c r="L163" s="52">
        <f t="shared" si="13"/>
        <v>754.62853612889671</v>
      </c>
      <c r="M163" s="52">
        <f t="shared" si="14"/>
        <v>870.81793779254417</v>
      </c>
      <c r="N163" s="52">
        <f t="shared" si="15"/>
        <v>164233.13814029421</v>
      </c>
      <c r="O163" s="52">
        <f t="shared" si="16"/>
        <v>231463.48820854956</v>
      </c>
    </row>
    <row r="164" spans="10:15" x14ac:dyDescent="0.2">
      <c r="J164" s="54">
        <f t="shared" si="11"/>
        <v>157</v>
      </c>
      <c r="K164" s="55">
        <f t="shared" si="12"/>
        <v>1625.4464739214409</v>
      </c>
      <c r="L164" s="52">
        <f t="shared" si="13"/>
        <v>757.45839313938006</v>
      </c>
      <c r="M164" s="52">
        <f t="shared" si="14"/>
        <v>867.98808078206082</v>
      </c>
      <c r="N164" s="52">
        <f t="shared" si="15"/>
        <v>165101.12622107627</v>
      </c>
      <c r="O164" s="52">
        <f t="shared" si="16"/>
        <v>230706.02981541018</v>
      </c>
    </row>
    <row r="165" spans="10:15" x14ac:dyDescent="0.2">
      <c r="J165" s="54">
        <f t="shared" si="11"/>
        <v>158</v>
      </c>
      <c r="K165" s="55">
        <f t="shared" si="12"/>
        <v>1625.4464739214409</v>
      </c>
      <c r="L165" s="52">
        <f t="shared" si="13"/>
        <v>760.29886211365272</v>
      </c>
      <c r="M165" s="52">
        <f t="shared" si="14"/>
        <v>865.14761180778817</v>
      </c>
      <c r="N165" s="52">
        <f t="shared" si="15"/>
        <v>165966.27383288406</v>
      </c>
      <c r="O165" s="52">
        <f t="shared" si="16"/>
        <v>229945.73095329653</v>
      </c>
    </row>
    <row r="166" spans="10:15" x14ac:dyDescent="0.2">
      <c r="J166" s="54">
        <f t="shared" ref="J166:J229" si="17">J165+1</f>
        <v>159</v>
      </c>
      <c r="K166" s="55">
        <f t="shared" si="12"/>
        <v>1625.4464739214409</v>
      </c>
      <c r="L166" s="52">
        <f t="shared" si="13"/>
        <v>763.14998284657895</v>
      </c>
      <c r="M166" s="52">
        <f t="shared" si="14"/>
        <v>862.29649107486193</v>
      </c>
      <c r="N166" s="52">
        <f t="shared" si="15"/>
        <v>166828.57032395893</v>
      </c>
      <c r="O166" s="52">
        <f t="shared" si="16"/>
        <v>229182.58097044996</v>
      </c>
    </row>
    <row r="167" spans="10:15" x14ac:dyDescent="0.2">
      <c r="J167" s="54">
        <f t="shared" si="17"/>
        <v>160</v>
      </c>
      <c r="K167" s="55">
        <f t="shared" si="12"/>
        <v>1625.4464739214409</v>
      </c>
      <c r="L167" s="52">
        <f t="shared" si="13"/>
        <v>766.01179528225362</v>
      </c>
      <c r="M167" s="52">
        <f t="shared" si="14"/>
        <v>859.43467863918727</v>
      </c>
      <c r="N167" s="52">
        <f t="shared" si="15"/>
        <v>167688.00500259813</v>
      </c>
      <c r="O167" s="52">
        <f t="shared" si="16"/>
        <v>228416.56917516771</v>
      </c>
    </row>
    <row r="168" spans="10:15" x14ac:dyDescent="0.2">
      <c r="J168" s="54">
        <f t="shared" si="17"/>
        <v>161</v>
      </c>
      <c r="K168" s="55">
        <f t="shared" si="12"/>
        <v>1625.4464739214409</v>
      </c>
      <c r="L168" s="52">
        <f t="shared" si="13"/>
        <v>768.88433951456204</v>
      </c>
      <c r="M168" s="52">
        <f t="shared" si="14"/>
        <v>856.56213440687884</v>
      </c>
      <c r="N168" s="52">
        <f t="shared" si="15"/>
        <v>168544.56713700501</v>
      </c>
      <c r="O168" s="52">
        <f t="shared" si="16"/>
        <v>227647.68483565314</v>
      </c>
    </row>
    <row r="169" spans="10:15" x14ac:dyDescent="0.2">
      <c r="J169" s="54">
        <f t="shared" si="17"/>
        <v>162</v>
      </c>
      <c r="K169" s="55">
        <f t="shared" si="12"/>
        <v>1625.4464739214409</v>
      </c>
      <c r="L169" s="52">
        <f t="shared" si="13"/>
        <v>771.76765578774166</v>
      </c>
      <c r="M169" s="52">
        <f t="shared" si="14"/>
        <v>853.67881813369922</v>
      </c>
      <c r="N169" s="52">
        <f t="shared" si="15"/>
        <v>169398.2459551387</v>
      </c>
      <c r="O169" s="52">
        <f t="shared" si="16"/>
        <v>226875.91717986541</v>
      </c>
    </row>
    <row r="170" spans="10:15" x14ac:dyDescent="0.2">
      <c r="J170" s="54">
        <f t="shared" si="17"/>
        <v>163</v>
      </c>
      <c r="K170" s="55">
        <f t="shared" si="12"/>
        <v>1625.4464739214409</v>
      </c>
      <c r="L170" s="52">
        <f t="shared" si="13"/>
        <v>774.66178449694564</v>
      </c>
      <c r="M170" s="52">
        <f t="shared" si="14"/>
        <v>850.78468942449524</v>
      </c>
      <c r="N170" s="52">
        <f t="shared" si="15"/>
        <v>170249.0306445632</v>
      </c>
      <c r="O170" s="52">
        <f t="shared" si="16"/>
        <v>226101.25539536847</v>
      </c>
    </row>
    <row r="171" spans="10:15" x14ac:dyDescent="0.2">
      <c r="J171" s="54">
        <f t="shared" si="17"/>
        <v>164</v>
      </c>
      <c r="K171" s="55">
        <f t="shared" si="12"/>
        <v>1625.4464739214409</v>
      </c>
      <c r="L171" s="52">
        <f t="shared" si="13"/>
        <v>777.5667661888092</v>
      </c>
      <c r="M171" s="52">
        <f t="shared" si="14"/>
        <v>847.87970773263169</v>
      </c>
      <c r="N171" s="52">
        <f t="shared" si="15"/>
        <v>171096.91035229585</v>
      </c>
      <c r="O171" s="52">
        <f t="shared" si="16"/>
        <v>225323.68862917967</v>
      </c>
    </row>
    <row r="172" spans="10:15" x14ac:dyDescent="0.2">
      <c r="J172" s="54">
        <f t="shared" si="17"/>
        <v>165</v>
      </c>
      <c r="K172" s="55">
        <f t="shared" si="12"/>
        <v>1625.4464739214409</v>
      </c>
      <c r="L172" s="52">
        <f t="shared" si="13"/>
        <v>780.48264156201719</v>
      </c>
      <c r="M172" s="52">
        <f t="shared" si="14"/>
        <v>844.96383235942369</v>
      </c>
      <c r="N172" s="52">
        <f t="shared" si="15"/>
        <v>171941.87418465526</v>
      </c>
      <c r="O172" s="52">
        <f t="shared" si="16"/>
        <v>224543.20598761766</v>
      </c>
    </row>
    <row r="173" spans="10:15" x14ac:dyDescent="0.2">
      <c r="J173" s="54">
        <f t="shared" si="17"/>
        <v>166</v>
      </c>
      <c r="K173" s="55">
        <f t="shared" si="12"/>
        <v>1625.4464739214409</v>
      </c>
      <c r="L173" s="52">
        <f t="shared" si="13"/>
        <v>783.40945146787465</v>
      </c>
      <c r="M173" s="52">
        <f t="shared" si="14"/>
        <v>842.03702245356624</v>
      </c>
      <c r="N173" s="52">
        <f t="shared" si="15"/>
        <v>172783.91120710882</v>
      </c>
      <c r="O173" s="52">
        <f t="shared" si="16"/>
        <v>223759.79653614978</v>
      </c>
    </row>
    <row r="174" spans="10:15" x14ac:dyDescent="0.2">
      <c r="J174" s="54">
        <f t="shared" si="17"/>
        <v>167</v>
      </c>
      <c r="K174" s="55">
        <f t="shared" si="12"/>
        <v>1625.4464739214409</v>
      </c>
      <c r="L174" s="52">
        <f t="shared" si="13"/>
        <v>786.34723691087925</v>
      </c>
      <c r="M174" s="52">
        <f t="shared" si="14"/>
        <v>839.09923701056164</v>
      </c>
      <c r="N174" s="52">
        <f t="shared" si="15"/>
        <v>173623.01044411937</v>
      </c>
      <c r="O174" s="52">
        <f t="shared" si="16"/>
        <v>222973.44929923888</v>
      </c>
    </row>
    <row r="175" spans="10:15" x14ac:dyDescent="0.2">
      <c r="J175" s="54">
        <f t="shared" si="17"/>
        <v>168</v>
      </c>
      <c r="K175" s="55">
        <f t="shared" si="12"/>
        <v>1625.4464739214409</v>
      </c>
      <c r="L175" s="52">
        <f t="shared" si="13"/>
        <v>789.29603904929513</v>
      </c>
      <c r="M175" s="52">
        <f t="shared" si="14"/>
        <v>836.15043487214575</v>
      </c>
      <c r="N175" s="52">
        <f t="shared" si="15"/>
        <v>174459.1608789915</v>
      </c>
      <c r="O175" s="52">
        <f t="shared" si="16"/>
        <v>222184.1532601896</v>
      </c>
    </row>
    <row r="176" spans="10:15" x14ac:dyDescent="0.2">
      <c r="J176" s="54">
        <f t="shared" si="17"/>
        <v>169</v>
      </c>
      <c r="K176" s="55">
        <f t="shared" si="12"/>
        <v>1625.4464739214409</v>
      </c>
      <c r="L176" s="52">
        <f t="shared" si="13"/>
        <v>792.25589919572985</v>
      </c>
      <c r="M176" s="52">
        <f t="shared" si="14"/>
        <v>833.19057472571103</v>
      </c>
      <c r="N176" s="52">
        <f t="shared" si="15"/>
        <v>175292.35145371722</v>
      </c>
      <c r="O176" s="52">
        <f t="shared" si="16"/>
        <v>221391.89736099387</v>
      </c>
    </row>
    <row r="177" spans="10:15" x14ac:dyDescent="0.2">
      <c r="J177" s="54">
        <f t="shared" si="17"/>
        <v>170</v>
      </c>
      <c r="K177" s="55">
        <f t="shared" si="12"/>
        <v>1625.4464739214409</v>
      </c>
      <c r="L177" s="52">
        <f t="shared" si="13"/>
        <v>795.22685881771395</v>
      </c>
      <c r="M177" s="52">
        <f t="shared" si="14"/>
        <v>830.21961510372694</v>
      </c>
      <c r="N177" s="52">
        <f t="shared" si="15"/>
        <v>176122.57106882095</v>
      </c>
      <c r="O177" s="52">
        <f t="shared" si="16"/>
        <v>220596.67050217616</v>
      </c>
    </row>
    <row r="178" spans="10:15" x14ac:dyDescent="0.2">
      <c r="J178" s="54">
        <f t="shared" si="17"/>
        <v>171</v>
      </c>
      <c r="K178" s="55">
        <f t="shared" si="12"/>
        <v>1625.4464739214409</v>
      </c>
      <c r="L178" s="52">
        <f t="shared" si="13"/>
        <v>798.20895953828028</v>
      </c>
      <c r="M178" s="52">
        <f t="shared" si="14"/>
        <v>827.2375143831606</v>
      </c>
      <c r="N178" s="52">
        <f t="shared" si="15"/>
        <v>176949.80858320411</v>
      </c>
      <c r="O178" s="52">
        <f t="shared" si="16"/>
        <v>219798.46154263787</v>
      </c>
    </row>
    <row r="179" spans="10:15" x14ac:dyDescent="0.2">
      <c r="J179" s="54">
        <f t="shared" si="17"/>
        <v>172</v>
      </c>
      <c r="K179" s="55">
        <f t="shared" si="12"/>
        <v>1625.4464739214409</v>
      </c>
      <c r="L179" s="52">
        <f t="shared" si="13"/>
        <v>801.20224313654887</v>
      </c>
      <c r="M179" s="52">
        <f t="shared" si="14"/>
        <v>824.24423078489201</v>
      </c>
      <c r="N179" s="52">
        <f t="shared" si="15"/>
        <v>177774.05281398899</v>
      </c>
      <c r="O179" s="52">
        <f t="shared" si="16"/>
        <v>218997.25929950131</v>
      </c>
    </row>
    <row r="180" spans="10:15" x14ac:dyDescent="0.2">
      <c r="J180" s="54">
        <f t="shared" si="17"/>
        <v>173</v>
      </c>
      <c r="K180" s="55">
        <f t="shared" si="12"/>
        <v>1625.4464739214409</v>
      </c>
      <c r="L180" s="52">
        <f t="shared" si="13"/>
        <v>804.20675154831099</v>
      </c>
      <c r="M180" s="52">
        <f t="shared" si="14"/>
        <v>821.23972237312989</v>
      </c>
      <c r="N180" s="52">
        <f t="shared" si="15"/>
        <v>178595.29253636213</v>
      </c>
      <c r="O180" s="52">
        <f t="shared" si="16"/>
        <v>218193.052547953</v>
      </c>
    </row>
    <row r="181" spans="10:15" x14ac:dyDescent="0.2">
      <c r="J181" s="54">
        <f t="shared" si="17"/>
        <v>174</v>
      </c>
      <c r="K181" s="55">
        <f t="shared" si="12"/>
        <v>1625.4464739214409</v>
      </c>
      <c r="L181" s="52">
        <f t="shared" si="13"/>
        <v>807.22252686661716</v>
      </c>
      <c r="M181" s="52">
        <f t="shared" si="14"/>
        <v>818.22394705482373</v>
      </c>
      <c r="N181" s="52">
        <f t="shared" si="15"/>
        <v>179413.51648341696</v>
      </c>
      <c r="O181" s="52">
        <f t="shared" si="16"/>
        <v>217385.83002108638</v>
      </c>
    </row>
    <row r="182" spans="10:15" x14ac:dyDescent="0.2">
      <c r="J182" s="54">
        <f t="shared" si="17"/>
        <v>175</v>
      </c>
      <c r="K182" s="55">
        <f t="shared" si="12"/>
        <v>1625.4464739214409</v>
      </c>
      <c r="L182" s="52">
        <f t="shared" si="13"/>
        <v>810.24961134236696</v>
      </c>
      <c r="M182" s="52">
        <f t="shared" si="14"/>
        <v>815.19686257907392</v>
      </c>
      <c r="N182" s="52">
        <f t="shared" si="15"/>
        <v>180228.71334599602</v>
      </c>
      <c r="O182" s="52">
        <f t="shared" si="16"/>
        <v>216575.58040974403</v>
      </c>
    </row>
    <row r="183" spans="10:15" x14ac:dyDescent="0.2">
      <c r="J183" s="54">
        <f t="shared" si="17"/>
        <v>176</v>
      </c>
      <c r="K183" s="55">
        <f t="shared" si="12"/>
        <v>1625.4464739214409</v>
      </c>
      <c r="L183" s="52">
        <f t="shared" si="13"/>
        <v>813.28804738490078</v>
      </c>
      <c r="M183" s="52">
        <f t="shared" si="14"/>
        <v>812.15842653654011</v>
      </c>
      <c r="N183" s="52">
        <f t="shared" si="15"/>
        <v>181040.87177253256</v>
      </c>
      <c r="O183" s="52">
        <f t="shared" si="16"/>
        <v>215762.29236235912</v>
      </c>
    </row>
    <row r="184" spans="10:15" x14ac:dyDescent="0.2">
      <c r="J184" s="54">
        <f t="shared" si="17"/>
        <v>177</v>
      </c>
      <c r="K184" s="55">
        <f t="shared" si="12"/>
        <v>1625.4464739214409</v>
      </c>
      <c r="L184" s="52">
        <f t="shared" si="13"/>
        <v>816.33787756259426</v>
      </c>
      <c r="M184" s="52">
        <f t="shared" si="14"/>
        <v>809.10859635884663</v>
      </c>
      <c r="N184" s="52">
        <f t="shared" si="15"/>
        <v>181849.98036889141</v>
      </c>
      <c r="O184" s="52">
        <f t="shared" si="16"/>
        <v>214945.95448479653</v>
      </c>
    </row>
    <row r="185" spans="10:15" x14ac:dyDescent="0.2">
      <c r="J185" s="54">
        <f t="shared" si="17"/>
        <v>178</v>
      </c>
      <c r="K185" s="55">
        <f t="shared" si="12"/>
        <v>1625.4464739214409</v>
      </c>
      <c r="L185" s="52">
        <f t="shared" si="13"/>
        <v>819.39914460345392</v>
      </c>
      <c r="M185" s="52">
        <f t="shared" si="14"/>
        <v>806.04732931798696</v>
      </c>
      <c r="N185" s="52">
        <f t="shared" si="15"/>
        <v>182656.02769820939</v>
      </c>
      <c r="O185" s="52">
        <f t="shared" si="16"/>
        <v>214126.55534019307</v>
      </c>
    </row>
    <row r="186" spans="10:15" x14ac:dyDescent="0.2">
      <c r="J186" s="54">
        <f t="shared" si="17"/>
        <v>179</v>
      </c>
      <c r="K186" s="55">
        <f t="shared" si="12"/>
        <v>1625.4464739214409</v>
      </c>
      <c r="L186" s="52">
        <f t="shared" si="13"/>
        <v>822.47189139571697</v>
      </c>
      <c r="M186" s="52">
        <f t="shared" si="14"/>
        <v>802.97458252572392</v>
      </c>
      <c r="N186" s="52">
        <f t="shared" si="15"/>
        <v>183459.00228073512</v>
      </c>
      <c r="O186" s="52">
        <f t="shared" si="16"/>
        <v>213304.08344879735</v>
      </c>
    </row>
    <row r="187" spans="10:15" x14ac:dyDescent="0.2">
      <c r="J187" s="54">
        <f t="shared" si="17"/>
        <v>180</v>
      </c>
      <c r="K187" s="55">
        <f t="shared" si="12"/>
        <v>1625.4464739214409</v>
      </c>
      <c r="L187" s="52">
        <f t="shared" si="13"/>
        <v>825.55616098845087</v>
      </c>
      <c r="M187" s="52">
        <f t="shared" si="14"/>
        <v>799.89031293299001</v>
      </c>
      <c r="N187" s="52">
        <f t="shared" si="15"/>
        <v>184258.8925936681</v>
      </c>
      <c r="O187" s="52">
        <f t="shared" si="16"/>
        <v>212478.52728780889</v>
      </c>
    </row>
    <row r="188" spans="10:15" x14ac:dyDescent="0.2">
      <c r="J188" s="54">
        <f t="shared" si="17"/>
        <v>181</v>
      </c>
      <c r="K188" s="55">
        <f t="shared" si="12"/>
        <v>1625.4464739214409</v>
      </c>
      <c r="L188" s="52">
        <f t="shared" si="13"/>
        <v>828.65199659215762</v>
      </c>
      <c r="M188" s="52">
        <f t="shared" si="14"/>
        <v>796.79447732928327</v>
      </c>
      <c r="N188" s="52">
        <f t="shared" si="15"/>
        <v>185055.68707099737</v>
      </c>
      <c r="O188" s="52">
        <f t="shared" si="16"/>
        <v>211649.87529121674</v>
      </c>
    </row>
    <row r="189" spans="10:15" x14ac:dyDescent="0.2">
      <c r="J189" s="54">
        <f t="shared" si="17"/>
        <v>182</v>
      </c>
      <c r="K189" s="55">
        <f t="shared" si="12"/>
        <v>1625.4464739214409</v>
      </c>
      <c r="L189" s="52">
        <f t="shared" si="13"/>
        <v>831.75944157937818</v>
      </c>
      <c r="M189" s="52">
        <f t="shared" si="14"/>
        <v>793.68703234206271</v>
      </c>
      <c r="N189" s="52">
        <f t="shared" si="15"/>
        <v>185849.37410333945</v>
      </c>
      <c r="O189" s="52">
        <f t="shared" si="16"/>
        <v>210818.11584963737</v>
      </c>
    </row>
    <row r="190" spans="10:15" x14ac:dyDescent="0.2">
      <c r="J190" s="54">
        <f t="shared" si="17"/>
        <v>183</v>
      </c>
      <c r="K190" s="55">
        <f t="shared" si="12"/>
        <v>1625.4464739214409</v>
      </c>
      <c r="L190" s="52">
        <f t="shared" si="13"/>
        <v>834.87853948530073</v>
      </c>
      <c r="M190" s="52">
        <f t="shared" si="14"/>
        <v>790.56793443614015</v>
      </c>
      <c r="N190" s="52">
        <f t="shared" si="15"/>
        <v>186639.94203777559</v>
      </c>
      <c r="O190" s="52">
        <f t="shared" si="16"/>
        <v>209983.23731015206</v>
      </c>
    </row>
    <row r="191" spans="10:15" x14ac:dyDescent="0.2">
      <c r="J191" s="54">
        <f t="shared" si="17"/>
        <v>184</v>
      </c>
      <c r="K191" s="55">
        <f t="shared" si="12"/>
        <v>1625.4464739214409</v>
      </c>
      <c r="L191" s="52">
        <f t="shared" si="13"/>
        <v>838.00933400837062</v>
      </c>
      <c r="M191" s="52">
        <f t="shared" si="14"/>
        <v>787.43713991307027</v>
      </c>
      <c r="N191" s="52">
        <f t="shared" si="15"/>
        <v>187427.37917768865</v>
      </c>
      <c r="O191" s="52">
        <f t="shared" si="16"/>
        <v>209145.22797614368</v>
      </c>
    </row>
    <row r="192" spans="10:15" x14ac:dyDescent="0.2">
      <c r="J192" s="54">
        <f t="shared" si="17"/>
        <v>185</v>
      </c>
      <c r="K192" s="55">
        <f t="shared" si="12"/>
        <v>1625.4464739214409</v>
      </c>
      <c r="L192" s="52">
        <f t="shared" si="13"/>
        <v>841.15186901090215</v>
      </c>
      <c r="M192" s="52">
        <f t="shared" si="14"/>
        <v>784.29460491053874</v>
      </c>
      <c r="N192" s="52">
        <f t="shared" si="15"/>
        <v>188211.67378259919</v>
      </c>
      <c r="O192" s="52">
        <f t="shared" si="16"/>
        <v>208304.07610713277</v>
      </c>
    </row>
    <row r="193" spans="10:15" x14ac:dyDescent="0.2">
      <c r="J193" s="54">
        <f t="shared" si="17"/>
        <v>186</v>
      </c>
      <c r="K193" s="55">
        <f t="shared" si="12"/>
        <v>1625.4464739214409</v>
      </c>
      <c r="L193" s="52">
        <f t="shared" si="13"/>
        <v>844.30618851969302</v>
      </c>
      <c r="M193" s="52">
        <f t="shared" si="14"/>
        <v>781.14028540174786</v>
      </c>
      <c r="N193" s="52">
        <f t="shared" si="15"/>
        <v>188992.81406800094</v>
      </c>
      <c r="O193" s="52">
        <f t="shared" si="16"/>
        <v>207459.76991861308</v>
      </c>
    </row>
    <row r="194" spans="10:15" x14ac:dyDescent="0.2">
      <c r="J194" s="54">
        <f t="shared" si="17"/>
        <v>187</v>
      </c>
      <c r="K194" s="55">
        <f t="shared" si="12"/>
        <v>1625.4464739214409</v>
      </c>
      <c r="L194" s="52">
        <f t="shared" si="13"/>
        <v>847.47233672664186</v>
      </c>
      <c r="M194" s="52">
        <f t="shared" si="14"/>
        <v>777.97413719479903</v>
      </c>
      <c r="N194" s="52">
        <f t="shared" si="15"/>
        <v>189770.78820519574</v>
      </c>
      <c r="O194" s="52">
        <f t="shared" si="16"/>
        <v>206612.29758188644</v>
      </c>
    </row>
    <row r="195" spans="10:15" x14ac:dyDescent="0.2">
      <c r="J195" s="54">
        <f t="shared" si="17"/>
        <v>188</v>
      </c>
      <c r="K195" s="55">
        <f t="shared" si="12"/>
        <v>1625.4464739214409</v>
      </c>
      <c r="L195" s="52">
        <f t="shared" si="13"/>
        <v>850.65035798936674</v>
      </c>
      <c r="M195" s="52">
        <f t="shared" si="14"/>
        <v>774.79611593207414</v>
      </c>
      <c r="N195" s="52">
        <f t="shared" si="15"/>
        <v>190545.58432112783</v>
      </c>
      <c r="O195" s="52">
        <f t="shared" si="16"/>
        <v>205761.64722389707</v>
      </c>
    </row>
    <row r="196" spans="10:15" x14ac:dyDescent="0.2">
      <c r="J196" s="54">
        <f t="shared" si="17"/>
        <v>189</v>
      </c>
      <c r="K196" s="55">
        <f t="shared" si="12"/>
        <v>1625.4464739214409</v>
      </c>
      <c r="L196" s="52">
        <f t="shared" si="13"/>
        <v>853.84029683182689</v>
      </c>
      <c r="M196" s="52">
        <f t="shared" si="14"/>
        <v>771.60617708961399</v>
      </c>
      <c r="N196" s="52">
        <f t="shared" si="15"/>
        <v>191317.19049821745</v>
      </c>
      <c r="O196" s="52">
        <f t="shared" si="16"/>
        <v>204907.80692706525</v>
      </c>
    </row>
    <row r="197" spans="10:15" x14ac:dyDescent="0.2">
      <c r="J197" s="54">
        <f t="shared" si="17"/>
        <v>190</v>
      </c>
      <c r="K197" s="55">
        <f t="shared" si="12"/>
        <v>1625.4464739214409</v>
      </c>
      <c r="L197" s="52">
        <f t="shared" si="13"/>
        <v>857.04219794494622</v>
      </c>
      <c r="M197" s="52">
        <f t="shared" si="14"/>
        <v>768.40427597649466</v>
      </c>
      <c r="N197" s="52">
        <f t="shared" si="15"/>
        <v>192085.59477419395</v>
      </c>
      <c r="O197" s="52">
        <f t="shared" si="16"/>
        <v>204050.7647291203</v>
      </c>
    </row>
    <row r="198" spans="10:15" x14ac:dyDescent="0.2">
      <c r="J198" s="54">
        <f t="shared" si="17"/>
        <v>191</v>
      </c>
      <c r="K198" s="55">
        <f t="shared" si="12"/>
        <v>1625.4464739214409</v>
      </c>
      <c r="L198" s="52">
        <f t="shared" si="13"/>
        <v>860.25610618723977</v>
      </c>
      <c r="M198" s="52">
        <f t="shared" si="14"/>
        <v>765.19036773420112</v>
      </c>
      <c r="N198" s="52">
        <f t="shared" si="15"/>
        <v>192850.78514192815</v>
      </c>
      <c r="O198" s="52">
        <f t="shared" si="16"/>
        <v>203190.50862293306</v>
      </c>
    </row>
    <row r="199" spans="10:15" x14ac:dyDescent="0.2">
      <c r="J199" s="54">
        <f t="shared" si="17"/>
        <v>192</v>
      </c>
      <c r="K199" s="55">
        <f t="shared" si="12"/>
        <v>1625.4464739214409</v>
      </c>
      <c r="L199" s="52">
        <f t="shared" si="13"/>
        <v>863.48206658544188</v>
      </c>
      <c r="M199" s="52">
        <f t="shared" si="14"/>
        <v>761.964407335999</v>
      </c>
      <c r="N199" s="52">
        <f t="shared" si="15"/>
        <v>193612.74954926415</v>
      </c>
      <c r="O199" s="52">
        <f t="shared" si="16"/>
        <v>202327.02655634761</v>
      </c>
    </row>
    <row r="200" spans="10:15" x14ac:dyDescent="0.2">
      <c r="J200" s="54">
        <f t="shared" si="17"/>
        <v>193</v>
      </c>
      <c r="K200" s="55">
        <f t="shared" ref="K200:K263" si="18">IF(($C$9+1&gt;J200), $C$12, 0)</f>
        <v>1625.4464739214409</v>
      </c>
      <c r="L200" s="52">
        <f t="shared" ref="L200:L263" si="19">K200-M200</f>
        <v>866.72012433513737</v>
      </c>
      <c r="M200" s="52">
        <f t="shared" ref="M200:M263" si="20">O199*$C$10</f>
        <v>758.72634958630351</v>
      </c>
      <c r="N200" s="52">
        <f t="shared" ref="N200:N263" si="21">N199+M200</f>
        <v>194371.47589885045</v>
      </c>
      <c r="O200" s="52">
        <f t="shared" ref="O200:O263" si="22">O199-L200</f>
        <v>201460.30643201247</v>
      </c>
    </row>
    <row r="201" spans="10:15" x14ac:dyDescent="0.2">
      <c r="J201" s="54">
        <f t="shared" si="17"/>
        <v>194</v>
      </c>
      <c r="K201" s="55">
        <f t="shared" si="18"/>
        <v>1625.4464739214409</v>
      </c>
      <c r="L201" s="52">
        <f t="shared" si="19"/>
        <v>869.9703248013941</v>
      </c>
      <c r="M201" s="52">
        <f t="shared" si="20"/>
        <v>755.47614912004678</v>
      </c>
      <c r="N201" s="52">
        <f t="shared" si="21"/>
        <v>195126.9520479705</v>
      </c>
      <c r="O201" s="52">
        <f t="shared" si="22"/>
        <v>200590.33610721107</v>
      </c>
    </row>
    <row r="202" spans="10:15" x14ac:dyDescent="0.2">
      <c r="J202" s="54">
        <f t="shared" si="17"/>
        <v>195</v>
      </c>
      <c r="K202" s="55">
        <f t="shared" si="18"/>
        <v>1625.4464739214409</v>
      </c>
      <c r="L202" s="52">
        <f t="shared" si="19"/>
        <v>873.23271351939934</v>
      </c>
      <c r="M202" s="52">
        <f t="shared" si="20"/>
        <v>752.21376040204154</v>
      </c>
      <c r="N202" s="52">
        <f t="shared" si="21"/>
        <v>195879.16580837255</v>
      </c>
      <c r="O202" s="52">
        <f t="shared" si="22"/>
        <v>199717.10339369168</v>
      </c>
    </row>
    <row r="203" spans="10:15" x14ac:dyDescent="0.2">
      <c r="J203" s="54">
        <f t="shared" si="17"/>
        <v>196</v>
      </c>
      <c r="K203" s="55">
        <f t="shared" si="18"/>
        <v>1625.4464739214409</v>
      </c>
      <c r="L203" s="52">
        <f t="shared" si="19"/>
        <v>876.50733619509708</v>
      </c>
      <c r="M203" s="52">
        <f t="shared" si="20"/>
        <v>748.9391377263438</v>
      </c>
      <c r="N203" s="52">
        <f t="shared" si="21"/>
        <v>196628.1049460989</v>
      </c>
      <c r="O203" s="52">
        <f t="shared" si="22"/>
        <v>198840.59605749659</v>
      </c>
    </row>
    <row r="204" spans="10:15" x14ac:dyDescent="0.2">
      <c r="J204" s="54">
        <f t="shared" si="17"/>
        <v>197</v>
      </c>
      <c r="K204" s="55">
        <f t="shared" si="18"/>
        <v>1625.4464739214409</v>
      </c>
      <c r="L204" s="52">
        <f t="shared" si="19"/>
        <v>879.79423870582866</v>
      </c>
      <c r="M204" s="52">
        <f t="shared" si="20"/>
        <v>745.65223521561222</v>
      </c>
      <c r="N204" s="52">
        <f t="shared" si="21"/>
        <v>197373.75718131452</v>
      </c>
      <c r="O204" s="52">
        <f t="shared" si="22"/>
        <v>197960.80181879076</v>
      </c>
    </row>
    <row r="205" spans="10:15" x14ac:dyDescent="0.2">
      <c r="J205" s="54">
        <f t="shared" si="17"/>
        <v>198</v>
      </c>
      <c r="K205" s="55">
        <f t="shared" si="18"/>
        <v>1625.4464739214409</v>
      </c>
      <c r="L205" s="52">
        <f t="shared" si="19"/>
        <v>883.09346710097554</v>
      </c>
      <c r="M205" s="52">
        <f t="shared" si="20"/>
        <v>742.35300682046534</v>
      </c>
      <c r="N205" s="52">
        <f t="shared" si="21"/>
        <v>198116.11018813498</v>
      </c>
      <c r="O205" s="52">
        <f t="shared" si="22"/>
        <v>197077.70835168977</v>
      </c>
    </row>
    <row r="206" spans="10:15" x14ac:dyDescent="0.2">
      <c r="J206" s="54">
        <f t="shared" si="17"/>
        <v>199</v>
      </c>
      <c r="K206" s="55">
        <f t="shared" si="18"/>
        <v>1625.4464739214409</v>
      </c>
      <c r="L206" s="52">
        <f t="shared" si="19"/>
        <v>886.40506760260428</v>
      </c>
      <c r="M206" s="52">
        <f t="shared" si="20"/>
        <v>739.04140631883661</v>
      </c>
      <c r="N206" s="52">
        <f t="shared" si="21"/>
        <v>198855.15159445381</v>
      </c>
      <c r="O206" s="52">
        <f t="shared" si="22"/>
        <v>196191.30328408716</v>
      </c>
    </row>
    <row r="207" spans="10:15" x14ac:dyDescent="0.2">
      <c r="J207" s="54">
        <f t="shared" si="17"/>
        <v>200</v>
      </c>
      <c r="K207" s="55">
        <f t="shared" si="18"/>
        <v>1625.4464739214409</v>
      </c>
      <c r="L207" s="52">
        <f t="shared" si="19"/>
        <v>889.72908660611404</v>
      </c>
      <c r="M207" s="52">
        <f t="shared" si="20"/>
        <v>735.71738731532685</v>
      </c>
      <c r="N207" s="52">
        <f t="shared" si="21"/>
        <v>199590.86898176913</v>
      </c>
      <c r="O207" s="52">
        <f t="shared" si="22"/>
        <v>195301.57419748104</v>
      </c>
    </row>
    <row r="208" spans="10:15" x14ac:dyDescent="0.2">
      <c r="J208" s="54">
        <f t="shared" si="17"/>
        <v>201</v>
      </c>
      <c r="K208" s="55">
        <f t="shared" si="18"/>
        <v>1625.4464739214409</v>
      </c>
      <c r="L208" s="52">
        <f t="shared" si="19"/>
        <v>893.06557068088705</v>
      </c>
      <c r="M208" s="52">
        <f t="shared" si="20"/>
        <v>732.38090324055383</v>
      </c>
      <c r="N208" s="52">
        <f t="shared" si="21"/>
        <v>200323.24988500969</v>
      </c>
      <c r="O208" s="52">
        <f t="shared" si="22"/>
        <v>194408.50862680015</v>
      </c>
    </row>
    <row r="209" spans="10:15" x14ac:dyDescent="0.2">
      <c r="J209" s="54">
        <f t="shared" si="17"/>
        <v>202</v>
      </c>
      <c r="K209" s="55">
        <f t="shared" si="18"/>
        <v>1625.4464739214409</v>
      </c>
      <c r="L209" s="52">
        <f t="shared" si="19"/>
        <v>896.41456657094034</v>
      </c>
      <c r="M209" s="52">
        <f t="shared" si="20"/>
        <v>729.03190735050055</v>
      </c>
      <c r="N209" s="52">
        <f t="shared" si="21"/>
        <v>201052.28179236018</v>
      </c>
      <c r="O209" s="52">
        <f t="shared" si="22"/>
        <v>193512.0940602292</v>
      </c>
    </row>
    <row r="210" spans="10:15" x14ac:dyDescent="0.2">
      <c r="J210" s="54">
        <f t="shared" si="17"/>
        <v>203</v>
      </c>
      <c r="K210" s="55">
        <f t="shared" si="18"/>
        <v>1625.4464739214409</v>
      </c>
      <c r="L210" s="52">
        <f t="shared" si="19"/>
        <v>899.77612119558148</v>
      </c>
      <c r="M210" s="52">
        <f t="shared" si="20"/>
        <v>725.6703527258594</v>
      </c>
      <c r="N210" s="52">
        <f t="shared" si="21"/>
        <v>201777.95214508605</v>
      </c>
      <c r="O210" s="52">
        <f t="shared" si="22"/>
        <v>192612.31793903362</v>
      </c>
    </row>
    <row r="211" spans="10:15" x14ac:dyDescent="0.2">
      <c r="J211" s="54">
        <f t="shared" si="17"/>
        <v>204</v>
      </c>
      <c r="K211" s="55">
        <f t="shared" si="18"/>
        <v>1625.4464739214409</v>
      </c>
      <c r="L211" s="52">
        <f t="shared" si="19"/>
        <v>903.15028165006481</v>
      </c>
      <c r="M211" s="52">
        <f t="shared" si="20"/>
        <v>722.29619227137607</v>
      </c>
      <c r="N211" s="52">
        <f t="shared" si="21"/>
        <v>202500.24833735742</v>
      </c>
      <c r="O211" s="52">
        <f t="shared" si="22"/>
        <v>191709.16765738354</v>
      </c>
    </row>
    <row r="212" spans="10:15" x14ac:dyDescent="0.2">
      <c r="J212" s="54">
        <f t="shared" si="17"/>
        <v>205</v>
      </c>
      <c r="K212" s="55">
        <f t="shared" si="18"/>
        <v>1625.4464739214409</v>
      </c>
      <c r="L212" s="52">
        <f t="shared" si="19"/>
        <v>906.53709520625262</v>
      </c>
      <c r="M212" s="52">
        <f t="shared" si="20"/>
        <v>718.90937871518827</v>
      </c>
      <c r="N212" s="52">
        <f t="shared" si="21"/>
        <v>203219.1577160726</v>
      </c>
      <c r="O212" s="52">
        <f t="shared" si="22"/>
        <v>190802.63056217728</v>
      </c>
    </row>
    <row r="213" spans="10:15" x14ac:dyDescent="0.2">
      <c r="J213" s="54">
        <f t="shared" si="17"/>
        <v>206</v>
      </c>
      <c r="K213" s="55">
        <f t="shared" si="18"/>
        <v>1625.4464739214409</v>
      </c>
      <c r="L213" s="52">
        <f t="shared" si="19"/>
        <v>909.93660931327611</v>
      </c>
      <c r="M213" s="52">
        <f t="shared" si="20"/>
        <v>715.50986460816478</v>
      </c>
      <c r="N213" s="52">
        <f t="shared" si="21"/>
        <v>203934.66758068078</v>
      </c>
      <c r="O213" s="52">
        <f t="shared" si="22"/>
        <v>189892.69395286401</v>
      </c>
    </row>
    <row r="214" spans="10:15" x14ac:dyDescent="0.2">
      <c r="J214" s="54">
        <f t="shared" si="17"/>
        <v>207</v>
      </c>
      <c r="K214" s="55">
        <f t="shared" si="18"/>
        <v>1625.4464739214409</v>
      </c>
      <c r="L214" s="52">
        <f t="shared" si="19"/>
        <v>913.34887159820084</v>
      </c>
      <c r="M214" s="52">
        <f t="shared" si="20"/>
        <v>712.09760232324004</v>
      </c>
      <c r="N214" s="52">
        <f t="shared" si="21"/>
        <v>204646.76518300403</v>
      </c>
      <c r="O214" s="52">
        <f t="shared" si="22"/>
        <v>188979.34508126581</v>
      </c>
    </row>
    <row r="215" spans="10:15" x14ac:dyDescent="0.2">
      <c r="J215" s="54">
        <f t="shared" si="17"/>
        <v>208</v>
      </c>
      <c r="K215" s="55">
        <f t="shared" si="18"/>
        <v>1625.4464739214409</v>
      </c>
      <c r="L215" s="52">
        <f t="shared" si="19"/>
        <v>916.77392986669406</v>
      </c>
      <c r="M215" s="52">
        <f t="shared" si="20"/>
        <v>708.67254405474682</v>
      </c>
      <c r="N215" s="52">
        <f t="shared" si="21"/>
        <v>205355.43772705877</v>
      </c>
      <c r="O215" s="52">
        <f t="shared" si="22"/>
        <v>188062.57115139911</v>
      </c>
    </row>
    <row r="216" spans="10:15" x14ac:dyDescent="0.2">
      <c r="J216" s="54">
        <f t="shared" si="17"/>
        <v>209</v>
      </c>
      <c r="K216" s="55">
        <f t="shared" si="18"/>
        <v>1625.4464739214409</v>
      </c>
      <c r="L216" s="52">
        <f t="shared" si="19"/>
        <v>920.21183210369429</v>
      </c>
      <c r="M216" s="52">
        <f t="shared" si="20"/>
        <v>705.23464181774659</v>
      </c>
      <c r="N216" s="52">
        <f t="shared" si="21"/>
        <v>206060.67236887652</v>
      </c>
      <c r="O216" s="52">
        <f t="shared" si="22"/>
        <v>187142.35931929541</v>
      </c>
    </row>
    <row r="217" spans="10:15" x14ac:dyDescent="0.2">
      <c r="J217" s="54">
        <f t="shared" si="17"/>
        <v>210</v>
      </c>
      <c r="K217" s="55">
        <f t="shared" si="18"/>
        <v>1625.4464739214409</v>
      </c>
      <c r="L217" s="52">
        <f t="shared" si="19"/>
        <v>923.66262647408314</v>
      </c>
      <c r="M217" s="52">
        <f t="shared" si="20"/>
        <v>701.78384744735774</v>
      </c>
      <c r="N217" s="52">
        <f t="shared" si="21"/>
        <v>206762.45621632389</v>
      </c>
      <c r="O217" s="52">
        <f t="shared" si="22"/>
        <v>186218.69669282134</v>
      </c>
    </row>
    <row r="218" spans="10:15" x14ac:dyDescent="0.2">
      <c r="J218" s="54">
        <f t="shared" si="17"/>
        <v>211</v>
      </c>
      <c r="K218" s="55">
        <f t="shared" si="18"/>
        <v>1625.4464739214409</v>
      </c>
      <c r="L218" s="52">
        <f t="shared" si="19"/>
        <v>927.12636132336092</v>
      </c>
      <c r="M218" s="52">
        <f t="shared" si="20"/>
        <v>698.32011259807996</v>
      </c>
      <c r="N218" s="52">
        <f t="shared" si="21"/>
        <v>207460.77632892196</v>
      </c>
      <c r="O218" s="52">
        <f t="shared" si="22"/>
        <v>185291.57033149796</v>
      </c>
    </row>
    <row r="219" spans="10:15" x14ac:dyDescent="0.2">
      <c r="J219" s="54">
        <f t="shared" si="17"/>
        <v>212</v>
      </c>
      <c r="K219" s="55">
        <f t="shared" si="18"/>
        <v>1625.4464739214409</v>
      </c>
      <c r="L219" s="52">
        <f t="shared" si="19"/>
        <v>930.60308517832357</v>
      </c>
      <c r="M219" s="52">
        <f t="shared" si="20"/>
        <v>694.84338874311732</v>
      </c>
      <c r="N219" s="52">
        <f t="shared" si="21"/>
        <v>208155.61971766507</v>
      </c>
      <c r="O219" s="52">
        <f t="shared" si="22"/>
        <v>184360.96724631963</v>
      </c>
    </row>
    <row r="220" spans="10:15" x14ac:dyDescent="0.2">
      <c r="J220" s="54">
        <f t="shared" si="17"/>
        <v>213</v>
      </c>
      <c r="K220" s="55">
        <f t="shared" si="18"/>
        <v>1625.4464739214409</v>
      </c>
      <c r="L220" s="52">
        <f t="shared" si="19"/>
        <v>934.09284674774233</v>
      </c>
      <c r="M220" s="52">
        <f t="shared" si="20"/>
        <v>691.35362717369856</v>
      </c>
      <c r="N220" s="52">
        <f t="shared" si="21"/>
        <v>208846.97334483877</v>
      </c>
      <c r="O220" s="52">
        <f t="shared" si="22"/>
        <v>183426.87439957188</v>
      </c>
    </row>
    <row r="221" spans="10:15" x14ac:dyDescent="0.2">
      <c r="J221" s="54">
        <f t="shared" si="17"/>
        <v>214</v>
      </c>
      <c r="K221" s="55">
        <f t="shared" si="18"/>
        <v>1625.4464739214409</v>
      </c>
      <c r="L221" s="52">
        <f t="shared" si="19"/>
        <v>937.59569492304638</v>
      </c>
      <c r="M221" s="52">
        <f t="shared" si="20"/>
        <v>687.8507789983945</v>
      </c>
      <c r="N221" s="52">
        <f t="shared" si="21"/>
        <v>209534.82412383717</v>
      </c>
      <c r="O221" s="52">
        <f t="shared" si="22"/>
        <v>182489.27870464884</v>
      </c>
    </row>
    <row r="222" spans="10:15" x14ac:dyDescent="0.2">
      <c r="J222" s="54">
        <f t="shared" si="17"/>
        <v>215</v>
      </c>
      <c r="K222" s="55">
        <f t="shared" si="18"/>
        <v>1625.4464739214409</v>
      </c>
      <c r="L222" s="52">
        <f t="shared" si="19"/>
        <v>941.11167877900778</v>
      </c>
      <c r="M222" s="52">
        <f t="shared" si="20"/>
        <v>684.33479514243311</v>
      </c>
      <c r="N222" s="52">
        <f t="shared" si="21"/>
        <v>210219.15891897961</v>
      </c>
      <c r="O222" s="52">
        <f t="shared" si="22"/>
        <v>181548.16702586983</v>
      </c>
    </row>
    <row r="223" spans="10:15" x14ac:dyDescent="0.2">
      <c r="J223" s="54">
        <f t="shared" si="17"/>
        <v>216</v>
      </c>
      <c r="K223" s="55">
        <f t="shared" si="18"/>
        <v>1625.4464739214409</v>
      </c>
      <c r="L223" s="52">
        <f t="shared" si="19"/>
        <v>944.64084757442902</v>
      </c>
      <c r="M223" s="52">
        <f t="shared" si="20"/>
        <v>680.80562634701187</v>
      </c>
      <c r="N223" s="52">
        <f t="shared" si="21"/>
        <v>210899.96454532663</v>
      </c>
      <c r="O223" s="52">
        <f t="shared" si="22"/>
        <v>180603.5261782954</v>
      </c>
    </row>
    <row r="224" spans="10:15" x14ac:dyDescent="0.2">
      <c r="J224" s="54">
        <f t="shared" si="17"/>
        <v>217</v>
      </c>
      <c r="K224" s="55">
        <f t="shared" si="18"/>
        <v>1625.4464739214409</v>
      </c>
      <c r="L224" s="52">
        <f t="shared" si="19"/>
        <v>948.18325075283315</v>
      </c>
      <c r="M224" s="52">
        <f t="shared" si="20"/>
        <v>677.26322316860774</v>
      </c>
      <c r="N224" s="52">
        <f t="shared" si="21"/>
        <v>211577.22776849524</v>
      </c>
      <c r="O224" s="52">
        <f t="shared" si="22"/>
        <v>179655.34292754257</v>
      </c>
    </row>
    <row r="225" spans="10:15" x14ac:dyDescent="0.2">
      <c r="J225" s="54">
        <f t="shared" si="17"/>
        <v>218</v>
      </c>
      <c r="K225" s="55">
        <f t="shared" si="18"/>
        <v>1625.4464739214409</v>
      </c>
      <c r="L225" s="52">
        <f t="shared" si="19"/>
        <v>951.7389379431562</v>
      </c>
      <c r="M225" s="52">
        <f t="shared" si="20"/>
        <v>673.70753597828468</v>
      </c>
      <c r="N225" s="52">
        <f t="shared" si="21"/>
        <v>212250.93530447353</v>
      </c>
      <c r="O225" s="52">
        <f t="shared" si="22"/>
        <v>178703.60398959942</v>
      </c>
    </row>
    <row r="226" spans="10:15" x14ac:dyDescent="0.2">
      <c r="J226" s="54">
        <f t="shared" si="17"/>
        <v>219</v>
      </c>
      <c r="K226" s="55">
        <f t="shared" si="18"/>
        <v>1625.4464739214409</v>
      </c>
      <c r="L226" s="52">
        <f t="shared" si="19"/>
        <v>955.3079589604431</v>
      </c>
      <c r="M226" s="52">
        <f t="shared" si="20"/>
        <v>670.13851496099778</v>
      </c>
      <c r="N226" s="52">
        <f t="shared" si="21"/>
        <v>212921.07381943453</v>
      </c>
      <c r="O226" s="52">
        <f t="shared" si="22"/>
        <v>177748.29603063897</v>
      </c>
    </row>
    <row r="227" spans="10:15" x14ac:dyDescent="0.2">
      <c r="J227" s="54">
        <f t="shared" si="17"/>
        <v>220</v>
      </c>
      <c r="K227" s="55">
        <f t="shared" si="18"/>
        <v>1625.4464739214409</v>
      </c>
      <c r="L227" s="52">
        <f t="shared" si="19"/>
        <v>958.89036380654477</v>
      </c>
      <c r="M227" s="52">
        <f t="shared" si="20"/>
        <v>666.55611011489611</v>
      </c>
      <c r="N227" s="52">
        <f t="shared" si="21"/>
        <v>213587.62992954944</v>
      </c>
      <c r="O227" s="52">
        <f t="shared" si="22"/>
        <v>176789.40566683243</v>
      </c>
    </row>
    <row r="228" spans="10:15" x14ac:dyDescent="0.2">
      <c r="J228" s="54">
        <f t="shared" si="17"/>
        <v>221</v>
      </c>
      <c r="K228" s="55">
        <f t="shared" si="18"/>
        <v>1625.4464739214409</v>
      </c>
      <c r="L228" s="52">
        <f t="shared" si="19"/>
        <v>962.48620267081924</v>
      </c>
      <c r="M228" s="52">
        <f t="shared" si="20"/>
        <v>662.96027125062164</v>
      </c>
      <c r="N228" s="52">
        <f t="shared" si="21"/>
        <v>214250.59020080007</v>
      </c>
      <c r="O228" s="52">
        <f t="shared" si="22"/>
        <v>175826.91946416162</v>
      </c>
    </row>
    <row r="229" spans="10:15" x14ac:dyDescent="0.2">
      <c r="J229" s="54">
        <f t="shared" si="17"/>
        <v>222</v>
      </c>
      <c r="K229" s="55">
        <f t="shared" si="18"/>
        <v>1625.4464739214409</v>
      </c>
      <c r="L229" s="52">
        <f t="shared" si="19"/>
        <v>966.09552593083481</v>
      </c>
      <c r="M229" s="52">
        <f t="shared" si="20"/>
        <v>659.35094799060607</v>
      </c>
      <c r="N229" s="52">
        <f t="shared" si="21"/>
        <v>214909.94114879068</v>
      </c>
      <c r="O229" s="52">
        <f t="shared" si="22"/>
        <v>174860.82393823078</v>
      </c>
    </row>
    <row r="230" spans="10:15" x14ac:dyDescent="0.2">
      <c r="J230" s="54">
        <f t="shared" ref="J230:J293" si="23">J229+1</f>
        <v>223</v>
      </c>
      <c r="K230" s="55">
        <f t="shared" si="18"/>
        <v>1625.4464739214409</v>
      </c>
      <c r="L230" s="52">
        <f t="shared" si="19"/>
        <v>969.71838415307548</v>
      </c>
      <c r="M230" s="52">
        <f t="shared" si="20"/>
        <v>655.72808976836541</v>
      </c>
      <c r="N230" s="52">
        <f t="shared" si="21"/>
        <v>215565.66923855903</v>
      </c>
      <c r="O230" s="52">
        <f t="shared" si="22"/>
        <v>173891.10555407772</v>
      </c>
    </row>
    <row r="231" spans="10:15" x14ac:dyDescent="0.2">
      <c r="J231" s="54">
        <f t="shared" si="23"/>
        <v>224</v>
      </c>
      <c r="K231" s="55">
        <f t="shared" si="18"/>
        <v>1625.4464739214409</v>
      </c>
      <c r="L231" s="52">
        <f t="shared" si="19"/>
        <v>973.35482809364942</v>
      </c>
      <c r="M231" s="52">
        <f t="shared" si="20"/>
        <v>652.09164582779147</v>
      </c>
      <c r="N231" s="52">
        <f t="shared" si="21"/>
        <v>216217.76088438681</v>
      </c>
      <c r="O231" s="52">
        <f t="shared" si="22"/>
        <v>172917.75072598408</v>
      </c>
    </row>
    <row r="232" spans="10:15" x14ac:dyDescent="0.2">
      <c r="J232" s="54">
        <f t="shared" si="23"/>
        <v>225</v>
      </c>
      <c r="K232" s="55">
        <f t="shared" si="18"/>
        <v>1625.4464739214409</v>
      </c>
      <c r="L232" s="52">
        <f t="shared" si="19"/>
        <v>977.00490869900057</v>
      </c>
      <c r="M232" s="52">
        <f t="shared" si="20"/>
        <v>648.44156522244032</v>
      </c>
      <c r="N232" s="52">
        <f t="shared" si="21"/>
        <v>216866.20244960923</v>
      </c>
      <c r="O232" s="52">
        <f t="shared" si="22"/>
        <v>171940.74581728509</v>
      </c>
    </row>
    <row r="233" spans="10:15" x14ac:dyDescent="0.2">
      <c r="J233" s="54">
        <f t="shared" si="23"/>
        <v>226</v>
      </c>
      <c r="K233" s="55">
        <f t="shared" si="18"/>
        <v>1625.4464739214409</v>
      </c>
      <c r="L233" s="52">
        <f t="shared" si="19"/>
        <v>980.66867710662177</v>
      </c>
      <c r="M233" s="52">
        <f t="shared" si="20"/>
        <v>644.77779681481911</v>
      </c>
      <c r="N233" s="52">
        <f t="shared" si="21"/>
        <v>217510.98024642406</v>
      </c>
      <c r="O233" s="52">
        <f t="shared" si="22"/>
        <v>170960.07714017847</v>
      </c>
    </row>
    <row r="234" spans="10:15" x14ac:dyDescent="0.2">
      <c r="J234" s="54">
        <f t="shared" si="23"/>
        <v>227</v>
      </c>
      <c r="K234" s="55">
        <f t="shared" si="18"/>
        <v>1625.4464739214409</v>
      </c>
      <c r="L234" s="52">
        <f t="shared" si="19"/>
        <v>984.34618464577159</v>
      </c>
      <c r="M234" s="52">
        <f t="shared" si="20"/>
        <v>641.1002892756693</v>
      </c>
      <c r="N234" s="52">
        <f t="shared" si="21"/>
        <v>218152.08053569973</v>
      </c>
      <c r="O234" s="52">
        <f t="shared" si="22"/>
        <v>169975.73095553269</v>
      </c>
    </row>
    <row r="235" spans="10:15" x14ac:dyDescent="0.2">
      <c r="J235" s="54">
        <f t="shared" si="23"/>
        <v>228</v>
      </c>
      <c r="K235" s="55">
        <f t="shared" si="18"/>
        <v>1625.4464739214409</v>
      </c>
      <c r="L235" s="52">
        <f t="shared" si="19"/>
        <v>988.03748283819334</v>
      </c>
      <c r="M235" s="52">
        <f t="shared" si="20"/>
        <v>637.40899108324754</v>
      </c>
      <c r="N235" s="52">
        <f t="shared" si="21"/>
        <v>218789.48952678297</v>
      </c>
      <c r="O235" s="52">
        <f t="shared" si="22"/>
        <v>168987.69347269449</v>
      </c>
    </row>
    <row r="236" spans="10:15" x14ac:dyDescent="0.2">
      <c r="J236" s="54">
        <f t="shared" si="23"/>
        <v>229</v>
      </c>
      <c r="K236" s="55">
        <f t="shared" si="18"/>
        <v>1625.4464739214409</v>
      </c>
      <c r="L236" s="52">
        <f t="shared" si="19"/>
        <v>991.7426233988366</v>
      </c>
      <c r="M236" s="52">
        <f t="shared" si="20"/>
        <v>633.70385052260428</v>
      </c>
      <c r="N236" s="52">
        <f t="shared" si="21"/>
        <v>219423.19337730558</v>
      </c>
      <c r="O236" s="52">
        <f t="shared" si="22"/>
        <v>167995.95084929565</v>
      </c>
    </row>
    <row r="237" spans="10:15" x14ac:dyDescent="0.2">
      <c r="J237" s="54">
        <f t="shared" si="23"/>
        <v>230</v>
      </c>
      <c r="K237" s="55">
        <f t="shared" si="18"/>
        <v>1625.4464739214409</v>
      </c>
      <c r="L237" s="52">
        <f t="shared" si="19"/>
        <v>995.46165823658225</v>
      </c>
      <c r="M237" s="52">
        <f t="shared" si="20"/>
        <v>629.98481568485863</v>
      </c>
      <c r="N237" s="52">
        <f t="shared" si="21"/>
        <v>220053.17819299042</v>
      </c>
      <c r="O237" s="52">
        <f t="shared" si="22"/>
        <v>167000.48919105908</v>
      </c>
    </row>
    <row r="238" spans="10:15" x14ac:dyDescent="0.2">
      <c r="J238" s="54">
        <f t="shared" si="23"/>
        <v>231</v>
      </c>
      <c r="K238" s="55">
        <f t="shared" si="18"/>
        <v>1625.4464739214409</v>
      </c>
      <c r="L238" s="52">
        <f t="shared" si="19"/>
        <v>999.19463945496932</v>
      </c>
      <c r="M238" s="52">
        <f t="shared" si="20"/>
        <v>626.25183446647156</v>
      </c>
      <c r="N238" s="52">
        <f t="shared" si="21"/>
        <v>220679.4300274569</v>
      </c>
      <c r="O238" s="52">
        <f t="shared" si="22"/>
        <v>166001.29455160411</v>
      </c>
    </row>
    <row r="239" spans="10:15" x14ac:dyDescent="0.2">
      <c r="J239" s="54">
        <f t="shared" si="23"/>
        <v>232</v>
      </c>
      <c r="K239" s="55">
        <f t="shared" si="18"/>
        <v>1625.4464739214409</v>
      </c>
      <c r="L239" s="52">
        <f t="shared" si="19"/>
        <v>1002.9416193529255</v>
      </c>
      <c r="M239" s="52">
        <f t="shared" si="20"/>
        <v>622.50485456851538</v>
      </c>
      <c r="N239" s="52">
        <f t="shared" si="21"/>
        <v>221301.93488202541</v>
      </c>
      <c r="O239" s="52">
        <f t="shared" si="22"/>
        <v>164998.35293225117</v>
      </c>
    </row>
    <row r="240" spans="10:15" x14ac:dyDescent="0.2">
      <c r="J240" s="54">
        <f t="shared" si="23"/>
        <v>233</v>
      </c>
      <c r="K240" s="55">
        <f t="shared" si="18"/>
        <v>1625.4464739214409</v>
      </c>
      <c r="L240" s="52">
        <f t="shared" si="19"/>
        <v>1006.702650425499</v>
      </c>
      <c r="M240" s="52">
        <f t="shared" si="20"/>
        <v>618.74382349594191</v>
      </c>
      <c r="N240" s="52">
        <f t="shared" si="21"/>
        <v>221920.67870552136</v>
      </c>
      <c r="O240" s="52">
        <f t="shared" si="22"/>
        <v>163991.65028182568</v>
      </c>
    </row>
    <row r="241" spans="10:15" x14ac:dyDescent="0.2">
      <c r="J241" s="54">
        <f t="shared" si="23"/>
        <v>234</v>
      </c>
      <c r="K241" s="55">
        <f t="shared" si="18"/>
        <v>1625.4464739214409</v>
      </c>
      <c r="L241" s="52">
        <f t="shared" si="19"/>
        <v>1010.4777853645946</v>
      </c>
      <c r="M241" s="52">
        <f t="shared" si="20"/>
        <v>614.96868855684625</v>
      </c>
      <c r="N241" s="52">
        <f t="shared" si="21"/>
        <v>222535.6473940782</v>
      </c>
      <c r="O241" s="52">
        <f t="shared" si="22"/>
        <v>162981.17249646108</v>
      </c>
    </row>
    <row r="242" spans="10:15" x14ac:dyDescent="0.2">
      <c r="J242" s="54">
        <f t="shared" si="23"/>
        <v>235</v>
      </c>
      <c r="K242" s="55">
        <f t="shared" si="18"/>
        <v>1625.4464739214409</v>
      </c>
      <c r="L242" s="52">
        <f t="shared" si="19"/>
        <v>1014.2670770597118</v>
      </c>
      <c r="M242" s="52">
        <f t="shared" si="20"/>
        <v>611.17939686172906</v>
      </c>
      <c r="N242" s="52">
        <f t="shared" si="21"/>
        <v>223146.82679093993</v>
      </c>
      <c r="O242" s="52">
        <f t="shared" si="22"/>
        <v>161966.90541940136</v>
      </c>
    </row>
    <row r="243" spans="10:15" x14ac:dyDescent="0.2">
      <c r="J243" s="54">
        <f t="shared" si="23"/>
        <v>236</v>
      </c>
      <c r="K243" s="55">
        <f t="shared" si="18"/>
        <v>1625.4464739214409</v>
      </c>
      <c r="L243" s="52">
        <f t="shared" si="19"/>
        <v>1018.0705785986858</v>
      </c>
      <c r="M243" s="52">
        <f t="shared" si="20"/>
        <v>607.37589532275513</v>
      </c>
      <c r="N243" s="52">
        <f t="shared" si="21"/>
        <v>223754.2026862627</v>
      </c>
      <c r="O243" s="52">
        <f t="shared" si="22"/>
        <v>160948.83484080268</v>
      </c>
    </row>
    <row r="244" spans="10:15" x14ac:dyDescent="0.2">
      <c r="J244" s="54">
        <f t="shared" si="23"/>
        <v>237</v>
      </c>
      <c r="K244" s="55">
        <f t="shared" si="18"/>
        <v>1625.4464739214409</v>
      </c>
      <c r="L244" s="52">
        <f t="shared" si="19"/>
        <v>1021.8883432684308</v>
      </c>
      <c r="M244" s="52">
        <f t="shared" si="20"/>
        <v>603.55813065301004</v>
      </c>
      <c r="N244" s="52">
        <f t="shared" si="21"/>
        <v>224357.76081691572</v>
      </c>
      <c r="O244" s="52">
        <f t="shared" si="22"/>
        <v>159926.94649753426</v>
      </c>
    </row>
    <row r="245" spans="10:15" x14ac:dyDescent="0.2">
      <c r="J245" s="54">
        <f t="shared" si="23"/>
        <v>238</v>
      </c>
      <c r="K245" s="55">
        <f t="shared" si="18"/>
        <v>1625.4464739214409</v>
      </c>
      <c r="L245" s="52">
        <f t="shared" si="19"/>
        <v>1025.7204245556875</v>
      </c>
      <c r="M245" s="52">
        <f t="shared" si="20"/>
        <v>599.7260493657534</v>
      </c>
      <c r="N245" s="52">
        <f t="shared" si="21"/>
        <v>224957.48686628148</v>
      </c>
      <c r="O245" s="52">
        <f t="shared" si="22"/>
        <v>158901.22607297858</v>
      </c>
    </row>
    <row r="246" spans="10:15" x14ac:dyDescent="0.2">
      <c r="J246" s="54">
        <f t="shared" si="23"/>
        <v>239</v>
      </c>
      <c r="K246" s="55">
        <f t="shared" si="18"/>
        <v>1625.4464739214409</v>
      </c>
      <c r="L246" s="52">
        <f t="shared" si="19"/>
        <v>1029.5668761477714</v>
      </c>
      <c r="M246" s="52">
        <f t="shared" si="20"/>
        <v>595.87959777366962</v>
      </c>
      <c r="N246" s="52">
        <f t="shared" si="21"/>
        <v>225553.36646405514</v>
      </c>
      <c r="O246" s="52">
        <f t="shared" si="22"/>
        <v>157871.65919683082</v>
      </c>
    </row>
    <row r="247" spans="10:15" x14ac:dyDescent="0.2">
      <c r="J247" s="54">
        <f t="shared" si="23"/>
        <v>240</v>
      </c>
      <c r="K247" s="55">
        <f t="shared" si="18"/>
        <v>1625.4464739214409</v>
      </c>
      <c r="L247" s="52">
        <f t="shared" si="19"/>
        <v>1033.4277519333255</v>
      </c>
      <c r="M247" s="52">
        <f t="shared" si="20"/>
        <v>592.01872198811554</v>
      </c>
      <c r="N247" s="52">
        <f t="shared" si="21"/>
        <v>226145.38518604325</v>
      </c>
      <c r="O247" s="52">
        <f t="shared" si="22"/>
        <v>156838.23144489751</v>
      </c>
    </row>
    <row r="248" spans="10:15" x14ac:dyDescent="0.2">
      <c r="J248" s="54">
        <f t="shared" si="23"/>
        <v>241</v>
      </c>
      <c r="K248" s="55">
        <f t="shared" si="18"/>
        <v>1625.4464739214409</v>
      </c>
      <c r="L248" s="52">
        <f t="shared" si="19"/>
        <v>1037.3031060030753</v>
      </c>
      <c r="M248" s="52">
        <f t="shared" si="20"/>
        <v>588.14336791836558</v>
      </c>
      <c r="N248" s="52">
        <f t="shared" si="21"/>
        <v>226733.5285539616</v>
      </c>
      <c r="O248" s="52">
        <f t="shared" si="22"/>
        <v>155800.92833889445</v>
      </c>
    </row>
    <row r="249" spans="10:15" x14ac:dyDescent="0.2">
      <c r="J249" s="54">
        <f t="shared" si="23"/>
        <v>242</v>
      </c>
      <c r="K249" s="55">
        <f t="shared" si="18"/>
        <v>1625.4464739214409</v>
      </c>
      <c r="L249" s="52">
        <f t="shared" si="19"/>
        <v>1041.1929926505868</v>
      </c>
      <c r="M249" s="52">
        <f t="shared" si="20"/>
        <v>584.25348127085419</v>
      </c>
      <c r="N249" s="52">
        <f t="shared" si="21"/>
        <v>227317.78203523246</v>
      </c>
      <c r="O249" s="52">
        <f t="shared" si="22"/>
        <v>154759.73534624386</v>
      </c>
    </row>
    <row r="250" spans="10:15" x14ac:dyDescent="0.2">
      <c r="J250" s="54">
        <f t="shared" si="23"/>
        <v>243</v>
      </c>
      <c r="K250" s="55">
        <f t="shared" si="18"/>
        <v>1625.4464739214409</v>
      </c>
      <c r="L250" s="52">
        <f t="shared" si="19"/>
        <v>1045.0974663730265</v>
      </c>
      <c r="M250" s="52">
        <f t="shared" si="20"/>
        <v>580.34900754841442</v>
      </c>
      <c r="N250" s="52">
        <f t="shared" si="21"/>
        <v>227898.13104278088</v>
      </c>
      <c r="O250" s="52">
        <f t="shared" si="22"/>
        <v>153714.63787987083</v>
      </c>
    </row>
    <row r="251" spans="10:15" x14ac:dyDescent="0.2">
      <c r="J251" s="54">
        <f t="shared" si="23"/>
        <v>244</v>
      </c>
      <c r="K251" s="55">
        <f t="shared" si="18"/>
        <v>1625.4464739214409</v>
      </c>
      <c r="L251" s="52">
        <f t="shared" si="19"/>
        <v>1049.0165818719252</v>
      </c>
      <c r="M251" s="52">
        <f t="shared" si="20"/>
        <v>576.42989204951562</v>
      </c>
      <c r="N251" s="52">
        <f t="shared" si="21"/>
        <v>228474.5609348304</v>
      </c>
      <c r="O251" s="52">
        <f t="shared" si="22"/>
        <v>152665.62129799891</v>
      </c>
    </row>
    <row r="252" spans="10:15" x14ac:dyDescent="0.2">
      <c r="J252" s="54">
        <f t="shared" si="23"/>
        <v>245</v>
      </c>
      <c r="K252" s="55">
        <f t="shared" si="18"/>
        <v>1625.4464739214409</v>
      </c>
      <c r="L252" s="52">
        <f t="shared" si="19"/>
        <v>1052.950394053945</v>
      </c>
      <c r="M252" s="52">
        <f t="shared" si="20"/>
        <v>572.49607986749584</v>
      </c>
      <c r="N252" s="52">
        <f t="shared" si="21"/>
        <v>229047.0570146979</v>
      </c>
      <c r="O252" s="52">
        <f t="shared" si="22"/>
        <v>151612.67090394496</v>
      </c>
    </row>
    <row r="253" spans="10:15" x14ac:dyDescent="0.2">
      <c r="J253" s="54">
        <f t="shared" si="23"/>
        <v>246</v>
      </c>
      <c r="K253" s="55">
        <f t="shared" si="18"/>
        <v>1625.4464739214409</v>
      </c>
      <c r="L253" s="52">
        <f t="shared" si="19"/>
        <v>1056.8989580316475</v>
      </c>
      <c r="M253" s="52">
        <f t="shared" si="20"/>
        <v>568.54751588979354</v>
      </c>
      <c r="N253" s="52">
        <f t="shared" si="21"/>
        <v>229615.60453058771</v>
      </c>
      <c r="O253" s="52">
        <f t="shared" si="22"/>
        <v>150555.77194591332</v>
      </c>
    </row>
    <row r="254" spans="10:15" x14ac:dyDescent="0.2">
      <c r="J254" s="54">
        <f t="shared" si="23"/>
        <v>247</v>
      </c>
      <c r="K254" s="55">
        <f t="shared" si="18"/>
        <v>1625.4464739214409</v>
      </c>
      <c r="L254" s="52">
        <f t="shared" si="19"/>
        <v>1060.8623291242659</v>
      </c>
      <c r="M254" s="52">
        <f t="shared" si="20"/>
        <v>564.58414479717499</v>
      </c>
      <c r="N254" s="52">
        <f t="shared" si="21"/>
        <v>230180.18867538488</v>
      </c>
      <c r="O254" s="52">
        <f t="shared" si="22"/>
        <v>149494.90961678905</v>
      </c>
    </row>
    <row r="255" spans="10:15" x14ac:dyDescent="0.2">
      <c r="J255" s="54">
        <f t="shared" si="23"/>
        <v>248</v>
      </c>
      <c r="K255" s="55">
        <f t="shared" si="18"/>
        <v>1625.4464739214409</v>
      </c>
      <c r="L255" s="52">
        <f t="shared" si="19"/>
        <v>1064.8405628584819</v>
      </c>
      <c r="M255" s="52">
        <f t="shared" si="20"/>
        <v>560.60591106295897</v>
      </c>
      <c r="N255" s="52">
        <f t="shared" si="21"/>
        <v>230740.79458644785</v>
      </c>
      <c r="O255" s="52">
        <f t="shared" si="22"/>
        <v>148430.06905393058</v>
      </c>
    </row>
    <row r="256" spans="10:15" x14ac:dyDescent="0.2">
      <c r="J256" s="54">
        <f t="shared" si="23"/>
        <v>249</v>
      </c>
      <c r="K256" s="55">
        <f t="shared" si="18"/>
        <v>1625.4464739214409</v>
      </c>
      <c r="L256" s="52">
        <f t="shared" si="19"/>
        <v>1068.8337149692011</v>
      </c>
      <c r="M256" s="52">
        <f t="shared" si="20"/>
        <v>556.61275895223969</v>
      </c>
      <c r="N256" s="52">
        <f t="shared" si="21"/>
        <v>231297.4073454001</v>
      </c>
      <c r="O256" s="52">
        <f t="shared" si="22"/>
        <v>147361.23533896139</v>
      </c>
    </row>
    <row r="257" spans="10:15" x14ac:dyDescent="0.2">
      <c r="J257" s="54">
        <f t="shared" si="23"/>
        <v>250</v>
      </c>
      <c r="K257" s="55">
        <f t="shared" si="18"/>
        <v>1625.4464739214409</v>
      </c>
      <c r="L257" s="52">
        <f t="shared" si="19"/>
        <v>1072.8418414003359</v>
      </c>
      <c r="M257" s="52">
        <f t="shared" si="20"/>
        <v>552.60463252110515</v>
      </c>
      <c r="N257" s="52">
        <f t="shared" si="21"/>
        <v>231850.01197792121</v>
      </c>
      <c r="O257" s="52">
        <f t="shared" si="22"/>
        <v>146288.39349756105</v>
      </c>
    </row>
    <row r="258" spans="10:15" x14ac:dyDescent="0.2">
      <c r="J258" s="54">
        <f t="shared" si="23"/>
        <v>251</v>
      </c>
      <c r="K258" s="55">
        <f t="shared" si="18"/>
        <v>1625.4464739214409</v>
      </c>
      <c r="L258" s="52">
        <f t="shared" si="19"/>
        <v>1076.8649983055871</v>
      </c>
      <c r="M258" s="52">
        <f t="shared" si="20"/>
        <v>548.58147561585395</v>
      </c>
      <c r="N258" s="52">
        <f t="shared" si="21"/>
        <v>232398.59345353706</v>
      </c>
      <c r="O258" s="52">
        <f t="shared" si="22"/>
        <v>145211.52849925545</v>
      </c>
    </row>
    <row r="259" spans="10:15" x14ac:dyDescent="0.2">
      <c r="J259" s="54">
        <f t="shared" si="23"/>
        <v>252</v>
      </c>
      <c r="K259" s="55">
        <f t="shared" si="18"/>
        <v>1625.4464739214409</v>
      </c>
      <c r="L259" s="52">
        <f t="shared" si="19"/>
        <v>1080.9032420492331</v>
      </c>
      <c r="M259" s="52">
        <f t="shared" si="20"/>
        <v>544.54323187220791</v>
      </c>
      <c r="N259" s="52">
        <f t="shared" si="21"/>
        <v>232943.13668540926</v>
      </c>
      <c r="O259" s="52">
        <f t="shared" si="22"/>
        <v>144130.62525720621</v>
      </c>
    </row>
    <row r="260" spans="10:15" x14ac:dyDescent="0.2">
      <c r="J260" s="54">
        <f t="shared" si="23"/>
        <v>253</v>
      </c>
      <c r="K260" s="55">
        <f t="shared" si="18"/>
        <v>1625.4464739214409</v>
      </c>
      <c r="L260" s="52">
        <f t="shared" si="19"/>
        <v>1084.9566292069176</v>
      </c>
      <c r="M260" s="52">
        <f t="shared" si="20"/>
        <v>540.48984471452331</v>
      </c>
      <c r="N260" s="52">
        <f t="shared" si="21"/>
        <v>233483.62653012379</v>
      </c>
      <c r="O260" s="52">
        <f t="shared" si="22"/>
        <v>143045.66862799929</v>
      </c>
    </row>
    <row r="261" spans="10:15" x14ac:dyDescent="0.2">
      <c r="J261" s="54">
        <f t="shared" si="23"/>
        <v>254</v>
      </c>
      <c r="K261" s="55">
        <f t="shared" si="18"/>
        <v>1625.4464739214409</v>
      </c>
      <c r="L261" s="52">
        <f t="shared" si="19"/>
        <v>1089.0252165664435</v>
      </c>
      <c r="M261" s="52">
        <f t="shared" si="20"/>
        <v>536.42125735499735</v>
      </c>
      <c r="N261" s="52">
        <f t="shared" si="21"/>
        <v>234020.04778747878</v>
      </c>
      <c r="O261" s="52">
        <f t="shared" si="22"/>
        <v>141956.64341143283</v>
      </c>
    </row>
    <row r="262" spans="10:15" x14ac:dyDescent="0.2">
      <c r="J262" s="54">
        <f t="shared" si="23"/>
        <v>255</v>
      </c>
      <c r="K262" s="55">
        <f t="shared" si="18"/>
        <v>1625.4464739214409</v>
      </c>
      <c r="L262" s="52">
        <f t="shared" si="19"/>
        <v>1093.1090611285676</v>
      </c>
      <c r="M262" s="52">
        <f t="shared" si="20"/>
        <v>532.33741279287312</v>
      </c>
      <c r="N262" s="52">
        <f t="shared" si="21"/>
        <v>234552.38520027164</v>
      </c>
      <c r="O262" s="52">
        <f t="shared" si="22"/>
        <v>140863.53435030425</v>
      </c>
    </row>
    <row r="263" spans="10:15" x14ac:dyDescent="0.2">
      <c r="J263" s="54">
        <f t="shared" si="23"/>
        <v>256</v>
      </c>
      <c r="K263" s="55">
        <f t="shared" si="18"/>
        <v>1625.4464739214409</v>
      </c>
      <c r="L263" s="52">
        <f t="shared" si="19"/>
        <v>1097.2082201078001</v>
      </c>
      <c r="M263" s="52">
        <f t="shared" si="20"/>
        <v>528.23825381364088</v>
      </c>
      <c r="N263" s="52">
        <f t="shared" si="21"/>
        <v>235080.62345408529</v>
      </c>
      <c r="O263" s="52">
        <f t="shared" si="22"/>
        <v>139766.32613019645</v>
      </c>
    </row>
    <row r="264" spans="10:15" x14ac:dyDescent="0.2">
      <c r="J264" s="54">
        <f t="shared" si="23"/>
        <v>257</v>
      </c>
      <c r="K264" s="55">
        <f t="shared" ref="K264:K327" si="24">IF(($C$9+1&gt;J264), $C$12, 0)</f>
        <v>1625.4464739214409</v>
      </c>
      <c r="L264" s="52">
        <f t="shared" ref="L264:L327" si="25">K264-M264</f>
        <v>1101.3227509332041</v>
      </c>
      <c r="M264" s="52">
        <f t="shared" ref="M264:M327" si="26">O263*$C$10</f>
        <v>524.12372298823664</v>
      </c>
      <c r="N264" s="52">
        <f t="shared" ref="N264:N327" si="27">N263+M264</f>
        <v>235604.74717707353</v>
      </c>
      <c r="O264" s="52">
        <f t="shared" ref="O264:O327" si="28">O263-L264</f>
        <v>138665.00337926325</v>
      </c>
    </row>
    <row r="265" spans="10:15" x14ac:dyDescent="0.2">
      <c r="J265" s="54">
        <f t="shared" si="23"/>
        <v>258</v>
      </c>
      <c r="K265" s="55">
        <f t="shared" si="24"/>
        <v>1625.4464739214409</v>
      </c>
      <c r="L265" s="52">
        <f t="shared" si="25"/>
        <v>1105.4527112492037</v>
      </c>
      <c r="M265" s="52">
        <f t="shared" si="26"/>
        <v>519.99376267223715</v>
      </c>
      <c r="N265" s="52">
        <f t="shared" si="27"/>
        <v>236124.74093974577</v>
      </c>
      <c r="O265" s="52">
        <f t="shared" si="28"/>
        <v>137559.55066801404</v>
      </c>
    </row>
    <row r="266" spans="10:15" x14ac:dyDescent="0.2">
      <c r="J266" s="54">
        <f t="shared" si="23"/>
        <v>259</v>
      </c>
      <c r="K266" s="55">
        <f t="shared" si="24"/>
        <v>1625.4464739214409</v>
      </c>
      <c r="L266" s="52">
        <f t="shared" si="25"/>
        <v>1109.5981589163882</v>
      </c>
      <c r="M266" s="52">
        <f t="shared" si="26"/>
        <v>515.84831500505265</v>
      </c>
      <c r="N266" s="52">
        <f t="shared" si="27"/>
        <v>236640.58925475081</v>
      </c>
      <c r="O266" s="52">
        <f t="shared" si="28"/>
        <v>136449.95250909764</v>
      </c>
    </row>
    <row r="267" spans="10:15" x14ac:dyDescent="0.2">
      <c r="J267" s="54">
        <f t="shared" si="23"/>
        <v>260</v>
      </c>
      <c r="K267" s="55">
        <f t="shared" si="24"/>
        <v>1625.4464739214409</v>
      </c>
      <c r="L267" s="52">
        <f t="shared" si="25"/>
        <v>1113.7591520123246</v>
      </c>
      <c r="M267" s="52">
        <f t="shared" si="26"/>
        <v>511.68732190911612</v>
      </c>
      <c r="N267" s="52">
        <f t="shared" si="27"/>
        <v>237152.27657665993</v>
      </c>
      <c r="O267" s="52">
        <f t="shared" si="28"/>
        <v>135336.19335708531</v>
      </c>
    </row>
    <row r="268" spans="10:15" x14ac:dyDescent="0.2">
      <c r="J268" s="54">
        <f t="shared" si="23"/>
        <v>261</v>
      </c>
      <c r="K268" s="55">
        <f t="shared" si="24"/>
        <v>1625.4464739214409</v>
      </c>
      <c r="L268" s="52">
        <f t="shared" si="25"/>
        <v>1117.935748832371</v>
      </c>
      <c r="M268" s="52">
        <f t="shared" si="26"/>
        <v>507.51072508906992</v>
      </c>
      <c r="N268" s="52">
        <f t="shared" si="27"/>
        <v>237659.78730174899</v>
      </c>
      <c r="O268" s="52">
        <f t="shared" si="28"/>
        <v>134218.25760825296</v>
      </c>
    </row>
    <row r="269" spans="10:15" x14ac:dyDescent="0.2">
      <c r="J269" s="54">
        <f t="shared" si="23"/>
        <v>262</v>
      </c>
      <c r="K269" s="55">
        <f t="shared" si="24"/>
        <v>1625.4464739214409</v>
      </c>
      <c r="L269" s="52">
        <f t="shared" si="25"/>
        <v>1122.1280078904924</v>
      </c>
      <c r="M269" s="52">
        <f t="shared" si="26"/>
        <v>503.31846603094857</v>
      </c>
      <c r="N269" s="52">
        <f t="shared" si="27"/>
        <v>238163.10576777993</v>
      </c>
      <c r="O269" s="52">
        <f t="shared" si="28"/>
        <v>133096.12960036247</v>
      </c>
    </row>
    <row r="270" spans="10:15" x14ac:dyDescent="0.2">
      <c r="J270" s="54">
        <f t="shared" si="23"/>
        <v>263</v>
      </c>
      <c r="K270" s="55">
        <f t="shared" si="24"/>
        <v>1625.4464739214409</v>
      </c>
      <c r="L270" s="52">
        <f t="shared" si="25"/>
        <v>1126.3359879200816</v>
      </c>
      <c r="M270" s="52">
        <f t="shared" si="26"/>
        <v>499.11048600135928</v>
      </c>
      <c r="N270" s="52">
        <f t="shared" si="27"/>
        <v>238662.21625378128</v>
      </c>
      <c r="O270" s="52">
        <f t="shared" si="28"/>
        <v>131969.79361244239</v>
      </c>
    </row>
    <row r="271" spans="10:15" x14ac:dyDescent="0.2">
      <c r="J271" s="54">
        <f t="shared" si="23"/>
        <v>264</v>
      </c>
      <c r="K271" s="55">
        <f t="shared" si="24"/>
        <v>1625.4464739214409</v>
      </c>
      <c r="L271" s="52">
        <f t="shared" si="25"/>
        <v>1130.559747874782</v>
      </c>
      <c r="M271" s="52">
        <f t="shared" si="26"/>
        <v>494.88672604665891</v>
      </c>
      <c r="N271" s="52">
        <f t="shared" si="27"/>
        <v>239157.10297982793</v>
      </c>
      <c r="O271" s="52">
        <f t="shared" si="28"/>
        <v>130839.23386456761</v>
      </c>
    </row>
    <row r="272" spans="10:15" x14ac:dyDescent="0.2">
      <c r="J272" s="54">
        <f t="shared" si="23"/>
        <v>265</v>
      </c>
      <c r="K272" s="55">
        <f t="shared" si="24"/>
        <v>1625.4464739214409</v>
      </c>
      <c r="L272" s="52">
        <f t="shared" si="25"/>
        <v>1134.7993469293124</v>
      </c>
      <c r="M272" s="52">
        <f t="shared" si="26"/>
        <v>490.64712699212851</v>
      </c>
      <c r="N272" s="52">
        <f t="shared" si="27"/>
        <v>239647.75010682005</v>
      </c>
      <c r="O272" s="52">
        <f t="shared" si="28"/>
        <v>129704.43451763829</v>
      </c>
    </row>
    <row r="273" spans="10:15" x14ac:dyDescent="0.2">
      <c r="J273" s="54">
        <f t="shared" si="23"/>
        <v>266</v>
      </c>
      <c r="K273" s="55">
        <f t="shared" si="24"/>
        <v>1625.4464739214409</v>
      </c>
      <c r="L273" s="52">
        <f t="shared" si="25"/>
        <v>1139.0548444802973</v>
      </c>
      <c r="M273" s="52">
        <f t="shared" si="26"/>
        <v>486.39162944114355</v>
      </c>
      <c r="N273" s="52">
        <f t="shared" si="27"/>
        <v>240134.1417362612</v>
      </c>
      <c r="O273" s="52">
        <f t="shared" si="28"/>
        <v>128565.37967315799</v>
      </c>
    </row>
    <row r="274" spans="10:15" x14ac:dyDescent="0.2">
      <c r="J274" s="54">
        <f t="shared" si="23"/>
        <v>267</v>
      </c>
      <c r="K274" s="55">
        <f t="shared" si="24"/>
        <v>1625.4464739214409</v>
      </c>
      <c r="L274" s="52">
        <f t="shared" si="25"/>
        <v>1143.3263001470984</v>
      </c>
      <c r="M274" s="52">
        <f t="shared" si="26"/>
        <v>482.12017377434245</v>
      </c>
      <c r="N274" s="52">
        <f t="shared" si="27"/>
        <v>240616.26191003554</v>
      </c>
      <c r="O274" s="52">
        <f t="shared" si="28"/>
        <v>127422.0533730109</v>
      </c>
    </row>
    <row r="275" spans="10:15" x14ac:dyDescent="0.2">
      <c r="J275" s="54">
        <f t="shared" si="23"/>
        <v>268</v>
      </c>
      <c r="K275" s="55">
        <f t="shared" si="24"/>
        <v>1625.4464739214409</v>
      </c>
      <c r="L275" s="52">
        <f t="shared" si="25"/>
        <v>1147.6137737726499</v>
      </c>
      <c r="M275" s="52">
        <f t="shared" si="26"/>
        <v>477.83270014879088</v>
      </c>
      <c r="N275" s="52">
        <f t="shared" si="27"/>
        <v>241094.09461018431</v>
      </c>
      <c r="O275" s="52">
        <f t="shared" si="28"/>
        <v>126274.43959923825</v>
      </c>
    </row>
    <row r="276" spans="10:15" x14ac:dyDescent="0.2">
      <c r="J276" s="54">
        <f t="shared" si="23"/>
        <v>269</v>
      </c>
      <c r="K276" s="55">
        <f t="shared" si="24"/>
        <v>1625.4464739214409</v>
      </c>
      <c r="L276" s="52">
        <f t="shared" si="25"/>
        <v>1151.9173254242974</v>
      </c>
      <c r="M276" s="52">
        <f t="shared" si="26"/>
        <v>473.52914849714341</v>
      </c>
      <c r="N276" s="52">
        <f t="shared" si="27"/>
        <v>241567.62375868147</v>
      </c>
      <c r="O276" s="52">
        <f t="shared" si="28"/>
        <v>125122.52227381396</v>
      </c>
    </row>
    <row r="277" spans="10:15" x14ac:dyDescent="0.2">
      <c r="J277" s="54">
        <f t="shared" si="23"/>
        <v>270</v>
      </c>
      <c r="K277" s="55">
        <f t="shared" si="24"/>
        <v>1625.4464739214409</v>
      </c>
      <c r="L277" s="52">
        <f t="shared" si="25"/>
        <v>1156.2370153946385</v>
      </c>
      <c r="M277" s="52">
        <f t="shared" si="26"/>
        <v>469.20945852680234</v>
      </c>
      <c r="N277" s="52">
        <f t="shared" si="27"/>
        <v>242036.83321720827</v>
      </c>
      <c r="O277" s="52">
        <f t="shared" si="28"/>
        <v>123966.28525841932</v>
      </c>
    </row>
    <row r="278" spans="10:15" x14ac:dyDescent="0.2">
      <c r="J278" s="54">
        <f t="shared" si="23"/>
        <v>271</v>
      </c>
      <c r="K278" s="55">
        <f t="shared" si="24"/>
        <v>1625.4464739214409</v>
      </c>
      <c r="L278" s="52">
        <f t="shared" si="25"/>
        <v>1160.5729042023686</v>
      </c>
      <c r="M278" s="52">
        <f t="shared" si="26"/>
        <v>464.87356971907241</v>
      </c>
      <c r="N278" s="52">
        <f t="shared" si="27"/>
        <v>242501.70678692736</v>
      </c>
      <c r="O278" s="52">
        <f t="shared" si="28"/>
        <v>122805.71235421694</v>
      </c>
    </row>
    <row r="279" spans="10:15" x14ac:dyDescent="0.2">
      <c r="J279" s="54">
        <f t="shared" si="23"/>
        <v>272</v>
      </c>
      <c r="K279" s="55">
        <f t="shared" si="24"/>
        <v>1625.4464739214409</v>
      </c>
      <c r="L279" s="52">
        <f t="shared" si="25"/>
        <v>1164.9250525931275</v>
      </c>
      <c r="M279" s="52">
        <f t="shared" si="26"/>
        <v>460.52142132831352</v>
      </c>
      <c r="N279" s="52">
        <f t="shared" si="27"/>
        <v>242962.22820825566</v>
      </c>
      <c r="O279" s="52">
        <f t="shared" si="28"/>
        <v>121640.78730162382</v>
      </c>
    </row>
    <row r="280" spans="10:15" x14ac:dyDescent="0.2">
      <c r="J280" s="54">
        <f t="shared" si="23"/>
        <v>273</v>
      </c>
      <c r="K280" s="55">
        <f t="shared" si="24"/>
        <v>1625.4464739214409</v>
      </c>
      <c r="L280" s="52">
        <f t="shared" si="25"/>
        <v>1169.2935215403515</v>
      </c>
      <c r="M280" s="52">
        <f t="shared" si="26"/>
        <v>456.15295238108928</v>
      </c>
      <c r="N280" s="52">
        <f t="shared" si="27"/>
        <v>243418.38116063675</v>
      </c>
      <c r="O280" s="52">
        <f t="shared" si="28"/>
        <v>120471.49378008346</v>
      </c>
    </row>
    <row r="281" spans="10:15" x14ac:dyDescent="0.2">
      <c r="J281" s="54">
        <f t="shared" si="23"/>
        <v>274</v>
      </c>
      <c r="K281" s="55">
        <f t="shared" si="24"/>
        <v>1625.4464739214409</v>
      </c>
      <c r="L281" s="52">
        <f t="shared" si="25"/>
        <v>1173.678372246128</v>
      </c>
      <c r="M281" s="52">
        <f t="shared" si="26"/>
        <v>451.76810167531295</v>
      </c>
      <c r="N281" s="52">
        <f t="shared" si="27"/>
        <v>243870.14926231207</v>
      </c>
      <c r="O281" s="52">
        <f t="shared" si="28"/>
        <v>119297.81540783733</v>
      </c>
    </row>
    <row r="282" spans="10:15" x14ac:dyDescent="0.2">
      <c r="J282" s="54">
        <f t="shared" si="23"/>
        <v>275</v>
      </c>
      <c r="K282" s="55">
        <f t="shared" si="24"/>
        <v>1625.4464739214409</v>
      </c>
      <c r="L282" s="52">
        <f t="shared" si="25"/>
        <v>1178.0796661420509</v>
      </c>
      <c r="M282" s="52">
        <f t="shared" si="26"/>
        <v>447.36680777939</v>
      </c>
      <c r="N282" s="52">
        <f t="shared" si="27"/>
        <v>244317.51607009146</v>
      </c>
      <c r="O282" s="52">
        <f t="shared" si="28"/>
        <v>118119.73574169529</v>
      </c>
    </row>
    <row r="283" spans="10:15" x14ac:dyDescent="0.2">
      <c r="J283" s="54">
        <f t="shared" si="23"/>
        <v>276</v>
      </c>
      <c r="K283" s="55">
        <f t="shared" si="24"/>
        <v>1625.4464739214409</v>
      </c>
      <c r="L283" s="52">
        <f t="shared" si="25"/>
        <v>1182.4974648900836</v>
      </c>
      <c r="M283" s="52">
        <f t="shared" si="26"/>
        <v>442.94900903135732</v>
      </c>
      <c r="N283" s="52">
        <f t="shared" si="27"/>
        <v>244760.46507912281</v>
      </c>
      <c r="O283" s="52">
        <f t="shared" si="28"/>
        <v>116937.2382768052</v>
      </c>
    </row>
    <row r="284" spans="10:15" x14ac:dyDescent="0.2">
      <c r="J284" s="54">
        <f t="shared" si="23"/>
        <v>277</v>
      </c>
      <c r="K284" s="55">
        <f t="shared" si="24"/>
        <v>1625.4464739214409</v>
      </c>
      <c r="L284" s="52">
        <f t="shared" si="25"/>
        <v>1186.9318303834214</v>
      </c>
      <c r="M284" s="52">
        <f t="shared" si="26"/>
        <v>438.51464353801953</v>
      </c>
      <c r="N284" s="52">
        <f t="shared" si="27"/>
        <v>245198.97972266082</v>
      </c>
      <c r="O284" s="52">
        <f t="shared" si="28"/>
        <v>115750.30644642179</v>
      </c>
    </row>
    <row r="285" spans="10:15" x14ac:dyDescent="0.2">
      <c r="J285" s="54">
        <f t="shared" si="23"/>
        <v>278</v>
      </c>
      <c r="K285" s="55">
        <f t="shared" si="24"/>
        <v>1625.4464739214409</v>
      </c>
      <c r="L285" s="52">
        <f t="shared" si="25"/>
        <v>1191.3828247473591</v>
      </c>
      <c r="M285" s="52">
        <f t="shared" si="26"/>
        <v>434.06364917408172</v>
      </c>
      <c r="N285" s="52">
        <f t="shared" si="27"/>
        <v>245633.04337183491</v>
      </c>
      <c r="O285" s="52">
        <f t="shared" si="28"/>
        <v>114558.92362167443</v>
      </c>
    </row>
    <row r="286" spans="10:15" x14ac:dyDescent="0.2">
      <c r="J286" s="54">
        <f t="shared" si="23"/>
        <v>279</v>
      </c>
      <c r="K286" s="55">
        <f t="shared" si="24"/>
        <v>1625.4464739214409</v>
      </c>
      <c r="L286" s="52">
        <f t="shared" si="25"/>
        <v>1195.8505103401617</v>
      </c>
      <c r="M286" s="52">
        <f t="shared" si="26"/>
        <v>429.59596358127908</v>
      </c>
      <c r="N286" s="52">
        <f t="shared" si="27"/>
        <v>246062.6393354162</v>
      </c>
      <c r="O286" s="52">
        <f t="shared" si="28"/>
        <v>113363.07311133428</v>
      </c>
    </row>
    <row r="287" spans="10:15" x14ac:dyDescent="0.2">
      <c r="J287" s="54">
        <f t="shared" si="23"/>
        <v>280</v>
      </c>
      <c r="K287" s="55">
        <f t="shared" si="24"/>
        <v>1625.4464739214409</v>
      </c>
      <c r="L287" s="52">
        <f t="shared" si="25"/>
        <v>1200.3349497539373</v>
      </c>
      <c r="M287" s="52">
        <f t="shared" si="26"/>
        <v>425.11152416750355</v>
      </c>
      <c r="N287" s="52">
        <f t="shared" si="27"/>
        <v>246487.7508595837</v>
      </c>
      <c r="O287" s="52">
        <f t="shared" si="28"/>
        <v>112162.73816158035</v>
      </c>
    </row>
    <row r="288" spans="10:15" x14ac:dyDescent="0.2">
      <c r="J288" s="54">
        <f t="shared" si="23"/>
        <v>281</v>
      </c>
      <c r="K288" s="55">
        <f t="shared" si="24"/>
        <v>1625.4464739214409</v>
      </c>
      <c r="L288" s="52">
        <f t="shared" si="25"/>
        <v>1204.8362058155146</v>
      </c>
      <c r="M288" s="52">
        <f t="shared" si="26"/>
        <v>420.61026810592631</v>
      </c>
      <c r="N288" s="52">
        <f t="shared" si="27"/>
        <v>246908.36112768963</v>
      </c>
      <c r="O288" s="52">
        <f t="shared" si="28"/>
        <v>110957.90195576483</v>
      </c>
    </row>
    <row r="289" spans="10:15" x14ac:dyDescent="0.2">
      <c r="J289" s="54">
        <f t="shared" si="23"/>
        <v>282</v>
      </c>
      <c r="K289" s="55">
        <f t="shared" si="24"/>
        <v>1625.4464739214409</v>
      </c>
      <c r="L289" s="52">
        <f t="shared" si="25"/>
        <v>1209.3543415873228</v>
      </c>
      <c r="M289" s="52">
        <f t="shared" si="26"/>
        <v>416.09213233411811</v>
      </c>
      <c r="N289" s="52">
        <f t="shared" si="27"/>
        <v>247324.45326002376</v>
      </c>
      <c r="O289" s="52">
        <f t="shared" si="28"/>
        <v>109748.5476141775</v>
      </c>
    </row>
    <row r="290" spans="10:15" x14ac:dyDescent="0.2">
      <c r="J290" s="54">
        <f t="shared" si="23"/>
        <v>283</v>
      </c>
      <c r="K290" s="55">
        <f t="shared" si="24"/>
        <v>1625.4464739214409</v>
      </c>
      <c r="L290" s="52">
        <f t="shared" si="25"/>
        <v>1213.8894203682753</v>
      </c>
      <c r="M290" s="52">
        <f t="shared" si="26"/>
        <v>411.55705355316559</v>
      </c>
      <c r="N290" s="52">
        <f t="shared" si="27"/>
        <v>247736.01031357693</v>
      </c>
      <c r="O290" s="52">
        <f t="shared" si="28"/>
        <v>108534.65819380923</v>
      </c>
    </row>
    <row r="291" spans="10:15" x14ac:dyDescent="0.2">
      <c r="J291" s="54">
        <f t="shared" si="23"/>
        <v>284</v>
      </c>
      <c r="K291" s="55">
        <f t="shared" si="24"/>
        <v>1625.4464739214409</v>
      </c>
      <c r="L291" s="52">
        <f t="shared" si="25"/>
        <v>1218.4415056946564</v>
      </c>
      <c r="M291" s="52">
        <f t="shared" si="26"/>
        <v>407.00496822678457</v>
      </c>
      <c r="N291" s="52">
        <f t="shared" si="27"/>
        <v>248143.0152818037</v>
      </c>
      <c r="O291" s="52">
        <f t="shared" si="28"/>
        <v>107316.21668811457</v>
      </c>
    </row>
    <row r="292" spans="10:15" x14ac:dyDescent="0.2">
      <c r="J292" s="54">
        <f t="shared" si="23"/>
        <v>285</v>
      </c>
      <c r="K292" s="55">
        <f t="shared" si="24"/>
        <v>1625.4464739214409</v>
      </c>
      <c r="L292" s="52">
        <f t="shared" si="25"/>
        <v>1223.0106613410112</v>
      </c>
      <c r="M292" s="52">
        <f t="shared" si="26"/>
        <v>402.43581258042963</v>
      </c>
      <c r="N292" s="52">
        <f t="shared" si="27"/>
        <v>248545.45109438413</v>
      </c>
      <c r="O292" s="52">
        <f t="shared" si="28"/>
        <v>106093.20602677355</v>
      </c>
    </row>
    <row r="293" spans="10:15" x14ac:dyDescent="0.2">
      <c r="J293" s="54">
        <f t="shared" si="23"/>
        <v>286</v>
      </c>
      <c r="K293" s="55">
        <f t="shared" si="24"/>
        <v>1625.4464739214409</v>
      </c>
      <c r="L293" s="52">
        <f t="shared" si="25"/>
        <v>1227.59695132104</v>
      </c>
      <c r="M293" s="52">
        <f t="shared" si="26"/>
        <v>397.8495226004008</v>
      </c>
      <c r="N293" s="52">
        <f t="shared" si="27"/>
        <v>248943.30061698452</v>
      </c>
      <c r="O293" s="52">
        <f t="shared" si="28"/>
        <v>104865.60907545251</v>
      </c>
    </row>
    <row r="294" spans="10:15" x14ac:dyDescent="0.2">
      <c r="J294" s="54">
        <f t="shared" ref="J294:J357" si="29">J293+1</f>
        <v>287</v>
      </c>
      <c r="K294" s="55">
        <f t="shared" si="24"/>
        <v>1625.4464739214409</v>
      </c>
      <c r="L294" s="52">
        <f t="shared" si="25"/>
        <v>1232.200439888494</v>
      </c>
      <c r="M294" s="52">
        <f t="shared" si="26"/>
        <v>393.24603403294691</v>
      </c>
      <c r="N294" s="52">
        <f t="shared" si="27"/>
        <v>249336.54665101747</v>
      </c>
      <c r="O294" s="52">
        <f t="shared" si="28"/>
        <v>103633.40863556402</v>
      </c>
    </row>
    <row r="295" spans="10:15" x14ac:dyDescent="0.2">
      <c r="J295" s="54">
        <f t="shared" si="29"/>
        <v>288</v>
      </c>
      <c r="K295" s="55">
        <f t="shared" si="24"/>
        <v>1625.4464739214409</v>
      </c>
      <c r="L295" s="52">
        <f t="shared" si="25"/>
        <v>1236.8211915380757</v>
      </c>
      <c r="M295" s="52">
        <f t="shared" si="26"/>
        <v>388.62528238336506</v>
      </c>
      <c r="N295" s="52">
        <f t="shared" si="27"/>
        <v>249725.17193340085</v>
      </c>
      <c r="O295" s="52">
        <f t="shared" si="28"/>
        <v>102396.58744402594</v>
      </c>
    </row>
    <row r="296" spans="10:15" x14ac:dyDescent="0.2">
      <c r="J296" s="54">
        <f t="shared" si="29"/>
        <v>289</v>
      </c>
      <c r="K296" s="55">
        <f t="shared" si="24"/>
        <v>1625.4464739214409</v>
      </c>
      <c r="L296" s="52">
        <f t="shared" si="25"/>
        <v>1241.4592710063437</v>
      </c>
      <c r="M296" s="52">
        <f t="shared" si="26"/>
        <v>383.98720291509727</v>
      </c>
      <c r="N296" s="52">
        <f t="shared" si="27"/>
        <v>250109.15913631595</v>
      </c>
      <c r="O296" s="52">
        <f t="shared" si="28"/>
        <v>101155.12817301959</v>
      </c>
    </row>
    <row r="297" spans="10:15" x14ac:dyDescent="0.2">
      <c r="J297" s="54">
        <f t="shared" si="29"/>
        <v>290</v>
      </c>
      <c r="K297" s="55">
        <f t="shared" si="24"/>
        <v>1625.4464739214409</v>
      </c>
      <c r="L297" s="52">
        <f t="shared" si="25"/>
        <v>1246.1147432726175</v>
      </c>
      <c r="M297" s="52">
        <f t="shared" si="26"/>
        <v>379.33173064882345</v>
      </c>
      <c r="N297" s="52">
        <f t="shared" si="27"/>
        <v>250488.49086696477</v>
      </c>
      <c r="O297" s="52">
        <f t="shared" si="28"/>
        <v>99909.013429746978</v>
      </c>
    </row>
    <row r="298" spans="10:15" x14ac:dyDescent="0.2">
      <c r="J298" s="54">
        <f t="shared" si="29"/>
        <v>291</v>
      </c>
      <c r="K298" s="55">
        <f t="shared" si="24"/>
        <v>1625.4464739214409</v>
      </c>
      <c r="L298" s="52">
        <f t="shared" si="25"/>
        <v>1250.7876735598898</v>
      </c>
      <c r="M298" s="52">
        <f t="shared" si="26"/>
        <v>374.65880036155113</v>
      </c>
      <c r="N298" s="52">
        <f t="shared" si="27"/>
        <v>250863.14966732633</v>
      </c>
      <c r="O298" s="52">
        <f t="shared" si="28"/>
        <v>98658.225756187094</v>
      </c>
    </row>
    <row r="299" spans="10:15" x14ac:dyDescent="0.2">
      <c r="J299" s="54">
        <f t="shared" si="29"/>
        <v>292</v>
      </c>
      <c r="K299" s="55">
        <f t="shared" si="24"/>
        <v>1625.4464739214409</v>
      </c>
      <c r="L299" s="52">
        <f t="shared" si="25"/>
        <v>1255.4781273357394</v>
      </c>
      <c r="M299" s="52">
        <f t="shared" si="26"/>
        <v>369.96834658570157</v>
      </c>
      <c r="N299" s="52">
        <f t="shared" si="27"/>
        <v>251233.11801391203</v>
      </c>
      <c r="O299" s="52">
        <f t="shared" si="28"/>
        <v>97402.747628851357</v>
      </c>
    </row>
    <row r="300" spans="10:15" x14ac:dyDescent="0.2">
      <c r="J300" s="54">
        <f t="shared" si="29"/>
        <v>293</v>
      </c>
      <c r="K300" s="55">
        <f t="shared" si="24"/>
        <v>1625.4464739214409</v>
      </c>
      <c r="L300" s="52">
        <f t="shared" si="25"/>
        <v>1260.1861703132483</v>
      </c>
      <c r="M300" s="52">
        <f t="shared" si="26"/>
        <v>365.2603036081926</v>
      </c>
      <c r="N300" s="52">
        <f t="shared" si="27"/>
        <v>251598.37831752023</v>
      </c>
      <c r="O300" s="52">
        <f t="shared" si="28"/>
        <v>96142.561458538112</v>
      </c>
    </row>
    <row r="301" spans="10:15" x14ac:dyDescent="0.2">
      <c r="J301" s="54">
        <f t="shared" si="29"/>
        <v>294</v>
      </c>
      <c r="K301" s="55">
        <f t="shared" si="24"/>
        <v>1625.4464739214409</v>
      </c>
      <c r="L301" s="52">
        <f t="shared" si="25"/>
        <v>1264.9118684519231</v>
      </c>
      <c r="M301" s="52">
        <f t="shared" si="26"/>
        <v>360.53460546951789</v>
      </c>
      <c r="N301" s="52">
        <f t="shared" si="27"/>
        <v>251958.91292298975</v>
      </c>
      <c r="O301" s="52">
        <f t="shared" si="28"/>
        <v>94877.649590086192</v>
      </c>
    </row>
    <row r="302" spans="10:15" x14ac:dyDescent="0.2">
      <c r="J302" s="54">
        <f t="shared" si="29"/>
        <v>295</v>
      </c>
      <c r="K302" s="55">
        <f t="shared" si="24"/>
        <v>1625.4464739214409</v>
      </c>
      <c r="L302" s="52">
        <f t="shared" si="25"/>
        <v>1269.6552879586177</v>
      </c>
      <c r="M302" s="52">
        <f t="shared" si="26"/>
        <v>355.79118596282319</v>
      </c>
      <c r="N302" s="52">
        <f t="shared" si="27"/>
        <v>252314.70410895257</v>
      </c>
      <c r="O302" s="52">
        <f t="shared" si="28"/>
        <v>93607.994302127569</v>
      </c>
    </row>
    <row r="303" spans="10:15" x14ac:dyDescent="0.2">
      <c r="J303" s="54">
        <f t="shared" si="29"/>
        <v>296</v>
      </c>
      <c r="K303" s="55">
        <f t="shared" si="24"/>
        <v>1625.4464739214409</v>
      </c>
      <c r="L303" s="52">
        <f t="shared" si="25"/>
        <v>1274.4164952884626</v>
      </c>
      <c r="M303" s="52">
        <f t="shared" si="26"/>
        <v>351.02997863297838</v>
      </c>
      <c r="N303" s="52">
        <f t="shared" si="27"/>
        <v>252665.73408758556</v>
      </c>
      <c r="O303" s="52">
        <f t="shared" si="28"/>
        <v>92333.577806839108</v>
      </c>
    </row>
    <row r="304" spans="10:15" x14ac:dyDescent="0.2">
      <c r="J304" s="54">
        <f t="shared" si="29"/>
        <v>297</v>
      </c>
      <c r="K304" s="55">
        <f t="shared" si="24"/>
        <v>1625.4464739214409</v>
      </c>
      <c r="L304" s="52">
        <f t="shared" si="25"/>
        <v>1279.1955571457943</v>
      </c>
      <c r="M304" s="52">
        <f t="shared" si="26"/>
        <v>346.25091677564666</v>
      </c>
      <c r="N304" s="52">
        <f t="shared" si="27"/>
        <v>253011.9850043612</v>
      </c>
      <c r="O304" s="52">
        <f t="shared" si="28"/>
        <v>91054.382249693313</v>
      </c>
    </row>
    <row r="305" spans="10:15" x14ac:dyDescent="0.2">
      <c r="J305" s="54">
        <f t="shared" si="29"/>
        <v>298</v>
      </c>
      <c r="K305" s="55">
        <f t="shared" si="24"/>
        <v>1625.4464739214409</v>
      </c>
      <c r="L305" s="52">
        <f t="shared" si="25"/>
        <v>1283.992540485091</v>
      </c>
      <c r="M305" s="52">
        <f t="shared" si="26"/>
        <v>341.45393343634993</v>
      </c>
      <c r="N305" s="52">
        <f t="shared" si="27"/>
        <v>253353.43893779753</v>
      </c>
      <c r="O305" s="52">
        <f t="shared" si="28"/>
        <v>89770.389709208219</v>
      </c>
    </row>
    <row r="306" spans="10:15" x14ac:dyDescent="0.2">
      <c r="J306" s="54">
        <f t="shared" si="29"/>
        <v>299</v>
      </c>
      <c r="K306" s="55">
        <f t="shared" si="24"/>
        <v>1625.4464739214409</v>
      </c>
      <c r="L306" s="52">
        <f t="shared" si="25"/>
        <v>1288.8075125119101</v>
      </c>
      <c r="M306" s="52">
        <f t="shared" si="26"/>
        <v>336.63896140953079</v>
      </c>
      <c r="N306" s="52">
        <f t="shared" si="27"/>
        <v>253690.07789920707</v>
      </c>
      <c r="O306" s="52">
        <f t="shared" si="28"/>
        <v>88481.582196696312</v>
      </c>
    </row>
    <row r="307" spans="10:15" x14ac:dyDescent="0.2">
      <c r="J307" s="54">
        <f t="shared" si="29"/>
        <v>300</v>
      </c>
      <c r="K307" s="55">
        <f t="shared" si="24"/>
        <v>1625.4464739214409</v>
      </c>
      <c r="L307" s="52">
        <f t="shared" si="25"/>
        <v>1293.6405406838298</v>
      </c>
      <c r="M307" s="52">
        <f t="shared" si="26"/>
        <v>331.80593323761116</v>
      </c>
      <c r="N307" s="52">
        <f t="shared" si="27"/>
        <v>254021.88383244467</v>
      </c>
      <c r="O307" s="52">
        <f t="shared" si="28"/>
        <v>87187.941656012481</v>
      </c>
    </row>
    <row r="308" spans="10:15" x14ac:dyDescent="0.2">
      <c r="J308" s="54">
        <f t="shared" si="29"/>
        <v>301</v>
      </c>
      <c r="K308" s="55">
        <f t="shared" si="24"/>
        <v>1625.4464739214409</v>
      </c>
      <c r="L308" s="52">
        <f t="shared" si="25"/>
        <v>1298.4916927113941</v>
      </c>
      <c r="M308" s="52">
        <f t="shared" si="26"/>
        <v>326.9547812100468</v>
      </c>
      <c r="N308" s="52">
        <f t="shared" si="27"/>
        <v>254348.83861365472</v>
      </c>
      <c r="O308" s="52">
        <f t="shared" si="28"/>
        <v>85889.449963301086</v>
      </c>
    </row>
    <row r="309" spans="10:15" x14ac:dyDescent="0.2">
      <c r="J309" s="54">
        <f t="shared" si="29"/>
        <v>302</v>
      </c>
      <c r="K309" s="55">
        <f t="shared" si="24"/>
        <v>1625.4464739214409</v>
      </c>
      <c r="L309" s="52">
        <f t="shared" si="25"/>
        <v>1303.3610365590619</v>
      </c>
      <c r="M309" s="52">
        <f t="shared" si="26"/>
        <v>322.08543736237908</v>
      </c>
      <c r="N309" s="52">
        <f t="shared" si="27"/>
        <v>254670.92405101709</v>
      </c>
      <c r="O309" s="52">
        <f t="shared" si="28"/>
        <v>84586.088926742028</v>
      </c>
    </row>
    <row r="310" spans="10:15" x14ac:dyDescent="0.2">
      <c r="J310" s="54">
        <f t="shared" si="29"/>
        <v>303</v>
      </c>
      <c r="K310" s="55">
        <f t="shared" si="24"/>
        <v>1625.4464739214409</v>
      </c>
      <c r="L310" s="52">
        <f t="shared" si="25"/>
        <v>1308.2486404461583</v>
      </c>
      <c r="M310" s="52">
        <f t="shared" si="26"/>
        <v>317.19783347528261</v>
      </c>
      <c r="N310" s="52">
        <f t="shared" si="27"/>
        <v>254988.12188449237</v>
      </c>
      <c r="O310" s="52">
        <f t="shared" si="28"/>
        <v>83277.840286295876</v>
      </c>
    </row>
    <row r="311" spans="10:15" x14ac:dyDescent="0.2">
      <c r="J311" s="54">
        <f t="shared" si="29"/>
        <v>304</v>
      </c>
      <c r="K311" s="55">
        <f t="shared" si="24"/>
        <v>1625.4464739214409</v>
      </c>
      <c r="L311" s="52">
        <f t="shared" si="25"/>
        <v>1313.1545728478313</v>
      </c>
      <c r="M311" s="52">
        <f t="shared" si="26"/>
        <v>312.29190107360949</v>
      </c>
      <c r="N311" s="52">
        <f t="shared" si="27"/>
        <v>255300.41378556599</v>
      </c>
      <c r="O311" s="52">
        <f t="shared" si="28"/>
        <v>81964.685713448038</v>
      </c>
    </row>
    <row r="312" spans="10:15" x14ac:dyDescent="0.2">
      <c r="J312" s="54">
        <f t="shared" si="29"/>
        <v>305</v>
      </c>
      <c r="K312" s="55">
        <f t="shared" si="24"/>
        <v>1625.4464739214409</v>
      </c>
      <c r="L312" s="52">
        <f t="shared" si="25"/>
        <v>1318.0789024960109</v>
      </c>
      <c r="M312" s="52">
        <f t="shared" si="26"/>
        <v>307.36757142543013</v>
      </c>
      <c r="N312" s="52">
        <f t="shared" si="27"/>
        <v>255607.78135699141</v>
      </c>
      <c r="O312" s="52">
        <f t="shared" si="28"/>
        <v>80646.606810952027</v>
      </c>
    </row>
    <row r="313" spans="10:15" x14ac:dyDescent="0.2">
      <c r="J313" s="54">
        <f t="shared" si="29"/>
        <v>306</v>
      </c>
      <c r="K313" s="55">
        <f t="shared" si="24"/>
        <v>1625.4464739214409</v>
      </c>
      <c r="L313" s="52">
        <f t="shared" si="25"/>
        <v>1323.0216983803707</v>
      </c>
      <c r="M313" s="52">
        <f t="shared" si="26"/>
        <v>302.42477554107012</v>
      </c>
      <c r="N313" s="52">
        <f t="shared" si="27"/>
        <v>255910.20613253248</v>
      </c>
      <c r="O313" s="52">
        <f t="shared" si="28"/>
        <v>79323.585112571658</v>
      </c>
    </row>
    <row r="314" spans="10:15" x14ac:dyDescent="0.2">
      <c r="J314" s="54">
        <f t="shared" si="29"/>
        <v>307</v>
      </c>
      <c r="K314" s="55">
        <f t="shared" si="24"/>
        <v>1625.4464739214409</v>
      </c>
      <c r="L314" s="52">
        <f t="shared" si="25"/>
        <v>1327.9830297492972</v>
      </c>
      <c r="M314" s="52">
        <f t="shared" si="26"/>
        <v>297.46344417214368</v>
      </c>
      <c r="N314" s="52">
        <f t="shared" si="27"/>
        <v>256207.66957670462</v>
      </c>
      <c r="O314" s="52">
        <f t="shared" si="28"/>
        <v>77995.602082822355</v>
      </c>
    </row>
    <row r="315" spans="10:15" x14ac:dyDescent="0.2">
      <c r="J315" s="54">
        <f t="shared" si="29"/>
        <v>308</v>
      </c>
      <c r="K315" s="55">
        <f t="shared" si="24"/>
        <v>1625.4464739214409</v>
      </c>
      <c r="L315" s="52">
        <f t="shared" si="25"/>
        <v>1332.962966110857</v>
      </c>
      <c r="M315" s="52">
        <f t="shared" si="26"/>
        <v>292.48350781058383</v>
      </c>
      <c r="N315" s="52">
        <f t="shared" si="27"/>
        <v>256500.15308451522</v>
      </c>
      <c r="O315" s="52">
        <f t="shared" si="28"/>
        <v>76662.639116711493</v>
      </c>
    </row>
    <row r="316" spans="10:15" x14ac:dyDescent="0.2">
      <c r="J316" s="54">
        <f t="shared" si="29"/>
        <v>309</v>
      </c>
      <c r="K316" s="55">
        <f t="shared" si="24"/>
        <v>1625.4464739214409</v>
      </c>
      <c r="L316" s="52">
        <f t="shared" si="25"/>
        <v>1337.9615772337729</v>
      </c>
      <c r="M316" s="52">
        <f t="shared" si="26"/>
        <v>287.48489668766808</v>
      </c>
      <c r="N316" s="52">
        <f t="shared" si="27"/>
        <v>256787.63798120289</v>
      </c>
      <c r="O316" s="52">
        <f t="shared" si="28"/>
        <v>75324.677539477721</v>
      </c>
    </row>
    <row r="317" spans="10:15" x14ac:dyDescent="0.2">
      <c r="J317" s="54">
        <f t="shared" si="29"/>
        <v>310</v>
      </c>
      <c r="K317" s="55">
        <f t="shared" si="24"/>
        <v>1625.4464739214409</v>
      </c>
      <c r="L317" s="52">
        <f t="shared" si="25"/>
        <v>1342.9789331483994</v>
      </c>
      <c r="M317" s="52">
        <f t="shared" si="26"/>
        <v>282.46754077304143</v>
      </c>
      <c r="N317" s="52">
        <f t="shared" si="27"/>
        <v>257070.10552197593</v>
      </c>
      <c r="O317" s="52">
        <f t="shared" si="28"/>
        <v>73981.698606329315</v>
      </c>
    </row>
    <row r="318" spans="10:15" x14ac:dyDescent="0.2">
      <c r="J318" s="54">
        <f t="shared" si="29"/>
        <v>311</v>
      </c>
      <c r="K318" s="55">
        <f t="shared" si="24"/>
        <v>1625.4464739214409</v>
      </c>
      <c r="L318" s="52">
        <f t="shared" si="25"/>
        <v>1348.0151041477061</v>
      </c>
      <c r="M318" s="52">
        <f t="shared" si="26"/>
        <v>277.4313697737349</v>
      </c>
      <c r="N318" s="52">
        <f t="shared" si="27"/>
        <v>257347.53689174965</v>
      </c>
      <c r="O318" s="52">
        <f t="shared" si="28"/>
        <v>72633.683502181608</v>
      </c>
    </row>
    <row r="319" spans="10:15" x14ac:dyDescent="0.2">
      <c r="J319" s="54">
        <f t="shared" si="29"/>
        <v>312</v>
      </c>
      <c r="K319" s="55">
        <f t="shared" si="24"/>
        <v>1625.4464739214409</v>
      </c>
      <c r="L319" s="52">
        <f t="shared" si="25"/>
        <v>1353.0701607882597</v>
      </c>
      <c r="M319" s="52">
        <f t="shared" si="26"/>
        <v>272.37631313318104</v>
      </c>
      <c r="N319" s="52">
        <f t="shared" si="27"/>
        <v>257619.91320488285</v>
      </c>
      <c r="O319" s="52">
        <f t="shared" si="28"/>
        <v>71280.613341393342</v>
      </c>
    </row>
    <row r="320" spans="10:15" x14ac:dyDescent="0.2">
      <c r="J320" s="54">
        <f t="shared" si="29"/>
        <v>313</v>
      </c>
      <c r="K320" s="55">
        <f t="shared" si="24"/>
        <v>1625.4464739214409</v>
      </c>
      <c r="L320" s="52">
        <f t="shared" si="25"/>
        <v>1358.1441738912158</v>
      </c>
      <c r="M320" s="52">
        <f t="shared" si="26"/>
        <v>267.30230003022501</v>
      </c>
      <c r="N320" s="52">
        <f t="shared" si="27"/>
        <v>257887.21550491307</v>
      </c>
      <c r="O320" s="52">
        <f t="shared" si="28"/>
        <v>69922.469167502131</v>
      </c>
    </row>
    <row r="321" spans="10:15" x14ac:dyDescent="0.2">
      <c r="J321" s="54">
        <f t="shared" si="29"/>
        <v>314</v>
      </c>
      <c r="K321" s="55">
        <f t="shared" si="24"/>
        <v>1625.4464739214409</v>
      </c>
      <c r="L321" s="52">
        <f t="shared" si="25"/>
        <v>1363.2372145433078</v>
      </c>
      <c r="M321" s="52">
        <f t="shared" si="26"/>
        <v>262.20925937813297</v>
      </c>
      <c r="N321" s="52">
        <f t="shared" si="27"/>
        <v>258149.42476429121</v>
      </c>
      <c r="O321" s="52">
        <f t="shared" si="28"/>
        <v>68559.231952958828</v>
      </c>
    </row>
    <row r="322" spans="10:15" x14ac:dyDescent="0.2">
      <c r="J322" s="54">
        <f t="shared" si="29"/>
        <v>315</v>
      </c>
      <c r="K322" s="55">
        <f t="shared" si="24"/>
        <v>1625.4464739214409</v>
      </c>
      <c r="L322" s="52">
        <f t="shared" si="25"/>
        <v>1368.3493540978452</v>
      </c>
      <c r="M322" s="52">
        <f t="shared" si="26"/>
        <v>257.09711982359562</v>
      </c>
      <c r="N322" s="52">
        <f t="shared" si="27"/>
        <v>258406.5218841148</v>
      </c>
      <c r="O322" s="52">
        <f t="shared" si="28"/>
        <v>67190.882598860975</v>
      </c>
    </row>
    <row r="323" spans="10:15" x14ac:dyDescent="0.2">
      <c r="J323" s="54">
        <f t="shared" si="29"/>
        <v>316</v>
      </c>
      <c r="K323" s="55">
        <f t="shared" si="24"/>
        <v>1625.4464739214409</v>
      </c>
      <c r="L323" s="52">
        <f t="shared" si="25"/>
        <v>1373.4806641757123</v>
      </c>
      <c r="M323" s="52">
        <f t="shared" si="26"/>
        <v>251.96580974572865</v>
      </c>
      <c r="N323" s="52">
        <f t="shared" si="27"/>
        <v>258658.48769386054</v>
      </c>
      <c r="O323" s="52">
        <f t="shared" si="28"/>
        <v>65817.401934685258</v>
      </c>
    </row>
    <row r="324" spans="10:15" x14ac:dyDescent="0.2">
      <c r="J324" s="54">
        <f t="shared" si="29"/>
        <v>317</v>
      </c>
      <c r="K324" s="55">
        <f t="shared" si="24"/>
        <v>1625.4464739214409</v>
      </c>
      <c r="L324" s="52">
        <f t="shared" si="25"/>
        <v>1378.6312166663711</v>
      </c>
      <c r="M324" s="52">
        <f t="shared" si="26"/>
        <v>246.8152572550697</v>
      </c>
      <c r="N324" s="52">
        <f t="shared" si="27"/>
        <v>258905.30295111562</v>
      </c>
      <c r="O324" s="52">
        <f t="shared" si="28"/>
        <v>64438.770718018888</v>
      </c>
    </row>
    <row r="325" spans="10:15" x14ac:dyDescent="0.2">
      <c r="J325" s="54">
        <f t="shared" si="29"/>
        <v>318</v>
      </c>
      <c r="K325" s="55">
        <f t="shared" si="24"/>
        <v>1625.4464739214409</v>
      </c>
      <c r="L325" s="52">
        <f t="shared" si="25"/>
        <v>1383.80108372887</v>
      </c>
      <c r="M325" s="52">
        <f t="shared" si="26"/>
        <v>241.64539019257083</v>
      </c>
      <c r="N325" s="52">
        <f t="shared" si="27"/>
        <v>259146.94834130819</v>
      </c>
      <c r="O325" s="52">
        <f t="shared" si="28"/>
        <v>63054.969634290021</v>
      </c>
    </row>
    <row r="326" spans="10:15" x14ac:dyDescent="0.2">
      <c r="J326" s="54">
        <f t="shared" si="29"/>
        <v>319</v>
      </c>
      <c r="K326" s="55">
        <f t="shared" si="24"/>
        <v>1625.4464739214409</v>
      </c>
      <c r="L326" s="52">
        <f t="shared" si="25"/>
        <v>1388.9903377928533</v>
      </c>
      <c r="M326" s="52">
        <f t="shared" si="26"/>
        <v>236.45613612858756</v>
      </c>
      <c r="N326" s="52">
        <f t="shared" si="27"/>
        <v>259383.40447743676</v>
      </c>
      <c r="O326" s="52">
        <f t="shared" si="28"/>
        <v>61665.979296497164</v>
      </c>
    </row>
    <row r="327" spans="10:15" x14ac:dyDescent="0.2">
      <c r="J327" s="54">
        <f t="shared" si="29"/>
        <v>320</v>
      </c>
      <c r="K327" s="55">
        <f t="shared" si="24"/>
        <v>1625.4464739214409</v>
      </c>
      <c r="L327" s="52">
        <f t="shared" si="25"/>
        <v>1394.1990515595764</v>
      </c>
      <c r="M327" s="52">
        <f t="shared" si="26"/>
        <v>231.24742236186435</v>
      </c>
      <c r="N327" s="52">
        <f t="shared" si="27"/>
        <v>259614.65189979863</v>
      </c>
      <c r="O327" s="52">
        <f t="shared" si="28"/>
        <v>60271.780244937589</v>
      </c>
    </row>
    <row r="328" spans="10:15" x14ac:dyDescent="0.2">
      <c r="J328" s="54">
        <f t="shared" si="29"/>
        <v>321</v>
      </c>
      <c r="K328" s="55">
        <f t="shared" ref="K328:K391" si="30">IF(($C$9+1&gt;J328), $C$12, 0)</f>
        <v>1625.4464739214409</v>
      </c>
      <c r="L328" s="52">
        <f t="shared" ref="L328:L391" si="31">K328-M328</f>
        <v>1399.427298002925</v>
      </c>
      <c r="M328" s="52">
        <f t="shared" ref="M328:M391" si="32">O327*$C$10</f>
        <v>226.01917591851594</v>
      </c>
      <c r="N328" s="52">
        <f t="shared" ref="N328:N391" si="33">N327+M328</f>
        <v>259840.67107571714</v>
      </c>
      <c r="O328" s="52">
        <f t="shared" ref="O328:O391" si="34">O327-L328</f>
        <v>58872.352946934661</v>
      </c>
    </row>
    <row r="329" spans="10:15" x14ac:dyDescent="0.2">
      <c r="J329" s="54">
        <f t="shared" si="29"/>
        <v>322</v>
      </c>
      <c r="K329" s="55">
        <f t="shared" si="30"/>
        <v>1625.4464739214409</v>
      </c>
      <c r="L329" s="52">
        <f t="shared" si="31"/>
        <v>1404.6751503704359</v>
      </c>
      <c r="M329" s="52">
        <f t="shared" si="32"/>
        <v>220.77132355100497</v>
      </c>
      <c r="N329" s="52">
        <f t="shared" si="33"/>
        <v>260061.44239926815</v>
      </c>
      <c r="O329" s="52">
        <f t="shared" si="34"/>
        <v>57467.677796564225</v>
      </c>
    </row>
    <row r="330" spans="10:15" x14ac:dyDescent="0.2">
      <c r="J330" s="54">
        <f t="shared" si="29"/>
        <v>323</v>
      </c>
      <c r="K330" s="55">
        <f t="shared" si="30"/>
        <v>1625.4464739214409</v>
      </c>
      <c r="L330" s="52">
        <f t="shared" si="31"/>
        <v>1409.9426821843251</v>
      </c>
      <c r="M330" s="52">
        <f t="shared" si="32"/>
        <v>215.50379173711585</v>
      </c>
      <c r="N330" s="52">
        <f t="shared" si="33"/>
        <v>260276.94619100526</v>
      </c>
      <c r="O330" s="52">
        <f t="shared" si="34"/>
        <v>56057.735114379902</v>
      </c>
    </row>
    <row r="331" spans="10:15" x14ac:dyDescent="0.2">
      <c r="J331" s="54">
        <f t="shared" si="29"/>
        <v>324</v>
      </c>
      <c r="K331" s="55">
        <f t="shared" si="30"/>
        <v>1625.4464739214409</v>
      </c>
      <c r="L331" s="52">
        <f t="shared" si="31"/>
        <v>1415.2299672425163</v>
      </c>
      <c r="M331" s="52">
        <f t="shared" si="32"/>
        <v>210.21650667892462</v>
      </c>
      <c r="N331" s="52">
        <f t="shared" si="33"/>
        <v>260487.16269768419</v>
      </c>
      <c r="O331" s="52">
        <f t="shared" si="34"/>
        <v>54642.505147137388</v>
      </c>
    </row>
    <row r="332" spans="10:15" x14ac:dyDescent="0.2">
      <c r="J332" s="54">
        <f t="shared" si="29"/>
        <v>325</v>
      </c>
      <c r="K332" s="55">
        <f t="shared" si="30"/>
        <v>1625.4464739214409</v>
      </c>
      <c r="L332" s="52">
        <f t="shared" si="31"/>
        <v>1420.5370796196758</v>
      </c>
      <c r="M332" s="52">
        <f t="shared" si="32"/>
        <v>204.90939430176519</v>
      </c>
      <c r="N332" s="52">
        <f t="shared" si="33"/>
        <v>260692.07209198596</v>
      </c>
      <c r="O332" s="52">
        <f t="shared" si="34"/>
        <v>53221.968067517715</v>
      </c>
    </row>
    <row r="333" spans="10:15" x14ac:dyDescent="0.2">
      <c r="J333" s="54">
        <f t="shared" si="29"/>
        <v>326</v>
      </c>
      <c r="K333" s="55">
        <f t="shared" si="30"/>
        <v>1625.4464739214409</v>
      </c>
      <c r="L333" s="52">
        <f t="shared" si="31"/>
        <v>1425.8640936682496</v>
      </c>
      <c r="M333" s="52">
        <f t="shared" si="32"/>
        <v>199.58238025319142</v>
      </c>
      <c r="N333" s="52">
        <f t="shared" si="33"/>
        <v>260891.65447223914</v>
      </c>
      <c r="O333" s="52">
        <f t="shared" si="34"/>
        <v>51796.103973849466</v>
      </c>
    </row>
    <row r="334" spans="10:15" x14ac:dyDescent="0.2">
      <c r="J334" s="54">
        <f t="shared" si="29"/>
        <v>327</v>
      </c>
      <c r="K334" s="55">
        <f t="shared" si="30"/>
        <v>1625.4464739214409</v>
      </c>
      <c r="L334" s="52">
        <f t="shared" si="31"/>
        <v>1431.2110840195055</v>
      </c>
      <c r="M334" s="52">
        <f t="shared" si="32"/>
        <v>194.23538990193549</v>
      </c>
      <c r="N334" s="52">
        <f t="shared" si="33"/>
        <v>261085.88986214108</v>
      </c>
      <c r="O334" s="52">
        <f t="shared" si="34"/>
        <v>50364.892889829964</v>
      </c>
    </row>
    <row r="335" spans="10:15" x14ac:dyDescent="0.2">
      <c r="J335" s="54">
        <f t="shared" si="29"/>
        <v>328</v>
      </c>
      <c r="K335" s="55">
        <f t="shared" si="30"/>
        <v>1625.4464739214409</v>
      </c>
      <c r="L335" s="52">
        <f t="shared" si="31"/>
        <v>1436.5781255845786</v>
      </c>
      <c r="M335" s="52">
        <f t="shared" si="32"/>
        <v>188.86834833686237</v>
      </c>
      <c r="N335" s="52">
        <f t="shared" si="33"/>
        <v>261274.75821047794</v>
      </c>
      <c r="O335" s="52">
        <f t="shared" si="34"/>
        <v>48928.314764245384</v>
      </c>
    </row>
    <row r="336" spans="10:15" x14ac:dyDescent="0.2">
      <c r="J336" s="54">
        <f t="shared" si="29"/>
        <v>329</v>
      </c>
      <c r="K336" s="55">
        <f t="shared" si="30"/>
        <v>1625.4464739214409</v>
      </c>
      <c r="L336" s="52">
        <f t="shared" si="31"/>
        <v>1441.9652935555207</v>
      </c>
      <c r="M336" s="52">
        <f t="shared" si="32"/>
        <v>183.48118036592018</v>
      </c>
      <c r="N336" s="52">
        <f t="shared" si="33"/>
        <v>261458.23939084387</v>
      </c>
      <c r="O336" s="52">
        <f t="shared" si="34"/>
        <v>47486.349470689864</v>
      </c>
    </row>
    <row r="337" spans="10:15" x14ac:dyDescent="0.2">
      <c r="J337" s="54">
        <f t="shared" si="29"/>
        <v>330</v>
      </c>
      <c r="K337" s="55">
        <f t="shared" si="30"/>
        <v>1625.4464739214409</v>
      </c>
      <c r="L337" s="52">
        <f t="shared" si="31"/>
        <v>1447.3726634063539</v>
      </c>
      <c r="M337" s="52">
        <f t="shared" si="32"/>
        <v>178.07381051508699</v>
      </c>
      <c r="N337" s="52">
        <f t="shared" si="33"/>
        <v>261636.31320135895</v>
      </c>
      <c r="O337" s="52">
        <f t="shared" si="34"/>
        <v>46038.976807283507</v>
      </c>
    </row>
    <row r="338" spans="10:15" x14ac:dyDescent="0.2">
      <c r="J338" s="54">
        <f t="shared" si="29"/>
        <v>331</v>
      </c>
      <c r="K338" s="55">
        <f t="shared" si="30"/>
        <v>1625.4464739214409</v>
      </c>
      <c r="L338" s="52">
        <f t="shared" si="31"/>
        <v>1452.8003108941277</v>
      </c>
      <c r="M338" s="52">
        <f t="shared" si="32"/>
        <v>172.64616302731315</v>
      </c>
      <c r="N338" s="52">
        <f t="shared" si="33"/>
        <v>261808.95936438628</v>
      </c>
      <c r="O338" s="52">
        <f t="shared" si="34"/>
        <v>44586.17649638938</v>
      </c>
    </row>
    <row r="339" spans="10:15" x14ac:dyDescent="0.2">
      <c r="J339" s="54">
        <f t="shared" si="29"/>
        <v>332</v>
      </c>
      <c r="K339" s="55">
        <f t="shared" si="30"/>
        <v>1625.4464739214409</v>
      </c>
      <c r="L339" s="52">
        <f t="shared" si="31"/>
        <v>1458.2483120599807</v>
      </c>
      <c r="M339" s="52">
        <f t="shared" si="32"/>
        <v>167.19816186146016</v>
      </c>
      <c r="N339" s="52">
        <f t="shared" si="33"/>
        <v>261976.15752624773</v>
      </c>
      <c r="O339" s="52">
        <f t="shared" si="34"/>
        <v>43127.928184329401</v>
      </c>
    </row>
    <row r="340" spans="10:15" x14ac:dyDescent="0.2">
      <c r="J340" s="54">
        <f t="shared" si="29"/>
        <v>333</v>
      </c>
      <c r="K340" s="55">
        <f t="shared" si="30"/>
        <v>1625.4464739214409</v>
      </c>
      <c r="L340" s="52">
        <f t="shared" si="31"/>
        <v>1463.7167432302056</v>
      </c>
      <c r="M340" s="52">
        <f t="shared" si="32"/>
        <v>161.72973069123526</v>
      </c>
      <c r="N340" s="52">
        <f t="shared" si="33"/>
        <v>262137.88725693896</v>
      </c>
      <c r="O340" s="52">
        <f t="shared" si="34"/>
        <v>41664.211441099193</v>
      </c>
    </row>
    <row r="341" spans="10:15" x14ac:dyDescent="0.2">
      <c r="J341" s="54">
        <f t="shared" si="29"/>
        <v>334</v>
      </c>
      <c r="K341" s="55">
        <f t="shared" si="30"/>
        <v>1625.4464739214409</v>
      </c>
      <c r="L341" s="52">
        <f t="shared" si="31"/>
        <v>1469.205681017319</v>
      </c>
      <c r="M341" s="52">
        <f t="shared" si="32"/>
        <v>156.24079290412197</v>
      </c>
      <c r="N341" s="52">
        <f t="shared" si="33"/>
        <v>262294.12804984307</v>
      </c>
      <c r="O341" s="52">
        <f t="shared" si="34"/>
        <v>40195.005760081876</v>
      </c>
    </row>
    <row r="342" spans="10:15" x14ac:dyDescent="0.2">
      <c r="J342" s="54">
        <f t="shared" si="29"/>
        <v>335</v>
      </c>
      <c r="K342" s="55">
        <f t="shared" si="30"/>
        <v>1625.4464739214409</v>
      </c>
      <c r="L342" s="52">
        <f t="shared" si="31"/>
        <v>1474.7152023211338</v>
      </c>
      <c r="M342" s="52">
        <f t="shared" si="32"/>
        <v>150.73127160030702</v>
      </c>
      <c r="N342" s="52">
        <f t="shared" si="33"/>
        <v>262444.85932144336</v>
      </c>
      <c r="O342" s="52">
        <f t="shared" si="34"/>
        <v>38720.290557760745</v>
      </c>
    </row>
    <row r="343" spans="10:15" x14ac:dyDescent="0.2">
      <c r="J343" s="54">
        <f t="shared" si="29"/>
        <v>336</v>
      </c>
      <c r="K343" s="55">
        <f t="shared" si="30"/>
        <v>1625.4464739214409</v>
      </c>
      <c r="L343" s="52">
        <f t="shared" si="31"/>
        <v>1480.2453843298381</v>
      </c>
      <c r="M343" s="52">
        <f t="shared" si="32"/>
        <v>145.20108959160279</v>
      </c>
      <c r="N343" s="52">
        <f t="shared" si="33"/>
        <v>262590.06041103497</v>
      </c>
      <c r="O343" s="52">
        <f t="shared" si="34"/>
        <v>37240.04517343091</v>
      </c>
    </row>
    <row r="344" spans="10:15" x14ac:dyDescent="0.2">
      <c r="J344" s="54">
        <f t="shared" si="29"/>
        <v>337</v>
      </c>
      <c r="K344" s="55">
        <f t="shared" si="30"/>
        <v>1625.4464739214409</v>
      </c>
      <c r="L344" s="52">
        <f t="shared" si="31"/>
        <v>1485.7963045210749</v>
      </c>
      <c r="M344" s="52">
        <f t="shared" si="32"/>
        <v>139.65016940036591</v>
      </c>
      <c r="N344" s="52">
        <f t="shared" si="33"/>
        <v>262729.71058043535</v>
      </c>
      <c r="O344" s="52">
        <f t="shared" si="34"/>
        <v>35754.248868909832</v>
      </c>
    </row>
    <row r="345" spans="10:15" x14ac:dyDescent="0.2">
      <c r="J345" s="54">
        <f t="shared" si="29"/>
        <v>338</v>
      </c>
      <c r="K345" s="55">
        <f t="shared" si="30"/>
        <v>1625.4464739214409</v>
      </c>
      <c r="L345" s="52">
        <f t="shared" si="31"/>
        <v>1491.368040663029</v>
      </c>
      <c r="M345" s="52">
        <f t="shared" si="32"/>
        <v>134.07843325841188</v>
      </c>
      <c r="N345" s="52">
        <f t="shared" si="33"/>
        <v>262863.78901369375</v>
      </c>
      <c r="O345" s="52">
        <f t="shared" si="34"/>
        <v>34262.880828246802</v>
      </c>
    </row>
    <row r="346" spans="10:15" x14ac:dyDescent="0.2">
      <c r="J346" s="54">
        <f t="shared" si="29"/>
        <v>339</v>
      </c>
      <c r="K346" s="55">
        <f t="shared" si="30"/>
        <v>1625.4464739214409</v>
      </c>
      <c r="L346" s="52">
        <f t="shared" si="31"/>
        <v>1496.9606708155154</v>
      </c>
      <c r="M346" s="52">
        <f t="shared" si="32"/>
        <v>128.4858031059255</v>
      </c>
      <c r="N346" s="52">
        <f t="shared" si="33"/>
        <v>262992.27481679968</v>
      </c>
      <c r="O346" s="52">
        <f t="shared" si="34"/>
        <v>32765.920157431286</v>
      </c>
    </row>
    <row r="347" spans="10:15" x14ac:dyDescent="0.2">
      <c r="J347" s="54">
        <f t="shared" si="29"/>
        <v>340</v>
      </c>
      <c r="K347" s="55">
        <f t="shared" si="30"/>
        <v>1625.4464739214409</v>
      </c>
      <c r="L347" s="52">
        <f t="shared" si="31"/>
        <v>1502.5742733310735</v>
      </c>
      <c r="M347" s="52">
        <f t="shared" si="32"/>
        <v>122.87220059036731</v>
      </c>
      <c r="N347" s="52">
        <f t="shared" si="33"/>
        <v>263115.14701739006</v>
      </c>
      <c r="O347" s="52">
        <f t="shared" si="34"/>
        <v>31263.345884100214</v>
      </c>
    </row>
    <row r="348" spans="10:15" x14ac:dyDescent="0.2">
      <c r="J348" s="54">
        <f t="shared" si="29"/>
        <v>341</v>
      </c>
      <c r="K348" s="55">
        <f t="shared" si="30"/>
        <v>1625.4464739214409</v>
      </c>
      <c r="L348" s="52">
        <f t="shared" si="31"/>
        <v>1508.2089268560651</v>
      </c>
      <c r="M348" s="52">
        <f t="shared" si="32"/>
        <v>117.23754706537579</v>
      </c>
      <c r="N348" s="52">
        <f t="shared" si="33"/>
        <v>263232.38456445542</v>
      </c>
      <c r="O348" s="52">
        <f t="shared" si="34"/>
        <v>29755.136957244147</v>
      </c>
    </row>
    <row r="349" spans="10:15" x14ac:dyDescent="0.2">
      <c r="J349" s="54">
        <f t="shared" si="29"/>
        <v>342</v>
      </c>
      <c r="K349" s="55">
        <f t="shared" si="30"/>
        <v>1625.4464739214409</v>
      </c>
      <c r="L349" s="52">
        <f t="shared" si="31"/>
        <v>1513.8647103317753</v>
      </c>
      <c r="M349" s="52">
        <f t="shared" si="32"/>
        <v>111.58176358966554</v>
      </c>
      <c r="N349" s="52">
        <f t="shared" si="33"/>
        <v>263343.96632804506</v>
      </c>
      <c r="O349" s="52">
        <f t="shared" si="34"/>
        <v>28241.272246912373</v>
      </c>
    </row>
    <row r="350" spans="10:15" x14ac:dyDescent="0.2">
      <c r="J350" s="54">
        <f t="shared" si="29"/>
        <v>343</v>
      </c>
      <c r="K350" s="55">
        <f t="shared" si="30"/>
        <v>1625.4464739214409</v>
      </c>
      <c r="L350" s="52">
        <f t="shared" si="31"/>
        <v>1519.5417029955195</v>
      </c>
      <c r="M350" s="52">
        <f t="shared" si="32"/>
        <v>105.9047709259214</v>
      </c>
      <c r="N350" s="52">
        <f t="shared" si="33"/>
        <v>263449.87109897099</v>
      </c>
      <c r="O350" s="52">
        <f t="shared" si="34"/>
        <v>26721.730543916852</v>
      </c>
    </row>
    <row r="351" spans="10:15" x14ac:dyDescent="0.2">
      <c r="J351" s="54">
        <f t="shared" si="29"/>
        <v>344</v>
      </c>
      <c r="K351" s="55">
        <f t="shared" si="30"/>
        <v>1625.4464739214409</v>
      </c>
      <c r="L351" s="52">
        <f t="shared" si="31"/>
        <v>1525.2399843817527</v>
      </c>
      <c r="M351" s="52">
        <f t="shared" si="32"/>
        <v>100.20648953968819</v>
      </c>
      <c r="N351" s="52">
        <f t="shared" si="33"/>
        <v>263550.0775885107</v>
      </c>
      <c r="O351" s="52">
        <f t="shared" si="34"/>
        <v>25196.490559535101</v>
      </c>
    </row>
    <row r="352" spans="10:15" x14ac:dyDescent="0.2">
      <c r="J352" s="54">
        <f t="shared" si="29"/>
        <v>345</v>
      </c>
      <c r="K352" s="55">
        <f t="shared" si="30"/>
        <v>1625.4464739214409</v>
      </c>
      <c r="L352" s="52">
        <f t="shared" si="31"/>
        <v>1530.9596343231842</v>
      </c>
      <c r="M352" s="52">
        <f t="shared" si="32"/>
        <v>94.486839598256623</v>
      </c>
      <c r="N352" s="52">
        <f t="shared" si="33"/>
        <v>263644.56442810898</v>
      </c>
      <c r="O352" s="52">
        <f t="shared" si="34"/>
        <v>23665.530925211919</v>
      </c>
    </row>
    <row r="353" spans="10:15" x14ac:dyDescent="0.2">
      <c r="J353" s="54">
        <f t="shared" si="29"/>
        <v>346</v>
      </c>
      <c r="K353" s="55">
        <f t="shared" si="30"/>
        <v>1625.4464739214409</v>
      </c>
      <c r="L353" s="52">
        <f t="shared" si="31"/>
        <v>1536.7007329518963</v>
      </c>
      <c r="M353" s="52">
        <f t="shared" si="32"/>
        <v>88.745740969544698</v>
      </c>
      <c r="N353" s="52">
        <f t="shared" si="33"/>
        <v>263733.31016907853</v>
      </c>
      <c r="O353" s="52">
        <f t="shared" si="34"/>
        <v>22128.830192260022</v>
      </c>
    </row>
    <row r="354" spans="10:15" x14ac:dyDescent="0.2">
      <c r="J354" s="54">
        <f t="shared" si="29"/>
        <v>347</v>
      </c>
      <c r="K354" s="55">
        <f t="shared" si="30"/>
        <v>1625.4464739214409</v>
      </c>
      <c r="L354" s="52">
        <f t="shared" si="31"/>
        <v>1542.4633607004657</v>
      </c>
      <c r="M354" s="52">
        <f t="shared" si="32"/>
        <v>82.983113220975085</v>
      </c>
      <c r="N354" s="52">
        <f t="shared" si="33"/>
        <v>263816.29328229948</v>
      </c>
      <c r="O354" s="52">
        <f t="shared" si="34"/>
        <v>20586.366831559557</v>
      </c>
    </row>
    <row r="355" spans="10:15" x14ac:dyDescent="0.2">
      <c r="J355" s="54">
        <f t="shared" si="29"/>
        <v>348</v>
      </c>
      <c r="K355" s="55">
        <f t="shared" si="30"/>
        <v>1625.4464739214409</v>
      </c>
      <c r="L355" s="52">
        <f t="shared" si="31"/>
        <v>1548.2475983030924</v>
      </c>
      <c r="M355" s="52">
        <f t="shared" si="32"/>
        <v>77.198875618348339</v>
      </c>
      <c r="N355" s="52">
        <f t="shared" si="33"/>
        <v>263893.49215791782</v>
      </c>
      <c r="O355" s="52">
        <f t="shared" si="34"/>
        <v>19038.119233256464</v>
      </c>
    </row>
    <row r="356" spans="10:15" x14ac:dyDescent="0.2">
      <c r="J356" s="54">
        <f t="shared" si="29"/>
        <v>349</v>
      </c>
      <c r="K356" s="55">
        <f t="shared" si="30"/>
        <v>1625.4464739214409</v>
      </c>
      <c r="L356" s="52">
        <f t="shared" si="31"/>
        <v>1554.0535267967291</v>
      </c>
      <c r="M356" s="52">
        <f t="shared" si="32"/>
        <v>71.392947124711739</v>
      </c>
      <c r="N356" s="52">
        <f t="shared" si="33"/>
        <v>263964.88510504254</v>
      </c>
      <c r="O356" s="52">
        <f t="shared" si="34"/>
        <v>17484.065706459736</v>
      </c>
    </row>
    <row r="357" spans="10:15" x14ac:dyDescent="0.2">
      <c r="J357" s="54">
        <f t="shared" si="29"/>
        <v>350</v>
      </c>
      <c r="K357" s="55">
        <f t="shared" si="30"/>
        <v>1625.4464739214409</v>
      </c>
      <c r="L357" s="52">
        <f t="shared" si="31"/>
        <v>1559.8812275222169</v>
      </c>
      <c r="M357" s="52">
        <f t="shared" si="32"/>
        <v>65.565246399224009</v>
      </c>
      <c r="N357" s="52">
        <f t="shared" si="33"/>
        <v>264030.45035144174</v>
      </c>
      <c r="O357" s="52">
        <f t="shared" si="34"/>
        <v>15924.184478937519</v>
      </c>
    </row>
    <row r="358" spans="10:15" x14ac:dyDescent="0.2">
      <c r="J358" s="54">
        <f t="shared" ref="J358:J421" si="35">J357+1</f>
        <v>351</v>
      </c>
      <c r="K358" s="55">
        <f t="shared" si="30"/>
        <v>1625.4464739214409</v>
      </c>
      <c r="L358" s="52">
        <f t="shared" si="31"/>
        <v>1565.7307821254251</v>
      </c>
      <c r="M358" s="52">
        <f t="shared" si="32"/>
        <v>59.715691796015697</v>
      </c>
      <c r="N358" s="52">
        <f t="shared" si="33"/>
        <v>264090.16604323778</v>
      </c>
      <c r="O358" s="52">
        <f t="shared" si="34"/>
        <v>14358.453696812094</v>
      </c>
    </row>
    <row r="359" spans="10:15" x14ac:dyDescent="0.2">
      <c r="J359" s="54">
        <f t="shared" si="35"/>
        <v>352</v>
      </c>
      <c r="K359" s="55">
        <f t="shared" si="30"/>
        <v>1625.4464739214409</v>
      </c>
      <c r="L359" s="52">
        <f t="shared" si="31"/>
        <v>1571.6022725583955</v>
      </c>
      <c r="M359" s="52">
        <f t="shared" si="32"/>
        <v>53.84420136304535</v>
      </c>
      <c r="N359" s="52">
        <f t="shared" si="33"/>
        <v>264144.01024460082</v>
      </c>
      <c r="O359" s="52">
        <f t="shared" si="34"/>
        <v>12786.851424253698</v>
      </c>
    </row>
    <row r="360" spans="10:15" x14ac:dyDescent="0.2">
      <c r="J360" s="54">
        <f t="shared" si="35"/>
        <v>353</v>
      </c>
      <c r="K360" s="55">
        <f t="shared" si="30"/>
        <v>1625.4464739214409</v>
      </c>
      <c r="L360" s="52">
        <f t="shared" si="31"/>
        <v>1577.4957810804895</v>
      </c>
      <c r="M360" s="52">
        <f t="shared" si="32"/>
        <v>47.950692840951369</v>
      </c>
      <c r="N360" s="52">
        <f t="shared" si="33"/>
        <v>264191.96093744179</v>
      </c>
      <c r="O360" s="52">
        <f t="shared" si="34"/>
        <v>11209.355643173209</v>
      </c>
    </row>
    <row r="361" spans="10:15" x14ac:dyDescent="0.2">
      <c r="J361" s="54">
        <f t="shared" si="35"/>
        <v>354</v>
      </c>
      <c r="K361" s="55">
        <f t="shared" si="30"/>
        <v>1625.4464739214409</v>
      </c>
      <c r="L361" s="52">
        <f t="shared" si="31"/>
        <v>1583.4113902595413</v>
      </c>
      <c r="M361" s="52">
        <f t="shared" si="32"/>
        <v>42.035083661899527</v>
      </c>
      <c r="N361" s="52">
        <f t="shared" si="33"/>
        <v>264233.9960211037</v>
      </c>
      <c r="O361" s="52">
        <f t="shared" si="34"/>
        <v>9625.9442529136668</v>
      </c>
    </row>
    <row r="362" spans="10:15" x14ac:dyDescent="0.2">
      <c r="J362" s="54">
        <f t="shared" si="35"/>
        <v>355</v>
      </c>
      <c r="K362" s="55">
        <f t="shared" si="30"/>
        <v>1625.4464739214409</v>
      </c>
      <c r="L362" s="52">
        <f t="shared" si="31"/>
        <v>1589.3491829730146</v>
      </c>
      <c r="M362" s="52">
        <f t="shared" si="32"/>
        <v>36.097290948426249</v>
      </c>
      <c r="N362" s="52">
        <f t="shared" si="33"/>
        <v>264270.09331205214</v>
      </c>
      <c r="O362" s="52">
        <f t="shared" si="34"/>
        <v>8036.5950699406521</v>
      </c>
    </row>
    <row r="363" spans="10:15" x14ac:dyDescent="0.2">
      <c r="J363" s="54">
        <f t="shared" si="35"/>
        <v>356</v>
      </c>
      <c r="K363" s="55">
        <f t="shared" si="30"/>
        <v>1625.4464739214409</v>
      </c>
      <c r="L363" s="52">
        <f t="shared" si="31"/>
        <v>1595.3092424091635</v>
      </c>
      <c r="M363" s="52">
        <f t="shared" si="32"/>
        <v>30.137231512277445</v>
      </c>
      <c r="N363" s="52">
        <f t="shared" si="33"/>
        <v>264300.23054356442</v>
      </c>
      <c r="O363" s="52">
        <f t="shared" si="34"/>
        <v>6441.2858275314884</v>
      </c>
    </row>
    <row r="364" spans="10:15" x14ac:dyDescent="0.2">
      <c r="J364" s="54">
        <f t="shared" si="35"/>
        <v>357</v>
      </c>
      <c r="K364" s="55">
        <f t="shared" si="30"/>
        <v>1625.4464739214409</v>
      </c>
      <c r="L364" s="52">
        <f t="shared" si="31"/>
        <v>1601.2916520681979</v>
      </c>
      <c r="M364" s="52">
        <f t="shared" si="32"/>
        <v>24.154821853243082</v>
      </c>
      <c r="N364" s="52">
        <f t="shared" si="33"/>
        <v>264324.38536541769</v>
      </c>
      <c r="O364" s="52">
        <f t="shared" si="34"/>
        <v>4839.994175463291</v>
      </c>
    </row>
    <row r="365" spans="10:15" x14ac:dyDescent="0.2">
      <c r="J365" s="54">
        <f t="shared" si="35"/>
        <v>358</v>
      </c>
      <c r="K365" s="55">
        <f t="shared" si="30"/>
        <v>1625.4464739214409</v>
      </c>
      <c r="L365" s="52">
        <f t="shared" si="31"/>
        <v>1607.2964957634535</v>
      </c>
      <c r="M365" s="52">
        <f t="shared" si="32"/>
        <v>18.149978157987341</v>
      </c>
      <c r="N365" s="52">
        <f t="shared" si="33"/>
        <v>264342.5353435757</v>
      </c>
      <c r="O365" s="52">
        <f t="shared" si="34"/>
        <v>3232.6976796998374</v>
      </c>
    </row>
    <row r="366" spans="10:15" x14ac:dyDescent="0.2">
      <c r="J366" s="54">
        <f t="shared" si="35"/>
        <v>359</v>
      </c>
      <c r="K366" s="55">
        <f t="shared" si="30"/>
        <v>1625.4464739214409</v>
      </c>
      <c r="L366" s="52">
        <f t="shared" si="31"/>
        <v>1613.3238576225665</v>
      </c>
      <c r="M366" s="52">
        <f t="shared" si="32"/>
        <v>12.122616298874389</v>
      </c>
      <c r="N366" s="52">
        <f t="shared" si="33"/>
        <v>264354.65795987454</v>
      </c>
      <c r="O366" s="52">
        <f t="shared" si="34"/>
        <v>1619.3738220772709</v>
      </c>
    </row>
    <row r="367" spans="10:15" x14ac:dyDescent="0.2">
      <c r="J367" s="54">
        <f t="shared" si="35"/>
        <v>360</v>
      </c>
      <c r="K367" s="55">
        <f t="shared" si="30"/>
        <v>1625.4464739214409</v>
      </c>
      <c r="L367" s="52">
        <f t="shared" si="31"/>
        <v>1619.3738220886512</v>
      </c>
      <c r="M367" s="52">
        <f t="shared" si="32"/>
        <v>6.0726518327897656</v>
      </c>
      <c r="N367" s="52">
        <f t="shared" si="33"/>
        <v>264360.73061170732</v>
      </c>
      <c r="O367" s="52">
        <f t="shared" si="34"/>
        <v>-1.1380279829609208E-8</v>
      </c>
    </row>
    <row r="368" spans="10:15" x14ac:dyDescent="0.2">
      <c r="J368" s="54">
        <f t="shared" si="35"/>
        <v>361</v>
      </c>
      <c r="K368" s="55">
        <f t="shared" si="30"/>
        <v>0</v>
      </c>
      <c r="L368" s="52">
        <f t="shared" si="31"/>
        <v>4.2676049361034529E-11</v>
      </c>
      <c r="M368" s="52">
        <f t="shared" si="32"/>
        <v>-4.2676049361034529E-11</v>
      </c>
      <c r="N368" s="52">
        <f t="shared" si="33"/>
        <v>264360.73061170726</v>
      </c>
      <c r="O368" s="52">
        <f t="shared" si="34"/>
        <v>-1.1422955878970243E-8</v>
      </c>
    </row>
    <row r="369" spans="10:15" x14ac:dyDescent="0.2">
      <c r="J369" s="54">
        <f t="shared" si="35"/>
        <v>362</v>
      </c>
      <c r="K369" s="55">
        <f t="shared" si="30"/>
        <v>0</v>
      </c>
      <c r="L369" s="52">
        <f t="shared" si="31"/>
        <v>4.2836084546138411E-11</v>
      </c>
      <c r="M369" s="52">
        <f t="shared" si="32"/>
        <v>-4.2836084546138411E-11</v>
      </c>
      <c r="N369" s="52">
        <f t="shared" si="33"/>
        <v>264360.7306117072</v>
      </c>
      <c r="O369" s="52">
        <f t="shared" si="34"/>
        <v>-1.1465791963516382E-8</v>
      </c>
    </row>
    <row r="370" spans="10:15" x14ac:dyDescent="0.2">
      <c r="J370" s="54">
        <f t="shared" si="35"/>
        <v>363</v>
      </c>
      <c r="K370" s="55">
        <f t="shared" si="30"/>
        <v>0</v>
      </c>
      <c r="L370" s="52">
        <f t="shared" si="31"/>
        <v>4.2996719863186427E-11</v>
      </c>
      <c r="M370" s="52">
        <f t="shared" si="32"/>
        <v>-4.2996719863186427E-11</v>
      </c>
      <c r="N370" s="52">
        <f t="shared" si="33"/>
        <v>264360.73061170714</v>
      </c>
      <c r="O370" s="52">
        <f t="shared" si="34"/>
        <v>-1.1508788683379569E-8</v>
      </c>
    </row>
    <row r="371" spans="10:15" x14ac:dyDescent="0.2">
      <c r="J371" s="54">
        <f t="shared" si="35"/>
        <v>364</v>
      </c>
      <c r="K371" s="55">
        <f t="shared" si="30"/>
        <v>0</v>
      </c>
      <c r="L371" s="52">
        <f t="shared" si="31"/>
        <v>4.3157957562673378E-11</v>
      </c>
      <c r="M371" s="52">
        <f t="shared" si="32"/>
        <v>-4.3157957562673378E-11</v>
      </c>
      <c r="N371" s="52">
        <f t="shared" si="33"/>
        <v>264360.73061170708</v>
      </c>
      <c r="O371" s="52">
        <f t="shared" si="34"/>
        <v>-1.1551946640942242E-8</v>
      </c>
    </row>
    <row r="372" spans="10:15" x14ac:dyDescent="0.2">
      <c r="J372" s="54">
        <f t="shared" si="35"/>
        <v>365</v>
      </c>
      <c r="K372" s="55">
        <f t="shared" si="30"/>
        <v>0</v>
      </c>
      <c r="L372" s="52">
        <f t="shared" si="31"/>
        <v>4.3319799903533408E-11</v>
      </c>
      <c r="M372" s="52">
        <f t="shared" si="32"/>
        <v>-4.3319799903533408E-11</v>
      </c>
      <c r="N372" s="52">
        <f t="shared" si="33"/>
        <v>264360.73061170703</v>
      </c>
      <c r="O372" s="52">
        <f t="shared" si="34"/>
        <v>-1.1595266440845774E-8</v>
      </c>
    </row>
    <row r="373" spans="10:15" x14ac:dyDescent="0.2">
      <c r="J373" s="54">
        <f t="shared" si="35"/>
        <v>366</v>
      </c>
      <c r="K373" s="55">
        <f t="shared" si="30"/>
        <v>0</v>
      </c>
      <c r="L373" s="52">
        <f t="shared" si="31"/>
        <v>4.3482249153171652E-11</v>
      </c>
      <c r="M373" s="52">
        <f t="shared" si="32"/>
        <v>-4.3482249153171652E-11</v>
      </c>
      <c r="N373" s="52">
        <f t="shared" si="33"/>
        <v>264360.73061170697</v>
      </c>
      <c r="O373" s="52">
        <f t="shared" si="34"/>
        <v>-1.1638748689998946E-8</v>
      </c>
    </row>
    <row r="374" spans="10:15" x14ac:dyDescent="0.2">
      <c r="J374" s="54">
        <f t="shared" si="35"/>
        <v>367</v>
      </c>
      <c r="K374" s="55">
        <f t="shared" si="30"/>
        <v>0</v>
      </c>
      <c r="L374" s="52">
        <f t="shared" si="31"/>
        <v>4.3645307587496045E-11</v>
      </c>
      <c r="M374" s="52">
        <f t="shared" si="32"/>
        <v>-4.3645307587496045E-11</v>
      </c>
      <c r="N374" s="52">
        <f t="shared" si="33"/>
        <v>264360.73061170691</v>
      </c>
      <c r="O374" s="52">
        <f t="shared" si="34"/>
        <v>-1.1682393997586442E-8</v>
      </c>
    </row>
    <row r="375" spans="10:15" x14ac:dyDescent="0.2">
      <c r="J375" s="54">
        <f t="shared" si="35"/>
        <v>368</v>
      </c>
      <c r="K375" s="55">
        <f t="shared" si="30"/>
        <v>0</v>
      </c>
      <c r="L375" s="52">
        <f t="shared" si="31"/>
        <v>4.3808977490949154E-11</v>
      </c>
      <c r="M375" s="52">
        <f t="shared" si="32"/>
        <v>-4.3808977490949154E-11</v>
      </c>
      <c r="N375" s="52">
        <f t="shared" si="33"/>
        <v>264360.73061170685</v>
      </c>
      <c r="O375" s="52">
        <f t="shared" si="34"/>
        <v>-1.1726202975077391E-8</v>
      </c>
    </row>
    <row r="376" spans="10:15" x14ac:dyDescent="0.2">
      <c r="J376" s="54">
        <f t="shared" si="35"/>
        <v>369</v>
      </c>
      <c r="K376" s="55">
        <f t="shared" si="30"/>
        <v>0</v>
      </c>
      <c r="L376" s="52">
        <f t="shared" si="31"/>
        <v>4.3973261156540215E-11</v>
      </c>
      <c r="M376" s="52">
        <f t="shared" si="32"/>
        <v>-4.3973261156540215E-11</v>
      </c>
      <c r="N376" s="52">
        <f t="shared" si="33"/>
        <v>264360.73061170679</v>
      </c>
      <c r="O376" s="52">
        <f t="shared" si="34"/>
        <v>-1.1770176236233931E-8</v>
      </c>
    </row>
    <row r="377" spans="10:15" x14ac:dyDescent="0.2">
      <c r="J377" s="54">
        <f t="shared" si="35"/>
        <v>370</v>
      </c>
      <c r="K377" s="55">
        <f t="shared" si="30"/>
        <v>0</v>
      </c>
      <c r="L377" s="52">
        <f t="shared" si="31"/>
        <v>4.4138160885877239E-11</v>
      </c>
      <c r="M377" s="52">
        <f t="shared" si="32"/>
        <v>-4.4138160885877239E-11</v>
      </c>
      <c r="N377" s="52">
        <f t="shared" si="33"/>
        <v>264360.73061170673</v>
      </c>
      <c r="O377" s="52">
        <f t="shared" si="34"/>
        <v>-1.1814314397119808E-8</v>
      </c>
    </row>
    <row r="378" spans="10:15" x14ac:dyDescent="0.2">
      <c r="J378" s="54">
        <f t="shared" si="35"/>
        <v>371</v>
      </c>
      <c r="K378" s="55">
        <f t="shared" si="30"/>
        <v>0</v>
      </c>
      <c r="L378" s="52">
        <f t="shared" si="31"/>
        <v>4.4303678989199279E-11</v>
      </c>
      <c r="M378" s="52">
        <f t="shared" si="32"/>
        <v>-4.4303678989199279E-11</v>
      </c>
      <c r="N378" s="52">
        <f t="shared" si="33"/>
        <v>264360.73061170668</v>
      </c>
      <c r="O378" s="52">
        <f t="shared" si="34"/>
        <v>-1.1858618076109008E-8</v>
      </c>
    </row>
    <row r="379" spans="10:15" x14ac:dyDescent="0.2">
      <c r="J379" s="54">
        <f t="shared" si="35"/>
        <v>372</v>
      </c>
      <c r="K379" s="55">
        <f t="shared" si="30"/>
        <v>0</v>
      </c>
      <c r="L379" s="52">
        <f t="shared" si="31"/>
        <v>4.446981778540878E-11</v>
      </c>
      <c r="M379" s="52">
        <f t="shared" si="32"/>
        <v>-4.446981778540878E-11</v>
      </c>
      <c r="N379" s="52">
        <f t="shared" si="33"/>
        <v>264360.73061170662</v>
      </c>
      <c r="O379" s="52">
        <f t="shared" si="34"/>
        <v>-1.1903087893894417E-8</v>
      </c>
    </row>
    <row r="380" spans="10:15" x14ac:dyDescent="0.2">
      <c r="J380" s="54">
        <f t="shared" si="35"/>
        <v>373</v>
      </c>
      <c r="K380" s="55">
        <f t="shared" si="30"/>
        <v>0</v>
      </c>
      <c r="L380" s="52">
        <f t="shared" si="31"/>
        <v>4.463657960210406E-11</v>
      </c>
      <c r="M380" s="52">
        <f t="shared" si="32"/>
        <v>-4.463657960210406E-11</v>
      </c>
      <c r="N380" s="52">
        <f t="shared" si="33"/>
        <v>264360.73061170656</v>
      </c>
      <c r="O380" s="52">
        <f t="shared" si="34"/>
        <v>-1.1947724473496521E-8</v>
      </c>
    </row>
    <row r="381" spans="10:15" x14ac:dyDescent="0.2">
      <c r="J381" s="54">
        <f t="shared" si="35"/>
        <v>374</v>
      </c>
      <c r="K381" s="55">
        <f t="shared" si="30"/>
        <v>0</v>
      </c>
      <c r="L381" s="52">
        <f t="shared" si="31"/>
        <v>4.4803966775611955E-11</v>
      </c>
      <c r="M381" s="52">
        <f t="shared" si="32"/>
        <v>-4.4803966775611955E-11</v>
      </c>
      <c r="N381" s="52">
        <f t="shared" si="33"/>
        <v>264360.7306117065</v>
      </c>
      <c r="O381" s="52">
        <f t="shared" si="34"/>
        <v>-1.1992528440272134E-8</v>
      </c>
    </row>
    <row r="382" spans="10:15" x14ac:dyDescent="0.2">
      <c r="J382" s="54">
        <f t="shared" si="35"/>
        <v>375</v>
      </c>
      <c r="K382" s="55">
        <f t="shared" si="30"/>
        <v>0</v>
      </c>
      <c r="L382" s="52">
        <f t="shared" si="31"/>
        <v>4.4971981651020501E-11</v>
      </c>
      <c r="M382" s="52">
        <f t="shared" si="32"/>
        <v>-4.4971981651020501E-11</v>
      </c>
      <c r="N382" s="52">
        <f t="shared" si="33"/>
        <v>264360.73061170644</v>
      </c>
      <c r="O382" s="52">
        <f t="shared" si="34"/>
        <v>-1.2037500421923154E-8</v>
      </c>
    </row>
    <row r="383" spans="10:15" x14ac:dyDescent="0.2">
      <c r="J383" s="54">
        <f t="shared" si="35"/>
        <v>376</v>
      </c>
      <c r="K383" s="55">
        <f t="shared" si="30"/>
        <v>0</v>
      </c>
      <c r="L383" s="52">
        <f t="shared" si="31"/>
        <v>4.5140626582211828E-11</v>
      </c>
      <c r="M383" s="52">
        <f t="shared" si="32"/>
        <v>-4.5140626582211828E-11</v>
      </c>
      <c r="N383" s="52">
        <f t="shared" si="33"/>
        <v>264360.73061170639</v>
      </c>
      <c r="O383" s="52">
        <f t="shared" si="34"/>
        <v>-1.2082641048505366E-8</v>
      </c>
    </row>
    <row r="384" spans="10:15" x14ac:dyDescent="0.2">
      <c r="J384" s="54">
        <f t="shared" si="35"/>
        <v>377</v>
      </c>
      <c r="K384" s="55">
        <f t="shared" si="30"/>
        <v>0</v>
      </c>
      <c r="L384" s="52">
        <f t="shared" si="31"/>
        <v>4.5309903931895124E-11</v>
      </c>
      <c r="M384" s="52">
        <f t="shared" si="32"/>
        <v>-4.5309903931895124E-11</v>
      </c>
      <c r="N384" s="52">
        <f t="shared" si="33"/>
        <v>264360.73061170633</v>
      </c>
      <c r="O384" s="52">
        <f t="shared" si="34"/>
        <v>-1.2127950952437261E-8</v>
      </c>
    </row>
    <row r="385" spans="10:15" x14ac:dyDescent="0.2">
      <c r="J385" s="54">
        <f t="shared" si="35"/>
        <v>378</v>
      </c>
      <c r="K385" s="55">
        <f t="shared" si="30"/>
        <v>0</v>
      </c>
      <c r="L385" s="52">
        <f t="shared" si="31"/>
        <v>4.5479816071639726E-11</v>
      </c>
      <c r="M385" s="52">
        <f t="shared" si="32"/>
        <v>-4.5479816071639726E-11</v>
      </c>
      <c r="N385" s="52">
        <f t="shared" si="33"/>
        <v>264360.73061170627</v>
      </c>
      <c r="O385" s="52">
        <f t="shared" si="34"/>
        <v>-1.2173430768508901E-8</v>
      </c>
    </row>
    <row r="386" spans="10:15" x14ac:dyDescent="0.2">
      <c r="J386" s="54">
        <f t="shared" si="35"/>
        <v>379</v>
      </c>
      <c r="K386" s="55">
        <f t="shared" si="30"/>
        <v>0</v>
      </c>
      <c r="L386" s="52">
        <f t="shared" si="31"/>
        <v>4.5650365381908374E-11</v>
      </c>
      <c r="M386" s="52">
        <f t="shared" si="32"/>
        <v>-4.5650365381908374E-11</v>
      </c>
      <c r="N386" s="52">
        <f t="shared" si="33"/>
        <v>264360.73061170621</v>
      </c>
      <c r="O386" s="52">
        <f t="shared" si="34"/>
        <v>-1.2219081133890808E-8</v>
      </c>
    </row>
    <row r="387" spans="10:15" x14ac:dyDescent="0.2">
      <c r="J387" s="54">
        <f t="shared" si="35"/>
        <v>380</v>
      </c>
      <c r="K387" s="55">
        <f t="shared" si="30"/>
        <v>0</v>
      </c>
      <c r="L387" s="52">
        <f t="shared" si="31"/>
        <v>4.5821554252090531E-11</v>
      </c>
      <c r="M387" s="52">
        <f t="shared" si="32"/>
        <v>-4.5821554252090531E-11</v>
      </c>
      <c r="N387" s="52">
        <f t="shared" si="33"/>
        <v>264360.73061170615</v>
      </c>
      <c r="O387" s="52">
        <f t="shared" si="34"/>
        <v>-1.2264902688142898E-8</v>
      </c>
    </row>
    <row r="388" spans="10:15" x14ac:dyDescent="0.2">
      <c r="J388" s="54">
        <f t="shared" si="35"/>
        <v>381</v>
      </c>
      <c r="K388" s="55">
        <f t="shared" si="30"/>
        <v>0</v>
      </c>
      <c r="L388" s="52">
        <f t="shared" si="31"/>
        <v>4.5993385080535865E-11</v>
      </c>
      <c r="M388" s="52">
        <f t="shared" si="32"/>
        <v>-4.5993385080535865E-11</v>
      </c>
      <c r="N388" s="52">
        <f t="shared" si="33"/>
        <v>264360.73061170609</v>
      </c>
      <c r="O388" s="52">
        <f t="shared" si="34"/>
        <v>-1.2310896073223434E-8</v>
      </c>
    </row>
    <row r="389" spans="10:15" x14ac:dyDescent="0.2">
      <c r="J389" s="54">
        <f t="shared" si="35"/>
        <v>382</v>
      </c>
      <c r="K389" s="55">
        <f t="shared" si="30"/>
        <v>0</v>
      </c>
      <c r="L389" s="52">
        <f t="shared" si="31"/>
        <v>4.6165860274587879E-11</v>
      </c>
      <c r="M389" s="52">
        <f t="shared" si="32"/>
        <v>-4.6165860274587879E-11</v>
      </c>
      <c r="N389" s="52">
        <f t="shared" si="33"/>
        <v>264360.73061170604</v>
      </c>
      <c r="O389" s="52">
        <f t="shared" si="34"/>
        <v>-1.2357061933498022E-8</v>
      </c>
    </row>
    <row r="390" spans="10:15" x14ac:dyDescent="0.2">
      <c r="J390" s="54">
        <f t="shared" si="35"/>
        <v>383</v>
      </c>
      <c r="K390" s="55">
        <f t="shared" si="30"/>
        <v>0</v>
      </c>
      <c r="L390" s="52">
        <f t="shared" si="31"/>
        <v>4.6338982250617578E-11</v>
      </c>
      <c r="M390" s="52">
        <f t="shared" si="32"/>
        <v>-4.6338982250617578E-11</v>
      </c>
      <c r="N390" s="52">
        <f t="shared" si="33"/>
        <v>264360.73061170598</v>
      </c>
      <c r="O390" s="52">
        <f t="shared" si="34"/>
        <v>-1.2403400915748639E-8</v>
      </c>
    </row>
    <row r="391" spans="10:15" x14ac:dyDescent="0.2">
      <c r="J391" s="54">
        <f t="shared" si="35"/>
        <v>384</v>
      </c>
      <c r="K391" s="55">
        <f t="shared" si="30"/>
        <v>0</v>
      </c>
      <c r="L391" s="52">
        <f t="shared" si="31"/>
        <v>4.6512753434057394E-11</v>
      </c>
      <c r="M391" s="52">
        <f t="shared" si="32"/>
        <v>-4.6512753434057394E-11</v>
      </c>
      <c r="N391" s="52">
        <f t="shared" si="33"/>
        <v>264360.73061170592</v>
      </c>
      <c r="O391" s="52">
        <f t="shared" si="34"/>
        <v>-1.2449913669182696E-8</v>
      </c>
    </row>
    <row r="392" spans="10:15" x14ac:dyDescent="0.2">
      <c r="J392" s="54">
        <f t="shared" si="35"/>
        <v>385</v>
      </c>
      <c r="K392" s="55">
        <f t="shared" ref="K392:K455" si="36">IF(($C$9+1&gt;J392), $C$12, 0)</f>
        <v>0</v>
      </c>
      <c r="L392" s="52">
        <f t="shared" ref="L392:L455" si="37">K392-M392</f>
        <v>4.6687176259435106E-11</v>
      </c>
      <c r="M392" s="52">
        <f t="shared" ref="M392:M455" si="38">O391*$C$10</f>
        <v>-4.6687176259435106E-11</v>
      </c>
      <c r="N392" s="52">
        <f t="shared" ref="N392:N455" si="39">N391+M392</f>
        <v>264360.73061170586</v>
      </c>
      <c r="O392" s="52">
        <f t="shared" ref="O392:O455" si="40">O391-L392</f>
        <v>-1.2496600845442131E-8</v>
      </c>
    </row>
    <row r="393" spans="10:15" x14ac:dyDescent="0.2">
      <c r="J393" s="54">
        <f t="shared" si="35"/>
        <v>386</v>
      </c>
      <c r="K393" s="55">
        <f t="shared" si="36"/>
        <v>0</v>
      </c>
      <c r="L393" s="52">
        <f t="shared" si="37"/>
        <v>4.686225317040799E-11</v>
      </c>
      <c r="M393" s="52">
        <f t="shared" si="38"/>
        <v>-4.686225317040799E-11</v>
      </c>
      <c r="N393" s="52">
        <f t="shared" si="39"/>
        <v>264360.7306117058</v>
      </c>
      <c r="O393" s="52">
        <f t="shared" si="40"/>
        <v>-1.2543463098612539E-8</v>
      </c>
    </row>
    <row r="394" spans="10:15" x14ac:dyDescent="0.2">
      <c r="J394" s="54">
        <f t="shared" si="35"/>
        <v>387</v>
      </c>
      <c r="K394" s="55">
        <f t="shared" si="36"/>
        <v>0</v>
      </c>
      <c r="L394" s="52">
        <f t="shared" si="37"/>
        <v>4.7037986619797018E-11</v>
      </c>
      <c r="M394" s="52">
        <f t="shared" si="38"/>
        <v>-4.7037986619797018E-11</v>
      </c>
      <c r="N394" s="52">
        <f t="shared" si="39"/>
        <v>264360.73061170575</v>
      </c>
      <c r="O394" s="52">
        <f t="shared" si="40"/>
        <v>-1.2590501085232336E-8</v>
      </c>
    </row>
    <row r="395" spans="10:15" x14ac:dyDescent="0.2">
      <c r="J395" s="54">
        <f t="shared" si="35"/>
        <v>388</v>
      </c>
      <c r="K395" s="55">
        <f t="shared" si="36"/>
        <v>0</v>
      </c>
      <c r="L395" s="52">
        <f t="shared" si="37"/>
        <v>4.7214379069621258E-11</v>
      </c>
      <c r="M395" s="52">
        <f t="shared" si="38"/>
        <v>-4.7214379069621258E-11</v>
      </c>
      <c r="N395" s="52">
        <f t="shared" si="39"/>
        <v>264360.73061170569</v>
      </c>
      <c r="O395" s="52">
        <f t="shared" si="40"/>
        <v>-1.2637715464301958E-8</v>
      </c>
    </row>
    <row r="396" spans="10:15" x14ac:dyDescent="0.2">
      <c r="J396" s="54">
        <f t="shared" si="35"/>
        <v>389</v>
      </c>
      <c r="K396" s="55">
        <f t="shared" si="36"/>
        <v>0</v>
      </c>
      <c r="L396" s="52">
        <f t="shared" si="37"/>
        <v>4.7391432991132337E-11</v>
      </c>
      <c r="M396" s="52">
        <f t="shared" si="38"/>
        <v>-4.7391432991132337E-11</v>
      </c>
      <c r="N396" s="52">
        <f t="shared" si="39"/>
        <v>264360.73061170563</v>
      </c>
      <c r="O396" s="52">
        <f t="shared" si="40"/>
        <v>-1.268510689729309E-8</v>
      </c>
    </row>
    <row r="397" spans="10:15" x14ac:dyDescent="0.2">
      <c r="J397" s="54">
        <f t="shared" si="35"/>
        <v>390</v>
      </c>
      <c r="K397" s="55">
        <f t="shared" si="36"/>
        <v>0</v>
      </c>
      <c r="L397" s="52">
        <f t="shared" si="37"/>
        <v>4.7569150864849084E-11</v>
      </c>
      <c r="M397" s="52">
        <f t="shared" si="38"/>
        <v>-4.7569150864849084E-11</v>
      </c>
      <c r="N397" s="52">
        <f t="shared" si="39"/>
        <v>264360.73061170557</v>
      </c>
      <c r="O397" s="52">
        <f t="shared" si="40"/>
        <v>-1.2732676048157939E-8</v>
      </c>
    </row>
    <row r="398" spans="10:15" x14ac:dyDescent="0.2">
      <c r="J398" s="54">
        <f t="shared" si="35"/>
        <v>391</v>
      </c>
      <c r="K398" s="55">
        <f t="shared" si="36"/>
        <v>0</v>
      </c>
      <c r="L398" s="52">
        <f t="shared" si="37"/>
        <v>4.774753518059227E-11</v>
      </c>
      <c r="M398" s="52">
        <f t="shared" si="38"/>
        <v>-4.774753518059227E-11</v>
      </c>
      <c r="N398" s="52">
        <f t="shared" si="39"/>
        <v>264360.73061170551</v>
      </c>
      <c r="O398" s="52">
        <f t="shared" si="40"/>
        <v>-1.2780423583338531E-8</v>
      </c>
    </row>
    <row r="399" spans="10:15" x14ac:dyDescent="0.2">
      <c r="J399" s="54">
        <f t="shared" si="35"/>
        <v>392</v>
      </c>
      <c r="K399" s="55">
        <f t="shared" si="36"/>
        <v>0</v>
      </c>
      <c r="L399" s="52">
        <f t="shared" si="37"/>
        <v>4.7926588437519489E-11</v>
      </c>
      <c r="M399" s="52">
        <f t="shared" si="38"/>
        <v>-4.7926588437519489E-11</v>
      </c>
      <c r="N399" s="52">
        <f t="shared" si="39"/>
        <v>264360.73061170545</v>
      </c>
      <c r="O399" s="52">
        <f t="shared" si="40"/>
        <v>-1.2828350171776051E-8</v>
      </c>
    </row>
    <row r="400" spans="10:15" x14ac:dyDescent="0.2">
      <c r="J400" s="54">
        <f t="shared" si="35"/>
        <v>393</v>
      </c>
      <c r="K400" s="55">
        <f t="shared" si="36"/>
        <v>0</v>
      </c>
      <c r="L400" s="52">
        <f t="shared" si="37"/>
        <v>4.8106313144160191E-11</v>
      </c>
      <c r="M400" s="52">
        <f t="shared" si="38"/>
        <v>-4.8106313144160191E-11</v>
      </c>
      <c r="N400" s="52">
        <f t="shared" si="39"/>
        <v>264360.7306117054</v>
      </c>
      <c r="O400" s="52">
        <f t="shared" si="40"/>
        <v>-1.2876456484920212E-8</v>
      </c>
    </row>
    <row r="401" spans="10:15" x14ac:dyDescent="0.2">
      <c r="J401" s="54">
        <f t="shared" si="35"/>
        <v>394</v>
      </c>
      <c r="K401" s="55">
        <f t="shared" si="36"/>
        <v>0</v>
      </c>
      <c r="L401" s="52">
        <f t="shared" si="37"/>
        <v>4.8286711818450791E-11</v>
      </c>
      <c r="M401" s="52">
        <f t="shared" si="38"/>
        <v>-4.8286711818450791E-11</v>
      </c>
      <c r="N401" s="52">
        <f t="shared" si="39"/>
        <v>264360.73061170534</v>
      </c>
      <c r="O401" s="52">
        <f t="shared" si="40"/>
        <v>-1.2924743196738663E-8</v>
      </c>
    </row>
    <row r="402" spans="10:15" x14ac:dyDescent="0.2">
      <c r="J402" s="54">
        <f t="shared" si="35"/>
        <v>395</v>
      </c>
      <c r="K402" s="55">
        <f t="shared" si="36"/>
        <v>0</v>
      </c>
      <c r="L402" s="52">
        <f t="shared" si="37"/>
        <v>4.8467786987769983E-11</v>
      </c>
      <c r="M402" s="52">
        <f t="shared" si="38"/>
        <v>-4.8467786987769983E-11</v>
      </c>
      <c r="N402" s="52">
        <f t="shared" si="39"/>
        <v>264360.73061170528</v>
      </c>
      <c r="O402" s="52">
        <f t="shared" si="40"/>
        <v>-1.2973210983726433E-8</v>
      </c>
    </row>
    <row r="403" spans="10:15" x14ac:dyDescent="0.2">
      <c r="J403" s="54">
        <f t="shared" si="35"/>
        <v>396</v>
      </c>
      <c r="K403" s="55">
        <f t="shared" si="36"/>
        <v>0</v>
      </c>
      <c r="L403" s="52">
        <f t="shared" si="37"/>
        <v>4.8649541188974123E-11</v>
      </c>
      <c r="M403" s="52">
        <f t="shared" si="38"/>
        <v>-4.8649541188974123E-11</v>
      </c>
      <c r="N403" s="52">
        <f t="shared" si="39"/>
        <v>264360.73061170522</v>
      </c>
      <c r="O403" s="52">
        <f t="shared" si="40"/>
        <v>-1.3021860524915407E-8</v>
      </c>
    </row>
    <row r="404" spans="10:15" x14ac:dyDescent="0.2">
      <c r="J404" s="54">
        <f t="shared" si="35"/>
        <v>397</v>
      </c>
      <c r="K404" s="55">
        <f t="shared" si="36"/>
        <v>0</v>
      </c>
      <c r="L404" s="52">
        <f t="shared" si="37"/>
        <v>4.8831976968432776E-11</v>
      </c>
      <c r="M404" s="52">
        <f t="shared" si="38"/>
        <v>-4.8831976968432776E-11</v>
      </c>
      <c r="N404" s="52">
        <f t="shared" si="39"/>
        <v>264360.73061170516</v>
      </c>
      <c r="O404" s="52">
        <f t="shared" si="40"/>
        <v>-1.3070692501883841E-8</v>
      </c>
    </row>
    <row r="405" spans="10:15" x14ac:dyDescent="0.2">
      <c r="J405" s="54">
        <f t="shared" si="35"/>
        <v>398</v>
      </c>
      <c r="K405" s="55">
        <f t="shared" si="36"/>
        <v>0</v>
      </c>
      <c r="L405" s="52">
        <f t="shared" si="37"/>
        <v>4.9015096882064404E-11</v>
      </c>
      <c r="M405" s="52">
        <f t="shared" si="38"/>
        <v>-4.9015096882064404E-11</v>
      </c>
      <c r="N405" s="52">
        <f t="shared" si="39"/>
        <v>264360.7306117051</v>
      </c>
      <c r="O405" s="52">
        <f t="shared" si="40"/>
        <v>-1.3119707598765905E-8</v>
      </c>
    </row>
    <row r="406" spans="10:15" x14ac:dyDescent="0.2">
      <c r="J406" s="54">
        <f t="shared" si="35"/>
        <v>399</v>
      </c>
      <c r="K406" s="55">
        <f t="shared" si="36"/>
        <v>0</v>
      </c>
      <c r="L406" s="52">
        <f t="shared" si="37"/>
        <v>4.9198903495372143E-11</v>
      </c>
      <c r="M406" s="52">
        <f t="shared" si="38"/>
        <v>-4.9198903495372143E-11</v>
      </c>
      <c r="N406" s="52">
        <f t="shared" si="39"/>
        <v>264360.73061170505</v>
      </c>
      <c r="O406" s="52">
        <f t="shared" si="40"/>
        <v>-1.3168906502261277E-8</v>
      </c>
    </row>
    <row r="407" spans="10:15" x14ac:dyDescent="0.2">
      <c r="J407" s="54">
        <f t="shared" si="35"/>
        <v>400</v>
      </c>
      <c r="K407" s="55">
        <f t="shared" si="36"/>
        <v>0</v>
      </c>
      <c r="L407" s="52">
        <f t="shared" si="37"/>
        <v>4.9383399383479787E-11</v>
      </c>
      <c r="M407" s="52">
        <f t="shared" si="38"/>
        <v>-4.9383399383479787E-11</v>
      </c>
      <c r="N407" s="52">
        <f t="shared" si="39"/>
        <v>264360.73061170499</v>
      </c>
      <c r="O407" s="52">
        <f t="shared" si="40"/>
        <v>-1.3218289901644757E-8</v>
      </c>
    </row>
    <row r="408" spans="10:15" x14ac:dyDescent="0.2">
      <c r="J408" s="54">
        <f t="shared" si="35"/>
        <v>401</v>
      </c>
      <c r="K408" s="55">
        <f t="shared" si="36"/>
        <v>0</v>
      </c>
      <c r="L408" s="52">
        <f t="shared" si="37"/>
        <v>4.9568587131167834E-11</v>
      </c>
      <c r="M408" s="52">
        <f t="shared" si="38"/>
        <v>-4.9568587131167834E-11</v>
      </c>
      <c r="N408" s="52">
        <f t="shared" si="39"/>
        <v>264360.73061170493</v>
      </c>
      <c r="O408" s="52">
        <f t="shared" si="40"/>
        <v>-1.3267858488775925E-8</v>
      </c>
    </row>
    <row r="409" spans="10:15" x14ac:dyDescent="0.2">
      <c r="J409" s="54">
        <f t="shared" si="35"/>
        <v>402</v>
      </c>
      <c r="K409" s="55">
        <f t="shared" si="36"/>
        <v>0</v>
      </c>
      <c r="L409" s="52">
        <f t="shared" si="37"/>
        <v>4.9754469332909718E-11</v>
      </c>
      <c r="M409" s="52">
        <f t="shared" si="38"/>
        <v>-4.9754469332909718E-11</v>
      </c>
      <c r="N409" s="52">
        <f t="shared" si="39"/>
        <v>264360.73061170487</v>
      </c>
      <c r="O409" s="52">
        <f t="shared" si="40"/>
        <v>-1.3317612958108834E-8</v>
      </c>
    </row>
    <row r="410" spans="10:15" x14ac:dyDescent="0.2">
      <c r="J410" s="54">
        <f t="shared" si="35"/>
        <v>403</v>
      </c>
      <c r="K410" s="55">
        <f t="shared" si="36"/>
        <v>0</v>
      </c>
      <c r="L410" s="52">
        <f t="shared" si="37"/>
        <v>4.9941048592908124E-11</v>
      </c>
      <c r="M410" s="52">
        <f t="shared" si="38"/>
        <v>-4.9941048592908124E-11</v>
      </c>
      <c r="N410" s="52">
        <f t="shared" si="39"/>
        <v>264360.73061170481</v>
      </c>
      <c r="O410" s="52">
        <f t="shared" si="40"/>
        <v>-1.3367554006701742E-8</v>
      </c>
    </row>
    <row r="411" spans="10:15" x14ac:dyDescent="0.2">
      <c r="J411" s="54">
        <f t="shared" si="35"/>
        <v>404</v>
      </c>
      <c r="K411" s="55">
        <f t="shared" si="36"/>
        <v>0</v>
      </c>
      <c r="L411" s="52">
        <f t="shared" si="37"/>
        <v>5.012832752513153E-11</v>
      </c>
      <c r="M411" s="52">
        <f t="shared" si="38"/>
        <v>-5.012832752513153E-11</v>
      </c>
      <c r="N411" s="52">
        <f t="shared" si="39"/>
        <v>264360.73061170476</v>
      </c>
      <c r="O411" s="52">
        <f t="shared" si="40"/>
        <v>-1.3417682334226874E-8</v>
      </c>
    </row>
    <row r="412" spans="10:15" x14ac:dyDescent="0.2">
      <c r="J412" s="54">
        <f t="shared" si="35"/>
        <v>405</v>
      </c>
      <c r="K412" s="55">
        <f t="shared" si="36"/>
        <v>0</v>
      </c>
      <c r="L412" s="52">
        <f t="shared" si="37"/>
        <v>5.0316308753350777E-11</v>
      </c>
      <c r="M412" s="52">
        <f t="shared" si="38"/>
        <v>-5.0316308753350777E-11</v>
      </c>
      <c r="N412" s="52">
        <f t="shared" si="39"/>
        <v>264360.7306117047</v>
      </c>
      <c r="O412" s="52">
        <f t="shared" si="40"/>
        <v>-1.3467998642980225E-8</v>
      </c>
    </row>
    <row r="413" spans="10:15" x14ac:dyDescent="0.2">
      <c r="J413" s="54">
        <f t="shared" si="35"/>
        <v>406</v>
      </c>
      <c r="K413" s="55">
        <f t="shared" si="36"/>
        <v>0</v>
      </c>
      <c r="L413" s="52">
        <f t="shared" si="37"/>
        <v>5.0504994911175841E-11</v>
      </c>
      <c r="M413" s="52">
        <f t="shared" si="38"/>
        <v>-5.0504994911175841E-11</v>
      </c>
      <c r="N413" s="52">
        <f t="shared" si="39"/>
        <v>264360.73061170464</v>
      </c>
      <c r="O413" s="52">
        <f t="shared" si="40"/>
        <v>-1.3518503637891401E-8</v>
      </c>
    </row>
    <row r="414" spans="10:15" x14ac:dyDescent="0.2">
      <c r="J414" s="54">
        <f t="shared" si="35"/>
        <v>407</v>
      </c>
      <c r="K414" s="55">
        <f t="shared" si="36"/>
        <v>0</v>
      </c>
      <c r="L414" s="52">
        <f t="shared" si="37"/>
        <v>5.0694388642092754E-11</v>
      </c>
      <c r="M414" s="52">
        <f t="shared" si="38"/>
        <v>-5.0694388642092754E-11</v>
      </c>
      <c r="N414" s="52">
        <f t="shared" si="39"/>
        <v>264360.73061170458</v>
      </c>
      <c r="O414" s="52">
        <f t="shared" si="40"/>
        <v>-1.3569198026533493E-8</v>
      </c>
    </row>
    <row r="415" spans="10:15" x14ac:dyDescent="0.2">
      <c r="J415" s="54">
        <f t="shared" si="35"/>
        <v>408</v>
      </c>
      <c r="K415" s="55">
        <f t="shared" si="36"/>
        <v>0</v>
      </c>
      <c r="L415" s="52">
        <f t="shared" si="37"/>
        <v>5.0884492599500595E-11</v>
      </c>
      <c r="M415" s="52">
        <f t="shared" si="38"/>
        <v>-5.0884492599500595E-11</v>
      </c>
      <c r="N415" s="52">
        <f t="shared" si="39"/>
        <v>264360.73061170452</v>
      </c>
      <c r="O415" s="52">
        <f t="shared" si="40"/>
        <v>-1.3620082519132994E-8</v>
      </c>
    </row>
    <row r="416" spans="10:15" x14ac:dyDescent="0.2">
      <c r="J416" s="54">
        <f t="shared" si="35"/>
        <v>409</v>
      </c>
      <c r="K416" s="55">
        <f t="shared" si="36"/>
        <v>0</v>
      </c>
      <c r="L416" s="52">
        <f t="shared" si="37"/>
        <v>5.1075309446748726E-11</v>
      </c>
      <c r="M416" s="52">
        <f t="shared" si="38"/>
        <v>-5.1075309446748726E-11</v>
      </c>
      <c r="N416" s="52">
        <f t="shared" si="39"/>
        <v>264360.73061170446</v>
      </c>
      <c r="O416" s="52">
        <f t="shared" si="40"/>
        <v>-1.3671157828579743E-8</v>
      </c>
    </row>
    <row r="417" spans="10:15" x14ac:dyDescent="0.2">
      <c r="J417" s="54">
        <f t="shared" si="35"/>
        <v>410</v>
      </c>
      <c r="K417" s="55">
        <f t="shared" si="36"/>
        <v>0</v>
      </c>
      <c r="L417" s="52">
        <f t="shared" si="37"/>
        <v>5.1266841857174033E-11</v>
      </c>
      <c r="M417" s="52">
        <f t="shared" si="38"/>
        <v>-5.1266841857174033E-11</v>
      </c>
      <c r="N417" s="52">
        <f t="shared" si="39"/>
        <v>264360.73061170441</v>
      </c>
      <c r="O417" s="52">
        <f t="shared" si="40"/>
        <v>-1.3722424670436917E-8</v>
      </c>
    </row>
    <row r="418" spans="10:15" x14ac:dyDescent="0.2">
      <c r="J418" s="54">
        <f t="shared" si="35"/>
        <v>411</v>
      </c>
      <c r="K418" s="55">
        <f t="shared" si="36"/>
        <v>0</v>
      </c>
      <c r="L418" s="52">
        <f t="shared" si="37"/>
        <v>5.1459092514138441E-11</v>
      </c>
      <c r="M418" s="52">
        <f t="shared" si="38"/>
        <v>-5.1459092514138441E-11</v>
      </c>
      <c r="N418" s="52">
        <f t="shared" si="39"/>
        <v>264360.73061170435</v>
      </c>
      <c r="O418" s="52">
        <f t="shared" si="40"/>
        <v>-1.3773883762951056E-8</v>
      </c>
    </row>
    <row r="419" spans="10:15" x14ac:dyDescent="0.2">
      <c r="J419" s="54">
        <f t="shared" si="35"/>
        <v>412</v>
      </c>
      <c r="K419" s="55">
        <f t="shared" si="36"/>
        <v>0</v>
      </c>
      <c r="L419" s="52">
        <f t="shared" si="37"/>
        <v>5.1652064111066458E-11</v>
      </c>
      <c r="M419" s="52">
        <f t="shared" si="38"/>
        <v>-5.1652064111066458E-11</v>
      </c>
      <c r="N419" s="52">
        <f t="shared" si="39"/>
        <v>264360.73061170429</v>
      </c>
      <c r="O419" s="52">
        <f t="shared" si="40"/>
        <v>-1.3825535827062122E-8</v>
      </c>
    </row>
    <row r="420" spans="10:15" x14ac:dyDescent="0.2">
      <c r="J420" s="54">
        <f t="shared" si="35"/>
        <v>413</v>
      </c>
      <c r="K420" s="55">
        <f t="shared" si="36"/>
        <v>0</v>
      </c>
      <c r="L420" s="52">
        <f t="shared" si="37"/>
        <v>5.1845759351482957E-11</v>
      </c>
      <c r="M420" s="52">
        <f t="shared" si="38"/>
        <v>-5.1845759351482957E-11</v>
      </c>
      <c r="N420" s="52">
        <f t="shared" si="39"/>
        <v>264360.73061170423</v>
      </c>
      <c r="O420" s="52">
        <f t="shared" si="40"/>
        <v>-1.3877381586413605E-8</v>
      </c>
    </row>
    <row r="421" spans="10:15" x14ac:dyDescent="0.2">
      <c r="J421" s="54">
        <f t="shared" si="35"/>
        <v>414</v>
      </c>
      <c r="K421" s="55">
        <f t="shared" si="36"/>
        <v>0</v>
      </c>
      <c r="L421" s="52">
        <f t="shared" si="37"/>
        <v>5.2040180949051015E-11</v>
      </c>
      <c r="M421" s="52">
        <f t="shared" si="38"/>
        <v>-5.2040180949051015E-11</v>
      </c>
      <c r="N421" s="52">
        <f t="shared" si="39"/>
        <v>264360.73061170417</v>
      </c>
      <c r="O421" s="52">
        <f t="shared" si="40"/>
        <v>-1.3929421767362657E-8</v>
      </c>
    </row>
    <row r="422" spans="10:15" x14ac:dyDescent="0.2">
      <c r="J422" s="54">
        <f t="shared" ref="J422:J487" si="41">J421+1</f>
        <v>415</v>
      </c>
      <c r="K422" s="55">
        <f t="shared" si="36"/>
        <v>0</v>
      </c>
      <c r="L422" s="52">
        <f t="shared" si="37"/>
        <v>5.2235331627609963E-11</v>
      </c>
      <c r="M422" s="52">
        <f t="shared" si="38"/>
        <v>-5.2235331627609963E-11</v>
      </c>
      <c r="N422" s="52">
        <f t="shared" si="39"/>
        <v>264360.73061170412</v>
      </c>
      <c r="O422" s="52">
        <f t="shared" si="40"/>
        <v>-1.3981657098990266E-8</v>
      </c>
    </row>
    <row r="423" spans="10:15" x14ac:dyDescent="0.2">
      <c r="J423" s="54">
        <f t="shared" si="41"/>
        <v>416</v>
      </c>
      <c r="K423" s="55">
        <f t="shared" si="36"/>
        <v>0</v>
      </c>
      <c r="L423" s="52">
        <f t="shared" si="37"/>
        <v>5.2431214121213499E-11</v>
      </c>
      <c r="M423" s="52">
        <f t="shared" si="38"/>
        <v>-5.2431214121213499E-11</v>
      </c>
      <c r="N423" s="52">
        <f t="shared" si="39"/>
        <v>264360.73061170406</v>
      </c>
      <c r="O423" s="52">
        <f t="shared" si="40"/>
        <v>-1.403408831311148E-8</v>
      </c>
    </row>
    <row r="424" spans="10:15" x14ac:dyDescent="0.2">
      <c r="J424" s="54">
        <f t="shared" si="41"/>
        <v>417</v>
      </c>
      <c r="K424" s="55">
        <f t="shared" si="36"/>
        <v>0</v>
      </c>
      <c r="L424" s="52">
        <f t="shared" si="37"/>
        <v>5.2627831174168046E-11</v>
      </c>
      <c r="M424" s="52">
        <f t="shared" si="38"/>
        <v>-5.2627831174168046E-11</v>
      </c>
      <c r="N424" s="52">
        <f t="shared" si="39"/>
        <v>264360.730611704</v>
      </c>
      <c r="O424" s="52">
        <f t="shared" si="40"/>
        <v>-1.4086716144285648E-8</v>
      </c>
    </row>
    <row r="425" spans="10:15" x14ac:dyDescent="0.2">
      <c r="J425" s="54">
        <f t="shared" si="41"/>
        <v>418</v>
      </c>
      <c r="K425" s="55">
        <f t="shared" si="36"/>
        <v>0</v>
      </c>
      <c r="L425" s="52">
        <f t="shared" si="37"/>
        <v>5.2825185541071181E-11</v>
      </c>
      <c r="M425" s="52">
        <f t="shared" si="38"/>
        <v>-5.2825185541071181E-11</v>
      </c>
      <c r="N425" s="52">
        <f t="shared" si="39"/>
        <v>264360.73061170394</v>
      </c>
      <c r="O425" s="52">
        <f t="shared" si="40"/>
        <v>-1.4139541329826719E-8</v>
      </c>
    </row>
    <row r="426" spans="10:15" x14ac:dyDescent="0.2">
      <c r="J426" s="54">
        <f t="shared" si="41"/>
        <v>419</v>
      </c>
      <c r="K426" s="55">
        <f t="shared" si="36"/>
        <v>0</v>
      </c>
      <c r="L426" s="52">
        <f t="shared" si="37"/>
        <v>5.3023279986850195E-11</v>
      </c>
      <c r="M426" s="52">
        <f t="shared" si="38"/>
        <v>-5.3023279986850195E-11</v>
      </c>
      <c r="N426" s="52">
        <f t="shared" si="39"/>
        <v>264360.73061170388</v>
      </c>
      <c r="O426" s="52">
        <f t="shared" si="40"/>
        <v>-1.4192564609813568E-8</v>
      </c>
    </row>
    <row r="427" spans="10:15" x14ac:dyDescent="0.2">
      <c r="J427" s="54">
        <f t="shared" si="41"/>
        <v>420</v>
      </c>
      <c r="K427" s="55">
        <f t="shared" si="36"/>
        <v>0</v>
      </c>
      <c r="L427" s="52">
        <f t="shared" si="37"/>
        <v>5.3222117286800882E-11</v>
      </c>
      <c r="M427" s="52">
        <f t="shared" si="38"/>
        <v>-5.3222117286800882E-11</v>
      </c>
      <c r="N427" s="52">
        <f t="shared" si="39"/>
        <v>264360.73061170382</v>
      </c>
      <c r="O427" s="52">
        <f t="shared" si="40"/>
        <v>-1.424578672710037E-8</v>
      </c>
    </row>
    <row r="428" spans="10:15" x14ac:dyDescent="0.2">
      <c r="J428" s="54">
        <f t="shared" si="41"/>
        <v>421</v>
      </c>
      <c r="K428" s="55">
        <f t="shared" si="36"/>
        <v>0</v>
      </c>
      <c r="L428" s="52">
        <f t="shared" si="37"/>
        <v>5.3421700226626382E-11</v>
      </c>
      <c r="M428" s="52">
        <f t="shared" si="38"/>
        <v>-5.3421700226626382E-11</v>
      </c>
      <c r="N428" s="52">
        <f t="shared" si="39"/>
        <v>264360.73061170377</v>
      </c>
      <c r="O428" s="52">
        <f t="shared" si="40"/>
        <v>-1.4299208427326997E-8</v>
      </c>
    </row>
    <row r="429" spans="10:15" x14ac:dyDescent="0.2">
      <c r="J429" s="54">
        <f t="shared" si="41"/>
        <v>422</v>
      </c>
      <c r="K429" s="55">
        <f t="shared" si="36"/>
        <v>0</v>
      </c>
      <c r="L429" s="52">
        <f t="shared" si="37"/>
        <v>5.3622031602476237E-11</v>
      </c>
      <c r="M429" s="52">
        <f t="shared" si="38"/>
        <v>-5.3622031602476237E-11</v>
      </c>
      <c r="N429" s="52">
        <f t="shared" si="39"/>
        <v>264360.73061170371</v>
      </c>
      <c r="O429" s="52">
        <f t="shared" si="40"/>
        <v>-1.4352830458929474E-8</v>
      </c>
    </row>
    <row r="430" spans="10:15" x14ac:dyDescent="0.2">
      <c r="J430" s="54">
        <f t="shared" si="41"/>
        <v>423</v>
      </c>
      <c r="K430" s="55">
        <f t="shared" si="36"/>
        <v>0</v>
      </c>
      <c r="L430" s="52">
        <f t="shared" si="37"/>
        <v>5.3823114220985523E-11</v>
      </c>
      <c r="M430" s="52">
        <f t="shared" si="38"/>
        <v>-5.3823114220985523E-11</v>
      </c>
      <c r="N430" s="52">
        <f t="shared" si="39"/>
        <v>264360.73061170365</v>
      </c>
      <c r="O430" s="52">
        <f t="shared" si="40"/>
        <v>-1.4406653573150458E-8</v>
      </c>
    </row>
    <row r="431" spans="10:15" x14ac:dyDescent="0.2">
      <c r="J431" s="54">
        <f t="shared" si="41"/>
        <v>424</v>
      </c>
      <c r="K431" s="55">
        <f t="shared" si="36"/>
        <v>0</v>
      </c>
      <c r="L431" s="52">
        <f t="shared" si="37"/>
        <v>5.4024950899314218E-11</v>
      </c>
      <c r="M431" s="52">
        <f t="shared" si="38"/>
        <v>-5.4024950899314218E-11</v>
      </c>
      <c r="N431" s="52">
        <f t="shared" si="39"/>
        <v>264360.73061170359</v>
      </c>
      <c r="O431" s="52">
        <f t="shared" si="40"/>
        <v>-1.4460678524049773E-8</v>
      </c>
    </row>
    <row r="432" spans="10:15" x14ac:dyDescent="0.2">
      <c r="J432" s="54">
        <f t="shared" si="41"/>
        <v>425</v>
      </c>
      <c r="K432" s="55">
        <f t="shared" si="36"/>
        <v>0</v>
      </c>
      <c r="L432" s="52">
        <f t="shared" si="37"/>
        <v>5.4227544465186647E-11</v>
      </c>
      <c r="M432" s="52">
        <f t="shared" si="38"/>
        <v>-5.4227544465186647E-11</v>
      </c>
      <c r="N432" s="52">
        <f t="shared" si="39"/>
        <v>264360.73061170353</v>
      </c>
      <c r="O432" s="52">
        <f t="shared" si="40"/>
        <v>-1.4514906068514959E-8</v>
      </c>
    </row>
    <row r="433" spans="10:15" x14ac:dyDescent="0.2">
      <c r="J433" s="54">
        <f t="shared" si="41"/>
        <v>426</v>
      </c>
      <c r="K433" s="55">
        <f t="shared" si="36"/>
        <v>0</v>
      </c>
      <c r="L433" s="52">
        <f t="shared" si="37"/>
        <v>5.4430897756931098E-11</v>
      </c>
      <c r="M433" s="52">
        <f t="shared" si="38"/>
        <v>-5.4430897756931098E-11</v>
      </c>
      <c r="N433" s="52">
        <f t="shared" si="39"/>
        <v>264360.73061170348</v>
      </c>
      <c r="O433" s="52">
        <f t="shared" si="40"/>
        <v>-1.456933696627189E-8</v>
      </c>
    </row>
    <row r="434" spans="10:15" x14ac:dyDescent="0.2">
      <c r="J434" s="54">
        <f t="shared" si="41"/>
        <v>427</v>
      </c>
      <c r="K434" s="55">
        <f t="shared" si="36"/>
        <v>0</v>
      </c>
      <c r="L434" s="52">
        <f t="shared" si="37"/>
        <v>5.4635013623519584E-11</v>
      </c>
      <c r="M434" s="52">
        <f t="shared" si="38"/>
        <v>-5.4635013623519584E-11</v>
      </c>
      <c r="N434" s="52">
        <f t="shared" si="39"/>
        <v>264360.73061170342</v>
      </c>
      <c r="O434" s="52">
        <f t="shared" si="40"/>
        <v>-1.462397197989541E-8</v>
      </c>
    </row>
    <row r="435" spans="10:15" x14ac:dyDescent="0.2">
      <c r="J435" s="54">
        <f t="shared" si="41"/>
        <v>428</v>
      </c>
      <c r="K435" s="55">
        <f t="shared" si="36"/>
        <v>0</v>
      </c>
      <c r="L435" s="52">
        <f t="shared" si="37"/>
        <v>5.4839894924607785E-11</v>
      </c>
      <c r="M435" s="52">
        <f t="shared" si="38"/>
        <v>-5.4839894924607785E-11</v>
      </c>
      <c r="N435" s="52">
        <f t="shared" si="39"/>
        <v>264360.73061170336</v>
      </c>
      <c r="O435" s="52">
        <f t="shared" si="40"/>
        <v>-1.4678811874820018E-8</v>
      </c>
    </row>
    <row r="436" spans="10:15" x14ac:dyDescent="0.2">
      <c r="J436" s="54">
        <f t="shared" si="41"/>
        <v>429</v>
      </c>
      <c r="K436" s="55">
        <f t="shared" si="36"/>
        <v>0</v>
      </c>
      <c r="L436" s="52">
        <f t="shared" si="37"/>
        <v>5.5045544530575067E-11</v>
      </c>
      <c r="M436" s="52">
        <f t="shared" si="38"/>
        <v>-5.5045544530575067E-11</v>
      </c>
      <c r="N436" s="52">
        <f t="shared" si="39"/>
        <v>264360.7306117033</v>
      </c>
      <c r="O436" s="52">
        <f t="shared" si="40"/>
        <v>-1.4733857419350594E-8</v>
      </c>
    </row>
    <row r="437" spans="10:15" x14ac:dyDescent="0.2">
      <c r="J437" s="54">
        <f t="shared" si="41"/>
        <v>430</v>
      </c>
      <c r="K437" s="55">
        <f t="shared" si="36"/>
        <v>0</v>
      </c>
      <c r="L437" s="52">
        <f t="shared" si="37"/>
        <v>5.5251965322564728E-11</v>
      </c>
      <c r="M437" s="52">
        <f t="shared" si="38"/>
        <v>-5.5251965322564728E-11</v>
      </c>
      <c r="N437" s="52">
        <f t="shared" si="39"/>
        <v>264360.73061170324</v>
      </c>
      <c r="O437" s="52">
        <f t="shared" si="40"/>
        <v>-1.4789109384673158E-8</v>
      </c>
    </row>
    <row r="438" spans="10:15" x14ac:dyDescent="0.2">
      <c r="J438" s="54">
        <f t="shared" si="41"/>
        <v>431</v>
      </c>
      <c r="K438" s="55">
        <f t="shared" si="36"/>
        <v>0</v>
      </c>
      <c r="L438" s="52">
        <f t="shared" si="37"/>
        <v>5.5459160192524344E-11</v>
      </c>
      <c r="M438" s="52">
        <f t="shared" si="38"/>
        <v>-5.5459160192524344E-11</v>
      </c>
      <c r="N438" s="52">
        <f t="shared" si="39"/>
        <v>264360.73061170318</v>
      </c>
      <c r="O438" s="52">
        <f t="shared" si="40"/>
        <v>-1.4844568544865682E-8</v>
      </c>
    </row>
    <row r="439" spans="10:15" x14ac:dyDescent="0.2">
      <c r="J439" s="54">
        <f t="shared" si="41"/>
        <v>432</v>
      </c>
      <c r="K439" s="55">
        <f t="shared" si="36"/>
        <v>0</v>
      </c>
      <c r="L439" s="52">
        <f t="shared" si="37"/>
        <v>5.5667132043246307E-11</v>
      </c>
      <c r="M439" s="52">
        <f t="shared" si="38"/>
        <v>-5.5667132043246307E-11</v>
      </c>
      <c r="N439" s="52">
        <f t="shared" si="39"/>
        <v>264360.73061170313</v>
      </c>
      <c r="O439" s="52">
        <f t="shared" si="40"/>
        <v>-1.4900235676908929E-8</v>
      </c>
    </row>
    <row r="440" spans="10:15" x14ac:dyDescent="0.2">
      <c r="J440" s="54">
        <f t="shared" si="41"/>
        <v>433</v>
      </c>
      <c r="K440" s="55">
        <f t="shared" si="36"/>
        <v>0</v>
      </c>
      <c r="L440" s="52">
        <f t="shared" si="37"/>
        <v>5.587588378840848E-11</v>
      </c>
      <c r="M440" s="52">
        <f t="shared" si="38"/>
        <v>-5.587588378840848E-11</v>
      </c>
      <c r="N440" s="52">
        <f t="shared" si="39"/>
        <v>264360.73061170307</v>
      </c>
      <c r="O440" s="52">
        <f t="shared" si="40"/>
        <v>-1.4956111560697338E-8</v>
      </c>
    </row>
    <row r="441" spans="10:15" x14ac:dyDescent="0.2">
      <c r="J441" s="54">
        <f t="shared" si="41"/>
        <v>434</v>
      </c>
      <c r="K441" s="55">
        <f t="shared" si="36"/>
        <v>0</v>
      </c>
      <c r="L441" s="52">
        <f t="shared" si="37"/>
        <v>5.6085418352615012E-11</v>
      </c>
      <c r="M441" s="52">
        <f t="shared" si="38"/>
        <v>-5.6085418352615012E-11</v>
      </c>
      <c r="N441" s="52">
        <f t="shared" si="39"/>
        <v>264360.73061170301</v>
      </c>
      <c r="O441" s="52">
        <f t="shared" si="40"/>
        <v>-1.5012196979049953E-8</v>
      </c>
    </row>
    <row r="442" spans="10:15" x14ac:dyDescent="0.2">
      <c r="J442" s="54">
        <f t="shared" si="41"/>
        <v>435</v>
      </c>
      <c r="K442" s="55">
        <f t="shared" si="36"/>
        <v>0</v>
      </c>
      <c r="L442" s="52">
        <f t="shared" si="37"/>
        <v>5.6295738671437319E-11</v>
      </c>
      <c r="M442" s="52">
        <f t="shared" si="38"/>
        <v>-5.6295738671437319E-11</v>
      </c>
      <c r="N442" s="52">
        <f t="shared" si="39"/>
        <v>264360.73061170295</v>
      </c>
      <c r="O442" s="52">
        <f t="shared" si="40"/>
        <v>-1.5068492717721391E-8</v>
      </c>
    </row>
    <row r="443" spans="10:15" x14ac:dyDescent="0.2">
      <c r="J443" s="54">
        <f t="shared" si="41"/>
        <v>436</v>
      </c>
      <c r="K443" s="55">
        <f t="shared" si="36"/>
        <v>0</v>
      </c>
      <c r="L443" s="52">
        <f t="shared" si="37"/>
        <v>5.6506847691455218E-11</v>
      </c>
      <c r="M443" s="52">
        <f t="shared" si="38"/>
        <v>-5.6506847691455218E-11</v>
      </c>
      <c r="N443" s="52">
        <f t="shared" si="39"/>
        <v>264360.73061170289</v>
      </c>
      <c r="O443" s="52">
        <f t="shared" si="40"/>
        <v>-1.5124999565412847E-8</v>
      </c>
    </row>
    <row r="444" spans="10:15" x14ac:dyDescent="0.2">
      <c r="J444" s="54">
        <f t="shared" si="41"/>
        <v>437</v>
      </c>
      <c r="K444" s="55">
        <f t="shared" si="36"/>
        <v>0</v>
      </c>
      <c r="L444" s="52">
        <f t="shared" si="37"/>
        <v>5.6718748370298174E-11</v>
      </c>
      <c r="M444" s="52">
        <f t="shared" si="38"/>
        <v>-5.6718748370298174E-11</v>
      </c>
      <c r="N444" s="52">
        <f t="shared" si="39"/>
        <v>264360.73061170283</v>
      </c>
      <c r="O444" s="52">
        <f t="shared" si="40"/>
        <v>-1.5181718313783146E-8</v>
      </c>
    </row>
    <row r="445" spans="10:15" x14ac:dyDescent="0.2">
      <c r="J445" s="54">
        <f t="shared" si="41"/>
        <v>438</v>
      </c>
      <c r="K445" s="55">
        <f t="shared" si="36"/>
        <v>0</v>
      </c>
      <c r="L445" s="52">
        <f t="shared" si="37"/>
        <v>5.6931443676686794E-11</v>
      </c>
      <c r="M445" s="52">
        <f t="shared" si="38"/>
        <v>-5.6931443676686794E-11</v>
      </c>
      <c r="N445" s="52">
        <f t="shared" si="39"/>
        <v>264360.73061170278</v>
      </c>
      <c r="O445" s="52">
        <f t="shared" si="40"/>
        <v>-1.5238649757459834E-8</v>
      </c>
    </row>
    <row r="446" spans="10:15" x14ac:dyDescent="0.2">
      <c r="J446" s="54">
        <f t="shared" si="41"/>
        <v>439</v>
      </c>
      <c r="K446" s="55">
        <f t="shared" si="36"/>
        <v>0</v>
      </c>
      <c r="L446" s="52">
        <f t="shared" si="37"/>
        <v>5.7144936590474378E-11</v>
      </c>
      <c r="M446" s="52">
        <f t="shared" si="38"/>
        <v>-5.7144936590474378E-11</v>
      </c>
      <c r="N446" s="52">
        <f t="shared" si="39"/>
        <v>264360.73061170272</v>
      </c>
      <c r="O446" s="52">
        <f t="shared" si="40"/>
        <v>-1.5295794694050307E-8</v>
      </c>
    </row>
    <row r="447" spans="10:15" x14ac:dyDescent="0.2">
      <c r="J447" s="54">
        <f t="shared" si="41"/>
        <v>440</v>
      </c>
      <c r="K447" s="55">
        <f t="shared" si="36"/>
        <v>0</v>
      </c>
      <c r="L447" s="52">
        <f t="shared" si="37"/>
        <v>5.7359230102688648E-11</v>
      </c>
      <c r="M447" s="52">
        <f t="shared" si="38"/>
        <v>-5.7359230102688648E-11</v>
      </c>
      <c r="N447" s="52">
        <f t="shared" si="39"/>
        <v>264360.73061170266</v>
      </c>
      <c r="O447" s="52">
        <f t="shared" si="40"/>
        <v>-1.5353153924152995E-8</v>
      </c>
    </row>
    <row r="448" spans="10:15" x14ac:dyDescent="0.2">
      <c r="J448" s="54">
        <f t="shared" si="41"/>
        <v>441</v>
      </c>
      <c r="K448" s="55">
        <f t="shared" si="36"/>
        <v>0</v>
      </c>
      <c r="L448" s="52">
        <f t="shared" si="37"/>
        <v>5.7574327215573728E-11</v>
      </c>
      <c r="M448" s="52">
        <f t="shared" si="38"/>
        <v>-5.7574327215573728E-11</v>
      </c>
      <c r="N448" s="52">
        <f t="shared" si="39"/>
        <v>264360.7306117026</v>
      </c>
      <c r="O448" s="52">
        <f t="shared" si="40"/>
        <v>-1.5410728251368569E-8</v>
      </c>
    </row>
    <row r="449" spans="10:15" x14ac:dyDescent="0.2">
      <c r="J449" s="54">
        <f t="shared" si="41"/>
        <v>442</v>
      </c>
      <c r="K449" s="55">
        <f t="shared" si="36"/>
        <v>0</v>
      </c>
      <c r="L449" s="52">
        <f t="shared" si="37"/>
        <v>5.7790230942632129E-11</v>
      </c>
      <c r="M449" s="52">
        <f t="shared" si="38"/>
        <v>-5.7790230942632129E-11</v>
      </c>
      <c r="N449" s="52">
        <f t="shared" si="39"/>
        <v>264360.73061170254</v>
      </c>
      <c r="O449" s="52">
        <f t="shared" si="40"/>
        <v>-1.5468518482311201E-8</v>
      </c>
    </row>
    <row r="450" spans="10:15" x14ac:dyDescent="0.2">
      <c r="J450" s="54">
        <f t="shared" si="41"/>
        <v>443</v>
      </c>
      <c r="K450" s="55">
        <f t="shared" si="36"/>
        <v>0</v>
      </c>
      <c r="L450" s="52">
        <f t="shared" si="37"/>
        <v>5.8006944308667003E-11</v>
      </c>
      <c r="M450" s="52">
        <f t="shared" si="38"/>
        <v>-5.8006944308667003E-11</v>
      </c>
      <c r="N450" s="52">
        <f t="shared" si="39"/>
        <v>264360.73061170249</v>
      </c>
      <c r="O450" s="52">
        <f t="shared" si="40"/>
        <v>-1.5526525426619868E-8</v>
      </c>
    </row>
    <row r="451" spans="10:15" x14ac:dyDescent="0.2">
      <c r="J451" s="54">
        <f t="shared" si="41"/>
        <v>444</v>
      </c>
      <c r="K451" s="55">
        <f t="shared" si="36"/>
        <v>0</v>
      </c>
      <c r="L451" s="52">
        <f t="shared" si="37"/>
        <v>5.8224470349824506E-11</v>
      </c>
      <c r="M451" s="52">
        <f t="shared" si="38"/>
        <v>-5.8224470349824506E-11</v>
      </c>
      <c r="N451" s="52">
        <f t="shared" si="39"/>
        <v>264360.73061170243</v>
      </c>
      <c r="O451" s="52">
        <f t="shared" si="40"/>
        <v>-1.5584749896969692E-8</v>
      </c>
    </row>
    <row r="452" spans="10:15" x14ac:dyDescent="0.2">
      <c r="J452" s="54">
        <f t="shared" si="41"/>
        <v>445</v>
      </c>
      <c r="K452" s="55">
        <f t="shared" si="36"/>
        <v>0</v>
      </c>
      <c r="L452" s="52">
        <f t="shared" si="37"/>
        <v>5.8442812113636342E-11</v>
      </c>
      <c r="M452" s="52">
        <f t="shared" si="38"/>
        <v>-5.8442812113636342E-11</v>
      </c>
      <c r="N452" s="52">
        <f t="shared" si="39"/>
        <v>264360.73061170237</v>
      </c>
      <c r="O452" s="52">
        <f t="shared" si="40"/>
        <v>-1.5643192709083327E-8</v>
      </c>
    </row>
    <row r="453" spans="10:15" x14ac:dyDescent="0.2">
      <c r="J453" s="54">
        <f t="shared" si="41"/>
        <v>446</v>
      </c>
      <c r="K453" s="55">
        <f t="shared" si="36"/>
        <v>0</v>
      </c>
      <c r="L453" s="52">
        <f t="shared" si="37"/>
        <v>5.8661972659062469E-11</v>
      </c>
      <c r="M453" s="52">
        <f t="shared" si="38"/>
        <v>-5.8661972659062469E-11</v>
      </c>
      <c r="N453" s="52">
        <f t="shared" si="39"/>
        <v>264360.73061170231</v>
      </c>
      <c r="O453" s="52">
        <f t="shared" si="40"/>
        <v>-1.5701854681742389E-8</v>
      </c>
    </row>
    <row r="454" spans="10:15" x14ac:dyDescent="0.2">
      <c r="J454" s="54">
        <f t="shared" si="41"/>
        <v>447</v>
      </c>
      <c r="K454" s="55">
        <f t="shared" si="36"/>
        <v>0</v>
      </c>
      <c r="L454" s="52">
        <f t="shared" si="37"/>
        <v>5.8881955056533961E-11</v>
      </c>
      <c r="M454" s="52">
        <f t="shared" si="38"/>
        <v>-5.8881955056533961E-11</v>
      </c>
      <c r="N454" s="52">
        <f t="shared" si="39"/>
        <v>264360.73061170225</v>
      </c>
      <c r="O454" s="52">
        <f t="shared" si="40"/>
        <v>-1.5760736636798923E-8</v>
      </c>
    </row>
    <row r="455" spans="10:15" x14ac:dyDescent="0.2">
      <c r="J455" s="54">
        <f t="shared" si="41"/>
        <v>448</v>
      </c>
      <c r="K455" s="55">
        <f t="shared" si="36"/>
        <v>0</v>
      </c>
      <c r="L455" s="52">
        <f t="shared" si="37"/>
        <v>5.9102762387995955E-11</v>
      </c>
      <c r="M455" s="52">
        <f t="shared" si="38"/>
        <v>-5.9102762387995955E-11</v>
      </c>
      <c r="N455" s="52">
        <f t="shared" si="39"/>
        <v>264360.73061170219</v>
      </c>
      <c r="O455" s="52">
        <f t="shared" si="40"/>
        <v>-1.5819839399186918E-8</v>
      </c>
    </row>
    <row r="456" spans="10:15" x14ac:dyDescent="0.2">
      <c r="J456" s="54">
        <f t="shared" si="41"/>
        <v>449</v>
      </c>
      <c r="K456" s="55">
        <f t="shared" ref="K456:K487" si="42">IF(($C$9+1&gt;J456), $C$12, 0)</f>
        <v>0</v>
      </c>
      <c r="L456" s="52">
        <f t="shared" ref="L456:L487" si="43">K456-M456</f>
        <v>5.9324397746950937E-11</v>
      </c>
      <c r="M456" s="52">
        <f t="shared" ref="M456:M487" si="44">O455*$C$10</f>
        <v>-5.9324397746950937E-11</v>
      </c>
      <c r="N456" s="52">
        <f t="shared" ref="N456:N487" si="45">N455+M456</f>
        <v>264360.73061170214</v>
      </c>
      <c r="O456" s="52">
        <f t="shared" ref="O456:O487" si="46">O455-L456</f>
        <v>-1.5879163796933868E-8</v>
      </c>
    </row>
    <row r="457" spans="10:15" x14ac:dyDescent="0.2">
      <c r="J457" s="54">
        <f t="shared" si="41"/>
        <v>450</v>
      </c>
      <c r="K457" s="55">
        <f t="shared" si="42"/>
        <v>0</v>
      </c>
      <c r="L457" s="52">
        <f t="shared" si="43"/>
        <v>5.954686423850201E-11</v>
      </c>
      <c r="M457" s="52">
        <f t="shared" si="44"/>
        <v>-5.954686423850201E-11</v>
      </c>
      <c r="N457" s="52">
        <f t="shared" si="45"/>
        <v>264360.73061170208</v>
      </c>
      <c r="O457" s="52">
        <f t="shared" si="46"/>
        <v>-1.593871066117237E-8</v>
      </c>
    </row>
    <row r="458" spans="10:15" x14ac:dyDescent="0.2">
      <c r="J458" s="54">
        <f t="shared" si="41"/>
        <v>451</v>
      </c>
      <c r="K458" s="55">
        <f t="shared" si="42"/>
        <v>0</v>
      </c>
      <c r="L458" s="52">
        <f t="shared" si="43"/>
        <v>5.9770164979396381E-11</v>
      </c>
      <c r="M458" s="52">
        <f t="shared" si="44"/>
        <v>-5.9770164979396381E-11</v>
      </c>
      <c r="N458" s="52">
        <f t="shared" si="45"/>
        <v>264360.73061170202</v>
      </c>
      <c r="O458" s="52">
        <f t="shared" si="46"/>
        <v>-1.5998480826151768E-8</v>
      </c>
    </row>
    <row r="459" spans="10:15" x14ac:dyDescent="0.2">
      <c r="J459" s="54">
        <f t="shared" si="41"/>
        <v>452</v>
      </c>
      <c r="K459" s="55">
        <f t="shared" si="42"/>
        <v>0</v>
      </c>
      <c r="L459" s="52">
        <f t="shared" si="43"/>
        <v>5.9994303098069125E-11</v>
      </c>
      <c r="M459" s="52">
        <f t="shared" si="44"/>
        <v>-5.9994303098069125E-11</v>
      </c>
      <c r="N459" s="52">
        <f t="shared" si="45"/>
        <v>264360.73061170196</v>
      </c>
      <c r="O459" s="52">
        <f t="shared" si="46"/>
        <v>-1.6058475129249836E-8</v>
      </c>
    </row>
    <row r="460" spans="10:15" x14ac:dyDescent="0.2">
      <c r="J460" s="54">
        <f t="shared" si="41"/>
        <v>453</v>
      </c>
      <c r="K460" s="55">
        <f t="shared" si="42"/>
        <v>0</v>
      </c>
      <c r="L460" s="52">
        <f t="shared" si="43"/>
        <v>6.0219281734686884E-11</v>
      </c>
      <c r="M460" s="52">
        <f t="shared" si="44"/>
        <v>-6.0219281734686884E-11</v>
      </c>
      <c r="N460" s="52">
        <f t="shared" si="45"/>
        <v>264360.7306117019</v>
      </c>
      <c r="O460" s="52">
        <f t="shared" si="46"/>
        <v>-1.6118694410984524E-8</v>
      </c>
    </row>
    <row r="461" spans="10:15" x14ac:dyDescent="0.2">
      <c r="J461" s="54">
        <f t="shared" si="41"/>
        <v>454</v>
      </c>
      <c r="K461" s="55">
        <f t="shared" si="42"/>
        <v>0</v>
      </c>
      <c r="L461" s="52">
        <f t="shared" si="43"/>
        <v>6.0445104041191966E-11</v>
      </c>
      <c r="M461" s="52">
        <f t="shared" si="44"/>
        <v>-6.0445104041191966E-11</v>
      </c>
      <c r="N461" s="52">
        <f t="shared" si="45"/>
        <v>264360.73061170185</v>
      </c>
      <c r="O461" s="52">
        <f t="shared" si="46"/>
        <v>-1.6179139515025715E-8</v>
      </c>
    </row>
    <row r="462" spans="10:15" x14ac:dyDescent="0.2">
      <c r="J462" s="54">
        <f t="shared" si="41"/>
        <v>455</v>
      </c>
      <c r="K462" s="55">
        <f t="shared" si="42"/>
        <v>0</v>
      </c>
      <c r="L462" s="52">
        <f t="shared" si="43"/>
        <v>6.0671773181346429E-11</v>
      </c>
      <c r="M462" s="52">
        <f t="shared" si="44"/>
        <v>-6.0671773181346429E-11</v>
      </c>
      <c r="N462" s="52">
        <f t="shared" si="45"/>
        <v>264360.73061170179</v>
      </c>
      <c r="O462" s="52">
        <f t="shared" si="46"/>
        <v>-1.6239811288207061E-8</v>
      </c>
    </row>
    <row r="463" spans="10:15" x14ac:dyDescent="0.2">
      <c r="J463" s="54">
        <f t="shared" si="41"/>
        <v>456</v>
      </c>
      <c r="K463" s="55">
        <f t="shared" si="42"/>
        <v>0</v>
      </c>
      <c r="L463" s="52">
        <f t="shared" si="43"/>
        <v>6.0899292330776482E-11</v>
      </c>
      <c r="M463" s="52">
        <f t="shared" si="44"/>
        <v>-6.0899292330776482E-11</v>
      </c>
      <c r="N463" s="52">
        <f t="shared" si="45"/>
        <v>264360.73061170173</v>
      </c>
      <c r="O463" s="52">
        <f t="shared" si="46"/>
        <v>-1.6300710580537838E-8</v>
      </c>
    </row>
    <row r="464" spans="10:15" x14ac:dyDescent="0.2">
      <c r="J464" s="54">
        <f t="shared" si="41"/>
        <v>457</v>
      </c>
      <c r="K464" s="55">
        <f t="shared" si="42"/>
        <v>0</v>
      </c>
      <c r="L464" s="52">
        <f t="shared" si="43"/>
        <v>6.1127664677016889E-11</v>
      </c>
      <c r="M464" s="52">
        <f t="shared" si="44"/>
        <v>-6.1127664677016889E-11</v>
      </c>
      <c r="N464" s="52">
        <f t="shared" si="45"/>
        <v>264360.73061170167</v>
      </c>
      <c r="O464" s="52">
        <f t="shared" si="46"/>
        <v>-1.6361838245214856E-8</v>
      </c>
    </row>
    <row r="465" spans="10:15" x14ac:dyDescent="0.2">
      <c r="J465" s="54">
        <f t="shared" si="41"/>
        <v>458</v>
      </c>
      <c r="K465" s="55">
        <f t="shared" si="42"/>
        <v>0</v>
      </c>
      <c r="L465" s="52">
        <f t="shared" si="43"/>
        <v>6.1356893419555705E-11</v>
      </c>
      <c r="M465" s="52">
        <f t="shared" si="44"/>
        <v>-6.1356893419555705E-11</v>
      </c>
      <c r="N465" s="52">
        <f t="shared" si="45"/>
        <v>264360.73061170161</v>
      </c>
      <c r="O465" s="52">
        <f t="shared" si="46"/>
        <v>-1.6423195138634412E-8</v>
      </c>
    </row>
    <row r="466" spans="10:15" x14ac:dyDescent="0.2">
      <c r="J466" s="54">
        <f t="shared" si="41"/>
        <v>459</v>
      </c>
      <c r="K466" s="55">
        <f t="shared" si="42"/>
        <v>0</v>
      </c>
      <c r="L466" s="52">
        <f t="shared" si="43"/>
        <v>6.1586981769879045E-11</v>
      </c>
      <c r="M466" s="52">
        <f t="shared" si="44"/>
        <v>-6.1586981769879045E-11</v>
      </c>
      <c r="N466" s="52">
        <f t="shared" si="45"/>
        <v>264360.73061170155</v>
      </c>
      <c r="O466" s="52">
        <f t="shared" si="46"/>
        <v>-1.6484782120404293E-8</v>
      </c>
    </row>
    <row r="467" spans="10:15" x14ac:dyDescent="0.2">
      <c r="J467" s="54">
        <f t="shared" si="41"/>
        <v>460</v>
      </c>
      <c r="K467" s="55">
        <f t="shared" si="42"/>
        <v>0</v>
      </c>
      <c r="L467" s="52">
        <f t="shared" si="43"/>
        <v>6.181793295151609E-11</v>
      </c>
      <c r="M467" s="52">
        <f t="shared" si="44"/>
        <v>-6.181793295151609E-11</v>
      </c>
      <c r="N467" s="52">
        <f t="shared" si="45"/>
        <v>264360.7306117015</v>
      </c>
      <c r="O467" s="52">
        <f t="shared" si="46"/>
        <v>-1.6546600053355807E-8</v>
      </c>
    </row>
    <row r="468" spans="10:15" x14ac:dyDescent="0.2">
      <c r="J468" s="54">
        <f t="shared" si="41"/>
        <v>461</v>
      </c>
      <c r="K468" s="55">
        <f t="shared" si="42"/>
        <v>0</v>
      </c>
      <c r="L468" s="52">
        <f t="shared" si="43"/>
        <v>6.2049750200084269E-11</v>
      </c>
      <c r="M468" s="52">
        <f t="shared" si="44"/>
        <v>-6.2049750200084269E-11</v>
      </c>
      <c r="N468" s="52">
        <f t="shared" si="45"/>
        <v>264360.73061170144</v>
      </c>
      <c r="O468" s="52">
        <f t="shared" si="46"/>
        <v>-1.6608649803555892E-8</v>
      </c>
    </row>
    <row r="469" spans="10:15" x14ac:dyDescent="0.2">
      <c r="J469" s="54">
        <f t="shared" si="41"/>
        <v>462</v>
      </c>
      <c r="K469" s="55">
        <f t="shared" si="42"/>
        <v>0</v>
      </c>
      <c r="L469" s="52">
        <f t="shared" si="43"/>
        <v>6.2282436763334588E-11</v>
      </c>
      <c r="M469" s="52">
        <f t="shared" si="44"/>
        <v>-6.2282436763334588E-11</v>
      </c>
      <c r="N469" s="52">
        <f t="shared" si="45"/>
        <v>264360.73061170138</v>
      </c>
      <c r="O469" s="52">
        <f t="shared" si="46"/>
        <v>-1.6670932240319227E-8</v>
      </c>
    </row>
    <row r="470" spans="10:15" x14ac:dyDescent="0.2">
      <c r="J470" s="54">
        <f t="shared" si="41"/>
        <v>463</v>
      </c>
      <c r="K470" s="55">
        <f t="shared" si="42"/>
        <v>0</v>
      </c>
      <c r="L470" s="52">
        <f t="shared" si="43"/>
        <v>6.2515995901197098E-11</v>
      </c>
      <c r="M470" s="52">
        <f t="shared" si="44"/>
        <v>-6.2515995901197098E-11</v>
      </c>
      <c r="N470" s="52">
        <f t="shared" si="45"/>
        <v>264360.73061170132</v>
      </c>
      <c r="O470" s="52">
        <f t="shared" si="46"/>
        <v>-1.6733448236220425E-8</v>
      </c>
    </row>
    <row r="471" spans="10:15" x14ac:dyDescent="0.2">
      <c r="J471" s="54">
        <f t="shared" si="41"/>
        <v>464</v>
      </c>
      <c r="K471" s="55">
        <f t="shared" si="42"/>
        <v>0</v>
      </c>
      <c r="L471" s="52">
        <f t="shared" si="43"/>
        <v>6.2750430885826586E-11</v>
      </c>
      <c r="M471" s="52">
        <f t="shared" si="44"/>
        <v>-6.2750430885826586E-11</v>
      </c>
      <c r="N471" s="52">
        <f t="shared" si="45"/>
        <v>264360.73061170126</v>
      </c>
      <c r="O471" s="52">
        <f t="shared" si="46"/>
        <v>-1.6796198667106252E-8</v>
      </c>
    </row>
    <row r="472" spans="10:15" x14ac:dyDescent="0.2">
      <c r="J472" s="54">
        <f t="shared" si="41"/>
        <v>465</v>
      </c>
      <c r="K472" s="55">
        <f t="shared" si="42"/>
        <v>0</v>
      </c>
      <c r="L472" s="52">
        <f t="shared" si="43"/>
        <v>6.2985745001648442E-11</v>
      </c>
      <c r="M472" s="52">
        <f t="shared" si="44"/>
        <v>-6.2985745001648442E-11</v>
      </c>
      <c r="N472" s="52">
        <f t="shared" si="45"/>
        <v>264360.7306117012</v>
      </c>
      <c r="O472" s="52">
        <f t="shared" si="46"/>
        <v>-1.6859184412107901E-8</v>
      </c>
    </row>
    <row r="473" spans="10:15" x14ac:dyDescent="0.2">
      <c r="J473" s="54">
        <f t="shared" si="41"/>
        <v>466</v>
      </c>
      <c r="K473" s="55">
        <f t="shared" si="42"/>
        <v>0</v>
      </c>
      <c r="L473" s="52">
        <f t="shared" si="43"/>
        <v>6.3221941545404631E-11</v>
      </c>
      <c r="M473" s="52">
        <f t="shared" si="44"/>
        <v>-6.3221941545404631E-11</v>
      </c>
      <c r="N473" s="52">
        <f t="shared" si="45"/>
        <v>264360.73061170115</v>
      </c>
      <c r="O473" s="52">
        <f t="shared" si="46"/>
        <v>-1.6922406353653307E-8</v>
      </c>
    </row>
    <row r="474" spans="10:15" x14ac:dyDescent="0.2">
      <c r="J474" s="54">
        <f t="shared" si="41"/>
        <v>467</v>
      </c>
      <c r="K474" s="55">
        <f t="shared" si="42"/>
        <v>0</v>
      </c>
      <c r="L474" s="52">
        <f t="shared" si="43"/>
        <v>6.3459023826199891E-11</v>
      </c>
      <c r="M474" s="52">
        <f t="shared" si="44"/>
        <v>-6.3459023826199891E-11</v>
      </c>
      <c r="N474" s="52">
        <f t="shared" si="45"/>
        <v>264360.73061170109</v>
      </c>
      <c r="O474" s="52">
        <f t="shared" si="46"/>
        <v>-1.6985865377479506E-8</v>
      </c>
    </row>
    <row r="475" spans="10:15" x14ac:dyDescent="0.2">
      <c r="J475" s="54">
        <f t="shared" si="41"/>
        <v>468</v>
      </c>
      <c r="K475" s="55">
        <f t="shared" si="42"/>
        <v>0</v>
      </c>
      <c r="L475" s="52">
        <f t="shared" si="43"/>
        <v>6.3696995165548142E-11</v>
      </c>
      <c r="M475" s="52">
        <f t="shared" si="44"/>
        <v>-6.3696995165548142E-11</v>
      </c>
      <c r="N475" s="52">
        <f t="shared" si="45"/>
        <v>264360.73061170103</v>
      </c>
      <c r="O475" s="52">
        <f t="shared" si="46"/>
        <v>-1.7049562372645054E-8</v>
      </c>
    </row>
    <row r="476" spans="10:15" x14ac:dyDescent="0.2">
      <c r="J476" s="54">
        <f t="shared" si="41"/>
        <v>469</v>
      </c>
      <c r="K476" s="55">
        <f t="shared" si="42"/>
        <v>0</v>
      </c>
      <c r="L476" s="52">
        <f t="shared" si="43"/>
        <v>6.3935858897418949E-11</v>
      </c>
      <c r="M476" s="52">
        <f t="shared" si="44"/>
        <v>-6.3935858897418949E-11</v>
      </c>
      <c r="N476" s="52">
        <f t="shared" si="45"/>
        <v>264360.73061170097</v>
      </c>
      <c r="O476" s="52">
        <f t="shared" si="46"/>
        <v>-1.7113498231542474E-8</v>
      </c>
    </row>
    <row r="477" spans="10:15" x14ac:dyDescent="0.2">
      <c r="J477" s="54">
        <f t="shared" si="41"/>
        <v>470</v>
      </c>
      <c r="K477" s="55">
        <f t="shared" si="42"/>
        <v>0</v>
      </c>
      <c r="L477" s="52">
        <f t="shared" si="43"/>
        <v>6.4175618368284276E-11</v>
      </c>
      <c r="M477" s="52">
        <f t="shared" si="44"/>
        <v>-6.4175618368284276E-11</v>
      </c>
      <c r="N477" s="52">
        <f t="shared" si="45"/>
        <v>264360.73061170091</v>
      </c>
      <c r="O477" s="52">
        <f t="shared" si="46"/>
        <v>-1.7177673849910757E-8</v>
      </c>
    </row>
    <row r="478" spans="10:15" x14ac:dyDescent="0.2">
      <c r="J478" s="54">
        <f t="shared" si="41"/>
        <v>471</v>
      </c>
      <c r="K478" s="55">
        <f t="shared" si="42"/>
        <v>0</v>
      </c>
      <c r="L478" s="52">
        <f t="shared" si="43"/>
        <v>6.441627693716533E-11</v>
      </c>
      <c r="M478" s="52">
        <f t="shared" si="44"/>
        <v>-6.441627693716533E-11</v>
      </c>
      <c r="N478" s="52">
        <f t="shared" si="45"/>
        <v>264360.73061170086</v>
      </c>
      <c r="O478" s="52">
        <f t="shared" si="46"/>
        <v>-1.7242090126847921E-8</v>
      </c>
    </row>
    <row r="479" spans="10:15" x14ac:dyDescent="0.2">
      <c r="J479" s="54">
        <f t="shared" si="41"/>
        <v>472</v>
      </c>
      <c r="K479" s="55">
        <f t="shared" si="42"/>
        <v>0</v>
      </c>
      <c r="L479" s="52">
        <f t="shared" si="43"/>
        <v>6.4657837975679706E-11</v>
      </c>
      <c r="M479" s="52">
        <f t="shared" si="44"/>
        <v>-6.4657837975679706E-11</v>
      </c>
      <c r="N479" s="52">
        <f t="shared" si="45"/>
        <v>264360.7306117008</v>
      </c>
      <c r="O479" s="52">
        <f t="shared" si="46"/>
        <v>-1.7306747964823602E-8</v>
      </c>
    </row>
    <row r="480" spans="10:15" x14ac:dyDescent="0.2">
      <c r="J480" s="54">
        <f t="shared" si="41"/>
        <v>473</v>
      </c>
      <c r="K480" s="55">
        <f t="shared" si="42"/>
        <v>0</v>
      </c>
      <c r="L480" s="52">
        <f t="shared" si="43"/>
        <v>6.4900304868088505E-11</v>
      </c>
      <c r="M480" s="52">
        <f t="shared" si="44"/>
        <v>-6.4900304868088505E-11</v>
      </c>
      <c r="N480" s="52">
        <f t="shared" si="45"/>
        <v>264360.73061170074</v>
      </c>
      <c r="O480" s="52">
        <f t="shared" si="46"/>
        <v>-1.7371648269691689E-8</v>
      </c>
    </row>
    <row r="481" spans="10:15" x14ac:dyDescent="0.2">
      <c r="J481" s="54">
        <f t="shared" si="41"/>
        <v>474</v>
      </c>
      <c r="K481" s="55">
        <f t="shared" si="42"/>
        <v>0</v>
      </c>
      <c r="L481" s="52">
        <f t="shared" si="43"/>
        <v>6.5143681011343832E-11</v>
      </c>
      <c r="M481" s="52">
        <f t="shared" si="44"/>
        <v>-6.5143681011343832E-11</v>
      </c>
      <c r="N481" s="52">
        <f t="shared" si="45"/>
        <v>264360.73061170068</v>
      </c>
      <c r="O481" s="52">
        <f t="shared" si="46"/>
        <v>-1.7436791950703032E-8</v>
      </c>
    </row>
    <row r="482" spans="10:15" x14ac:dyDescent="0.2">
      <c r="J482" s="54">
        <f t="shared" si="41"/>
        <v>475</v>
      </c>
      <c r="K482" s="55">
        <f t="shared" si="42"/>
        <v>0</v>
      </c>
      <c r="L482" s="52">
        <f t="shared" si="43"/>
        <v>6.5387969815136362E-11</v>
      </c>
      <c r="M482" s="52">
        <f t="shared" si="44"/>
        <v>-6.5387969815136362E-11</v>
      </c>
      <c r="N482" s="52">
        <f t="shared" si="45"/>
        <v>264360.73061170062</v>
      </c>
      <c r="O482" s="52">
        <f t="shared" si="46"/>
        <v>-1.7502179920518168E-8</v>
      </c>
    </row>
    <row r="483" spans="10:15" x14ac:dyDescent="0.2">
      <c r="J483" s="54">
        <f t="shared" si="41"/>
        <v>476</v>
      </c>
      <c r="K483" s="55">
        <f t="shared" si="42"/>
        <v>0</v>
      </c>
      <c r="L483" s="52">
        <f t="shared" si="43"/>
        <v>6.5633174701943123E-11</v>
      </c>
      <c r="M483" s="52">
        <f t="shared" si="44"/>
        <v>-6.5633174701943123E-11</v>
      </c>
      <c r="N483" s="52">
        <f t="shared" si="45"/>
        <v>264360.73061170056</v>
      </c>
      <c r="O483" s="52">
        <f t="shared" si="46"/>
        <v>-1.7567813095220111E-8</v>
      </c>
    </row>
    <row r="484" spans="10:15" x14ac:dyDescent="0.2">
      <c r="J484" s="54">
        <f t="shared" si="41"/>
        <v>477</v>
      </c>
      <c r="K484" s="55">
        <f t="shared" si="42"/>
        <v>0</v>
      </c>
      <c r="L484" s="52">
        <f t="shared" si="43"/>
        <v>6.5879299107075414E-11</v>
      </c>
      <c r="M484" s="52">
        <f t="shared" si="44"/>
        <v>-6.5879299107075414E-11</v>
      </c>
      <c r="N484" s="52">
        <f t="shared" si="45"/>
        <v>264360.73061170051</v>
      </c>
      <c r="O484" s="52">
        <f t="shared" si="46"/>
        <v>-1.7633692394327188E-8</v>
      </c>
    </row>
    <row r="485" spans="10:15" x14ac:dyDescent="0.2">
      <c r="J485" s="54">
        <f t="shared" si="41"/>
        <v>478</v>
      </c>
      <c r="K485" s="55">
        <f t="shared" si="42"/>
        <v>0</v>
      </c>
      <c r="L485" s="52">
        <f t="shared" si="43"/>
        <v>6.6126346478726947E-11</v>
      </c>
      <c r="M485" s="52">
        <f t="shared" si="44"/>
        <v>-6.6126346478726947E-11</v>
      </c>
      <c r="N485" s="52">
        <f t="shared" si="45"/>
        <v>264360.73061170045</v>
      </c>
      <c r="O485" s="52">
        <f t="shared" si="46"/>
        <v>-1.7699818740805915E-8</v>
      </c>
    </row>
    <row r="486" spans="10:15" x14ac:dyDescent="0.2">
      <c r="J486" s="54">
        <f t="shared" si="41"/>
        <v>479</v>
      </c>
      <c r="K486" s="55">
        <f t="shared" si="42"/>
        <v>0</v>
      </c>
      <c r="L486" s="52">
        <f t="shared" si="43"/>
        <v>6.6374320278022175E-11</v>
      </c>
      <c r="M486" s="52">
        <f t="shared" si="44"/>
        <v>-6.6374320278022175E-11</v>
      </c>
      <c r="N486" s="52">
        <f t="shared" si="45"/>
        <v>264360.73061170039</v>
      </c>
      <c r="O486" s="52">
        <f t="shared" si="46"/>
        <v>-1.7766193061083937E-8</v>
      </c>
    </row>
    <row r="487" spans="10:15" x14ac:dyDescent="0.2">
      <c r="J487" s="54">
        <f t="shared" si="41"/>
        <v>480</v>
      </c>
      <c r="K487" s="55">
        <f t="shared" si="42"/>
        <v>0</v>
      </c>
      <c r="L487" s="52">
        <f t="shared" si="43"/>
        <v>6.6623223979064755E-11</v>
      </c>
      <c r="M487" s="52">
        <f t="shared" si="44"/>
        <v>-6.6623223979064755E-11</v>
      </c>
      <c r="N487" s="52">
        <f t="shared" si="45"/>
        <v>264360.73061170033</v>
      </c>
      <c r="O487" s="52">
        <f t="shared" si="46"/>
        <v>-1.7832816285063002E-8</v>
      </c>
    </row>
    <row r="488" spans="10:15" x14ac:dyDescent="0.2">
      <c r="L488" s="52"/>
      <c r="M488" s="52"/>
      <c r="N488" s="52"/>
      <c r="O488" s="52"/>
    </row>
    <row r="489" spans="10:15" x14ac:dyDescent="0.2">
      <c r="L489" s="52"/>
      <c r="M489" s="52"/>
      <c r="N489" s="52"/>
      <c r="O489" s="52"/>
    </row>
    <row r="490" spans="10:15" x14ac:dyDescent="0.2">
      <c r="L490" s="52"/>
      <c r="M490" s="52"/>
      <c r="N490" s="52"/>
      <c r="O490" s="52"/>
    </row>
    <row r="491" spans="10:15" x14ac:dyDescent="0.2">
      <c r="L491" s="52"/>
      <c r="M491" s="52"/>
      <c r="N491" s="52"/>
      <c r="O491" s="52"/>
    </row>
    <row r="492" spans="10:15" x14ac:dyDescent="0.2">
      <c r="L492" s="52"/>
      <c r="M492" s="52"/>
      <c r="N492" s="52"/>
      <c r="O492" s="52"/>
    </row>
    <row r="493" spans="10:15" x14ac:dyDescent="0.2">
      <c r="L493" s="52"/>
      <c r="M493" s="52"/>
      <c r="N493" s="52"/>
      <c r="O493" s="52"/>
    </row>
    <row r="494" spans="10:15" x14ac:dyDescent="0.2">
      <c r="L494" s="52"/>
      <c r="M494" s="52"/>
      <c r="N494" s="52"/>
      <c r="O494" s="52"/>
    </row>
    <row r="495" spans="10:15" x14ac:dyDescent="0.2">
      <c r="L495" s="52"/>
      <c r="M495" s="52"/>
      <c r="N495" s="52"/>
      <c r="O495" s="52"/>
    </row>
    <row r="496" spans="10:15" x14ac:dyDescent="0.2">
      <c r="L496" s="52"/>
      <c r="M496" s="52"/>
      <c r="N496" s="52"/>
      <c r="O496" s="52"/>
    </row>
    <row r="497" spans="12:15" x14ac:dyDescent="0.2">
      <c r="L497" s="52"/>
      <c r="M497" s="52"/>
      <c r="N497" s="52"/>
      <c r="O497" s="52"/>
    </row>
    <row r="498" spans="12:15" x14ac:dyDescent="0.2">
      <c r="L498" s="52"/>
      <c r="M498" s="52"/>
      <c r="N498" s="52"/>
      <c r="O498" s="52"/>
    </row>
    <row r="499" spans="12:15" x14ac:dyDescent="0.2">
      <c r="L499" s="52"/>
      <c r="M499" s="52"/>
      <c r="N499" s="52"/>
      <c r="O499" s="52"/>
    </row>
    <row r="500" spans="12:15" x14ac:dyDescent="0.2">
      <c r="L500" s="52"/>
      <c r="M500" s="52"/>
      <c r="N500" s="52"/>
      <c r="O500" s="52"/>
    </row>
    <row r="501" spans="12:15" x14ac:dyDescent="0.2">
      <c r="L501" s="52"/>
      <c r="M501" s="52"/>
      <c r="N501" s="52"/>
      <c r="O501" s="52"/>
    </row>
    <row r="502" spans="12:15" x14ac:dyDescent="0.2">
      <c r="L502" s="52"/>
      <c r="M502" s="52"/>
      <c r="N502" s="52"/>
      <c r="O502" s="52"/>
    </row>
    <row r="503" spans="12:15" x14ac:dyDescent="0.2">
      <c r="L503" s="52"/>
      <c r="M503" s="52"/>
      <c r="N503" s="52"/>
      <c r="O503" s="52"/>
    </row>
    <row r="504" spans="12:15" x14ac:dyDescent="0.2">
      <c r="L504" s="52"/>
      <c r="M504" s="52"/>
      <c r="N504" s="52"/>
      <c r="O504" s="52"/>
    </row>
    <row r="505" spans="12:15" x14ac:dyDescent="0.2">
      <c r="L505" s="52"/>
      <c r="M505" s="52"/>
      <c r="N505" s="52"/>
      <c r="O505" s="52"/>
    </row>
    <row r="506" spans="12:15" x14ac:dyDescent="0.2">
      <c r="L506" s="52"/>
      <c r="M506" s="52"/>
      <c r="N506" s="52"/>
      <c r="O506" s="52"/>
    </row>
    <row r="507" spans="12:15" x14ac:dyDescent="0.2">
      <c r="L507" s="52"/>
      <c r="M507" s="52"/>
      <c r="N507" s="52"/>
      <c r="O507" s="52"/>
    </row>
    <row r="508" spans="12:15" x14ac:dyDescent="0.2">
      <c r="L508" s="52"/>
      <c r="M508" s="52"/>
      <c r="N508" s="52"/>
      <c r="O508" s="52"/>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508"/>
  <sheetViews>
    <sheetView workbookViewId="0">
      <selection activeCell="C11" sqref="C11"/>
    </sheetView>
  </sheetViews>
  <sheetFormatPr defaultRowHeight="12.75" x14ac:dyDescent="0.2"/>
  <cols>
    <col min="1" max="1" width="9.140625" style="54"/>
    <col min="2" max="2" width="32.28515625" style="54" customWidth="1"/>
    <col min="3" max="3" width="13.5703125" style="54" customWidth="1"/>
    <col min="4" max="4" width="18.42578125" style="54" customWidth="1"/>
    <col min="5" max="5" width="9.140625" style="54"/>
    <col min="6" max="6" width="14.140625" style="54" customWidth="1"/>
    <col min="7" max="9" width="9.140625" style="54"/>
    <col min="10" max="11" width="11.42578125" style="54" customWidth="1"/>
    <col min="12" max="12" width="9.28515625" style="54" bestFit="1" customWidth="1"/>
    <col min="13" max="13" width="9.7109375" style="54" bestFit="1" customWidth="1"/>
    <col min="14" max="14" width="10.7109375" style="54" bestFit="1" customWidth="1"/>
    <col min="15" max="15" width="9.5703125" style="54" bestFit="1" customWidth="1"/>
    <col min="16" max="16384" width="9.140625" style="54"/>
  </cols>
  <sheetData>
    <row r="1" spans="2:15" ht="25.5" x14ac:dyDescent="0.2">
      <c r="B1" s="41" t="s">
        <v>129</v>
      </c>
    </row>
    <row r="2" spans="2:15" ht="38.25" x14ac:dyDescent="0.2">
      <c r="B2" s="44" t="s">
        <v>102</v>
      </c>
      <c r="C2" s="14"/>
      <c r="D2" s="14"/>
      <c r="E2" s="14"/>
      <c r="F2" s="45"/>
      <c r="J2" s="54" t="s">
        <v>112</v>
      </c>
    </row>
    <row r="3" spans="2:15" ht="59.25" customHeight="1" x14ac:dyDescent="0.2">
      <c r="B3" s="49" t="s">
        <v>106</v>
      </c>
      <c r="C3" s="46" t="s">
        <v>103</v>
      </c>
      <c r="D3" s="46" t="s">
        <v>104</v>
      </c>
      <c r="E3" s="46" t="s">
        <v>105</v>
      </c>
      <c r="F3" s="47" t="s">
        <v>114</v>
      </c>
      <c r="J3" s="54" t="s">
        <v>113</v>
      </c>
    </row>
    <row r="4" spans="2:15" x14ac:dyDescent="0.2">
      <c r="B4" s="53" t="s">
        <v>110</v>
      </c>
      <c r="C4" s="19"/>
      <c r="D4" s="19"/>
      <c r="E4" s="19"/>
      <c r="F4" s="48"/>
    </row>
    <row r="6" spans="2:15" ht="38.25" x14ac:dyDescent="0.2">
      <c r="J6" s="54" t="s">
        <v>115</v>
      </c>
      <c r="K6" s="54" t="s">
        <v>58</v>
      </c>
      <c r="L6" s="54" t="s">
        <v>117</v>
      </c>
      <c r="M6" s="54" t="s">
        <v>118</v>
      </c>
      <c r="N6" s="54" t="s">
        <v>119</v>
      </c>
      <c r="O6" s="54" t="s">
        <v>116</v>
      </c>
    </row>
    <row r="7" spans="2:15" ht="25.5" x14ac:dyDescent="0.2">
      <c r="B7" s="50" t="s">
        <v>107</v>
      </c>
      <c r="J7" s="54">
        <v>0</v>
      </c>
      <c r="O7" s="54">
        <f>C11</f>
        <v>361600</v>
      </c>
    </row>
    <row r="8" spans="2:15" x14ac:dyDescent="0.2">
      <c r="J8" s="54">
        <v>1</v>
      </c>
      <c r="K8" s="55">
        <f t="shared" ref="K8:K71" si="0">IF(($C$9+1&gt;J8), $C$12, 0)</f>
        <v>1832.1740803304024</v>
      </c>
      <c r="L8" s="52">
        <f t="shared" ref="L8:L71" si="1">K8-M8</f>
        <v>476.17408033040238</v>
      </c>
      <c r="M8" s="54">
        <f t="shared" ref="M8:M71" si="2">O7*$C$10</f>
        <v>1356</v>
      </c>
      <c r="N8" s="54">
        <f t="shared" ref="N8:N71" si="3">N7+M8</f>
        <v>1356</v>
      </c>
      <c r="O8" s="52">
        <f t="shared" ref="O8:O71" si="4">O7-L8</f>
        <v>361123.82591966959</v>
      </c>
    </row>
    <row r="9" spans="2:15" x14ac:dyDescent="0.2">
      <c r="B9" s="50" t="s">
        <v>109</v>
      </c>
      <c r="C9" s="54">
        <f>'Home Buyer Input - External'!E5*12</f>
        <v>360</v>
      </c>
      <c r="J9" s="54">
        <v>2</v>
      </c>
      <c r="K9" s="55">
        <f t="shared" si="0"/>
        <v>1832.1740803304024</v>
      </c>
      <c r="L9" s="52">
        <f t="shared" si="1"/>
        <v>477.95973313164154</v>
      </c>
      <c r="M9" s="52">
        <f t="shared" si="2"/>
        <v>1354.2143471987608</v>
      </c>
      <c r="N9" s="52">
        <f t="shared" si="3"/>
        <v>2710.2143471987611</v>
      </c>
      <c r="O9" s="52">
        <f t="shared" si="4"/>
        <v>360645.86618653795</v>
      </c>
    </row>
    <row r="10" spans="2:15" x14ac:dyDescent="0.2">
      <c r="B10" s="50" t="s">
        <v>111</v>
      </c>
      <c r="C10" s="51">
        <f>'Home Buyer Input - External'!E4/12</f>
        <v>3.7499999999999999E-3</v>
      </c>
      <c r="J10" s="54">
        <v>3</v>
      </c>
      <c r="K10" s="55">
        <f t="shared" si="0"/>
        <v>1832.1740803304024</v>
      </c>
      <c r="L10" s="52">
        <f t="shared" si="1"/>
        <v>479.75208213088513</v>
      </c>
      <c r="M10" s="52">
        <f t="shared" si="2"/>
        <v>1352.4219981995172</v>
      </c>
      <c r="N10" s="52">
        <f t="shared" si="3"/>
        <v>4062.6363453982785</v>
      </c>
      <c r="O10" s="52">
        <f t="shared" si="4"/>
        <v>360166.11410440708</v>
      </c>
    </row>
    <row r="11" spans="2:15" x14ac:dyDescent="0.2">
      <c r="B11" s="50" t="s">
        <v>108</v>
      </c>
      <c r="C11" s="63">
        <f>'Home Buyer Input - External'!E19*(1-'Home Buyer Input - External'!$E$2)</f>
        <v>361600</v>
      </c>
      <c r="J11" s="54">
        <v>4</v>
      </c>
      <c r="K11" s="55">
        <f t="shared" si="0"/>
        <v>1832.1740803304024</v>
      </c>
      <c r="L11" s="52">
        <f t="shared" si="1"/>
        <v>481.55115243887576</v>
      </c>
      <c r="M11" s="52">
        <f t="shared" si="2"/>
        <v>1350.6229278915266</v>
      </c>
      <c r="N11" s="52">
        <f t="shared" si="3"/>
        <v>5413.2592732898047</v>
      </c>
      <c r="O11" s="52">
        <f t="shared" si="4"/>
        <v>359684.56295196823</v>
      </c>
    </row>
    <row r="12" spans="2:15" x14ac:dyDescent="0.2">
      <c r="B12" s="50" t="s">
        <v>58</v>
      </c>
      <c r="C12" s="52">
        <f>C10*C11*(1+C10)^C9/((1+C10)^C9-1)</f>
        <v>1832.1740803304024</v>
      </c>
      <c r="J12" s="54">
        <v>5</v>
      </c>
      <c r="K12" s="55">
        <f t="shared" si="0"/>
        <v>1832.1740803304024</v>
      </c>
      <c r="L12" s="52">
        <f t="shared" si="1"/>
        <v>483.35696926052151</v>
      </c>
      <c r="M12" s="52">
        <f t="shared" si="2"/>
        <v>1348.8171110698809</v>
      </c>
      <c r="N12" s="52">
        <f t="shared" si="3"/>
        <v>6762.0763843596851</v>
      </c>
      <c r="O12" s="52">
        <f t="shared" si="4"/>
        <v>359201.20598270773</v>
      </c>
    </row>
    <row r="13" spans="2:15" x14ac:dyDescent="0.2">
      <c r="J13" s="54">
        <v>6</v>
      </c>
      <c r="K13" s="55">
        <f t="shared" si="0"/>
        <v>1832.1740803304024</v>
      </c>
      <c r="L13" s="52">
        <f t="shared" si="1"/>
        <v>485.16955789524832</v>
      </c>
      <c r="M13" s="52">
        <f t="shared" si="2"/>
        <v>1347.0045224351541</v>
      </c>
      <c r="N13" s="52">
        <f t="shared" si="3"/>
        <v>8109.0809067948394</v>
      </c>
      <c r="O13" s="52">
        <f t="shared" si="4"/>
        <v>358716.03642481251</v>
      </c>
    </row>
    <row r="14" spans="2:15" x14ac:dyDescent="0.2">
      <c r="J14" s="54">
        <v>7</v>
      </c>
      <c r="K14" s="55">
        <f t="shared" si="0"/>
        <v>1832.1740803304024</v>
      </c>
      <c r="L14" s="52">
        <f t="shared" si="1"/>
        <v>486.98894373735561</v>
      </c>
      <c r="M14" s="52">
        <f t="shared" si="2"/>
        <v>1345.1851365930468</v>
      </c>
      <c r="N14" s="52">
        <f t="shared" si="3"/>
        <v>9454.2660433878864</v>
      </c>
      <c r="O14" s="52">
        <f t="shared" si="4"/>
        <v>358229.04748107516</v>
      </c>
    </row>
    <row r="15" spans="2:15" x14ac:dyDescent="0.2">
      <c r="J15" s="54">
        <v>8</v>
      </c>
      <c r="K15" s="55">
        <f t="shared" si="0"/>
        <v>1832.1740803304024</v>
      </c>
      <c r="L15" s="52">
        <f t="shared" si="1"/>
        <v>488.81515227637055</v>
      </c>
      <c r="M15" s="52">
        <f t="shared" si="2"/>
        <v>1343.3589280540318</v>
      </c>
      <c r="N15" s="52">
        <f t="shared" si="3"/>
        <v>10797.624971441917</v>
      </c>
      <c r="O15" s="52">
        <f t="shared" si="4"/>
        <v>357740.2323287988</v>
      </c>
    </row>
    <row r="16" spans="2:15" x14ac:dyDescent="0.2">
      <c r="J16" s="54">
        <v>9</v>
      </c>
      <c r="K16" s="55">
        <f t="shared" si="0"/>
        <v>1832.1740803304024</v>
      </c>
      <c r="L16" s="52">
        <f t="shared" si="1"/>
        <v>490.64820909740683</v>
      </c>
      <c r="M16" s="52">
        <f t="shared" si="2"/>
        <v>1341.5258712329955</v>
      </c>
      <c r="N16" s="52">
        <f t="shared" si="3"/>
        <v>12139.150842674913</v>
      </c>
      <c r="O16" s="52">
        <f t="shared" si="4"/>
        <v>357249.58411970141</v>
      </c>
    </row>
    <row r="17" spans="10:15" x14ac:dyDescent="0.2">
      <c r="J17" s="54">
        <v>10</v>
      </c>
      <c r="K17" s="55">
        <f t="shared" si="0"/>
        <v>1832.1740803304024</v>
      </c>
      <c r="L17" s="52">
        <f t="shared" si="1"/>
        <v>492.4881398815221</v>
      </c>
      <c r="M17" s="52">
        <f t="shared" si="2"/>
        <v>1339.6859404488803</v>
      </c>
      <c r="N17" s="52">
        <f t="shared" si="3"/>
        <v>13478.836783123794</v>
      </c>
      <c r="O17" s="52">
        <f t="shared" si="4"/>
        <v>356757.09597981989</v>
      </c>
    </row>
    <row r="18" spans="10:15" x14ac:dyDescent="0.2">
      <c r="J18" s="54">
        <v>11</v>
      </c>
      <c r="K18" s="55">
        <f t="shared" si="0"/>
        <v>1832.1740803304024</v>
      </c>
      <c r="L18" s="52">
        <f t="shared" si="1"/>
        <v>494.3349704060779</v>
      </c>
      <c r="M18" s="52">
        <f t="shared" si="2"/>
        <v>1337.8391099243245</v>
      </c>
      <c r="N18" s="52">
        <f t="shared" si="3"/>
        <v>14816.675893048119</v>
      </c>
      <c r="O18" s="52">
        <f t="shared" si="4"/>
        <v>356262.76100941381</v>
      </c>
    </row>
    <row r="19" spans="10:15" x14ac:dyDescent="0.2">
      <c r="J19" s="54">
        <v>12</v>
      </c>
      <c r="K19" s="55">
        <f t="shared" si="0"/>
        <v>1832.1740803304024</v>
      </c>
      <c r="L19" s="52">
        <f t="shared" si="1"/>
        <v>496.18872654510074</v>
      </c>
      <c r="M19" s="52">
        <f t="shared" si="2"/>
        <v>1335.9853537853016</v>
      </c>
      <c r="N19" s="52">
        <f t="shared" si="3"/>
        <v>16152.661246833421</v>
      </c>
      <c r="O19" s="52">
        <f t="shared" si="4"/>
        <v>355766.57228286873</v>
      </c>
    </row>
    <row r="20" spans="10:15" x14ac:dyDescent="0.2">
      <c r="J20" s="54">
        <v>13</v>
      </c>
      <c r="K20" s="55">
        <f t="shared" si="0"/>
        <v>1832.1740803304024</v>
      </c>
      <c r="L20" s="52">
        <f t="shared" si="1"/>
        <v>498.04943426964473</v>
      </c>
      <c r="M20" s="52">
        <f t="shared" si="2"/>
        <v>1334.1246460607576</v>
      </c>
      <c r="N20" s="52">
        <f t="shared" si="3"/>
        <v>17486.785892894179</v>
      </c>
      <c r="O20" s="52">
        <f t="shared" si="4"/>
        <v>355268.52284859907</v>
      </c>
    </row>
    <row r="21" spans="10:15" x14ac:dyDescent="0.2">
      <c r="J21" s="54">
        <v>14</v>
      </c>
      <c r="K21" s="55">
        <f t="shared" si="0"/>
        <v>1832.1740803304024</v>
      </c>
      <c r="L21" s="52">
        <f t="shared" si="1"/>
        <v>499.9171196481559</v>
      </c>
      <c r="M21" s="52">
        <f t="shared" si="2"/>
        <v>1332.2569606822465</v>
      </c>
      <c r="N21" s="52">
        <f t="shared" si="3"/>
        <v>18819.042853576426</v>
      </c>
      <c r="O21" s="52">
        <f t="shared" si="4"/>
        <v>354768.60572895093</v>
      </c>
    </row>
    <row r="22" spans="10:15" x14ac:dyDescent="0.2">
      <c r="J22" s="54">
        <v>15</v>
      </c>
      <c r="K22" s="55">
        <f t="shared" si="0"/>
        <v>1832.1740803304024</v>
      </c>
      <c r="L22" s="52">
        <f t="shared" si="1"/>
        <v>501.79180884683637</v>
      </c>
      <c r="M22" s="52">
        <f t="shared" si="2"/>
        <v>1330.382271483566</v>
      </c>
      <c r="N22" s="52">
        <f t="shared" si="3"/>
        <v>20149.425125059992</v>
      </c>
      <c r="O22" s="52">
        <f t="shared" si="4"/>
        <v>354266.81392010412</v>
      </c>
    </row>
    <row r="23" spans="10:15" x14ac:dyDescent="0.2">
      <c r="J23" s="54">
        <v>16</v>
      </c>
      <c r="K23" s="55">
        <f t="shared" si="0"/>
        <v>1832.1740803304024</v>
      </c>
      <c r="L23" s="52">
        <f t="shared" si="1"/>
        <v>503.67352813001207</v>
      </c>
      <c r="M23" s="52">
        <f t="shared" si="2"/>
        <v>1328.5005522003903</v>
      </c>
      <c r="N23" s="52">
        <f t="shared" si="3"/>
        <v>21477.925677260384</v>
      </c>
      <c r="O23" s="52">
        <f t="shared" si="4"/>
        <v>353763.14039197413</v>
      </c>
    </row>
    <row r="24" spans="10:15" x14ac:dyDescent="0.2">
      <c r="J24" s="54">
        <v>17</v>
      </c>
      <c r="K24" s="55">
        <f t="shared" si="0"/>
        <v>1832.1740803304024</v>
      </c>
      <c r="L24" s="52">
        <f t="shared" si="1"/>
        <v>505.56230386049947</v>
      </c>
      <c r="M24" s="52">
        <f t="shared" si="2"/>
        <v>1326.6117764699029</v>
      </c>
      <c r="N24" s="52">
        <f t="shared" si="3"/>
        <v>22804.537453730285</v>
      </c>
      <c r="O24" s="52">
        <f t="shared" si="4"/>
        <v>353257.57808811363</v>
      </c>
    </row>
    <row r="25" spans="10:15" x14ac:dyDescent="0.2">
      <c r="J25" s="54">
        <v>18</v>
      </c>
      <c r="K25" s="55">
        <f t="shared" si="0"/>
        <v>1832.1740803304024</v>
      </c>
      <c r="L25" s="52">
        <f t="shared" si="1"/>
        <v>507.4581624999762</v>
      </c>
      <c r="M25" s="52">
        <f t="shared" si="2"/>
        <v>1324.7159178304262</v>
      </c>
      <c r="N25" s="52">
        <f t="shared" si="3"/>
        <v>24129.25337156071</v>
      </c>
      <c r="O25" s="52">
        <f t="shared" si="4"/>
        <v>352750.11992561363</v>
      </c>
    </row>
    <row r="26" spans="10:15" x14ac:dyDescent="0.2">
      <c r="J26" s="54">
        <v>19</v>
      </c>
      <c r="K26" s="55">
        <f t="shared" si="0"/>
        <v>1832.1740803304024</v>
      </c>
      <c r="L26" s="52">
        <f t="shared" si="1"/>
        <v>509.36113060935122</v>
      </c>
      <c r="M26" s="52">
        <f t="shared" si="2"/>
        <v>1322.8129497210512</v>
      </c>
      <c r="N26" s="52">
        <f t="shared" si="3"/>
        <v>25452.06632128176</v>
      </c>
      <c r="O26" s="52">
        <f t="shared" si="4"/>
        <v>352240.75879500428</v>
      </c>
    </row>
    <row r="27" spans="10:15" x14ac:dyDescent="0.2">
      <c r="J27" s="54">
        <v>20</v>
      </c>
      <c r="K27" s="55">
        <f t="shared" si="0"/>
        <v>1832.1740803304024</v>
      </c>
      <c r="L27" s="52">
        <f t="shared" si="1"/>
        <v>511.27123484913636</v>
      </c>
      <c r="M27" s="52">
        <f t="shared" si="2"/>
        <v>1320.902845481266</v>
      </c>
      <c r="N27" s="52">
        <f t="shared" si="3"/>
        <v>26772.969166763025</v>
      </c>
      <c r="O27" s="52">
        <f t="shared" si="4"/>
        <v>351729.48756015516</v>
      </c>
    </row>
    <row r="28" spans="10:15" x14ac:dyDescent="0.2">
      <c r="J28" s="54">
        <v>21</v>
      </c>
      <c r="K28" s="55">
        <f t="shared" si="0"/>
        <v>1832.1740803304024</v>
      </c>
      <c r="L28" s="52">
        <f t="shared" si="1"/>
        <v>513.18850197982056</v>
      </c>
      <c r="M28" s="52">
        <f t="shared" si="2"/>
        <v>1318.9855783505818</v>
      </c>
      <c r="N28" s="52">
        <f t="shared" si="3"/>
        <v>28091.954745113606</v>
      </c>
      <c r="O28" s="52">
        <f t="shared" si="4"/>
        <v>351216.29905817535</v>
      </c>
    </row>
    <row r="29" spans="10:15" x14ac:dyDescent="0.2">
      <c r="J29" s="54">
        <v>22</v>
      </c>
      <c r="K29" s="55">
        <f t="shared" si="0"/>
        <v>1832.1740803304024</v>
      </c>
      <c r="L29" s="52">
        <f t="shared" si="1"/>
        <v>515.1129588622448</v>
      </c>
      <c r="M29" s="52">
        <f t="shared" si="2"/>
        <v>1317.0611214681576</v>
      </c>
      <c r="N29" s="52">
        <f t="shared" si="3"/>
        <v>29409.015866581765</v>
      </c>
      <c r="O29" s="52">
        <f t="shared" si="4"/>
        <v>350701.18609931308</v>
      </c>
    </row>
    <row r="30" spans="10:15" x14ac:dyDescent="0.2">
      <c r="J30" s="54">
        <v>23</v>
      </c>
      <c r="K30" s="55">
        <f t="shared" si="0"/>
        <v>1832.1740803304024</v>
      </c>
      <c r="L30" s="52">
        <f t="shared" si="1"/>
        <v>517.04463245797842</v>
      </c>
      <c r="M30" s="52">
        <f t="shared" si="2"/>
        <v>1315.129447872424</v>
      </c>
      <c r="N30" s="52">
        <f t="shared" si="3"/>
        <v>30724.145314454188</v>
      </c>
      <c r="O30" s="52">
        <f t="shared" si="4"/>
        <v>350184.14146685513</v>
      </c>
    </row>
    <row r="31" spans="10:15" x14ac:dyDescent="0.2">
      <c r="J31" s="54">
        <v>24</v>
      </c>
      <c r="K31" s="55">
        <f t="shared" si="0"/>
        <v>1832.1740803304024</v>
      </c>
      <c r="L31" s="52">
        <f t="shared" si="1"/>
        <v>518.98354982969568</v>
      </c>
      <c r="M31" s="52">
        <f t="shared" si="2"/>
        <v>1313.1905305007067</v>
      </c>
      <c r="N31" s="52">
        <f t="shared" si="3"/>
        <v>32037.335844954894</v>
      </c>
      <c r="O31" s="52">
        <f t="shared" si="4"/>
        <v>349665.15791702544</v>
      </c>
    </row>
    <row r="32" spans="10:15" x14ac:dyDescent="0.2">
      <c r="J32" s="54">
        <v>25</v>
      </c>
      <c r="K32" s="55">
        <f t="shared" si="0"/>
        <v>1832.1740803304024</v>
      </c>
      <c r="L32" s="52">
        <f t="shared" si="1"/>
        <v>520.92973814155698</v>
      </c>
      <c r="M32" s="52">
        <f t="shared" si="2"/>
        <v>1311.2443421888454</v>
      </c>
      <c r="N32" s="52">
        <f t="shared" si="3"/>
        <v>33348.580187143736</v>
      </c>
      <c r="O32" s="52">
        <f t="shared" si="4"/>
        <v>349144.2281788839</v>
      </c>
    </row>
    <row r="33" spans="10:15" x14ac:dyDescent="0.2">
      <c r="J33" s="54">
        <v>26</v>
      </c>
      <c r="K33" s="55">
        <f t="shared" si="0"/>
        <v>1832.1740803304024</v>
      </c>
      <c r="L33" s="52">
        <f t="shared" si="1"/>
        <v>522.88322465958777</v>
      </c>
      <c r="M33" s="52">
        <f t="shared" si="2"/>
        <v>1309.2908556708146</v>
      </c>
      <c r="N33" s="52">
        <f t="shared" si="3"/>
        <v>34657.87104281455</v>
      </c>
      <c r="O33" s="52">
        <f t="shared" si="4"/>
        <v>348621.3449542243</v>
      </c>
    </row>
    <row r="34" spans="10:15" x14ac:dyDescent="0.2">
      <c r="J34" s="54">
        <v>27</v>
      </c>
      <c r="K34" s="55">
        <f t="shared" si="0"/>
        <v>1832.1740803304024</v>
      </c>
      <c r="L34" s="52">
        <f t="shared" si="1"/>
        <v>524.84403675206136</v>
      </c>
      <c r="M34" s="52">
        <f t="shared" si="2"/>
        <v>1307.330043578341</v>
      </c>
      <c r="N34" s="52">
        <f t="shared" si="3"/>
        <v>35965.201086392888</v>
      </c>
      <c r="O34" s="52">
        <f t="shared" si="4"/>
        <v>348096.50091747224</v>
      </c>
    </row>
    <row r="35" spans="10:15" x14ac:dyDescent="0.2">
      <c r="J35" s="54">
        <v>28</v>
      </c>
      <c r="K35" s="55">
        <f t="shared" si="0"/>
        <v>1832.1740803304024</v>
      </c>
      <c r="L35" s="52">
        <f t="shared" si="1"/>
        <v>526.81220188988163</v>
      </c>
      <c r="M35" s="52">
        <f t="shared" si="2"/>
        <v>1305.3618784405207</v>
      </c>
      <c r="N35" s="52">
        <f t="shared" si="3"/>
        <v>37270.562964833407</v>
      </c>
      <c r="O35" s="52">
        <f t="shared" si="4"/>
        <v>347569.68871558236</v>
      </c>
    </row>
    <row r="36" spans="10:15" x14ac:dyDescent="0.2">
      <c r="J36" s="54">
        <v>29</v>
      </c>
      <c r="K36" s="55">
        <f t="shared" si="0"/>
        <v>1832.1740803304024</v>
      </c>
      <c r="L36" s="52">
        <f t="shared" si="1"/>
        <v>528.78774764696846</v>
      </c>
      <c r="M36" s="52">
        <f t="shared" si="2"/>
        <v>1303.3863326834339</v>
      </c>
      <c r="N36" s="52">
        <f t="shared" si="3"/>
        <v>38573.94929751684</v>
      </c>
      <c r="O36" s="52">
        <f t="shared" si="4"/>
        <v>347040.90096793539</v>
      </c>
    </row>
    <row r="37" spans="10:15" x14ac:dyDescent="0.2">
      <c r="J37" s="54">
        <v>30</v>
      </c>
      <c r="K37" s="55">
        <f t="shared" si="0"/>
        <v>1832.1740803304024</v>
      </c>
      <c r="L37" s="52">
        <f t="shared" si="1"/>
        <v>530.77070170064462</v>
      </c>
      <c r="M37" s="52">
        <f t="shared" si="2"/>
        <v>1301.4033786297578</v>
      </c>
      <c r="N37" s="52">
        <f t="shared" si="3"/>
        <v>39875.352676146598</v>
      </c>
      <c r="O37" s="52">
        <f t="shared" si="4"/>
        <v>346510.13026623474</v>
      </c>
    </row>
    <row r="38" spans="10:15" x14ac:dyDescent="0.2">
      <c r="J38" s="54">
        <f t="shared" ref="J38:J101" si="5">J37+1</f>
        <v>31</v>
      </c>
      <c r="K38" s="55">
        <f t="shared" si="0"/>
        <v>1832.1740803304024</v>
      </c>
      <c r="L38" s="52">
        <f t="shared" si="1"/>
        <v>532.7610918320222</v>
      </c>
      <c r="M38" s="52">
        <f t="shared" si="2"/>
        <v>1299.4129884983802</v>
      </c>
      <c r="N38" s="52">
        <f t="shared" si="3"/>
        <v>41174.765664644976</v>
      </c>
      <c r="O38" s="52">
        <f t="shared" si="4"/>
        <v>345977.36917440273</v>
      </c>
    </row>
    <row r="39" spans="10:15" x14ac:dyDescent="0.2">
      <c r="J39" s="54">
        <f t="shared" si="5"/>
        <v>32</v>
      </c>
      <c r="K39" s="55">
        <f t="shared" si="0"/>
        <v>1832.1740803304024</v>
      </c>
      <c r="L39" s="52">
        <f t="shared" si="1"/>
        <v>534.75894592639224</v>
      </c>
      <c r="M39" s="52">
        <f t="shared" si="2"/>
        <v>1297.4151344040101</v>
      </c>
      <c r="N39" s="52">
        <f t="shared" si="3"/>
        <v>42472.180799048983</v>
      </c>
      <c r="O39" s="52">
        <f t="shared" si="4"/>
        <v>345442.61022847635</v>
      </c>
    </row>
    <row r="40" spans="10:15" x14ac:dyDescent="0.2">
      <c r="J40" s="54">
        <f t="shared" si="5"/>
        <v>33</v>
      </c>
      <c r="K40" s="55">
        <f t="shared" si="0"/>
        <v>1832.1740803304024</v>
      </c>
      <c r="L40" s="52">
        <f t="shared" si="1"/>
        <v>536.76429197361608</v>
      </c>
      <c r="M40" s="52">
        <f t="shared" si="2"/>
        <v>1295.4097883567863</v>
      </c>
      <c r="N40" s="52">
        <f t="shared" si="3"/>
        <v>43767.590587405772</v>
      </c>
      <c r="O40" s="52">
        <f t="shared" si="4"/>
        <v>344905.84593650274</v>
      </c>
    </row>
    <row r="41" spans="10:15" x14ac:dyDescent="0.2">
      <c r="J41" s="54">
        <f t="shared" si="5"/>
        <v>34</v>
      </c>
      <c r="K41" s="55">
        <f t="shared" si="0"/>
        <v>1832.1740803304024</v>
      </c>
      <c r="L41" s="52">
        <f t="shared" si="1"/>
        <v>538.77715806851711</v>
      </c>
      <c r="M41" s="52">
        <f t="shared" si="2"/>
        <v>1293.3969222618853</v>
      </c>
      <c r="N41" s="52">
        <f t="shared" si="3"/>
        <v>45060.987509667655</v>
      </c>
      <c r="O41" s="52">
        <f t="shared" si="4"/>
        <v>344367.06877843424</v>
      </c>
    </row>
    <row r="42" spans="10:15" x14ac:dyDescent="0.2">
      <c r="J42" s="54">
        <f t="shared" si="5"/>
        <v>35</v>
      </c>
      <c r="K42" s="55">
        <f t="shared" si="0"/>
        <v>1832.1740803304024</v>
      </c>
      <c r="L42" s="52">
        <f t="shared" si="1"/>
        <v>540.7975724112739</v>
      </c>
      <c r="M42" s="52">
        <f t="shared" si="2"/>
        <v>1291.3765079191285</v>
      </c>
      <c r="N42" s="52">
        <f t="shared" si="3"/>
        <v>46352.364017586784</v>
      </c>
      <c r="O42" s="52">
        <f t="shared" si="4"/>
        <v>343826.271206023</v>
      </c>
    </row>
    <row r="43" spans="10:15" x14ac:dyDescent="0.2">
      <c r="J43" s="54">
        <f t="shared" si="5"/>
        <v>36</v>
      </c>
      <c r="K43" s="55">
        <f t="shared" si="0"/>
        <v>1832.1740803304024</v>
      </c>
      <c r="L43" s="52">
        <f t="shared" si="1"/>
        <v>542.82556330781608</v>
      </c>
      <c r="M43" s="52">
        <f t="shared" si="2"/>
        <v>1289.3485170225863</v>
      </c>
      <c r="N43" s="52">
        <f t="shared" si="3"/>
        <v>47641.712534609367</v>
      </c>
      <c r="O43" s="52">
        <f t="shared" si="4"/>
        <v>343283.4456427152</v>
      </c>
    </row>
    <row r="44" spans="10:15" x14ac:dyDescent="0.2">
      <c r="J44" s="54">
        <f t="shared" si="5"/>
        <v>37</v>
      </c>
      <c r="K44" s="55">
        <f t="shared" si="0"/>
        <v>1832.1740803304024</v>
      </c>
      <c r="L44" s="52">
        <f t="shared" si="1"/>
        <v>544.86115917022039</v>
      </c>
      <c r="M44" s="52">
        <f t="shared" si="2"/>
        <v>1287.312921160182</v>
      </c>
      <c r="N44" s="52">
        <f t="shared" si="3"/>
        <v>48929.025455769552</v>
      </c>
      <c r="O44" s="52">
        <f t="shared" si="4"/>
        <v>342738.58448354498</v>
      </c>
    </row>
    <row r="45" spans="10:15" x14ac:dyDescent="0.2">
      <c r="J45" s="54">
        <f t="shared" si="5"/>
        <v>38</v>
      </c>
      <c r="K45" s="55">
        <f t="shared" si="0"/>
        <v>1832.1740803304024</v>
      </c>
      <c r="L45" s="52">
        <f t="shared" si="1"/>
        <v>546.90438851710883</v>
      </c>
      <c r="M45" s="52">
        <f t="shared" si="2"/>
        <v>1285.2696918132935</v>
      </c>
      <c r="N45" s="52">
        <f t="shared" si="3"/>
        <v>50214.295147582845</v>
      </c>
      <c r="O45" s="52">
        <f t="shared" si="4"/>
        <v>342191.6800950279</v>
      </c>
    </row>
    <row r="46" spans="10:15" x14ac:dyDescent="0.2">
      <c r="J46" s="54">
        <f t="shared" si="5"/>
        <v>39</v>
      </c>
      <c r="K46" s="55">
        <f t="shared" si="0"/>
        <v>1832.1740803304024</v>
      </c>
      <c r="L46" s="52">
        <f t="shared" si="1"/>
        <v>548.9552799740477</v>
      </c>
      <c r="M46" s="52">
        <f t="shared" si="2"/>
        <v>1283.2188003563547</v>
      </c>
      <c r="N46" s="52">
        <f t="shared" si="3"/>
        <v>51497.513947939202</v>
      </c>
      <c r="O46" s="52">
        <f t="shared" si="4"/>
        <v>341642.72481505387</v>
      </c>
    </row>
    <row r="47" spans="10:15" x14ac:dyDescent="0.2">
      <c r="J47" s="54">
        <f t="shared" si="5"/>
        <v>40</v>
      </c>
      <c r="K47" s="55">
        <f t="shared" si="0"/>
        <v>1832.1740803304024</v>
      </c>
      <c r="L47" s="52">
        <f t="shared" si="1"/>
        <v>551.01386227395051</v>
      </c>
      <c r="M47" s="52">
        <f t="shared" si="2"/>
        <v>1281.1602180564519</v>
      </c>
      <c r="N47" s="52">
        <f t="shared" si="3"/>
        <v>52778.674165995653</v>
      </c>
      <c r="O47" s="52">
        <f t="shared" si="4"/>
        <v>341091.71095277992</v>
      </c>
    </row>
    <row r="48" spans="10:15" x14ac:dyDescent="0.2">
      <c r="J48" s="54">
        <f t="shared" si="5"/>
        <v>41</v>
      </c>
      <c r="K48" s="55">
        <f t="shared" si="0"/>
        <v>1832.1740803304024</v>
      </c>
      <c r="L48" s="52">
        <f t="shared" si="1"/>
        <v>553.08016425747769</v>
      </c>
      <c r="M48" s="52">
        <f t="shared" si="2"/>
        <v>1279.0939160729247</v>
      </c>
      <c r="N48" s="52">
        <f t="shared" si="3"/>
        <v>54057.768082068578</v>
      </c>
      <c r="O48" s="52">
        <f t="shared" si="4"/>
        <v>340538.63078852242</v>
      </c>
    </row>
    <row r="49" spans="10:15" x14ac:dyDescent="0.2">
      <c r="J49" s="54">
        <f t="shared" si="5"/>
        <v>42</v>
      </c>
      <c r="K49" s="55">
        <f t="shared" si="0"/>
        <v>1832.1740803304024</v>
      </c>
      <c r="L49" s="52">
        <f t="shared" si="1"/>
        <v>555.15421487344338</v>
      </c>
      <c r="M49" s="52">
        <f t="shared" si="2"/>
        <v>1277.019865456959</v>
      </c>
      <c r="N49" s="52">
        <f t="shared" si="3"/>
        <v>55334.787947525539</v>
      </c>
      <c r="O49" s="52">
        <f t="shared" si="4"/>
        <v>339983.47657364898</v>
      </c>
    </row>
    <row r="50" spans="10:15" x14ac:dyDescent="0.2">
      <c r="J50" s="54">
        <f t="shared" si="5"/>
        <v>43</v>
      </c>
      <c r="K50" s="55">
        <f t="shared" si="0"/>
        <v>1832.1740803304024</v>
      </c>
      <c r="L50" s="52">
        <f t="shared" si="1"/>
        <v>557.23604317921877</v>
      </c>
      <c r="M50" s="52">
        <f t="shared" si="2"/>
        <v>1274.9380371511836</v>
      </c>
      <c r="N50" s="52">
        <f t="shared" si="3"/>
        <v>56609.725984676727</v>
      </c>
      <c r="O50" s="52">
        <f t="shared" si="4"/>
        <v>339426.24053046975</v>
      </c>
    </row>
    <row r="51" spans="10:15" x14ac:dyDescent="0.2">
      <c r="J51" s="54">
        <f t="shared" si="5"/>
        <v>44</v>
      </c>
      <c r="K51" s="55">
        <f t="shared" si="0"/>
        <v>1832.1740803304024</v>
      </c>
      <c r="L51" s="52">
        <f t="shared" si="1"/>
        <v>559.32567834114093</v>
      </c>
      <c r="M51" s="52">
        <f t="shared" si="2"/>
        <v>1272.8484019892614</v>
      </c>
      <c r="N51" s="52">
        <f t="shared" si="3"/>
        <v>57882.57438666599</v>
      </c>
      <c r="O51" s="52">
        <f t="shared" si="4"/>
        <v>338866.9148521286</v>
      </c>
    </row>
    <row r="52" spans="10:15" x14ac:dyDescent="0.2">
      <c r="J52" s="54">
        <f t="shared" si="5"/>
        <v>45</v>
      </c>
      <c r="K52" s="55">
        <f t="shared" si="0"/>
        <v>1832.1740803304024</v>
      </c>
      <c r="L52" s="52">
        <f t="shared" si="1"/>
        <v>561.42314963492026</v>
      </c>
      <c r="M52" s="52">
        <f t="shared" si="2"/>
        <v>1270.7509306954821</v>
      </c>
      <c r="N52" s="52">
        <f t="shared" si="3"/>
        <v>59153.325317361472</v>
      </c>
      <c r="O52" s="52">
        <f t="shared" si="4"/>
        <v>338305.49170249369</v>
      </c>
    </row>
    <row r="53" spans="10:15" x14ac:dyDescent="0.2">
      <c r="J53" s="54">
        <f t="shared" si="5"/>
        <v>46</v>
      </c>
      <c r="K53" s="55">
        <f t="shared" si="0"/>
        <v>1832.1740803304024</v>
      </c>
      <c r="L53" s="52">
        <f t="shared" si="1"/>
        <v>563.52848644605115</v>
      </c>
      <c r="M53" s="52">
        <f t="shared" si="2"/>
        <v>1268.6455938843512</v>
      </c>
      <c r="N53" s="52">
        <f t="shared" si="3"/>
        <v>60421.970911245822</v>
      </c>
      <c r="O53" s="52">
        <f t="shared" si="4"/>
        <v>337741.96321604762</v>
      </c>
    </row>
    <row r="54" spans="10:15" x14ac:dyDescent="0.2">
      <c r="J54" s="54">
        <f t="shared" si="5"/>
        <v>47</v>
      </c>
      <c r="K54" s="55">
        <f t="shared" si="0"/>
        <v>1832.1740803304024</v>
      </c>
      <c r="L54" s="52">
        <f t="shared" si="1"/>
        <v>565.64171827022392</v>
      </c>
      <c r="M54" s="52">
        <f t="shared" si="2"/>
        <v>1266.5323620601785</v>
      </c>
      <c r="N54" s="52">
        <f t="shared" si="3"/>
        <v>61688.503273306</v>
      </c>
      <c r="O54" s="52">
        <f t="shared" si="4"/>
        <v>337176.32149777742</v>
      </c>
    </row>
    <row r="55" spans="10:15" x14ac:dyDescent="0.2">
      <c r="J55" s="54">
        <f t="shared" si="5"/>
        <v>48</v>
      </c>
      <c r="K55" s="55">
        <f t="shared" si="0"/>
        <v>1832.1740803304024</v>
      </c>
      <c r="L55" s="52">
        <f t="shared" si="1"/>
        <v>567.76287471373712</v>
      </c>
      <c r="M55" s="52">
        <f t="shared" si="2"/>
        <v>1264.4112056166653</v>
      </c>
      <c r="N55" s="52">
        <f t="shared" si="3"/>
        <v>62952.914478922663</v>
      </c>
      <c r="O55" s="52">
        <f t="shared" si="4"/>
        <v>336608.55862306367</v>
      </c>
    </row>
    <row r="56" spans="10:15" x14ac:dyDescent="0.2">
      <c r="J56" s="54">
        <f t="shared" si="5"/>
        <v>49</v>
      </c>
      <c r="K56" s="55">
        <f t="shared" si="0"/>
        <v>1832.1740803304024</v>
      </c>
      <c r="L56" s="52">
        <f t="shared" si="1"/>
        <v>569.89198549391358</v>
      </c>
      <c r="M56" s="52">
        <f t="shared" si="2"/>
        <v>1262.2820948364888</v>
      </c>
      <c r="N56" s="52">
        <f t="shared" si="3"/>
        <v>64215.196573759153</v>
      </c>
      <c r="O56" s="52">
        <f t="shared" si="4"/>
        <v>336038.66663756978</v>
      </c>
    </row>
    <row r="57" spans="10:15" x14ac:dyDescent="0.2">
      <c r="J57" s="54">
        <f t="shared" si="5"/>
        <v>50</v>
      </c>
      <c r="K57" s="55">
        <f t="shared" si="0"/>
        <v>1832.1740803304024</v>
      </c>
      <c r="L57" s="52">
        <f t="shared" si="1"/>
        <v>572.02908043951584</v>
      </c>
      <c r="M57" s="52">
        <f t="shared" si="2"/>
        <v>1260.1449998908865</v>
      </c>
      <c r="N57" s="52">
        <f t="shared" si="3"/>
        <v>65475.341573650039</v>
      </c>
      <c r="O57" s="52">
        <f t="shared" si="4"/>
        <v>335466.63755713025</v>
      </c>
    </row>
    <row r="58" spans="10:15" x14ac:dyDescent="0.2">
      <c r="J58" s="54">
        <f t="shared" si="5"/>
        <v>51</v>
      </c>
      <c r="K58" s="55">
        <f t="shared" si="0"/>
        <v>1832.1740803304024</v>
      </c>
      <c r="L58" s="52">
        <f t="shared" si="1"/>
        <v>574.17418949116404</v>
      </c>
      <c r="M58" s="52">
        <f t="shared" si="2"/>
        <v>1257.9998908392383</v>
      </c>
      <c r="N58" s="52">
        <f t="shared" si="3"/>
        <v>66733.341464489276</v>
      </c>
      <c r="O58" s="52">
        <f t="shared" si="4"/>
        <v>334892.46336763911</v>
      </c>
    </row>
    <row r="59" spans="10:15" x14ac:dyDescent="0.2">
      <c r="J59" s="54">
        <f t="shared" si="5"/>
        <v>52</v>
      </c>
      <c r="K59" s="55">
        <f t="shared" si="0"/>
        <v>1832.1740803304024</v>
      </c>
      <c r="L59" s="52">
        <f t="shared" si="1"/>
        <v>576.3273427017557</v>
      </c>
      <c r="M59" s="52">
        <f t="shared" si="2"/>
        <v>1255.8467376286467</v>
      </c>
      <c r="N59" s="52">
        <f t="shared" si="3"/>
        <v>67989.188202117919</v>
      </c>
      <c r="O59" s="52">
        <f t="shared" si="4"/>
        <v>334316.13602493738</v>
      </c>
    </row>
    <row r="60" spans="10:15" x14ac:dyDescent="0.2">
      <c r="J60" s="54">
        <f t="shared" si="5"/>
        <v>53</v>
      </c>
      <c r="K60" s="55">
        <f t="shared" si="0"/>
        <v>1832.1740803304024</v>
      </c>
      <c r="L60" s="52">
        <f t="shared" si="1"/>
        <v>578.4885702368872</v>
      </c>
      <c r="M60" s="52">
        <f t="shared" si="2"/>
        <v>1253.6855100935152</v>
      </c>
      <c r="N60" s="52">
        <f t="shared" si="3"/>
        <v>69242.87371221144</v>
      </c>
      <c r="O60" s="52">
        <f t="shared" si="4"/>
        <v>333737.64745470049</v>
      </c>
    </row>
    <row r="61" spans="10:15" x14ac:dyDescent="0.2">
      <c r="J61" s="54">
        <f t="shared" si="5"/>
        <v>54</v>
      </c>
      <c r="K61" s="55">
        <f t="shared" si="0"/>
        <v>1832.1740803304024</v>
      </c>
      <c r="L61" s="52">
        <f t="shared" si="1"/>
        <v>580.65790237527563</v>
      </c>
      <c r="M61" s="52">
        <f t="shared" si="2"/>
        <v>1251.5161779551268</v>
      </c>
      <c r="N61" s="52">
        <f t="shared" si="3"/>
        <v>70494.389890166567</v>
      </c>
      <c r="O61" s="52">
        <f t="shared" si="4"/>
        <v>333156.98955232522</v>
      </c>
    </row>
    <row r="62" spans="10:15" x14ac:dyDescent="0.2">
      <c r="J62" s="54">
        <f t="shared" si="5"/>
        <v>55</v>
      </c>
      <c r="K62" s="55">
        <f t="shared" si="0"/>
        <v>1832.1740803304024</v>
      </c>
      <c r="L62" s="52">
        <f t="shared" si="1"/>
        <v>582.83536950918278</v>
      </c>
      <c r="M62" s="52">
        <f t="shared" si="2"/>
        <v>1249.3387108212196</v>
      </c>
      <c r="N62" s="52">
        <f t="shared" si="3"/>
        <v>71743.728600987786</v>
      </c>
      <c r="O62" s="52">
        <f t="shared" si="4"/>
        <v>332574.15418281604</v>
      </c>
    </row>
    <row r="63" spans="10:15" x14ac:dyDescent="0.2">
      <c r="J63" s="54">
        <f t="shared" si="5"/>
        <v>56</v>
      </c>
      <c r="K63" s="55">
        <f t="shared" si="0"/>
        <v>1832.1740803304024</v>
      </c>
      <c r="L63" s="52">
        <f t="shared" si="1"/>
        <v>585.02100214484221</v>
      </c>
      <c r="M63" s="52">
        <f t="shared" si="2"/>
        <v>1247.1530781855602</v>
      </c>
      <c r="N63" s="52">
        <f t="shared" si="3"/>
        <v>72990.881679173341</v>
      </c>
      <c r="O63" s="52">
        <f t="shared" si="4"/>
        <v>331989.1331806712</v>
      </c>
    </row>
    <row r="64" spans="10:15" x14ac:dyDescent="0.2">
      <c r="J64" s="54">
        <f t="shared" si="5"/>
        <v>57</v>
      </c>
      <c r="K64" s="55">
        <f t="shared" si="0"/>
        <v>1832.1740803304024</v>
      </c>
      <c r="L64" s="52">
        <f t="shared" si="1"/>
        <v>587.21483090288552</v>
      </c>
      <c r="M64" s="52">
        <f t="shared" si="2"/>
        <v>1244.9592494275169</v>
      </c>
      <c r="N64" s="52">
        <f t="shared" si="3"/>
        <v>74235.840928600854</v>
      </c>
      <c r="O64" s="52">
        <f t="shared" si="4"/>
        <v>331401.91834976833</v>
      </c>
    </row>
    <row r="65" spans="10:15" x14ac:dyDescent="0.2">
      <c r="J65" s="54">
        <f t="shared" si="5"/>
        <v>58</v>
      </c>
      <c r="K65" s="55">
        <f t="shared" si="0"/>
        <v>1832.1740803304024</v>
      </c>
      <c r="L65" s="52">
        <f t="shared" si="1"/>
        <v>589.41688651877121</v>
      </c>
      <c r="M65" s="52">
        <f t="shared" si="2"/>
        <v>1242.7571938116312</v>
      </c>
      <c r="N65" s="52">
        <f t="shared" si="3"/>
        <v>75478.598122412484</v>
      </c>
      <c r="O65" s="52">
        <f t="shared" si="4"/>
        <v>330812.50146324956</v>
      </c>
    </row>
    <row r="66" spans="10:15" x14ac:dyDescent="0.2">
      <c r="J66" s="54">
        <f t="shared" si="5"/>
        <v>59</v>
      </c>
      <c r="K66" s="55">
        <f t="shared" si="0"/>
        <v>1832.1740803304024</v>
      </c>
      <c r="L66" s="52">
        <f t="shared" si="1"/>
        <v>591.62719984321666</v>
      </c>
      <c r="M66" s="52">
        <f t="shared" si="2"/>
        <v>1240.5468804871857</v>
      </c>
      <c r="N66" s="52">
        <f t="shared" si="3"/>
        <v>76719.145002899677</v>
      </c>
      <c r="O66" s="52">
        <f t="shared" si="4"/>
        <v>330220.87426340632</v>
      </c>
    </row>
    <row r="67" spans="10:15" x14ac:dyDescent="0.2">
      <c r="J67" s="54">
        <f t="shared" si="5"/>
        <v>60</v>
      </c>
      <c r="K67" s="55">
        <f t="shared" si="0"/>
        <v>1832.1740803304024</v>
      </c>
      <c r="L67" s="52">
        <f t="shared" si="1"/>
        <v>593.84580184262882</v>
      </c>
      <c r="M67" s="52">
        <f t="shared" si="2"/>
        <v>1238.3282784877736</v>
      </c>
      <c r="N67" s="52">
        <f t="shared" si="3"/>
        <v>77957.473281387443</v>
      </c>
      <c r="O67" s="52">
        <f t="shared" si="4"/>
        <v>329627.02846156369</v>
      </c>
    </row>
    <row r="68" spans="10:15" x14ac:dyDescent="0.2">
      <c r="J68" s="54">
        <f t="shared" si="5"/>
        <v>61</v>
      </c>
      <c r="K68" s="55">
        <f t="shared" si="0"/>
        <v>1832.1740803304024</v>
      </c>
      <c r="L68" s="52">
        <f t="shared" si="1"/>
        <v>596.07272359953868</v>
      </c>
      <c r="M68" s="52">
        <f t="shared" si="2"/>
        <v>1236.1013567308637</v>
      </c>
      <c r="N68" s="52">
        <f t="shared" si="3"/>
        <v>79193.574638118313</v>
      </c>
      <c r="O68" s="52">
        <f t="shared" si="4"/>
        <v>329030.95573796413</v>
      </c>
    </row>
    <row r="69" spans="10:15" x14ac:dyDescent="0.2">
      <c r="J69" s="54">
        <f t="shared" si="5"/>
        <v>62</v>
      </c>
      <c r="K69" s="55">
        <f t="shared" si="0"/>
        <v>1832.1740803304024</v>
      </c>
      <c r="L69" s="52">
        <f t="shared" si="1"/>
        <v>598.30799631303694</v>
      </c>
      <c r="M69" s="52">
        <f t="shared" si="2"/>
        <v>1233.8660840173654</v>
      </c>
      <c r="N69" s="52">
        <f t="shared" si="3"/>
        <v>80427.440722135681</v>
      </c>
      <c r="O69" s="52">
        <f t="shared" si="4"/>
        <v>328432.6477416511</v>
      </c>
    </row>
    <row r="70" spans="10:15" x14ac:dyDescent="0.2">
      <c r="J70" s="54">
        <f t="shared" si="5"/>
        <v>63</v>
      </c>
      <c r="K70" s="55">
        <f t="shared" si="0"/>
        <v>1832.1740803304024</v>
      </c>
      <c r="L70" s="52">
        <f t="shared" si="1"/>
        <v>600.55165129921079</v>
      </c>
      <c r="M70" s="52">
        <f t="shared" si="2"/>
        <v>1231.6224290311916</v>
      </c>
      <c r="N70" s="52">
        <f t="shared" si="3"/>
        <v>81659.063151166876</v>
      </c>
      <c r="O70" s="52">
        <f t="shared" si="4"/>
        <v>327832.09609035187</v>
      </c>
    </row>
    <row r="71" spans="10:15" x14ac:dyDescent="0.2">
      <c r="J71" s="54">
        <f t="shared" si="5"/>
        <v>64</v>
      </c>
      <c r="K71" s="55">
        <f t="shared" si="0"/>
        <v>1832.1740803304024</v>
      </c>
      <c r="L71" s="52">
        <f t="shared" si="1"/>
        <v>602.80371999158297</v>
      </c>
      <c r="M71" s="52">
        <f t="shared" si="2"/>
        <v>1229.3703603388194</v>
      </c>
      <c r="N71" s="52">
        <f t="shared" si="3"/>
        <v>82888.433511505689</v>
      </c>
      <c r="O71" s="52">
        <f t="shared" si="4"/>
        <v>327229.29237036029</v>
      </c>
    </row>
    <row r="72" spans="10:15" x14ac:dyDescent="0.2">
      <c r="J72" s="54">
        <f t="shared" si="5"/>
        <v>65</v>
      </c>
      <c r="K72" s="55">
        <f t="shared" ref="K72:K135" si="6">IF(($C$9+1&gt;J72), $C$12, 0)</f>
        <v>1832.1740803304024</v>
      </c>
      <c r="L72" s="52">
        <f t="shared" ref="L72:L135" si="7">K72-M72</f>
        <v>605.06423394155127</v>
      </c>
      <c r="M72" s="52">
        <f t="shared" ref="M72:M135" si="8">O71*$C$10</f>
        <v>1227.1098463888511</v>
      </c>
      <c r="N72" s="52">
        <f t="shared" ref="N72:N135" si="9">N71+M72</f>
        <v>84115.543357894538</v>
      </c>
      <c r="O72" s="52">
        <f t="shared" ref="O72:O135" si="10">O71-L72</f>
        <v>326624.22813641874</v>
      </c>
    </row>
    <row r="73" spans="10:15" x14ac:dyDescent="0.2">
      <c r="J73" s="54">
        <f t="shared" si="5"/>
        <v>66</v>
      </c>
      <c r="K73" s="55">
        <f t="shared" si="6"/>
        <v>1832.1740803304024</v>
      </c>
      <c r="L73" s="52">
        <f t="shared" si="7"/>
        <v>607.33322481883215</v>
      </c>
      <c r="M73" s="52">
        <f t="shared" si="8"/>
        <v>1224.8408555115702</v>
      </c>
      <c r="N73" s="52">
        <f t="shared" si="9"/>
        <v>85340.384213406112</v>
      </c>
      <c r="O73" s="52">
        <f t="shared" si="10"/>
        <v>326016.89491159993</v>
      </c>
    </row>
    <row r="74" spans="10:15" x14ac:dyDescent="0.2">
      <c r="J74" s="54">
        <f t="shared" si="5"/>
        <v>67</v>
      </c>
      <c r="K74" s="55">
        <f t="shared" si="6"/>
        <v>1832.1740803304024</v>
      </c>
      <c r="L74" s="52">
        <f t="shared" si="7"/>
        <v>609.61072441190277</v>
      </c>
      <c r="M74" s="52">
        <f t="shared" si="8"/>
        <v>1222.5633559184996</v>
      </c>
      <c r="N74" s="52">
        <f t="shared" si="9"/>
        <v>86562.947569324606</v>
      </c>
      <c r="O74" s="52">
        <f t="shared" si="10"/>
        <v>325407.28418718802</v>
      </c>
    </row>
    <row r="75" spans="10:15" x14ac:dyDescent="0.2">
      <c r="J75" s="54">
        <f t="shared" si="5"/>
        <v>68</v>
      </c>
      <c r="K75" s="55">
        <f t="shared" si="6"/>
        <v>1832.1740803304024</v>
      </c>
      <c r="L75" s="52">
        <f t="shared" si="7"/>
        <v>611.89676462844727</v>
      </c>
      <c r="M75" s="52">
        <f t="shared" si="8"/>
        <v>1220.2773157019551</v>
      </c>
      <c r="N75" s="52">
        <f t="shared" si="9"/>
        <v>87783.224885026561</v>
      </c>
      <c r="O75" s="52">
        <f t="shared" si="10"/>
        <v>324795.38742255955</v>
      </c>
    </row>
    <row r="76" spans="10:15" x14ac:dyDescent="0.2">
      <c r="J76" s="54">
        <f t="shared" si="5"/>
        <v>69</v>
      </c>
      <c r="K76" s="55">
        <f t="shared" si="6"/>
        <v>1832.1740803304024</v>
      </c>
      <c r="L76" s="52">
        <f t="shared" si="7"/>
        <v>614.19137749580409</v>
      </c>
      <c r="M76" s="52">
        <f t="shared" si="8"/>
        <v>1217.9827028345983</v>
      </c>
      <c r="N76" s="52">
        <f t="shared" si="9"/>
        <v>89001.207587861165</v>
      </c>
      <c r="O76" s="52">
        <f t="shared" si="10"/>
        <v>324181.19604506373</v>
      </c>
    </row>
    <row r="77" spans="10:15" x14ac:dyDescent="0.2">
      <c r="J77" s="54">
        <f t="shared" si="5"/>
        <v>70</v>
      </c>
      <c r="K77" s="55">
        <f t="shared" si="6"/>
        <v>1832.1740803304024</v>
      </c>
      <c r="L77" s="52">
        <f t="shared" si="7"/>
        <v>616.49459516141337</v>
      </c>
      <c r="M77" s="52">
        <f t="shared" si="8"/>
        <v>1215.679485168989</v>
      </c>
      <c r="N77" s="52">
        <f t="shared" si="9"/>
        <v>90216.887073030157</v>
      </c>
      <c r="O77" s="52">
        <f t="shared" si="10"/>
        <v>323564.70144990232</v>
      </c>
    </row>
    <row r="78" spans="10:15" x14ac:dyDescent="0.2">
      <c r="J78" s="54">
        <f t="shared" si="5"/>
        <v>71</v>
      </c>
      <c r="K78" s="55">
        <f t="shared" si="6"/>
        <v>1832.1740803304024</v>
      </c>
      <c r="L78" s="52">
        <f t="shared" si="7"/>
        <v>618.80644989326879</v>
      </c>
      <c r="M78" s="52">
        <f t="shared" si="8"/>
        <v>1213.3676304371336</v>
      </c>
      <c r="N78" s="52">
        <f t="shared" si="9"/>
        <v>91430.25470346729</v>
      </c>
      <c r="O78" s="52">
        <f t="shared" si="10"/>
        <v>322945.89500000904</v>
      </c>
    </row>
    <row r="79" spans="10:15" x14ac:dyDescent="0.2">
      <c r="J79" s="54">
        <f t="shared" si="5"/>
        <v>72</v>
      </c>
      <c r="K79" s="55">
        <f t="shared" si="6"/>
        <v>1832.1740803304024</v>
      </c>
      <c r="L79" s="52">
        <f t="shared" si="7"/>
        <v>621.12697408036843</v>
      </c>
      <c r="M79" s="52">
        <f t="shared" si="8"/>
        <v>1211.0471062500339</v>
      </c>
      <c r="N79" s="52">
        <f t="shared" si="9"/>
        <v>92641.301809717319</v>
      </c>
      <c r="O79" s="52">
        <f t="shared" si="10"/>
        <v>322324.7680259287</v>
      </c>
    </row>
    <row r="80" spans="10:15" x14ac:dyDescent="0.2">
      <c r="J80" s="54">
        <f t="shared" si="5"/>
        <v>73</v>
      </c>
      <c r="K80" s="55">
        <f t="shared" si="6"/>
        <v>1832.1740803304024</v>
      </c>
      <c r="L80" s="52">
        <f t="shared" si="7"/>
        <v>623.45620023316974</v>
      </c>
      <c r="M80" s="52">
        <f t="shared" si="8"/>
        <v>1208.7178800972326</v>
      </c>
      <c r="N80" s="52">
        <f t="shared" si="9"/>
        <v>93850.019689814551</v>
      </c>
      <c r="O80" s="52">
        <f t="shared" si="10"/>
        <v>321701.31182569551</v>
      </c>
    </row>
    <row r="81" spans="10:15" x14ac:dyDescent="0.2">
      <c r="J81" s="54">
        <f t="shared" si="5"/>
        <v>74</v>
      </c>
      <c r="K81" s="55">
        <f t="shared" si="6"/>
        <v>1832.1740803304024</v>
      </c>
      <c r="L81" s="52">
        <f t="shared" si="7"/>
        <v>625.79416098404431</v>
      </c>
      <c r="M81" s="52">
        <f t="shared" si="8"/>
        <v>1206.3799193463581</v>
      </c>
      <c r="N81" s="52">
        <f t="shared" si="9"/>
        <v>95056.399609160915</v>
      </c>
      <c r="O81" s="52">
        <f t="shared" si="10"/>
        <v>321075.51766471146</v>
      </c>
    </row>
    <row r="82" spans="10:15" x14ac:dyDescent="0.2">
      <c r="J82" s="54">
        <f t="shared" si="5"/>
        <v>75</v>
      </c>
      <c r="K82" s="55">
        <f t="shared" si="6"/>
        <v>1832.1740803304024</v>
      </c>
      <c r="L82" s="52">
        <f t="shared" si="7"/>
        <v>628.14088908773442</v>
      </c>
      <c r="M82" s="52">
        <f t="shared" si="8"/>
        <v>1204.033191242668</v>
      </c>
      <c r="N82" s="52">
        <f t="shared" si="9"/>
        <v>96260.432800403578</v>
      </c>
      <c r="O82" s="52">
        <f t="shared" si="10"/>
        <v>320447.37677562371</v>
      </c>
    </row>
    <row r="83" spans="10:15" x14ac:dyDescent="0.2">
      <c r="J83" s="54">
        <f t="shared" si="5"/>
        <v>76</v>
      </c>
      <c r="K83" s="55">
        <f t="shared" si="6"/>
        <v>1832.1740803304024</v>
      </c>
      <c r="L83" s="52">
        <f t="shared" si="7"/>
        <v>630.49641742181348</v>
      </c>
      <c r="M83" s="52">
        <f t="shared" si="8"/>
        <v>1201.6776629085889</v>
      </c>
      <c r="N83" s="52">
        <f t="shared" si="9"/>
        <v>97462.110463312172</v>
      </c>
      <c r="O83" s="52">
        <f t="shared" si="10"/>
        <v>319816.88035820192</v>
      </c>
    </row>
    <row r="84" spans="10:15" x14ac:dyDescent="0.2">
      <c r="J84" s="54">
        <f t="shared" si="5"/>
        <v>77</v>
      </c>
      <c r="K84" s="55">
        <f t="shared" si="6"/>
        <v>1832.1740803304024</v>
      </c>
      <c r="L84" s="52">
        <f t="shared" si="7"/>
        <v>632.8607789871453</v>
      </c>
      <c r="M84" s="52">
        <f t="shared" si="8"/>
        <v>1199.3133013432571</v>
      </c>
      <c r="N84" s="52">
        <f t="shared" si="9"/>
        <v>98661.423764655425</v>
      </c>
      <c r="O84" s="52">
        <f t="shared" si="10"/>
        <v>319184.0195792148</v>
      </c>
    </row>
    <row r="85" spans="10:15" x14ac:dyDescent="0.2">
      <c r="J85" s="54">
        <f t="shared" si="5"/>
        <v>78</v>
      </c>
      <c r="K85" s="55">
        <f t="shared" si="6"/>
        <v>1832.1740803304024</v>
      </c>
      <c r="L85" s="52">
        <f t="shared" si="7"/>
        <v>635.23400690834683</v>
      </c>
      <c r="M85" s="52">
        <f t="shared" si="8"/>
        <v>1196.9400734220555</v>
      </c>
      <c r="N85" s="52">
        <f t="shared" si="9"/>
        <v>99858.363838077479</v>
      </c>
      <c r="O85" s="52">
        <f t="shared" si="10"/>
        <v>318548.78557230643</v>
      </c>
    </row>
    <row r="86" spans="10:15" x14ac:dyDescent="0.2">
      <c r="J86" s="54">
        <f t="shared" si="5"/>
        <v>79</v>
      </c>
      <c r="K86" s="55">
        <f t="shared" si="6"/>
        <v>1832.1740803304024</v>
      </c>
      <c r="L86" s="52">
        <f t="shared" si="7"/>
        <v>637.61613443425335</v>
      </c>
      <c r="M86" s="52">
        <f t="shared" si="8"/>
        <v>1194.557945896149</v>
      </c>
      <c r="N86" s="52">
        <f t="shared" si="9"/>
        <v>101052.92178397362</v>
      </c>
      <c r="O86" s="52">
        <f t="shared" si="10"/>
        <v>317911.16943787219</v>
      </c>
    </row>
    <row r="87" spans="10:15" x14ac:dyDescent="0.2">
      <c r="J87" s="54">
        <f t="shared" si="5"/>
        <v>80</v>
      </c>
      <c r="K87" s="55">
        <f t="shared" si="6"/>
        <v>1832.1740803304024</v>
      </c>
      <c r="L87" s="52">
        <f t="shared" si="7"/>
        <v>640.00719493838164</v>
      </c>
      <c r="M87" s="52">
        <f t="shared" si="8"/>
        <v>1192.1668853920207</v>
      </c>
      <c r="N87" s="52">
        <f t="shared" si="9"/>
        <v>102245.08866936565</v>
      </c>
      <c r="O87" s="52">
        <f t="shared" si="10"/>
        <v>317271.16224293382</v>
      </c>
    </row>
    <row r="88" spans="10:15" x14ac:dyDescent="0.2">
      <c r="J88" s="54">
        <f t="shared" si="5"/>
        <v>81</v>
      </c>
      <c r="K88" s="55">
        <f t="shared" si="6"/>
        <v>1832.1740803304024</v>
      </c>
      <c r="L88" s="52">
        <f t="shared" si="7"/>
        <v>642.40722191940063</v>
      </c>
      <c r="M88" s="52">
        <f t="shared" si="8"/>
        <v>1189.7668584110017</v>
      </c>
      <c r="N88" s="52">
        <f t="shared" si="9"/>
        <v>103434.85552777666</v>
      </c>
      <c r="O88" s="52">
        <f t="shared" si="10"/>
        <v>316628.75502101443</v>
      </c>
    </row>
    <row r="89" spans="10:15" x14ac:dyDescent="0.2">
      <c r="J89" s="54">
        <f t="shared" si="5"/>
        <v>82</v>
      </c>
      <c r="K89" s="55">
        <f t="shared" si="6"/>
        <v>1832.1740803304024</v>
      </c>
      <c r="L89" s="52">
        <f t="shared" si="7"/>
        <v>644.81624900159841</v>
      </c>
      <c r="M89" s="52">
        <f t="shared" si="8"/>
        <v>1187.357831328804</v>
      </c>
      <c r="N89" s="52">
        <f t="shared" si="9"/>
        <v>104622.21335910546</v>
      </c>
      <c r="O89" s="52">
        <f t="shared" si="10"/>
        <v>315983.93877201283</v>
      </c>
    </row>
    <row r="90" spans="10:15" x14ac:dyDescent="0.2">
      <c r="J90" s="54">
        <f t="shared" si="5"/>
        <v>83</v>
      </c>
      <c r="K90" s="55">
        <f t="shared" si="6"/>
        <v>1832.1740803304024</v>
      </c>
      <c r="L90" s="52">
        <f t="shared" si="7"/>
        <v>647.2343099353543</v>
      </c>
      <c r="M90" s="52">
        <f t="shared" si="8"/>
        <v>1184.9397703950481</v>
      </c>
      <c r="N90" s="52">
        <f t="shared" si="9"/>
        <v>105807.15312950051</v>
      </c>
      <c r="O90" s="52">
        <f t="shared" si="10"/>
        <v>315336.70446207747</v>
      </c>
    </row>
    <row r="91" spans="10:15" x14ac:dyDescent="0.2">
      <c r="J91" s="54">
        <f t="shared" si="5"/>
        <v>84</v>
      </c>
      <c r="K91" s="55">
        <f t="shared" si="6"/>
        <v>1832.1740803304024</v>
      </c>
      <c r="L91" s="52">
        <f t="shared" si="7"/>
        <v>649.661438597612</v>
      </c>
      <c r="M91" s="52">
        <f t="shared" si="8"/>
        <v>1182.5126417327904</v>
      </c>
      <c r="N91" s="52">
        <f t="shared" si="9"/>
        <v>106989.6657712333</v>
      </c>
      <c r="O91" s="52">
        <f t="shared" si="10"/>
        <v>314687.04302347987</v>
      </c>
    </row>
    <row r="92" spans="10:15" x14ac:dyDescent="0.2">
      <c r="J92" s="54">
        <f t="shared" si="5"/>
        <v>85</v>
      </c>
      <c r="K92" s="55">
        <f t="shared" si="6"/>
        <v>1832.1740803304024</v>
      </c>
      <c r="L92" s="52">
        <f t="shared" si="7"/>
        <v>652.09766899235296</v>
      </c>
      <c r="M92" s="52">
        <f t="shared" si="8"/>
        <v>1180.0764113380494</v>
      </c>
      <c r="N92" s="52">
        <f t="shared" si="9"/>
        <v>108169.74218257134</v>
      </c>
      <c r="O92" s="52">
        <f t="shared" si="10"/>
        <v>314034.94535448751</v>
      </c>
    </row>
    <row r="93" spans="10:15" x14ac:dyDescent="0.2">
      <c r="J93" s="54">
        <f t="shared" si="5"/>
        <v>86</v>
      </c>
      <c r="K93" s="55">
        <f t="shared" si="6"/>
        <v>1832.1740803304024</v>
      </c>
      <c r="L93" s="52">
        <f t="shared" si="7"/>
        <v>654.54303525107434</v>
      </c>
      <c r="M93" s="52">
        <f t="shared" si="8"/>
        <v>1177.631045079328</v>
      </c>
      <c r="N93" s="52">
        <f t="shared" si="9"/>
        <v>109347.37322765066</v>
      </c>
      <c r="O93" s="52">
        <f t="shared" si="10"/>
        <v>313380.40231923643</v>
      </c>
    </row>
    <row r="94" spans="10:15" x14ac:dyDescent="0.2">
      <c r="J94" s="54">
        <f t="shared" si="5"/>
        <v>87</v>
      </c>
      <c r="K94" s="55">
        <f t="shared" si="6"/>
        <v>1832.1740803304024</v>
      </c>
      <c r="L94" s="52">
        <f t="shared" si="7"/>
        <v>656.99757163326581</v>
      </c>
      <c r="M94" s="52">
        <f t="shared" si="8"/>
        <v>1175.1765086971366</v>
      </c>
      <c r="N94" s="52">
        <f t="shared" si="9"/>
        <v>110522.54973634781</v>
      </c>
      <c r="O94" s="52">
        <f t="shared" si="10"/>
        <v>312723.40474760317</v>
      </c>
    </row>
    <row r="95" spans="10:15" x14ac:dyDescent="0.2">
      <c r="J95" s="54">
        <f t="shared" si="5"/>
        <v>88</v>
      </c>
      <c r="K95" s="55">
        <f t="shared" si="6"/>
        <v>1832.1740803304024</v>
      </c>
      <c r="L95" s="52">
        <f t="shared" si="7"/>
        <v>659.46131252689042</v>
      </c>
      <c r="M95" s="52">
        <f t="shared" si="8"/>
        <v>1172.712767803512</v>
      </c>
      <c r="N95" s="52">
        <f t="shared" si="9"/>
        <v>111695.26250415132</v>
      </c>
      <c r="O95" s="52">
        <f t="shared" si="10"/>
        <v>312063.94343507627</v>
      </c>
    </row>
    <row r="96" spans="10:15" x14ac:dyDescent="0.2">
      <c r="J96" s="54">
        <f t="shared" si="5"/>
        <v>89</v>
      </c>
      <c r="K96" s="55">
        <f t="shared" si="6"/>
        <v>1832.1740803304024</v>
      </c>
      <c r="L96" s="52">
        <f t="shared" si="7"/>
        <v>661.93429244886647</v>
      </c>
      <c r="M96" s="52">
        <f t="shared" si="8"/>
        <v>1170.2397878815359</v>
      </c>
      <c r="N96" s="52">
        <f t="shared" si="9"/>
        <v>112865.50229203286</v>
      </c>
      <c r="O96" s="52">
        <f t="shared" si="10"/>
        <v>311402.00914262742</v>
      </c>
    </row>
    <row r="97" spans="10:15" x14ac:dyDescent="0.2">
      <c r="J97" s="54">
        <f t="shared" si="5"/>
        <v>90</v>
      </c>
      <c r="K97" s="55">
        <f t="shared" si="6"/>
        <v>1832.1740803304024</v>
      </c>
      <c r="L97" s="52">
        <f t="shared" si="7"/>
        <v>664.41654604554969</v>
      </c>
      <c r="M97" s="52">
        <f t="shared" si="8"/>
        <v>1167.7575342848527</v>
      </c>
      <c r="N97" s="52">
        <f t="shared" si="9"/>
        <v>114033.25982631772</v>
      </c>
      <c r="O97" s="52">
        <f t="shared" si="10"/>
        <v>310737.59259658185</v>
      </c>
    </row>
    <row r="98" spans="10:15" x14ac:dyDescent="0.2">
      <c r="J98" s="54">
        <f t="shared" si="5"/>
        <v>91</v>
      </c>
      <c r="K98" s="55">
        <f t="shared" si="6"/>
        <v>1832.1740803304024</v>
      </c>
      <c r="L98" s="52">
        <f t="shared" si="7"/>
        <v>666.90810809322056</v>
      </c>
      <c r="M98" s="52">
        <f t="shared" si="8"/>
        <v>1165.2659722371818</v>
      </c>
      <c r="N98" s="52">
        <f t="shared" si="9"/>
        <v>115198.5257985549</v>
      </c>
      <c r="O98" s="52">
        <f t="shared" si="10"/>
        <v>310070.68448848865</v>
      </c>
    </row>
    <row r="99" spans="10:15" x14ac:dyDescent="0.2">
      <c r="J99" s="54">
        <f t="shared" si="5"/>
        <v>92</v>
      </c>
      <c r="K99" s="55">
        <f t="shared" si="6"/>
        <v>1832.1740803304024</v>
      </c>
      <c r="L99" s="52">
        <f t="shared" si="7"/>
        <v>669.40901349856995</v>
      </c>
      <c r="M99" s="52">
        <f t="shared" si="8"/>
        <v>1162.7650668318324</v>
      </c>
      <c r="N99" s="52">
        <f t="shared" si="9"/>
        <v>116361.29086538673</v>
      </c>
      <c r="O99" s="52">
        <f t="shared" si="10"/>
        <v>309401.27547499008</v>
      </c>
    </row>
    <row r="100" spans="10:15" x14ac:dyDescent="0.2">
      <c r="J100" s="54">
        <f t="shared" si="5"/>
        <v>93</v>
      </c>
      <c r="K100" s="55">
        <f t="shared" si="6"/>
        <v>1832.1740803304024</v>
      </c>
      <c r="L100" s="52">
        <f t="shared" si="7"/>
        <v>671.91929729918957</v>
      </c>
      <c r="M100" s="52">
        <f t="shared" si="8"/>
        <v>1160.2547830312128</v>
      </c>
      <c r="N100" s="52">
        <f t="shared" si="9"/>
        <v>117521.54564841794</v>
      </c>
      <c r="O100" s="52">
        <f t="shared" si="10"/>
        <v>308729.3561776909</v>
      </c>
    </row>
    <row r="101" spans="10:15" x14ac:dyDescent="0.2">
      <c r="J101" s="54">
        <f t="shared" si="5"/>
        <v>94</v>
      </c>
      <c r="K101" s="55">
        <f t="shared" si="6"/>
        <v>1832.1740803304024</v>
      </c>
      <c r="L101" s="52">
        <f t="shared" si="7"/>
        <v>674.43899466406151</v>
      </c>
      <c r="M101" s="52">
        <f t="shared" si="8"/>
        <v>1157.7350856663409</v>
      </c>
      <c r="N101" s="52">
        <f t="shared" si="9"/>
        <v>118679.28073408428</v>
      </c>
      <c r="O101" s="52">
        <f t="shared" si="10"/>
        <v>308054.91718302685</v>
      </c>
    </row>
    <row r="102" spans="10:15" x14ac:dyDescent="0.2">
      <c r="J102" s="54">
        <f t="shared" ref="J102:J165" si="11">J101+1</f>
        <v>95</v>
      </c>
      <c r="K102" s="55">
        <f t="shared" si="6"/>
        <v>1832.1740803304024</v>
      </c>
      <c r="L102" s="52">
        <f t="shared" si="7"/>
        <v>676.96814089405166</v>
      </c>
      <c r="M102" s="52">
        <f t="shared" si="8"/>
        <v>1155.2059394363507</v>
      </c>
      <c r="N102" s="52">
        <f t="shared" si="9"/>
        <v>119834.48667352063</v>
      </c>
      <c r="O102" s="52">
        <f t="shared" si="10"/>
        <v>307377.94904213282</v>
      </c>
    </row>
    <row r="103" spans="10:15" x14ac:dyDescent="0.2">
      <c r="J103" s="54">
        <f t="shared" si="11"/>
        <v>96</v>
      </c>
      <c r="K103" s="55">
        <f t="shared" si="6"/>
        <v>1832.1740803304024</v>
      </c>
      <c r="L103" s="52">
        <f t="shared" si="7"/>
        <v>679.50677142240443</v>
      </c>
      <c r="M103" s="52">
        <f t="shared" si="8"/>
        <v>1152.6673089079979</v>
      </c>
      <c r="N103" s="52">
        <f t="shared" si="9"/>
        <v>120987.15398242863</v>
      </c>
      <c r="O103" s="52">
        <f t="shared" si="10"/>
        <v>306698.44227071042</v>
      </c>
    </row>
    <row r="104" spans="10:15" x14ac:dyDescent="0.2">
      <c r="J104" s="54">
        <f t="shared" si="11"/>
        <v>97</v>
      </c>
      <c r="K104" s="55">
        <f t="shared" si="6"/>
        <v>1832.1740803304024</v>
      </c>
      <c r="L104" s="52">
        <f t="shared" si="7"/>
        <v>682.05492181523823</v>
      </c>
      <c r="M104" s="52">
        <f t="shared" si="8"/>
        <v>1150.1191585151641</v>
      </c>
      <c r="N104" s="52">
        <f t="shared" si="9"/>
        <v>122137.2731409438</v>
      </c>
      <c r="O104" s="52">
        <f t="shared" si="10"/>
        <v>306016.38734889519</v>
      </c>
    </row>
    <row r="105" spans="10:15" x14ac:dyDescent="0.2">
      <c r="J105" s="54">
        <f t="shared" si="11"/>
        <v>98</v>
      </c>
      <c r="K105" s="55">
        <f t="shared" si="6"/>
        <v>1832.1740803304024</v>
      </c>
      <c r="L105" s="52">
        <f t="shared" si="7"/>
        <v>684.61262777204547</v>
      </c>
      <c r="M105" s="52">
        <f t="shared" si="8"/>
        <v>1147.5614525583569</v>
      </c>
      <c r="N105" s="52">
        <f t="shared" si="9"/>
        <v>123284.83459350215</v>
      </c>
      <c r="O105" s="52">
        <f t="shared" si="10"/>
        <v>305331.77472112316</v>
      </c>
    </row>
    <row r="106" spans="10:15" x14ac:dyDescent="0.2">
      <c r="J106" s="54">
        <f t="shared" si="11"/>
        <v>99</v>
      </c>
      <c r="K106" s="55">
        <f t="shared" si="6"/>
        <v>1832.1740803304024</v>
      </c>
      <c r="L106" s="52">
        <f t="shared" si="7"/>
        <v>687.17992512619048</v>
      </c>
      <c r="M106" s="52">
        <f t="shared" si="8"/>
        <v>1144.9941552042119</v>
      </c>
      <c r="N106" s="52">
        <f t="shared" si="9"/>
        <v>124429.82874870636</v>
      </c>
      <c r="O106" s="52">
        <f t="shared" si="10"/>
        <v>304644.59479599696</v>
      </c>
    </row>
    <row r="107" spans="10:15" x14ac:dyDescent="0.2">
      <c r="J107" s="54">
        <f t="shared" si="11"/>
        <v>100</v>
      </c>
      <c r="K107" s="55">
        <f t="shared" si="6"/>
        <v>1832.1740803304024</v>
      </c>
      <c r="L107" s="52">
        <f t="shared" si="7"/>
        <v>689.75684984541385</v>
      </c>
      <c r="M107" s="52">
        <f t="shared" si="8"/>
        <v>1142.4172304849885</v>
      </c>
      <c r="N107" s="52">
        <f t="shared" si="9"/>
        <v>125572.24597919136</v>
      </c>
      <c r="O107" s="52">
        <f t="shared" si="10"/>
        <v>303954.83794615156</v>
      </c>
    </row>
    <row r="108" spans="10:15" x14ac:dyDescent="0.2">
      <c r="J108" s="54">
        <f t="shared" si="11"/>
        <v>101</v>
      </c>
      <c r="K108" s="55">
        <f t="shared" si="6"/>
        <v>1832.1740803304024</v>
      </c>
      <c r="L108" s="52">
        <f t="shared" si="7"/>
        <v>692.34343803233401</v>
      </c>
      <c r="M108" s="52">
        <f t="shared" si="8"/>
        <v>1139.8306422980684</v>
      </c>
      <c r="N108" s="52">
        <f t="shared" si="9"/>
        <v>126712.07662148942</v>
      </c>
      <c r="O108" s="52">
        <f t="shared" si="10"/>
        <v>303262.49450811924</v>
      </c>
    </row>
    <row r="109" spans="10:15" x14ac:dyDescent="0.2">
      <c r="J109" s="54">
        <f t="shared" si="11"/>
        <v>102</v>
      </c>
      <c r="K109" s="55">
        <f t="shared" si="6"/>
        <v>1832.1740803304024</v>
      </c>
      <c r="L109" s="52">
        <f t="shared" si="7"/>
        <v>694.93972592495516</v>
      </c>
      <c r="M109" s="52">
        <f t="shared" si="8"/>
        <v>1137.2343544054472</v>
      </c>
      <c r="N109" s="52">
        <f t="shared" si="9"/>
        <v>127849.31097589487</v>
      </c>
      <c r="O109" s="52">
        <f t="shared" si="10"/>
        <v>302567.55478219426</v>
      </c>
    </row>
    <row r="110" spans="10:15" x14ac:dyDescent="0.2">
      <c r="J110" s="54">
        <f t="shared" si="11"/>
        <v>103</v>
      </c>
      <c r="K110" s="55">
        <f t="shared" si="6"/>
        <v>1832.1740803304024</v>
      </c>
      <c r="L110" s="52">
        <f t="shared" si="7"/>
        <v>697.54574989717389</v>
      </c>
      <c r="M110" s="52">
        <f t="shared" si="8"/>
        <v>1134.6283304332285</v>
      </c>
      <c r="N110" s="52">
        <f t="shared" si="9"/>
        <v>128983.9393063281</v>
      </c>
      <c r="O110" s="52">
        <f t="shared" si="10"/>
        <v>301870.00903229706</v>
      </c>
    </row>
    <row r="111" spans="10:15" x14ac:dyDescent="0.2">
      <c r="J111" s="54">
        <f t="shared" si="11"/>
        <v>104</v>
      </c>
      <c r="K111" s="55">
        <f t="shared" si="6"/>
        <v>1832.1740803304024</v>
      </c>
      <c r="L111" s="52">
        <f t="shared" si="7"/>
        <v>700.1615464592885</v>
      </c>
      <c r="M111" s="52">
        <f t="shared" si="8"/>
        <v>1132.0125338711139</v>
      </c>
      <c r="N111" s="52">
        <f t="shared" si="9"/>
        <v>130115.95184019921</v>
      </c>
      <c r="O111" s="52">
        <f t="shared" si="10"/>
        <v>301169.84748583776</v>
      </c>
    </row>
    <row r="112" spans="10:15" x14ac:dyDescent="0.2">
      <c r="J112" s="54">
        <f t="shared" si="11"/>
        <v>105</v>
      </c>
      <c r="K112" s="55">
        <f t="shared" si="6"/>
        <v>1832.1740803304024</v>
      </c>
      <c r="L112" s="52">
        <f t="shared" si="7"/>
        <v>702.78715225851079</v>
      </c>
      <c r="M112" s="52">
        <f t="shared" si="8"/>
        <v>1129.3869280718916</v>
      </c>
      <c r="N112" s="52">
        <f t="shared" si="9"/>
        <v>131245.33876827109</v>
      </c>
      <c r="O112" s="52">
        <f t="shared" si="10"/>
        <v>300467.06033357925</v>
      </c>
    </row>
    <row r="113" spans="10:15" x14ac:dyDescent="0.2">
      <c r="J113" s="54">
        <f t="shared" si="11"/>
        <v>106</v>
      </c>
      <c r="K113" s="55">
        <f t="shared" si="6"/>
        <v>1832.1740803304024</v>
      </c>
      <c r="L113" s="52">
        <f t="shared" si="7"/>
        <v>705.42260407948015</v>
      </c>
      <c r="M113" s="52">
        <f t="shared" si="8"/>
        <v>1126.7514762509222</v>
      </c>
      <c r="N113" s="52">
        <f t="shared" si="9"/>
        <v>132372.090244522</v>
      </c>
      <c r="O113" s="52">
        <f t="shared" si="10"/>
        <v>299761.63772949978</v>
      </c>
    </row>
    <row r="114" spans="10:15" x14ac:dyDescent="0.2">
      <c r="J114" s="54">
        <f t="shared" si="11"/>
        <v>107</v>
      </c>
      <c r="K114" s="55">
        <f t="shared" si="6"/>
        <v>1832.1740803304024</v>
      </c>
      <c r="L114" s="52">
        <f t="shared" si="7"/>
        <v>708.06793884477815</v>
      </c>
      <c r="M114" s="52">
        <f t="shared" si="8"/>
        <v>1124.1061414856242</v>
      </c>
      <c r="N114" s="52">
        <f t="shared" si="9"/>
        <v>133496.19638600762</v>
      </c>
      <c r="O114" s="52">
        <f t="shared" si="10"/>
        <v>299053.56979065499</v>
      </c>
    </row>
    <row r="115" spans="10:15" x14ac:dyDescent="0.2">
      <c r="J115" s="54">
        <f t="shared" si="11"/>
        <v>108</v>
      </c>
      <c r="K115" s="55">
        <f t="shared" si="6"/>
        <v>1832.1740803304024</v>
      </c>
      <c r="L115" s="52">
        <f t="shared" si="7"/>
        <v>710.72319361544623</v>
      </c>
      <c r="M115" s="52">
        <f t="shared" si="8"/>
        <v>1121.4508867149561</v>
      </c>
      <c r="N115" s="52">
        <f t="shared" si="9"/>
        <v>134617.64727272256</v>
      </c>
      <c r="O115" s="52">
        <f t="shared" si="10"/>
        <v>298342.84659703955</v>
      </c>
    </row>
    <row r="116" spans="10:15" x14ac:dyDescent="0.2">
      <c r="J116" s="54">
        <f t="shared" si="11"/>
        <v>109</v>
      </c>
      <c r="K116" s="55">
        <f t="shared" si="6"/>
        <v>1832.1740803304024</v>
      </c>
      <c r="L116" s="52">
        <f t="shared" si="7"/>
        <v>713.38840559150412</v>
      </c>
      <c r="M116" s="52">
        <f t="shared" si="8"/>
        <v>1118.7856747388983</v>
      </c>
      <c r="N116" s="52">
        <f t="shared" si="9"/>
        <v>135736.43294746146</v>
      </c>
      <c r="O116" s="52">
        <f t="shared" si="10"/>
        <v>297629.45819144807</v>
      </c>
    </row>
    <row r="117" spans="10:15" x14ac:dyDescent="0.2">
      <c r="J117" s="54">
        <f t="shared" si="11"/>
        <v>110</v>
      </c>
      <c r="K117" s="55">
        <f t="shared" si="6"/>
        <v>1832.1740803304024</v>
      </c>
      <c r="L117" s="52">
        <f t="shared" si="7"/>
        <v>716.06361211247213</v>
      </c>
      <c r="M117" s="52">
        <f t="shared" si="8"/>
        <v>1116.1104682179302</v>
      </c>
      <c r="N117" s="52">
        <f t="shared" si="9"/>
        <v>136852.54341567939</v>
      </c>
      <c r="O117" s="52">
        <f t="shared" si="10"/>
        <v>296913.39457933558</v>
      </c>
    </row>
    <row r="118" spans="10:15" x14ac:dyDescent="0.2">
      <c r="J118" s="54">
        <f t="shared" si="11"/>
        <v>111</v>
      </c>
      <c r="K118" s="55">
        <f t="shared" si="6"/>
        <v>1832.1740803304024</v>
      </c>
      <c r="L118" s="52">
        <f t="shared" si="7"/>
        <v>718.74885065789408</v>
      </c>
      <c r="M118" s="52">
        <f t="shared" si="8"/>
        <v>1113.4252296725083</v>
      </c>
      <c r="N118" s="52">
        <f t="shared" si="9"/>
        <v>137965.96864535191</v>
      </c>
      <c r="O118" s="52">
        <f t="shared" si="10"/>
        <v>296194.64572867769</v>
      </c>
    </row>
    <row r="119" spans="10:15" x14ac:dyDescent="0.2">
      <c r="J119" s="54">
        <f t="shared" si="11"/>
        <v>112</v>
      </c>
      <c r="K119" s="55">
        <f t="shared" si="6"/>
        <v>1832.1740803304024</v>
      </c>
      <c r="L119" s="52">
        <f t="shared" si="7"/>
        <v>721.44415884786099</v>
      </c>
      <c r="M119" s="52">
        <f t="shared" si="8"/>
        <v>1110.7299214825414</v>
      </c>
      <c r="N119" s="52">
        <f t="shared" si="9"/>
        <v>139076.69856683444</v>
      </c>
      <c r="O119" s="52">
        <f t="shared" si="10"/>
        <v>295473.20156982983</v>
      </c>
    </row>
    <row r="120" spans="10:15" x14ac:dyDescent="0.2">
      <c r="J120" s="54">
        <f t="shared" si="11"/>
        <v>113</v>
      </c>
      <c r="K120" s="55">
        <f t="shared" si="6"/>
        <v>1832.1740803304024</v>
      </c>
      <c r="L120" s="52">
        <f t="shared" si="7"/>
        <v>724.14957444354059</v>
      </c>
      <c r="M120" s="52">
        <f t="shared" si="8"/>
        <v>1108.0245058868618</v>
      </c>
      <c r="N120" s="52">
        <f t="shared" si="9"/>
        <v>140184.7230727213</v>
      </c>
      <c r="O120" s="52">
        <f t="shared" si="10"/>
        <v>294749.05199538631</v>
      </c>
    </row>
    <row r="121" spans="10:15" x14ac:dyDescent="0.2">
      <c r="J121" s="54">
        <f t="shared" si="11"/>
        <v>114</v>
      </c>
      <c r="K121" s="55">
        <f t="shared" si="6"/>
        <v>1832.1740803304024</v>
      </c>
      <c r="L121" s="52">
        <f t="shared" si="7"/>
        <v>726.8651353477037</v>
      </c>
      <c r="M121" s="52">
        <f t="shared" si="8"/>
        <v>1105.3089449826987</v>
      </c>
      <c r="N121" s="52">
        <f t="shared" si="9"/>
        <v>141290.03201770401</v>
      </c>
      <c r="O121" s="52">
        <f t="shared" si="10"/>
        <v>294022.18686003861</v>
      </c>
    </row>
    <row r="122" spans="10:15" x14ac:dyDescent="0.2">
      <c r="J122" s="54">
        <f t="shared" si="11"/>
        <v>115</v>
      </c>
      <c r="K122" s="55">
        <f t="shared" si="6"/>
        <v>1832.1740803304024</v>
      </c>
      <c r="L122" s="52">
        <f t="shared" si="7"/>
        <v>729.59087960525767</v>
      </c>
      <c r="M122" s="52">
        <f t="shared" si="8"/>
        <v>1102.5832007251447</v>
      </c>
      <c r="N122" s="52">
        <f t="shared" si="9"/>
        <v>142392.61521842916</v>
      </c>
      <c r="O122" s="52">
        <f t="shared" si="10"/>
        <v>293292.59598043334</v>
      </c>
    </row>
    <row r="123" spans="10:15" x14ac:dyDescent="0.2">
      <c r="J123" s="54">
        <f t="shared" si="11"/>
        <v>116</v>
      </c>
      <c r="K123" s="55">
        <f t="shared" si="6"/>
        <v>1832.1740803304024</v>
      </c>
      <c r="L123" s="52">
        <f t="shared" si="7"/>
        <v>732.3268454037775</v>
      </c>
      <c r="M123" s="52">
        <f t="shared" si="8"/>
        <v>1099.8472349266249</v>
      </c>
      <c r="N123" s="52">
        <f t="shared" si="9"/>
        <v>143492.46245335578</v>
      </c>
      <c r="O123" s="52">
        <f t="shared" si="10"/>
        <v>292560.26913502958</v>
      </c>
    </row>
    <row r="124" spans="10:15" x14ac:dyDescent="0.2">
      <c r="J124" s="54">
        <f t="shared" si="11"/>
        <v>117</v>
      </c>
      <c r="K124" s="55">
        <f t="shared" si="6"/>
        <v>1832.1740803304024</v>
      </c>
      <c r="L124" s="52">
        <f t="shared" si="7"/>
        <v>735.07307107404154</v>
      </c>
      <c r="M124" s="52">
        <f t="shared" si="8"/>
        <v>1097.1010092563608</v>
      </c>
      <c r="N124" s="52">
        <f t="shared" si="9"/>
        <v>144589.56346261213</v>
      </c>
      <c r="O124" s="52">
        <f t="shared" si="10"/>
        <v>291825.19606395555</v>
      </c>
    </row>
    <row r="125" spans="10:15" x14ac:dyDescent="0.2">
      <c r="J125" s="54">
        <f t="shared" si="11"/>
        <v>118</v>
      </c>
      <c r="K125" s="55">
        <f t="shared" si="6"/>
        <v>1832.1740803304024</v>
      </c>
      <c r="L125" s="52">
        <f t="shared" si="7"/>
        <v>737.829595090569</v>
      </c>
      <c r="M125" s="52">
        <f t="shared" si="8"/>
        <v>1094.3444852398334</v>
      </c>
      <c r="N125" s="52">
        <f t="shared" si="9"/>
        <v>145683.90794785196</v>
      </c>
      <c r="O125" s="52">
        <f t="shared" si="10"/>
        <v>291087.36646886496</v>
      </c>
    </row>
    <row r="126" spans="10:15" x14ac:dyDescent="0.2">
      <c r="J126" s="54">
        <f t="shared" si="11"/>
        <v>119</v>
      </c>
      <c r="K126" s="55">
        <f t="shared" si="6"/>
        <v>1832.1740803304024</v>
      </c>
      <c r="L126" s="52">
        <f t="shared" si="7"/>
        <v>740.59645607215884</v>
      </c>
      <c r="M126" s="52">
        <f t="shared" si="8"/>
        <v>1091.5776242582435</v>
      </c>
      <c r="N126" s="52">
        <f t="shared" si="9"/>
        <v>146775.48557211019</v>
      </c>
      <c r="O126" s="52">
        <f t="shared" si="10"/>
        <v>290346.77001279278</v>
      </c>
    </row>
    <row r="127" spans="10:15" x14ac:dyDescent="0.2">
      <c r="J127" s="54">
        <f t="shared" si="11"/>
        <v>120</v>
      </c>
      <c r="K127" s="55">
        <f t="shared" si="6"/>
        <v>1832.1740803304024</v>
      </c>
      <c r="L127" s="52">
        <f t="shared" si="7"/>
        <v>743.37369278242954</v>
      </c>
      <c r="M127" s="52">
        <f t="shared" si="8"/>
        <v>1088.8003875479728</v>
      </c>
      <c r="N127" s="52">
        <f t="shared" si="9"/>
        <v>147864.28595965815</v>
      </c>
      <c r="O127" s="52">
        <f t="shared" si="10"/>
        <v>289603.39632001036</v>
      </c>
    </row>
    <row r="128" spans="10:15" x14ac:dyDescent="0.2">
      <c r="J128" s="54">
        <f t="shared" si="11"/>
        <v>121</v>
      </c>
      <c r="K128" s="55">
        <f t="shared" si="6"/>
        <v>1832.1740803304024</v>
      </c>
      <c r="L128" s="52">
        <f t="shared" si="7"/>
        <v>746.16134413036366</v>
      </c>
      <c r="M128" s="52">
        <f t="shared" si="8"/>
        <v>1086.0127362000387</v>
      </c>
      <c r="N128" s="52">
        <f t="shared" si="9"/>
        <v>148950.29869585819</v>
      </c>
      <c r="O128" s="52">
        <f t="shared" si="10"/>
        <v>288857.23497588001</v>
      </c>
    </row>
    <row r="129" spans="10:15" x14ac:dyDescent="0.2">
      <c r="J129" s="54">
        <f t="shared" si="11"/>
        <v>122</v>
      </c>
      <c r="K129" s="55">
        <f t="shared" si="6"/>
        <v>1832.1740803304024</v>
      </c>
      <c r="L129" s="52">
        <f t="shared" si="7"/>
        <v>748.95944917085239</v>
      </c>
      <c r="M129" s="52">
        <f t="shared" si="8"/>
        <v>1083.21463115955</v>
      </c>
      <c r="N129" s="52">
        <f t="shared" si="9"/>
        <v>150033.51332701775</v>
      </c>
      <c r="O129" s="52">
        <f t="shared" si="10"/>
        <v>288108.27552670916</v>
      </c>
    </row>
    <row r="130" spans="10:15" x14ac:dyDescent="0.2">
      <c r="J130" s="54">
        <f t="shared" si="11"/>
        <v>123</v>
      </c>
      <c r="K130" s="55">
        <f t="shared" si="6"/>
        <v>1832.1740803304024</v>
      </c>
      <c r="L130" s="52">
        <f t="shared" si="7"/>
        <v>751.76804710524311</v>
      </c>
      <c r="M130" s="52">
        <f t="shared" si="8"/>
        <v>1080.4060332251593</v>
      </c>
      <c r="N130" s="52">
        <f t="shared" si="9"/>
        <v>151113.9193602429</v>
      </c>
      <c r="O130" s="52">
        <f t="shared" si="10"/>
        <v>287356.50747960393</v>
      </c>
    </row>
    <row r="131" spans="10:15" x14ac:dyDescent="0.2">
      <c r="J131" s="54">
        <f t="shared" si="11"/>
        <v>124</v>
      </c>
      <c r="K131" s="55">
        <f t="shared" si="6"/>
        <v>1832.1740803304024</v>
      </c>
      <c r="L131" s="52">
        <f t="shared" si="7"/>
        <v>754.58717728188776</v>
      </c>
      <c r="M131" s="52">
        <f t="shared" si="8"/>
        <v>1077.5869030485146</v>
      </c>
      <c r="N131" s="52">
        <f t="shared" si="9"/>
        <v>152191.50626329141</v>
      </c>
      <c r="O131" s="52">
        <f t="shared" si="10"/>
        <v>286601.92030232202</v>
      </c>
    </row>
    <row r="132" spans="10:15" x14ac:dyDescent="0.2">
      <c r="J132" s="54">
        <f t="shared" si="11"/>
        <v>125</v>
      </c>
      <c r="K132" s="55">
        <f t="shared" si="6"/>
        <v>1832.1740803304024</v>
      </c>
      <c r="L132" s="52">
        <f t="shared" si="7"/>
        <v>757.41687919669494</v>
      </c>
      <c r="M132" s="52">
        <f t="shared" si="8"/>
        <v>1074.7572011337074</v>
      </c>
      <c r="N132" s="52">
        <f t="shared" si="9"/>
        <v>153266.26346442511</v>
      </c>
      <c r="O132" s="52">
        <f t="shared" si="10"/>
        <v>285844.50342312531</v>
      </c>
    </row>
    <row r="133" spans="10:15" x14ac:dyDescent="0.2">
      <c r="J133" s="54">
        <f t="shared" si="11"/>
        <v>126</v>
      </c>
      <c r="K133" s="55">
        <f t="shared" si="6"/>
        <v>1832.1740803304024</v>
      </c>
      <c r="L133" s="52">
        <f t="shared" si="7"/>
        <v>760.2571924936824</v>
      </c>
      <c r="M133" s="52">
        <f t="shared" si="8"/>
        <v>1071.91688783672</v>
      </c>
      <c r="N133" s="52">
        <f t="shared" si="9"/>
        <v>154338.18035226181</v>
      </c>
      <c r="O133" s="52">
        <f t="shared" si="10"/>
        <v>285084.2462306316</v>
      </c>
    </row>
    <row r="134" spans="10:15" x14ac:dyDescent="0.2">
      <c r="J134" s="54">
        <f t="shared" si="11"/>
        <v>127</v>
      </c>
      <c r="K134" s="55">
        <f t="shared" si="6"/>
        <v>1832.1740803304024</v>
      </c>
      <c r="L134" s="52">
        <f t="shared" si="7"/>
        <v>763.10815696553391</v>
      </c>
      <c r="M134" s="52">
        <f t="shared" si="8"/>
        <v>1069.0659233648685</v>
      </c>
      <c r="N134" s="52">
        <f t="shared" si="9"/>
        <v>155407.24627562668</v>
      </c>
      <c r="O134" s="52">
        <f t="shared" si="10"/>
        <v>284321.13807366608</v>
      </c>
    </row>
    <row r="135" spans="10:15" x14ac:dyDescent="0.2">
      <c r="J135" s="54">
        <f t="shared" si="11"/>
        <v>128</v>
      </c>
      <c r="K135" s="55">
        <f t="shared" si="6"/>
        <v>1832.1740803304024</v>
      </c>
      <c r="L135" s="52">
        <f t="shared" si="7"/>
        <v>765.96981255415471</v>
      </c>
      <c r="M135" s="52">
        <f t="shared" si="8"/>
        <v>1066.2042677762477</v>
      </c>
      <c r="N135" s="52">
        <f t="shared" si="9"/>
        <v>156473.45054340293</v>
      </c>
      <c r="O135" s="52">
        <f t="shared" si="10"/>
        <v>283555.16826111195</v>
      </c>
    </row>
    <row r="136" spans="10:15" x14ac:dyDescent="0.2">
      <c r="J136" s="54">
        <f t="shared" si="11"/>
        <v>129</v>
      </c>
      <c r="K136" s="55">
        <f t="shared" ref="K136:K199" si="12">IF(($C$9+1&gt;J136), $C$12, 0)</f>
        <v>1832.1740803304024</v>
      </c>
      <c r="L136" s="52">
        <f t="shared" ref="L136:L199" si="13">K136-M136</f>
        <v>768.84219935123269</v>
      </c>
      <c r="M136" s="52">
        <f t="shared" ref="M136:M199" si="14">O135*$C$10</f>
        <v>1063.3318809791697</v>
      </c>
      <c r="N136" s="52">
        <f t="shared" ref="N136:N199" si="15">N135+M136</f>
        <v>157536.78242438211</v>
      </c>
      <c r="O136" s="52">
        <f t="shared" ref="O136:O199" si="16">O135-L136</f>
        <v>282786.32606176072</v>
      </c>
    </row>
    <row r="137" spans="10:15" x14ac:dyDescent="0.2">
      <c r="J137" s="54">
        <f t="shared" si="11"/>
        <v>130</v>
      </c>
      <c r="K137" s="55">
        <f t="shared" si="12"/>
        <v>1832.1740803304024</v>
      </c>
      <c r="L137" s="52">
        <f t="shared" si="13"/>
        <v>771.72535759879975</v>
      </c>
      <c r="M137" s="52">
        <f t="shared" si="14"/>
        <v>1060.4487227316026</v>
      </c>
      <c r="N137" s="52">
        <f t="shared" si="15"/>
        <v>158597.23114711372</v>
      </c>
      <c r="O137" s="52">
        <f t="shared" si="16"/>
        <v>282014.60070416192</v>
      </c>
    </row>
    <row r="138" spans="10:15" x14ac:dyDescent="0.2">
      <c r="J138" s="54">
        <f t="shared" si="11"/>
        <v>131</v>
      </c>
      <c r="K138" s="55">
        <f t="shared" si="12"/>
        <v>1832.1740803304024</v>
      </c>
      <c r="L138" s="52">
        <f t="shared" si="13"/>
        <v>774.61932768979523</v>
      </c>
      <c r="M138" s="52">
        <f t="shared" si="14"/>
        <v>1057.5547526406071</v>
      </c>
      <c r="N138" s="52">
        <f t="shared" si="15"/>
        <v>159654.78589975432</v>
      </c>
      <c r="O138" s="52">
        <f t="shared" si="16"/>
        <v>281239.9813764721</v>
      </c>
    </row>
    <row r="139" spans="10:15" x14ac:dyDescent="0.2">
      <c r="J139" s="54">
        <f t="shared" si="11"/>
        <v>132</v>
      </c>
      <c r="K139" s="55">
        <f t="shared" si="12"/>
        <v>1832.1740803304024</v>
      </c>
      <c r="L139" s="52">
        <f t="shared" si="13"/>
        <v>777.5241501686321</v>
      </c>
      <c r="M139" s="52">
        <f t="shared" si="14"/>
        <v>1054.6499301617703</v>
      </c>
      <c r="N139" s="52">
        <f t="shared" si="15"/>
        <v>160709.4358299161</v>
      </c>
      <c r="O139" s="52">
        <f t="shared" si="16"/>
        <v>280462.45722630346</v>
      </c>
    </row>
    <row r="140" spans="10:15" x14ac:dyDescent="0.2">
      <c r="J140" s="54">
        <f t="shared" si="11"/>
        <v>133</v>
      </c>
      <c r="K140" s="55">
        <f t="shared" si="12"/>
        <v>1832.1740803304024</v>
      </c>
      <c r="L140" s="52">
        <f t="shared" si="13"/>
        <v>780.43986573176448</v>
      </c>
      <c r="M140" s="52">
        <f t="shared" si="14"/>
        <v>1051.7342145986379</v>
      </c>
      <c r="N140" s="52">
        <f t="shared" si="15"/>
        <v>161761.17004451473</v>
      </c>
      <c r="O140" s="52">
        <f t="shared" si="16"/>
        <v>279682.01736057171</v>
      </c>
    </row>
    <row r="141" spans="10:15" x14ac:dyDescent="0.2">
      <c r="J141" s="54">
        <f t="shared" si="11"/>
        <v>134</v>
      </c>
      <c r="K141" s="55">
        <f t="shared" si="12"/>
        <v>1832.1740803304024</v>
      </c>
      <c r="L141" s="52">
        <f t="shared" si="13"/>
        <v>783.36651522825855</v>
      </c>
      <c r="M141" s="52">
        <f t="shared" si="14"/>
        <v>1048.8075651021438</v>
      </c>
      <c r="N141" s="52">
        <f t="shared" si="15"/>
        <v>162809.97760961688</v>
      </c>
      <c r="O141" s="52">
        <f t="shared" si="16"/>
        <v>278898.65084534348</v>
      </c>
    </row>
    <row r="142" spans="10:15" x14ac:dyDescent="0.2">
      <c r="J142" s="54">
        <f t="shared" si="11"/>
        <v>135</v>
      </c>
      <c r="K142" s="55">
        <f t="shared" si="12"/>
        <v>1832.1740803304024</v>
      </c>
      <c r="L142" s="52">
        <f t="shared" si="13"/>
        <v>786.3041396603644</v>
      </c>
      <c r="M142" s="52">
        <f t="shared" si="14"/>
        <v>1045.869940670038</v>
      </c>
      <c r="N142" s="52">
        <f t="shared" si="15"/>
        <v>163855.84755028691</v>
      </c>
      <c r="O142" s="52">
        <f t="shared" si="16"/>
        <v>278112.3467056831</v>
      </c>
    </row>
    <row r="143" spans="10:15" x14ac:dyDescent="0.2">
      <c r="J143" s="54">
        <f t="shared" si="11"/>
        <v>136</v>
      </c>
      <c r="K143" s="55">
        <f t="shared" si="12"/>
        <v>1832.1740803304024</v>
      </c>
      <c r="L143" s="52">
        <f t="shared" si="13"/>
        <v>789.25278018409085</v>
      </c>
      <c r="M143" s="52">
        <f t="shared" si="14"/>
        <v>1042.9213001463115</v>
      </c>
      <c r="N143" s="52">
        <f t="shared" si="15"/>
        <v>164898.76885043323</v>
      </c>
      <c r="O143" s="52">
        <f t="shared" si="16"/>
        <v>277323.09392549901</v>
      </c>
    </row>
    <row r="144" spans="10:15" x14ac:dyDescent="0.2">
      <c r="J144" s="54">
        <f t="shared" si="11"/>
        <v>137</v>
      </c>
      <c r="K144" s="55">
        <f t="shared" si="12"/>
        <v>1832.1740803304024</v>
      </c>
      <c r="L144" s="52">
        <f t="shared" si="13"/>
        <v>792.21247810978116</v>
      </c>
      <c r="M144" s="52">
        <f t="shared" si="14"/>
        <v>1039.9616022206212</v>
      </c>
      <c r="N144" s="52">
        <f t="shared" si="15"/>
        <v>165938.73045265386</v>
      </c>
      <c r="O144" s="52">
        <f t="shared" si="16"/>
        <v>276530.8814473892</v>
      </c>
    </row>
    <row r="145" spans="10:15" x14ac:dyDescent="0.2">
      <c r="J145" s="54">
        <f t="shared" si="11"/>
        <v>138</v>
      </c>
      <c r="K145" s="55">
        <f t="shared" si="12"/>
        <v>1832.1740803304024</v>
      </c>
      <c r="L145" s="52">
        <f t="shared" si="13"/>
        <v>795.18327490269303</v>
      </c>
      <c r="M145" s="52">
        <f t="shared" si="14"/>
        <v>1036.9908054277093</v>
      </c>
      <c r="N145" s="52">
        <f t="shared" si="15"/>
        <v>166975.72125808158</v>
      </c>
      <c r="O145" s="52">
        <f t="shared" si="16"/>
        <v>275735.6981724865</v>
      </c>
    </row>
    <row r="146" spans="10:15" x14ac:dyDescent="0.2">
      <c r="J146" s="54">
        <f t="shared" si="11"/>
        <v>139</v>
      </c>
      <c r="K146" s="55">
        <f t="shared" si="12"/>
        <v>1832.1740803304024</v>
      </c>
      <c r="L146" s="52">
        <f t="shared" si="13"/>
        <v>798.16521218357798</v>
      </c>
      <c r="M146" s="52">
        <f t="shared" si="14"/>
        <v>1034.0088681468244</v>
      </c>
      <c r="N146" s="52">
        <f t="shared" si="15"/>
        <v>168009.73012622842</v>
      </c>
      <c r="O146" s="52">
        <f t="shared" si="16"/>
        <v>274937.53296030295</v>
      </c>
    </row>
    <row r="147" spans="10:15" x14ac:dyDescent="0.2">
      <c r="J147" s="54">
        <f t="shared" si="11"/>
        <v>140</v>
      </c>
      <c r="K147" s="55">
        <f t="shared" si="12"/>
        <v>1832.1740803304024</v>
      </c>
      <c r="L147" s="52">
        <f t="shared" si="13"/>
        <v>801.15833172926637</v>
      </c>
      <c r="M147" s="52">
        <f t="shared" si="14"/>
        <v>1031.015748601136</v>
      </c>
      <c r="N147" s="52">
        <f t="shared" si="15"/>
        <v>169040.74587482956</v>
      </c>
      <c r="O147" s="52">
        <f t="shared" si="16"/>
        <v>274136.37462857371</v>
      </c>
    </row>
    <row r="148" spans="10:15" x14ac:dyDescent="0.2">
      <c r="J148" s="54">
        <f t="shared" si="11"/>
        <v>141</v>
      </c>
      <c r="K148" s="55">
        <f t="shared" si="12"/>
        <v>1832.1740803304024</v>
      </c>
      <c r="L148" s="52">
        <f t="shared" si="13"/>
        <v>804.16267547325106</v>
      </c>
      <c r="M148" s="52">
        <f t="shared" si="14"/>
        <v>1028.0114048571513</v>
      </c>
      <c r="N148" s="52">
        <f t="shared" si="15"/>
        <v>170068.75727968672</v>
      </c>
      <c r="O148" s="52">
        <f t="shared" si="16"/>
        <v>273332.21195310046</v>
      </c>
    </row>
    <row r="149" spans="10:15" x14ac:dyDescent="0.2">
      <c r="J149" s="54">
        <f t="shared" si="11"/>
        <v>142</v>
      </c>
      <c r="K149" s="55">
        <f t="shared" si="12"/>
        <v>1832.1740803304024</v>
      </c>
      <c r="L149" s="52">
        <f t="shared" si="13"/>
        <v>807.17828550627564</v>
      </c>
      <c r="M149" s="52">
        <f t="shared" si="14"/>
        <v>1024.9957948241267</v>
      </c>
      <c r="N149" s="52">
        <f t="shared" si="15"/>
        <v>171093.75307451084</v>
      </c>
      <c r="O149" s="52">
        <f t="shared" si="16"/>
        <v>272525.03366759419</v>
      </c>
    </row>
    <row r="150" spans="10:15" x14ac:dyDescent="0.2">
      <c r="J150" s="54">
        <f t="shared" si="11"/>
        <v>143</v>
      </c>
      <c r="K150" s="55">
        <f t="shared" si="12"/>
        <v>1832.1740803304024</v>
      </c>
      <c r="L150" s="52">
        <f t="shared" si="13"/>
        <v>810.20520407692413</v>
      </c>
      <c r="M150" s="52">
        <f t="shared" si="14"/>
        <v>1021.9688762534782</v>
      </c>
      <c r="N150" s="52">
        <f t="shared" si="15"/>
        <v>172115.7219507643</v>
      </c>
      <c r="O150" s="52">
        <f t="shared" si="16"/>
        <v>271714.82846351725</v>
      </c>
    </row>
    <row r="151" spans="10:15" x14ac:dyDescent="0.2">
      <c r="J151" s="54">
        <f t="shared" si="11"/>
        <v>144</v>
      </c>
      <c r="K151" s="55">
        <f t="shared" si="12"/>
        <v>1832.1740803304024</v>
      </c>
      <c r="L151" s="52">
        <f t="shared" si="13"/>
        <v>813.24347359221269</v>
      </c>
      <c r="M151" s="52">
        <f t="shared" si="14"/>
        <v>1018.9306067381897</v>
      </c>
      <c r="N151" s="52">
        <f t="shared" si="15"/>
        <v>173134.6525575025</v>
      </c>
      <c r="O151" s="52">
        <f t="shared" si="16"/>
        <v>270901.58498992503</v>
      </c>
    </row>
    <row r="152" spans="10:15" x14ac:dyDescent="0.2">
      <c r="J152" s="54">
        <f t="shared" si="11"/>
        <v>145</v>
      </c>
      <c r="K152" s="55">
        <f t="shared" si="12"/>
        <v>1832.1740803304024</v>
      </c>
      <c r="L152" s="52">
        <f t="shared" si="13"/>
        <v>816.29313661818355</v>
      </c>
      <c r="M152" s="52">
        <f t="shared" si="14"/>
        <v>1015.8809437122188</v>
      </c>
      <c r="N152" s="52">
        <f t="shared" si="15"/>
        <v>174150.53350121473</v>
      </c>
      <c r="O152" s="52">
        <f t="shared" si="16"/>
        <v>270085.29185330687</v>
      </c>
    </row>
    <row r="153" spans="10:15" x14ac:dyDescent="0.2">
      <c r="J153" s="54">
        <f t="shared" si="11"/>
        <v>146</v>
      </c>
      <c r="K153" s="55">
        <f t="shared" si="12"/>
        <v>1832.1740803304024</v>
      </c>
      <c r="L153" s="52">
        <f t="shared" si="13"/>
        <v>819.35423588050162</v>
      </c>
      <c r="M153" s="52">
        <f t="shared" si="14"/>
        <v>1012.8198444499008</v>
      </c>
      <c r="N153" s="52">
        <f t="shared" si="15"/>
        <v>175163.35334566463</v>
      </c>
      <c r="O153" s="52">
        <f t="shared" si="16"/>
        <v>269265.93761742639</v>
      </c>
    </row>
    <row r="154" spans="10:15" x14ac:dyDescent="0.2">
      <c r="J154" s="54">
        <f t="shared" si="11"/>
        <v>147</v>
      </c>
      <c r="K154" s="55">
        <f t="shared" si="12"/>
        <v>1832.1740803304024</v>
      </c>
      <c r="L154" s="52">
        <f t="shared" si="13"/>
        <v>822.42681426505351</v>
      </c>
      <c r="M154" s="52">
        <f t="shared" si="14"/>
        <v>1009.7472660653489</v>
      </c>
      <c r="N154" s="52">
        <f t="shared" si="15"/>
        <v>176173.10061172998</v>
      </c>
      <c r="O154" s="52">
        <f t="shared" si="16"/>
        <v>268443.51080316136</v>
      </c>
    </row>
    <row r="155" spans="10:15" x14ac:dyDescent="0.2">
      <c r="J155" s="54">
        <f t="shared" si="11"/>
        <v>148</v>
      </c>
      <c r="K155" s="55">
        <f t="shared" si="12"/>
        <v>1832.1740803304024</v>
      </c>
      <c r="L155" s="52">
        <f t="shared" si="13"/>
        <v>825.51091481854735</v>
      </c>
      <c r="M155" s="52">
        <f t="shared" si="14"/>
        <v>1006.663165511855</v>
      </c>
      <c r="N155" s="52">
        <f t="shared" si="15"/>
        <v>177179.76377724184</v>
      </c>
      <c r="O155" s="52">
        <f t="shared" si="16"/>
        <v>267617.99988834281</v>
      </c>
    </row>
    <row r="156" spans="10:15" x14ac:dyDescent="0.2">
      <c r="J156" s="54">
        <f t="shared" si="11"/>
        <v>149</v>
      </c>
      <c r="K156" s="55">
        <f t="shared" si="12"/>
        <v>1832.1740803304024</v>
      </c>
      <c r="L156" s="52">
        <f t="shared" si="13"/>
        <v>828.60658074911692</v>
      </c>
      <c r="M156" s="52">
        <f t="shared" si="14"/>
        <v>1003.5674995812855</v>
      </c>
      <c r="N156" s="52">
        <f t="shared" si="15"/>
        <v>178183.33127682313</v>
      </c>
      <c r="O156" s="52">
        <f t="shared" si="16"/>
        <v>266789.39330759371</v>
      </c>
    </row>
    <row r="157" spans="10:15" x14ac:dyDescent="0.2">
      <c r="J157" s="54">
        <f t="shared" si="11"/>
        <v>150</v>
      </c>
      <c r="K157" s="55">
        <f t="shared" si="12"/>
        <v>1832.1740803304024</v>
      </c>
      <c r="L157" s="52">
        <f t="shared" si="13"/>
        <v>831.71385542692599</v>
      </c>
      <c r="M157" s="52">
        <f t="shared" si="14"/>
        <v>1000.4602249034764</v>
      </c>
      <c r="N157" s="52">
        <f t="shared" si="15"/>
        <v>179183.79150172661</v>
      </c>
      <c r="O157" s="52">
        <f t="shared" si="16"/>
        <v>265957.67945216678</v>
      </c>
    </row>
    <row r="158" spans="10:15" x14ac:dyDescent="0.2">
      <c r="J158" s="54">
        <f t="shared" si="11"/>
        <v>151</v>
      </c>
      <c r="K158" s="55">
        <f t="shared" si="12"/>
        <v>1832.1740803304024</v>
      </c>
      <c r="L158" s="52">
        <f t="shared" si="13"/>
        <v>834.83278238477703</v>
      </c>
      <c r="M158" s="52">
        <f t="shared" si="14"/>
        <v>997.34129794562534</v>
      </c>
      <c r="N158" s="52">
        <f t="shared" si="15"/>
        <v>180181.13279967222</v>
      </c>
      <c r="O158" s="52">
        <f t="shared" si="16"/>
        <v>265122.84666978201</v>
      </c>
    </row>
    <row r="159" spans="10:15" x14ac:dyDescent="0.2">
      <c r="J159" s="54">
        <f t="shared" si="11"/>
        <v>152</v>
      </c>
      <c r="K159" s="55">
        <f t="shared" si="12"/>
        <v>1832.1740803304024</v>
      </c>
      <c r="L159" s="52">
        <f t="shared" si="13"/>
        <v>837.96340531871988</v>
      </c>
      <c r="M159" s="52">
        <f t="shared" si="14"/>
        <v>994.2106750116825</v>
      </c>
      <c r="N159" s="52">
        <f t="shared" si="15"/>
        <v>181175.3434746839</v>
      </c>
      <c r="O159" s="52">
        <f t="shared" si="16"/>
        <v>264284.88326446328</v>
      </c>
    </row>
    <row r="160" spans="10:15" x14ac:dyDescent="0.2">
      <c r="J160" s="54">
        <f t="shared" si="11"/>
        <v>153</v>
      </c>
      <c r="K160" s="55">
        <f t="shared" si="12"/>
        <v>1832.1740803304024</v>
      </c>
      <c r="L160" s="52">
        <f t="shared" si="13"/>
        <v>841.10576808866517</v>
      </c>
      <c r="M160" s="52">
        <f t="shared" si="14"/>
        <v>991.0683122417372</v>
      </c>
      <c r="N160" s="52">
        <f t="shared" si="15"/>
        <v>182166.41178692563</v>
      </c>
      <c r="O160" s="52">
        <f t="shared" si="16"/>
        <v>263443.77749637462</v>
      </c>
    </row>
    <row r="161" spans="10:15" x14ac:dyDescent="0.2">
      <c r="J161" s="54">
        <f t="shared" si="11"/>
        <v>154</v>
      </c>
      <c r="K161" s="55">
        <f t="shared" si="12"/>
        <v>1832.1740803304024</v>
      </c>
      <c r="L161" s="52">
        <f t="shared" si="13"/>
        <v>844.25991471899761</v>
      </c>
      <c r="M161" s="52">
        <f t="shared" si="14"/>
        <v>987.91416561140477</v>
      </c>
      <c r="N161" s="52">
        <f t="shared" si="15"/>
        <v>183154.32595253704</v>
      </c>
      <c r="O161" s="52">
        <f t="shared" si="16"/>
        <v>262599.51758165564</v>
      </c>
    </row>
    <row r="162" spans="10:15" x14ac:dyDescent="0.2">
      <c r="J162" s="54">
        <f t="shared" si="11"/>
        <v>155</v>
      </c>
      <c r="K162" s="55">
        <f t="shared" si="12"/>
        <v>1832.1740803304024</v>
      </c>
      <c r="L162" s="52">
        <f t="shared" si="13"/>
        <v>847.42588939919369</v>
      </c>
      <c r="M162" s="52">
        <f t="shared" si="14"/>
        <v>984.74819093120868</v>
      </c>
      <c r="N162" s="52">
        <f t="shared" si="15"/>
        <v>184139.07414346826</v>
      </c>
      <c r="O162" s="52">
        <f t="shared" si="16"/>
        <v>261752.09169225645</v>
      </c>
    </row>
    <row r="163" spans="10:15" x14ac:dyDescent="0.2">
      <c r="J163" s="54">
        <f t="shared" si="11"/>
        <v>156</v>
      </c>
      <c r="K163" s="55">
        <f t="shared" si="12"/>
        <v>1832.1740803304024</v>
      </c>
      <c r="L163" s="52">
        <f t="shared" si="13"/>
        <v>850.60373648444067</v>
      </c>
      <c r="M163" s="52">
        <f t="shared" si="14"/>
        <v>981.5703438459617</v>
      </c>
      <c r="N163" s="52">
        <f t="shared" si="15"/>
        <v>185120.64448731422</v>
      </c>
      <c r="O163" s="52">
        <f t="shared" si="16"/>
        <v>260901.487955772</v>
      </c>
    </row>
    <row r="164" spans="10:15" x14ac:dyDescent="0.2">
      <c r="J164" s="54">
        <f t="shared" si="11"/>
        <v>157</v>
      </c>
      <c r="K164" s="55">
        <f t="shared" si="12"/>
        <v>1832.1740803304024</v>
      </c>
      <c r="L164" s="52">
        <f t="shared" si="13"/>
        <v>853.79350049625737</v>
      </c>
      <c r="M164" s="52">
        <f t="shared" si="14"/>
        <v>978.38057983414501</v>
      </c>
      <c r="N164" s="52">
        <f t="shared" si="15"/>
        <v>186099.02506714835</v>
      </c>
      <c r="O164" s="52">
        <f t="shared" si="16"/>
        <v>260047.69445527575</v>
      </c>
    </row>
    <row r="165" spans="10:15" x14ac:dyDescent="0.2">
      <c r="J165" s="54">
        <f t="shared" si="11"/>
        <v>158</v>
      </c>
      <c r="K165" s="55">
        <f t="shared" si="12"/>
        <v>1832.1740803304024</v>
      </c>
      <c r="L165" s="52">
        <f t="shared" si="13"/>
        <v>856.9952261231183</v>
      </c>
      <c r="M165" s="52">
        <f t="shared" si="14"/>
        <v>975.17885420728408</v>
      </c>
      <c r="N165" s="52">
        <f t="shared" si="15"/>
        <v>187074.20392135563</v>
      </c>
      <c r="O165" s="52">
        <f t="shared" si="16"/>
        <v>259190.69922915264</v>
      </c>
    </row>
    <row r="166" spans="10:15" x14ac:dyDescent="0.2">
      <c r="J166" s="54">
        <f t="shared" ref="J166:J229" si="17">J165+1</f>
        <v>159</v>
      </c>
      <c r="K166" s="55">
        <f t="shared" si="12"/>
        <v>1832.1740803304024</v>
      </c>
      <c r="L166" s="52">
        <f t="shared" si="13"/>
        <v>860.20895822108002</v>
      </c>
      <c r="M166" s="52">
        <f t="shared" si="14"/>
        <v>971.96512210932235</v>
      </c>
      <c r="N166" s="52">
        <f t="shared" si="15"/>
        <v>188046.16904346494</v>
      </c>
      <c r="O166" s="52">
        <f t="shared" si="16"/>
        <v>258330.49027093156</v>
      </c>
    </row>
    <row r="167" spans="10:15" x14ac:dyDescent="0.2">
      <c r="J167" s="54">
        <f t="shared" si="17"/>
        <v>160</v>
      </c>
      <c r="K167" s="55">
        <f t="shared" si="12"/>
        <v>1832.1740803304024</v>
      </c>
      <c r="L167" s="52">
        <f t="shared" si="13"/>
        <v>863.43474181440899</v>
      </c>
      <c r="M167" s="52">
        <f t="shared" si="14"/>
        <v>968.73933851599338</v>
      </c>
      <c r="N167" s="52">
        <f t="shared" si="15"/>
        <v>189014.90838198093</v>
      </c>
      <c r="O167" s="52">
        <f t="shared" si="16"/>
        <v>257467.05552911715</v>
      </c>
    </row>
    <row r="168" spans="10:15" x14ac:dyDescent="0.2">
      <c r="J168" s="54">
        <f t="shared" si="17"/>
        <v>161</v>
      </c>
      <c r="K168" s="55">
        <f t="shared" si="12"/>
        <v>1832.1740803304024</v>
      </c>
      <c r="L168" s="52">
        <f t="shared" si="13"/>
        <v>866.6726220962131</v>
      </c>
      <c r="M168" s="52">
        <f t="shared" si="14"/>
        <v>965.50145823418927</v>
      </c>
      <c r="N168" s="52">
        <f t="shared" si="15"/>
        <v>189980.40984021511</v>
      </c>
      <c r="O168" s="52">
        <f t="shared" si="16"/>
        <v>256600.38290702095</v>
      </c>
    </row>
    <row r="169" spans="10:15" x14ac:dyDescent="0.2">
      <c r="J169" s="54">
        <f t="shared" si="17"/>
        <v>162</v>
      </c>
      <c r="K169" s="55">
        <f t="shared" si="12"/>
        <v>1832.1740803304024</v>
      </c>
      <c r="L169" s="52">
        <f t="shared" si="13"/>
        <v>869.9226444290739</v>
      </c>
      <c r="M169" s="52">
        <f t="shared" si="14"/>
        <v>962.25143590132848</v>
      </c>
      <c r="N169" s="52">
        <f t="shared" si="15"/>
        <v>190942.66127611644</v>
      </c>
      <c r="O169" s="52">
        <f t="shared" si="16"/>
        <v>255730.46026259186</v>
      </c>
    </row>
    <row r="170" spans="10:15" x14ac:dyDescent="0.2">
      <c r="J170" s="54">
        <f t="shared" si="17"/>
        <v>163</v>
      </c>
      <c r="K170" s="55">
        <f t="shared" si="12"/>
        <v>1832.1740803304024</v>
      </c>
      <c r="L170" s="52">
        <f t="shared" si="13"/>
        <v>873.18485434568288</v>
      </c>
      <c r="M170" s="52">
        <f t="shared" si="14"/>
        <v>958.9892259847195</v>
      </c>
      <c r="N170" s="52">
        <f t="shared" si="15"/>
        <v>191901.65050210117</v>
      </c>
      <c r="O170" s="52">
        <f t="shared" si="16"/>
        <v>254857.27540824618</v>
      </c>
    </row>
    <row r="171" spans="10:15" x14ac:dyDescent="0.2">
      <c r="J171" s="54">
        <f t="shared" si="17"/>
        <v>164</v>
      </c>
      <c r="K171" s="55">
        <f t="shared" si="12"/>
        <v>1832.1740803304024</v>
      </c>
      <c r="L171" s="52">
        <f t="shared" si="13"/>
        <v>876.45929754947929</v>
      </c>
      <c r="M171" s="52">
        <f t="shared" si="14"/>
        <v>955.71478278092309</v>
      </c>
      <c r="N171" s="52">
        <f t="shared" si="15"/>
        <v>192857.36528488208</v>
      </c>
      <c r="O171" s="52">
        <f t="shared" si="16"/>
        <v>253980.8161106967</v>
      </c>
    </row>
    <row r="172" spans="10:15" x14ac:dyDescent="0.2">
      <c r="J172" s="54">
        <f t="shared" si="17"/>
        <v>165</v>
      </c>
      <c r="K172" s="55">
        <f t="shared" si="12"/>
        <v>1832.1740803304024</v>
      </c>
      <c r="L172" s="52">
        <f t="shared" si="13"/>
        <v>879.74601991528982</v>
      </c>
      <c r="M172" s="52">
        <f t="shared" si="14"/>
        <v>952.42806041511255</v>
      </c>
      <c r="N172" s="52">
        <f t="shared" si="15"/>
        <v>193809.79334529719</v>
      </c>
      <c r="O172" s="52">
        <f t="shared" si="16"/>
        <v>253101.0700907814</v>
      </c>
    </row>
    <row r="173" spans="10:15" x14ac:dyDescent="0.2">
      <c r="J173" s="54">
        <f t="shared" si="17"/>
        <v>166</v>
      </c>
      <c r="K173" s="55">
        <f t="shared" si="12"/>
        <v>1832.1740803304024</v>
      </c>
      <c r="L173" s="52">
        <f t="shared" si="13"/>
        <v>883.0450674899721</v>
      </c>
      <c r="M173" s="52">
        <f t="shared" si="14"/>
        <v>949.12901284043028</v>
      </c>
      <c r="N173" s="52">
        <f t="shared" si="15"/>
        <v>194758.92235813761</v>
      </c>
      <c r="O173" s="52">
        <f t="shared" si="16"/>
        <v>252218.02502329144</v>
      </c>
    </row>
    <row r="174" spans="10:15" x14ac:dyDescent="0.2">
      <c r="J174" s="54">
        <f t="shared" si="17"/>
        <v>167</v>
      </c>
      <c r="K174" s="55">
        <f t="shared" si="12"/>
        <v>1832.1740803304024</v>
      </c>
      <c r="L174" s="52">
        <f t="shared" si="13"/>
        <v>886.35648649305949</v>
      </c>
      <c r="M174" s="52">
        <f t="shared" si="14"/>
        <v>945.81759383734288</v>
      </c>
      <c r="N174" s="52">
        <f t="shared" si="15"/>
        <v>195704.73995197495</v>
      </c>
      <c r="O174" s="52">
        <f t="shared" si="16"/>
        <v>251331.66853679839</v>
      </c>
    </row>
    <row r="175" spans="10:15" x14ac:dyDescent="0.2">
      <c r="J175" s="54">
        <f t="shared" si="17"/>
        <v>168</v>
      </c>
      <c r="K175" s="55">
        <f t="shared" si="12"/>
        <v>1832.1740803304024</v>
      </c>
      <c r="L175" s="52">
        <f t="shared" si="13"/>
        <v>889.68032331740847</v>
      </c>
      <c r="M175" s="52">
        <f t="shared" si="14"/>
        <v>942.49375701299391</v>
      </c>
      <c r="N175" s="52">
        <f t="shared" si="15"/>
        <v>196647.23370898794</v>
      </c>
      <c r="O175" s="52">
        <f t="shared" si="16"/>
        <v>250441.98821348097</v>
      </c>
    </row>
    <row r="176" spans="10:15" x14ac:dyDescent="0.2">
      <c r="J176" s="54">
        <f t="shared" si="17"/>
        <v>169</v>
      </c>
      <c r="K176" s="55">
        <f t="shared" si="12"/>
        <v>1832.1740803304024</v>
      </c>
      <c r="L176" s="52">
        <f t="shared" si="13"/>
        <v>893.01662452984874</v>
      </c>
      <c r="M176" s="52">
        <f t="shared" si="14"/>
        <v>939.15745580055363</v>
      </c>
      <c r="N176" s="52">
        <f t="shared" si="15"/>
        <v>197586.39116478851</v>
      </c>
      <c r="O176" s="52">
        <f t="shared" si="16"/>
        <v>249548.97158895113</v>
      </c>
    </row>
    <row r="177" spans="10:15" x14ac:dyDescent="0.2">
      <c r="J177" s="54">
        <f t="shared" si="17"/>
        <v>170</v>
      </c>
      <c r="K177" s="55">
        <f t="shared" si="12"/>
        <v>1832.1740803304024</v>
      </c>
      <c r="L177" s="52">
        <f t="shared" si="13"/>
        <v>896.36543687183564</v>
      </c>
      <c r="M177" s="52">
        <f t="shared" si="14"/>
        <v>935.80864345856673</v>
      </c>
      <c r="N177" s="52">
        <f t="shared" si="15"/>
        <v>198522.19980824707</v>
      </c>
      <c r="O177" s="52">
        <f t="shared" si="16"/>
        <v>248652.6061520793</v>
      </c>
    </row>
    <row r="178" spans="10:15" x14ac:dyDescent="0.2">
      <c r="J178" s="54">
        <f t="shared" si="17"/>
        <v>171</v>
      </c>
      <c r="K178" s="55">
        <f t="shared" si="12"/>
        <v>1832.1740803304024</v>
      </c>
      <c r="L178" s="52">
        <f t="shared" si="13"/>
        <v>899.72680726010503</v>
      </c>
      <c r="M178" s="52">
        <f t="shared" si="14"/>
        <v>932.44727307029734</v>
      </c>
      <c r="N178" s="52">
        <f t="shared" si="15"/>
        <v>199454.64708131735</v>
      </c>
      <c r="O178" s="52">
        <f t="shared" si="16"/>
        <v>247752.8793448192</v>
      </c>
    </row>
    <row r="179" spans="10:15" x14ac:dyDescent="0.2">
      <c r="J179" s="54">
        <f t="shared" si="17"/>
        <v>172</v>
      </c>
      <c r="K179" s="55">
        <f t="shared" si="12"/>
        <v>1832.1740803304024</v>
      </c>
      <c r="L179" s="52">
        <f t="shared" si="13"/>
        <v>903.10078278733044</v>
      </c>
      <c r="M179" s="52">
        <f t="shared" si="14"/>
        <v>929.07329754307193</v>
      </c>
      <c r="N179" s="52">
        <f t="shared" si="15"/>
        <v>200383.72037886042</v>
      </c>
      <c r="O179" s="52">
        <f t="shared" si="16"/>
        <v>246849.77856203186</v>
      </c>
    </row>
    <row r="180" spans="10:15" x14ac:dyDescent="0.2">
      <c r="J180" s="54">
        <f t="shared" si="17"/>
        <v>173</v>
      </c>
      <c r="K180" s="55">
        <f t="shared" si="12"/>
        <v>1832.1740803304024</v>
      </c>
      <c r="L180" s="52">
        <f t="shared" si="13"/>
        <v>906.4874107227829</v>
      </c>
      <c r="M180" s="52">
        <f t="shared" si="14"/>
        <v>925.68666960761948</v>
      </c>
      <c r="N180" s="52">
        <f t="shared" si="15"/>
        <v>201309.40704846804</v>
      </c>
      <c r="O180" s="52">
        <f t="shared" si="16"/>
        <v>245943.29115130907</v>
      </c>
    </row>
    <row r="181" spans="10:15" x14ac:dyDescent="0.2">
      <c r="J181" s="54">
        <f t="shared" si="17"/>
        <v>174</v>
      </c>
      <c r="K181" s="55">
        <f t="shared" si="12"/>
        <v>1832.1740803304024</v>
      </c>
      <c r="L181" s="52">
        <f t="shared" si="13"/>
        <v>909.88673851299336</v>
      </c>
      <c r="M181" s="52">
        <f t="shared" si="14"/>
        <v>922.28734181740901</v>
      </c>
      <c r="N181" s="52">
        <f t="shared" si="15"/>
        <v>202231.69439028544</v>
      </c>
      <c r="O181" s="52">
        <f t="shared" si="16"/>
        <v>245033.40441279608</v>
      </c>
    </row>
    <row r="182" spans="10:15" x14ac:dyDescent="0.2">
      <c r="J182" s="54">
        <f t="shared" si="17"/>
        <v>175</v>
      </c>
      <c r="K182" s="55">
        <f t="shared" si="12"/>
        <v>1832.1740803304024</v>
      </c>
      <c r="L182" s="52">
        <f t="shared" si="13"/>
        <v>913.29881378241714</v>
      </c>
      <c r="M182" s="52">
        <f t="shared" si="14"/>
        <v>918.87526654798523</v>
      </c>
      <c r="N182" s="52">
        <f t="shared" si="15"/>
        <v>203150.56965683342</v>
      </c>
      <c r="O182" s="52">
        <f t="shared" si="16"/>
        <v>244120.10559901365</v>
      </c>
    </row>
    <row r="183" spans="10:15" x14ac:dyDescent="0.2">
      <c r="J183" s="54">
        <f t="shared" si="17"/>
        <v>176</v>
      </c>
      <c r="K183" s="55">
        <f t="shared" si="12"/>
        <v>1832.1740803304024</v>
      </c>
      <c r="L183" s="52">
        <f t="shared" si="13"/>
        <v>916.72368433410122</v>
      </c>
      <c r="M183" s="52">
        <f t="shared" si="14"/>
        <v>915.45039599630115</v>
      </c>
      <c r="N183" s="52">
        <f t="shared" si="15"/>
        <v>204066.02005282973</v>
      </c>
      <c r="O183" s="52">
        <f t="shared" si="16"/>
        <v>243203.38191467954</v>
      </c>
    </row>
    <row r="184" spans="10:15" x14ac:dyDescent="0.2">
      <c r="J184" s="54">
        <f t="shared" si="17"/>
        <v>177</v>
      </c>
      <c r="K184" s="55">
        <f t="shared" si="12"/>
        <v>1832.1740803304024</v>
      </c>
      <c r="L184" s="52">
        <f t="shared" si="13"/>
        <v>920.1613981503541</v>
      </c>
      <c r="M184" s="52">
        <f t="shared" si="14"/>
        <v>912.01268218004827</v>
      </c>
      <c r="N184" s="52">
        <f t="shared" si="15"/>
        <v>204978.03273500977</v>
      </c>
      <c r="O184" s="52">
        <f t="shared" si="16"/>
        <v>242283.2205165292</v>
      </c>
    </row>
    <row r="185" spans="10:15" x14ac:dyDescent="0.2">
      <c r="J185" s="54">
        <f t="shared" si="17"/>
        <v>178</v>
      </c>
      <c r="K185" s="55">
        <f t="shared" si="12"/>
        <v>1832.1740803304024</v>
      </c>
      <c r="L185" s="52">
        <f t="shared" si="13"/>
        <v>923.61200339341792</v>
      </c>
      <c r="M185" s="52">
        <f t="shared" si="14"/>
        <v>908.56207693698445</v>
      </c>
      <c r="N185" s="52">
        <f t="shared" si="15"/>
        <v>205886.59481194674</v>
      </c>
      <c r="O185" s="52">
        <f t="shared" si="16"/>
        <v>241359.60851313578</v>
      </c>
    </row>
    <row r="186" spans="10:15" x14ac:dyDescent="0.2">
      <c r="J186" s="54">
        <f t="shared" si="17"/>
        <v>179</v>
      </c>
      <c r="K186" s="55">
        <f t="shared" si="12"/>
        <v>1832.1740803304024</v>
      </c>
      <c r="L186" s="52">
        <f t="shared" si="13"/>
        <v>927.07554840614318</v>
      </c>
      <c r="M186" s="52">
        <f t="shared" si="14"/>
        <v>905.09853192425919</v>
      </c>
      <c r="N186" s="52">
        <f t="shared" si="15"/>
        <v>206791.69334387098</v>
      </c>
      <c r="O186" s="52">
        <f t="shared" si="16"/>
        <v>240432.53296472965</v>
      </c>
    </row>
    <row r="187" spans="10:15" x14ac:dyDescent="0.2">
      <c r="J187" s="54">
        <f t="shared" si="17"/>
        <v>180</v>
      </c>
      <c r="K187" s="55">
        <f t="shared" si="12"/>
        <v>1832.1740803304024</v>
      </c>
      <c r="L187" s="52">
        <f t="shared" si="13"/>
        <v>930.55208171266622</v>
      </c>
      <c r="M187" s="52">
        <f t="shared" si="14"/>
        <v>901.62199861773615</v>
      </c>
      <c r="N187" s="52">
        <f t="shared" si="15"/>
        <v>207693.31534248873</v>
      </c>
      <c r="O187" s="52">
        <f t="shared" si="16"/>
        <v>239501.98088301698</v>
      </c>
    </row>
    <row r="188" spans="10:15" x14ac:dyDescent="0.2">
      <c r="J188" s="54">
        <f t="shared" si="17"/>
        <v>181</v>
      </c>
      <c r="K188" s="55">
        <f t="shared" si="12"/>
        <v>1832.1740803304024</v>
      </c>
      <c r="L188" s="52">
        <f t="shared" si="13"/>
        <v>934.0416520190887</v>
      </c>
      <c r="M188" s="52">
        <f t="shared" si="14"/>
        <v>898.13242831131367</v>
      </c>
      <c r="N188" s="52">
        <f t="shared" si="15"/>
        <v>208591.44777080003</v>
      </c>
      <c r="O188" s="52">
        <f t="shared" si="16"/>
        <v>238567.9392309979</v>
      </c>
    </row>
    <row r="189" spans="10:15" x14ac:dyDescent="0.2">
      <c r="J189" s="54">
        <f t="shared" si="17"/>
        <v>182</v>
      </c>
      <c r="K189" s="55">
        <f t="shared" si="12"/>
        <v>1832.1740803304024</v>
      </c>
      <c r="L189" s="52">
        <f t="shared" si="13"/>
        <v>937.54430821416031</v>
      </c>
      <c r="M189" s="52">
        <f t="shared" si="14"/>
        <v>894.62977211624207</v>
      </c>
      <c r="N189" s="52">
        <f t="shared" si="15"/>
        <v>209486.07754291629</v>
      </c>
      <c r="O189" s="52">
        <f t="shared" si="16"/>
        <v>237630.39492278374</v>
      </c>
    </row>
    <row r="190" spans="10:15" x14ac:dyDescent="0.2">
      <c r="J190" s="54">
        <f t="shared" si="17"/>
        <v>183</v>
      </c>
      <c r="K190" s="55">
        <f t="shared" si="12"/>
        <v>1832.1740803304024</v>
      </c>
      <c r="L190" s="52">
        <f t="shared" si="13"/>
        <v>941.06009936996338</v>
      </c>
      <c r="M190" s="52">
        <f t="shared" si="14"/>
        <v>891.11398096043899</v>
      </c>
      <c r="N190" s="52">
        <f t="shared" si="15"/>
        <v>210377.19152387674</v>
      </c>
      <c r="O190" s="52">
        <f t="shared" si="16"/>
        <v>236689.33482341378</v>
      </c>
    </row>
    <row r="191" spans="10:15" x14ac:dyDescent="0.2">
      <c r="J191" s="54">
        <f t="shared" si="17"/>
        <v>184</v>
      </c>
      <c r="K191" s="55">
        <f t="shared" si="12"/>
        <v>1832.1740803304024</v>
      </c>
      <c r="L191" s="52">
        <f t="shared" si="13"/>
        <v>944.5890747426007</v>
      </c>
      <c r="M191" s="52">
        <f t="shared" si="14"/>
        <v>887.58500558780167</v>
      </c>
      <c r="N191" s="52">
        <f t="shared" si="15"/>
        <v>211264.77652946455</v>
      </c>
      <c r="O191" s="52">
        <f t="shared" si="16"/>
        <v>235744.74574867118</v>
      </c>
    </row>
    <row r="192" spans="10:15" x14ac:dyDescent="0.2">
      <c r="J192" s="54">
        <f t="shared" si="17"/>
        <v>185</v>
      </c>
      <c r="K192" s="55">
        <f t="shared" si="12"/>
        <v>1832.1740803304024</v>
      </c>
      <c r="L192" s="52">
        <f t="shared" si="13"/>
        <v>948.13128377288547</v>
      </c>
      <c r="M192" s="52">
        <f t="shared" si="14"/>
        <v>884.04279655751691</v>
      </c>
      <c r="N192" s="52">
        <f t="shared" si="15"/>
        <v>212148.81932602206</v>
      </c>
      <c r="O192" s="52">
        <f t="shared" si="16"/>
        <v>234796.6144648983</v>
      </c>
    </row>
    <row r="193" spans="10:15" x14ac:dyDescent="0.2">
      <c r="J193" s="54">
        <f t="shared" si="17"/>
        <v>186</v>
      </c>
      <c r="K193" s="55">
        <f t="shared" si="12"/>
        <v>1832.1740803304024</v>
      </c>
      <c r="L193" s="52">
        <f t="shared" si="13"/>
        <v>951.68677608703376</v>
      </c>
      <c r="M193" s="52">
        <f t="shared" si="14"/>
        <v>880.48730424336861</v>
      </c>
      <c r="N193" s="52">
        <f t="shared" si="15"/>
        <v>213029.30663026543</v>
      </c>
      <c r="O193" s="52">
        <f t="shared" si="16"/>
        <v>233844.92768881127</v>
      </c>
    </row>
    <row r="194" spans="10:15" x14ac:dyDescent="0.2">
      <c r="J194" s="54">
        <f t="shared" si="17"/>
        <v>187</v>
      </c>
      <c r="K194" s="55">
        <f t="shared" si="12"/>
        <v>1832.1740803304024</v>
      </c>
      <c r="L194" s="52">
        <f t="shared" si="13"/>
        <v>955.2556014973602</v>
      </c>
      <c r="M194" s="52">
        <f t="shared" si="14"/>
        <v>876.91847883304217</v>
      </c>
      <c r="N194" s="52">
        <f t="shared" si="15"/>
        <v>213906.22510909848</v>
      </c>
      <c r="O194" s="52">
        <f t="shared" si="16"/>
        <v>232889.6720873139</v>
      </c>
    </row>
    <row r="195" spans="10:15" x14ac:dyDescent="0.2">
      <c r="J195" s="54">
        <f t="shared" si="17"/>
        <v>188</v>
      </c>
      <c r="K195" s="55">
        <f t="shared" si="12"/>
        <v>1832.1740803304024</v>
      </c>
      <c r="L195" s="52">
        <f t="shared" si="13"/>
        <v>958.83781000297529</v>
      </c>
      <c r="M195" s="52">
        <f t="shared" si="14"/>
        <v>873.33627032742709</v>
      </c>
      <c r="N195" s="52">
        <f t="shared" si="15"/>
        <v>214779.5613794259</v>
      </c>
      <c r="O195" s="52">
        <f t="shared" si="16"/>
        <v>231930.83427731093</v>
      </c>
    </row>
    <row r="196" spans="10:15" x14ac:dyDescent="0.2">
      <c r="J196" s="54">
        <f t="shared" si="17"/>
        <v>189</v>
      </c>
      <c r="K196" s="55">
        <f t="shared" si="12"/>
        <v>1832.1740803304024</v>
      </c>
      <c r="L196" s="52">
        <f t="shared" si="13"/>
        <v>962.4334517904864</v>
      </c>
      <c r="M196" s="52">
        <f t="shared" si="14"/>
        <v>869.74062853991597</v>
      </c>
      <c r="N196" s="52">
        <f t="shared" si="15"/>
        <v>215649.3020079658</v>
      </c>
      <c r="O196" s="52">
        <f t="shared" si="16"/>
        <v>230968.40082552045</v>
      </c>
    </row>
    <row r="197" spans="10:15" x14ac:dyDescent="0.2">
      <c r="J197" s="54">
        <f t="shared" si="17"/>
        <v>190</v>
      </c>
      <c r="K197" s="55">
        <f t="shared" si="12"/>
        <v>1832.1740803304024</v>
      </c>
      <c r="L197" s="52">
        <f t="shared" si="13"/>
        <v>966.04257723470073</v>
      </c>
      <c r="M197" s="52">
        <f t="shared" si="14"/>
        <v>866.13150309570165</v>
      </c>
      <c r="N197" s="52">
        <f t="shared" si="15"/>
        <v>216515.43351106151</v>
      </c>
      <c r="O197" s="52">
        <f t="shared" si="16"/>
        <v>230002.35824828575</v>
      </c>
    </row>
    <row r="198" spans="10:15" x14ac:dyDescent="0.2">
      <c r="J198" s="54">
        <f t="shared" si="17"/>
        <v>191</v>
      </c>
      <c r="K198" s="55">
        <f t="shared" si="12"/>
        <v>1832.1740803304024</v>
      </c>
      <c r="L198" s="52">
        <f t="shared" si="13"/>
        <v>969.66523689933081</v>
      </c>
      <c r="M198" s="52">
        <f t="shared" si="14"/>
        <v>862.50884343107157</v>
      </c>
      <c r="N198" s="52">
        <f t="shared" si="15"/>
        <v>217377.94235449258</v>
      </c>
      <c r="O198" s="52">
        <f t="shared" si="16"/>
        <v>229032.69301138641</v>
      </c>
    </row>
    <row r="199" spans="10:15" x14ac:dyDescent="0.2">
      <c r="J199" s="54">
        <f t="shared" si="17"/>
        <v>192</v>
      </c>
      <c r="K199" s="55">
        <f t="shared" si="12"/>
        <v>1832.1740803304024</v>
      </c>
      <c r="L199" s="52">
        <f t="shared" si="13"/>
        <v>973.30148153770335</v>
      </c>
      <c r="M199" s="52">
        <f t="shared" si="14"/>
        <v>858.87259879269902</v>
      </c>
      <c r="N199" s="52">
        <f t="shared" si="15"/>
        <v>218236.81495328527</v>
      </c>
      <c r="O199" s="52">
        <f t="shared" si="16"/>
        <v>228059.39152984871</v>
      </c>
    </row>
    <row r="200" spans="10:15" x14ac:dyDescent="0.2">
      <c r="J200" s="54">
        <f t="shared" si="17"/>
        <v>193</v>
      </c>
      <c r="K200" s="55">
        <f t="shared" ref="K200:K263" si="18">IF(($C$9+1&gt;J200), $C$12, 0)</f>
        <v>1832.1740803304024</v>
      </c>
      <c r="L200" s="52">
        <f t="shared" ref="L200:L263" si="19">K200-M200</f>
        <v>976.9513620934697</v>
      </c>
      <c r="M200" s="52">
        <f t="shared" ref="M200:M263" si="20">O199*$C$10</f>
        <v>855.22271823693268</v>
      </c>
      <c r="N200" s="52">
        <f t="shared" ref="N200:N263" si="21">N199+M200</f>
        <v>219092.03767152221</v>
      </c>
      <c r="O200" s="52">
        <f t="shared" ref="O200:O263" si="22">O199-L200</f>
        <v>227082.44016775524</v>
      </c>
    </row>
    <row r="201" spans="10:15" x14ac:dyDescent="0.2">
      <c r="J201" s="54">
        <f t="shared" si="17"/>
        <v>194</v>
      </c>
      <c r="K201" s="55">
        <f t="shared" si="18"/>
        <v>1832.1740803304024</v>
      </c>
      <c r="L201" s="52">
        <f t="shared" si="19"/>
        <v>980.61492970132031</v>
      </c>
      <c r="M201" s="52">
        <f t="shared" si="20"/>
        <v>851.55915062908207</v>
      </c>
      <c r="N201" s="52">
        <f t="shared" si="21"/>
        <v>219943.5968221513</v>
      </c>
      <c r="O201" s="52">
        <f t="shared" si="22"/>
        <v>226101.82523805392</v>
      </c>
    </row>
    <row r="202" spans="10:15" x14ac:dyDescent="0.2">
      <c r="J202" s="54">
        <f t="shared" si="17"/>
        <v>195</v>
      </c>
      <c r="K202" s="55">
        <f t="shared" si="18"/>
        <v>1832.1740803304024</v>
      </c>
      <c r="L202" s="52">
        <f t="shared" si="19"/>
        <v>984.29223568770021</v>
      </c>
      <c r="M202" s="52">
        <f t="shared" si="20"/>
        <v>847.88184464270216</v>
      </c>
      <c r="N202" s="52">
        <f t="shared" si="21"/>
        <v>220791.47866679399</v>
      </c>
      <c r="O202" s="52">
        <f t="shared" si="22"/>
        <v>225117.53300236622</v>
      </c>
    </row>
    <row r="203" spans="10:15" x14ac:dyDescent="0.2">
      <c r="J203" s="54">
        <f t="shared" si="17"/>
        <v>196</v>
      </c>
      <c r="K203" s="55">
        <f t="shared" si="18"/>
        <v>1832.1740803304024</v>
      </c>
      <c r="L203" s="52">
        <f t="shared" si="19"/>
        <v>987.98333157152911</v>
      </c>
      <c r="M203" s="52">
        <f t="shared" si="20"/>
        <v>844.19074875887327</v>
      </c>
      <c r="N203" s="52">
        <f t="shared" si="21"/>
        <v>221635.66941555287</v>
      </c>
      <c r="O203" s="52">
        <f t="shared" si="22"/>
        <v>224129.54967079469</v>
      </c>
    </row>
    <row r="204" spans="10:15" x14ac:dyDescent="0.2">
      <c r="J204" s="54">
        <f t="shared" si="17"/>
        <v>197</v>
      </c>
      <c r="K204" s="55">
        <f t="shared" si="18"/>
        <v>1832.1740803304024</v>
      </c>
      <c r="L204" s="52">
        <f t="shared" si="19"/>
        <v>991.68826906492234</v>
      </c>
      <c r="M204" s="52">
        <f t="shared" si="20"/>
        <v>840.48581126548004</v>
      </c>
      <c r="N204" s="52">
        <f t="shared" si="21"/>
        <v>222476.15522681834</v>
      </c>
      <c r="O204" s="52">
        <f t="shared" si="22"/>
        <v>223137.86140172975</v>
      </c>
    </row>
    <row r="205" spans="10:15" x14ac:dyDescent="0.2">
      <c r="J205" s="54">
        <f t="shared" si="17"/>
        <v>198</v>
      </c>
      <c r="K205" s="55">
        <f t="shared" si="18"/>
        <v>1832.1740803304024</v>
      </c>
      <c r="L205" s="52">
        <f t="shared" si="19"/>
        <v>995.40710007391579</v>
      </c>
      <c r="M205" s="52">
        <f t="shared" si="20"/>
        <v>836.76698025648659</v>
      </c>
      <c r="N205" s="52">
        <f t="shared" si="21"/>
        <v>223312.92220707482</v>
      </c>
      <c r="O205" s="52">
        <f t="shared" si="22"/>
        <v>222142.45430165585</v>
      </c>
    </row>
    <row r="206" spans="10:15" x14ac:dyDescent="0.2">
      <c r="J206" s="54">
        <f t="shared" si="17"/>
        <v>199</v>
      </c>
      <c r="K206" s="55">
        <f t="shared" si="18"/>
        <v>1832.1740803304024</v>
      </c>
      <c r="L206" s="52">
        <f t="shared" si="19"/>
        <v>999.139876699193</v>
      </c>
      <c r="M206" s="52">
        <f t="shared" si="20"/>
        <v>833.03420363120938</v>
      </c>
      <c r="N206" s="52">
        <f t="shared" si="21"/>
        <v>224145.95641070604</v>
      </c>
      <c r="O206" s="52">
        <f t="shared" si="22"/>
        <v>221143.31442495665</v>
      </c>
    </row>
    <row r="207" spans="10:15" x14ac:dyDescent="0.2">
      <c r="J207" s="54">
        <f t="shared" si="17"/>
        <v>200</v>
      </c>
      <c r="K207" s="55">
        <f t="shared" si="18"/>
        <v>1832.1740803304024</v>
      </c>
      <c r="L207" s="52">
        <f t="shared" si="19"/>
        <v>1002.8866512368149</v>
      </c>
      <c r="M207" s="52">
        <f t="shared" si="20"/>
        <v>829.28742909358743</v>
      </c>
      <c r="N207" s="52">
        <f t="shared" si="21"/>
        <v>224975.24383979963</v>
      </c>
      <c r="O207" s="52">
        <f t="shared" si="22"/>
        <v>220140.42777371983</v>
      </c>
    </row>
    <row r="208" spans="10:15" x14ac:dyDescent="0.2">
      <c r="J208" s="54">
        <f t="shared" si="17"/>
        <v>201</v>
      </c>
      <c r="K208" s="55">
        <f t="shared" si="18"/>
        <v>1832.1740803304024</v>
      </c>
      <c r="L208" s="52">
        <f t="shared" si="19"/>
        <v>1006.6474761789531</v>
      </c>
      <c r="M208" s="52">
        <f t="shared" si="20"/>
        <v>825.52660415144931</v>
      </c>
      <c r="N208" s="52">
        <f t="shared" si="21"/>
        <v>225800.77044395107</v>
      </c>
      <c r="O208" s="52">
        <f t="shared" si="22"/>
        <v>219133.78029754088</v>
      </c>
    </row>
    <row r="209" spans="10:15" x14ac:dyDescent="0.2">
      <c r="J209" s="54">
        <f t="shared" si="17"/>
        <v>202</v>
      </c>
      <c r="K209" s="55">
        <f t="shared" si="18"/>
        <v>1832.1740803304024</v>
      </c>
      <c r="L209" s="52">
        <f t="shared" si="19"/>
        <v>1010.4224042146241</v>
      </c>
      <c r="M209" s="52">
        <f t="shared" si="20"/>
        <v>821.75167611577831</v>
      </c>
      <c r="N209" s="52">
        <f t="shared" si="21"/>
        <v>226622.52212006686</v>
      </c>
      <c r="O209" s="52">
        <f t="shared" si="22"/>
        <v>218123.35789332626</v>
      </c>
    </row>
    <row r="210" spans="10:15" x14ac:dyDescent="0.2">
      <c r="J210" s="54">
        <f t="shared" si="17"/>
        <v>203</v>
      </c>
      <c r="K210" s="55">
        <f t="shared" si="18"/>
        <v>1832.1740803304024</v>
      </c>
      <c r="L210" s="52">
        <f t="shared" si="19"/>
        <v>1014.2114882304289</v>
      </c>
      <c r="M210" s="52">
        <f t="shared" si="20"/>
        <v>817.96259209997345</v>
      </c>
      <c r="N210" s="52">
        <f t="shared" si="21"/>
        <v>227440.48471216683</v>
      </c>
      <c r="O210" s="52">
        <f t="shared" si="22"/>
        <v>217109.14640509585</v>
      </c>
    </row>
    <row r="211" spans="10:15" x14ac:dyDescent="0.2">
      <c r="J211" s="54">
        <f t="shared" si="17"/>
        <v>204</v>
      </c>
      <c r="K211" s="55">
        <f t="shared" si="18"/>
        <v>1832.1740803304024</v>
      </c>
      <c r="L211" s="52">
        <f t="shared" si="19"/>
        <v>1018.0147813112929</v>
      </c>
      <c r="M211" s="52">
        <f t="shared" si="20"/>
        <v>814.15929901910943</v>
      </c>
      <c r="N211" s="52">
        <f t="shared" si="21"/>
        <v>228254.64401118594</v>
      </c>
      <c r="O211" s="52">
        <f t="shared" si="22"/>
        <v>216091.13162378455</v>
      </c>
    </row>
    <row r="212" spans="10:15" x14ac:dyDescent="0.2">
      <c r="J212" s="54">
        <f t="shared" si="17"/>
        <v>205</v>
      </c>
      <c r="K212" s="55">
        <f t="shared" si="18"/>
        <v>1832.1740803304024</v>
      </c>
      <c r="L212" s="52">
        <f t="shared" si="19"/>
        <v>1021.8323367412104</v>
      </c>
      <c r="M212" s="52">
        <f t="shared" si="20"/>
        <v>810.34174358919199</v>
      </c>
      <c r="N212" s="52">
        <f t="shared" si="21"/>
        <v>229064.98575477515</v>
      </c>
      <c r="O212" s="52">
        <f t="shared" si="22"/>
        <v>215069.29928704334</v>
      </c>
    </row>
    <row r="213" spans="10:15" x14ac:dyDescent="0.2">
      <c r="J213" s="54">
        <f t="shared" si="17"/>
        <v>206</v>
      </c>
      <c r="K213" s="55">
        <f t="shared" si="18"/>
        <v>1832.1740803304024</v>
      </c>
      <c r="L213" s="52">
        <f t="shared" si="19"/>
        <v>1025.6642080039899</v>
      </c>
      <c r="M213" s="52">
        <f t="shared" si="20"/>
        <v>806.50987232641251</v>
      </c>
      <c r="N213" s="52">
        <f t="shared" si="21"/>
        <v>229871.49562710157</v>
      </c>
      <c r="O213" s="52">
        <f t="shared" si="22"/>
        <v>214043.63507903935</v>
      </c>
    </row>
    <row r="214" spans="10:15" x14ac:dyDescent="0.2">
      <c r="J214" s="54">
        <f t="shared" si="17"/>
        <v>207</v>
      </c>
      <c r="K214" s="55">
        <f t="shared" si="18"/>
        <v>1832.1740803304024</v>
      </c>
      <c r="L214" s="52">
        <f t="shared" si="19"/>
        <v>1029.5104487840049</v>
      </c>
      <c r="M214" s="52">
        <f t="shared" si="20"/>
        <v>802.66363154639748</v>
      </c>
      <c r="N214" s="52">
        <f t="shared" si="21"/>
        <v>230674.15925864797</v>
      </c>
      <c r="O214" s="52">
        <f t="shared" si="22"/>
        <v>213014.12463025533</v>
      </c>
    </row>
    <row r="215" spans="10:15" x14ac:dyDescent="0.2">
      <c r="J215" s="54">
        <f t="shared" si="17"/>
        <v>208</v>
      </c>
      <c r="K215" s="55">
        <f t="shared" si="18"/>
        <v>1832.1740803304024</v>
      </c>
      <c r="L215" s="52">
        <f t="shared" si="19"/>
        <v>1033.371112966945</v>
      </c>
      <c r="M215" s="52">
        <f t="shared" si="20"/>
        <v>798.80296736345747</v>
      </c>
      <c r="N215" s="52">
        <f t="shared" si="21"/>
        <v>231472.96222601141</v>
      </c>
      <c r="O215" s="52">
        <f t="shared" si="22"/>
        <v>211980.75351728839</v>
      </c>
    </row>
    <row r="216" spans="10:15" x14ac:dyDescent="0.2">
      <c r="J216" s="54">
        <f t="shared" si="17"/>
        <v>209</v>
      </c>
      <c r="K216" s="55">
        <f t="shared" si="18"/>
        <v>1832.1740803304024</v>
      </c>
      <c r="L216" s="52">
        <f t="shared" si="19"/>
        <v>1037.2462546405709</v>
      </c>
      <c r="M216" s="52">
        <f t="shared" si="20"/>
        <v>794.92782568983148</v>
      </c>
      <c r="N216" s="52">
        <f t="shared" si="21"/>
        <v>232267.89005170125</v>
      </c>
      <c r="O216" s="52">
        <f t="shared" si="22"/>
        <v>210943.50726264782</v>
      </c>
    </row>
    <row r="217" spans="10:15" x14ac:dyDescent="0.2">
      <c r="J217" s="54">
        <f t="shared" si="17"/>
        <v>210</v>
      </c>
      <c r="K217" s="55">
        <f t="shared" si="18"/>
        <v>1832.1740803304024</v>
      </c>
      <c r="L217" s="52">
        <f t="shared" si="19"/>
        <v>1041.135928095473</v>
      </c>
      <c r="M217" s="52">
        <f t="shared" si="20"/>
        <v>791.03815223492927</v>
      </c>
      <c r="N217" s="52">
        <f t="shared" si="21"/>
        <v>233058.92820393617</v>
      </c>
      <c r="O217" s="52">
        <f t="shared" si="22"/>
        <v>209902.37133455236</v>
      </c>
    </row>
    <row r="218" spans="10:15" x14ac:dyDescent="0.2">
      <c r="J218" s="54">
        <f t="shared" si="17"/>
        <v>211</v>
      </c>
      <c r="K218" s="55">
        <f t="shared" si="18"/>
        <v>1832.1740803304024</v>
      </c>
      <c r="L218" s="52">
        <f t="shared" si="19"/>
        <v>1045.040187825831</v>
      </c>
      <c r="M218" s="52">
        <f t="shared" si="20"/>
        <v>787.13389250457135</v>
      </c>
      <c r="N218" s="52">
        <f t="shared" si="21"/>
        <v>233846.06209644076</v>
      </c>
      <c r="O218" s="52">
        <f t="shared" si="22"/>
        <v>208857.33114672653</v>
      </c>
    </row>
    <row r="219" spans="10:15" x14ac:dyDescent="0.2">
      <c r="J219" s="54">
        <f t="shared" si="17"/>
        <v>212</v>
      </c>
      <c r="K219" s="55">
        <f t="shared" si="18"/>
        <v>1832.1740803304024</v>
      </c>
      <c r="L219" s="52">
        <f t="shared" si="19"/>
        <v>1048.959088530178</v>
      </c>
      <c r="M219" s="52">
        <f t="shared" si="20"/>
        <v>783.21499180022442</v>
      </c>
      <c r="N219" s="52">
        <f t="shared" si="21"/>
        <v>234629.27708824098</v>
      </c>
      <c r="O219" s="52">
        <f t="shared" si="22"/>
        <v>207808.37205819634</v>
      </c>
    </row>
    <row r="220" spans="10:15" x14ac:dyDescent="0.2">
      <c r="J220" s="54">
        <f t="shared" si="17"/>
        <v>213</v>
      </c>
      <c r="K220" s="55">
        <f t="shared" si="18"/>
        <v>1832.1740803304024</v>
      </c>
      <c r="L220" s="52">
        <f t="shared" si="19"/>
        <v>1052.892685112166</v>
      </c>
      <c r="M220" s="52">
        <f t="shared" si="20"/>
        <v>779.2813952182363</v>
      </c>
      <c r="N220" s="52">
        <f t="shared" si="21"/>
        <v>235408.55848345923</v>
      </c>
      <c r="O220" s="52">
        <f t="shared" si="22"/>
        <v>206755.47937308418</v>
      </c>
    </row>
    <row r="221" spans="10:15" x14ac:dyDescent="0.2">
      <c r="J221" s="54">
        <f t="shared" si="17"/>
        <v>214</v>
      </c>
      <c r="K221" s="55">
        <f t="shared" si="18"/>
        <v>1832.1740803304024</v>
      </c>
      <c r="L221" s="52">
        <f t="shared" si="19"/>
        <v>1056.8410326813369</v>
      </c>
      <c r="M221" s="52">
        <f t="shared" si="20"/>
        <v>775.33304764906563</v>
      </c>
      <c r="N221" s="52">
        <f t="shared" si="21"/>
        <v>236183.8915311083</v>
      </c>
      <c r="O221" s="52">
        <f t="shared" si="22"/>
        <v>205698.63834040283</v>
      </c>
    </row>
    <row r="222" spans="10:15" x14ac:dyDescent="0.2">
      <c r="J222" s="54">
        <f t="shared" si="17"/>
        <v>215</v>
      </c>
      <c r="K222" s="55">
        <f t="shared" si="18"/>
        <v>1832.1740803304024</v>
      </c>
      <c r="L222" s="52">
        <f t="shared" si="19"/>
        <v>1060.8041865538917</v>
      </c>
      <c r="M222" s="52">
        <f t="shared" si="20"/>
        <v>771.36989377651059</v>
      </c>
      <c r="N222" s="52">
        <f t="shared" si="21"/>
        <v>236955.26142488481</v>
      </c>
      <c r="O222" s="52">
        <f t="shared" si="22"/>
        <v>204637.83415384893</v>
      </c>
    </row>
    <row r="223" spans="10:15" x14ac:dyDescent="0.2">
      <c r="J223" s="54">
        <f t="shared" si="17"/>
        <v>216</v>
      </c>
      <c r="K223" s="55">
        <f t="shared" si="18"/>
        <v>1832.1740803304024</v>
      </c>
      <c r="L223" s="52">
        <f t="shared" si="19"/>
        <v>1064.7822022534688</v>
      </c>
      <c r="M223" s="52">
        <f t="shared" si="20"/>
        <v>767.39187807693349</v>
      </c>
      <c r="N223" s="52">
        <f t="shared" si="21"/>
        <v>237722.65330296176</v>
      </c>
      <c r="O223" s="52">
        <f t="shared" si="22"/>
        <v>203573.05195159547</v>
      </c>
    </row>
    <row r="224" spans="10:15" x14ac:dyDescent="0.2">
      <c r="J224" s="54">
        <f t="shared" si="17"/>
        <v>217</v>
      </c>
      <c r="K224" s="55">
        <f t="shared" si="18"/>
        <v>1832.1740803304024</v>
      </c>
      <c r="L224" s="52">
        <f t="shared" si="19"/>
        <v>1068.7751355119194</v>
      </c>
      <c r="M224" s="52">
        <f t="shared" si="20"/>
        <v>763.39894481848296</v>
      </c>
      <c r="N224" s="52">
        <f t="shared" si="21"/>
        <v>238486.05224778023</v>
      </c>
      <c r="O224" s="52">
        <f t="shared" si="22"/>
        <v>202504.27681608355</v>
      </c>
    </row>
    <row r="225" spans="10:15" x14ac:dyDescent="0.2">
      <c r="J225" s="54">
        <f t="shared" si="17"/>
        <v>218</v>
      </c>
      <c r="K225" s="55">
        <f t="shared" si="18"/>
        <v>1832.1740803304024</v>
      </c>
      <c r="L225" s="52">
        <f t="shared" si="19"/>
        <v>1072.783042270089</v>
      </c>
      <c r="M225" s="52">
        <f t="shared" si="20"/>
        <v>759.39103806031335</v>
      </c>
      <c r="N225" s="52">
        <f t="shared" si="21"/>
        <v>239245.44328584053</v>
      </c>
      <c r="O225" s="52">
        <f t="shared" si="22"/>
        <v>201431.49377381348</v>
      </c>
    </row>
    <row r="226" spans="10:15" x14ac:dyDescent="0.2">
      <c r="J226" s="54">
        <f t="shared" si="17"/>
        <v>219</v>
      </c>
      <c r="K226" s="55">
        <f t="shared" si="18"/>
        <v>1832.1740803304024</v>
      </c>
      <c r="L226" s="52">
        <f t="shared" si="19"/>
        <v>1076.8059786786018</v>
      </c>
      <c r="M226" s="52">
        <f t="shared" si="20"/>
        <v>755.36810165180054</v>
      </c>
      <c r="N226" s="52">
        <f t="shared" si="21"/>
        <v>240000.81138749234</v>
      </c>
      <c r="O226" s="52">
        <f t="shared" si="22"/>
        <v>200354.68779513487</v>
      </c>
    </row>
    <row r="227" spans="10:15" x14ac:dyDescent="0.2">
      <c r="J227" s="54">
        <f t="shared" si="17"/>
        <v>220</v>
      </c>
      <c r="K227" s="55">
        <f t="shared" si="18"/>
        <v>1832.1740803304024</v>
      </c>
      <c r="L227" s="52">
        <f t="shared" si="19"/>
        <v>1080.8440010986467</v>
      </c>
      <c r="M227" s="52">
        <f t="shared" si="20"/>
        <v>751.33007923175569</v>
      </c>
      <c r="N227" s="52">
        <f t="shared" si="21"/>
        <v>240752.1414667241</v>
      </c>
      <c r="O227" s="52">
        <f t="shared" si="22"/>
        <v>199273.84379403622</v>
      </c>
    </row>
    <row r="228" spans="10:15" x14ac:dyDescent="0.2">
      <c r="J228" s="54">
        <f t="shared" si="17"/>
        <v>221</v>
      </c>
      <c r="K228" s="55">
        <f t="shared" si="18"/>
        <v>1832.1740803304024</v>
      </c>
      <c r="L228" s="52">
        <f t="shared" si="19"/>
        <v>1084.8971661027667</v>
      </c>
      <c r="M228" s="52">
        <f t="shared" si="20"/>
        <v>747.27691422763576</v>
      </c>
      <c r="N228" s="52">
        <f t="shared" si="21"/>
        <v>241499.41838095174</v>
      </c>
      <c r="O228" s="52">
        <f t="shared" si="22"/>
        <v>198188.94662793344</v>
      </c>
    </row>
    <row r="229" spans="10:15" x14ac:dyDescent="0.2">
      <c r="J229" s="54">
        <f t="shared" si="17"/>
        <v>222</v>
      </c>
      <c r="K229" s="55">
        <f t="shared" si="18"/>
        <v>1832.1740803304024</v>
      </c>
      <c r="L229" s="52">
        <f t="shared" si="19"/>
        <v>1088.965530475652</v>
      </c>
      <c r="M229" s="52">
        <f t="shared" si="20"/>
        <v>743.20854985475034</v>
      </c>
      <c r="N229" s="52">
        <f t="shared" si="21"/>
        <v>242242.62693080649</v>
      </c>
      <c r="O229" s="52">
        <f t="shared" si="22"/>
        <v>197099.98109745778</v>
      </c>
    </row>
    <row r="230" spans="10:15" x14ac:dyDescent="0.2">
      <c r="J230" s="54">
        <f t="shared" ref="J230:J293" si="23">J229+1</f>
        <v>223</v>
      </c>
      <c r="K230" s="55">
        <f t="shared" si="18"/>
        <v>1832.1740803304024</v>
      </c>
      <c r="L230" s="52">
        <f t="shared" si="19"/>
        <v>1093.0491512149356</v>
      </c>
      <c r="M230" s="52">
        <f t="shared" si="20"/>
        <v>739.12492911546667</v>
      </c>
      <c r="N230" s="52">
        <f t="shared" si="21"/>
        <v>242981.75185992196</v>
      </c>
      <c r="O230" s="52">
        <f t="shared" si="22"/>
        <v>196006.93194624284</v>
      </c>
    </row>
    <row r="231" spans="10:15" x14ac:dyDescent="0.2">
      <c r="J231" s="54">
        <f t="shared" si="23"/>
        <v>224</v>
      </c>
      <c r="K231" s="55">
        <f t="shared" si="18"/>
        <v>1832.1740803304024</v>
      </c>
      <c r="L231" s="52">
        <f t="shared" si="19"/>
        <v>1097.1480855319919</v>
      </c>
      <c r="M231" s="52">
        <f t="shared" si="20"/>
        <v>735.02599479841058</v>
      </c>
      <c r="N231" s="52">
        <f t="shared" si="21"/>
        <v>243716.77785472036</v>
      </c>
      <c r="O231" s="52">
        <f t="shared" si="22"/>
        <v>194909.78386071086</v>
      </c>
    </row>
    <row r="232" spans="10:15" x14ac:dyDescent="0.2">
      <c r="J232" s="54">
        <f t="shared" si="23"/>
        <v>225</v>
      </c>
      <c r="K232" s="55">
        <f t="shared" si="18"/>
        <v>1832.1740803304024</v>
      </c>
      <c r="L232" s="52">
        <f t="shared" si="19"/>
        <v>1101.2623908527366</v>
      </c>
      <c r="M232" s="52">
        <f t="shared" si="20"/>
        <v>730.91168947766573</v>
      </c>
      <c r="N232" s="52">
        <f t="shared" si="21"/>
        <v>244447.68954419802</v>
      </c>
      <c r="O232" s="52">
        <f t="shared" si="22"/>
        <v>193808.52146985813</v>
      </c>
    </row>
    <row r="233" spans="10:15" x14ac:dyDescent="0.2">
      <c r="J233" s="54">
        <f t="shared" si="23"/>
        <v>226</v>
      </c>
      <c r="K233" s="55">
        <f t="shared" si="18"/>
        <v>1832.1740803304024</v>
      </c>
      <c r="L233" s="52">
        <f t="shared" si="19"/>
        <v>1105.3921248184345</v>
      </c>
      <c r="M233" s="52">
        <f t="shared" si="20"/>
        <v>726.78195551196791</v>
      </c>
      <c r="N233" s="52">
        <f t="shared" si="21"/>
        <v>245174.47149970999</v>
      </c>
      <c r="O233" s="52">
        <f t="shared" si="22"/>
        <v>192703.12934503969</v>
      </c>
    </row>
    <row r="234" spans="10:15" x14ac:dyDescent="0.2">
      <c r="J234" s="54">
        <f t="shared" si="23"/>
        <v>227</v>
      </c>
      <c r="K234" s="55">
        <f t="shared" si="18"/>
        <v>1832.1740803304024</v>
      </c>
      <c r="L234" s="52">
        <f t="shared" si="19"/>
        <v>1109.5373452865035</v>
      </c>
      <c r="M234" s="52">
        <f t="shared" si="20"/>
        <v>722.63673504389885</v>
      </c>
      <c r="N234" s="52">
        <f t="shared" si="21"/>
        <v>245897.10823475389</v>
      </c>
      <c r="O234" s="52">
        <f t="shared" si="22"/>
        <v>191593.59199975317</v>
      </c>
    </row>
    <row r="235" spans="10:15" x14ac:dyDescent="0.2">
      <c r="J235" s="54">
        <f t="shared" si="23"/>
        <v>228</v>
      </c>
      <c r="K235" s="55">
        <f t="shared" si="18"/>
        <v>1832.1740803304024</v>
      </c>
      <c r="L235" s="52">
        <f t="shared" si="19"/>
        <v>1113.6981103313281</v>
      </c>
      <c r="M235" s="52">
        <f t="shared" si="20"/>
        <v>718.47596999907432</v>
      </c>
      <c r="N235" s="52">
        <f t="shared" si="21"/>
        <v>246615.58420475296</v>
      </c>
      <c r="O235" s="52">
        <f t="shared" si="22"/>
        <v>190479.89388942186</v>
      </c>
    </row>
    <row r="236" spans="10:15" x14ac:dyDescent="0.2">
      <c r="J236" s="54">
        <f t="shared" si="23"/>
        <v>229</v>
      </c>
      <c r="K236" s="55">
        <f t="shared" si="18"/>
        <v>1832.1740803304024</v>
      </c>
      <c r="L236" s="52">
        <f t="shared" si="19"/>
        <v>1117.8744782450703</v>
      </c>
      <c r="M236" s="52">
        <f t="shared" si="20"/>
        <v>714.29960208533191</v>
      </c>
      <c r="N236" s="52">
        <f t="shared" si="21"/>
        <v>247329.8838068383</v>
      </c>
      <c r="O236" s="52">
        <f t="shared" si="22"/>
        <v>189362.01941117679</v>
      </c>
    </row>
    <row r="237" spans="10:15" x14ac:dyDescent="0.2">
      <c r="J237" s="54">
        <f t="shared" si="23"/>
        <v>230</v>
      </c>
      <c r="K237" s="55">
        <f t="shared" si="18"/>
        <v>1832.1740803304024</v>
      </c>
      <c r="L237" s="52">
        <f t="shared" si="19"/>
        <v>1122.0665075384895</v>
      </c>
      <c r="M237" s="52">
        <f t="shared" si="20"/>
        <v>710.10757279191296</v>
      </c>
      <c r="N237" s="52">
        <f t="shared" si="21"/>
        <v>248039.99137963023</v>
      </c>
      <c r="O237" s="52">
        <f t="shared" si="22"/>
        <v>188239.9529036383</v>
      </c>
    </row>
    <row r="238" spans="10:15" x14ac:dyDescent="0.2">
      <c r="J238" s="54">
        <f t="shared" si="23"/>
        <v>231</v>
      </c>
      <c r="K238" s="55">
        <f t="shared" si="18"/>
        <v>1832.1740803304024</v>
      </c>
      <c r="L238" s="52">
        <f t="shared" si="19"/>
        <v>1126.2742569417587</v>
      </c>
      <c r="M238" s="52">
        <f t="shared" si="20"/>
        <v>705.89982338864365</v>
      </c>
      <c r="N238" s="52">
        <f t="shared" si="21"/>
        <v>248745.89120301887</v>
      </c>
      <c r="O238" s="52">
        <f t="shared" si="22"/>
        <v>187113.67864669656</v>
      </c>
    </row>
    <row r="239" spans="10:15" x14ac:dyDescent="0.2">
      <c r="J239" s="54">
        <f t="shared" si="23"/>
        <v>232</v>
      </c>
      <c r="K239" s="55">
        <f t="shared" si="18"/>
        <v>1832.1740803304024</v>
      </c>
      <c r="L239" s="52">
        <f t="shared" si="19"/>
        <v>1130.4977854052904</v>
      </c>
      <c r="M239" s="52">
        <f t="shared" si="20"/>
        <v>701.67629492511207</v>
      </c>
      <c r="N239" s="52">
        <f t="shared" si="21"/>
        <v>249447.56749794396</v>
      </c>
      <c r="O239" s="52">
        <f t="shared" si="22"/>
        <v>185983.18086129127</v>
      </c>
    </row>
    <row r="240" spans="10:15" x14ac:dyDescent="0.2">
      <c r="J240" s="54">
        <f t="shared" si="23"/>
        <v>233</v>
      </c>
      <c r="K240" s="55">
        <f t="shared" si="18"/>
        <v>1832.1740803304024</v>
      </c>
      <c r="L240" s="52">
        <f t="shared" si="19"/>
        <v>1134.7371521005603</v>
      </c>
      <c r="M240" s="52">
        <f t="shared" si="20"/>
        <v>697.43692822984224</v>
      </c>
      <c r="N240" s="52">
        <f t="shared" si="21"/>
        <v>250145.00442617381</v>
      </c>
      <c r="O240" s="52">
        <f t="shared" si="22"/>
        <v>184848.4437091907</v>
      </c>
    </row>
    <row r="241" spans="10:15" x14ac:dyDescent="0.2">
      <c r="J241" s="54">
        <f t="shared" si="23"/>
        <v>234</v>
      </c>
      <c r="K241" s="55">
        <f t="shared" si="18"/>
        <v>1832.1740803304024</v>
      </c>
      <c r="L241" s="52">
        <f t="shared" si="19"/>
        <v>1138.9924164209374</v>
      </c>
      <c r="M241" s="52">
        <f t="shared" si="20"/>
        <v>693.1816639094651</v>
      </c>
      <c r="N241" s="52">
        <f t="shared" si="21"/>
        <v>250838.18609008327</v>
      </c>
      <c r="O241" s="52">
        <f t="shared" si="22"/>
        <v>183709.45129276975</v>
      </c>
    </row>
    <row r="242" spans="10:15" x14ac:dyDescent="0.2">
      <c r="J242" s="54">
        <f t="shared" si="23"/>
        <v>235</v>
      </c>
      <c r="K242" s="55">
        <f t="shared" si="18"/>
        <v>1832.1740803304024</v>
      </c>
      <c r="L242" s="52">
        <f t="shared" si="19"/>
        <v>1143.2636379825158</v>
      </c>
      <c r="M242" s="52">
        <f t="shared" si="20"/>
        <v>688.91044234788649</v>
      </c>
      <c r="N242" s="52">
        <f t="shared" si="21"/>
        <v>251527.09653243117</v>
      </c>
      <c r="O242" s="52">
        <f t="shared" si="22"/>
        <v>182566.18765478724</v>
      </c>
    </row>
    <row r="243" spans="10:15" x14ac:dyDescent="0.2">
      <c r="J243" s="54">
        <f t="shared" si="23"/>
        <v>236</v>
      </c>
      <c r="K243" s="55">
        <f t="shared" si="18"/>
        <v>1832.1740803304024</v>
      </c>
      <c r="L243" s="52">
        <f t="shared" si="19"/>
        <v>1147.5508766249502</v>
      </c>
      <c r="M243" s="52">
        <f t="shared" si="20"/>
        <v>684.62320370545217</v>
      </c>
      <c r="N243" s="52">
        <f t="shared" si="21"/>
        <v>252211.71973613661</v>
      </c>
      <c r="O243" s="52">
        <f t="shared" si="22"/>
        <v>181418.6367781623</v>
      </c>
    </row>
    <row r="244" spans="10:15" x14ac:dyDescent="0.2">
      <c r="J244" s="54">
        <f t="shared" si="23"/>
        <v>237</v>
      </c>
      <c r="K244" s="55">
        <f t="shared" si="18"/>
        <v>1832.1740803304024</v>
      </c>
      <c r="L244" s="52">
        <f t="shared" si="19"/>
        <v>1151.8541924122937</v>
      </c>
      <c r="M244" s="52">
        <f t="shared" si="20"/>
        <v>680.31988791810863</v>
      </c>
      <c r="N244" s="52">
        <f t="shared" si="21"/>
        <v>252892.03962405471</v>
      </c>
      <c r="O244" s="52">
        <f t="shared" si="22"/>
        <v>180266.78258575001</v>
      </c>
    </row>
    <row r="245" spans="10:15" x14ac:dyDescent="0.2">
      <c r="J245" s="54">
        <f t="shared" si="23"/>
        <v>238</v>
      </c>
      <c r="K245" s="55">
        <f t="shared" si="18"/>
        <v>1832.1740803304024</v>
      </c>
      <c r="L245" s="52">
        <f t="shared" si="19"/>
        <v>1156.1736456338399</v>
      </c>
      <c r="M245" s="52">
        <f t="shared" si="20"/>
        <v>676.00043469656248</v>
      </c>
      <c r="N245" s="52">
        <f t="shared" si="21"/>
        <v>253568.04005875127</v>
      </c>
      <c r="O245" s="52">
        <f t="shared" si="22"/>
        <v>179110.60894011619</v>
      </c>
    </row>
    <row r="246" spans="10:15" x14ac:dyDescent="0.2">
      <c r="J246" s="54">
        <f t="shared" si="23"/>
        <v>239</v>
      </c>
      <c r="K246" s="55">
        <f t="shared" si="18"/>
        <v>1832.1740803304024</v>
      </c>
      <c r="L246" s="52">
        <f t="shared" si="19"/>
        <v>1160.5092968049667</v>
      </c>
      <c r="M246" s="52">
        <f t="shared" si="20"/>
        <v>671.66478352543572</v>
      </c>
      <c r="N246" s="52">
        <f t="shared" si="21"/>
        <v>254239.7048422767</v>
      </c>
      <c r="O246" s="52">
        <f t="shared" si="22"/>
        <v>177950.09964331123</v>
      </c>
    </row>
    <row r="247" spans="10:15" x14ac:dyDescent="0.2">
      <c r="J247" s="54">
        <f t="shared" si="23"/>
        <v>240</v>
      </c>
      <c r="K247" s="55">
        <f t="shared" si="18"/>
        <v>1832.1740803304024</v>
      </c>
      <c r="L247" s="52">
        <f t="shared" si="19"/>
        <v>1164.8612066679852</v>
      </c>
      <c r="M247" s="52">
        <f t="shared" si="20"/>
        <v>667.31287366241713</v>
      </c>
      <c r="N247" s="52">
        <f t="shared" si="21"/>
        <v>254907.01771593912</v>
      </c>
      <c r="O247" s="52">
        <f t="shared" si="22"/>
        <v>176785.23843664324</v>
      </c>
    </row>
    <row r="248" spans="10:15" x14ac:dyDescent="0.2">
      <c r="J248" s="54">
        <f t="shared" si="23"/>
        <v>241</v>
      </c>
      <c r="K248" s="55">
        <f t="shared" si="18"/>
        <v>1832.1740803304024</v>
      </c>
      <c r="L248" s="52">
        <f t="shared" si="19"/>
        <v>1169.2294361929903</v>
      </c>
      <c r="M248" s="52">
        <f t="shared" si="20"/>
        <v>662.94464413741207</v>
      </c>
      <c r="N248" s="52">
        <f t="shared" si="21"/>
        <v>255569.96236007652</v>
      </c>
      <c r="O248" s="52">
        <f t="shared" si="22"/>
        <v>175616.00900045026</v>
      </c>
    </row>
    <row r="249" spans="10:15" x14ac:dyDescent="0.2">
      <c r="J249" s="54">
        <f t="shared" si="23"/>
        <v>242</v>
      </c>
      <c r="K249" s="55">
        <f t="shared" si="18"/>
        <v>1832.1740803304024</v>
      </c>
      <c r="L249" s="52">
        <f t="shared" si="19"/>
        <v>1173.6140465787139</v>
      </c>
      <c r="M249" s="52">
        <f t="shared" si="20"/>
        <v>658.56003375168848</v>
      </c>
      <c r="N249" s="52">
        <f t="shared" si="21"/>
        <v>256228.5223938282</v>
      </c>
      <c r="O249" s="52">
        <f t="shared" si="22"/>
        <v>174442.39495387155</v>
      </c>
    </row>
    <row r="250" spans="10:15" x14ac:dyDescent="0.2">
      <c r="J250" s="54">
        <f t="shared" si="23"/>
        <v>243</v>
      </c>
      <c r="K250" s="55">
        <f t="shared" si="18"/>
        <v>1832.1740803304024</v>
      </c>
      <c r="L250" s="52">
        <f t="shared" si="19"/>
        <v>1178.0150992533841</v>
      </c>
      <c r="M250" s="52">
        <f t="shared" si="20"/>
        <v>654.15898107701832</v>
      </c>
      <c r="N250" s="52">
        <f t="shared" si="21"/>
        <v>256882.68137490522</v>
      </c>
      <c r="O250" s="52">
        <f t="shared" si="22"/>
        <v>173264.37985461816</v>
      </c>
    </row>
    <row r="251" spans="10:15" x14ac:dyDescent="0.2">
      <c r="J251" s="54">
        <f t="shared" si="23"/>
        <v>244</v>
      </c>
      <c r="K251" s="55">
        <f t="shared" si="18"/>
        <v>1832.1740803304024</v>
      </c>
      <c r="L251" s="52">
        <f t="shared" si="19"/>
        <v>1182.4326558755843</v>
      </c>
      <c r="M251" s="52">
        <f t="shared" si="20"/>
        <v>649.74142445481812</v>
      </c>
      <c r="N251" s="52">
        <f t="shared" si="21"/>
        <v>257532.42279936004</v>
      </c>
      <c r="O251" s="52">
        <f t="shared" si="22"/>
        <v>172081.94719874259</v>
      </c>
    </row>
    <row r="252" spans="10:15" x14ac:dyDescent="0.2">
      <c r="J252" s="54">
        <f t="shared" si="23"/>
        <v>245</v>
      </c>
      <c r="K252" s="55">
        <f t="shared" si="18"/>
        <v>1832.1740803304024</v>
      </c>
      <c r="L252" s="52">
        <f t="shared" si="19"/>
        <v>1186.8667783351177</v>
      </c>
      <c r="M252" s="52">
        <f t="shared" si="20"/>
        <v>645.30730199528466</v>
      </c>
      <c r="N252" s="52">
        <f t="shared" si="21"/>
        <v>258177.73010135532</v>
      </c>
      <c r="O252" s="52">
        <f t="shared" si="22"/>
        <v>170895.08042040747</v>
      </c>
    </row>
    <row r="253" spans="10:15" x14ac:dyDescent="0.2">
      <c r="J253" s="54">
        <f t="shared" si="23"/>
        <v>246</v>
      </c>
      <c r="K253" s="55">
        <f t="shared" si="18"/>
        <v>1832.1740803304024</v>
      </c>
      <c r="L253" s="52">
        <f t="shared" si="19"/>
        <v>1191.3175287538743</v>
      </c>
      <c r="M253" s="52">
        <f t="shared" si="20"/>
        <v>640.85655157652798</v>
      </c>
      <c r="N253" s="52">
        <f t="shared" si="21"/>
        <v>258818.58665293184</v>
      </c>
      <c r="O253" s="52">
        <f t="shared" si="22"/>
        <v>169703.76289165361</v>
      </c>
    </row>
    <row r="254" spans="10:15" x14ac:dyDescent="0.2">
      <c r="J254" s="54">
        <f t="shared" si="23"/>
        <v>247</v>
      </c>
      <c r="K254" s="55">
        <f t="shared" si="18"/>
        <v>1832.1740803304024</v>
      </c>
      <c r="L254" s="52">
        <f t="shared" si="19"/>
        <v>1195.7849694867014</v>
      </c>
      <c r="M254" s="52">
        <f t="shared" si="20"/>
        <v>636.38911084370102</v>
      </c>
      <c r="N254" s="52">
        <f t="shared" si="21"/>
        <v>259454.97576377555</v>
      </c>
      <c r="O254" s="52">
        <f t="shared" si="22"/>
        <v>168507.9779221669</v>
      </c>
    </row>
    <row r="255" spans="10:15" x14ac:dyDescent="0.2">
      <c r="J255" s="54">
        <f t="shared" si="23"/>
        <v>248</v>
      </c>
      <c r="K255" s="55">
        <f t="shared" si="18"/>
        <v>1832.1740803304024</v>
      </c>
      <c r="L255" s="52">
        <f t="shared" si="19"/>
        <v>1200.2691631222765</v>
      </c>
      <c r="M255" s="52">
        <f t="shared" si="20"/>
        <v>631.90491720812588</v>
      </c>
      <c r="N255" s="52">
        <f t="shared" si="21"/>
        <v>260086.88068098368</v>
      </c>
      <c r="O255" s="52">
        <f t="shared" si="22"/>
        <v>167307.70875904462</v>
      </c>
    </row>
    <row r="256" spans="10:15" x14ac:dyDescent="0.2">
      <c r="J256" s="54">
        <f t="shared" si="23"/>
        <v>249</v>
      </c>
      <c r="K256" s="55">
        <f t="shared" si="18"/>
        <v>1832.1740803304024</v>
      </c>
      <c r="L256" s="52">
        <f t="shared" si="19"/>
        <v>1204.7701724839851</v>
      </c>
      <c r="M256" s="52">
        <f t="shared" si="20"/>
        <v>627.40390784641727</v>
      </c>
      <c r="N256" s="52">
        <f t="shared" si="21"/>
        <v>260714.28458883011</v>
      </c>
      <c r="O256" s="52">
        <f t="shared" si="22"/>
        <v>166102.93858656063</v>
      </c>
    </row>
    <row r="257" spans="10:15" x14ac:dyDescent="0.2">
      <c r="J257" s="54">
        <f t="shared" si="23"/>
        <v>250</v>
      </c>
      <c r="K257" s="55">
        <f t="shared" si="18"/>
        <v>1832.1740803304024</v>
      </c>
      <c r="L257" s="52">
        <f t="shared" si="19"/>
        <v>1209.2880606307999</v>
      </c>
      <c r="M257" s="52">
        <f t="shared" si="20"/>
        <v>622.88601969960234</v>
      </c>
      <c r="N257" s="52">
        <f t="shared" si="21"/>
        <v>261337.1706085297</v>
      </c>
      <c r="O257" s="52">
        <f t="shared" si="22"/>
        <v>164893.65052592984</v>
      </c>
    </row>
    <row r="258" spans="10:15" x14ac:dyDescent="0.2">
      <c r="J258" s="54">
        <f t="shared" si="23"/>
        <v>251</v>
      </c>
      <c r="K258" s="55">
        <f t="shared" si="18"/>
        <v>1832.1740803304024</v>
      </c>
      <c r="L258" s="52">
        <f t="shared" si="19"/>
        <v>1213.8228908581655</v>
      </c>
      <c r="M258" s="52">
        <f t="shared" si="20"/>
        <v>618.35118947223691</v>
      </c>
      <c r="N258" s="52">
        <f t="shared" si="21"/>
        <v>261955.52179800195</v>
      </c>
      <c r="O258" s="52">
        <f t="shared" si="22"/>
        <v>163679.82763507168</v>
      </c>
    </row>
    <row r="259" spans="10:15" x14ac:dyDescent="0.2">
      <c r="J259" s="54">
        <f t="shared" si="23"/>
        <v>252</v>
      </c>
      <c r="K259" s="55">
        <f t="shared" si="18"/>
        <v>1832.1740803304024</v>
      </c>
      <c r="L259" s="52">
        <f t="shared" si="19"/>
        <v>1218.3747266988835</v>
      </c>
      <c r="M259" s="52">
        <f t="shared" si="20"/>
        <v>613.79935363151878</v>
      </c>
      <c r="N259" s="52">
        <f t="shared" si="21"/>
        <v>262569.32115163346</v>
      </c>
      <c r="O259" s="52">
        <f t="shared" si="22"/>
        <v>162461.4529083728</v>
      </c>
    </row>
    <row r="260" spans="10:15" x14ac:dyDescent="0.2">
      <c r="J260" s="54">
        <f t="shared" si="23"/>
        <v>253</v>
      </c>
      <c r="K260" s="55">
        <f t="shared" si="18"/>
        <v>1832.1740803304024</v>
      </c>
      <c r="L260" s="52">
        <f t="shared" si="19"/>
        <v>1222.9436319240044</v>
      </c>
      <c r="M260" s="52">
        <f t="shared" si="20"/>
        <v>609.23044840639795</v>
      </c>
      <c r="N260" s="52">
        <f t="shared" si="21"/>
        <v>263178.55160003988</v>
      </c>
      <c r="O260" s="52">
        <f t="shared" si="22"/>
        <v>161238.50927644881</v>
      </c>
    </row>
    <row r="261" spans="10:15" x14ac:dyDescent="0.2">
      <c r="J261" s="54">
        <f t="shared" si="23"/>
        <v>254</v>
      </c>
      <c r="K261" s="55">
        <f t="shared" si="18"/>
        <v>1832.1740803304024</v>
      </c>
      <c r="L261" s="52">
        <f t="shared" si="19"/>
        <v>1227.5296705437195</v>
      </c>
      <c r="M261" s="52">
        <f t="shared" si="20"/>
        <v>604.64440978668301</v>
      </c>
      <c r="N261" s="52">
        <f t="shared" si="21"/>
        <v>263783.19600982656</v>
      </c>
      <c r="O261" s="52">
        <f t="shared" si="22"/>
        <v>160010.9796059051</v>
      </c>
    </row>
    <row r="262" spans="10:15" x14ac:dyDescent="0.2">
      <c r="J262" s="54">
        <f t="shared" si="23"/>
        <v>255</v>
      </c>
      <c r="K262" s="55">
        <f t="shared" si="18"/>
        <v>1832.1740803304024</v>
      </c>
      <c r="L262" s="52">
        <f t="shared" si="19"/>
        <v>1232.1329068082582</v>
      </c>
      <c r="M262" s="52">
        <f t="shared" si="20"/>
        <v>600.04117352214405</v>
      </c>
      <c r="N262" s="52">
        <f t="shared" si="21"/>
        <v>264383.23718334868</v>
      </c>
      <c r="O262" s="52">
        <f t="shared" si="22"/>
        <v>158778.84669909684</v>
      </c>
    </row>
    <row r="263" spans="10:15" x14ac:dyDescent="0.2">
      <c r="J263" s="54">
        <f t="shared" si="23"/>
        <v>256</v>
      </c>
      <c r="K263" s="55">
        <f t="shared" si="18"/>
        <v>1832.1740803304024</v>
      </c>
      <c r="L263" s="52">
        <f t="shared" si="19"/>
        <v>1236.7534052087892</v>
      </c>
      <c r="M263" s="52">
        <f t="shared" si="20"/>
        <v>595.42067512161316</v>
      </c>
      <c r="N263" s="52">
        <f t="shared" si="21"/>
        <v>264978.65785847028</v>
      </c>
      <c r="O263" s="52">
        <f t="shared" si="22"/>
        <v>157542.09329388806</v>
      </c>
    </row>
    <row r="264" spans="10:15" x14ac:dyDescent="0.2">
      <c r="J264" s="54">
        <f t="shared" si="23"/>
        <v>257</v>
      </c>
      <c r="K264" s="55">
        <f t="shared" ref="K264:K327" si="24">IF(($C$9+1&gt;J264), $C$12, 0)</f>
        <v>1832.1740803304024</v>
      </c>
      <c r="L264" s="52">
        <f t="shared" ref="L264:L327" si="25">K264-M264</f>
        <v>1241.3912304783221</v>
      </c>
      <c r="M264" s="52">
        <f t="shared" ref="M264:M327" si="26">O263*$C$10</f>
        <v>590.78284985208018</v>
      </c>
      <c r="N264" s="52">
        <f t="shared" ref="N264:N327" si="27">N263+M264</f>
        <v>265569.44070832233</v>
      </c>
      <c r="O264" s="52">
        <f t="shared" ref="O264:O327" si="28">O263-L264</f>
        <v>156300.70206340973</v>
      </c>
    </row>
    <row r="265" spans="10:15" x14ac:dyDescent="0.2">
      <c r="J265" s="54">
        <f t="shared" si="23"/>
        <v>258</v>
      </c>
      <c r="K265" s="55">
        <f t="shared" si="24"/>
        <v>1832.1740803304024</v>
      </c>
      <c r="L265" s="52">
        <f t="shared" si="25"/>
        <v>1246.046447592616</v>
      </c>
      <c r="M265" s="52">
        <f t="shared" si="26"/>
        <v>586.12763273778648</v>
      </c>
      <c r="N265" s="52">
        <f t="shared" si="27"/>
        <v>266155.56834106013</v>
      </c>
      <c r="O265" s="52">
        <f t="shared" si="28"/>
        <v>155054.65561581712</v>
      </c>
    </row>
    <row r="266" spans="10:15" x14ac:dyDescent="0.2">
      <c r="J266" s="54">
        <f t="shared" si="23"/>
        <v>259</v>
      </c>
      <c r="K266" s="55">
        <f t="shared" si="24"/>
        <v>1832.1740803304024</v>
      </c>
      <c r="L266" s="52">
        <f t="shared" si="25"/>
        <v>1250.7191217710883</v>
      </c>
      <c r="M266" s="52">
        <f t="shared" si="26"/>
        <v>581.45495855931415</v>
      </c>
      <c r="N266" s="52">
        <f t="shared" si="27"/>
        <v>266737.02329961944</v>
      </c>
      <c r="O266" s="52">
        <f t="shared" si="28"/>
        <v>153803.93649404604</v>
      </c>
    </row>
    <row r="267" spans="10:15" x14ac:dyDescent="0.2">
      <c r="J267" s="54">
        <f t="shared" si="23"/>
        <v>260</v>
      </c>
      <c r="K267" s="55">
        <f t="shared" si="24"/>
        <v>1832.1740803304024</v>
      </c>
      <c r="L267" s="52">
        <f t="shared" si="25"/>
        <v>1255.4093184777298</v>
      </c>
      <c r="M267" s="52">
        <f t="shared" si="26"/>
        <v>576.76476185267256</v>
      </c>
      <c r="N267" s="52">
        <f t="shared" si="27"/>
        <v>267313.78806147212</v>
      </c>
      <c r="O267" s="52">
        <f t="shared" si="28"/>
        <v>152548.52717556831</v>
      </c>
    </row>
    <row r="268" spans="10:15" x14ac:dyDescent="0.2">
      <c r="J268" s="54">
        <f t="shared" si="23"/>
        <v>261</v>
      </c>
      <c r="K268" s="55">
        <f t="shared" si="24"/>
        <v>1832.1740803304024</v>
      </c>
      <c r="L268" s="52">
        <f t="shared" si="25"/>
        <v>1260.1171034220213</v>
      </c>
      <c r="M268" s="52">
        <f t="shared" si="26"/>
        <v>572.0569769083811</v>
      </c>
      <c r="N268" s="52">
        <f t="shared" si="27"/>
        <v>267885.84503838047</v>
      </c>
      <c r="O268" s="52">
        <f t="shared" si="28"/>
        <v>151288.41007214627</v>
      </c>
    </row>
    <row r="269" spans="10:15" x14ac:dyDescent="0.2">
      <c r="J269" s="54">
        <f t="shared" si="23"/>
        <v>262</v>
      </c>
      <c r="K269" s="55">
        <f t="shared" si="24"/>
        <v>1832.1740803304024</v>
      </c>
      <c r="L269" s="52">
        <f t="shared" si="25"/>
        <v>1264.8425425598539</v>
      </c>
      <c r="M269" s="52">
        <f t="shared" si="26"/>
        <v>567.33153777054849</v>
      </c>
      <c r="N269" s="52">
        <f t="shared" si="27"/>
        <v>268453.17657615105</v>
      </c>
      <c r="O269" s="52">
        <f t="shared" si="28"/>
        <v>150023.56752958643</v>
      </c>
    </row>
    <row r="270" spans="10:15" x14ac:dyDescent="0.2">
      <c r="J270" s="54">
        <f t="shared" si="23"/>
        <v>263</v>
      </c>
      <c r="K270" s="55">
        <f t="shared" si="24"/>
        <v>1832.1740803304024</v>
      </c>
      <c r="L270" s="52">
        <f t="shared" si="25"/>
        <v>1269.5857020944532</v>
      </c>
      <c r="M270" s="52">
        <f t="shared" si="26"/>
        <v>562.58837823594911</v>
      </c>
      <c r="N270" s="52">
        <f t="shared" si="27"/>
        <v>269015.76495438698</v>
      </c>
      <c r="O270" s="52">
        <f t="shared" si="28"/>
        <v>148753.98182749198</v>
      </c>
    </row>
    <row r="271" spans="10:15" x14ac:dyDescent="0.2">
      <c r="J271" s="54">
        <f t="shared" si="23"/>
        <v>264</v>
      </c>
      <c r="K271" s="55">
        <f t="shared" si="24"/>
        <v>1832.1740803304024</v>
      </c>
      <c r="L271" s="52">
        <f t="shared" si="25"/>
        <v>1274.3466484773076</v>
      </c>
      <c r="M271" s="52">
        <f t="shared" si="26"/>
        <v>557.82743185309494</v>
      </c>
      <c r="N271" s="52">
        <f t="shared" si="27"/>
        <v>269573.59238624008</v>
      </c>
      <c r="O271" s="52">
        <f t="shared" si="28"/>
        <v>147479.63517901467</v>
      </c>
    </row>
    <row r="272" spans="10:15" x14ac:dyDescent="0.2">
      <c r="J272" s="54">
        <f t="shared" si="23"/>
        <v>265</v>
      </c>
      <c r="K272" s="55">
        <f t="shared" si="24"/>
        <v>1832.1740803304024</v>
      </c>
      <c r="L272" s="52">
        <f t="shared" si="25"/>
        <v>1279.1254484090973</v>
      </c>
      <c r="M272" s="52">
        <f t="shared" si="26"/>
        <v>553.04863192130506</v>
      </c>
      <c r="N272" s="52">
        <f t="shared" si="27"/>
        <v>270126.64101816138</v>
      </c>
      <c r="O272" s="52">
        <f t="shared" si="28"/>
        <v>146200.50973060558</v>
      </c>
    </row>
    <row r="273" spans="10:15" x14ac:dyDescent="0.2">
      <c r="J273" s="54">
        <f t="shared" si="23"/>
        <v>266</v>
      </c>
      <c r="K273" s="55">
        <f t="shared" si="24"/>
        <v>1832.1740803304024</v>
      </c>
      <c r="L273" s="52">
        <f t="shared" si="25"/>
        <v>1283.9221688406315</v>
      </c>
      <c r="M273" s="52">
        <f t="shared" si="26"/>
        <v>548.25191148977092</v>
      </c>
      <c r="N273" s="52">
        <f t="shared" si="27"/>
        <v>270674.89292965113</v>
      </c>
      <c r="O273" s="52">
        <f t="shared" si="28"/>
        <v>144916.58756176496</v>
      </c>
    </row>
    <row r="274" spans="10:15" x14ac:dyDescent="0.2">
      <c r="J274" s="54">
        <f t="shared" si="23"/>
        <v>267</v>
      </c>
      <c r="K274" s="55">
        <f t="shared" si="24"/>
        <v>1832.1740803304024</v>
      </c>
      <c r="L274" s="52">
        <f t="shared" si="25"/>
        <v>1288.7368769737836</v>
      </c>
      <c r="M274" s="52">
        <f t="shared" si="26"/>
        <v>543.43720335661862</v>
      </c>
      <c r="N274" s="52">
        <f t="shared" si="27"/>
        <v>271218.33013300778</v>
      </c>
      <c r="O274" s="52">
        <f t="shared" si="28"/>
        <v>143627.85068479116</v>
      </c>
    </row>
    <row r="275" spans="10:15" x14ac:dyDescent="0.2">
      <c r="J275" s="54">
        <f t="shared" si="23"/>
        <v>268</v>
      </c>
      <c r="K275" s="55">
        <f t="shared" si="24"/>
        <v>1832.1740803304024</v>
      </c>
      <c r="L275" s="52">
        <f t="shared" si="25"/>
        <v>1293.5696402624355</v>
      </c>
      <c r="M275" s="52">
        <f t="shared" si="26"/>
        <v>538.60444006796683</v>
      </c>
      <c r="N275" s="52">
        <f t="shared" si="27"/>
        <v>271756.93457307573</v>
      </c>
      <c r="O275" s="52">
        <f t="shared" si="28"/>
        <v>142334.28104452873</v>
      </c>
    </row>
    <row r="276" spans="10:15" x14ac:dyDescent="0.2">
      <c r="J276" s="54">
        <f t="shared" si="23"/>
        <v>269</v>
      </c>
      <c r="K276" s="55">
        <f t="shared" si="24"/>
        <v>1832.1740803304024</v>
      </c>
      <c r="L276" s="52">
        <f t="shared" si="25"/>
        <v>1298.4205264134198</v>
      </c>
      <c r="M276" s="52">
        <f t="shared" si="26"/>
        <v>533.7535539169827</v>
      </c>
      <c r="N276" s="52">
        <f t="shared" si="27"/>
        <v>272290.68812699273</v>
      </c>
      <c r="O276" s="52">
        <f t="shared" si="28"/>
        <v>141035.86051811531</v>
      </c>
    </row>
    <row r="277" spans="10:15" x14ac:dyDescent="0.2">
      <c r="J277" s="54">
        <f t="shared" si="23"/>
        <v>270</v>
      </c>
      <c r="K277" s="55">
        <f t="shared" si="24"/>
        <v>1832.1740803304024</v>
      </c>
      <c r="L277" s="52">
        <f t="shared" si="25"/>
        <v>1303.2896033874699</v>
      </c>
      <c r="M277" s="52">
        <f t="shared" si="26"/>
        <v>528.88447694293245</v>
      </c>
      <c r="N277" s="52">
        <f t="shared" si="27"/>
        <v>272819.57260393567</v>
      </c>
      <c r="O277" s="52">
        <f t="shared" si="28"/>
        <v>139732.57091472784</v>
      </c>
    </row>
    <row r="278" spans="10:15" x14ac:dyDescent="0.2">
      <c r="J278" s="54">
        <f t="shared" si="23"/>
        <v>271</v>
      </c>
      <c r="K278" s="55">
        <f t="shared" si="24"/>
        <v>1832.1740803304024</v>
      </c>
      <c r="L278" s="52">
        <f t="shared" si="25"/>
        <v>1308.1769394001731</v>
      </c>
      <c r="M278" s="52">
        <f t="shared" si="26"/>
        <v>523.99714093022942</v>
      </c>
      <c r="N278" s="52">
        <f t="shared" si="27"/>
        <v>273343.56974486588</v>
      </c>
      <c r="O278" s="52">
        <f t="shared" si="28"/>
        <v>138424.39397532766</v>
      </c>
    </row>
    <row r="279" spans="10:15" x14ac:dyDescent="0.2">
      <c r="J279" s="54">
        <f t="shared" si="23"/>
        <v>272</v>
      </c>
      <c r="K279" s="55">
        <f t="shared" si="24"/>
        <v>1832.1740803304024</v>
      </c>
      <c r="L279" s="52">
        <f t="shared" si="25"/>
        <v>1313.0826029229238</v>
      </c>
      <c r="M279" s="52">
        <f t="shared" si="26"/>
        <v>519.09147740747869</v>
      </c>
      <c r="N279" s="52">
        <f t="shared" si="27"/>
        <v>273862.66122227337</v>
      </c>
      <c r="O279" s="52">
        <f t="shared" si="28"/>
        <v>137111.31137240474</v>
      </c>
    </row>
    <row r="280" spans="10:15" x14ac:dyDescent="0.2">
      <c r="J280" s="54">
        <f t="shared" si="23"/>
        <v>273</v>
      </c>
      <c r="K280" s="55">
        <f t="shared" si="24"/>
        <v>1832.1740803304024</v>
      </c>
      <c r="L280" s="52">
        <f t="shared" si="25"/>
        <v>1318.0066626838848</v>
      </c>
      <c r="M280" s="52">
        <f t="shared" si="26"/>
        <v>514.16741764651772</v>
      </c>
      <c r="N280" s="52">
        <f t="shared" si="27"/>
        <v>274376.82863991987</v>
      </c>
      <c r="O280" s="52">
        <f t="shared" si="28"/>
        <v>135793.30470972086</v>
      </c>
    </row>
    <row r="281" spans="10:15" x14ac:dyDescent="0.2">
      <c r="J281" s="54">
        <f t="shared" si="23"/>
        <v>274</v>
      </c>
      <c r="K281" s="55">
        <f t="shared" si="24"/>
        <v>1832.1740803304024</v>
      </c>
      <c r="L281" s="52">
        <f t="shared" si="25"/>
        <v>1322.9491876689492</v>
      </c>
      <c r="M281" s="52">
        <f t="shared" si="26"/>
        <v>509.22489266145323</v>
      </c>
      <c r="N281" s="52">
        <f t="shared" si="27"/>
        <v>274886.05353258131</v>
      </c>
      <c r="O281" s="52">
        <f t="shared" si="28"/>
        <v>134470.35552205192</v>
      </c>
    </row>
    <row r="282" spans="10:15" x14ac:dyDescent="0.2">
      <c r="J282" s="54">
        <f t="shared" si="23"/>
        <v>275</v>
      </c>
      <c r="K282" s="55">
        <f t="shared" si="24"/>
        <v>1832.1740803304024</v>
      </c>
      <c r="L282" s="52">
        <f t="shared" si="25"/>
        <v>1327.9102471227077</v>
      </c>
      <c r="M282" s="52">
        <f t="shared" si="26"/>
        <v>504.26383320769469</v>
      </c>
      <c r="N282" s="52">
        <f t="shared" si="27"/>
        <v>275390.31736578903</v>
      </c>
      <c r="O282" s="52">
        <f t="shared" si="28"/>
        <v>133142.44527492922</v>
      </c>
    </row>
    <row r="283" spans="10:15" x14ac:dyDescent="0.2">
      <c r="J283" s="54">
        <f t="shared" si="23"/>
        <v>276</v>
      </c>
      <c r="K283" s="55">
        <f t="shared" si="24"/>
        <v>1832.1740803304024</v>
      </c>
      <c r="L283" s="52">
        <f t="shared" si="25"/>
        <v>1332.8899105494179</v>
      </c>
      <c r="M283" s="52">
        <f t="shared" si="26"/>
        <v>499.2841697809846</v>
      </c>
      <c r="N283" s="52">
        <f t="shared" si="27"/>
        <v>275889.60153556999</v>
      </c>
      <c r="O283" s="52">
        <f t="shared" si="28"/>
        <v>131809.5553643798</v>
      </c>
    </row>
    <row r="284" spans="10:15" x14ac:dyDescent="0.2">
      <c r="J284" s="54">
        <f t="shared" si="23"/>
        <v>277</v>
      </c>
      <c r="K284" s="55">
        <f t="shared" si="24"/>
        <v>1832.1740803304024</v>
      </c>
      <c r="L284" s="52">
        <f t="shared" si="25"/>
        <v>1337.8882477139782</v>
      </c>
      <c r="M284" s="52">
        <f t="shared" si="26"/>
        <v>494.28583261642427</v>
      </c>
      <c r="N284" s="52">
        <f t="shared" si="27"/>
        <v>276383.88736818644</v>
      </c>
      <c r="O284" s="52">
        <f t="shared" si="28"/>
        <v>130471.66711666582</v>
      </c>
    </row>
    <row r="285" spans="10:15" x14ac:dyDescent="0.2">
      <c r="J285" s="54">
        <f t="shared" si="23"/>
        <v>278</v>
      </c>
      <c r="K285" s="55">
        <f t="shared" si="24"/>
        <v>1832.1740803304024</v>
      </c>
      <c r="L285" s="52">
        <f t="shared" si="25"/>
        <v>1342.9053286429055</v>
      </c>
      <c r="M285" s="52">
        <f t="shared" si="26"/>
        <v>489.26875168749683</v>
      </c>
      <c r="N285" s="52">
        <f t="shared" si="27"/>
        <v>276873.15611987392</v>
      </c>
      <c r="O285" s="52">
        <f t="shared" si="28"/>
        <v>129128.76178802291</v>
      </c>
    </row>
    <row r="286" spans="10:15" x14ac:dyDescent="0.2">
      <c r="J286" s="54">
        <f t="shared" si="23"/>
        <v>279</v>
      </c>
      <c r="K286" s="55">
        <f t="shared" si="24"/>
        <v>1832.1740803304024</v>
      </c>
      <c r="L286" s="52">
        <f t="shared" si="25"/>
        <v>1347.9412236253165</v>
      </c>
      <c r="M286" s="52">
        <f t="shared" si="26"/>
        <v>484.23285670508591</v>
      </c>
      <c r="N286" s="52">
        <f t="shared" si="27"/>
        <v>277357.38897657901</v>
      </c>
      <c r="O286" s="52">
        <f t="shared" si="28"/>
        <v>127780.8205643976</v>
      </c>
    </row>
    <row r="287" spans="10:15" x14ac:dyDescent="0.2">
      <c r="J287" s="54">
        <f t="shared" si="23"/>
        <v>280</v>
      </c>
      <c r="K287" s="55">
        <f t="shared" si="24"/>
        <v>1832.1740803304024</v>
      </c>
      <c r="L287" s="52">
        <f t="shared" si="25"/>
        <v>1352.9960032139115</v>
      </c>
      <c r="M287" s="52">
        <f t="shared" si="26"/>
        <v>479.17807711649095</v>
      </c>
      <c r="N287" s="52">
        <f t="shared" si="27"/>
        <v>277836.5670536955</v>
      </c>
      <c r="O287" s="52">
        <f t="shared" si="28"/>
        <v>126427.82456118369</v>
      </c>
    </row>
    <row r="288" spans="10:15" x14ac:dyDescent="0.2">
      <c r="J288" s="54">
        <f t="shared" si="23"/>
        <v>281</v>
      </c>
      <c r="K288" s="55">
        <f t="shared" si="24"/>
        <v>1832.1740803304024</v>
      </c>
      <c r="L288" s="52">
        <f t="shared" si="25"/>
        <v>1358.0697382259636</v>
      </c>
      <c r="M288" s="52">
        <f t="shared" si="26"/>
        <v>474.10434210443884</v>
      </c>
      <c r="N288" s="52">
        <f t="shared" si="27"/>
        <v>278310.67139579996</v>
      </c>
      <c r="O288" s="52">
        <f t="shared" si="28"/>
        <v>125069.75482295772</v>
      </c>
    </row>
    <row r="289" spans="10:15" x14ac:dyDescent="0.2">
      <c r="J289" s="54">
        <f t="shared" si="23"/>
        <v>282</v>
      </c>
      <c r="K289" s="55">
        <f t="shared" si="24"/>
        <v>1832.1740803304024</v>
      </c>
      <c r="L289" s="52">
        <f t="shared" si="25"/>
        <v>1363.1624997443109</v>
      </c>
      <c r="M289" s="52">
        <f t="shared" si="26"/>
        <v>469.01158058609144</v>
      </c>
      <c r="N289" s="52">
        <f t="shared" si="27"/>
        <v>278779.68297638604</v>
      </c>
      <c r="O289" s="52">
        <f t="shared" si="28"/>
        <v>123706.59232321341</v>
      </c>
    </row>
    <row r="290" spans="10:15" x14ac:dyDescent="0.2">
      <c r="J290" s="54">
        <f t="shared" si="23"/>
        <v>283</v>
      </c>
      <c r="K290" s="55">
        <f t="shared" si="24"/>
        <v>1832.1740803304024</v>
      </c>
      <c r="L290" s="52">
        <f t="shared" si="25"/>
        <v>1368.2743591183521</v>
      </c>
      <c r="M290" s="52">
        <f t="shared" si="26"/>
        <v>463.89972121205028</v>
      </c>
      <c r="N290" s="52">
        <f t="shared" si="27"/>
        <v>279243.58269759809</v>
      </c>
      <c r="O290" s="52">
        <f t="shared" si="28"/>
        <v>122338.31796409505</v>
      </c>
    </row>
    <row r="291" spans="10:15" x14ac:dyDescent="0.2">
      <c r="J291" s="54">
        <f t="shared" si="23"/>
        <v>284</v>
      </c>
      <c r="K291" s="55">
        <f t="shared" si="24"/>
        <v>1832.1740803304024</v>
      </c>
      <c r="L291" s="52">
        <f t="shared" si="25"/>
        <v>1373.405387965046</v>
      </c>
      <c r="M291" s="52">
        <f t="shared" si="26"/>
        <v>458.76869236535646</v>
      </c>
      <c r="N291" s="52">
        <f t="shared" si="27"/>
        <v>279702.35138996347</v>
      </c>
      <c r="O291" s="52">
        <f t="shared" si="28"/>
        <v>120964.91257613001</v>
      </c>
    </row>
    <row r="292" spans="10:15" x14ac:dyDescent="0.2">
      <c r="J292" s="54">
        <f t="shared" si="23"/>
        <v>285</v>
      </c>
      <c r="K292" s="55">
        <f t="shared" si="24"/>
        <v>1832.1740803304024</v>
      </c>
      <c r="L292" s="52">
        <f t="shared" si="25"/>
        <v>1378.5556581699148</v>
      </c>
      <c r="M292" s="52">
        <f t="shared" si="26"/>
        <v>453.61842216048751</v>
      </c>
      <c r="N292" s="52">
        <f t="shared" si="27"/>
        <v>280155.96981212398</v>
      </c>
      <c r="O292" s="52">
        <f t="shared" si="28"/>
        <v>119586.35691796009</v>
      </c>
    </row>
    <row r="293" spans="10:15" x14ac:dyDescent="0.2">
      <c r="J293" s="54">
        <f t="shared" si="23"/>
        <v>286</v>
      </c>
      <c r="K293" s="55">
        <f t="shared" si="24"/>
        <v>1832.1740803304024</v>
      </c>
      <c r="L293" s="52">
        <f t="shared" si="25"/>
        <v>1383.7252418880521</v>
      </c>
      <c r="M293" s="52">
        <f t="shared" si="26"/>
        <v>448.44883844235034</v>
      </c>
      <c r="N293" s="52">
        <f t="shared" si="27"/>
        <v>280604.41865056631</v>
      </c>
      <c r="O293" s="52">
        <f t="shared" si="28"/>
        <v>118202.63167607204</v>
      </c>
    </row>
    <row r="294" spans="10:15" x14ac:dyDescent="0.2">
      <c r="J294" s="54">
        <f t="shared" ref="J294:J357" si="29">J293+1</f>
        <v>287</v>
      </c>
      <c r="K294" s="55">
        <f t="shared" si="24"/>
        <v>1832.1740803304024</v>
      </c>
      <c r="L294" s="52">
        <f t="shared" si="25"/>
        <v>1388.9142115451323</v>
      </c>
      <c r="M294" s="52">
        <f t="shared" si="26"/>
        <v>443.2598687852701</v>
      </c>
      <c r="N294" s="52">
        <f t="shared" si="27"/>
        <v>281047.67851935158</v>
      </c>
      <c r="O294" s="52">
        <f t="shared" si="28"/>
        <v>116813.71746452691</v>
      </c>
    </row>
    <row r="295" spans="10:15" x14ac:dyDescent="0.2">
      <c r="J295" s="54">
        <f t="shared" si="29"/>
        <v>288</v>
      </c>
      <c r="K295" s="55">
        <f t="shared" si="24"/>
        <v>1832.1740803304024</v>
      </c>
      <c r="L295" s="52">
        <f t="shared" si="25"/>
        <v>1394.1226398384265</v>
      </c>
      <c r="M295" s="52">
        <f t="shared" si="26"/>
        <v>438.05144049197588</v>
      </c>
      <c r="N295" s="52">
        <f t="shared" si="27"/>
        <v>281485.72995984356</v>
      </c>
      <c r="O295" s="52">
        <f t="shared" si="28"/>
        <v>115419.59482468848</v>
      </c>
    </row>
    <row r="296" spans="10:15" x14ac:dyDescent="0.2">
      <c r="J296" s="54">
        <f t="shared" si="29"/>
        <v>289</v>
      </c>
      <c r="K296" s="55">
        <f t="shared" si="24"/>
        <v>1832.1740803304024</v>
      </c>
      <c r="L296" s="52">
        <f t="shared" si="25"/>
        <v>1399.3505997378206</v>
      </c>
      <c r="M296" s="52">
        <f t="shared" si="26"/>
        <v>432.8234805925818</v>
      </c>
      <c r="N296" s="52">
        <f t="shared" si="27"/>
        <v>281918.55344043614</v>
      </c>
      <c r="O296" s="52">
        <f t="shared" si="28"/>
        <v>114020.24422495066</v>
      </c>
    </row>
    <row r="297" spans="10:15" x14ac:dyDescent="0.2">
      <c r="J297" s="54">
        <f t="shared" si="29"/>
        <v>290</v>
      </c>
      <c r="K297" s="55">
        <f t="shared" si="24"/>
        <v>1832.1740803304024</v>
      </c>
      <c r="L297" s="52">
        <f t="shared" si="25"/>
        <v>1404.5981644868375</v>
      </c>
      <c r="M297" s="52">
        <f t="shared" si="26"/>
        <v>427.57591584356493</v>
      </c>
      <c r="N297" s="52">
        <f t="shared" si="27"/>
        <v>282346.12935627968</v>
      </c>
      <c r="O297" s="52">
        <f t="shared" si="28"/>
        <v>112615.64606046381</v>
      </c>
    </row>
    <row r="298" spans="10:15" x14ac:dyDescent="0.2">
      <c r="J298" s="54">
        <f t="shared" si="29"/>
        <v>291</v>
      </c>
      <c r="K298" s="55">
        <f t="shared" si="24"/>
        <v>1832.1740803304024</v>
      </c>
      <c r="L298" s="52">
        <f t="shared" si="25"/>
        <v>1409.865407603663</v>
      </c>
      <c r="M298" s="52">
        <f t="shared" si="26"/>
        <v>422.3086727267393</v>
      </c>
      <c r="N298" s="52">
        <f t="shared" si="27"/>
        <v>282768.43802900641</v>
      </c>
      <c r="O298" s="52">
        <f t="shared" si="28"/>
        <v>111205.78065286015</v>
      </c>
    </row>
    <row r="299" spans="10:15" x14ac:dyDescent="0.2">
      <c r="J299" s="54">
        <f t="shared" si="29"/>
        <v>292</v>
      </c>
      <c r="K299" s="55">
        <f t="shared" si="24"/>
        <v>1832.1740803304024</v>
      </c>
      <c r="L299" s="52">
        <f t="shared" si="25"/>
        <v>1415.1524028821768</v>
      </c>
      <c r="M299" s="52">
        <f t="shared" si="26"/>
        <v>417.02167744822555</v>
      </c>
      <c r="N299" s="52">
        <f t="shared" si="27"/>
        <v>283185.45970645465</v>
      </c>
      <c r="O299" s="52">
        <f t="shared" si="28"/>
        <v>109790.62824997798</v>
      </c>
    </row>
    <row r="300" spans="10:15" x14ac:dyDescent="0.2">
      <c r="J300" s="54">
        <f t="shared" si="29"/>
        <v>293</v>
      </c>
      <c r="K300" s="55">
        <f t="shared" si="24"/>
        <v>1832.1740803304024</v>
      </c>
      <c r="L300" s="52">
        <f t="shared" si="25"/>
        <v>1420.4592243929851</v>
      </c>
      <c r="M300" s="52">
        <f t="shared" si="26"/>
        <v>411.71485593741738</v>
      </c>
      <c r="N300" s="52">
        <f t="shared" si="27"/>
        <v>283597.17456239206</v>
      </c>
      <c r="O300" s="52">
        <f t="shared" si="28"/>
        <v>108370.169025585</v>
      </c>
    </row>
    <row r="301" spans="10:15" x14ac:dyDescent="0.2">
      <c r="J301" s="54">
        <f t="shared" si="29"/>
        <v>294</v>
      </c>
      <c r="K301" s="55">
        <f t="shared" si="24"/>
        <v>1832.1740803304024</v>
      </c>
      <c r="L301" s="52">
        <f t="shared" si="25"/>
        <v>1425.7859464844587</v>
      </c>
      <c r="M301" s="52">
        <f t="shared" si="26"/>
        <v>406.38813384594374</v>
      </c>
      <c r="N301" s="52">
        <f t="shared" si="27"/>
        <v>284003.56269623799</v>
      </c>
      <c r="O301" s="52">
        <f t="shared" si="28"/>
        <v>106944.38307910055</v>
      </c>
    </row>
    <row r="302" spans="10:15" x14ac:dyDescent="0.2">
      <c r="J302" s="54">
        <f t="shared" si="29"/>
        <v>295</v>
      </c>
      <c r="K302" s="55">
        <f t="shared" si="24"/>
        <v>1832.1740803304024</v>
      </c>
      <c r="L302" s="52">
        <f t="shared" si="25"/>
        <v>1431.1326437837754</v>
      </c>
      <c r="M302" s="52">
        <f t="shared" si="26"/>
        <v>401.04143654662704</v>
      </c>
      <c r="N302" s="52">
        <f t="shared" si="27"/>
        <v>284404.60413278459</v>
      </c>
      <c r="O302" s="52">
        <f t="shared" si="28"/>
        <v>105513.25043531678</v>
      </c>
    </row>
    <row r="303" spans="10:15" x14ac:dyDescent="0.2">
      <c r="J303" s="54">
        <f t="shared" si="29"/>
        <v>296</v>
      </c>
      <c r="K303" s="55">
        <f t="shared" si="24"/>
        <v>1832.1740803304024</v>
      </c>
      <c r="L303" s="52">
        <f t="shared" si="25"/>
        <v>1436.4993911979645</v>
      </c>
      <c r="M303" s="52">
        <f t="shared" si="26"/>
        <v>395.67468913243789</v>
      </c>
      <c r="N303" s="52">
        <f t="shared" si="27"/>
        <v>284800.27882191702</v>
      </c>
      <c r="O303" s="52">
        <f t="shared" si="28"/>
        <v>104076.75104411881</v>
      </c>
    </row>
    <row r="304" spans="10:15" x14ac:dyDescent="0.2">
      <c r="J304" s="54">
        <f t="shared" si="29"/>
        <v>297</v>
      </c>
      <c r="K304" s="55">
        <f t="shared" si="24"/>
        <v>1832.1740803304024</v>
      </c>
      <c r="L304" s="52">
        <f t="shared" si="25"/>
        <v>1441.886263914957</v>
      </c>
      <c r="M304" s="52">
        <f t="shared" si="26"/>
        <v>390.28781641544549</v>
      </c>
      <c r="N304" s="52">
        <f t="shared" si="27"/>
        <v>285190.56663833244</v>
      </c>
      <c r="O304" s="52">
        <f t="shared" si="28"/>
        <v>102634.86478020385</v>
      </c>
    </row>
    <row r="305" spans="10:15" x14ac:dyDescent="0.2">
      <c r="J305" s="54">
        <f t="shared" si="29"/>
        <v>298</v>
      </c>
      <c r="K305" s="55">
        <f t="shared" si="24"/>
        <v>1832.1740803304024</v>
      </c>
      <c r="L305" s="52">
        <f t="shared" si="25"/>
        <v>1447.2933374046379</v>
      </c>
      <c r="M305" s="52">
        <f t="shared" si="26"/>
        <v>384.88074292576442</v>
      </c>
      <c r="N305" s="52">
        <f t="shared" si="27"/>
        <v>285575.44738125819</v>
      </c>
      <c r="O305" s="52">
        <f t="shared" si="28"/>
        <v>101187.57144279921</v>
      </c>
    </row>
    <row r="306" spans="10:15" x14ac:dyDescent="0.2">
      <c r="J306" s="54">
        <f t="shared" si="29"/>
        <v>299</v>
      </c>
      <c r="K306" s="55">
        <f t="shared" si="24"/>
        <v>1832.1740803304024</v>
      </c>
      <c r="L306" s="52">
        <f t="shared" si="25"/>
        <v>1452.7206874199053</v>
      </c>
      <c r="M306" s="52">
        <f t="shared" si="26"/>
        <v>379.45339291049703</v>
      </c>
      <c r="N306" s="52">
        <f t="shared" si="27"/>
        <v>285954.90077416867</v>
      </c>
      <c r="O306" s="52">
        <f t="shared" si="28"/>
        <v>99734.850755379302</v>
      </c>
    </row>
    <row r="307" spans="10:15" x14ac:dyDescent="0.2">
      <c r="J307" s="54">
        <f t="shared" si="29"/>
        <v>300</v>
      </c>
      <c r="K307" s="55">
        <f t="shared" si="24"/>
        <v>1832.1740803304024</v>
      </c>
      <c r="L307" s="52">
        <f t="shared" si="25"/>
        <v>1458.1683899977299</v>
      </c>
      <c r="M307" s="52">
        <f t="shared" si="26"/>
        <v>374.00569033267237</v>
      </c>
      <c r="N307" s="52">
        <f t="shared" si="27"/>
        <v>286328.90646450134</v>
      </c>
      <c r="O307" s="52">
        <f t="shared" si="28"/>
        <v>98276.682365381566</v>
      </c>
    </row>
    <row r="308" spans="10:15" x14ac:dyDescent="0.2">
      <c r="J308" s="54">
        <f t="shared" si="29"/>
        <v>301</v>
      </c>
      <c r="K308" s="55">
        <f t="shared" si="24"/>
        <v>1832.1740803304024</v>
      </c>
      <c r="L308" s="52">
        <f t="shared" si="25"/>
        <v>1463.6365214602215</v>
      </c>
      <c r="M308" s="52">
        <f t="shared" si="26"/>
        <v>368.53755887018087</v>
      </c>
      <c r="N308" s="52">
        <f t="shared" si="27"/>
        <v>286697.4440233715</v>
      </c>
      <c r="O308" s="52">
        <f t="shared" si="28"/>
        <v>96813.04584392134</v>
      </c>
    </row>
    <row r="309" spans="10:15" x14ac:dyDescent="0.2">
      <c r="J309" s="54">
        <f t="shared" si="29"/>
        <v>302</v>
      </c>
      <c r="K309" s="55">
        <f t="shared" si="24"/>
        <v>1832.1740803304024</v>
      </c>
      <c r="L309" s="52">
        <f t="shared" si="25"/>
        <v>1469.1251584156973</v>
      </c>
      <c r="M309" s="52">
        <f t="shared" si="26"/>
        <v>363.04892191470503</v>
      </c>
      <c r="N309" s="52">
        <f t="shared" si="27"/>
        <v>287060.49294528621</v>
      </c>
      <c r="O309" s="52">
        <f t="shared" si="28"/>
        <v>95343.92068550564</v>
      </c>
    </row>
    <row r="310" spans="10:15" x14ac:dyDescent="0.2">
      <c r="J310" s="54">
        <f t="shared" si="29"/>
        <v>303</v>
      </c>
      <c r="K310" s="55">
        <f t="shared" si="24"/>
        <v>1832.1740803304024</v>
      </c>
      <c r="L310" s="52">
        <f t="shared" si="25"/>
        <v>1474.6343777597563</v>
      </c>
      <c r="M310" s="52">
        <f t="shared" si="26"/>
        <v>357.53970257064611</v>
      </c>
      <c r="N310" s="52">
        <f t="shared" si="27"/>
        <v>287418.03264785686</v>
      </c>
      <c r="O310" s="52">
        <f t="shared" si="28"/>
        <v>93869.28630774589</v>
      </c>
    </row>
    <row r="311" spans="10:15" x14ac:dyDescent="0.2">
      <c r="J311" s="54">
        <f t="shared" si="29"/>
        <v>304</v>
      </c>
      <c r="K311" s="55">
        <f t="shared" si="24"/>
        <v>1832.1740803304024</v>
      </c>
      <c r="L311" s="52">
        <f t="shared" si="25"/>
        <v>1480.1642566763553</v>
      </c>
      <c r="M311" s="52">
        <f t="shared" si="26"/>
        <v>352.00982365404707</v>
      </c>
      <c r="N311" s="52">
        <f t="shared" si="27"/>
        <v>287770.04247151088</v>
      </c>
      <c r="O311" s="52">
        <f t="shared" si="28"/>
        <v>92389.122051069528</v>
      </c>
    </row>
    <row r="312" spans="10:15" x14ac:dyDescent="0.2">
      <c r="J312" s="54">
        <f t="shared" si="29"/>
        <v>305</v>
      </c>
      <c r="K312" s="55">
        <f t="shared" si="24"/>
        <v>1832.1740803304024</v>
      </c>
      <c r="L312" s="52">
        <f t="shared" si="25"/>
        <v>1485.7148726388916</v>
      </c>
      <c r="M312" s="52">
        <f t="shared" si="26"/>
        <v>346.4592076915107</v>
      </c>
      <c r="N312" s="52">
        <f t="shared" si="27"/>
        <v>288116.50167920237</v>
      </c>
      <c r="O312" s="52">
        <f t="shared" si="28"/>
        <v>90903.407178430629</v>
      </c>
    </row>
    <row r="313" spans="10:15" x14ac:dyDescent="0.2">
      <c r="J313" s="54">
        <f t="shared" si="29"/>
        <v>306</v>
      </c>
      <c r="K313" s="55">
        <f t="shared" si="24"/>
        <v>1832.1740803304024</v>
      </c>
      <c r="L313" s="52">
        <f t="shared" si="25"/>
        <v>1491.2863034112875</v>
      </c>
      <c r="M313" s="52">
        <f t="shared" si="26"/>
        <v>340.88777691911486</v>
      </c>
      <c r="N313" s="52">
        <f t="shared" si="27"/>
        <v>288457.38945612148</v>
      </c>
      <c r="O313" s="52">
        <f t="shared" si="28"/>
        <v>89412.120875019347</v>
      </c>
    </row>
    <row r="314" spans="10:15" x14ac:dyDescent="0.2">
      <c r="J314" s="54">
        <f t="shared" si="29"/>
        <v>307</v>
      </c>
      <c r="K314" s="55">
        <f t="shared" si="24"/>
        <v>1832.1740803304024</v>
      </c>
      <c r="L314" s="52">
        <f t="shared" si="25"/>
        <v>1496.8786270490798</v>
      </c>
      <c r="M314" s="52">
        <f t="shared" si="26"/>
        <v>335.29545328132252</v>
      </c>
      <c r="N314" s="52">
        <f t="shared" si="27"/>
        <v>288792.6849094028</v>
      </c>
      <c r="O314" s="52">
        <f t="shared" si="28"/>
        <v>87915.242247970265</v>
      </c>
    </row>
    <row r="315" spans="10:15" x14ac:dyDescent="0.2">
      <c r="J315" s="54">
        <f t="shared" si="29"/>
        <v>308</v>
      </c>
      <c r="K315" s="55">
        <f t="shared" si="24"/>
        <v>1832.1740803304024</v>
      </c>
      <c r="L315" s="52">
        <f t="shared" si="25"/>
        <v>1502.4919219005139</v>
      </c>
      <c r="M315" s="52">
        <f t="shared" si="26"/>
        <v>329.68215842988849</v>
      </c>
      <c r="N315" s="52">
        <f t="shared" si="27"/>
        <v>289122.36706783267</v>
      </c>
      <c r="O315" s="52">
        <f t="shared" si="28"/>
        <v>86412.750326069756</v>
      </c>
    </row>
    <row r="316" spans="10:15" x14ac:dyDescent="0.2">
      <c r="J316" s="54">
        <f t="shared" si="29"/>
        <v>309</v>
      </c>
      <c r="K316" s="55">
        <f t="shared" si="24"/>
        <v>1832.1740803304024</v>
      </c>
      <c r="L316" s="52">
        <f t="shared" si="25"/>
        <v>1508.1262666076409</v>
      </c>
      <c r="M316" s="52">
        <f t="shared" si="26"/>
        <v>324.04781372276159</v>
      </c>
      <c r="N316" s="52">
        <f t="shared" si="27"/>
        <v>289446.41488155542</v>
      </c>
      <c r="O316" s="52">
        <f t="shared" si="28"/>
        <v>84904.624059462119</v>
      </c>
    </row>
    <row r="317" spans="10:15" x14ac:dyDescent="0.2">
      <c r="J317" s="54">
        <f t="shared" si="29"/>
        <v>310</v>
      </c>
      <c r="K317" s="55">
        <f t="shared" si="24"/>
        <v>1832.1740803304024</v>
      </c>
      <c r="L317" s="52">
        <f t="shared" si="25"/>
        <v>1513.7817401074194</v>
      </c>
      <c r="M317" s="52">
        <f t="shared" si="26"/>
        <v>318.39234022298291</v>
      </c>
      <c r="N317" s="52">
        <f t="shared" si="27"/>
        <v>289764.80722177838</v>
      </c>
      <c r="O317" s="52">
        <f t="shared" si="28"/>
        <v>83390.842319354706</v>
      </c>
    </row>
    <row r="318" spans="10:15" x14ac:dyDescent="0.2">
      <c r="J318" s="54">
        <f t="shared" si="29"/>
        <v>311</v>
      </c>
      <c r="K318" s="55">
        <f t="shared" si="24"/>
        <v>1832.1740803304024</v>
      </c>
      <c r="L318" s="52">
        <f t="shared" si="25"/>
        <v>1519.4584216328221</v>
      </c>
      <c r="M318" s="52">
        <f t="shared" si="26"/>
        <v>312.71565869758012</v>
      </c>
      <c r="N318" s="52">
        <f t="shared" si="27"/>
        <v>290077.52288047597</v>
      </c>
      <c r="O318" s="52">
        <f t="shared" si="28"/>
        <v>81871.383897721884</v>
      </c>
    </row>
    <row r="319" spans="10:15" x14ac:dyDescent="0.2">
      <c r="J319" s="54">
        <f t="shared" si="29"/>
        <v>312</v>
      </c>
      <c r="K319" s="55">
        <f t="shared" si="24"/>
        <v>1832.1740803304024</v>
      </c>
      <c r="L319" s="52">
        <f t="shared" si="25"/>
        <v>1525.1563907139453</v>
      </c>
      <c r="M319" s="52">
        <f t="shared" si="26"/>
        <v>307.01768961645706</v>
      </c>
      <c r="N319" s="52">
        <f t="shared" si="27"/>
        <v>290384.54057009245</v>
      </c>
      <c r="O319" s="52">
        <f t="shared" si="28"/>
        <v>80346.227507007934</v>
      </c>
    </row>
    <row r="320" spans="10:15" x14ac:dyDescent="0.2">
      <c r="J320" s="54">
        <f t="shared" si="29"/>
        <v>313</v>
      </c>
      <c r="K320" s="55">
        <f t="shared" si="24"/>
        <v>1832.1740803304024</v>
      </c>
      <c r="L320" s="52">
        <f t="shared" si="25"/>
        <v>1530.8757271791226</v>
      </c>
      <c r="M320" s="52">
        <f t="shared" si="26"/>
        <v>301.29835315127974</v>
      </c>
      <c r="N320" s="52">
        <f t="shared" si="27"/>
        <v>290685.83892324375</v>
      </c>
      <c r="O320" s="52">
        <f t="shared" si="28"/>
        <v>78815.351779828809</v>
      </c>
    </row>
    <row r="321" spans="10:15" x14ac:dyDescent="0.2">
      <c r="J321" s="54">
        <f t="shared" si="29"/>
        <v>314</v>
      </c>
      <c r="K321" s="55">
        <f t="shared" si="24"/>
        <v>1832.1740803304024</v>
      </c>
      <c r="L321" s="52">
        <f t="shared" si="25"/>
        <v>1536.6165111560445</v>
      </c>
      <c r="M321" s="52">
        <f t="shared" si="26"/>
        <v>295.55756917435804</v>
      </c>
      <c r="N321" s="52">
        <f t="shared" si="27"/>
        <v>290981.39649241813</v>
      </c>
      <c r="O321" s="52">
        <f t="shared" si="28"/>
        <v>77278.735268672768</v>
      </c>
    </row>
    <row r="322" spans="10:15" x14ac:dyDescent="0.2">
      <c r="J322" s="54">
        <f t="shared" si="29"/>
        <v>315</v>
      </c>
      <c r="K322" s="55">
        <f t="shared" si="24"/>
        <v>1832.1740803304024</v>
      </c>
      <c r="L322" s="52">
        <f t="shared" si="25"/>
        <v>1542.3788230728796</v>
      </c>
      <c r="M322" s="52">
        <f t="shared" si="26"/>
        <v>289.79525725752285</v>
      </c>
      <c r="N322" s="52">
        <f t="shared" si="27"/>
        <v>291271.19174967567</v>
      </c>
      <c r="O322" s="52">
        <f t="shared" si="28"/>
        <v>75736.356445599886</v>
      </c>
    </row>
    <row r="323" spans="10:15" x14ac:dyDescent="0.2">
      <c r="J323" s="54">
        <f t="shared" si="29"/>
        <v>316</v>
      </c>
      <c r="K323" s="55">
        <f t="shared" si="24"/>
        <v>1832.1740803304024</v>
      </c>
      <c r="L323" s="52">
        <f t="shared" si="25"/>
        <v>1548.1627436594028</v>
      </c>
      <c r="M323" s="52">
        <f t="shared" si="26"/>
        <v>284.01133667099958</v>
      </c>
      <c r="N323" s="52">
        <f t="shared" si="27"/>
        <v>291555.20308634668</v>
      </c>
      <c r="O323" s="52">
        <f t="shared" si="28"/>
        <v>74188.193701940487</v>
      </c>
    </row>
    <row r="324" spans="10:15" x14ac:dyDescent="0.2">
      <c r="J324" s="54">
        <f t="shared" si="29"/>
        <v>317</v>
      </c>
      <c r="K324" s="55">
        <f t="shared" si="24"/>
        <v>1832.1740803304024</v>
      </c>
      <c r="L324" s="52">
        <f t="shared" si="25"/>
        <v>1553.9683539481257</v>
      </c>
      <c r="M324" s="52">
        <f t="shared" si="26"/>
        <v>278.20572638227679</v>
      </c>
      <c r="N324" s="52">
        <f t="shared" si="27"/>
        <v>291833.40881272894</v>
      </c>
      <c r="O324" s="52">
        <f t="shared" si="28"/>
        <v>72634.225347992367</v>
      </c>
    </row>
    <row r="325" spans="10:15" x14ac:dyDescent="0.2">
      <c r="J325" s="54">
        <f t="shared" si="29"/>
        <v>318</v>
      </c>
      <c r="K325" s="55">
        <f t="shared" si="24"/>
        <v>1832.1740803304024</v>
      </c>
      <c r="L325" s="52">
        <f t="shared" si="25"/>
        <v>1559.7957352754311</v>
      </c>
      <c r="M325" s="52">
        <f t="shared" si="26"/>
        <v>272.37834505497136</v>
      </c>
      <c r="N325" s="52">
        <f t="shared" si="27"/>
        <v>292105.78715778393</v>
      </c>
      <c r="O325" s="52">
        <f t="shared" si="28"/>
        <v>71074.429612716936</v>
      </c>
    </row>
    <row r="326" spans="10:15" x14ac:dyDescent="0.2">
      <c r="J326" s="54">
        <f t="shared" si="29"/>
        <v>319</v>
      </c>
      <c r="K326" s="55">
        <f t="shared" si="24"/>
        <v>1832.1740803304024</v>
      </c>
      <c r="L326" s="52">
        <f t="shared" si="25"/>
        <v>1565.6449692827139</v>
      </c>
      <c r="M326" s="52">
        <f t="shared" si="26"/>
        <v>266.5291110476885</v>
      </c>
      <c r="N326" s="52">
        <f t="shared" si="27"/>
        <v>292372.31626883161</v>
      </c>
      <c r="O326" s="52">
        <f t="shared" si="28"/>
        <v>69508.784643434221</v>
      </c>
    </row>
    <row r="327" spans="10:15" x14ac:dyDescent="0.2">
      <c r="J327" s="54">
        <f t="shared" si="29"/>
        <v>320</v>
      </c>
      <c r="K327" s="55">
        <f t="shared" si="24"/>
        <v>1832.1740803304024</v>
      </c>
      <c r="L327" s="52">
        <f t="shared" si="25"/>
        <v>1571.516137917524</v>
      </c>
      <c r="M327" s="52">
        <f t="shared" si="26"/>
        <v>260.6579424128783</v>
      </c>
      <c r="N327" s="52">
        <f t="shared" si="27"/>
        <v>292632.97421124449</v>
      </c>
      <c r="O327" s="52">
        <f t="shared" si="28"/>
        <v>67937.268505516695</v>
      </c>
    </row>
    <row r="328" spans="10:15" x14ac:dyDescent="0.2">
      <c r="J328" s="54">
        <f t="shared" si="29"/>
        <v>321</v>
      </c>
      <c r="K328" s="55">
        <f t="shared" ref="K328:K391" si="30">IF(($C$9+1&gt;J328), $C$12, 0)</f>
        <v>1832.1740803304024</v>
      </c>
      <c r="L328" s="52">
        <f t="shared" ref="L328:L391" si="31">K328-M328</f>
        <v>1577.4093234347147</v>
      </c>
      <c r="M328" s="52">
        <f t="shared" ref="M328:M391" si="32">O327*$C$10</f>
        <v>254.76475689568758</v>
      </c>
      <c r="N328" s="52">
        <f t="shared" ref="N328:N391" si="33">N327+M328</f>
        <v>292887.73896814015</v>
      </c>
      <c r="O328" s="52">
        <f t="shared" ref="O328:O391" si="34">O327-L328</f>
        <v>66359.859182081986</v>
      </c>
    </row>
    <row r="329" spans="10:15" x14ac:dyDescent="0.2">
      <c r="J329" s="54">
        <f t="shared" si="29"/>
        <v>322</v>
      </c>
      <c r="K329" s="55">
        <f t="shared" si="30"/>
        <v>1832.1740803304024</v>
      </c>
      <c r="L329" s="52">
        <f t="shared" si="31"/>
        <v>1583.3246083975951</v>
      </c>
      <c r="M329" s="52">
        <f t="shared" si="32"/>
        <v>248.84947193280743</v>
      </c>
      <c r="N329" s="52">
        <f t="shared" si="33"/>
        <v>293136.58844007296</v>
      </c>
      <c r="O329" s="52">
        <f t="shared" si="34"/>
        <v>64776.534573684388</v>
      </c>
    </row>
    <row r="330" spans="10:15" x14ac:dyDescent="0.2">
      <c r="J330" s="54">
        <f t="shared" si="29"/>
        <v>323</v>
      </c>
      <c r="K330" s="55">
        <f t="shared" si="30"/>
        <v>1832.1740803304024</v>
      </c>
      <c r="L330" s="52">
        <f t="shared" si="31"/>
        <v>1589.2620756790859</v>
      </c>
      <c r="M330" s="52">
        <f t="shared" si="32"/>
        <v>242.91200465131644</v>
      </c>
      <c r="N330" s="52">
        <f t="shared" si="33"/>
        <v>293379.50044472428</v>
      </c>
      <c r="O330" s="52">
        <f t="shared" si="34"/>
        <v>63187.272498005303</v>
      </c>
    </row>
    <row r="331" spans="10:15" x14ac:dyDescent="0.2">
      <c r="J331" s="54">
        <f t="shared" si="29"/>
        <v>324</v>
      </c>
      <c r="K331" s="55">
        <f t="shared" si="30"/>
        <v>1832.1740803304024</v>
      </c>
      <c r="L331" s="52">
        <f t="shared" si="31"/>
        <v>1595.2218084628826</v>
      </c>
      <c r="M331" s="52">
        <f t="shared" si="32"/>
        <v>236.95227186751987</v>
      </c>
      <c r="N331" s="52">
        <f t="shared" si="33"/>
        <v>293616.45271659183</v>
      </c>
      <c r="O331" s="52">
        <f t="shared" si="34"/>
        <v>61592.050689542419</v>
      </c>
    </row>
    <row r="332" spans="10:15" x14ac:dyDescent="0.2">
      <c r="J332" s="54">
        <f t="shared" si="29"/>
        <v>325</v>
      </c>
      <c r="K332" s="55">
        <f t="shared" si="30"/>
        <v>1832.1740803304024</v>
      </c>
      <c r="L332" s="52">
        <f t="shared" si="31"/>
        <v>1601.2038902446184</v>
      </c>
      <c r="M332" s="52">
        <f t="shared" si="32"/>
        <v>230.97019008578405</v>
      </c>
      <c r="N332" s="52">
        <f t="shared" si="33"/>
        <v>293847.42290667759</v>
      </c>
      <c r="O332" s="52">
        <f t="shared" si="34"/>
        <v>59990.846799297797</v>
      </c>
    </row>
    <row r="333" spans="10:15" x14ac:dyDescent="0.2">
      <c r="J333" s="54">
        <f t="shared" si="29"/>
        <v>326</v>
      </c>
      <c r="K333" s="55">
        <f t="shared" si="30"/>
        <v>1832.1740803304024</v>
      </c>
      <c r="L333" s="52">
        <f t="shared" si="31"/>
        <v>1607.2084048330357</v>
      </c>
      <c r="M333" s="52">
        <f t="shared" si="32"/>
        <v>224.96567549736673</v>
      </c>
      <c r="N333" s="52">
        <f t="shared" si="33"/>
        <v>294072.38858217496</v>
      </c>
      <c r="O333" s="52">
        <f t="shared" si="34"/>
        <v>58383.63839446476</v>
      </c>
    </row>
    <row r="334" spans="10:15" x14ac:dyDescent="0.2">
      <c r="J334" s="54">
        <f t="shared" si="29"/>
        <v>327</v>
      </c>
      <c r="K334" s="55">
        <f t="shared" si="30"/>
        <v>1832.1740803304024</v>
      </c>
      <c r="L334" s="52">
        <f t="shared" si="31"/>
        <v>1613.2354363511595</v>
      </c>
      <c r="M334" s="52">
        <f t="shared" si="32"/>
        <v>218.93864397924284</v>
      </c>
      <c r="N334" s="52">
        <f t="shared" si="33"/>
        <v>294291.32722615422</v>
      </c>
      <c r="O334" s="52">
        <f t="shared" si="34"/>
        <v>56770.402958113598</v>
      </c>
    </row>
    <row r="335" spans="10:15" x14ac:dyDescent="0.2">
      <c r="J335" s="54">
        <f t="shared" si="29"/>
        <v>328</v>
      </c>
      <c r="K335" s="55">
        <f t="shared" si="30"/>
        <v>1832.1740803304024</v>
      </c>
      <c r="L335" s="52">
        <f t="shared" si="31"/>
        <v>1619.2850692374764</v>
      </c>
      <c r="M335" s="52">
        <f t="shared" si="32"/>
        <v>212.88901109292598</v>
      </c>
      <c r="N335" s="52">
        <f t="shared" si="33"/>
        <v>294504.21623724716</v>
      </c>
      <c r="O335" s="52">
        <f t="shared" si="34"/>
        <v>55151.117888876121</v>
      </c>
    </row>
    <row r="336" spans="10:15" x14ac:dyDescent="0.2">
      <c r="J336" s="54">
        <f t="shared" si="29"/>
        <v>329</v>
      </c>
      <c r="K336" s="55">
        <f t="shared" si="30"/>
        <v>1832.1740803304024</v>
      </c>
      <c r="L336" s="52">
        <f t="shared" si="31"/>
        <v>1625.3573882471169</v>
      </c>
      <c r="M336" s="52">
        <f t="shared" si="32"/>
        <v>206.81669208328543</v>
      </c>
      <c r="N336" s="52">
        <f t="shared" si="33"/>
        <v>294711.03292933042</v>
      </c>
      <c r="O336" s="52">
        <f t="shared" si="34"/>
        <v>53525.760500629003</v>
      </c>
    </row>
    <row r="337" spans="10:15" x14ac:dyDescent="0.2">
      <c r="J337" s="54">
        <f t="shared" si="29"/>
        <v>330</v>
      </c>
      <c r="K337" s="55">
        <f t="shared" si="30"/>
        <v>1832.1740803304024</v>
      </c>
      <c r="L337" s="52">
        <f t="shared" si="31"/>
        <v>1631.4524784530436</v>
      </c>
      <c r="M337" s="52">
        <f t="shared" si="32"/>
        <v>200.72160187735875</v>
      </c>
      <c r="N337" s="52">
        <f t="shared" si="33"/>
        <v>294911.75453120779</v>
      </c>
      <c r="O337" s="52">
        <f t="shared" si="34"/>
        <v>51894.308022175959</v>
      </c>
    </row>
    <row r="338" spans="10:15" x14ac:dyDescent="0.2">
      <c r="J338" s="54">
        <f t="shared" si="29"/>
        <v>331</v>
      </c>
      <c r="K338" s="55">
        <f t="shared" si="30"/>
        <v>1832.1740803304024</v>
      </c>
      <c r="L338" s="52">
        <f t="shared" si="31"/>
        <v>1637.5704252472426</v>
      </c>
      <c r="M338" s="52">
        <f t="shared" si="32"/>
        <v>194.60365508315985</v>
      </c>
      <c r="N338" s="52">
        <f t="shared" si="33"/>
        <v>295106.35818629095</v>
      </c>
      <c r="O338" s="52">
        <f t="shared" si="34"/>
        <v>50256.737596928717</v>
      </c>
    </row>
    <row r="339" spans="10:15" x14ac:dyDescent="0.2">
      <c r="J339" s="54">
        <f t="shared" si="29"/>
        <v>332</v>
      </c>
      <c r="K339" s="55">
        <f t="shared" si="30"/>
        <v>1832.1740803304024</v>
      </c>
      <c r="L339" s="52">
        <f t="shared" si="31"/>
        <v>1643.7113143419197</v>
      </c>
      <c r="M339" s="52">
        <f t="shared" si="32"/>
        <v>188.46276598848269</v>
      </c>
      <c r="N339" s="52">
        <f t="shared" si="33"/>
        <v>295294.82095227944</v>
      </c>
      <c r="O339" s="52">
        <f t="shared" si="34"/>
        <v>48613.026282586798</v>
      </c>
    </row>
    <row r="340" spans="10:15" x14ac:dyDescent="0.2">
      <c r="J340" s="54">
        <f t="shared" si="29"/>
        <v>333</v>
      </c>
      <c r="K340" s="55">
        <f t="shared" si="30"/>
        <v>1832.1740803304024</v>
      </c>
      <c r="L340" s="52">
        <f t="shared" si="31"/>
        <v>1649.8752317707019</v>
      </c>
      <c r="M340" s="52">
        <f t="shared" si="32"/>
        <v>182.29884855970047</v>
      </c>
      <c r="N340" s="52">
        <f t="shared" si="33"/>
        <v>295477.11980083911</v>
      </c>
      <c r="O340" s="52">
        <f t="shared" si="34"/>
        <v>46963.151050816094</v>
      </c>
    </row>
    <row r="341" spans="10:15" x14ac:dyDescent="0.2">
      <c r="J341" s="54">
        <f t="shared" si="29"/>
        <v>334</v>
      </c>
      <c r="K341" s="55">
        <f t="shared" si="30"/>
        <v>1832.1740803304024</v>
      </c>
      <c r="L341" s="52">
        <f t="shared" si="31"/>
        <v>1656.0622638898421</v>
      </c>
      <c r="M341" s="52">
        <f t="shared" si="32"/>
        <v>176.11181644056035</v>
      </c>
      <c r="N341" s="52">
        <f t="shared" si="33"/>
        <v>295653.23161727964</v>
      </c>
      <c r="O341" s="52">
        <f t="shared" si="34"/>
        <v>45307.088786926251</v>
      </c>
    </row>
    <row r="342" spans="10:15" x14ac:dyDescent="0.2">
      <c r="J342" s="54">
        <f t="shared" si="29"/>
        <v>335</v>
      </c>
      <c r="K342" s="55">
        <f t="shared" si="30"/>
        <v>1832.1740803304024</v>
      </c>
      <c r="L342" s="52">
        <f t="shared" si="31"/>
        <v>1662.2724973794288</v>
      </c>
      <c r="M342" s="52">
        <f t="shared" si="32"/>
        <v>169.90158295097345</v>
      </c>
      <c r="N342" s="52">
        <f t="shared" si="33"/>
        <v>295823.1332002306</v>
      </c>
      <c r="O342" s="52">
        <f t="shared" si="34"/>
        <v>43644.816289546819</v>
      </c>
    </row>
    <row r="343" spans="10:15" x14ac:dyDescent="0.2">
      <c r="J343" s="54">
        <f t="shared" si="29"/>
        <v>336</v>
      </c>
      <c r="K343" s="55">
        <f t="shared" si="30"/>
        <v>1832.1740803304024</v>
      </c>
      <c r="L343" s="52">
        <f t="shared" si="31"/>
        <v>1668.5060192446017</v>
      </c>
      <c r="M343" s="52">
        <f t="shared" si="32"/>
        <v>163.66806108580056</v>
      </c>
      <c r="N343" s="52">
        <f t="shared" si="33"/>
        <v>295986.8012613164</v>
      </c>
      <c r="O343" s="52">
        <f t="shared" si="34"/>
        <v>41976.310270302216</v>
      </c>
    </row>
    <row r="344" spans="10:15" x14ac:dyDescent="0.2">
      <c r="J344" s="54">
        <f t="shared" si="29"/>
        <v>337</v>
      </c>
      <c r="K344" s="55">
        <f t="shared" si="30"/>
        <v>1832.1740803304024</v>
      </c>
      <c r="L344" s="52">
        <f t="shared" si="31"/>
        <v>1674.7629168167691</v>
      </c>
      <c r="M344" s="52">
        <f t="shared" si="32"/>
        <v>157.41116351363331</v>
      </c>
      <c r="N344" s="52">
        <f t="shared" si="33"/>
        <v>296144.21242483001</v>
      </c>
      <c r="O344" s="52">
        <f t="shared" si="34"/>
        <v>40301.547353485446</v>
      </c>
    </row>
    <row r="345" spans="10:15" x14ac:dyDescent="0.2">
      <c r="J345" s="54">
        <f t="shared" si="29"/>
        <v>338</v>
      </c>
      <c r="K345" s="55">
        <f t="shared" si="30"/>
        <v>1832.1740803304024</v>
      </c>
      <c r="L345" s="52">
        <f t="shared" si="31"/>
        <v>1681.0432777548319</v>
      </c>
      <c r="M345" s="52">
        <f t="shared" si="32"/>
        <v>151.13080257557041</v>
      </c>
      <c r="N345" s="52">
        <f t="shared" si="33"/>
        <v>296295.34322740557</v>
      </c>
      <c r="O345" s="52">
        <f t="shared" si="34"/>
        <v>38620.504075730612</v>
      </c>
    </row>
    <row r="346" spans="10:15" x14ac:dyDescent="0.2">
      <c r="J346" s="54">
        <f t="shared" si="29"/>
        <v>339</v>
      </c>
      <c r="K346" s="55">
        <f t="shared" si="30"/>
        <v>1832.1740803304024</v>
      </c>
      <c r="L346" s="52">
        <f t="shared" si="31"/>
        <v>1687.3471900464126</v>
      </c>
      <c r="M346" s="52">
        <f t="shared" si="32"/>
        <v>144.8268902839898</v>
      </c>
      <c r="N346" s="52">
        <f t="shared" si="33"/>
        <v>296440.17011768953</v>
      </c>
      <c r="O346" s="52">
        <f t="shared" si="34"/>
        <v>36933.156885684199</v>
      </c>
    </row>
    <row r="347" spans="10:15" x14ac:dyDescent="0.2">
      <c r="J347" s="54">
        <f t="shared" si="29"/>
        <v>340</v>
      </c>
      <c r="K347" s="55">
        <f t="shared" si="30"/>
        <v>1832.1740803304024</v>
      </c>
      <c r="L347" s="52">
        <f t="shared" si="31"/>
        <v>1693.6747420090867</v>
      </c>
      <c r="M347" s="52">
        <f t="shared" si="32"/>
        <v>138.49933832131575</v>
      </c>
      <c r="N347" s="52">
        <f t="shared" si="33"/>
        <v>296578.66945601086</v>
      </c>
      <c r="O347" s="52">
        <f t="shared" si="34"/>
        <v>35239.482143675115</v>
      </c>
    </row>
    <row r="348" spans="10:15" x14ac:dyDescent="0.2">
      <c r="J348" s="54">
        <f t="shared" si="29"/>
        <v>341</v>
      </c>
      <c r="K348" s="55">
        <f t="shared" si="30"/>
        <v>1832.1740803304024</v>
      </c>
      <c r="L348" s="52">
        <f t="shared" si="31"/>
        <v>1700.0260222916206</v>
      </c>
      <c r="M348" s="52">
        <f t="shared" si="32"/>
        <v>132.14805803878167</v>
      </c>
      <c r="N348" s="52">
        <f t="shared" si="33"/>
        <v>296710.81751404965</v>
      </c>
      <c r="O348" s="52">
        <f t="shared" si="34"/>
        <v>33539.456121383497</v>
      </c>
    </row>
    <row r="349" spans="10:15" x14ac:dyDescent="0.2">
      <c r="J349" s="54">
        <f t="shared" si="29"/>
        <v>342</v>
      </c>
      <c r="K349" s="55">
        <f t="shared" si="30"/>
        <v>1832.1740803304024</v>
      </c>
      <c r="L349" s="52">
        <f t="shared" si="31"/>
        <v>1706.4011198752144</v>
      </c>
      <c r="M349" s="52">
        <f t="shared" si="32"/>
        <v>125.77296045518811</v>
      </c>
      <c r="N349" s="52">
        <f t="shared" si="33"/>
        <v>296836.59047450486</v>
      </c>
      <c r="O349" s="52">
        <f t="shared" si="34"/>
        <v>31833.055001508281</v>
      </c>
    </row>
    <row r="350" spans="10:15" x14ac:dyDescent="0.2">
      <c r="J350" s="54">
        <f t="shared" si="29"/>
        <v>343</v>
      </c>
      <c r="K350" s="55">
        <f t="shared" si="30"/>
        <v>1832.1740803304024</v>
      </c>
      <c r="L350" s="52">
        <f t="shared" si="31"/>
        <v>1712.8001240747462</v>
      </c>
      <c r="M350" s="52">
        <f t="shared" si="32"/>
        <v>119.37395625565605</v>
      </c>
      <c r="N350" s="52">
        <f t="shared" si="33"/>
        <v>296955.96443076053</v>
      </c>
      <c r="O350" s="52">
        <f t="shared" si="34"/>
        <v>30120.254877433534</v>
      </c>
    </row>
    <row r="351" spans="10:15" x14ac:dyDescent="0.2">
      <c r="J351" s="54">
        <f t="shared" si="29"/>
        <v>344</v>
      </c>
      <c r="K351" s="55">
        <f t="shared" si="30"/>
        <v>1832.1740803304024</v>
      </c>
      <c r="L351" s="52">
        <f t="shared" si="31"/>
        <v>1719.2231245400267</v>
      </c>
      <c r="M351" s="52">
        <f t="shared" si="32"/>
        <v>112.95095579037574</v>
      </c>
      <c r="N351" s="52">
        <f t="shared" si="33"/>
        <v>297068.91538655089</v>
      </c>
      <c r="O351" s="52">
        <f t="shared" si="34"/>
        <v>28401.031752893508</v>
      </c>
    </row>
    <row r="352" spans="10:15" x14ac:dyDescent="0.2">
      <c r="J352" s="54">
        <f t="shared" si="29"/>
        <v>345</v>
      </c>
      <c r="K352" s="55">
        <f t="shared" si="30"/>
        <v>1832.1740803304024</v>
      </c>
      <c r="L352" s="52">
        <f t="shared" si="31"/>
        <v>1725.6702112570517</v>
      </c>
      <c r="M352" s="52">
        <f t="shared" si="32"/>
        <v>106.50386907335066</v>
      </c>
      <c r="N352" s="52">
        <f t="shared" si="33"/>
        <v>297175.41925562423</v>
      </c>
      <c r="O352" s="52">
        <f t="shared" si="34"/>
        <v>26675.361541636456</v>
      </c>
    </row>
    <row r="353" spans="10:15" x14ac:dyDescent="0.2">
      <c r="J353" s="54">
        <f t="shared" si="29"/>
        <v>346</v>
      </c>
      <c r="K353" s="55">
        <f t="shared" si="30"/>
        <v>1832.1740803304024</v>
      </c>
      <c r="L353" s="52">
        <f t="shared" si="31"/>
        <v>1732.1414745492657</v>
      </c>
      <c r="M353" s="52">
        <f t="shared" si="32"/>
        <v>100.03260578113671</v>
      </c>
      <c r="N353" s="52">
        <f t="shared" si="33"/>
        <v>297275.4518614054</v>
      </c>
      <c r="O353" s="52">
        <f t="shared" si="34"/>
        <v>24943.22006708719</v>
      </c>
    </row>
    <row r="354" spans="10:15" x14ac:dyDescent="0.2">
      <c r="J354" s="54">
        <f t="shared" si="29"/>
        <v>347</v>
      </c>
      <c r="K354" s="55">
        <f t="shared" si="30"/>
        <v>1832.1740803304024</v>
      </c>
      <c r="L354" s="52">
        <f t="shared" si="31"/>
        <v>1738.6370050788255</v>
      </c>
      <c r="M354" s="52">
        <f t="shared" si="32"/>
        <v>93.537075251576965</v>
      </c>
      <c r="N354" s="52">
        <f t="shared" si="33"/>
        <v>297368.98893665697</v>
      </c>
      <c r="O354" s="52">
        <f t="shared" si="34"/>
        <v>23204.583062008365</v>
      </c>
    </row>
    <row r="355" spans="10:15" x14ac:dyDescent="0.2">
      <c r="J355" s="54">
        <f t="shared" si="29"/>
        <v>348</v>
      </c>
      <c r="K355" s="55">
        <f t="shared" si="30"/>
        <v>1832.1740803304024</v>
      </c>
      <c r="L355" s="52">
        <f t="shared" si="31"/>
        <v>1745.1568938478711</v>
      </c>
      <c r="M355" s="52">
        <f t="shared" si="32"/>
        <v>87.017186482531372</v>
      </c>
      <c r="N355" s="52">
        <f t="shared" si="33"/>
        <v>297456.00612313952</v>
      </c>
      <c r="O355" s="52">
        <f t="shared" si="34"/>
        <v>21459.426168160495</v>
      </c>
    </row>
    <row r="356" spans="10:15" x14ac:dyDescent="0.2">
      <c r="J356" s="54">
        <f t="shared" si="29"/>
        <v>349</v>
      </c>
      <c r="K356" s="55">
        <f t="shared" si="30"/>
        <v>1832.1740803304024</v>
      </c>
      <c r="L356" s="52">
        <f t="shared" si="31"/>
        <v>1751.7012321998004</v>
      </c>
      <c r="M356" s="52">
        <f t="shared" si="32"/>
        <v>80.472848130601847</v>
      </c>
      <c r="N356" s="52">
        <f t="shared" si="33"/>
        <v>297536.47897127015</v>
      </c>
      <c r="O356" s="52">
        <f t="shared" si="34"/>
        <v>19707.724935960694</v>
      </c>
    </row>
    <row r="357" spans="10:15" x14ac:dyDescent="0.2">
      <c r="J357" s="54">
        <f t="shared" si="29"/>
        <v>350</v>
      </c>
      <c r="K357" s="55">
        <f t="shared" si="30"/>
        <v>1832.1740803304024</v>
      </c>
      <c r="L357" s="52">
        <f t="shared" si="31"/>
        <v>1758.2701118205498</v>
      </c>
      <c r="M357" s="52">
        <f t="shared" si="32"/>
        <v>73.903968509852604</v>
      </c>
      <c r="N357" s="52">
        <f t="shared" si="33"/>
        <v>297610.38293978001</v>
      </c>
      <c r="O357" s="52">
        <f t="shared" si="34"/>
        <v>17949.454824140143</v>
      </c>
    </row>
    <row r="358" spans="10:15" x14ac:dyDescent="0.2">
      <c r="J358" s="54">
        <f t="shared" ref="J358:J421" si="35">J357+1</f>
        <v>351</v>
      </c>
      <c r="K358" s="55">
        <f t="shared" si="30"/>
        <v>1832.1740803304024</v>
      </c>
      <c r="L358" s="52">
        <f t="shared" si="31"/>
        <v>1764.8636247398767</v>
      </c>
      <c r="M358" s="52">
        <f t="shared" si="32"/>
        <v>67.310455590525535</v>
      </c>
      <c r="N358" s="52">
        <f t="shared" si="33"/>
        <v>297677.69339537056</v>
      </c>
      <c r="O358" s="52">
        <f t="shared" si="34"/>
        <v>16184.591199400265</v>
      </c>
    </row>
    <row r="359" spans="10:15" x14ac:dyDescent="0.2">
      <c r="J359" s="54">
        <f t="shared" si="35"/>
        <v>352</v>
      </c>
      <c r="K359" s="55">
        <f t="shared" si="30"/>
        <v>1832.1740803304024</v>
      </c>
      <c r="L359" s="52">
        <f t="shared" si="31"/>
        <v>1771.4818633326513</v>
      </c>
      <c r="M359" s="52">
        <f t="shared" si="32"/>
        <v>60.69221699775099</v>
      </c>
      <c r="N359" s="52">
        <f t="shared" si="33"/>
        <v>297738.38561236829</v>
      </c>
      <c r="O359" s="52">
        <f t="shared" si="34"/>
        <v>14413.109336067613</v>
      </c>
    </row>
    <row r="360" spans="10:15" x14ac:dyDescent="0.2">
      <c r="J360" s="54">
        <f t="shared" si="35"/>
        <v>353</v>
      </c>
      <c r="K360" s="55">
        <f t="shared" si="30"/>
        <v>1832.1740803304024</v>
      </c>
      <c r="L360" s="52">
        <f t="shared" si="31"/>
        <v>1778.1249203201489</v>
      </c>
      <c r="M360" s="52">
        <f t="shared" si="32"/>
        <v>54.049160010253544</v>
      </c>
      <c r="N360" s="52">
        <f t="shared" si="33"/>
        <v>297792.43477237853</v>
      </c>
      <c r="O360" s="52">
        <f t="shared" si="34"/>
        <v>12634.984415747464</v>
      </c>
    </row>
    <row r="361" spans="10:15" x14ac:dyDescent="0.2">
      <c r="J361" s="54">
        <f t="shared" si="35"/>
        <v>354</v>
      </c>
      <c r="K361" s="55">
        <f t="shared" si="30"/>
        <v>1832.1740803304024</v>
      </c>
      <c r="L361" s="52">
        <f t="shared" si="31"/>
        <v>1784.7928887713495</v>
      </c>
      <c r="M361" s="52">
        <f t="shared" si="32"/>
        <v>47.381191559052986</v>
      </c>
      <c r="N361" s="52">
        <f t="shared" si="33"/>
        <v>297839.81596393761</v>
      </c>
      <c r="O361" s="52">
        <f t="shared" si="34"/>
        <v>10850.191526976114</v>
      </c>
    </row>
    <row r="362" spans="10:15" x14ac:dyDescent="0.2">
      <c r="J362" s="54">
        <f t="shared" si="35"/>
        <v>355</v>
      </c>
      <c r="K362" s="55">
        <f t="shared" si="30"/>
        <v>1832.1740803304024</v>
      </c>
      <c r="L362" s="52">
        <f t="shared" si="31"/>
        <v>1791.485862104242</v>
      </c>
      <c r="M362" s="52">
        <f t="shared" si="32"/>
        <v>40.688218226160423</v>
      </c>
      <c r="N362" s="52">
        <f t="shared" si="33"/>
        <v>297880.50418216374</v>
      </c>
      <c r="O362" s="52">
        <f t="shared" si="34"/>
        <v>9058.7056648718717</v>
      </c>
    </row>
    <row r="363" spans="10:15" x14ac:dyDescent="0.2">
      <c r="J363" s="54">
        <f t="shared" si="35"/>
        <v>356</v>
      </c>
      <c r="K363" s="55">
        <f t="shared" si="30"/>
        <v>1832.1740803304024</v>
      </c>
      <c r="L363" s="52">
        <f t="shared" si="31"/>
        <v>1798.2039340871329</v>
      </c>
      <c r="M363" s="52">
        <f t="shared" si="32"/>
        <v>33.970146243269518</v>
      </c>
      <c r="N363" s="52">
        <f t="shared" si="33"/>
        <v>297914.47432840703</v>
      </c>
      <c r="O363" s="52">
        <f t="shared" si="34"/>
        <v>7260.5017307847393</v>
      </c>
    </row>
    <row r="364" spans="10:15" x14ac:dyDescent="0.2">
      <c r="J364" s="54">
        <f t="shared" si="35"/>
        <v>357</v>
      </c>
      <c r="K364" s="55">
        <f t="shared" si="30"/>
        <v>1832.1740803304024</v>
      </c>
      <c r="L364" s="52">
        <f t="shared" si="31"/>
        <v>1804.9471988399596</v>
      </c>
      <c r="M364" s="52">
        <f t="shared" si="32"/>
        <v>27.226881490442771</v>
      </c>
      <c r="N364" s="52">
        <f t="shared" si="33"/>
        <v>297941.70120989747</v>
      </c>
      <c r="O364" s="52">
        <f t="shared" si="34"/>
        <v>5455.5545319447792</v>
      </c>
    </row>
    <row r="365" spans="10:15" x14ac:dyDescent="0.2">
      <c r="J365" s="54">
        <f t="shared" si="35"/>
        <v>358</v>
      </c>
      <c r="K365" s="55">
        <f t="shared" si="30"/>
        <v>1832.1740803304024</v>
      </c>
      <c r="L365" s="52">
        <f t="shared" si="31"/>
        <v>1811.7157508356095</v>
      </c>
      <c r="M365" s="52">
        <f t="shared" si="32"/>
        <v>20.45832949479292</v>
      </c>
      <c r="N365" s="52">
        <f t="shared" si="33"/>
        <v>297962.15953939228</v>
      </c>
      <c r="O365" s="52">
        <f t="shared" si="34"/>
        <v>3643.8387811091698</v>
      </c>
    </row>
    <row r="366" spans="10:15" x14ac:dyDescent="0.2">
      <c r="J366" s="54">
        <f t="shared" si="35"/>
        <v>359</v>
      </c>
      <c r="K366" s="55">
        <f t="shared" si="30"/>
        <v>1832.1740803304024</v>
      </c>
      <c r="L366" s="52">
        <f t="shared" si="31"/>
        <v>1818.509684901243</v>
      </c>
      <c r="M366" s="52">
        <f t="shared" si="32"/>
        <v>13.664395429159386</v>
      </c>
      <c r="N366" s="52">
        <f t="shared" si="33"/>
        <v>297975.82393482141</v>
      </c>
      <c r="O366" s="52">
        <f t="shared" si="34"/>
        <v>1825.3290962079268</v>
      </c>
    </row>
    <row r="367" spans="10:15" x14ac:dyDescent="0.2">
      <c r="J367" s="54">
        <f t="shared" si="35"/>
        <v>360</v>
      </c>
      <c r="K367" s="55">
        <f t="shared" si="30"/>
        <v>1832.1740803304024</v>
      </c>
      <c r="L367" s="52">
        <f t="shared" si="31"/>
        <v>1825.3290962196227</v>
      </c>
      <c r="M367" s="52">
        <f t="shared" si="32"/>
        <v>6.8449841107797251</v>
      </c>
      <c r="N367" s="52">
        <f t="shared" si="33"/>
        <v>297982.66891893221</v>
      </c>
      <c r="O367" s="52">
        <f t="shared" si="34"/>
        <v>-1.1695874491124414E-8</v>
      </c>
    </row>
    <row r="368" spans="10:15" x14ac:dyDescent="0.2">
      <c r="J368" s="54">
        <f t="shared" si="35"/>
        <v>361</v>
      </c>
      <c r="K368" s="55">
        <f t="shared" si="30"/>
        <v>0</v>
      </c>
      <c r="L368" s="52">
        <f t="shared" si="31"/>
        <v>4.3859529341716548E-11</v>
      </c>
      <c r="M368" s="52">
        <f t="shared" si="32"/>
        <v>-4.3859529341716548E-11</v>
      </c>
      <c r="N368" s="52">
        <f t="shared" si="33"/>
        <v>297982.66891893215</v>
      </c>
      <c r="O368" s="52">
        <f t="shared" si="34"/>
        <v>-1.173973402046613E-8</v>
      </c>
    </row>
    <row r="369" spans="10:15" x14ac:dyDescent="0.2">
      <c r="J369" s="54">
        <f t="shared" si="35"/>
        <v>362</v>
      </c>
      <c r="K369" s="55">
        <f t="shared" si="30"/>
        <v>0</v>
      </c>
      <c r="L369" s="52">
        <f t="shared" si="31"/>
        <v>4.4024002576747989E-11</v>
      </c>
      <c r="M369" s="52">
        <f t="shared" si="32"/>
        <v>-4.4024002576747989E-11</v>
      </c>
      <c r="N369" s="52">
        <f t="shared" si="33"/>
        <v>297982.66891893209</v>
      </c>
      <c r="O369" s="52">
        <f t="shared" si="34"/>
        <v>-1.1783758023042878E-8</v>
      </c>
    </row>
    <row r="370" spans="10:15" x14ac:dyDescent="0.2">
      <c r="J370" s="54">
        <f t="shared" si="35"/>
        <v>363</v>
      </c>
      <c r="K370" s="55">
        <f t="shared" si="30"/>
        <v>0</v>
      </c>
      <c r="L370" s="52">
        <f t="shared" si="31"/>
        <v>4.418909258641079E-11</v>
      </c>
      <c r="M370" s="52">
        <f t="shared" si="32"/>
        <v>-4.418909258641079E-11</v>
      </c>
      <c r="N370" s="52">
        <f t="shared" si="33"/>
        <v>297982.66891893203</v>
      </c>
      <c r="O370" s="52">
        <f t="shared" si="34"/>
        <v>-1.182794711562929E-8</v>
      </c>
    </row>
    <row r="371" spans="10:15" x14ac:dyDescent="0.2">
      <c r="J371" s="54">
        <f t="shared" si="35"/>
        <v>364</v>
      </c>
      <c r="K371" s="55">
        <f t="shared" si="30"/>
        <v>0</v>
      </c>
      <c r="L371" s="52">
        <f t="shared" si="31"/>
        <v>4.4354801683609833E-11</v>
      </c>
      <c r="M371" s="52">
        <f t="shared" si="32"/>
        <v>-4.4354801683609833E-11</v>
      </c>
      <c r="N371" s="52">
        <f t="shared" si="33"/>
        <v>297982.66891893197</v>
      </c>
      <c r="O371" s="52">
        <f t="shared" si="34"/>
        <v>-1.1872301917312899E-8</v>
      </c>
    </row>
    <row r="372" spans="10:15" x14ac:dyDescent="0.2">
      <c r="J372" s="54">
        <f t="shared" si="35"/>
        <v>365</v>
      </c>
      <c r="K372" s="55">
        <f t="shared" si="30"/>
        <v>0</v>
      </c>
      <c r="L372" s="52">
        <f t="shared" si="31"/>
        <v>4.4521132189923369E-11</v>
      </c>
      <c r="M372" s="52">
        <f t="shared" si="32"/>
        <v>-4.4521132189923369E-11</v>
      </c>
      <c r="N372" s="52">
        <f t="shared" si="33"/>
        <v>297982.66891893191</v>
      </c>
      <c r="O372" s="52">
        <f t="shared" si="34"/>
        <v>-1.1916823049502822E-8</v>
      </c>
    </row>
    <row r="373" spans="10:15" x14ac:dyDescent="0.2">
      <c r="J373" s="54">
        <f t="shared" si="35"/>
        <v>366</v>
      </c>
      <c r="K373" s="55">
        <f t="shared" si="30"/>
        <v>0</v>
      </c>
      <c r="L373" s="52">
        <f t="shared" si="31"/>
        <v>4.4688086435635584E-11</v>
      </c>
      <c r="M373" s="52">
        <f t="shared" si="32"/>
        <v>-4.4688086435635584E-11</v>
      </c>
      <c r="N373" s="52">
        <f t="shared" si="33"/>
        <v>297982.66891893186</v>
      </c>
      <c r="O373" s="52">
        <f t="shared" si="34"/>
        <v>-1.1961511135938458E-8</v>
      </c>
    </row>
    <row r="374" spans="10:15" x14ac:dyDescent="0.2">
      <c r="J374" s="54">
        <f t="shared" si="35"/>
        <v>367</v>
      </c>
      <c r="K374" s="55">
        <f t="shared" si="30"/>
        <v>0</v>
      </c>
      <c r="L374" s="52">
        <f t="shared" si="31"/>
        <v>4.4855666759769212E-11</v>
      </c>
      <c r="M374" s="52">
        <f t="shared" si="32"/>
        <v>-4.4855666759769212E-11</v>
      </c>
      <c r="N374" s="52">
        <f t="shared" si="33"/>
        <v>297982.6689189318</v>
      </c>
      <c r="O374" s="52">
        <f t="shared" si="34"/>
        <v>-1.2006366802698226E-8</v>
      </c>
    </row>
    <row r="375" spans="10:15" x14ac:dyDescent="0.2">
      <c r="J375" s="54">
        <f t="shared" si="35"/>
        <v>368</v>
      </c>
      <c r="K375" s="55">
        <f t="shared" si="30"/>
        <v>0</v>
      </c>
      <c r="L375" s="52">
        <f t="shared" si="31"/>
        <v>4.5023875510118346E-11</v>
      </c>
      <c r="M375" s="52">
        <f t="shared" si="32"/>
        <v>-4.5023875510118346E-11</v>
      </c>
      <c r="N375" s="52">
        <f t="shared" si="33"/>
        <v>297982.66891893174</v>
      </c>
      <c r="O375" s="52">
        <f t="shared" si="34"/>
        <v>-1.2051390678208344E-8</v>
      </c>
    </row>
    <row r="376" spans="10:15" x14ac:dyDescent="0.2">
      <c r="J376" s="54">
        <f t="shared" si="35"/>
        <v>369</v>
      </c>
      <c r="K376" s="55">
        <f t="shared" si="30"/>
        <v>0</v>
      </c>
      <c r="L376" s="52">
        <f t="shared" si="31"/>
        <v>4.5192715043281287E-11</v>
      </c>
      <c r="M376" s="52">
        <f t="shared" si="32"/>
        <v>-4.5192715043281287E-11</v>
      </c>
      <c r="N376" s="52">
        <f t="shared" si="33"/>
        <v>297982.66891893168</v>
      </c>
      <c r="O376" s="52">
        <f t="shared" si="34"/>
        <v>-1.2096583393251626E-8</v>
      </c>
    </row>
    <row r="377" spans="10:15" x14ac:dyDescent="0.2">
      <c r="J377" s="54">
        <f t="shared" si="35"/>
        <v>370</v>
      </c>
      <c r="K377" s="55">
        <f t="shared" si="30"/>
        <v>0</v>
      </c>
      <c r="L377" s="52">
        <f t="shared" si="31"/>
        <v>4.5362187724693595E-11</v>
      </c>
      <c r="M377" s="52">
        <f t="shared" si="32"/>
        <v>-4.5362187724693595E-11</v>
      </c>
      <c r="N377" s="52">
        <f t="shared" si="33"/>
        <v>297982.66891893162</v>
      </c>
      <c r="O377" s="52">
        <f t="shared" si="34"/>
        <v>-1.214194558097632E-8</v>
      </c>
    </row>
    <row r="378" spans="10:15" x14ac:dyDescent="0.2">
      <c r="J378" s="54">
        <f t="shared" si="35"/>
        <v>371</v>
      </c>
      <c r="K378" s="55">
        <f t="shared" si="30"/>
        <v>0</v>
      </c>
      <c r="L378" s="52">
        <f t="shared" si="31"/>
        <v>4.5532295928661195E-11</v>
      </c>
      <c r="M378" s="52">
        <f t="shared" si="32"/>
        <v>-4.5532295928661195E-11</v>
      </c>
      <c r="N378" s="52">
        <f t="shared" si="33"/>
        <v>297982.66891893157</v>
      </c>
      <c r="O378" s="52">
        <f t="shared" si="34"/>
        <v>-1.218747787690498E-8</v>
      </c>
    </row>
    <row r="379" spans="10:15" x14ac:dyDescent="0.2">
      <c r="J379" s="54">
        <f t="shared" si="35"/>
        <v>372</v>
      </c>
      <c r="K379" s="55">
        <f t="shared" si="30"/>
        <v>0</v>
      </c>
      <c r="L379" s="52">
        <f t="shared" si="31"/>
        <v>4.5703042038393672E-11</v>
      </c>
      <c r="M379" s="52">
        <f t="shared" si="32"/>
        <v>-4.5703042038393672E-11</v>
      </c>
      <c r="N379" s="52">
        <f t="shared" si="33"/>
        <v>297982.66891893151</v>
      </c>
      <c r="O379" s="52">
        <f t="shared" si="34"/>
        <v>-1.2233180918943373E-8</v>
      </c>
    </row>
    <row r="380" spans="10:15" x14ac:dyDescent="0.2">
      <c r="J380" s="54">
        <f t="shared" si="35"/>
        <v>373</v>
      </c>
      <c r="K380" s="55">
        <f t="shared" si="30"/>
        <v>0</v>
      </c>
      <c r="L380" s="52">
        <f t="shared" si="31"/>
        <v>4.5874428446037651E-11</v>
      </c>
      <c r="M380" s="52">
        <f t="shared" si="32"/>
        <v>-4.5874428446037651E-11</v>
      </c>
      <c r="N380" s="52">
        <f t="shared" si="33"/>
        <v>297982.66891893145</v>
      </c>
      <c r="O380" s="52">
        <f t="shared" si="34"/>
        <v>-1.227905534738941E-8</v>
      </c>
    </row>
    <row r="381" spans="10:15" x14ac:dyDescent="0.2">
      <c r="J381" s="54">
        <f t="shared" si="35"/>
        <v>374</v>
      </c>
      <c r="K381" s="55">
        <f t="shared" si="30"/>
        <v>0</v>
      </c>
      <c r="L381" s="52">
        <f t="shared" si="31"/>
        <v>4.6046457552710287E-11</v>
      </c>
      <c r="M381" s="52">
        <f t="shared" si="32"/>
        <v>-4.6046457552710287E-11</v>
      </c>
      <c r="N381" s="52">
        <f t="shared" si="33"/>
        <v>297982.66891893139</v>
      </c>
      <c r="O381" s="52">
        <f t="shared" si="34"/>
        <v>-1.232510180494212E-8</v>
      </c>
    </row>
    <row r="382" spans="10:15" x14ac:dyDescent="0.2">
      <c r="J382" s="54">
        <f t="shared" si="35"/>
        <v>375</v>
      </c>
      <c r="K382" s="55">
        <f t="shared" si="30"/>
        <v>0</v>
      </c>
      <c r="L382" s="52">
        <f t="shared" si="31"/>
        <v>4.621913176853295E-11</v>
      </c>
      <c r="M382" s="52">
        <f t="shared" si="32"/>
        <v>-4.621913176853295E-11</v>
      </c>
      <c r="N382" s="52">
        <f t="shared" si="33"/>
        <v>297982.66891893133</v>
      </c>
      <c r="O382" s="52">
        <f t="shared" si="34"/>
        <v>-1.2371320936710653E-8</v>
      </c>
    </row>
    <row r="383" spans="10:15" x14ac:dyDescent="0.2">
      <c r="J383" s="54">
        <f t="shared" si="35"/>
        <v>376</v>
      </c>
      <c r="K383" s="55">
        <f t="shared" si="30"/>
        <v>0</v>
      </c>
      <c r="L383" s="52">
        <f t="shared" si="31"/>
        <v>4.6392453512664948E-11</v>
      </c>
      <c r="M383" s="52">
        <f t="shared" si="32"/>
        <v>-4.6392453512664948E-11</v>
      </c>
      <c r="N383" s="52">
        <f t="shared" si="33"/>
        <v>297982.66891893127</v>
      </c>
      <c r="O383" s="52">
        <f t="shared" si="34"/>
        <v>-1.2417713390223318E-8</v>
      </c>
    </row>
    <row r="384" spans="10:15" x14ac:dyDescent="0.2">
      <c r="J384" s="54">
        <f t="shared" si="35"/>
        <v>377</v>
      </c>
      <c r="K384" s="55">
        <f t="shared" si="30"/>
        <v>0</v>
      </c>
      <c r="L384" s="52">
        <f t="shared" si="31"/>
        <v>4.6566425213337439E-11</v>
      </c>
      <c r="M384" s="52">
        <f t="shared" si="32"/>
        <v>-4.6566425213337439E-11</v>
      </c>
      <c r="N384" s="52">
        <f t="shared" si="33"/>
        <v>297982.66891893122</v>
      </c>
      <c r="O384" s="52">
        <f t="shared" si="34"/>
        <v>-1.2464279815436656E-8</v>
      </c>
    </row>
    <row r="385" spans="10:15" x14ac:dyDescent="0.2">
      <c r="J385" s="54">
        <f t="shared" si="35"/>
        <v>378</v>
      </c>
      <c r="K385" s="55">
        <f t="shared" si="30"/>
        <v>0</v>
      </c>
      <c r="L385" s="52">
        <f t="shared" si="31"/>
        <v>4.6741049307887458E-11</v>
      </c>
      <c r="M385" s="52">
        <f t="shared" si="32"/>
        <v>-4.6741049307887458E-11</v>
      </c>
      <c r="N385" s="52">
        <f t="shared" si="33"/>
        <v>297982.66891893116</v>
      </c>
      <c r="O385" s="52">
        <f t="shared" si="34"/>
        <v>-1.2511020864744544E-8</v>
      </c>
    </row>
    <row r="386" spans="10:15" x14ac:dyDescent="0.2">
      <c r="J386" s="54">
        <f t="shared" si="35"/>
        <v>379</v>
      </c>
      <c r="K386" s="55">
        <f t="shared" si="30"/>
        <v>0</v>
      </c>
      <c r="L386" s="52">
        <f t="shared" si="31"/>
        <v>4.6916328242792035E-11</v>
      </c>
      <c r="M386" s="52">
        <f t="shared" si="32"/>
        <v>-4.6916328242792035E-11</v>
      </c>
      <c r="N386" s="52">
        <f t="shared" si="33"/>
        <v>297982.6689189311</v>
      </c>
      <c r="O386" s="52">
        <f t="shared" si="34"/>
        <v>-1.2557937192987335E-8</v>
      </c>
    </row>
    <row r="387" spans="10:15" x14ac:dyDescent="0.2">
      <c r="J387" s="54">
        <f t="shared" si="35"/>
        <v>380</v>
      </c>
      <c r="K387" s="55">
        <f t="shared" si="30"/>
        <v>0</v>
      </c>
      <c r="L387" s="52">
        <f t="shared" si="31"/>
        <v>4.7092264473702508E-11</v>
      </c>
      <c r="M387" s="52">
        <f t="shared" si="32"/>
        <v>-4.7092264473702508E-11</v>
      </c>
      <c r="N387" s="52">
        <f t="shared" si="33"/>
        <v>297982.66891893104</v>
      </c>
      <c r="O387" s="52">
        <f t="shared" si="34"/>
        <v>-1.2605029457461038E-8</v>
      </c>
    </row>
    <row r="388" spans="10:15" x14ac:dyDescent="0.2">
      <c r="J388" s="54">
        <f t="shared" si="35"/>
        <v>381</v>
      </c>
      <c r="K388" s="55">
        <f t="shared" si="30"/>
        <v>0</v>
      </c>
      <c r="L388" s="52">
        <f t="shared" si="31"/>
        <v>4.726886046547889E-11</v>
      </c>
      <c r="M388" s="52">
        <f t="shared" si="32"/>
        <v>-4.726886046547889E-11</v>
      </c>
      <c r="N388" s="52">
        <f t="shared" si="33"/>
        <v>297982.66891893098</v>
      </c>
      <c r="O388" s="52">
        <f t="shared" si="34"/>
        <v>-1.2652298317926516E-8</v>
      </c>
    </row>
    <row r="389" spans="10:15" x14ac:dyDescent="0.2">
      <c r="J389" s="54">
        <f t="shared" si="35"/>
        <v>382</v>
      </c>
      <c r="K389" s="55">
        <f t="shared" si="30"/>
        <v>0</v>
      </c>
      <c r="L389" s="52">
        <f t="shared" si="31"/>
        <v>4.7446118692224438E-11</v>
      </c>
      <c r="M389" s="52">
        <f t="shared" si="32"/>
        <v>-4.7446118692224438E-11</v>
      </c>
      <c r="N389" s="52">
        <f t="shared" si="33"/>
        <v>297982.66891893093</v>
      </c>
      <c r="O389" s="52">
        <f t="shared" si="34"/>
        <v>-1.2699744436618741E-8</v>
      </c>
    </row>
    <row r="390" spans="10:15" x14ac:dyDescent="0.2">
      <c r="J390" s="54">
        <f t="shared" si="35"/>
        <v>383</v>
      </c>
      <c r="K390" s="55">
        <f t="shared" si="30"/>
        <v>0</v>
      </c>
      <c r="L390" s="52">
        <f t="shared" si="31"/>
        <v>4.7624041637320276E-11</v>
      </c>
      <c r="M390" s="52">
        <f t="shared" si="32"/>
        <v>-4.7624041637320276E-11</v>
      </c>
      <c r="N390" s="52">
        <f t="shared" si="33"/>
        <v>297982.66891893087</v>
      </c>
      <c r="O390" s="52">
        <f t="shared" si="34"/>
        <v>-1.274736847825606E-8</v>
      </c>
    </row>
    <row r="391" spans="10:15" x14ac:dyDescent="0.2">
      <c r="J391" s="54">
        <f t="shared" si="35"/>
        <v>384</v>
      </c>
      <c r="K391" s="55">
        <f t="shared" si="30"/>
        <v>0</v>
      </c>
      <c r="L391" s="52">
        <f t="shared" si="31"/>
        <v>4.7802631793460226E-11</v>
      </c>
      <c r="M391" s="52">
        <f t="shared" si="32"/>
        <v>-4.7802631793460226E-11</v>
      </c>
      <c r="N391" s="52">
        <f t="shared" si="33"/>
        <v>297982.66891893081</v>
      </c>
      <c r="O391" s="52">
        <f t="shared" si="34"/>
        <v>-1.2795171110049521E-8</v>
      </c>
    </row>
    <row r="392" spans="10:15" x14ac:dyDescent="0.2">
      <c r="J392" s="54">
        <f t="shared" si="35"/>
        <v>385</v>
      </c>
      <c r="K392" s="55">
        <f t="shared" ref="K392:K455" si="36">IF(($C$9+1&gt;J392), $C$12, 0)</f>
        <v>0</v>
      </c>
      <c r="L392" s="52">
        <f t="shared" ref="L392:L455" si="37">K392-M392</f>
        <v>4.7981891662685703E-11</v>
      </c>
      <c r="M392" s="52">
        <f t="shared" ref="M392:M455" si="38">O391*$C$10</f>
        <v>-4.7981891662685703E-11</v>
      </c>
      <c r="N392" s="52">
        <f t="shared" ref="N392:N455" si="39">N391+M392</f>
        <v>297982.66891893075</v>
      </c>
      <c r="O392" s="52">
        <f t="shared" ref="O392:O455" si="40">O391-L392</f>
        <v>-1.2843153001712206E-8</v>
      </c>
    </row>
    <row r="393" spans="10:15" x14ac:dyDescent="0.2">
      <c r="J393" s="54">
        <f t="shared" si="35"/>
        <v>386</v>
      </c>
      <c r="K393" s="55">
        <f t="shared" si="36"/>
        <v>0</v>
      </c>
      <c r="L393" s="52">
        <f t="shared" si="37"/>
        <v>4.8161823756420769E-11</v>
      </c>
      <c r="M393" s="52">
        <f t="shared" si="38"/>
        <v>-4.8161823756420769E-11</v>
      </c>
      <c r="N393" s="52">
        <f t="shared" si="39"/>
        <v>297982.66891893069</v>
      </c>
      <c r="O393" s="52">
        <f t="shared" si="40"/>
        <v>-1.2891314825468627E-8</v>
      </c>
    </row>
    <row r="394" spans="10:15" x14ac:dyDescent="0.2">
      <c r="J394" s="54">
        <f t="shared" si="35"/>
        <v>387</v>
      </c>
      <c r="K394" s="55">
        <f t="shared" si="36"/>
        <v>0</v>
      </c>
      <c r="L394" s="52">
        <f t="shared" si="37"/>
        <v>4.8342430595507348E-11</v>
      </c>
      <c r="M394" s="52">
        <f t="shared" si="38"/>
        <v>-4.8342430595507348E-11</v>
      </c>
      <c r="N394" s="52">
        <f t="shared" si="39"/>
        <v>297982.66891893063</v>
      </c>
      <c r="O394" s="52">
        <f t="shared" si="40"/>
        <v>-1.2939657256064135E-8</v>
      </c>
    </row>
    <row r="395" spans="10:15" x14ac:dyDescent="0.2">
      <c r="J395" s="54">
        <f t="shared" si="35"/>
        <v>388</v>
      </c>
      <c r="K395" s="55">
        <f t="shared" si="36"/>
        <v>0</v>
      </c>
      <c r="L395" s="52">
        <f t="shared" si="37"/>
        <v>4.8523714710240502E-11</v>
      </c>
      <c r="M395" s="52">
        <f t="shared" si="38"/>
        <v>-4.8523714710240502E-11</v>
      </c>
      <c r="N395" s="52">
        <f t="shared" si="39"/>
        <v>297982.66891893058</v>
      </c>
      <c r="O395" s="52">
        <f t="shared" si="40"/>
        <v>-1.2988180970774376E-8</v>
      </c>
    </row>
    <row r="396" spans="10:15" x14ac:dyDescent="0.2">
      <c r="J396" s="54">
        <f t="shared" si="35"/>
        <v>389</v>
      </c>
      <c r="K396" s="55">
        <f t="shared" si="36"/>
        <v>0</v>
      </c>
      <c r="L396" s="52">
        <f t="shared" si="37"/>
        <v>4.8705678640403907E-11</v>
      </c>
      <c r="M396" s="52">
        <f t="shared" si="38"/>
        <v>-4.8705678640403907E-11</v>
      </c>
      <c r="N396" s="52">
        <f t="shared" si="39"/>
        <v>297982.66891893052</v>
      </c>
      <c r="O396" s="52">
        <f t="shared" si="40"/>
        <v>-1.303688664941478E-8</v>
      </c>
    </row>
    <row r="397" spans="10:15" x14ac:dyDescent="0.2">
      <c r="J397" s="54">
        <f t="shared" si="35"/>
        <v>390</v>
      </c>
      <c r="K397" s="55">
        <f t="shared" si="36"/>
        <v>0</v>
      </c>
      <c r="L397" s="52">
        <f t="shared" si="37"/>
        <v>4.8888324935305423E-11</v>
      </c>
      <c r="M397" s="52">
        <f t="shared" si="38"/>
        <v>-4.8888324935305423E-11</v>
      </c>
      <c r="N397" s="52">
        <f t="shared" si="39"/>
        <v>297982.66891893046</v>
      </c>
      <c r="O397" s="52">
        <f t="shared" si="40"/>
        <v>-1.3085774974350085E-8</v>
      </c>
    </row>
    <row r="398" spans="10:15" x14ac:dyDescent="0.2">
      <c r="J398" s="54">
        <f t="shared" si="35"/>
        <v>391</v>
      </c>
      <c r="K398" s="55">
        <f t="shared" si="36"/>
        <v>0</v>
      </c>
      <c r="L398" s="52">
        <f t="shared" si="37"/>
        <v>4.9071656153812817E-11</v>
      </c>
      <c r="M398" s="52">
        <f t="shared" si="38"/>
        <v>-4.9071656153812817E-11</v>
      </c>
      <c r="N398" s="52">
        <f t="shared" si="39"/>
        <v>297982.6689189304</v>
      </c>
      <c r="O398" s="52">
        <f t="shared" si="40"/>
        <v>-1.3134846630503899E-8</v>
      </c>
    </row>
    <row r="399" spans="10:15" x14ac:dyDescent="0.2">
      <c r="J399" s="54">
        <f t="shared" si="35"/>
        <v>392</v>
      </c>
      <c r="K399" s="55">
        <f t="shared" si="36"/>
        <v>0</v>
      </c>
      <c r="L399" s="52">
        <f t="shared" si="37"/>
        <v>4.9255674864389617E-11</v>
      </c>
      <c r="M399" s="52">
        <f t="shared" si="38"/>
        <v>-4.9255674864389617E-11</v>
      </c>
      <c r="N399" s="52">
        <f t="shared" si="39"/>
        <v>297982.66891893034</v>
      </c>
      <c r="O399" s="52">
        <f t="shared" si="40"/>
        <v>-1.3184102305368288E-8</v>
      </c>
    </row>
    <row r="400" spans="10:15" x14ac:dyDescent="0.2">
      <c r="J400" s="54">
        <f t="shared" si="35"/>
        <v>393</v>
      </c>
      <c r="K400" s="55">
        <f t="shared" si="36"/>
        <v>0</v>
      </c>
      <c r="L400" s="52">
        <f t="shared" si="37"/>
        <v>4.9440383645131079E-11</v>
      </c>
      <c r="M400" s="52">
        <f t="shared" si="38"/>
        <v>-4.9440383645131079E-11</v>
      </c>
      <c r="N400" s="52">
        <f t="shared" si="39"/>
        <v>297982.66891893029</v>
      </c>
      <c r="O400" s="52">
        <f t="shared" si="40"/>
        <v>-1.323354268901342E-8</v>
      </c>
    </row>
    <row r="401" spans="10:15" x14ac:dyDescent="0.2">
      <c r="J401" s="54">
        <f t="shared" si="35"/>
        <v>394</v>
      </c>
      <c r="K401" s="55">
        <f t="shared" si="36"/>
        <v>0</v>
      </c>
      <c r="L401" s="52">
        <f t="shared" si="37"/>
        <v>4.9625785083800321E-11</v>
      </c>
      <c r="M401" s="52">
        <f t="shared" si="38"/>
        <v>-4.9625785083800321E-11</v>
      </c>
      <c r="N401" s="52">
        <f t="shared" si="39"/>
        <v>297982.66891893023</v>
      </c>
      <c r="O401" s="52">
        <f t="shared" si="40"/>
        <v>-1.3283168474097219E-8</v>
      </c>
    </row>
    <row r="402" spans="10:15" x14ac:dyDescent="0.2">
      <c r="J402" s="54">
        <f t="shared" si="35"/>
        <v>395</v>
      </c>
      <c r="K402" s="55">
        <f t="shared" si="36"/>
        <v>0</v>
      </c>
      <c r="L402" s="52">
        <f t="shared" si="37"/>
        <v>4.981188177786457E-11</v>
      </c>
      <c r="M402" s="52">
        <f t="shared" si="38"/>
        <v>-4.981188177786457E-11</v>
      </c>
      <c r="N402" s="52">
        <f t="shared" si="39"/>
        <v>297982.66891893017</v>
      </c>
      <c r="O402" s="52">
        <f t="shared" si="40"/>
        <v>-1.3332980355875084E-8</v>
      </c>
    </row>
    <row r="403" spans="10:15" x14ac:dyDescent="0.2">
      <c r="J403" s="54">
        <f t="shared" si="35"/>
        <v>396</v>
      </c>
      <c r="K403" s="55">
        <f t="shared" si="36"/>
        <v>0</v>
      </c>
      <c r="L403" s="52">
        <f t="shared" si="37"/>
        <v>4.9998676334531563E-11</v>
      </c>
      <c r="M403" s="52">
        <f t="shared" si="38"/>
        <v>-4.9998676334531563E-11</v>
      </c>
      <c r="N403" s="52">
        <f t="shared" si="39"/>
        <v>297982.66891893011</v>
      </c>
      <c r="O403" s="52">
        <f t="shared" si="40"/>
        <v>-1.3382979032209615E-8</v>
      </c>
    </row>
    <row r="404" spans="10:15" x14ac:dyDescent="0.2">
      <c r="J404" s="54">
        <f t="shared" si="35"/>
        <v>397</v>
      </c>
      <c r="K404" s="55">
        <f t="shared" si="36"/>
        <v>0</v>
      </c>
      <c r="L404" s="52">
        <f t="shared" si="37"/>
        <v>5.0186171370786058E-11</v>
      </c>
      <c r="M404" s="52">
        <f t="shared" si="38"/>
        <v>-5.0186171370786058E-11</v>
      </c>
      <c r="N404" s="52">
        <f t="shared" si="39"/>
        <v>297982.66891893005</v>
      </c>
      <c r="O404" s="52">
        <f t="shared" si="40"/>
        <v>-1.3433165203580402E-8</v>
      </c>
    </row>
    <row r="405" spans="10:15" x14ac:dyDescent="0.2">
      <c r="J405" s="54">
        <f t="shared" si="35"/>
        <v>398</v>
      </c>
      <c r="K405" s="55">
        <f t="shared" si="36"/>
        <v>0</v>
      </c>
      <c r="L405" s="52">
        <f t="shared" si="37"/>
        <v>5.0374369513426507E-11</v>
      </c>
      <c r="M405" s="52">
        <f t="shared" si="38"/>
        <v>-5.0374369513426507E-11</v>
      </c>
      <c r="N405" s="52">
        <f t="shared" si="39"/>
        <v>297982.66891892999</v>
      </c>
      <c r="O405" s="52">
        <f t="shared" si="40"/>
        <v>-1.3483539573093829E-8</v>
      </c>
    </row>
    <row r="406" spans="10:15" x14ac:dyDescent="0.2">
      <c r="J406" s="54">
        <f t="shared" si="35"/>
        <v>399</v>
      </c>
      <c r="K406" s="55">
        <f t="shared" si="36"/>
        <v>0</v>
      </c>
      <c r="L406" s="52">
        <f t="shared" si="37"/>
        <v>5.0563273399101857E-11</v>
      </c>
      <c r="M406" s="52">
        <f t="shared" si="38"/>
        <v>-5.0563273399101857E-11</v>
      </c>
      <c r="N406" s="52">
        <f t="shared" si="39"/>
        <v>297982.66891892994</v>
      </c>
      <c r="O406" s="52">
        <f t="shared" si="40"/>
        <v>-1.3534102846492931E-8</v>
      </c>
    </row>
    <row r="407" spans="10:15" x14ac:dyDescent="0.2">
      <c r="J407" s="54">
        <f t="shared" si="35"/>
        <v>400</v>
      </c>
      <c r="K407" s="55">
        <f t="shared" si="36"/>
        <v>0</v>
      </c>
      <c r="L407" s="52">
        <f t="shared" si="37"/>
        <v>5.075288567434849E-11</v>
      </c>
      <c r="M407" s="52">
        <f t="shared" si="38"/>
        <v>-5.075288567434849E-11</v>
      </c>
      <c r="N407" s="52">
        <f t="shared" si="39"/>
        <v>297982.66891892988</v>
      </c>
      <c r="O407" s="52">
        <f t="shared" si="40"/>
        <v>-1.358485573216728E-8</v>
      </c>
    </row>
    <row r="408" spans="10:15" x14ac:dyDescent="0.2">
      <c r="J408" s="54">
        <f t="shared" si="35"/>
        <v>401</v>
      </c>
      <c r="K408" s="55">
        <f t="shared" si="36"/>
        <v>0</v>
      </c>
      <c r="L408" s="52">
        <f t="shared" si="37"/>
        <v>5.0943208995627295E-11</v>
      </c>
      <c r="M408" s="52">
        <f t="shared" si="38"/>
        <v>-5.0943208995627295E-11</v>
      </c>
      <c r="N408" s="52">
        <f t="shared" si="39"/>
        <v>297982.66891892982</v>
      </c>
      <c r="O408" s="52">
        <f t="shared" si="40"/>
        <v>-1.3635798941162907E-8</v>
      </c>
    </row>
    <row r="409" spans="10:15" x14ac:dyDescent="0.2">
      <c r="J409" s="54">
        <f t="shared" si="35"/>
        <v>402</v>
      </c>
      <c r="K409" s="55">
        <f t="shared" si="36"/>
        <v>0</v>
      </c>
      <c r="L409" s="52">
        <f t="shared" si="37"/>
        <v>5.1134246029360903E-11</v>
      </c>
      <c r="M409" s="52">
        <f t="shared" si="38"/>
        <v>-5.1134246029360903E-11</v>
      </c>
      <c r="N409" s="52">
        <f t="shared" si="39"/>
        <v>297982.66891892976</v>
      </c>
      <c r="O409" s="52">
        <f t="shared" si="40"/>
        <v>-1.3686933187192269E-8</v>
      </c>
    </row>
    <row r="410" spans="10:15" x14ac:dyDescent="0.2">
      <c r="J410" s="54">
        <f t="shared" si="35"/>
        <v>403</v>
      </c>
      <c r="K410" s="55">
        <f t="shared" si="36"/>
        <v>0</v>
      </c>
      <c r="L410" s="52">
        <f t="shared" si="37"/>
        <v>5.1325999451971005E-11</v>
      </c>
      <c r="M410" s="52">
        <f t="shared" si="38"/>
        <v>-5.1325999451971005E-11</v>
      </c>
      <c r="N410" s="52">
        <f t="shared" si="39"/>
        <v>297982.6689189297</v>
      </c>
      <c r="O410" s="52">
        <f t="shared" si="40"/>
        <v>-1.3738259186644239E-8</v>
      </c>
    </row>
    <row r="411" spans="10:15" x14ac:dyDescent="0.2">
      <c r="J411" s="54">
        <f t="shared" si="35"/>
        <v>404</v>
      </c>
      <c r="K411" s="55">
        <f t="shared" si="36"/>
        <v>0</v>
      </c>
      <c r="L411" s="52">
        <f t="shared" si="37"/>
        <v>5.1518471949915898E-11</v>
      </c>
      <c r="M411" s="52">
        <f t="shared" si="38"/>
        <v>-5.1518471949915898E-11</v>
      </c>
      <c r="N411" s="52">
        <f t="shared" si="39"/>
        <v>297982.66891892964</v>
      </c>
      <c r="O411" s="52">
        <f t="shared" si="40"/>
        <v>-1.3789777658594156E-8</v>
      </c>
    </row>
    <row r="412" spans="10:15" x14ac:dyDescent="0.2">
      <c r="J412" s="54">
        <f t="shared" si="35"/>
        <v>405</v>
      </c>
      <c r="K412" s="55">
        <f t="shared" si="36"/>
        <v>0</v>
      </c>
      <c r="L412" s="52">
        <f t="shared" si="37"/>
        <v>5.1711666219728084E-11</v>
      </c>
      <c r="M412" s="52">
        <f t="shared" si="38"/>
        <v>-5.1711666219728084E-11</v>
      </c>
      <c r="N412" s="52">
        <f t="shared" si="39"/>
        <v>297982.66891892959</v>
      </c>
      <c r="O412" s="52">
        <f t="shared" si="40"/>
        <v>-1.3841489324813883E-8</v>
      </c>
    </row>
    <row r="413" spans="10:15" x14ac:dyDescent="0.2">
      <c r="J413" s="54">
        <f t="shared" si="35"/>
        <v>406</v>
      </c>
      <c r="K413" s="55">
        <f t="shared" si="36"/>
        <v>0</v>
      </c>
      <c r="L413" s="52">
        <f t="shared" si="37"/>
        <v>5.1905584968052058E-11</v>
      </c>
      <c r="M413" s="52">
        <f t="shared" si="38"/>
        <v>-5.1905584968052058E-11</v>
      </c>
      <c r="N413" s="52">
        <f t="shared" si="39"/>
        <v>297982.66891892953</v>
      </c>
      <c r="O413" s="52">
        <f t="shared" si="40"/>
        <v>-1.3893394909781936E-8</v>
      </c>
    </row>
    <row r="414" spans="10:15" x14ac:dyDescent="0.2">
      <c r="J414" s="54">
        <f t="shared" si="35"/>
        <v>407</v>
      </c>
      <c r="K414" s="55">
        <f t="shared" si="36"/>
        <v>0</v>
      </c>
      <c r="L414" s="52">
        <f t="shared" si="37"/>
        <v>5.2100230911682259E-11</v>
      </c>
      <c r="M414" s="52">
        <f t="shared" si="38"/>
        <v>-5.2100230911682259E-11</v>
      </c>
      <c r="N414" s="52">
        <f t="shared" si="39"/>
        <v>297982.66891892947</v>
      </c>
      <c r="O414" s="52">
        <f t="shared" si="40"/>
        <v>-1.3945495140693618E-8</v>
      </c>
    </row>
    <row r="415" spans="10:15" x14ac:dyDescent="0.2">
      <c r="J415" s="54">
        <f t="shared" si="35"/>
        <v>408</v>
      </c>
      <c r="K415" s="55">
        <f t="shared" si="36"/>
        <v>0</v>
      </c>
      <c r="L415" s="52">
        <f t="shared" si="37"/>
        <v>5.2295606777601067E-11</v>
      </c>
      <c r="M415" s="52">
        <f t="shared" si="38"/>
        <v>-5.2295606777601067E-11</v>
      </c>
      <c r="N415" s="52">
        <f t="shared" si="39"/>
        <v>297982.66891892941</v>
      </c>
      <c r="O415" s="52">
        <f t="shared" si="40"/>
        <v>-1.3997790747471219E-8</v>
      </c>
    </row>
    <row r="416" spans="10:15" x14ac:dyDescent="0.2">
      <c r="J416" s="54">
        <f t="shared" si="35"/>
        <v>409</v>
      </c>
      <c r="K416" s="55">
        <f t="shared" si="36"/>
        <v>0</v>
      </c>
      <c r="L416" s="52">
        <f t="shared" si="37"/>
        <v>5.2491715303017066E-11</v>
      </c>
      <c r="M416" s="52">
        <f t="shared" si="38"/>
        <v>-5.2491715303017066E-11</v>
      </c>
      <c r="N416" s="52">
        <f t="shared" si="39"/>
        <v>297982.66891892935</v>
      </c>
      <c r="O416" s="52">
        <f t="shared" si="40"/>
        <v>-1.4050282462774236E-8</v>
      </c>
    </row>
    <row r="417" spans="10:15" x14ac:dyDescent="0.2">
      <c r="J417" s="54">
        <f t="shared" si="35"/>
        <v>410</v>
      </c>
      <c r="K417" s="55">
        <f t="shared" si="36"/>
        <v>0</v>
      </c>
      <c r="L417" s="52">
        <f t="shared" si="37"/>
        <v>5.2688559235403385E-11</v>
      </c>
      <c r="M417" s="52">
        <f t="shared" si="38"/>
        <v>-5.2688559235403385E-11</v>
      </c>
      <c r="N417" s="52">
        <f t="shared" si="39"/>
        <v>297982.6689189293</v>
      </c>
      <c r="O417" s="52">
        <f t="shared" si="40"/>
        <v>-1.410297102200964E-8</v>
      </c>
    </row>
    <row r="418" spans="10:15" x14ac:dyDescent="0.2">
      <c r="J418" s="54">
        <f t="shared" si="35"/>
        <v>411</v>
      </c>
      <c r="K418" s="55">
        <f t="shared" si="36"/>
        <v>0</v>
      </c>
      <c r="L418" s="52">
        <f t="shared" si="37"/>
        <v>5.2886141332536144E-11</v>
      </c>
      <c r="M418" s="52">
        <f t="shared" si="38"/>
        <v>-5.2886141332536144E-11</v>
      </c>
      <c r="N418" s="52">
        <f t="shared" si="39"/>
        <v>297982.66891892924</v>
      </c>
      <c r="O418" s="52">
        <f t="shared" si="40"/>
        <v>-1.4155857163342176E-8</v>
      </c>
    </row>
    <row r="419" spans="10:15" x14ac:dyDescent="0.2">
      <c r="J419" s="54">
        <f t="shared" si="35"/>
        <v>412</v>
      </c>
      <c r="K419" s="55">
        <f t="shared" si="36"/>
        <v>0</v>
      </c>
      <c r="L419" s="52">
        <f t="shared" si="37"/>
        <v>5.3084464362533156E-11</v>
      </c>
      <c r="M419" s="52">
        <f t="shared" si="38"/>
        <v>-5.3084464362533156E-11</v>
      </c>
      <c r="N419" s="52">
        <f t="shared" si="39"/>
        <v>297982.66891892918</v>
      </c>
      <c r="O419" s="52">
        <f t="shared" si="40"/>
        <v>-1.4208941627704709E-8</v>
      </c>
    </row>
    <row r="420" spans="10:15" x14ac:dyDescent="0.2">
      <c r="J420" s="54">
        <f t="shared" si="35"/>
        <v>413</v>
      </c>
      <c r="K420" s="55">
        <f t="shared" si="36"/>
        <v>0</v>
      </c>
      <c r="L420" s="52">
        <f t="shared" si="37"/>
        <v>5.3283531103892656E-11</v>
      </c>
      <c r="M420" s="52">
        <f t="shared" si="38"/>
        <v>-5.3283531103892656E-11</v>
      </c>
      <c r="N420" s="52">
        <f t="shared" si="39"/>
        <v>297982.66891892912</v>
      </c>
      <c r="O420" s="52">
        <f t="shared" si="40"/>
        <v>-1.4262225158808602E-8</v>
      </c>
    </row>
    <row r="421" spans="10:15" x14ac:dyDescent="0.2">
      <c r="J421" s="54">
        <f t="shared" si="35"/>
        <v>414</v>
      </c>
      <c r="K421" s="55">
        <f t="shared" si="36"/>
        <v>0</v>
      </c>
      <c r="L421" s="52">
        <f t="shared" si="37"/>
        <v>5.3483344345532254E-11</v>
      </c>
      <c r="M421" s="52">
        <f t="shared" si="38"/>
        <v>-5.3483344345532254E-11</v>
      </c>
      <c r="N421" s="52">
        <f t="shared" si="39"/>
        <v>297982.66891892906</v>
      </c>
      <c r="O421" s="52">
        <f t="shared" si="40"/>
        <v>-1.4315708503154134E-8</v>
      </c>
    </row>
    <row r="422" spans="10:15" x14ac:dyDescent="0.2">
      <c r="J422" s="54">
        <f t="shared" ref="J422:J487" si="41">J421+1</f>
        <v>415</v>
      </c>
      <c r="K422" s="55">
        <f t="shared" si="36"/>
        <v>0</v>
      </c>
      <c r="L422" s="52">
        <f t="shared" si="37"/>
        <v>5.3683906886828001E-11</v>
      </c>
      <c r="M422" s="52">
        <f t="shared" si="38"/>
        <v>-5.3683906886828001E-11</v>
      </c>
      <c r="N422" s="52">
        <f t="shared" si="39"/>
        <v>297982.668918929</v>
      </c>
      <c r="O422" s="52">
        <f t="shared" si="40"/>
        <v>-1.4369392410040962E-8</v>
      </c>
    </row>
    <row r="423" spans="10:15" x14ac:dyDescent="0.2">
      <c r="J423" s="54">
        <f t="shared" si="41"/>
        <v>416</v>
      </c>
      <c r="K423" s="55">
        <f t="shared" si="36"/>
        <v>0</v>
      </c>
      <c r="L423" s="52">
        <f t="shared" si="37"/>
        <v>5.3885221537653609E-11</v>
      </c>
      <c r="M423" s="52">
        <f t="shared" si="38"/>
        <v>-5.3885221537653609E-11</v>
      </c>
      <c r="N423" s="52">
        <f t="shared" si="39"/>
        <v>297982.66891892895</v>
      </c>
      <c r="O423" s="52">
        <f t="shared" si="40"/>
        <v>-1.4423277631578616E-8</v>
      </c>
    </row>
    <row r="424" spans="10:15" x14ac:dyDescent="0.2">
      <c r="J424" s="54">
        <f t="shared" si="41"/>
        <v>417</v>
      </c>
      <c r="K424" s="55">
        <f t="shared" si="36"/>
        <v>0</v>
      </c>
      <c r="L424" s="52">
        <f t="shared" si="37"/>
        <v>5.4087291118419807E-11</v>
      </c>
      <c r="M424" s="52">
        <f t="shared" si="38"/>
        <v>-5.4087291118419807E-11</v>
      </c>
      <c r="N424" s="52">
        <f t="shared" si="39"/>
        <v>297982.66891892889</v>
      </c>
      <c r="O424" s="52">
        <f t="shared" si="40"/>
        <v>-1.4477364922697035E-8</v>
      </c>
    </row>
    <row r="425" spans="10:15" x14ac:dyDescent="0.2">
      <c r="J425" s="54">
        <f t="shared" si="41"/>
        <v>418</v>
      </c>
      <c r="K425" s="55">
        <f t="shared" si="36"/>
        <v>0</v>
      </c>
      <c r="L425" s="52">
        <f t="shared" si="37"/>
        <v>5.4290118460113882E-11</v>
      </c>
      <c r="M425" s="52">
        <f t="shared" si="38"/>
        <v>-5.4290118460113882E-11</v>
      </c>
      <c r="N425" s="52">
        <f t="shared" si="39"/>
        <v>297982.66891892883</v>
      </c>
      <c r="O425" s="52">
        <f t="shared" si="40"/>
        <v>-1.4531655041157149E-8</v>
      </c>
    </row>
    <row r="426" spans="10:15" x14ac:dyDescent="0.2">
      <c r="J426" s="54">
        <f t="shared" si="41"/>
        <v>419</v>
      </c>
      <c r="K426" s="55">
        <f t="shared" si="36"/>
        <v>0</v>
      </c>
      <c r="L426" s="52">
        <f t="shared" si="37"/>
        <v>5.4493706404339303E-11</v>
      </c>
      <c r="M426" s="52">
        <f t="shared" si="38"/>
        <v>-5.4493706404339303E-11</v>
      </c>
      <c r="N426" s="52">
        <f t="shared" si="39"/>
        <v>297982.66891892877</v>
      </c>
      <c r="O426" s="52">
        <f t="shared" si="40"/>
        <v>-1.4586148747561487E-8</v>
      </c>
    </row>
    <row r="427" spans="10:15" x14ac:dyDescent="0.2">
      <c r="J427" s="54">
        <f t="shared" si="41"/>
        <v>420</v>
      </c>
      <c r="K427" s="55">
        <f t="shared" si="36"/>
        <v>0</v>
      </c>
      <c r="L427" s="52">
        <f t="shared" si="37"/>
        <v>5.4698057803355574E-11</v>
      </c>
      <c r="M427" s="52">
        <f t="shared" si="38"/>
        <v>-5.4698057803355574E-11</v>
      </c>
      <c r="N427" s="52">
        <f t="shared" si="39"/>
        <v>297982.66891892871</v>
      </c>
      <c r="O427" s="52">
        <f t="shared" si="40"/>
        <v>-1.4640846805364843E-8</v>
      </c>
    </row>
    <row r="428" spans="10:15" x14ac:dyDescent="0.2">
      <c r="J428" s="54">
        <f t="shared" si="41"/>
        <v>421</v>
      </c>
      <c r="K428" s="55">
        <f t="shared" si="36"/>
        <v>0</v>
      </c>
      <c r="L428" s="52">
        <f t="shared" si="37"/>
        <v>5.4903175520118157E-11</v>
      </c>
      <c r="M428" s="52">
        <f t="shared" si="38"/>
        <v>-5.4903175520118157E-11</v>
      </c>
      <c r="N428" s="52">
        <f t="shared" si="39"/>
        <v>297982.66891892866</v>
      </c>
      <c r="O428" s="52">
        <f t="shared" si="40"/>
        <v>-1.4695749980884961E-8</v>
      </c>
    </row>
    <row r="429" spans="10:15" x14ac:dyDescent="0.2">
      <c r="J429" s="54">
        <f t="shared" si="41"/>
        <v>422</v>
      </c>
      <c r="K429" s="55">
        <f t="shared" si="36"/>
        <v>0</v>
      </c>
      <c r="L429" s="52">
        <f t="shared" si="37"/>
        <v>5.5109062428318599E-11</v>
      </c>
      <c r="M429" s="52">
        <f t="shared" si="38"/>
        <v>-5.5109062428318599E-11</v>
      </c>
      <c r="N429" s="52">
        <f t="shared" si="39"/>
        <v>297982.6689189286</v>
      </c>
      <c r="O429" s="52">
        <f t="shared" si="40"/>
        <v>-1.4750859043313278E-8</v>
      </c>
    </row>
    <row r="430" spans="10:15" x14ac:dyDescent="0.2">
      <c r="J430" s="54">
        <f t="shared" si="41"/>
        <v>423</v>
      </c>
      <c r="K430" s="55">
        <f t="shared" si="36"/>
        <v>0</v>
      </c>
      <c r="L430" s="52">
        <f t="shared" si="37"/>
        <v>5.531572141242479E-11</v>
      </c>
      <c r="M430" s="52">
        <f t="shared" si="38"/>
        <v>-5.531572141242479E-11</v>
      </c>
      <c r="N430" s="52">
        <f t="shared" si="39"/>
        <v>297982.66891892854</v>
      </c>
      <c r="O430" s="52">
        <f t="shared" si="40"/>
        <v>-1.4806174764725703E-8</v>
      </c>
    </row>
    <row r="431" spans="10:15" x14ac:dyDescent="0.2">
      <c r="J431" s="54">
        <f t="shared" si="41"/>
        <v>424</v>
      </c>
      <c r="K431" s="55">
        <f t="shared" si="36"/>
        <v>0</v>
      </c>
      <c r="L431" s="52">
        <f t="shared" si="37"/>
        <v>5.5523155367721382E-11</v>
      </c>
      <c r="M431" s="52">
        <f t="shared" si="38"/>
        <v>-5.5523155367721382E-11</v>
      </c>
      <c r="N431" s="52">
        <f t="shared" si="39"/>
        <v>297982.66891892848</v>
      </c>
      <c r="O431" s="52">
        <f t="shared" si="40"/>
        <v>-1.4861697920093424E-8</v>
      </c>
    </row>
    <row r="432" spans="10:15" x14ac:dyDescent="0.2">
      <c r="J432" s="54">
        <f t="shared" si="41"/>
        <v>425</v>
      </c>
      <c r="K432" s="55">
        <f t="shared" si="36"/>
        <v>0</v>
      </c>
      <c r="L432" s="52">
        <f t="shared" si="37"/>
        <v>5.5731367200350335E-11</v>
      </c>
      <c r="M432" s="52">
        <f t="shared" si="38"/>
        <v>-5.5731367200350335E-11</v>
      </c>
      <c r="N432" s="52">
        <f t="shared" si="39"/>
        <v>297982.66891892842</v>
      </c>
      <c r="O432" s="52">
        <f t="shared" si="40"/>
        <v>-1.4917429287293775E-8</v>
      </c>
    </row>
    <row r="433" spans="10:15" x14ac:dyDescent="0.2">
      <c r="J433" s="54">
        <f t="shared" si="41"/>
        <v>426</v>
      </c>
      <c r="K433" s="55">
        <f t="shared" si="36"/>
        <v>0</v>
      </c>
      <c r="L433" s="52">
        <f t="shared" si="37"/>
        <v>5.5940359827351655E-11</v>
      </c>
      <c r="M433" s="52">
        <f t="shared" si="38"/>
        <v>-5.5940359827351655E-11</v>
      </c>
      <c r="N433" s="52">
        <f t="shared" si="39"/>
        <v>297982.66891892836</v>
      </c>
      <c r="O433" s="52">
        <f t="shared" si="40"/>
        <v>-1.4973369647121128E-8</v>
      </c>
    </row>
    <row r="434" spans="10:15" x14ac:dyDescent="0.2">
      <c r="J434" s="54">
        <f t="shared" si="41"/>
        <v>427</v>
      </c>
      <c r="K434" s="55">
        <f t="shared" si="36"/>
        <v>0</v>
      </c>
      <c r="L434" s="52">
        <f t="shared" si="37"/>
        <v>5.6150136176704225E-11</v>
      </c>
      <c r="M434" s="52">
        <f t="shared" si="38"/>
        <v>-5.6150136176704225E-11</v>
      </c>
      <c r="N434" s="52">
        <f t="shared" si="39"/>
        <v>297982.66891892831</v>
      </c>
      <c r="O434" s="52">
        <f t="shared" si="40"/>
        <v>-1.5029519783297832E-8</v>
      </c>
    </row>
    <row r="435" spans="10:15" x14ac:dyDescent="0.2">
      <c r="J435" s="54">
        <f t="shared" si="41"/>
        <v>428</v>
      </c>
      <c r="K435" s="55">
        <f t="shared" si="36"/>
        <v>0</v>
      </c>
      <c r="L435" s="52">
        <f t="shared" si="37"/>
        <v>5.6360699187366867E-11</v>
      </c>
      <c r="M435" s="52">
        <f t="shared" si="38"/>
        <v>-5.6360699187366867E-11</v>
      </c>
      <c r="N435" s="52">
        <f t="shared" si="39"/>
        <v>297982.66891892825</v>
      </c>
      <c r="O435" s="52">
        <f t="shared" si="40"/>
        <v>-1.5085880482485198E-8</v>
      </c>
    </row>
    <row r="436" spans="10:15" x14ac:dyDescent="0.2">
      <c r="J436" s="54">
        <f t="shared" si="41"/>
        <v>429</v>
      </c>
      <c r="K436" s="55">
        <f t="shared" si="36"/>
        <v>0</v>
      </c>
      <c r="L436" s="52">
        <f t="shared" si="37"/>
        <v>5.6572051809319495E-11</v>
      </c>
      <c r="M436" s="52">
        <f t="shared" si="38"/>
        <v>-5.6572051809319495E-11</v>
      </c>
      <c r="N436" s="52">
        <f t="shared" si="39"/>
        <v>297982.66891892819</v>
      </c>
      <c r="O436" s="52">
        <f t="shared" si="40"/>
        <v>-1.5142452534294519E-8</v>
      </c>
    </row>
    <row r="437" spans="10:15" x14ac:dyDescent="0.2">
      <c r="J437" s="54">
        <f t="shared" si="41"/>
        <v>430</v>
      </c>
      <c r="K437" s="55">
        <f t="shared" si="36"/>
        <v>0</v>
      </c>
      <c r="L437" s="52">
        <f t="shared" si="37"/>
        <v>5.6784197003604442E-11</v>
      </c>
      <c r="M437" s="52">
        <f t="shared" si="38"/>
        <v>-5.6784197003604442E-11</v>
      </c>
      <c r="N437" s="52">
        <f t="shared" si="39"/>
        <v>297982.66891892813</v>
      </c>
      <c r="O437" s="52">
        <f t="shared" si="40"/>
        <v>-1.5199236731298122E-8</v>
      </c>
    </row>
    <row r="438" spans="10:15" x14ac:dyDescent="0.2">
      <c r="J438" s="54">
        <f t="shared" si="41"/>
        <v>431</v>
      </c>
      <c r="K438" s="55">
        <f t="shared" si="36"/>
        <v>0</v>
      </c>
      <c r="L438" s="52">
        <f t="shared" si="37"/>
        <v>5.6997137742367954E-11</v>
      </c>
      <c r="M438" s="52">
        <f t="shared" si="38"/>
        <v>-5.6997137742367954E-11</v>
      </c>
      <c r="N438" s="52">
        <f t="shared" si="39"/>
        <v>297982.66891892807</v>
      </c>
      <c r="O438" s="52">
        <f t="shared" si="40"/>
        <v>-1.525623386904049E-8</v>
      </c>
    </row>
    <row r="439" spans="10:15" x14ac:dyDescent="0.2">
      <c r="J439" s="54">
        <f t="shared" si="41"/>
        <v>432</v>
      </c>
      <c r="K439" s="55">
        <f t="shared" si="36"/>
        <v>0</v>
      </c>
      <c r="L439" s="52">
        <f t="shared" si="37"/>
        <v>5.7210877008901838E-11</v>
      </c>
      <c r="M439" s="52">
        <f t="shared" si="38"/>
        <v>-5.7210877008901838E-11</v>
      </c>
      <c r="N439" s="52">
        <f t="shared" si="39"/>
        <v>297982.66891892802</v>
      </c>
      <c r="O439" s="52">
        <f t="shared" si="40"/>
        <v>-1.5313444746049394E-8</v>
      </c>
    </row>
    <row r="440" spans="10:15" x14ac:dyDescent="0.2">
      <c r="J440" s="54">
        <f t="shared" si="41"/>
        <v>433</v>
      </c>
      <c r="K440" s="55">
        <f t="shared" si="36"/>
        <v>0</v>
      </c>
      <c r="L440" s="52">
        <f t="shared" si="37"/>
        <v>5.7425417797685226E-11</v>
      </c>
      <c r="M440" s="52">
        <f t="shared" si="38"/>
        <v>-5.7425417797685226E-11</v>
      </c>
      <c r="N440" s="52">
        <f t="shared" si="39"/>
        <v>297982.66891892796</v>
      </c>
      <c r="O440" s="52">
        <f t="shared" si="40"/>
        <v>-1.5370870163847079E-8</v>
      </c>
    </row>
    <row r="441" spans="10:15" x14ac:dyDescent="0.2">
      <c r="J441" s="54">
        <f t="shared" si="41"/>
        <v>434</v>
      </c>
      <c r="K441" s="55">
        <f t="shared" si="36"/>
        <v>0</v>
      </c>
      <c r="L441" s="52">
        <f t="shared" si="37"/>
        <v>5.7640763114426545E-11</v>
      </c>
      <c r="M441" s="52">
        <f t="shared" si="38"/>
        <v>-5.7640763114426545E-11</v>
      </c>
      <c r="N441" s="52">
        <f t="shared" si="39"/>
        <v>297982.6689189279</v>
      </c>
      <c r="O441" s="52">
        <f t="shared" si="40"/>
        <v>-1.5428510926961505E-8</v>
      </c>
    </row>
    <row r="442" spans="10:15" x14ac:dyDescent="0.2">
      <c r="J442" s="54">
        <f t="shared" si="41"/>
        <v>435</v>
      </c>
      <c r="K442" s="55">
        <f t="shared" si="36"/>
        <v>0</v>
      </c>
      <c r="L442" s="52">
        <f t="shared" si="37"/>
        <v>5.7856915976105645E-11</v>
      </c>
      <c r="M442" s="52">
        <f t="shared" si="38"/>
        <v>-5.7856915976105645E-11</v>
      </c>
      <c r="N442" s="52">
        <f t="shared" si="39"/>
        <v>297982.66891892784</v>
      </c>
      <c r="O442" s="52">
        <f t="shared" si="40"/>
        <v>-1.5486367842937611E-8</v>
      </c>
    </row>
    <row r="443" spans="10:15" x14ac:dyDescent="0.2">
      <c r="J443" s="54">
        <f t="shared" si="41"/>
        <v>436</v>
      </c>
      <c r="K443" s="55">
        <f t="shared" si="36"/>
        <v>0</v>
      </c>
      <c r="L443" s="52">
        <f t="shared" si="37"/>
        <v>5.8073879411016039E-11</v>
      </c>
      <c r="M443" s="52">
        <f t="shared" si="38"/>
        <v>-5.8073879411016039E-11</v>
      </c>
      <c r="N443" s="52">
        <f t="shared" si="39"/>
        <v>297982.66891892778</v>
      </c>
      <c r="O443" s="52">
        <f t="shared" si="40"/>
        <v>-1.5544441722348627E-8</v>
      </c>
    </row>
    <row r="444" spans="10:15" x14ac:dyDescent="0.2">
      <c r="J444" s="54">
        <f t="shared" si="41"/>
        <v>437</v>
      </c>
      <c r="K444" s="55">
        <f t="shared" si="36"/>
        <v>0</v>
      </c>
      <c r="L444" s="52">
        <f t="shared" si="37"/>
        <v>5.8291656458807345E-11</v>
      </c>
      <c r="M444" s="52">
        <f t="shared" si="38"/>
        <v>-5.8291656458807345E-11</v>
      </c>
      <c r="N444" s="52">
        <f t="shared" si="39"/>
        <v>297982.66891892772</v>
      </c>
      <c r="O444" s="52">
        <f t="shared" si="40"/>
        <v>-1.5602733378807436E-8</v>
      </c>
    </row>
    <row r="445" spans="10:15" x14ac:dyDescent="0.2">
      <c r="J445" s="54">
        <f t="shared" si="41"/>
        <v>438</v>
      </c>
      <c r="K445" s="55">
        <f t="shared" si="36"/>
        <v>0</v>
      </c>
      <c r="L445" s="52">
        <f t="shared" si="37"/>
        <v>5.8510250170527887E-11</v>
      </c>
      <c r="M445" s="52">
        <f t="shared" si="38"/>
        <v>-5.8510250170527887E-11</v>
      </c>
      <c r="N445" s="52">
        <f t="shared" si="39"/>
        <v>297982.66891892767</v>
      </c>
      <c r="O445" s="52">
        <f t="shared" si="40"/>
        <v>-1.5661243628977965E-8</v>
      </c>
    </row>
    <row r="446" spans="10:15" x14ac:dyDescent="0.2">
      <c r="J446" s="54">
        <f t="shared" si="41"/>
        <v>439</v>
      </c>
      <c r="K446" s="55">
        <f t="shared" si="36"/>
        <v>0</v>
      </c>
      <c r="L446" s="52">
        <f t="shared" si="37"/>
        <v>5.8729663608667367E-11</v>
      </c>
      <c r="M446" s="52">
        <f t="shared" si="38"/>
        <v>-5.8729663608667367E-11</v>
      </c>
      <c r="N446" s="52">
        <f t="shared" si="39"/>
        <v>297982.66891892761</v>
      </c>
      <c r="O446" s="52">
        <f t="shared" si="40"/>
        <v>-1.5719973292586633E-8</v>
      </c>
    </row>
    <row r="447" spans="10:15" x14ac:dyDescent="0.2">
      <c r="J447" s="54">
        <f t="shared" si="41"/>
        <v>440</v>
      </c>
      <c r="K447" s="55">
        <f t="shared" si="36"/>
        <v>0</v>
      </c>
      <c r="L447" s="52">
        <f t="shared" si="37"/>
        <v>5.894989984719987E-11</v>
      </c>
      <c r="M447" s="52">
        <f t="shared" si="38"/>
        <v>-5.894989984719987E-11</v>
      </c>
      <c r="N447" s="52">
        <f t="shared" si="39"/>
        <v>297982.66891892755</v>
      </c>
      <c r="O447" s="52">
        <f t="shared" si="40"/>
        <v>-1.5778923192433832E-8</v>
      </c>
    </row>
    <row r="448" spans="10:15" x14ac:dyDescent="0.2">
      <c r="J448" s="54">
        <f t="shared" si="41"/>
        <v>441</v>
      </c>
      <c r="K448" s="55">
        <f t="shared" si="36"/>
        <v>0</v>
      </c>
      <c r="L448" s="52">
        <f t="shared" si="37"/>
        <v>5.9170961971626865E-11</v>
      </c>
      <c r="M448" s="52">
        <f t="shared" si="38"/>
        <v>-5.9170961971626865E-11</v>
      </c>
      <c r="N448" s="52">
        <f t="shared" si="39"/>
        <v>297982.66891892749</v>
      </c>
      <c r="O448" s="52">
        <f t="shared" si="40"/>
        <v>-1.583809415440546E-8</v>
      </c>
    </row>
    <row r="449" spans="10:15" x14ac:dyDescent="0.2">
      <c r="J449" s="54">
        <f t="shared" si="41"/>
        <v>442</v>
      </c>
      <c r="K449" s="55">
        <f t="shared" si="36"/>
        <v>0</v>
      </c>
      <c r="L449" s="52">
        <f t="shared" si="37"/>
        <v>5.9392853079020474E-11</v>
      </c>
      <c r="M449" s="52">
        <f t="shared" si="38"/>
        <v>-5.9392853079020474E-11</v>
      </c>
      <c r="N449" s="52">
        <f t="shared" si="39"/>
        <v>297982.66891892743</v>
      </c>
      <c r="O449" s="52">
        <f t="shared" si="40"/>
        <v>-1.5897487007484482E-8</v>
      </c>
    </row>
    <row r="450" spans="10:15" x14ac:dyDescent="0.2">
      <c r="J450" s="54">
        <f t="shared" si="41"/>
        <v>443</v>
      </c>
      <c r="K450" s="55">
        <f t="shared" si="36"/>
        <v>0</v>
      </c>
      <c r="L450" s="52">
        <f t="shared" si="37"/>
        <v>5.9615576278066807E-11</v>
      </c>
      <c r="M450" s="52">
        <f t="shared" si="38"/>
        <v>-5.9615576278066807E-11</v>
      </c>
      <c r="N450" s="52">
        <f t="shared" si="39"/>
        <v>297982.66891892737</v>
      </c>
      <c r="O450" s="52">
        <f t="shared" si="40"/>
        <v>-1.5957102583762549E-8</v>
      </c>
    </row>
    <row r="451" spans="10:15" x14ac:dyDescent="0.2">
      <c r="J451" s="54">
        <f t="shared" si="41"/>
        <v>444</v>
      </c>
      <c r="K451" s="55">
        <f t="shared" si="36"/>
        <v>0</v>
      </c>
      <c r="L451" s="52">
        <f t="shared" si="37"/>
        <v>5.9839134689109552E-11</v>
      </c>
      <c r="M451" s="52">
        <f t="shared" si="38"/>
        <v>-5.9839134689109552E-11</v>
      </c>
      <c r="N451" s="52">
        <f t="shared" si="39"/>
        <v>297982.66891892732</v>
      </c>
      <c r="O451" s="52">
        <f t="shared" si="40"/>
        <v>-1.6016941718451657E-8</v>
      </c>
    </row>
    <row r="452" spans="10:15" x14ac:dyDescent="0.2">
      <c r="J452" s="54">
        <f t="shared" si="41"/>
        <v>445</v>
      </c>
      <c r="K452" s="55">
        <f t="shared" si="36"/>
        <v>0</v>
      </c>
      <c r="L452" s="52">
        <f t="shared" si="37"/>
        <v>6.0063531444193714E-11</v>
      </c>
      <c r="M452" s="52">
        <f t="shared" si="38"/>
        <v>-6.0063531444193714E-11</v>
      </c>
      <c r="N452" s="52">
        <f t="shared" si="39"/>
        <v>297982.66891892726</v>
      </c>
      <c r="O452" s="52">
        <f t="shared" si="40"/>
        <v>-1.607700524989585E-8</v>
      </c>
    </row>
    <row r="453" spans="10:15" x14ac:dyDescent="0.2">
      <c r="J453" s="54">
        <f t="shared" si="41"/>
        <v>446</v>
      </c>
      <c r="K453" s="55">
        <f t="shared" si="36"/>
        <v>0</v>
      </c>
      <c r="L453" s="52">
        <f t="shared" si="37"/>
        <v>6.0288769687109427E-11</v>
      </c>
      <c r="M453" s="52">
        <f t="shared" si="38"/>
        <v>-6.0288769687109427E-11</v>
      </c>
      <c r="N453" s="52">
        <f t="shared" si="39"/>
        <v>297982.6689189272</v>
      </c>
      <c r="O453" s="52">
        <f t="shared" si="40"/>
        <v>-1.613729401958296E-8</v>
      </c>
    </row>
    <row r="454" spans="10:15" x14ac:dyDescent="0.2">
      <c r="J454" s="54">
        <f t="shared" si="41"/>
        <v>447</v>
      </c>
      <c r="K454" s="55">
        <f t="shared" si="36"/>
        <v>0</v>
      </c>
      <c r="L454" s="52">
        <f t="shared" si="37"/>
        <v>6.0514852573436099E-11</v>
      </c>
      <c r="M454" s="52">
        <f t="shared" si="38"/>
        <v>-6.0514852573436099E-11</v>
      </c>
      <c r="N454" s="52">
        <f t="shared" si="39"/>
        <v>297982.66891892714</v>
      </c>
      <c r="O454" s="52">
        <f t="shared" si="40"/>
        <v>-1.6197808872156397E-8</v>
      </c>
    </row>
    <row r="455" spans="10:15" x14ac:dyDescent="0.2">
      <c r="J455" s="54">
        <f t="shared" si="41"/>
        <v>448</v>
      </c>
      <c r="K455" s="55">
        <f t="shared" si="36"/>
        <v>0</v>
      </c>
      <c r="L455" s="52">
        <f t="shared" si="37"/>
        <v>6.0741783270586485E-11</v>
      </c>
      <c r="M455" s="52">
        <f t="shared" si="38"/>
        <v>-6.0741783270586485E-11</v>
      </c>
      <c r="N455" s="52">
        <f t="shared" si="39"/>
        <v>297982.66891892708</v>
      </c>
      <c r="O455" s="52">
        <f t="shared" si="40"/>
        <v>-1.6258550655426983E-8</v>
      </c>
    </row>
    <row r="456" spans="10:15" x14ac:dyDescent="0.2">
      <c r="J456" s="54">
        <f t="shared" si="41"/>
        <v>449</v>
      </c>
      <c r="K456" s="55">
        <f t="shared" ref="K456:K487" si="42">IF(($C$9+1&gt;J456), $C$12, 0)</f>
        <v>0</v>
      </c>
      <c r="L456" s="52">
        <f t="shared" ref="L456:L487" si="43">K456-M456</f>
        <v>6.0969564957851191E-11</v>
      </c>
      <c r="M456" s="52">
        <f t="shared" ref="M456:M487" si="44">O455*$C$10</f>
        <v>-6.0969564957851191E-11</v>
      </c>
      <c r="N456" s="52">
        <f t="shared" ref="N456:N487" si="45">N455+M456</f>
        <v>297982.66891892703</v>
      </c>
      <c r="O456" s="52">
        <f t="shared" ref="O456:O487" si="46">O455-L456</f>
        <v>-1.6319520220384833E-8</v>
      </c>
    </row>
    <row r="457" spans="10:15" x14ac:dyDescent="0.2">
      <c r="J457" s="54">
        <f t="shared" si="41"/>
        <v>450</v>
      </c>
      <c r="K457" s="55">
        <f t="shared" si="42"/>
        <v>0</v>
      </c>
      <c r="L457" s="52">
        <f t="shared" si="43"/>
        <v>6.1198200826443117E-11</v>
      </c>
      <c r="M457" s="52">
        <f t="shared" si="44"/>
        <v>-6.1198200826443117E-11</v>
      </c>
      <c r="N457" s="52">
        <f t="shared" si="45"/>
        <v>297982.66891892697</v>
      </c>
      <c r="O457" s="52">
        <f t="shared" si="46"/>
        <v>-1.6380718421211276E-8</v>
      </c>
    </row>
    <row r="458" spans="10:15" x14ac:dyDescent="0.2">
      <c r="J458" s="54">
        <f t="shared" si="41"/>
        <v>451</v>
      </c>
      <c r="K458" s="55">
        <f t="shared" si="42"/>
        <v>0</v>
      </c>
      <c r="L458" s="52">
        <f t="shared" si="43"/>
        <v>6.1427694079542284E-11</v>
      </c>
      <c r="M458" s="52">
        <f t="shared" si="44"/>
        <v>-6.1427694079542284E-11</v>
      </c>
      <c r="N458" s="52">
        <f t="shared" si="45"/>
        <v>297982.66891892691</v>
      </c>
      <c r="O458" s="52">
        <f t="shared" si="46"/>
        <v>-1.6442146115290819E-8</v>
      </c>
    </row>
    <row r="459" spans="10:15" x14ac:dyDescent="0.2">
      <c r="J459" s="54">
        <f t="shared" si="41"/>
        <v>452</v>
      </c>
      <c r="K459" s="55">
        <f t="shared" si="42"/>
        <v>0</v>
      </c>
      <c r="L459" s="52">
        <f t="shared" si="43"/>
        <v>6.1658047932340563E-11</v>
      </c>
      <c r="M459" s="52">
        <f t="shared" si="44"/>
        <v>-6.1658047932340563E-11</v>
      </c>
      <c r="N459" s="52">
        <f t="shared" si="45"/>
        <v>297982.66891892685</v>
      </c>
      <c r="O459" s="52">
        <f t="shared" si="46"/>
        <v>-1.650380416322316E-8</v>
      </c>
    </row>
    <row r="460" spans="10:15" x14ac:dyDescent="0.2">
      <c r="J460" s="54">
        <f t="shared" si="41"/>
        <v>453</v>
      </c>
      <c r="K460" s="55">
        <f t="shared" si="42"/>
        <v>0</v>
      </c>
      <c r="L460" s="52">
        <f t="shared" si="43"/>
        <v>6.1889265612086849E-11</v>
      </c>
      <c r="M460" s="52">
        <f t="shared" si="44"/>
        <v>-6.1889265612086849E-11</v>
      </c>
      <c r="N460" s="52">
        <f t="shared" si="45"/>
        <v>297982.66891892679</v>
      </c>
      <c r="O460" s="52">
        <f t="shared" si="46"/>
        <v>-1.6565693428835247E-8</v>
      </c>
    </row>
    <row r="461" spans="10:15" x14ac:dyDescent="0.2">
      <c r="J461" s="54">
        <f t="shared" si="41"/>
        <v>454</v>
      </c>
      <c r="K461" s="55">
        <f t="shared" si="42"/>
        <v>0</v>
      </c>
      <c r="L461" s="52">
        <f t="shared" si="43"/>
        <v>6.2121350358132181E-11</v>
      </c>
      <c r="M461" s="52">
        <f t="shared" si="44"/>
        <v>-6.2121350358132181E-11</v>
      </c>
      <c r="N461" s="52">
        <f t="shared" si="45"/>
        <v>297982.66891892673</v>
      </c>
      <c r="O461" s="52">
        <f t="shared" si="46"/>
        <v>-1.6627814779193379E-8</v>
      </c>
    </row>
    <row r="462" spans="10:15" x14ac:dyDescent="0.2">
      <c r="J462" s="54">
        <f t="shared" si="41"/>
        <v>455</v>
      </c>
      <c r="K462" s="55">
        <f t="shared" si="42"/>
        <v>0</v>
      </c>
      <c r="L462" s="52">
        <f t="shared" si="43"/>
        <v>6.2354305421975171E-11</v>
      </c>
      <c r="M462" s="52">
        <f t="shared" si="44"/>
        <v>-6.2354305421975171E-11</v>
      </c>
      <c r="N462" s="52">
        <f t="shared" si="45"/>
        <v>297982.66891892668</v>
      </c>
      <c r="O462" s="52">
        <f t="shared" si="46"/>
        <v>-1.6690169084615356E-8</v>
      </c>
    </row>
    <row r="463" spans="10:15" x14ac:dyDescent="0.2">
      <c r="J463" s="54">
        <f t="shared" si="41"/>
        <v>456</v>
      </c>
      <c r="K463" s="55">
        <f t="shared" si="42"/>
        <v>0</v>
      </c>
      <c r="L463" s="52">
        <f t="shared" si="43"/>
        <v>6.2588134067307579E-11</v>
      </c>
      <c r="M463" s="52">
        <f t="shared" si="44"/>
        <v>-6.2588134067307579E-11</v>
      </c>
      <c r="N463" s="52">
        <f t="shared" si="45"/>
        <v>297982.66891892662</v>
      </c>
      <c r="O463" s="52">
        <f t="shared" si="46"/>
        <v>-1.6752757218682665E-8</v>
      </c>
    </row>
    <row r="464" spans="10:15" x14ac:dyDescent="0.2">
      <c r="J464" s="54">
        <f t="shared" si="41"/>
        <v>457</v>
      </c>
      <c r="K464" s="55">
        <f t="shared" si="42"/>
        <v>0</v>
      </c>
      <c r="L464" s="52">
        <f t="shared" si="43"/>
        <v>6.2822839570059985E-11</v>
      </c>
      <c r="M464" s="52">
        <f t="shared" si="44"/>
        <v>-6.2822839570059985E-11</v>
      </c>
      <c r="N464" s="52">
        <f t="shared" si="45"/>
        <v>297982.66891892656</v>
      </c>
      <c r="O464" s="52">
        <f t="shared" si="46"/>
        <v>-1.6815580058252724E-8</v>
      </c>
    </row>
    <row r="465" spans="10:15" x14ac:dyDescent="0.2">
      <c r="J465" s="54">
        <f t="shared" si="41"/>
        <v>458</v>
      </c>
      <c r="K465" s="55">
        <f t="shared" si="42"/>
        <v>0</v>
      </c>
      <c r="L465" s="52">
        <f t="shared" si="43"/>
        <v>6.3058425218447713E-11</v>
      </c>
      <c r="M465" s="52">
        <f t="shared" si="44"/>
        <v>-6.3058425218447713E-11</v>
      </c>
      <c r="N465" s="52">
        <f t="shared" si="45"/>
        <v>297982.6689189265</v>
      </c>
      <c r="O465" s="52">
        <f t="shared" si="46"/>
        <v>-1.6878638483471172E-8</v>
      </c>
    </row>
    <row r="466" spans="10:15" x14ac:dyDescent="0.2">
      <c r="J466" s="54">
        <f t="shared" si="41"/>
        <v>459</v>
      </c>
      <c r="K466" s="55">
        <f t="shared" si="42"/>
        <v>0</v>
      </c>
      <c r="L466" s="52">
        <f t="shared" si="43"/>
        <v>6.3294894313016895E-11</v>
      </c>
      <c r="M466" s="52">
        <f t="shared" si="44"/>
        <v>-6.3294894313016895E-11</v>
      </c>
      <c r="N466" s="52">
        <f t="shared" si="45"/>
        <v>297982.66891892644</v>
      </c>
      <c r="O466" s="52">
        <f t="shared" si="46"/>
        <v>-1.6941933377784188E-8</v>
      </c>
    </row>
    <row r="467" spans="10:15" x14ac:dyDescent="0.2">
      <c r="J467" s="54">
        <f t="shared" si="41"/>
        <v>460</v>
      </c>
      <c r="K467" s="55">
        <f t="shared" si="42"/>
        <v>0</v>
      </c>
      <c r="L467" s="52">
        <f t="shared" si="43"/>
        <v>6.3532250166690703E-11</v>
      </c>
      <c r="M467" s="52">
        <f t="shared" si="44"/>
        <v>-6.3532250166690703E-11</v>
      </c>
      <c r="N467" s="52">
        <f t="shared" si="45"/>
        <v>297982.66891892639</v>
      </c>
      <c r="O467" s="52">
        <f t="shared" si="46"/>
        <v>-1.7005465627950878E-8</v>
      </c>
    </row>
    <row r="468" spans="10:15" x14ac:dyDescent="0.2">
      <c r="J468" s="54">
        <f t="shared" si="41"/>
        <v>461</v>
      </c>
      <c r="K468" s="55">
        <f t="shared" si="42"/>
        <v>0</v>
      </c>
      <c r="L468" s="52">
        <f t="shared" si="43"/>
        <v>6.3770496104815796E-11</v>
      </c>
      <c r="M468" s="52">
        <f t="shared" si="44"/>
        <v>-6.3770496104815796E-11</v>
      </c>
      <c r="N468" s="52">
        <f t="shared" si="45"/>
        <v>297982.66891892633</v>
      </c>
      <c r="O468" s="52">
        <f t="shared" si="46"/>
        <v>-1.7069236124055692E-8</v>
      </c>
    </row>
    <row r="469" spans="10:15" x14ac:dyDescent="0.2">
      <c r="J469" s="54">
        <f t="shared" si="41"/>
        <v>462</v>
      </c>
      <c r="K469" s="55">
        <f t="shared" si="42"/>
        <v>0</v>
      </c>
      <c r="L469" s="52">
        <f t="shared" si="43"/>
        <v>6.4009635465208842E-11</v>
      </c>
      <c r="M469" s="52">
        <f t="shared" si="44"/>
        <v>-6.4009635465208842E-11</v>
      </c>
      <c r="N469" s="52">
        <f t="shared" si="45"/>
        <v>297982.66891892627</v>
      </c>
      <c r="O469" s="52">
        <f t="shared" si="46"/>
        <v>-1.7133245759520902E-8</v>
      </c>
    </row>
    <row r="470" spans="10:15" x14ac:dyDescent="0.2">
      <c r="J470" s="54">
        <f t="shared" si="41"/>
        <v>463</v>
      </c>
      <c r="K470" s="55">
        <f t="shared" si="42"/>
        <v>0</v>
      </c>
      <c r="L470" s="52">
        <f t="shared" si="43"/>
        <v>6.4249671598203379E-11</v>
      </c>
      <c r="M470" s="52">
        <f t="shared" si="44"/>
        <v>-6.4249671598203379E-11</v>
      </c>
      <c r="N470" s="52">
        <f t="shared" si="45"/>
        <v>297982.66891892621</v>
      </c>
      <c r="O470" s="52">
        <f t="shared" si="46"/>
        <v>-1.7197495431119105E-8</v>
      </c>
    </row>
    <row r="471" spans="10:15" x14ac:dyDescent="0.2">
      <c r="J471" s="54">
        <f t="shared" si="41"/>
        <v>464</v>
      </c>
      <c r="K471" s="55">
        <f t="shared" si="42"/>
        <v>0</v>
      </c>
      <c r="L471" s="52">
        <f t="shared" si="43"/>
        <v>6.4490607866696643E-11</v>
      </c>
      <c r="M471" s="52">
        <f t="shared" si="44"/>
        <v>-6.4490607866696643E-11</v>
      </c>
      <c r="N471" s="52">
        <f t="shared" si="45"/>
        <v>297982.66891892615</v>
      </c>
      <c r="O471" s="52">
        <f t="shared" si="46"/>
        <v>-1.7261986038985801E-8</v>
      </c>
    </row>
    <row r="472" spans="10:15" x14ac:dyDescent="0.2">
      <c r="J472" s="54">
        <f t="shared" si="41"/>
        <v>465</v>
      </c>
      <c r="K472" s="55">
        <f t="shared" si="42"/>
        <v>0</v>
      </c>
      <c r="L472" s="52">
        <f t="shared" si="43"/>
        <v>6.4732447646196754E-11</v>
      </c>
      <c r="M472" s="52">
        <f t="shared" si="44"/>
        <v>-6.4732447646196754E-11</v>
      </c>
      <c r="N472" s="52">
        <f t="shared" si="45"/>
        <v>297982.66891892609</v>
      </c>
      <c r="O472" s="52">
        <f t="shared" si="46"/>
        <v>-1.7326718486631998E-8</v>
      </c>
    </row>
    <row r="473" spans="10:15" x14ac:dyDescent="0.2">
      <c r="J473" s="54">
        <f t="shared" si="41"/>
        <v>466</v>
      </c>
      <c r="K473" s="55">
        <f t="shared" si="42"/>
        <v>0</v>
      </c>
      <c r="L473" s="52">
        <f t="shared" si="43"/>
        <v>6.4975194324869986E-11</v>
      </c>
      <c r="M473" s="52">
        <f t="shared" si="44"/>
        <v>-6.4975194324869986E-11</v>
      </c>
      <c r="N473" s="52">
        <f t="shared" si="45"/>
        <v>297982.66891892604</v>
      </c>
      <c r="O473" s="52">
        <f t="shared" si="46"/>
        <v>-1.7391693680956867E-8</v>
      </c>
    </row>
    <row r="474" spans="10:15" x14ac:dyDescent="0.2">
      <c r="J474" s="54">
        <f t="shared" si="41"/>
        <v>467</v>
      </c>
      <c r="K474" s="55">
        <f t="shared" si="42"/>
        <v>0</v>
      </c>
      <c r="L474" s="52">
        <f t="shared" si="43"/>
        <v>6.5218851303588246E-11</v>
      </c>
      <c r="M474" s="52">
        <f t="shared" si="44"/>
        <v>-6.5218851303588246E-11</v>
      </c>
      <c r="N474" s="52">
        <f t="shared" si="45"/>
        <v>297982.66891892598</v>
      </c>
      <c r="O474" s="52">
        <f t="shared" si="46"/>
        <v>-1.7456912532260456E-8</v>
      </c>
    </row>
    <row r="475" spans="10:15" x14ac:dyDescent="0.2">
      <c r="J475" s="54">
        <f t="shared" si="41"/>
        <v>468</v>
      </c>
      <c r="K475" s="55">
        <f t="shared" si="42"/>
        <v>0</v>
      </c>
      <c r="L475" s="52">
        <f t="shared" si="43"/>
        <v>6.5463421995976707E-11</v>
      </c>
      <c r="M475" s="52">
        <f t="shared" si="44"/>
        <v>-6.5463421995976707E-11</v>
      </c>
      <c r="N475" s="52">
        <f t="shared" si="45"/>
        <v>297982.66891892592</v>
      </c>
      <c r="O475" s="52">
        <f t="shared" si="46"/>
        <v>-1.7522375954256433E-8</v>
      </c>
    </row>
    <row r="476" spans="10:15" x14ac:dyDescent="0.2">
      <c r="J476" s="54">
        <f t="shared" si="41"/>
        <v>469</v>
      </c>
      <c r="K476" s="55">
        <f t="shared" si="42"/>
        <v>0</v>
      </c>
      <c r="L476" s="52">
        <f t="shared" si="43"/>
        <v>6.5708909828461627E-11</v>
      </c>
      <c r="M476" s="52">
        <f t="shared" si="44"/>
        <v>-6.5708909828461627E-11</v>
      </c>
      <c r="N476" s="52">
        <f t="shared" si="45"/>
        <v>297982.66891892586</v>
      </c>
      <c r="O476" s="52">
        <f t="shared" si="46"/>
        <v>-1.7588084864084894E-8</v>
      </c>
    </row>
    <row r="477" spans="10:15" x14ac:dyDescent="0.2">
      <c r="J477" s="54">
        <f t="shared" si="41"/>
        <v>470</v>
      </c>
      <c r="K477" s="55">
        <f t="shared" si="42"/>
        <v>0</v>
      </c>
      <c r="L477" s="52">
        <f t="shared" si="43"/>
        <v>6.595531824031835E-11</v>
      </c>
      <c r="M477" s="52">
        <f t="shared" si="44"/>
        <v>-6.595531824031835E-11</v>
      </c>
      <c r="N477" s="52">
        <f t="shared" si="45"/>
        <v>297982.6689189258</v>
      </c>
      <c r="O477" s="52">
        <f t="shared" si="46"/>
        <v>-1.7654040182325212E-8</v>
      </c>
    </row>
    <row r="478" spans="10:15" x14ac:dyDescent="0.2">
      <c r="J478" s="54">
        <f t="shared" si="41"/>
        <v>471</v>
      </c>
      <c r="K478" s="55">
        <f t="shared" si="42"/>
        <v>0</v>
      </c>
      <c r="L478" s="52">
        <f t="shared" si="43"/>
        <v>6.6202650683719544E-11</v>
      </c>
      <c r="M478" s="52">
        <f t="shared" si="44"/>
        <v>-6.6202650683719544E-11</v>
      </c>
      <c r="N478" s="52">
        <f t="shared" si="45"/>
        <v>297982.66891892574</v>
      </c>
      <c r="O478" s="52">
        <f t="shared" si="46"/>
        <v>-1.7720242833008931E-8</v>
      </c>
    </row>
    <row r="479" spans="10:15" x14ac:dyDescent="0.2">
      <c r="J479" s="54">
        <f t="shared" si="41"/>
        <v>472</v>
      </c>
      <c r="K479" s="55">
        <f t="shared" si="42"/>
        <v>0</v>
      </c>
      <c r="L479" s="52">
        <f t="shared" si="43"/>
        <v>6.6450910623783488E-11</v>
      </c>
      <c r="M479" s="52">
        <f t="shared" si="44"/>
        <v>-6.6450910623783488E-11</v>
      </c>
      <c r="N479" s="52">
        <f t="shared" si="45"/>
        <v>297982.66891892569</v>
      </c>
      <c r="O479" s="52">
        <f t="shared" si="46"/>
        <v>-1.7786693743632714E-8</v>
      </c>
    </row>
    <row r="480" spans="10:15" x14ac:dyDescent="0.2">
      <c r="J480" s="54">
        <f t="shared" si="41"/>
        <v>473</v>
      </c>
      <c r="K480" s="55">
        <f t="shared" si="42"/>
        <v>0</v>
      </c>
      <c r="L480" s="52">
        <f t="shared" si="43"/>
        <v>6.6700101538622675E-11</v>
      </c>
      <c r="M480" s="52">
        <f t="shared" si="44"/>
        <v>-6.6700101538622675E-11</v>
      </c>
      <c r="N480" s="52">
        <f t="shared" si="45"/>
        <v>297982.66891892563</v>
      </c>
      <c r="O480" s="52">
        <f t="shared" si="46"/>
        <v>-1.7853393845171338E-8</v>
      </c>
    </row>
    <row r="481" spans="10:15" x14ac:dyDescent="0.2">
      <c r="J481" s="54">
        <f t="shared" si="41"/>
        <v>474</v>
      </c>
      <c r="K481" s="55">
        <f t="shared" si="42"/>
        <v>0</v>
      </c>
      <c r="L481" s="52">
        <f t="shared" si="43"/>
        <v>6.695022691939251E-11</v>
      </c>
      <c r="M481" s="52">
        <f t="shared" si="44"/>
        <v>-6.695022691939251E-11</v>
      </c>
      <c r="N481" s="52">
        <f t="shared" si="45"/>
        <v>297982.66891892557</v>
      </c>
      <c r="O481" s="52">
        <f t="shared" si="46"/>
        <v>-1.7920344072090731E-8</v>
      </c>
    </row>
    <row r="482" spans="10:15" x14ac:dyDescent="0.2">
      <c r="J482" s="54">
        <f t="shared" si="41"/>
        <v>475</v>
      </c>
      <c r="K482" s="55">
        <f t="shared" si="42"/>
        <v>0</v>
      </c>
      <c r="L482" s="52">
        <f t="shared" si="43"/>
        <v>6.7201290270340234E-11</v>
      </c>
      <c r="M482" s="52">
        <f t="shared" si="44"/>
        <v>-6.7201290270340234E-11</v>
      </c>
      <c r="N482" s="52">
        <f t="shared" si="45"/>
        <v>297982.66891892551</v>
      </c>
      <c r="O482" s="52">
        <f t="shared" si="46"/>
        <v>-1.7987545362361071E-8</v>
      </c>
    </row>
    <row r="483" spans="10:15" x14ac:dyDescent="0.2">
      <c r="J483" s="54">
        <f t="shared" si="41"/>
        <v>476</v>
      </c>
      <c r="K483" s="55">
        <f t="shared" si="42"/>
        <v>0</v>
      </c>
      <c r="L483" s="52">
        <f t="shared" si="43"/>
        <v>6.7453295108854015E-11</v>
      </c>
      <c r="M483" s="52">
        <f t="shared" si="44"/>
        <v>-6.7453295108854015E-11</v>
      </c>
      <c r="N483" s="52">
        <f t="shared" si="45"/>
        <v>297982.66891892545</v>
      </c>
      <c r="O483" s="52">
        <f t="shared" si="46"/>
        <v>-1.8054998657469926E-8</v>
      </c>
    </row>
    <row r="484" spans="10:15" x14ac:dyDescent="0.2">
      <c r="J484" s="54">
        <f t="shared" si="41"/>
        <v>477</v>
      </c>
      <c r="K484" s="55">
        <f t="shared" si="42"/>
        <v>0</v>
      </c>
      <c r="L484" s="52">
        <f t="shared" si="43"/>
        <v>6.7706244965512218E-11</v>
      </c>
      <c r="M484" s="52">
        <f t="shared" si="44"/>
        <v>-6.7706244965512218E-11</v>
      </c>
      <c r="N484" s="52">
        <f t="shared" si="45"/>
        <v>297982.6689189254</v>
      </c>
      <c r="O484" s="52">
        <f t="shared" si="46"/>
        <v>-1.8122704902435438E-8</v>
      </c>
    </row>
    <row r="485" spans="10:15" x14ac:dyDescent="0.2">
      <c r="J485" s="54">
        <f t="shared" si="41"/>
        <v>478</v>
      </c>
      <c r="K485" s="55">
        <f t="shared" si="42"/>
        <v>0</v>
      </c>
      <c r="L485" s="52">
        <f t="shared" si="43"/>
        <v>6.7960143384132895E-11</v>
      </c>
      <c r="M485" s="52">
        <f t="shared" si="44"/>
        <v>-6.7960143384132895E-11</v>
      </c>
      <c r="N485" s="52">
        <f t="shared" si="45"/>
        <v>297982.66891892534</v>
      </c>
      <c r="O485" s="52">
        <f t="shared" si="46"/>
        <v>-1.8190665045819572E-8</v>
      </c>
    </row>
    <row r="486" spans="10:15" x14ac:dyDescent="0.2">
      <c r="J486" s="54">
        <f t="shared" si="41"/>
        <v>479</v>
      </c>
      <c r="K486" s="55">
        <f t="shared" si="42"/>
        <v>0</v>
      </c>
      <c r="L486" s="52">
        <f t="shared" si="43"/>
        <v>6.8214993921823396E-11</v>
      </c>
      <c r="M486" s="52">
        <f t="shared" si="44"/>
        <v>-6.8214993921823396E-11</v>
      </c>
      <c r="N486" s="52">
        <f t="shared" si="45"/>
        <v>297982.66891892528</v>
      </c>
      <c r="O486" s="52">
        <f t="shared" si="46"/>
        <v>-1.8258880039741396E-8</v>
      </c>
    </row>
    <row r="487" spans="10:15" x14ac:dyDescent="0.2">
      <c r="J487" s="54">
        <f t="shared" si="41"/>
        <v>480</v>
      </c>
      <c r="K487" s="55">
        <f t="shared" si="42"/>
        <v>0</v>
      </c>
      <c r="L487" s="52">
        <f t="shared" si="43"/>
        <v>6.847080014903023E-11</v>
      </c>
      <c r="M487" s="52">
        <f t="shared" si="44"/>
        <v>-6.847080014903023E-11</v>
      </c>
      <c r="N487" s="52">
        <f t="shared" si="45"/>
        <v>297982.66891892522</v>
      </c>
      <c r="O487" s="52">
        <f t="shared" si="46"/>
        <v>-1.8327350839890426E-8</v>
      </c>
    </row>
    <row r="488" spans="10:15" x14ac:dyDescent="0.2">
      <c r="L488" s="52"/>
      <c r="M488" s="52"/>
      <c r="N488" s="52"/>
      <c r="O488" s="52"/>
    </row>
    <row r="489" spans="10:15" x14ac:dyDescent="0.2">
      <c r="L489" s="52"/>
      <c r="M489" s="52"/>
      <c r="N489" s="52"/>
      <c r="O489" s="52"/>
    </row>
    <row r="490" spans="10:15" x14ac:dyDescent="0.2">
      <c r="L490" s="52"/>
      <c r="M490" s="52"/>
      <c r="N490" s="52"/>
      <c r="O490" s="52"/>
    </row>
    <row r="491" spans="10:15" x14ac:dyDescent="0.2">
      <c r="L491" s="52"/>
      <c r="M491" s="52"/>
      <c r="N491" s="52"/>
      <c r="O491" s="52"/>
    </row>
    <row r="492" spans="10:15" x14ac:dyDescent="0.2">
      <c r="L492" s="52"/>
      <c r="M492" s="52"/>
      <c r="N492" s="52"/>
      <c r="O492" s="52"/>
    </row>
    <row r="493" spans="10:15" x14ac:dyDescent="0.2">
      <c r="L493" s="52"/>
      <c r="M493" s="52"/>
      <c r="N493" s="52"/>
      <c r="O493" s="52"/>
    </row>
    <row r="494" spans="10:15" x14ac:dyDescent="0.2">
      <c r="L494" s="52"/>
      <c r="M494" s="52"/>
      <c r="N494" s="52"/>
      <c r="O494" s="52"/>
    </row>
    <row r="495" spans="10:15" x14ac:dyDescent="0.2">
      <c r="L495" s="52"/>
      <c r="M495" s="52"/>
      <c r="N495" s="52"/>
      <c r="O495" s="52"/>
    </row>
    <row r="496" spans="10:15" x14ac:dyDescent="0.2">
      <c r="L496" s="52"/>
      <c r="M496" s="52"/>
      <c r="N496" s="52"/>
      <c r="O496" s="52"/>
    </row>
    <row r="497" spans="12:15" x14ac:dyDescent="0.2">
      <c r="L497" s="52"/>
      <c r="M497" s="52"/>
      <c r="N497" s="52"/>
      <c r="O497" s="52"/>
    </row>
    <row r="498" spans="12:15" x14ac:dyDescent="0.2">
      <c r="L498" s="52"/>
      <c r="M498" s="52"/>
      <c r="N498" s="52"/>
      <c r="O498" s="52"/>
    </row>
    <row r="499" spans="12:15" x14ac:dyDescent="0.2">
      <c r="L499" s="52"/>
      <c r="M499" s="52"/>
      <c r="N499" s="52"/>
      <c r="O499" s="52"/>
    </row>
    <row r="500" spans="12:15" x14ac:dyDescent="0.2">
      <c r="L500" s="52"/>
      <c r="M500" s="52"/>
      <c r="N500" s="52"/>
      <c r="O500" s="52"/>
    </row>
    <row r="501" spans="12:15" x14ac:dyDescent="0.2">
      <c r="L501" s="52"/>
      <c r="M501" s="52"/>
      <c r="N501" s="52"/>
      <c r="O501" s="52"/>
    </row>
    <row r="502" spans="12:15" x14ac:dyDescent="0.2">
      <c r="L502" s="52"/>
      <c r="M502" s="52"/>
      <c r="N502" s="52"/>
      <c r="O502" s="52"/>
    </row>
    <row r="503" spans="12:15" x14ac:dyDescent="0.2">
      <c r="L503" s="52"/>
      <c r="M503" s="52"/>
      <c r="N503" s="52"/>
      <c r="O503" s="52"/>
    </row>
    <row r="504" spans="12:15" x14ac:dyDescent="0.2">
      <c r="L504" s="52"/>
      <c r="M504" s="52"/>
      <c r="N504" s="52"/>
      <c r="O504" s="52"/>
    </row>
    <row r="505" spans="12:15" x14ac:dyDescent="0.2">
      <c r="L505" s="52"/>
      <c r="M505" s="52"/>
      <c r="N505" s="52"/>
      <c r="O505" s="52"/>
    </row>
    <row r="506" spans="12:15" x14ac:dyDescent="0.2">
      <c r="L506" s="52"/>
      <c r="M506" s="52"/>
      <c r="N506" s="52"/>
      <c r="O506" s="52"/>
    </row>
    <row r="507" spans="12:15" x14ac:dyDescent="0.2">
      <c r="L507" s="52"/>
      <c r="M507" s="52"/>
      <c r="N507" s="52"/>
      <c r="O507" s="52"/>
    </row>
    <row r="508" spans="12:15" x14ac:dyDescent="0.2">
      <c r="L508" s="52"/>
      <c r="M508" s="52"/>
      <c r="N508" s="52"/>
      <c r="O508" s="52"/>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508"/>
  <sheetViews>
    <sheetView workbookViewId="0">
      <selection activeCell="B18" sqref="B18"/>
    </sheetView>
  </sheetViews>
  <sheetFormatPr defaultRowHeight="12.75" x14ac:dyDescent="0.2"/>
  <cols>
    <col min="1" max="1" width="9.140625" style="54"/>
    <col min="2" max="2" width="32.28515625" style="54" customWidth="1"/>
    <col min="3" max="3" width="13.5703125" style="54" customWidth="1"/>
    <col min="4" max="4" width="18.42578125" style="54" customWidth="1"/>
    <col min="5" max="5" width="9.140625" style="54"/>
    <col min="6" max="6" width="14.140625" style="54" customWidth="1"/>
    <col min="7" max="9" width="9.140625" style="54"/>
    <col min="10" max="11" width="11.42578125" style="54" customWidth="1"/>
    <col min="12" max="12" width="9.28515625" style="54" bestFit="1" customWidth="1"/>
    <col min="13" max="13" width="9.7109375" style="54" bestFit="1" customWidth="1"/>
    <col min="14" max="14" width="10.7109375" style="54" bestFit="1" customWidth="1"/>
    <col min="15" max="15" width="9.5703125" style="54" bestFit="1" customWidth="1"/>
    <col min="16" max="16384" width="9.140625" style="54"/>
  </cols>
  <sheetData>
    <row r="1" spans="2:15" ht="25.5" x14ac:dyDescent="0.2">
      <c r="B1" s="41" t="s">
        <v>129</v>
      </c>
    </row>
    <row r="2" spans="2:15" ht="38.25" x14ac:dyDescent="0.2">
      <c r="B2" s="44" t="s">
        <v>102</v>
      </c>
      <c r="C2" s="14"/>
      <c r="D2" s="14"/>
      <c r="E2" s="14"/>
      <c r="F2" s="45"/>
      <c r="J2" s="54" t="s">
        <v>112</v>
      </c>
    </row>
    <row r="3" spans="2:15" ht="59.25" customHeight="1" x14ac:dyDescent="0.2">
      <c r="B3" s="49" t="s">
        <v>106</v>
      </c>
      <c r="C3" s="46" t="s">
        <v>103</v>
      </c>
      <c r="D3" s="46" t="s">
        <v>104</v>
      </c>
      <c r="E3" s="46" t="s">
        <v>105</v>
      </c>
      <c r="F3" s="47" t="s">
        <v>114</v>
      </c>
      <c r="J3" s="54" t="s">
        <v>113</v>
      </c>
    </row>
    <row r="4" spans="2:15" x14ac:dyDescent="0.2">
      <c r="B4" s="53" t="s">
        <v>110</v>
      </c>
      <c r="C4" s="19"/>
      <c r="D4" s="19"/>
      <c r="E4" s="19"/>
      <c r="F4" s="48"/>
    </row>
    <row r="6" spans="2:15" ht="38.25" x14ac:dyDescent="0.2">
      <c r="J6" s="54" t="s">
        <v>115</v>
      </c>
      <c r="K6" s="54" t="s">
        <v>58</v>
      </c>
      <c r="L6" s="54" t="s">
        <v>117</v>
      </c>
      <c r="M6" s="54" t="s">
        <v>118</v>
      </c>
      <c r="N6" s="54" t="s">
        <v>119</v>
      </c>
      <c r="O6" s="54" t="s">
        <v>116</v>
      </c>
    </row>
    <row r="7" spans="2:15" ht="25.5" x14ac:dyDescent="0.2">
      <c r="B7" s="50" t="s">
        <v>107</v>
      </c>
      <c r="J7" s="54">
        <v>0</v>
      </c>
      <c r="O7" s="54">
        <f>C11</f>
        <v>300000</v>
      </c>
    </row>
    <row r="8" spans="2:15" x14ac:dyDescent="0.2">
      <c r="J8" s="54">
        <v>1</v>
      </c>
      <c r="K8" s="55">
        <f t="shared" ref="K8:K71" si="0">IF(($C$9+1&gt;J8), $C$12, 0)</f>
        <v>1520.0559294776567</v>
      </c>
      <c r="L8" s="52">
        <f t="shared" ref="L8:L71" si="1">K8-M8</f>
        <v>395.05592947765672</v>
      </c>
      <c r="M8" s="54">
        <f t="shared" ref="M8:M71" si="2">O7*$C$10</f>
        <v>1125</v>
      </c>
      <c r="N8" s="54">
        <f t="shared" ref="N8:N71" si="3">N7+M8</f>
        <v>1125</v>
      </c>
      <c r="O8" s="52">
        <f t="shared" ref="O8:O71" si="4">O7-L8</f>
        <v>299604.94407052232</v>
      </c>
    </row>
    <row r="9" spans="2:15" x14ac:dyDescent="0.2">
      <c r="B9" s="50" t="s">
        <v>109</v>
      </c>
      <c r="C9" s="54">
        <f>'Home Buyer Input - External'!E5*12</f>
        <v>360</v>
      </c>
      <c r="J9" s="54">
        <v>2</v>
      </c>
      <c r="K9" s="55">
        <f t="shared" si="0"/>
        <v>1520.0559294776567</v>
      </c>
      <c r="L9" s="52">
        <f t="shared" si="1"/>
        <v>396.53738921319814</v>
      </c>
      <c r="M9" s="52">
        <f t="shared" si="2"/>
        <v>1123.5185402644586</v>
      </c>
      <c r="N9" s="52">
        <f t="shared" si="3"/>
        <v>2248.5185402644584</v>
      </c>
      <c r="O9" s="52">
        <f t="shared" si="4"/>
        <v>299208.4066813091</v>
      </c>
    </row>
    <row r="10" spans="2:15" x14ac:dyDescent="0.2">
      <c r="B10" s="50" t="s">
        <v>111</v>
      </c>
      <c r="C10" s="51">
        <f>'Home Buyer Input - External'!E4/12</f>
        <v>3.7499999999999999E-3</v>
      </c>
      <c r="J10" s="54">
        <v>3</v>
      </c>
      <c r="K10" s="55">
        <f t="shared" si="0"/>
        <v>1520.0559294776567</v>
      </c>
      <c r="L10" s="52">
        <f t="shared" si="1"/>
        <v>398.02440442274769</v>
      </c>
      <c r="M10" s="52">
        <f t="shared" si="2"/>
        <v>1122.031525054909</v>
      </c>
      <c r="N10" s="52">
        <f t="shared" si="3"/>
        <v>3370.5500653193676</v>
      </c>
      <c r="O10" s="52">
        <f t="shared" si="4"/>
        <v>298810.38227688638</v>
      </c>
    </row>
    <row r="11" spans="2:15" x14ac:dyDescent="0.2">
      <c r="B11" s="50" t="s">
        <v>108</v>
      </c>
      <c r="C11" s="63">
        <f>'Home Buyer Input - External'!E20*(1-'Home Buyer Input - External'!$E$2)</f>
        <v>300000</v>
      </c>
      <c r="J11" s="54">
        <v>4</v>
      </c>
      <c r="K11" s="55">
        <f t="shared" si="0"/>
        <v>1520.0559294776567</v>
      </c>
      <c r="L11" s="52">
        <f t="shared" si="1"/>
        <v>399.5169959393329</v>
      </c>
      <c r="M11" s="52">
        <f t="shared" si="2"/>
        <v>1120.5389335383238</v>
      </c>
      <c r="N11" s="52">
        <f t="shared" si="3"/>
        <v>4491.088998857691</v>
      </c>
      <c r="O11" s="52">
        <f t="shared" si="4"/>
        <v>298410.86528094707</v>
      </c>
    </row>
    <row r="12" spans="2:15" x14ac:dyDescent="0.2">
      <c r="B12" s="50" t="s">
        <v>58</v>
      </c>
      <c r="C12" s="52">
        <f>C10*C11*(1+C10)^C9/((1+C10)^C9-1)</f>
        <v>1520.0559294776567</v>
      </c>
      <c r="J12" s="54">
        <v>5</v>
      </c>
      <c r="K12" s="55">
        <f t="shared" si="0"/>
        <v>1520.0559294776567</v>
      </c>
      <c r="L12" s="52">
        <f t="shared" si="1"/>
        <v>401.01518467410529</v>
      </c>
      <c r="M12" s="52">
        <f t="shared" si="2"/>
        <v>1119.0407448035514</v>
      </c>
      <c r="N12" s="52">
        <f t="shared" si="3"/>
        <v>5610.1297436612422</v>
      </c>
      <c r="O12" s="52">
        <f t="shared" si="4"/>
        <v>298009.85009627294</v>
      </c>
    </row>
    <row r="13" spans="2:15" x14ac:dyDescent="0.2">
      <c r="J13" s="54">
        <v>6</v>
      </c>
      <c r="K13" s="55">
        <f t="shared" si="0"/>
        <v>1520.0559294776567</v>
      </c>
      <c r="L13" s="52">
        <f t="shared" si="1"/>
        <v>402.51899161663323</v>
      </c>
      <c r="M13" s="52">
        <f t="shared" si="2"/>
        <v>1117.5369378610235</v>
      </c>
      <c r="N13" s="52">
        <f t="shared" si="3"/>
        <v>6727.6666815222652</v>
      </c>
      <c r="O13" s="52">
        <f t="shared" si="4"/>
        <v>297607.33110465633</v>
      </c>
    </row>
    <row r="14" spans="2:15" x14ac:dyDescent="0.2">
      <c r="J14" s="54">
        <v>7</v>
      </c>
      <c r="K14" s="55">
        <f t="shared" si="0"/>
        <v>1520.0559294776567</v>
      </c>
      <c r="L14" s="52">
        <f t="shared" si="1"/>
        <v>404.02843783519552</v>
      </c>
      <c r="M14" s="52">
        <f t="shared" si="2"/>
        <v>1116.0274916424612</v>
      </c>
      <c r="N14" s="52">
        <f t="shared" si="3"/>
        <v>7843.6941731647266</v>
      </c>
      <c r="O14" s="52">
        <f t="shared" si="4"/>
        <v>297203.30266682111</v>
      </c>
    </row>
    <row r="15" spans="2:15" x14ac:dyDescent="0.2">
      <c r="J15" s="54">
        <v>8</v>
      </c>
      <c r="K15" s="55">
        <f t="shared" si="0"/>
        <v>1520.0559294776567</v>
      </c>
      <c r="L15" s="52">
        <f t="shared" si="1"/>
        <v>405.5435444770776</v>
      </c>
      <c r="M15" s="52">
        <f t="shared" si="2"/>
        <v>1114.5123850005791</v>
      </c>
      <c r="N15" s="52">
        <f t="shared" si="3"/>
        <v>8958.206558165306</v>
      </c>
      <c r="O15" s="52">
        <f t="shared" si="4"/>
        <v>296797.75912234402</v>
      </c>
    </row>
    <row r="16" spans="2:15" x14ac:dyDescent="0.2">
      <c r="J16" s="54">
        <v>9</v>
      </c>
      <c r="K16" s="55">
        <f t="shared" si="0"/>
        <v>1520.0559294776567</v>
      </c>
      <c r="L16" s="52">
        <f t="shared" si="1"/>
        <v>407.06433276886673</v>
      </c>
      <c r="M16" s="52">
        <f t="shared" si="2"/>
        <v>1112.99159670879</v>
      </c>
      <c r="N16" s="52">
        <f t="shared" si="3"/>
        <v>10071.198154874095</v>
      </c>
      <c r="O16" s="52">
        <f t="shared" si="4"/>
        <v>296390.69478957518</v>
      </c>
    </row>
    <row r="17" spans="10:15" x14ac:dyDescent="0.2">
      <c r="J17" s="54">
        <v>10</v>
      </c>
      <c r="K17" s="55">
        <f t="shared" si="0"/>
        <v>1520.0559294776567</v>
      </c>
      <c r="L17" s="52">
        <f t="shared" si="1"/>
        <v>408.59082401674982</v>
      </c>
      <c r="M17" s="52">
        <f t="shared" si="2"/>
        <v>1111.4651054609069</v>
      </c>
      <c r="N17" s="52">
        <f t="shared" si="3"/>
        <v>11182.663260335003</v>
      </c>
      <c r="O17" s="52">
        <f t="shared" si="4"/>
        <v>295982.1039655584</v>
      </c>
    </row>
    <row r="18" spans="10:15" x14ac:dyDescent="0.2">
      <c r="J18" s="54">
        <v>11</v>
      </c>
      <c r="K18" s="55">
        <f t="shared" si="0"/>
        <v>1520.0559294776567</v>
      </c>
      <c r="L18" s="52">
        <f t="shared" si="1"/>
        <v>410.12303960681265</v>
      </c>
      <c r="M18" s="52">
        <f t="shared" si="2"/>
        <v>1109.9328898708441</v>
      </c>
      <c r="N18" s="52">
        <f t="shared" si="3"/>
        <v>12292.596150205847</v>
      </c>
      <c r="O18" s="52">
        <f t="shared" si="4"/>
        <v>295571.98092595162</v>
      </c>
    </row>
    <row r="19" spans="10:15" x14ac:dyDescent="0.2">
      <c r="J19" s="54">
        <v>12</v>
      </c>
      <c r="K19" s="55">
        <f t="shared" si="0"/>
        <v>1520.0559294776567</v>
      </c>
      <c r="L19" s="52">
        <f t="shared" si="1"/>
        <v>411.66100100533822</v>
      </c>
      <c r="M19" s="52">
        <f t="shared" si="2"/>
        <v>1108.3949284723185</v>
      </c>
      <c r="N19" s="52">
        <f t="shared" si="3"/>
        <v>13400.991078678166</v>
      </c>
      <c r="O19" s="52">
        <f t="shared" si="4"/>
        <v>295160.31992494629</v>
      </c>
    </row>
    <row r="20" spans="10:15" x14ac:dyDescent="0.2">
      <c r="J20" s="54">
        <v>13</v>
      </c>
      <c r="K20" s="55">
        <f t="shared" si="0"/>
        <v>1520.0559294776567</v>
      </c>
      <c r="L20" s="52">
        <f t="shared" si="1"/>
        <v>413.2047297591082</v>
      </c>
      <c r="M20" s="52">
        <f t="shared" si="2"/>
        <v>1106.8511997185485</v>
      </c>
      <c r="N20" s="52">
        <f t="shared" si="3"/>
        <v>14507.842278396714</v>
      </c>
      <c r="O20" s="52">
        <f t="shared" si="4"/>
        <v>294747.11519518716</v>
      </c>
    </row>
    <row r="21" spans="10:15" x14ac:dyDescent="0.2">
      <c r="J21" s="54">
        <v>14</v>
      </c>
      <c r="K21" s="55">
        <f t="shared" si="0"/>
        <v>1520.0559294776567</v>
      </c>
      <c r="L21" s="52">
        <f t="shared" si="1"/>
        <v>414.75424749570493</v>
      </c>
      <c r="M21" s="52">
        <f t="shared" si="2"/>
        <v>1105.3016819819518</v>
      </c>
      <c r="N21" s="52">
        <f t="shared" si="3"/>
        <v>15613.143960378666</v>
      </c>
      <c r="O21" s="52">
        <f t="shared" si="4"/>
        <v>294332.36094769143</v>
      </c>
    </row>
    <row r="22" spans="10:15" x14ac:dyDescent="0.2">
      <c r="J22" s="54">
        <v>15</v>
      </c>
      <c r="K22" s="55">
        <f t="shared" si="0"/>
        <v>1520.0559294776567</v>
      </c>
      <c r="L22" s="52">
        <f t="shared" si="1"/>
        <v>416.30957592381401</v>
      </c>
      <c r="M22" s="52">
        <f t="shared" si="2"/>
        <v>1103.7463535538427</v>
      </c>
      <c r="N22" s="52">
        <f t="shared" si="3"/>
        <v>16716.890313932508</v>
      </c>
      <c r="O22" s="52">
        <f t="shared" si="4"/>
        <v>293916.05137176759</v>
      </c>
    </row>
    <row r="23" spans="10:15" x14ac:dyDescent="0.2">
      <c r="J23" s="54">
        <v>16</v>
      </c>
      <c r="K23" s="55">
        <f t="shared" si="0"/>
        <v>1520.0559294776567</v>
      </c>
      <c r="L23" s="52">
        <f t="shared" si="1"/>
        <v>417.87073683352833</v>
      </c>
      <c r="M23" s="52">
        <f t="shared" si="2"/>
        <v>1102.1851926441284</v>
      </c>
      <c r="N23" s="52">
        <f t="shared" si="3"/>
        <v>17819.075506576635</v>
      </c>
      <c r="O23" s="52">
        <f t="shared" si="4"/>
        <v>293498.18063493405</v>
      </c>
    </row>
    <row r="24" spans="10:15" x14ac:dyDescent="0.2">
      <c r="J24" s="54">
        <v>17</v>
      </c>
      <c r="K24" s="55">
        <f t="shared" si="0"/>
        <v>1520.0559294776567</v>
      </c>
      <c r="L24" s="52">
        <f t="shared" si="1"/>
        <v>419.43775209665409</v>
      </c>
      <c r="M24" s="52">
        <f t="shared" si="2"/>
        <v>1100.6181773810026</v>
      </c>
      <c r="N24" s="52">
        <f t="shared" si="3"/>
        <v>18919.693683957637</v>
      </c>
      <c r="O24" s="52">
        <f t="shared" si="4"/>
        <v>293078.74288283737</v>
      </c>
    </row>
    <row r="25" spans="10:15" x14ac:dyDescent="0.2">
      <c r="J25" s="54">
        <v>18</v>
      </c>
      <c r="K25" s="55">
        <f t="shared" si="0"/>
        <v>1520.0559294776567</v>
      </c>
      <c r="L25" s="52">
        <f t="shared" si="1"/>
        <v>421.01064366701667</v>
      </c>
      <c r="M25" s="52">
        <f t="shared" si="2"/>
        <v>1099.0452858106401</v>
      </c>
      <c r="N25" s="52">
        <f t="shared" si="3"/>
        <v>20018.738969768277</v>
      </c>
      <c r="O25" s="52">
        <f t="shared" si="4"/>
        <v>292657.73223917035</v>
      </c>
    </row>
    <row r="26" spans="10:15" x14ac:dyDescent="0.2">
      <c r="J26" s="54">
        <v>19</v>
      </c>
      <c r="K26" s="55">
        <f t="shared" si="0"/>
        <v>1520.0559294776567</v>
      </c>
      <c r="L26" s="52">
        <f t="shared" si="1"/>
        <v>422.58943358076795</v>
      </c>
      <c r="M26" s="52">
        <f t="shared" si="2"/>
        <v>1097.4664958968888</v>
      </c>
      <c r="N26" s="52">
        <f t="shared" si="3"/>
        <v>21116.205465665167</v>
      </c>
      <c r="O26" s="52">
        <f t="shared" si="4"/>
        <v>292235.1428055896</v>
      </c>
    </row>
    <row r="27" spans="10:15" x14ac:dyDescent="0.2">
      <c r="J27" s="54">
        <v>20</v>
      </c>
      <c r="K27" s="55">
        <f t="shared" si="0"/>
        <v>1520.0559294776567</v>
      </c>
      <c r="L27" s="52">
        <f t="shared" si="1"/>
        <v>424.17414395669584</v>
      </c>
      <c r="M27" s="52">
        <f t="shared" si="2"/>
        <v>1095.8817855209609</v>
      </c>
      <c r="N27" s="52">
        <f t="shared" si="3"/>
        <v>22212.087251186127</v>
      </c>
      <c r="O27" s="52">
        <f t="shared" si="4"/>
        <v>291810.96866163291</v>
      </c>
    </row>
    <row r="28" spans="10:15" x14ac:dyDescent="0.2">
      <c r="J28" s="54">
        <v>21</v>
      </c>
      <c r="K28" s="55">
        <f t="shared" si="0"/>
        <v>1520.0559294776567</v>
      </c>
      <c r="L28" s="52">
        <f t="shared" si="1"/>
        <v>425.76479699653328</v>
      </c>
      <c r="M28" s="52">
        <f t="shared" si="2"/>
        <v>1094.2911324811234</v>
      </c>
      <c r="N28" s="52">
        <f t="shared" si="3"/>
        <v>23306.378383667252</v>
      </c>
      <c r="O28" s="52">
        <f t="shared" si="4"/>
        <v>291385.20386463637</v>
      </c>
    </row>
    <row r="29" spans="10:15" x14ac:dyDescent="0.2">
      <c r="J29" s="54">
        <v>22</v>
      </c>
      <c r="K29" s="55">
        <f t="shared" si="0"/>
        <v>1520.0559294776567</v>
      </c>
      <c r="L29" s="52">
        <f t="shared" si="1"/>
        <v>427.36141498527036</v>
      </c>
      <c r="M29" s="52">
        <f t="shared" si="2"/>
        <v>1092.6945144923864</v>
      </c>
      <c r="N29" s="52">
        <f t="shared" si="3"/>
        <v>24399.072898159637</v>
      </c>
      <c r="O29" s="52">
        <f t="shared" si="4"/>
        <v>290957.8424496511</v>
      </c>
    </row>
    <row r="30" spans="10:15" x14ac:dyDescent="0.2">
      <c r="J30" s="54">
        <v>23</v>
      </c>
      <c r="K30" s="55">
        <f t="shared" si="0"/>
        <v>1520.0559294776567</v>
      </c>
      <c r="L30" s="52">
        <f t="shared" si="1"/>
        <v>428.9640202914652</v>
      </c>
      <c r="M30" s="52">
        <f t="shared" si="2"/>
        <v>1091.0919091861915</v>
      </c>
      <c r="N30" s="52">
        <f t="shared" si="3"/>
        <v>25490.164807345827</v>
      </c>
      <c r="O30" s="52">
        <f t="shared" si="4"/>
        <v>290528.87842935964</v>
      </c>
    </row>
    <row r="31" spans="10:15" x14ac:dyDescent="0.2">
      <c r="J31" s="54">
        <v>24</v>
      </c>
      <c r="K31" s="55">
        <f t="shared" si="0"/>
        <v>1520.0559294776567</v>
      </c>
      <c r="L31" s="52">
        <f t="shared" si="1"/>
        <v>430.57263536755818</v>
      </c>
      <c r="M31" s="52">
        <f t="shared" si="2"/>
        <v>1089.4832941100985</v>
      </c>
      <c r="N31" s="52">
        <f t="shared" si="3"/>
        <v>26579.648101455925</v>
      </c>
      <c r="O31" s="52">
        <f t="shared" si="4"/>
        <v>290098.30579399207</v>
      </c>
    </row>
    <row r="32" spans="10:15" x14ac:dyDescent="0.2">
      <c r="J32" s="54">
        <v>25</v>
      </c>
      <c r="K32" s="55">
        <f t="shared" si="0"/>
        <v>1520.0559294776567</v>
      </c>
      <c r="L32" s="52">
        <f t="shared" si="1"/>
        <v>432.18728275018657</v>
      </c>
      <c r="M32" s="52">
        <f t="shared" si="2"/>
        <v>1087.8686467274701</v>
      </c>
      <c r="N32" s="52">
        <f t="shared" si="3"/>
        <v>27667.516748183396</v>
      </c>
      <c r="O32" s="52">
        <f t="shared" si="4"/>
        <v>289666.11851124186</v>
      </c>
    </row>
    <row r="33" spans="10:15" x14ac:dyDescent="0.2">
      <c r="J33" s="54">
        <v>26</v>
      </c>
      <c r="K33" s="55">
        <f t="shared" si="0"/>
        <v>1520.0559294776567</v>
      </c>
      <c r="L33" s="52">
        <f t="shared" si="1"/>
        <v>433.80798506049973</v>
      </c>
      <c r="M33" s="52">
        <f t="shared" si="2"/>
        <v>1086.247944417157</v>
      </c>
      <c r="N33" s="52">
        <f t="shared" si="3"/>
        <v>28753.764692600555</v>
      </c>
      <c r="O33" s="52">
        <f t="shared" si="4"/>
        <v>289232.31052618136</v>
      </c>
    </row>
    <row r="34" spans="10:15" x14ac:dyDescent="0.2">
      <c r="J34" s="54">
        <v>27</v>
      </c>
      <c r="K34" s="55">
        <f t="shared" si="0"/>
        <v>1520.0559294776567</v>
      </c>
      <c r="L34" s="52">
        <f t="shared" si="1"/>
        <v>435.43476500447673</v>
      </c>
      <c r="M34" s="52">
        <f t="shared" si="2"/>
        <v>1084.62116447318</v>
      </c>
      <c r="N34" s="52">
        <f t="shared" si="3"/>
        <v>29838.385857073736</v>
      </c>
      <c r="O34" s="52">
        <f t="shared" si="4"/>
        <v>288796.87576117687</v>
      </c>
    </row>
    <row r="35" spans="10:15" x14ac:dyDescent="0.2">
      <c r="J35" s="54">
        <v>28</v>
      </c>
      <c r="K35" s="55">
        <f t="shared" si="0"/>
        <v>1520.0559294776567</v>
      </c>
      <c r="L35" s="52">
        <f t="shared" si="1"/>
        <v>437.06764537324352</v>
      </c>
      <c r="M35" s="52">
        <f t="shared" si="2"/>
        <v>1082.9882841044132</v>
      </c>
      <c r="N35" s="52">
        <f t="shared" si="3"/>
        <v>30921.374141178148</v>
      </c>
      <c r="O35" s="52">
        <f t="shared" si="4"/>
        <v>288359.80811580364</v>
      </c>
    </row>
    <row r="36" spans="10:15" x14ac:dyDescent="0.2">
      <c r="J36" s="54">
        <v>29</v>
      </c>
      <c r="K36" s="55">
        <f t="shared" si="0"/>
        <v>1520.0559294776567</v>
      </c>
      <c r="L36" s="52">
        <f t="shared" si="1"/>
        <v>438.7066490433931</v>
      </c>
      <c r="M36" s="52">
        <f t="shared" si="2"/>
        <v>1081.3492804342636</v>
      </c>
      <c r="N36" s="52">
        <f t="shared" si="3"/>
        <v>32002.723421612412</v>
      </c>
      <c r="O36" s="52">
        <f t="shared" si="4"/>
        <v>287921.10146676027</v>
      </c>
    </row>
    <row r="37" spans="10:15" x14ac:dyDescent="0.2">
      <c r="J37" s="54">
        <v>30</v>
      </c>
      <c r="K37" s="55">
        <f t="shared" si="0"/>
        <v>1520.0559294776567</v>
      </c>
      <c r="L37" s="52">
        <f t="shared" si="1"/>
        <v>440.35179897730563</v>
      </c>
      <c r="M37" s="52">
        <f t="shared" si="2"/>
        <v>1079.7041305003511</v>
      </c>
      <c r="N37" s="52">
        <f t="shared" si="3"/>
        <v>33082.427552112764</v>
      </c>
      <c r="O37" s="52">
        <f t="shared" si="4"/>
        <v>287480.74966778298</v>
      </c>
    </row>
    <row r="38" spans="10:15" x14ac:dyDescent="0.2">
      <c r="J38" s="54">
        <f t="shared" ref="J38:J101" si="5">J37+1</f>
        <v>31</v>
      </c>
      <c r="K38" s="55">
        <f t="shared" si="0"/>
        <v>1520.0559294776567</v>
      </c>
      <c r="L38" s="52">
        <f t="shared" si="1"/>
        <v>442.00311822347066</v>
      </c>
      <c r="M38" s="52">
        <f t="shared" si="2"/>
        <v>1078.0528112541861</v>
      </c>
      <c r="N38" s="52">
        <f t="shared" si="3"/>
        <v>34160.480363366951</v>
      </c>
      <c r="O38" s="52">
        <f t="shared" si="4"/>
        <v>287038.74654955952</v>
      </c>
    </row>
    <row r="39" spans="10:15" x14ac:dyDescent="0.2">
      <c r="J39" s="54">
        <f t="shared" si="5"/>
        <v>32</v>
      </c>
      <c r="K39" s="55">
        <f t="shared" si="0"/>
        <v>1520.0559294776567</v>
      </c>
      <c r="L39" s="52">
        <f t="shared" si="1"/>
        <v>443.6606299168086</v>
      </c>
      <c r="M39" s="52">
        <f t="shared" si="2"/>
        <v>1076.3952995608481</v>
      </c>
      <c r="N39" s="52">
        <f t="shared" si="3"/>
        <v>35236.8756629278</v>
      </c>
      <c r="O39" s="52">
        <f t="shared" si="4"/>
        <v>286595.0859196427</v>
      </c>
    </row>
    <row r="40" spans="10:15" x14ac:dyDescent="0.2">
      <c r="J40" s="54">
        <f t="shared" si="5"/>
        <v>33</v>
      </c>
      <c r="K40" s="55">
        <f t="shared" si="0"/>
        <v>1520.0559294776567</v>
      </c>
      <c r="L40" s="52">
        <f t="shared" si="1"/>
        <v>445.32435727899656</v>
      </c>
      <c r="M40" s="52">
        <f t="shared" si="2"/>
        <v>1074.7315721986602</v>
      </c>
      <c r="N40" s="52">
        <f t="shared" si="3"/>
        <v>36311.607235126459</v>
      </c>
      <c r="O40" s="52">
        <f t="shared" si="4"/>
        <v>286149.76156236371</v>
      </c>
    </row>
    <row r="41" spans="10:15" x14ac:dyDescent="0.2">
      <c r="J41" s="54">
        <f t="shared" si="5"/>
        <v>34</v>
      </c>
      <c r="K41" s="55">
        <f t="shared" si="0"/>
        <v>1520.0559294776567</v>
      </c>
      <c r="L41" s="52">
        <f t="shared" si="1"/>
        <v>446.99432361879281</v>
      </c>
      <c r="M41" s="52">
        <f t="shared" si="2"/>
        <v>1073.0616058588639</v>
      </c>
      <c r="N41" s="52">
        <f t="shared" si="3"/>
        <v>37384.668840985323</v>
      </c>
      <c r="O41" s="52">
        <f t="shared" si="4"/>
        <v>285702.76723874494</v>
      </c>
    </row>
    <row r="42" spans="10:15" x14ac:dyDescent="0.2">
      <c r="J42" s="54">
        <f t="shared" si="5"/>
        <v>35</v>
      </c>
      <c r="K42" s="55">
        <f t="shared" si="0"/>
        <v>1520.0559294776567</v>
      </c>
      <c r="L42" s="52">
        <f t="shared" si="1"/>
        <v>448.67055233236329</v>
      </c>
      <c r="M42" s="52">
        <f t="shared" si="2"/>
        <v>1071.3853771452934</v>
      </c>
      <c r="N42" s="52">
        <f t="shared" si="3"/>
        <v>38456.054218130615</v>
      </c>
      <c r="O42" s="52">
        <f t="shared" si="4"/>
        <v>285254.09668641258</v>
      </c>
    </row>
    <row r="43" spans="10:15" x14ac:dyDescent="0.2">
      <c r="J43" s="54">
        <f t="shared" si="5"/>
        <v>36</v>
      </c>
      <c r="K43" s="55">
        <f t="shared" si="0"/>
        <v>1520.0559294776567</v>
      </c>
      <c r="L43" s="52">
        <f t="shared" si="1"/>
        <v>450.35306690360949</v>
      </c>
      <c r="M43" s="52">
        <f t="shared" si="2"/>
        <v>1069.7028625740472</v>
      </c>
      <c r="N43" s="52">
        <f t="shared" si="3"/>
        <v>39525.757080704665</v>
      </c>
      <c r="O43" s="52">
        <f t="shared" si="4"/>
        <v>284803.74361950898</v>
      </c>
    </row>
    <row r="44" spans="10:15" x14ac:dyDescent="0.2">
      <c r="J44" s="54">
        <f t="shared" si="5"/>
        <v>37</v>
      </c>
      <c r="K44" s="55">
        <f t="shared" si="0"/>
        <v>1520.0559294776567</v>
      </c>
      <c r="L44" s="52">
        <f t="shared" si="1"/>
        <v>452.04189090449813</v>
      </c>
      <c r="M44" s="52">
        <f t="shared" si="2"/>
        <v>1068.0140385731586</v>
      </c>
      <c r="N44" s="52">
        <f t="shared" si="3"/>
        <v>40593.771119277822</v>
      </c>
      <c r="O44" s="52">
        <f t="shared" si="4"/>
        <v>284351.7017286045</v>
      </c>
    </row>
    <row r="45" spans="10:15" x14ac:dyDescent="0.2">
      <c r="J45" s="54">
        <f t="shared" si="5"/>
        <v>38</v>
      </c>
      <c r="K45" s="55">
        <f t="shared" si="0"/>
        <v>1520.0559294776567</v>
      </c>
      <c r="L45" s="52">
        <f t="shared" si="1"/>
        <v>453.73704799538996</v>
      </c>
      <c r="M45" s="52">
        <f t="shared" si="2"/>
        <v>1066.3188814822668</v>
      </c>
      <c r="N45" s="52">
        <f t="shared" si="3"/>
        <v>41660.090000760087</v>
      </c>
      <c r="O45" s="52">
        <f t="shared" si="4"/>
        <v>283897.96468060912</v>
      </c>
    </row>
    <row r="46" spans="10:15" x14ac:dyDescent="0.2">
      <c r="J46" s="54">
        <f t="shared" si="5"/>
        <v>39</v>
      </c>
      <c r="K46" s="55">
        <f t="shared" si="0"/>
        <v>1520.0559294776567</v>
      </c>
      <c r="L46" s="52">
        <f t="shared" si="1"/>
        <v>455.4385619253726</v>
      </c>
      <c r="M46" s="52">
        <f t="shared" si="2"/>
        <v>1064.6173675522841</v>
      </c>
      <c r="N46" s="52">
        <f t="shared" si="3"/>
        <v>42724.707368312374</v>
      </c>
      <c r="O46" s="52">
        <f t="shared" si="4"/>
        <v>283442.52611868375</v>
      </c>
    </row>
    <row r="47" spans="10:15" x14ac:dyDescent="0.2">
      <c r="J47" s="54">
        <f t="shared" si="5"/>
        <v>40</v>
      </c>
      <c r="K47" s="55">
        <f t="shared" si="0"/>
        <v>1520.0559294776567</v>
      </c>
      <c r="L47" s="52">
        <f t="shared" si="1"/>
        <v>457.14645653259277</v>
      </c>
      <c r="M47" s="52">
        <f t="shared" si="2"/>
        <v>1062.909472945064</v>
      </c>
      <c r="N47" s="52">
        <f t="shared" si="3"/>
        <v>43787.616841257441</v>
      </c>
      <c r="O47" s="52">
        <f t="shared" si="4"/>
        <v>282985.37966215116</v>
      </c>
    </row>
    <row r="48" spans="10:15" x14ac:dyDescent="0.2">
      <c r="J48" s="54">
        <f t="shared" si="5"/>
        <v>41</v>
      </c>
      <c r="K48" s="55">
        <f t="shared" si="0"/>
        <v>1520.0559294776567</v>
      </c>
      <c r="L48" s="52">
        <f t="shared" si="1"/>
        <v>458.86075574458982</v>
      </c>
      <c r="M48" s="52">
        <f t="shared" si="2"/>
        <v>1061.1951737330669</v>
      </c>
      <c r="N48" s="52">
        <f t="shared" si="3"/>
        <v>44848.812014990508</v>
      </c>
      <c r="O48" s="52">
        <f t="shared" si="4"/>
        <v>282526.51890640659</v>
      </c>
    </row>
    <row r="49" spans="10:15" x14ac:dyDescent="0.2">
      <c r="J49" s="54">
        <f t="shared" si="5"/>
        <v>42</v>
      </c>
      <c r="K49" s="55">
        <f t="shared" si="0"/>
        <v>1520.0559294776567</v>
      </c>
      <c r="L49" s="52">
        <f t="shared" si="1"/>
        <v>460.58148357863206</v>
      </c>
      <c r="M49" s="52">
        <f t="shared" si="2"/>
        <v>1059.4744458990247</v>
      </c>
      <c r="N49" s="52">
        <f t="shared" si="3"/>
        <v>45908.286460889532</v>
      </c>
      <c r="O49" s="52">
        <f t="shared" si="4"/>
        <v>282065.93742282793</v>
      </c>
    </row>
    <row r="50" spans="10:15" x14ac:dyDescent="0.2">
      <c r="J50" s="54">
        <f t="shared" si="5"/>
        <v>43</v>
      </c>
      <c r="K50" s="55">
        <f t="shared" si="0"/>
        <v>1520.0559294776567</v>
      </c>
      <c r="L50" s="52">
        <f t="shared" si="1"/>
        <v>462.30866414205207</v>
      </c>
      <c r="M50" s="52">
        <f t="shared" si="2"/>
        <v>1057.7472653356047</v>
      </c>
      <c r="N50" s="52">
        <f t="shared" si="3"/>
        <v>46966.033726225134</v>
      </c>
      <c r="O50" s="52">
        <f t="shared" si="4"/>
        <v>281603.6287586859</v>
      </c>
    </row>
    <row r="51" spans="10:15" x14ac:dyDescent="0.2">
      <c r="J51" s="54">
        <f t="shared" si="5"/>
        <v>44</v>
      </c>
      <c r="K51" s="55">
        <f t="shared" si="0"/>
        <v>1520.0559294776567</v>
      </c>
      <c r="L51" s="52">
        <f t="shared" si="1"/>
        <v>464.04232163258462</v>
      </c>
      <c r="M51" s="52">
        <f t="shared" si="2"/>
        <v>1056.0136078450721</v>
      </c>
      <c r="N51" s="52">
        <f t="shared" si="3"/>
        <v>48022.047334070208</v>
      </c>
      <c r="O51" s="52">
        <f t="shared" si="4"/>
        <v>281139.58643705334</v>
      </c>
    </row>
    <row r="52" spans="10:15" x14ac:dyDescent="0.2">
      <c r="J52" s="54">
        <f t="shared" si="5"/>
        <v>45</v>
      </c>
      <c r="K52" s="55">
        <f t="shared" si="0"/>
        <v>1520.0559294776567</v>
      </c>
      <c r="L52" s="52">
        <f t="shared" si="1"/>
        <v>465.78248033870682</v>
      </c>
      <c r="M52" s="52">
        <f t="shared" si="2"/>
        <v>1054.2734491389499</v>
      </c>
      <c r="N52" s="52">
        <f t="shared" si="3"/>
        <v>49076.320783209158</v>
      </c>
      <c r="O52" s="52">
        <f t="shared" si="4"/>
        <v>280673.80395671463</v>
      </c>
    </row>
    <row r="53" spans="10:15" x14ac:dyDescent="0.2">
      <c r="J53" s="54">
        <f t="shared" si="5"/>
        <v>46</v>
      </c>
      <c r="K53" s="55">
        <f t="shared" si="0"/>
        <v>1520.0559294776567</v>
      </c>
      <c r="L53" s="52">
        <f t="shared" si="1"/>
        <v>467.5291646399769</v>
      </c>
      <c r="M53" s="52">
        <f t="shared" si="2"/>
        <v>1052.5267648376798</v>
      </c>
      <c r="N53" s="52">
        <f t="shared" si="3"/>
        <v>50128.847548046841</v>
      </c>
      <c r="O53" s="52">
        <f t="shared" si="4"/>
        <v>280206.27479207463</v>
      </c>
    </row>
    <row r="54" spans="10:15" x14ac:dyDescent="0.2">
      <c r="J54" s="54">
        <f t="shared" si="5"/>
        <v>47</v>
      </c>
      <c r="K54" s="55">
        <f t="shared" si="0"/>
        <v>1520.0559294776567</v>
      </c>
      <c r="L54" s="52">
        <f t="shared" si="1"/>
        <v>469.28239900737685</v>
      </c>
      <c r="M54" s="52">
        <f t="shared" si="2"/>
        <v>1050.7735304702799</v>
      </c>
      <c r="N54" s="52">
        <f t="shared" si="3"/>
        <v>51179.621078517121</v>
      </c>
      <c r="O54" s="52">
        <f t="shared" si="4"/>
        <v>279736.99239306728</v>
      </c>
    </row>
    <row r="55" spans="10:15" x14ac:dyDescent="0.2">
      <c r="J55" s="54">
        <f t="shared" si="5"/>
        <v>48</v>
      </c>
      <c r="K55" s="55">
        <f t="shared" si="0"/>
        <v>1520.0559294776567</v>
      </c>
      <c r="L55" s="52">
        <f t="shared" si="1"/>
        <v>471.04220800365442</v>
      </c>
      <c r="M55" s="52">
        <f t="shared" si="2"/>
        <v>1049.0137214740023</v>
      </c>
      <c r="N55" s="52">
        <f t="shared" si="3"/>
        <v>52228.634799991123</v>
      </c>
      <c r="O55" s="52">
        <f t="shared" si="4"/>
        <v>279265.95018506364</v>
      </c>
    </row>
    <row r="56" spans="10:15" x14ac:dyDescent="0.2">
      <c r="J56" s="54">
        <f t="shared" si="5"/>
        <v>49</v>
      </c>
      <c r="K56" s="55">
        <f t="shared" si="0"/>
        <v>1520.0559294776567</v>
      </c>
      <c r="L56" s="52">
        <f t="shared" si="1"/>
        <v>472.80861628366802</v>
      </c>
      <c r="M56" s="52">
        <f t="shared" si="2"/>
        <v>1047.2473131939887</v>
      </c>
      <c r="N56" s="52">
        <f t="shared" si="3"/>
        <v>53275.882113185115</v>
      </c>
      <c r="O56" s="52">
        <f t="shared" si="4"/>
        <v>278793.14156878</v>
      </c>
    </row>
    <row r="57" spans="10:15" x14ac:dyDescent="0.2">
      <c r="J57" s="54">
        <f t="shared" si="5"/>
        <v>50</v>
      </c>
      <c r="K57" s="55">
        <f t="shared" si="0"/>
        <v>1520.0559294776567</v>
      </c>
      <c r="L57" s="52">
        <f t="shared" si="1"/>
        <v>474.58164859473163</v>
      </c>
      <c r="M57" s="52">
        <f t="shared" si="2"/>
        <v>1045.4742808829251</v>
      </c>
      <c r="N57" s="52">
        <f t="shared" si="3"/>
        <v>54321.35639406804</v>
      </c>
      <c r="O57" s="52">
        <f t="shared" si="4"/>
        <v>278318.55992018525</v>
      </c>
    </row>
    <row r="58" spans="10:15" x14ac:dyDescent="0.2">
      <c r="J58" s="54">
        <f t="shared" si="5"/>
        <v>51</v>
      </c>
      <c r="K58" s="55">
        <f t="shared" si="0"/>
        <v>1520.0559294776567</v>
      </c>
      <c r="L58" s="52">
        <f t="shared" si="1"/>
        <v>476.36132977696207</v>
      </c>
      <c r="M58" s="52">
        <f t="shared" si="2"/>
        <v>1043.6945997006947</v>
      </c>
      <c r="N58" s="52">
        <f t="shared" si="3"/>
        <v>55365.050993768731</v>
      </c>
      <c r="O58" s="52">
        <f t="shared" si="4"/>
        <v>277842.19859040831</v>
      </c>
    </row>
    <row r="59" spans="10:15" x14ac:dyDescent="0.2">
      <c r="J59" s="54">
        <f t="shared" si="5"/>
        <v>52</v>
      </c>
      <c r="K59" s="55">
        <f t="shared" si="0"/>
        <v>1520.0559294776567</v>
      </c>
      <c r="L59" s="52">
        <f t="shared" si="1"/>
        <v>478.14768476362565</v>
      </c>
      <c r="M59" s="52">
        <f t="shared" si="2"/>
        <v>1041.9082447140311</v>
      </c>
      <c r="N59" s="52">
        <f t="shared" si="3"/>
        <v>56406.959238482763</v>
      </c>
      <c r="O59" s="52">
        <f t="shared" si="4"/>
        <v>277364.05090564466</v>
      </c>
    </row>
    <row r="60" spans="10:15" x14ac:dyDescent="0.2">
      <c r="J60" s="54">
        <f t="shared" si="5"/>
        <v>53</v>
      </c>
      <c r="K60" s="55">
        <f t="shared" si="0"/>
        <v>1520.0559294776567</v>
      </c>
      <c r="L60" s="52">
        <f t="shared" si="1"/>
        <v>479.94073858148931</v>
      </c>
      <c r="M60" s="52">
        <f t="shared" si="2"/>
        <v>1040.1151908961674</v>
      </c>
      <c r="N60" s="52">
        <f t="shared" si="3"/>
        <v>57447.074429378932</v>
      </c>
      <c r="O60" s="52">
        <f t="shared" si="4"/>
        <v>276884.11016706319</v>
      </c>
    </row>
    <row r="61" spans="10:15" x14ac:dyDescent="0.2">
      <c r="J61" s="54">
        <f t="shared" si="5"/>
        <v>54</v>
      </c>
      <c r="K61" s="55">
        <f t="shared" si="0"/>
        <v>1520.0559294776567</v>
      </c>
      <c r="L61" s="52">
        <f t="shared" si="1"/>
        <v>481.74051635116984</v>
      </c>
      <c r="M61" s="52">
        <f t="shared" si="2"/>
        <v>1038.3154131264869</v>
      </c>
      <c r="N61" s="52">
        <f t="shared" si="3"/>
        <v>58485.389842505421</v>
      </c>
      <c r="O61" s="52">
        <f t="shared" si="4"/>
        <v>276402.369650712</v>
      </c>
    </row>
    <row r="62" spans="10:15" x14ac:dyDescent="0.2">
      <c r="J62" s="54">
        <f t="shared" si="5"/>
        <v>55</v>
      </c>
      <c r="K62" s="55">
        <f t="shared" si="0"/>
        <v>1520.0559294776567</v>
      </c>
      <c r="L62" s="52">
        <f t="shared" si="1"/>
        <v>483.54704328748676</v>
      </c>
      <c r="M62" s="52">
        <f t="shared" si="2"/>
        <v>1036.50888619017</v>
      </c>
      <c r="N62" s="52">
        <f t="shared" si="3"/>
        <v>59521.898728695589</v>
      </c>
      <c r="O62" s="52">
        <f t="shared" si="4"/>
        <v>275918.82260742452</v>
      </c>
    </row>
    <row r="63" spans="10:15" x14ac:dyDescent="0.2">
      <c r="J63" s="54">
        <f t="shared" si="5"/>
        <v>56</v>
      </c>
      <c r="K63" s="55">
        <f t="shared" si="0"/>
        <v>1520.0559294776567</v>
      </c>
      <c r="L63" s="52">
        <f t="shared" si="1"/>
        <v>485.36034469981473</v>
      </c>
      <c r="M63" s="52">
        <f t="shared" si="2"/>
        <v>1034.695584777842</v>
      </c>
      <c r="N63" s="52">
        <f t="shared" si="3"/>
        <v>60556.594313473433</v>
      </c>
      <c r="O63" s="52">
        <f t="shared" si="4"/>
        <v>275433.4622627247</v>
      </c>
    </row>
    <row r="64" spans="10:15" x14ac:dyDescent="0.2">
      <c r="J64" s="54">
        <f t="shared" si="5"/>
        <v>57</v>
      </c>
      <c r="K64" s="55">
        <f t="shared" si="0"/>
        <v>1520.0559294776567</v>
      </c>
      <c r="L64" s="52">
        <f t="shared" si="1"/>
        <v>487.18044599243922</v>
      </c>
      <c r="M64" s="52">
        <f t="shared" si="2"/>
        <v>1032.8754834852175</v>
      </c>
      <c r="N64" s="52">
        <f t="shared" si="3"/>
        <v>61589.469796958649</v>
      </c>
      <c r="O64" s="52">
        <f t="shared" si="4"/>
        <v>274946.28181673225</v>
      </c>
    </row>
    <row r="65" spans="10:15" x14ac:dyDescent="0.2">
      <c r="J65" s="54">
        <f t="shared" si="5"/>
        <v>58</v>
      </c>
      <c r="K65" s="55">
        <f t="shared" si="0"/>
        <v>1520.0559294776567</v>
      </c>
      <c r="L65" s="52">
        <f t="shared" si="1"/>
        <v>489.00737266491069</v>
      </c>
      <c r="M65" s="52">
        <f t="shared" si="2"/>
        <v>1031.048556812746</v>
      </c>
      <c r="N65" s="52">
        <f t="shared" si="3"/>
        <v>62620.518353771397</v>
      </c>
      <c r="O65" s="52">
        <f t="shared" si="4"/>
        <v>274457.27444406733</v>
      </c>
    </row>
    <row r="66" spans="10:15" x14ac:dyDescent="0.2">
      <c r="J66" s="54">
        <f t="shared" si="5"/>
        <v>59</v>
      </c>
      <c r="K66" s="55">
        <f t="shared" si="0"/>
        <v>1520.0559294776567</v>
      </c>
      <c r="L66" s="52">
        <f t="shared" si="1"/>
        <v>490.84115031240435</v>
      </c>
      <c r="M66" s="52">
        <f t="shared" si="2"/>
        <v>1029.2147791652524</v>
      </c>
      <c r="N66" s="52">
        <f t="shared" si="3"/>
        <v>63649.73313293665</v>
      </c>
      <c r="O66" s="52">
        <f t="shared" si="4"/>
        <v>273966.43329375493</v>
      </c>
    </row>
    <row r="67" spans="10:15" x14ac:dyDescent="0.2">
      <c r="J67" s="54">
        <f t="shared" si="5"/>
        <v>60</v>
      </c>
      <c r="K67" s="55">
        <f t="shared" si="0"/>
        <v>1520.0559294776567</v>
      </c>
      <c r="L67" s="52">
        <f t="shared" si="1"/>
        <v>492.68180462607575</v>
      </c>
      <c r="M67" s="52">
        <f t="shared" si="2"/>
        <v>1027.374124851581</v>
      </c>
      <c r="N67" s="52">
        <f t="shared" si="3"/>
        <v>64677.10725778823</v>
      </c>
      <c r="O67" s="52">
        <f t="shared" si="4"/>
        <v>273473.75148912886</v>
      </c>
    </row>
    <row r="68" spans="10:15" x14ac:dyDescent="0.2">
      <c r="J68" s="54">
        <f t="shared" si="5"/>
        <v>61</v>
      </c>
      <c r="K68" s="55">
        <f t="shared" si="0"/>
        <v>1520.0559294776567</v>
      </c>
      <c r="L68" s="52">
        <f t="shared" si="1"/>
        <v>494.52936139342364</v>
      </c>
      <c r="M68" s="52">
        <f t="shared" si="2"/>
        <v>1025.5265680842331</v>
      </c>
      <c r="N68" s="52">
        <f t="shared" si="3"/>
        <v>65702.633825872457</v>
      </c>
      <c r="O68" s="52">
        <f t="shared" si="4"/>
        <v>272979.22212773544</v>
      </c>
    </row>
    <row r="69" spans="10:15" x14ac:dyDescent="0.2">
      <c r="J69" s="54">
        <f t="shared" si="5"/>
        <v>62</v>
      </c>
      <c r="K69" s="55">
        <f t="shared" si="0"/>
        <v>1520.0559294776567</v>
      </c>
      <c r="L69" s="52">
        <f t="shared" si="1"/>
        <v>496.38384649864884</v>
      </c>
      <c r="M69" s="52">
        <f t="shared" si="2"/>
        <v>1023.6720829790079</v>
      </c>
      <c r="N69" s="52">
        <f t="shared" si="3"/>
        <v>66726.305908851471</v>
      </c>
      <c r="O69" s="52">
        <f t="shared" si="4"/>
        <v>272482.83828123676</v>
      </c>
    </row>
    <row r="70" spans="10:15" x14ac:dyDescent="0.2">
      <c r="J70" s="54">
        <f t="shared" si="5"/>
        <v>63</v>
      </c>
      <c r="K70" s="55">
        <f t="shared" si="0"/>
        <v>1520.0559294776567</v>
      </c>
      <c r="L70" s="52">
        <f t="shared" si="1"/>
        <v>498.24528592301886</v>
      </c>
      <c r="M70" s="52">
        <f t="shared" si="2"/>
        <v>1021.8106435546379</v>
      </c>
      <c r="N70" s="52">
        <f t="shared" si="3"/>
        <v>67748.116552406107</v>
      </c>
      <c r="O70" s="52">
        <f t="shared" si="4"/>
        <v>271984.59299531375</v>
      </c>
    </row>
    <row r="71" spans="10:15" x14ac:dyDescent="0.2">
      <c r="J71" s="54">
        <f t="shared" si="5"/>
        <v>64</v>
      </c>
      <c r="K71" s="55">
        <f t="shared" si="0"/>
        <v>1520.0559294776567</v>
      </c>
      <c r="L71" s="52">
        <f t="shared" si="1"/>
        <v>500.11370574523016</v>
      </c>
      <c r="M71" s="52">
        <f t="shared" si="2"/>
        <v>1019.9422237324266</v>
      </c>
      <c r="N71" s="52">
        <f t="shared" si="3"/>
        <v>68768.05877613854</v>
      </c>
      <c r="O71" s="52">
        <f t="shared" si="4"/>
        <v>271484.4792895685</v>
      </c>
    </row>
    <row r="72" spans="10:15" x14ac:dyDescent="0.2">
      <c r="J72" s="54">
        <f t="shared" si="5"/>
        <v>65</v>
      </c>
      <c r="K72" s="55">
        <f t="shared" ref="K72:K135" si="6">IF(($C$9+1&gt;J72), $C$12, 0)</f>
        <v>1520.0559294776567</v>
      </c>
      <c r="L72" s="52">
        <f t="shared" ref="L72:L135" si="7">K72-M72</f>
        <v>501.98913214177492</v>
      </c>
      <c r="M72" s="52">
        <f t="shared" ref="M72:M135" si="8">O71*$C$10</f>
        <v>1018.0667973358818</v>
      </c>
      <c r="N72" s="52">
        <f t="shared" ref="N72:N135" si="9">N71+M72</f>
        <v>69786.125573474419</v>
      </c>
      <c r="O72" s="52">
        <f t="shared" ref="O72:O135" si="10">O71-L72</f>
        <v>270982.49015742674</v>
      </c>
    </row>
    <row r="73" spans="10:15" x14ac:dyDescent="0.2">
      <c r="J73" s="54">
        <f t="shared" si="5"/>
        <v>66</v>
      </c>
      <c r="K73" s="55">
        <f t="shared" si="6"/>
        <v>1520.0559294776567</v>
      </c>
      <c r="L73" s="52">
        <f t="shared" si="7"/>
        <v>503.87159138730647</v>
      </c>
      <c r="M73" s="52">
        <f t="shared" si="8"/>
        <v>1016.1843380903503</v>
      </c>
      <c r="N73" s="52">
        <f t="shared" si="9"/>
        <v>70802.309911564764</v>
      </c>
      <c r="O73" s="52">
        <f t="shared" si="10"/>
        <v>270478.61856603943</v>
      </c>
    </row>
    <row r="74" spans="10:15" x14ac:dyDescent="0.2">
      <c r="J74" s="54">
        <f t="shared" si="5"/>
        <v>67</v>
      </c>
      <c r="K74" s="55">
        <f t="shared" si="6"/>
        <v>1520.0559294776567</v>
      </c>
      <c r="L74" s="52">
        <f t="shared" si="7"/>
        <v>505.76110985500895</v>
      </c>
      <c r="M74" s="52">
        <f t="shared" si="8"/>
        <v>1014.2948196226478</v>
      </c>
      <c r="N74" s="52">
        <f t="shared" si="9"/>
        <v>71816.604731187414</v>
      </c>
      <c r="O74" s="52">
        <f t="shared" si="10"/>
        <v>269972.8574561844</v>
      </c>
    </row>
    <row r="75" spans="10:15" x14ac:dyDescent="0.2">
      <c r="J75" s="54">
        <f t="shared" si="5"/>
        <v>68</v>
      </c>
      <c r="K75" s="55">
        <f t="shared" si="6"/>
        <v>1520.0559294776567</v>
      </c>
      <c r="L75" s="52">
        <f t="shared" si="7"/>
        <v>507.6577140169652</v>
      </c>
      <c r="M75" s="52">
        <f t="shared" si="8"/>
        <v>1012.3982154606915</v>
      </c>
      <c r="N75" s="52">
        <f t="shared" si="9"/>
        <v>72829.002946648106</v>
      </c>
      <c r="O75" s="52">
        <f t="shared" si="10"/>
        <v>269465.19974216743</v>
      </c>
    </row>
    <row r="76" spans="10:15" x14ac:dyDescent="0.2">
      <c r="J76" s="54">
        <f t="shared" si="5"/>
        <v>69</v>
      </c>
      <c r="K76" s="55">
        <f t="shared" si="6"/>
        <v>1520.0559294776567</v>
      </c>
      <c r="L76" s="52">
        <f t="shared" si="7"/>
        <v>509.56143044452892</v>
      </c>
      <c r="M76" s="52">
        <f t="shared" si="8"/>
        <v>1010.4944990331278</v>
      </c>
      <c r="N76" s="52">
        <f t="shared" si="9"/>
        <v>73839.497445681234</v>
      </c>
      <c r="O76" s="52">
        <f t="shared" si="10"/>
        <v>268955.6383117229</v>
      </c>
    </row>
    <row r="77" spans="10:15" x14ac:dyDescent="0.2">
      <c r="J77" s="54">
        <f t="shared" si="5"/>
        <v>70</v>
      </c>
      <c r="K77" s="55">
        <f t="shared" si="6"/>
        <v>1520.0559294776567</v>
      </c>
      <c r="L77" s="52">
        <f t="shared" si="7"/>
        <v>511.47228580869591</v>
      </c>
      <c r="M77" s="52">
        <f t="shared" si="8"/>
        <v>1008.5836436689608</v>
      </c>
      <c r="N77" s="52">
        <f t="shared" si="9"/>
        <v>74848.081089350191</v>
      </c>
      <c r="O77" s="52">
        <f t="shared" si="10"/>
        <v>268444.16602591419</v>
      </c>
    </row>
    <row r="78" spans="10:15" x14ac:dyDescent="0.2">
      <c r="J78" s="54">
        <f t="shared" si="5"/>
        <v>71</v>
      </c>
      <c r="K78" s="55">
        <f t="shared" si="6"/>
        <v>1520.0559294776567</v>
      </c>
      <c r="L78" s="52">
        <f t="shared" si="7"/>
        <v>513.39030688047853</v>
      </c>
      <c r="M78" s="52">
        <f t="shared" si="8"/>
        <v>1006.6656225971782</v>
      </c>
      <c r="N78" s="52">
        <f t="shared" si="9"/>
        <v>75854.746711947373</v>
      </c>
      <c r="O78" s="52">
        <f t="shared" si="10"/>
        <v>267930.77571903373</v>
      </c>
    </row>
    <row r="79" spans="10:15" x14ac:dyDescent="0.2">
      <c r="J79" s="54">
        <f t="shared" si="5"/>
        <v>72</v>
      </c>
      <c r="K79" s="55">
        <f t="shared" si="6"/>
        <v>1520.0559294776567</v>
      </c>
      <c r="L79" s="52">
        <f t="shared" si="7"/>
        <v>515.3155205312803</v>
      </c>
      <c r="M79" s="52">
        <f t="shared" si="8"/>
        <v>1004.7404089463764</v>
      </c>
      <c r="N79" s="52">
        <f t="shared" si="9"/>
        <v>76859.487120893755</v>
      </c>
      <c r="O79" s="52">
        <f t="shared" si="10"/>
        <v>267415.46019850246</v>
      </c>
    </row>
    <row r="80" spans="10:15" x14ac:dyDescent="0.2">
      <c r="J80" s="54">
        <f t="shared" si="5"/>
        <v>73</v>
      </c>
      <c r="K80" s="55">
        <f t="shared" si="6"/>
        <v>1520.0559294776567</v>
      </c>
      <c r="L80" s="52">
        <f t="shared" si="7"/>
        <v>517.24795373327254</v>
      </c>
      <c r="M80" s="52">
        <f t="shared" si="8"/>
        <v>1002.8079757443842</v>
      </c>
      <c r="N80" s="52">
        <f t="shared" si="9"/>
        <v>77862.295096638132</v>
      </c>
      <c r="O80" s="52">
        <f t="shared" si="10"/>
        <v>266898.21224476921</v>
      </c>
    </row>
    <row r="81" spans="10:15" x14ac:dyDescent="0.2">
      <c r="J81" s="54">
        <f t="shared" si="5"/>
        <v>74</v>
      </c>
      <c r="K81" s="55">
        <f t="shared" si="6"/>
        <v>1520.0559294776567</v>
      </c>
      <c r="L81" s="52">
        <f t="shared" si="7"/>
        <v>519.18763355977217</v>
      </c>
      <c r="M81" s="52">
        <f t="shared" si="8"/>
        <v>1000.8682959178846</v>
      </c>
      <c r="N81" s="52">
        <f t="shared" si="9"/>
        <v>78863.163392556016</v>
      </c>
      <c r="O81" s="52">
        <f t="shared" si="10"/>
        <v>266379.02461120946</v>
      </c>
    </row>
    <row r="82" spans="10:15" x14ac:dyDescent="0.2">
      <c r="J82" s="54">
        <f t="shared" si="5"/>
        <v>75</v>
      </c>
      <c r="K82" s="55">
        <f t="shared" si="6"/>
        <v>1520.0559294776567</v>
      </c>
      <c r="L82" s="52">
        <f t="shared" si="7"/>
        <v>521.13458718562129</v>
      </c>
      <c r="M82" s="52">
        <f t="shared" si="8"/>
        <v>998.92134229203543</v>
      </c>
      <c r="N82" s="52">
        <f t="shared" si="9"/>
        <v>79862.084734848046</v>
      </c>
      <c r="O82" s="52">
        <f t="shared" si="10"/>
        <v>265857.89002402383</v>
      </c>
    </row>
    <row r="83" spans="10:15" x14ac:dyDescent="0.2">
      <c r="J83" s="54">
        <f t="shared" si="5"/>
        <v>76</v>
      </c>
      <c r="K83" s="55">
        <f t="shared" si="6"/>
        <v>1520.0559294776567</v>
      </c>
      <c r="L83" s="52">
        <f t="shared" si="7"/>
        <v>523.08884188756736</v>
      </c>
      <c r="M83" s="52">
        <f t="shared" si="8"/>
        <v>996.96708759008936</v>
      </c>
      <c r="N83" s="52">
        <f t="shared" si="9"/>
        <v>80859.051822438138</v>
      </c>
      <c r="O83" s="52">
        <f t="shared" si="10"/>
        <v>265334.80118213629</v>
      </c>
    </row>
    <row r="84" spans="10:15" x14ac:dyDescent="0.2">
      <c r="J84" s="54">
        <f t="shared" si="5"/>
        <v>77</v>
      </c>
      <c r="K84" s="55">
        <f t="shared" si="6"/>
        <v>1520.0559294776567</v>
      </c>
      <c r="L84" s="52">
        <f t="shared" si="7"/>
        <v>525.05042504464564</v>
      </c>
      <c r="M84" s="52">
        <f t="shared" si="8"/>
        <v>995.00550443301108</v>
      </c>
      <c r="N84" s="52">
        <f t="shared" si="9"/>
        <v>81854.057326871145</v>
      </c>
      <c r="O84" s="52">
        <f t="shared" si="10"/>
        <v>264809.75075709162</v>
      </c>
    </row>
    <row r="85" spans="10:15" x14ac:dyDescent="0.2">
      <c r="J85" s="54">
        <f t="shared" si="5"/>
        <v>78</v>
      </c>
      <c r="K85" s="55">
        <f t="shared" si="6"/>
        <v>1520.0559294776567</v>
      </c>
      <c r="L85" s="52">
        <f t="shared" si="7"/>
        <v>527.01936413856322</v>
      </c>
      <c r="M85" s="52">
        <f t="shared" si="8"/>
        <v>993.0365653390935</v>
      </c>
      <c r="N85" s="52">
        <f t="shared" si="9"/>
        <v>82847.093892210236</v>
      </c>
      <c r="O85" s="52">
        <f t="shared" si="10"/>
        <v>264282.73139295308</v>
      </c>
    </row>
    <row r="86" spans="10:15" x14ac:dyDescent="0.2">
      <c r="J86" s="54">
        <f t="shared" si="5"/>
        <v>79</v>
      </c>
      <c r="K86" s="55">
        <f t="shared" si="6"/>
        <v>1520.0559294776567</v>
      </c>
      <c r="L86" s="52">
        <f t="shared" si="7"/>
        <v>528.99568675408273</v>
      </c>
      <c r="M86" s="52">
        <f t="shared" si="8"/>
        <v>991.06024272357399</v>
      </c>
      <c r="N86" s="52">
        <f t="shared" si="9"/>
        <v>83838.154134933808</v>
      </c>
      <c r="O86" s="52">
        <f t="shared" si="10"/>
        <v>263753.73570619902</v>
      </c>
    </row>
    <row r="87" spans="10:15" x14ac:dyDescent="0.2">
      <c r="J87" s="54">
        <f t="shared" si="5"/>
        <v>80</v>
      </c>
      <c r="K87" s="55">
        <f t="shared" si="6"/>
        <v>1520.0559294776567</v>
      </c>
      <c r="L87" s="52">
        <f t="shared" si="7"/>
        <v>530.97942057941043</v>
      </c>
      <c r="M87" s="52">
        <f t="shared" si="8"/>
        <v>989.07650889824629</v>
      </c>
      <c r="N87" s="52">
        <f t="shared" si="9"/>
        <v>84827.230643832052</v>
      </c>
      <c r="O87" s="52">
        <f t="shared" si="10"/>
        <v>263222.75628561963</v>
      </c>
    </row>
    <row r="88" spans="10:15" x14ac:dyDescent="0.2">
      <c r="J88" s="54">
        <f t="shared" si="5"/>
        <v>81</v>
      </c>
      <c r="K88" s="55">
        <f t="shared" si="6"/>
        <v>1520.0559294776567</v>
      </c>
      <c r="L88" s="52">
        <f t="shared" si="7"/>
        <v>532.97059340658313</v>
      </c>
      <c r="M88" s="52">
        <f t="shared" si="8"/>
        <v>987.08533607107358</v>
      </c>
      <c r="N88" s="52">
        <f t="shared" si="9"/>
        <v>85814.315979903127</v>
      </c>
      <c r="O88" s="52">
        <f t="shared" si="10"/>
        <v>262689.78569221304</v>
      </c>
    </row>
    <row r="89" spans="10:15" x14ac:dyDescent="0.2">
      <c r="J89" s="54">
        <f t="shared" si="5"/>
        <v>82</v>
      </c>
      <c r="K89" s="55">
        <f t="shared" si="6"/>
        <v>1520.0559294776567</v>
      </c>
      <c r="L89" s="52">
        <f t="shared" si="7"/>
        <v>534.96923313185789</v>
      </c>
      <c r="M89" s="52">
        <f t="shared" si="8"/>
        <v>985.08669634579883</v>
      </c>
      <c r="N89" s="52">
        <f t="shared" si="9"/>
        <v>86799.402676248923</v>
      </c>
      <c r="O89" s="52">
        <f t="shared" si="10"/>
        <v>262154.81645908119</v>
      </c>
    </row>
    <row r="90" spans="10:15" x14ac:dyDescent="0.2">
      <c r="J90" s="54">
        <f t="shared" si="5"/>
        <v>83</v>
      </c>
      <c r="K90" s="55">
        <f t="shared" si="6"/>
        <v>1520.0559294776567</v>
      </c>
      <c r="L90" s="52">
        <f t="shared" si="7"/>
        <v>536.97536775610229</v>
      </c>
      <c r="M90" s="52">
        <f t="shared" si="8"/>
        <v>983.08056172155443</v>
      </c>
      <c r="N90" s="52">
        <f t="shared" si="9"/>
        <v>87782.483237970475</v>
      </c>
      <c r="O90" s="52">
        <f t="shared" si="10"/>
        <v>261617.8410913251</v>
      </c>
    </row>
    <row r="91" spans="10:15" x14ac:dyDescent="0.2">
      <c r="J91" s="54">
        <f t="shared" si="5"/>
        <v>84</v>
      </c>
      <c r="K91" s="55">
        <f t="shared" si="6"/>
        <v>1520.0559294776567</v>
      </c>
      <c r="L91" s="52">
        <f t="shared" si="7"/>
        <v>538.98902538518769</v>
      </c>
      <c r="M91" s="52">
        <f t="shared" si="8"/>
        <v>981.06690409246903</v>
      </c>
      <c r="N91" s="52">
        <f t="shared" si="9"/>
        <v>88763.550142062944</v>
      </c>
      <c r="O91" s="52">
        <f t="shared" si="10"/>
        <v>261078.85206593992</v>
      </c>
    </row>
    <row r="92" spans="10:15" x14ac:dyDescent="0.2">
      <c r="J92" s="54">
        <f t="shared" si="5"/>
        <v>85</v>
      </c>
      <c r="K92" s="55">
        <f t="shared" si="6"/>
        <v>1520.0559294776567</v>
      </c>
      <c r="L92" s="52">
        <f t="shared" si="7"/>
        <v>541.01023423038203</v>
      </c>
      <c r="M92" s="52">
        <f t="shared" si="8"/>
        <v>979.04569524727469</v>
      </c>
      <c r="N92" s="52">
        <f t="shared" si="9"/>
        <v>89742.595837310218</v>
      </c>
      <c r="O92" s="52">
        <f t="shared" si="10"/>
        <v>260537.84183170955</v>
      </c>
    </row>
    <row r="93" spans="10:15" x14ac:dyDescent="0.2">
      <c r="J93" s="54">
        <f t="shared" si="5"/>
        <v>86</v>
      </c>
      <c r="K93" s="55">
        <f t="shared" si="6"/>
        <v>1520.0559294776567</v>
      </c>
      <c r="L93" s="52">
        <f t="shared" si="7"/>
        <v>543.039022608746</v>
      </c>
      <c r="M93" s="52">
        <f t="shared" si="8"/>
        <v>977.01690686891072</v>
      </c>
      <c r="N93" s="52">
        <f t="shared" si="9"/>
        <v>90719.612744179132</v>
      </c>
      <c r="O93" s="52">
        <f t="shared" si="10"/>
        <v>259994.8028091008</v>
      </c>
    </row>
    <row r="94" spans="10:15" x14ac:dyDescent="0.2">
      <c r="J94" s="54">
        <f t="shared" si="5"/>
        <v>87</v>
      </c>
      <c r="K94" s="55">
        <f t="shared" si="6"/>
        <v>1520.0559294776567</v>
      </c>
      <c r="L94" s="52">
        <f t="shared" si="7"/>
        <v>545.0754189435288</v>
      </c>
      <c r="M94" s="52">
        <f t="shared" si="8"/>
        <v>974.98051053412792</v>
      </c>
      <c r="N94" s="52">
        <f t="shared" si="9"/>
        <v>91694.593254713254</v>
      </c>
      <c r="O94" s="52">
        <f t="shared" si="10"/>
        <v>259449.72739015726</v>
      </c>
    </row>
    <row r="95" spans="10:15" x14ac:dyDescent="0.2">
      <c r="J95" s="54">
        <f t="shared" si="5"/>
        <v>88</v>
      </c>
      <c r="K95" s="55">
        <f t="shared" si="6"/>
        <v>1520.0559294776567</v>
      </c>
      <c r="L95" s="52">
        <f t="shared" si="7"/>
        <v>547.11945176456697</v>
      </c>
      <c r="M95" s="52">
        <f t="shared" si="8"/>
        <v>972.93647771308974</v>
      </c>
      <c r="N95" s="52">
        <f t="shared" si="9"/>
        <v>92667.529732426337</v>
      </c>
      <c r="O95" s="52">
        <f t="shared" si="10"/>
        <v>258902.6079383927</v>
      </c>
    </row>
    <row r="96" spans="10:15" x14ac:dyDescent="0.2">
      <c r="J96" s="54">
        <f t="shared" si="5"/>
        <v>89</v>
      </c>
      <c r="K96" s="55">
        <f t="shared" si="6"/>
        <v>1520.0559294776567</v>
      </c>
      <c r="L96" s="52">
        <f t="shared" si="7"/>
        <v>549.17114970868408</v>
      </c>
      <c r="M96" s="52">
        <f t="shared" si="8"/>
        <v>970.88477976897263</v>
      </c>
      <c r="N96" s="52">
        <f t="shared" si="9"/>
        <v>93638.414512195304</v>
      </c>
      <c r="O96" s="52">
        <f t="shared" si="10"/>
        <v>258353.43678868402</v>
      </c>
    </row>
    <row r="97" spans="10:15" x14ac:dyDescent="0.2">
      <c r="J97" s="54">
        <f t="shared" si="5"/>
        <v>90</v>
      </c>
      <c r="K97" s="55">
        <f t="shared" si="6"/>
        <v>1520.0559294776567</v>
      </c>
      <c r="L97" s="52">
        <f t="shared" si="7"/>
        <v>551.23054152009172</v>
      </c>
      <c r="M97" s="52">
        <f t="shared" si="8"/>
        <v>968.825387957565</v>
      </c>
      <c r="N97" s="52">
        <f t="shared" si="9"/>
        <v>94607.239900152868</v>
      </c>
      <c r="O97" s="52">
        <f t="shared" si="10"/>
        <v>257802.20624716394</v>
      </c>
    </row>
    <row r="98" spans="10:15" x14ac:dyDescent="0.2">
      <c r="J98" s="54">
        <f t="shared" si="5"/>
        <v>91</v>
      </c>
      <c r="K98" s="55">
        <f t="shared" si="6"/>
        <v>1520.0559294776567</v>
      </c>
      <c r="L98" s="52">
        <f t="shared" si="7"/>
        <v>553.29765605079194</v>
      </c>
      <c r="M98" s="52">
        <f t="shared" si="8"/>
        <v>966.75827342686478</v>
      </c>
      <c r="N98" s="52">
        <f t="shared" si="9"/>
        <v>95573.998173579734</v>
      </c>
      <c r="O98" s="52">
        <f t="shared" si="10"/>
        <v>257248.90859111314</v>
      </c>
    </row>
    <row r="99" spans="10:15" x14ac:dyDescent="0.2">
      <c r="J99" s="54">
        <f t="shared" si="5"/>
        <v>92</v>
      </c>
      <c r="K99" s="55">
        <f t="shared" si="6"/>
        <v>1520.0559294776567</v>
      </c>
      <c r="L99" s="52">
        <f t="shared" si="7"/>
        <v>555.37252226098246</v>
      </c>
      <c r="M99" s="52">
        <f t="shared" si="8"/>
        <v>964.68340721667425</v>
      </c>
      <c r="N99" s="52">
        <f t="shared" si="9"/>
        <v>96538.681580796401</v>
      </c>
      <c r="O99" s="52">
        <f t="shared" si="10"/>
        <v>256693.53606885215</v>
      </c>
    </row>
    <row r="100" spans="10:15" x14ac:dyDescent="0.2">
      <c r="J100" s="54">
        <f t="shared" si="5"/>
        <v>93</v>
      </c>
      <c r="K100" s="55">
        <f t="shared" si="6"/>
        <v>1520.0559294776567</v>
      </c>
      <c r="L100" s="52">
        <f t="shared" si="7"/>
        <v>557.45516921946125</v>
      </c>
      <c r="M100" s="52">
        <f t="shared" si="8"/>
        <v>962.60076025819546</v>
      </c>
      <c r="N100" s="52">
        <f t="shared" si="9"/>
        <v>97501.282341054597</v>
      </c>
      <c r="O100" s="52">
        <f t="shared" si="10"/>
        <v>256136.08089963268</v>
      </c>
    </row>
    <row r="101" spans="10:15" x14ac:dyDescent="0.2">
      <c r="J101" s="54">
        <f t="shared" si="5"/>
        <v>94</v>
      </c>
      <c r="K101" s="55">
        <f t="shared" si="6"/>
        <v>1520.0559294776567</v>
      </c>
      <c r="L101" s="52">
        <f t="shared" si="7"/>
        <v>559.54562610403423</v>
      </c>
      <c r="M101" s="52">
        <f t="shared" si="8"/>
        <v>960.51030337362249</v>
      </c>
      <c r="N101" s="52">
        <f t="shared" si="9"/>
        <v>98461.79264442822</v>
      </c>
      <c r="O101" s="52">
        <f t="shared" si="10"/>
        <v>255576.53527352866</v>
      </c>
    </row>
    <row r="102" spans="10:15" x14ac:dyDescent="0.2">
      <c r="J102" s="54">
        <f t="shared" ref="J102:J165" si="11">J101+1</f>
        <v>95</v>
      </c>
      <c r="K102" s="55">
        <f t="shared" si="6"/>
        <v>1520.0559294776567</v>
      </c>
      <c r="L102" s="52">
        <f t="shared" si="7"/>
        <v>561.64392220192428</v>
      </c>
      <c r="M102" s="52">
        <f t="shared" si="8"/>
        <v>958.41200727573244</v>
      </c>
      <c r="N102" s="52">
        <f t="shared" si="9"/>
        <v>99420.204651703956</v>
      </c>
      <c r="O102" s="52">
        <f t="shared" si="10"/>
        <v>255014.89135132675</v>
      </c>
    </row>
    <row r="103" spans="10:15" x14ac:dyDescent="0.2">
      <c r="J103" s="54">
        <f t="shared" si="11"/>
        <v>96</v>
      </c>
      <c r="K103" s="55">
        <f t="shared" si="6"/>
        <v>1520.0559294776567</v>
      </c>
      <c r="L103" s="52">
        <f t="shared" si="7"/>
        <v>563.75008691018149</v>
      </c>
      <c r="M103" s="52">
        <f t="shared" si="8"/>
        <v>956.30584256747522</v>
      </c>
      <c r="N103" s="52">
        <f t="shared" si="9"/>
        <v>100376.51049427142</v>
      </c>
      <c r="O103" s="52">
        <f t="shared" si="10"/>
        <v>254451.14126441657</v>
      </c>
    </row>
    <row r="104" spans="10:15" x14ac:dyDescent="0.2">
      <c r="J104" s="54">
        <f t="shared" si="11"/>
        <v>97</v>
      </c>
      <c r="K104" s="55">
        <f t="shared" si="6"/>
        <v>1520.0559294776567</v>
      </c>
      <c r="L104" s="52">
        <f t="shared" si="7"/>
        <v>565.86414973609465</v>
      </c>
      <c r="M104" s="52">
        <f t="shared" si="8"/>
        <v>954.19177974156207</v>
      </c>
      <c r="N104" s="52">
        <f t="shared" si="9"/>
        <v>101330.70227401299</v>
      </c>
      <c r="O104" s="52">
        <f t="shared" si="10"/>
        <v>253885.27711468047</v>
      </c>
    </row>
    <row r="105" spans="10:15" x14ac:dyDescent="0.2">
      <c r="J105" s="54">
        <f t="shared" si="11"/>
        <v>98</v>
      </c>
      <c r="K105" s="55">
        <f t="shared" si="6"/>
        <v>1520.0559294776567</v>
      </c>
      <c r="L105" s="52">
        <f t="shared" si="7"/>
        <v>567.98614029760495</v>
      </c>
      <c r="M105" s="52">
        <f t="shared" si="8"/>
        <v>952.06978918005177</v>
      </c>
      <c r="N105" s="52">
        <f t="shared" si="9"/>
        <v>102282.77206319304</v>
      </c>
      <c r="O105" s="52">
        <f t="shared" si="10"/>
        <v>253317.29097438286</v>
      </c>
    </row>
    <row r="106" spans="10:15" x14ac:dyDescent="0.2">
      <c r="J106" s="54">
        <f t="shared" si="11"/>
        <v>99</v>
      </c>
      <c r="K106" s="55">
        <f t="shared" si="6"/>
        <v>1520.0559294776567</v>
      </c>
      <c r="L106" s="52">
        <f t="shared" si="7"/>
        <v>570.11608832372099</v>
      </c>
      <c r="M106" s="52">
        <f t="shared" si="8"/>
        <v>949.93984115393573</v>
      </c>
      <c r="N106" s="52">
        <f t="shared" si="9"/>
        <v>103232.71190434697</v>
      </c>
      <c r="O106" s="52">
        <f t="shared" si="10"/>
        <v>252747.17488605913</v>
      </c>
    </row>
    <row r="107" spans="10:15" x14ac:dyDescent="0.2">
      <c r="J107" s="54">
        <f t="shared" si="11"/>
        <v>100</v>
      </c>
      <c r="K107" s="55">
        <f t="shared" si="6"/>
        <v>1520.0559294776567</v>
      </c>
      <c r="L107" s="52">
        <f t="shared" si="7"/>
        <v>572.25402365493505</v>
      </c>
      <c r="M107" s="52">
        <f t="shared" si="8"/>
        <v>947.80190582272166</v>
      </c>
      <c r="N107" s="52">
        <f t="shared" si="9"/>
        <v>104180.51381016969</v>
      </c>
      <c r="O107" s="52">
        <f t="shared" si="10"/>
        <v>252174.92086240419</v>
      </c>
    </row>
    <row r="108" spans="10:15" x14ac:dyDescent="0.2">
      <c r="J108" s="54">
        <f t="shared" si="11"/>
        <v>101</v>
      </c>
      <c r="K108" s="55">
        <f t="shared" si="6"/>
        <v>1520.0559294776567</v>
      </c>
      <c r="L108" s="52">
        <f t="shared" si="7"/>
        <v>574.39997624364105</v>
      </c>
      <c r="M108" s="52">
        <f t="shared" si="8"/>
        <v>945.65595323401567</v>
      </c>
      <c r="N108" s="52">
        <f t="shared" si="9"/>
        <v>105126.16976340371</v>
      </c>
      <c r="O108" s="52">
        <f t="shared" si="10"/>
        <v>251600.52088616055</v>
      </c>
    </row>
    <row r="109" spans="10:15" x14ac:dyDescent="0.2">
      <c r="J109" s="54">
        <f t="shared" si="11"/>
        <v>102</v>
      </c>
      <c r="K109" s="55">
        <f t="shared" si="6"/>
        <v>1520.0559294776567</v>
      </c>
      <c r="L109" s="52">
        <f t="shared" si="7"/>
        <v>576.55397615455468</v>
      </c>
      <c r="M109" s="52">
        <f t="shared" si="8"/>
        <v>943.50195332310204</v>
      </c>
      <c r="N109" s="52">
        <f t="shared" si="9"/>
        <v>106069.67171672681</v>
      </c>
      <c r="O109" s="52">
        <f t="shared" si="10"/>
        <v>251023.96691000598</v>
      </c>
    </row>
    <row r="110" spans="10:15" x14ac:dyDescent="0.2">
      <c r="J110" s="54">
        <f t="shared" si="11"/>
        <v>103</v>
      </c>
      <c r="K110" s="55">
        <f t="shared" si="6"/>
        <v>1520.0559294776567</v>
      </c>
      <c r="L110" s="52">
        <f t="shared" si="7"/>
        <v>578.7160535651343</v>
      </c>
      <c r="M110" s="52">
        <f t="shared" si="8"/>
        <v>941.33987591252242</v>
      </c>
      <c r="N110" s="52">
        <f t="shared" si="9"/>
        <v>107011.01159263933</v>
      </c>
      <c r="O110" s="52">
        <f t="shared" si="10"/>
        <v>250445.25085644086</v>
      </c>
    </row>
    <row r="111" spans="10:15" x14ac:dyDescent="0.2">
      <c r="J111" s="54">
        <f t="shared" si="11"/>
        <v>104</v>
      </c>
      <c r="K111" s="55">
        <f t="shared" si="6"/>
        <v>1520.0559294776567</v>
      </c>
      <c r="L111" s="52">
        <f t="shared" si="7"/>
        <v>580.88623876600354</v>
      </c>
      <c r="M111" s="52">
        <f t="shared" si="8"/>
        <v>939.16969071165317</v>
      </c>
      <c r="N111" s="52">
        <f t="shared" si="9"/>
        <v>107950.18128335099</v>
      </c>
      <c r="O111" s="52">
        <f t="shared" si="10"/>
        <v>249864.36461767487</v>
      </c>
    </row>
    <row r="112" spans="10:15" x14ac:dyDescent="0.2">
      <c r="J112" s="54">
        <f t="shared" si="11"/>
        <v>105</v>
      </c>
      <c r="K112" s="55">
        <f t="shared" si="6"/>
        <v>1520.0559294776567</v>
      </c>
      <c r="L112" s="52">
        <f t="shared" si="7"/>
        <v>583.06456216137599</v>
      </c>
      <c r="M112" s="52">
        <f t="shared" si="8"/>
        <v>936.99136731628073</v>
      </c>
      <c r="N112" s="52">
        <f t="shared" si="9"/>
        <v>108887.17265066727</v>
      </c>
      <c r="O112" s="52">
        <f t="shared" si="10"/>
        <v>249281.30005551351</v>
      </c>
    </row>
    <row r="113" spans="10:15" x14ac:dyDescent="0.2">
      <c r="J113" s="54">
        <f t="shared" si="11"/>
        <v>106</v>
      </c>
      <c r="K113" s="55">
        <f t="shared" si="6"/>
        <v>1520.0559294776567</v>
      </c>
      <c r="L113" s="52">
        <f t="shared" si="7"/>
        <v>585.25105426948107</v>
      </c>
      <c r="M113" s="52">
        <f t="shared" si="8"/>
        <v>934.80487520817564</v>
      </c>
      <c r="N113" s="52">
        <f t="shared" si="9"/>
        <v>109821.97752587545</v>
      </c>
      <c r="O113" s="52">
        <f t="shared" si="10"/>
        <v>248696.04900124401</v>
      </c>
    </row>
    <row r="114" spans="10:15" x14ac:dyDescent="0.2">
      <c r="J114" s="54">
        <f t="shared" si="11"/>
        <v>107</v>
      </c>
      <c r="K114" s="55">
        <f t="shared" si="6"/>
        <v>1520.0559294776567</v>
      </c>
      <c r="L114" s="52">
        <f t="shared" si="7"/>
        <v>587.44574572299166</v>
      </c>
      <c r="M114" s="52">
        <f t="shared" si="8"/>
        <v>932.61018375466506</v>
      </c>
      <c r="N114" s="52">
        <f t="shared" si="9"/>
        <v>110754.58770963011</v>
      </c>
      <c r="O114" s="52">
        <f t="shared" si="10"/>
        <v>248108.60325552101</v>
      </c>
    </row>
    <row r="115" spans="10:15" x14ac:dyDescent="0.2">
      <c r="J115" s="54">
        <f t="shared" si="11"/>
        <v>108</v>
      </c>
      <c r="K115" s="55">
        <f t="shared" si="6"/>
        <v>1520.0559294776567</v>
      </c>
      <c r="L115" s="52">
        <f t="shared" si="7"/>
        <v>589.64866726945297</v>
      </c>
      <c r="M115" s="52">
        <f t="shared" si="8"/>
        <v>930.40726220820375</v>
      </c>
      <c r="N115" s="52">
        <f t="shared" si="9"/>
        <v>111684.99497183831</v>
      </c>
      <c r="O115" s="52">
        <f t="shared" si="10"/>
        <v>247518.95458825157</v>
      </c>
    </row>
    <row r="116" spans="10:15" x14ac:dyDescent="0.2">
      <c r="J116" s="54">
        <f t="shared" si="11"/>
        <v>109</v>
      </c>
      <c r="K116" s="55">
        <f t="shared" si="6"/>
        <v>1520.0559294776567</v>
      </c>
      <c r="L116" s="52">
        <f t="shared" si="7"/>
        <v>591.85984977171336</v>
      </c>
      <c r="M116" s="52">
        <f t="shared" si="8"/>
        <v>928.19607970594336</v>
      </c>
      <c r="N116" s="52">
        <f t="shared" si="9"/>
        <v>112613.19105154426</v>
      </c>
      <c r="O116" s="52">
        <f t="shared" si="10"/>
        <v>246927.09473847985</v>
      </c>
    </row>
    <row r="117" spans="10:15" x14ac:dyDescent="0.2">
      <c r="J117" s="54">
        <f t="shared" si="11"/>
        <v>110</v>
      </c>
      <c r="K117" s="55">
        <f t="shared" si="6"/>
        <v>1520.0559294776567</v>
      </c>
      <c r="L117" s="52">
        <f t="shared" si="7"/>
        <v>594.07932420835732</v>
      </c>
      <c r="M117" s="52">
        <f t="shared" si="8"/>
        <v>925.9766052692994</v>
      </c>
      <c r="N117" s="52">
        <f t="shared" si="9"/>
        <v>113539.16765681356</v>
      </c>
      <c r="O117" s="52">
        <f t="shared" si="10"/>
        <v>246333.0154142715</v>
      </c>
    </row>
    <row r="118" spans="10:15" x14ac:dyDescent="0.2">
      <c r="J118" s="54">
        <f t="shared" si="11"/>
        <v>111</v>
      </c>
      <c r="K118" s="55">
        <f t="shared" si="6"/>
        <v>1520.0559294776567</v>
      </c>
      <c r="L118" s="52">
        <f t="shared" si="7"/>
        <v>596.30712167413867</v>
      </c>
      <c r="M118" s="52">
        <f t="shared" si="8"/>
        <v>923.74880780351805</v>
      </c>
      <c r="N118" s="52">
        <f t="shared" si="9"/>
        <v>114462.91646461708</v>
      </c>
      <c r="O118" s="52">
        <f t="shared" si="10"/>
        <v>245736.70829259735</v>
      </c>
    </row>
    <row r="119" spans="10:15" x14ac:dyDescent="0.2">
      <c r="J119" s="54">
        <f t="shared" si="11"/>
        <v>112</v>
      </c>
      <c r="K119" s="55">
        <f t="shared" si="6"/>
        <v>1520.0559294776567</v>
      </c>
      <c r="L119" s="52">
        <f t="shared" si="7"/>
        <v>598.54327338041674</v>
      </c>
      <c r="M119" s="52">
        <f t="shared" si="8"/>
        <v>921.51265609723998</v>
      </c>
      <c r="N119" s="52">
        <f t="shared" si="9"/>
        <v>115384.42912071433</v>
      </c>
      <c r="O119" s="52">
        <f t="shared" si="10"/>
        <v>245138.16501921695</v>
      </c>
    </row>
    <row r="120" spans="10:15" x14ac:dyDescent="0.2">
      <c r="J120" s="54">
        <f t="shared" si="11"/>
        <v>113</v>
      </c>
      <c r="K120" s="55">
        <f t="shared" si="6"/>
        <v>1520.0559294776567</v>
      </c>
      <c r="L120" s="52">
        <f t="shared" si="7"/>
        <v>600.78781065559315</v>
      </c>
      <c r="M120" s="52">
        <f t="shared" si="8"/>
        <v>919.26811882206357</v>
      </c>
      <c r="N120" s="52">
        <f t="shared" si="9"/>
        <v>116303.69723953638</v>
      </c>
      <c r="O120" s="52">
        <f t="shared" si="10"/>
        <v>244537.37720856135</v>
      </c>
    </row>
    <row r="121" spans="10:15" x14ac:dyDescent="0.2">
      <c r="J121" s="54">
        <f t="shared" si="11"/>
        <v>114</v>
      </c>
      <c r="K121" s="55">
        <f t="shared" si="6"/>
        <v>1520.0559294776567</v>
      </c>
      <c r="L121" s="52">
        <f t="shared" si="7"/>
        <v>603.0407649455517</v>
      </c>
      <c r="M121" s="52">
        <f t="shared" si="8"/>
        <v>917.01516453210502</v>
      </c>
      <c r="N121" s="52">
        <f t="shared" si="9"/>
        <v>117220.71240406849</v>
      </c>
      <c r="O121" s="52">
        <f t="shared" si="10"/>
        <v>243934.33644361579</v>
      </c>
    </row>
    <row r="122" spans="10:15" x14ac:dyDescent="0.2">
      <c r="J122" s="54">
        <f t="shared" si="11"/>
        <v>115</v>
      </c>
      <c r="K122" s="55">
        <f t="shared" si="6"/>
        <v>1520.0559294776567</v>
      </c>
      <c r="L122" s="52">
        <f t="shared" si="7"/>
        <v>605.30216781409752</v>
      </c>
      <c r="M122" s="52">
        <f t="shared" si="8"/>
        <v>914.7537616635592</v>
      </c>
      <c r="N122" s="52">
        <f t="shared" si="9"/>
        <v>118135.46616573204</v>
      </c>
      <c r="O122" s="52">
        <f t="shared" si="10"/>
        <v>243329.03427580168</v>
      </c>
    </row>
    <row r="123" spans="10:15" x14ac:dyDescent="0.2">
      <c r="J123" s="54">
        <f t="shared" si="11"/>
        <v>116</v>
      </c>
      <c r="K123" s="55">
        <f t="shared" si="6"/>
        <v>1520.0559294776567</v>
      </c>
      <c r="L123" s="52">
        <f t="shared" si="7"/>
        <v>607.57205094340043</v>
      </c>
      <c r="M123" s="52">
        <f t="shared" si="8"/>
        <v>912.48387853425629</v>
      </c>
      <c r="N123" s="52">
        <f t="shared" si="9"/>
        <v>119047.9500442663</v>
      </c>
      <c r="O123" s="52">
        <f t="shared" si="10"/>
        <v>242721.46222485829</v>
      </c>
    </row>
    <row r="124" spans="10:15" x14ac:dyDescent="0.2">
      <c r="J124" s="54">
        <f t="shared" si="11"/>
        <v>117</v>
      </c>
      <c r="K124" s="55">
        <f t="shared" si="6"/>
        <v>1520.0559294776567</v>
      </c>
      <c r="L124" s="52">
        <f t="shared" si="7"/>
        <v>609.85044613443813</v>
      </c>
      <c r="M124" s="52">
        <f t="shared" si="8"/>
        <v>910.20548334321859</v>
      </c>
      <c r="N124" s="52">
        <f t="shared" si="9"/>
        <v>119958.15552760952</v>
      </c>
      <c r="O124" s="52">
        <f t="shared" si="10"/>
        <v>242111.61177872386</v>
      </c>
    </row>
    <row r="125" spans="10:15" x14ac:dyDescent="0.2">
      <c r="J125" s="54">
        <f t="shared" si="11"/>
        <v>118</v>
      </c>
      <c r="K125" s="55">
        <f t="shared" si="6"/>
        <v>1520.0559294776567</v>
      </c>
      <c r="L125" s="52">
        <f t="shared" si="7"/>
        <v>612.13738530744229</v>
      </c>
      <c r="M125" s="52">
        <f t="shared" si="8"/>
        <v>907.91854417021443</v>
      </c>
      <c r="N125" s="52">
        <f t="shared" si="9"/>
        <v>120866.07407177973</v>
      </c>
      <c r="O125" s="52">
        <f t="shared" si="10"/>
        <v>241499.47439341643</v>
      </c>
    </row>
    <row r="126" spans="10:15" x14ac:dyDescent="0.2">
      <c r="J126" s="54">
        <f t="shared" si="11"/>
        <v>119</v>
      </c>
      <c r="K126" s="55">
        <f t="shared" si="6"/>
        <v>1520.0559294776567</v>
      </c>
      <c r="L126" s="52">
        <f t="shared" si="7"/>
        <v>614.43290050234509</v>
      </c>
      <c r="M126" s="52">
        <f t="shared" si="8"/>
        <v>905.62302897531163</v>
      </c>
      <c r="N126" s="52">
        <f t="shared" si="9"/>
        <v>121771.69710075505</v>
      </c>
      <c r="O126" s="52">
        <f t="shared" si="10"/>
        <v>240885.04149291408</v>
      </c>
    </row>
    <row r="127" spans="10:15" x14ac:dyDescent="0.2">
      <c r="J127" s="54">
        <f t="shared" si="11"/>
        <v>120</v>
      </c>
      <c r="K127" s="55">
        <f t="shared" si="6"/>
        <v>1520.0559294776567</v>
      </c>
      <c r="L127" s="52">
        <f t="shared" si="7"/>
        <v>616.7370238792289</v>
      </c>
      <c r="M127" s="52">
        <f t="shared" si="8"/>
        <v>903.31890559842782</v>
      </c>
      <c r="N127" s="52">
        <f t="shared" si="9"/>
        <v>122675.01600635347</v>
      </c>
      <c r="O127" s="52">
        <f t="shared" si="10"/>
        <v>240268.30446903486</v>
      </c>
    </row>
    <row r="128" spans="10:15" x14ac:dyDescent="0.2">
      <c r="J128" s="54">
        <f t="shared" si="11"/>
        <v>121</v>
      </c>
      <c r="K128" s="55">
        <f t="shared" si="6"/>
        <v>1520.0559294776567</v>
      </c>
      <c r="L128" s="52">
        <f t="shared" si="7"/>
        <v>619.04978771877597</v>
      </c>
      <c r="M128" s="52">
        <f t="shared" si="8"/>
        <v>901.00614175888074</v>
      </c>
      <c r="N128" s="52">
        <f t="shared" si="9"/>
        <v>123576.02214811236</v>
      </c>
      <c r="O128" s="52">
        <f t="shared" si="10"/>
        <v>239649.25468131609</v>
      </c>
    </row>
    <row r="129" spans="10:15" x14ac:dyDescent="0.2">
      <c r="J129" s="54">
        <f t="shared" si="11"/>
        <v>122</v>
      </c>
      <c r="K129" s="55">
        <f t="shared" si="6"/>
        <v>1520.0559294776567</v>
      </c>
      <c r="L129" s="52">
        <f t="shared" si="7"/>
        <v>621.37122442272141</v>
      </c>
      <c r="M129" s="52">
        <f t="shared" si="8"/>
        <v>898.68470505493531</v>
      </c>
      <c r="N129" s="52">
        <f t="shared" si="9"/>
        <v>124474.7068531673</v>
      </c>
      <c r="O129" s="52">
        <f t="shared" si="10"/>
        <v>239027.88345689335</v>
      </c>
    </row>
    <row r="130" spans="10:15" x14ac:dyDescent="0.2">
      <c r="J130" s="54">
        <f t="shared" si="11"/>
        <v>123</v>
      </c>
      <c r="K130" s="55">
        <f t="shared" si="6"/>
        <v>1520.0559294776567</v>
      </c>
      <c r="L130" s="52">
        <f t="shared" si="7"/>
        <v>623.70136651430664</v>
      </c>
      <c r="M130" s="52">
        <f t="shared" si="8"/>
        <v>896.35456296335008</v>
      </c>
      <c r="N130" s="52">
        <f t="shared" si="9"/>
        <v>125371.06141613064</v>
      </c>
      <c r="O130" s="52">
        <f t="shared" si="10"/>
        <v>238404.18209037904</v>
      </c>
    </row>
    <row r="131" spans="10:15" x14ac:dyDescent="0.2">
      <c r="J131" s="54">
        <f t="shared" si="11"/>
        <v>124</v>
      </c>
      <c r="K131" s="55">
        <f t="shared" si="6"/>
        <v>1520.0559294776567</v>
      </c>
      <c r="L131" s="52">
        <f t="shared" si="7"/>
        <v>626.04024663873531</v>
      </c>
      <c r="M131" s="52">
        <f t="shared" si="8"/>
        <v>894.01568283892141</v>
      </c>
      <c r="N131" s="52">
        <f t="shared" si="9"/>
        <v>126265.07709896956</v>
      </c>
      <c r="O131" s="52">
        <f t="shared" si="10"/>
        <v>237778.1418437403</v>
      </c>
    </row>
    <row r="132" spans="10:15" x14ac:dyDescent="0.2">
      <c r="J132" s="54">
        <f t="shared" si="11"/>
        <v>125</v>
      </c>
      <c r="K132" s="55">
        <f t="shared" si="6"/>
        <v>1520.0559294776567</v>
      </c>
      <c r="L132" s="52">
        <f t="shared" si="7"/>
        <v>628.38789756363064</v>
      </c>
      <c r="M132" s="52">
        <f t="shared" si="8"/>
        <v>891.66803191402607</v>
      </c>
      <c r="N132" s="52">
        <f t="shared" si="9"/>
        <v>127156.74513088359</v>
      </c>
      <c r="O132" s="52">
        <f t="shared" si="10"/>
        <v>237149.75394617667</v>
      </c>
    </row>
    <row r="133" spans="10:15" x14ac:dyDescent="0.2">
      <c r="J133" s="54">
        <f t="shared" si="11"/>
        <v>126</v>
      </c>
      <c r="K133" s="55">
        <f t="shared" si="6"/>
        <v>1520.0559294776567</v>
      </c>
      <c r="L133" s="52">
        <f t="shared" si="7"/>
        <v>630.74435217949429</v>
      </c>
      <c r="M133" s="52">
        <f t="shared" si="8"/>
        <v>889.31157729816243</v>
      </c>
      <c r="N133" s="52">
        <f t="shared" si="9"/>
        <v>128046.05670818176</v>
      </c>
      <c r="O133" s="52">
        <f t="shared" si="10"/>
        <v>236519.00959399718</v>
      </c>
    </row>
    <row r="134" spans="10:15" x14ac:dyDescent="0.2">
      <c r="J134" s="54">
        <f t="shared" si="11"/>
        <v>127</v>
      </c>
      <c r="K134" s="55">
        <f t="shared" si="6"/>
        <v>1520.0559294776567</v>
      </c>
      <c r="L134" s="52">
        <f t="shared" si="7"/>
        <v>633.10964350016729</v>
      </c>
      <c r="M134" s="52">
        <f t="shared" si="8"/>
        <v>886.94628597748942</v>
      </c>
      <c r="N134" s="52">
        <f t="shared" si="9"/>
        <v>128933.00299415925</v>
      </c>
      <c r="O134" s="52">
        <f t="shared" si="10"/>
        <v>235885.89995049703</v>
      </c>
    </row>
    <row r="135" spans="10:15" x14ac:dyDescent="0.2">
      <c r="J135" s="54">
        <f t="shared" si="11"/>
        <v>128</v>
      </c>
      <c r="K135" s="55">
        <f t="shared" si="6"/>
        <v>1520.0559294776567</v>
      </c>
      <c r="L135" s="52">
        <f t="shared" si="7"/>
        <v>635.48380466329286</v>
      </c>
      <c r="M135" s="52">
        <f t="shared" si="8"/>
        <v>884.57212481436386</v>
      </c>
      <c r="N135" s="52">
        <f t="shared" si="9"/>
        <v>129817.57511897362</v>
      </c>
      <c r="O135" s="52">
        <f t="shared" si="10"/>
        <v>235250.41614583373</v>
      </c>
    </row>
    <row r="136" spans="10:15" x14ac:dyDescent="0.2">
      <c r="J136" s="54">
        <f t="shared" si="11"/>
        <v>129</v>
      </c>
      <c r="K136" s="55">
        <f t="shared" ref="K136:K199" si="12">IF(($C$9+1&gt;J136), $C$12, 0)</f>
        <v>1520.0559294776567</v>
      </c>
      <c r="L136" s="52">
        <f t="shared" ref="L136:L199" si="13">K136-M136</f>
        <v>637.86686893078024</v>
      </c>
      <c r="M136" s="52">
        <f t="shared" ref="M136:M199" si="14">O135*$C$10</f>
        <v>882.18906054687648</v>
      </c>
      <c r="N136" s="52">
        <f t="shared" ref="N136:N199" si="15">N135+M136</f>
        <v>130699.7641795205</v>
      </c>
      <c r="O136" s="52">
        <f t="shared" ref="O136:O199" si="16">O135-L136</f>
        <v>234612.54927690295</v>
      </c>
    </row>
    <row r="137" spans="10:15" x14ac:dyDescent="0.2">
      <c r="J137" s="54">
        <f t="shared" si="11"/>
        <v>130</v>
      </c>
      <c r="K137" s="55">
        <f t="shared" si="12"/>
        <v>1520.0559294776567</v>
      </c>
      <c r="L137" s="52">
        <f t="shared" si="13"/>
        <v>640.25886968927068</v>
      </c>
      <c r="M137" s="52">
        <f t="shared" si="14"/>
        <v>879.79705978838604</v>
      </c>
      <c r="N137" s="52">
        <f t="shared" si="15"/>
        <v>131579.56123930888</v>
      </c>
      <c r="O137" s="52">
        <f t="shared" si="16"/>
        <v>233972.29040721367</v>
      </c>
    </row>
    <row r="138" spans="10:15" x14ac:dyDescent="0.2">
      <c r="J138" s="54">
        <f t="shared" si="11"/>
        <v>131</v>
      </c>
      <c r="K138" s="55">
        <f t="shared" si="12"/>
        <v>1520.0559294776567</v>
      </c>
      <c r="L138" s="52">
        <f t="shared" si="13"/>
        <v>642.65984045060543</v>
      </c>
      <c r="M138" s="52">
        <f t="shared" si="14"/>
        <v>877.39608902705129</v>
      </c>
      <c r="N138" s="52">
        <f t="shared" si="15"/>
        <v>132456.95732833594</v>
      </c>
      <c r="O138" s="52">
        <f t="shared" si="16"/>
        <v>233329.63056676308</v>
      </c>
    </row>
    <row r="139" spans="10:15" x14ac:dyDescent="0.2">
      <c r="J139" s="54">
        <f t="shared" si="11"/>
        <v>132</v>
      </c>
      <c r="K139" s="55">
        <f t="shared" si="12"/>
        <v>1520.0559294776567</v>
      </c>
      <c r="L139" s="52">
        <f t="shared" si="13"/>
        <v>645.06981485229517</v>
      </c>
      <c r="M139" s="52">
        <f t="shared" si="14"/>
        <v>874.98611462536155</v>
      </c>
      <c r="N139" s="52">
        <f t="shared" si="15"/>
        <v>133331.94344296129</v>
      </c>
      <c r="O139" s="52">
        <f t="shared" si="16"/>
        <v>232684.56075191079</v>
      </c>
    </row>
    <row r="140" spans="10:15" x14ac:dyDescent="0.2">
      <c r="J140" s="54">
        <f t="shared" si="11"/>
        <v>133</v>
      </c>
      <c r="K140" s="55">
        <f t="shared" si="12"/>
        <v>1520.0559294776567</v>
      </c>
      <c r="L140" s="52">
        <f t="shared" si="13"/>
        <v>647.48882665799135</v>
      </c>
      <c r="M140" s="52">
        <f t="shared" si="14"/>
        <v>872.56710281966537</v>
      </c>
      <c r="N140" s="52">
        <f t="shared" si="15"/>
        <v>134204.51054578094</v>
      </c>
      <c r="O140" s="52">
        <f t="shared" si="16"/>
        <v>232037.07192525279</v>
      </c>
    </row>
    <row r="141" spans="10:15" x14ac:dyDescent="0.2">
      <c r="J141" s="54">
        <f t="shared" si="11"/>
        <v>134</v>
      </c>
      <c r="K141" s="55">
        <f t="shared" si="12"/>
        <v>1520.0559294776567</v>
      </c>
      <c r="L141" s="52">
        <f t="shared" si="13"/>
        <v>649.91690975795882</v>
      </c>
      <c r="M141" s="52">
        <f t="shared" si="14"/>
        <v>870.1390197196979</v>
      </c>
      <c r="N141" s="52">
        <f t="shared" si="15"/>
        <v>135074.64956550064</v>
      </c>
      <c r="O141" s="52">
        <f t="shared" si="16"/>
        <v>231387.15501549482</v>
      </c>
    </row>
    <row r="142" spans="10:15" x14ac:dyDescent="0.2">
      <c r="J142" s="54">
        <f t="shared" si="11"/>
        <v>135</v>
      </c>
      <c r="K142" s="55">
        <f t="shared" si="12"/>
        <v>1520.0559294776567</v>
      </c>
      <c r="L142" s="52">
        <f t="shared" si="13"/>
        <v>652.35409816955121</v>
      </c>
      <c r="M142" s="52">
        <f t="shared" si="14"/>
        <v>867.70183130810551</v>
      </c>
      <c r="N142" s="52">
        <f t="shared" si="15"/>
        <v>135942.35139680875</v>
      </c>
      <c r="O142" s="52">
        <f t="shared" si="16"/>
        <v>230734.80091732528</v>
      </c>
    </row>
    <row r="143" spans="10:15" x14ac:dyDescent="0.2">
      <c r="J143" s="54">
        <f t="shared" si="11"/>
        <v>136</v>
      </c>
      <c r="K143" s="55">
        <f t="shared" si="12"/>
        <v>1520.0559294776567</v>
      </c>
      <c r="L143" s="52">
        <f t="shared" si="13"/>
        <v>654.80042603768698</v>
      </c>
      <c r="M143" s="52">
        <f t="shared" si="14"/>
        <v>865.25550343996974</v>
      </c>
      <c r="N143" s="52">
        <f t="shared" si="15"/>
        <v>136807.60690024871</v>
      </c>
      <c r="O143" s="52">
        <f t="shared" si="16"/>
        <v>230080.00049128759</v>
      </c>
    </row>
    <row r="144" spans="10:15" x14ac:dyDescent="0.2">
      <c r="J144" s="54">
        <f t="shared" si="11"/>
        <v>137</v>
      </c>
      <c r="K144" s="55">
        <f t="shared" si="12"/>
        <v>1520.0559294776567</v>
      </c>
      <c r="L144" s="52">
        <f t="shared" si="13"/>
        <v>657.25592763532825</v>
      </c>
      <c r="M144" s="52">
        <f t="shared" si="14"/>
        <v>862.80000184232847</v>
      </c>
      <c r="N144" s="52">
        <f t="shared" si="15"/>
        <v>137670.40690209102</v>
      </c>
      <c r="O144" s="52">
        <f t="shared" si="16"/>
        <v>229422.74456365226</v>
      </c>
    </row>
    <row r="145" spans="10:15" x14ac:dyDescent="0.2">
      <c r="J145" s="54">
        <f t="shared" si="11"/>
        <v>138</v>
      </c>
      <c r="K145" s="55">
        <f t="shared" si="12"/>
        <v>1520.0559294776567</v>
      </c>
      <c r="L145" s="52">
        <f t="shared" si="13"/>
        <v>659.7206373639608</v>
      </c>
      <c r="M145" s="52">
        <f t="shared" si="14"/>
        <v>860.33529211369591</v>
      </c>
      <c r="N145" s="52">
        <f t="shared" si="15"/>
        <v>138530.74219420471</v>
      </c>
      <c r="O145" s="52">
        <f t="shared" si="16"/>
        <v>228763.0239262883</v>
      </c>
    </row>
    <row r="146" spans="10:15" x14ac:dyDescent="0.2">
      <c r="J146" s="54">
        <f t="shared" si="11"/>
        <v>139</v>
      </c>
      <c r="K146" s="55">
        <f t="shared" si="12"/>
        <v>1520.0559294776567</v>
      </c>
      <c r="L146" s="52">
        <f t="shared" si="13"/>
        <v>662.19458975407565</v>
      </c>
      <c r="M146" s="52">
        <f t="shared" si="14"/>
        <v>857.86133972358107</v>
      </c>
      <c r="N146" s="52">
        <f t="shared" si="15"/>
        <v>139388.60353392828</v>
      </c>
      <c r="O146" s="52">
        <f t="shared" si="16"/>
        <v>228100.82933653423</v>
      </c>
    </row>
    <row r="147" spans="10:15" x14ac:dyDescent="0.2">
      <c r="J147" s="54">
        <f t="shared" si="11"/>
        <v>140</v>
      </c>
      <c r="K147" s="55">
        <f t="shared" si="12"/>
        <v>1520.0559294776567</v>
      </c>
      <c r="L147" s="52">
        <f t="shared" si="13"/>
        <v>664.67781946565344</v>
      </c>
      <c r="M147" s="52">
        <f t="shared" si="14"/>
        <v>855.37811001200328</v>
      </c>
      <c r="N147" s="52">
        <f t="shared" si="15"/>
        <v>140243.98164394029</v>
      </c>
      <c r="O147" s="52">
        <f t="shared" si="16"/>
        <v>227436.15151706856</v>
      </c>
    </row>
    <row r="148" spans="10:15" x14ac:dyDescent="0.2">
      <c r="J148" s="54">
        <f t="shared" si="11"/>
        <v>141</v>
      </c>
      <c r="K148" s="55">
        <f t="shared" si="12"/>
        <v>1520.0559294776567</v>
      </c>
      <c r="L148" s="52">
        <f t="shared" si="13"/>
        <v>667.1703612886497</v>
      </c>
      <c r="M148" s="52">
        <f t="shared" si="14"/>
        <v>852.88556818900702</v>
      </c>
      <c r="N148" s="52">
        <f t="shared" si="15"/>
        <v>141096.86721212929</v>
      </c>
      <c r="O148" s="52">
        <f t="shared" si="16"/>
        <v>226768.98115577991</v>
      </c>
    </row>
    <row r="149" spans="10:15" x14ac:dyDescent="0.2">
      <c r="J149" s="54">
        <f t="shared" si="11"/>
        <v>142</v>
      </c>
      <c r="K149" s="55">
        <f t="shared" si="12"/>
        <v>1520.0559294776567</v>
      </c>
      <c r="L149" s="52">
        <f t="shared" si="13"/>
        <v>669.67225014348207</v>
      </c>
      <c r="M149" s="52">
        <f t="shared" si="14"/>
        <v>850.38367933417464</v>
      </c>
      <c r="N149" s="52">
        <f t="shared" si="15"/>
        <v>141947.25089146345</v>
      </c>
      <c r="O149" s="52">
        <f t="shared" si="16"/>
        <v>226099.30890563643</v>
      </c>
    </row>
    <row r="150" spans="10:15" x14ac:dyDescent="0.2">
      <c r="J150" s="54">
        <f t="shared" si="11"/>
        <v>143</v>
      </c>
      <c r="K150" s="55">
        <f t="shared" si="12"/>
        <v>1520.0559294776567</v>
      </c>
      <c r="L150" s="52">
        <f t="shared" si="13"/>
        <v>672.1835210815201</v>
      </c>
      <c r="M150" s="52">
        <f t="shared" si="14"/>
        <v>847.87240839613662</v>
      </c>
      <c r="N150" s="52">
        <f t="shared" si="15"/>
        <v>142795.12329985958</v>
      </c>
      <c r="O150" s="52">
        <f t="shared" si="16"/>
        <v>225427.12538455491</v>
      </c>
    </row>
    <row r="151" spans="10:15" x14ac:dyDescent="0.2">
      <c r="J151" s="54">
        <f t="shared" si="11"/>
        <v>144</v>
      </c>
      <c r="K151" s="55">
        <f t="shared" si="12"/>
        <v>1520.0559294776567</v>
      </c>
      <c r="L151" s="52">
        <f t="shared" si="13"/>
        <v>674.70420928557587</v>
      </c>
      <c r="M151" s="52">
        <f t="shared" si="14"/>
        <v>845.35172019208085</v>
      </c>
      <c r="N151" s="52">
        <f t="shared" si="15"/>
        <v>143640.47502005167</v>
      </c>
      <c r="O151" s="52">
        <f t="shared" si="16"/>
        <v>224752.42117526932</v>
      </c>
    </row>
    <row r="152" spans="10:15" x14ac:dyDescent="0.2">
      <c r="J152" s="54">
        <f t="shared" si="11"/>
        <v>145</v>
      </c>
      <c r="K152" s="55">
        <f t="shared" si="12"/>
        <v>1520.0559294776567</v>
      </c>
      <c r="L152" s="52">
        <f t="shared" si="13"/>
        <v>677.23435007039677</v>
      </c>
      <c r="M152" s="52">
        <f t="shared" si="14"/>
        <v>842.82157940725995</v>
      </c>
      <c r="N152" s="52">
        <f t="shared" si="15"/>
        <v>144483.29659945893</v>
      </c>
      <c r="O152" s="52">
        <f t="shared" si="16"/>
        <v>224075.18682519894</v>
      </c>
    </row>
    <row r="153" spans="10:15" x14ac:dyDescent="0.2">
      <c r="J153" s="54">
        <f t="shared" si="11"/>
        <v>146</v>
      </c>
      <c r="K153" s="55">
        <f t="shared" si="12"/>
        <v>1520.0559294776567</v>
      </c>
      <c r="L153" s="52">
        <f t="shared" si="13"/>
        <v>679.77397888316079</v>
      </c>
      <c r="M153" s="52">
        <f t="shared" si="14"/>
        <v>840.28195059449592</v>
      </c>
      <c r="N153" s="52">
        <f t="shared" si="15"/>
        <v>145323.57855005344</v>
      </c>
      <c r="O153" s="52">
        <f t="shared" si="16"/>
        <v>223395.41284631577</v>
      </c>
    </row>
    <row r="154" spans="10:15" x14ac:dyDescent="0.2">
      <c r="J154" s="54">
        <f t="shared" si="11"/>
        <v>147</v>
      </c>
      <c r="K154" s="55">
        <f t="shared" si="12"/>
        <v>1520.0559294776567</v>
      </c>
      <c r="L154" s="52">
        <f t="shared" si="13"/>
        <v>682.32313130397267</v>
      </c>
      <c r="M154" s="52">
        <f t="shared" si="14"/>
        <v>837.73279817368405</v>
      </c>
      <c r="N154" s="52">
        <f t="shared" si="15"/>
        <v>146161.31134822711</v>
      </c>
      <c r="O154" s="52">
        <f t="shared" si="16"/>
        <v>222713.0897150118</v>
      </c>
    </row>
    <row r="155" spans="10:15" x14ac:dyDescent="0.2">
      <c r="J155" s="54">
        <f t="shared" si="11"/>
        <v>148</v>
      </c>
      <c r="K155" s="55">
        <f t="shared" si="12"/>
        <v>1520.0559294776567</v>
      </c>
      <c r="L155" s="52">
        <f t="shared" si="13"/>
        <v>684.88184304636252</v>
      </c>
      <c r="M155" s="52">
        <f t="shared" si="14"/>
        <v>835.1740864312942</v>
      </c>
      <c r="N155" s="52">
        <f t="shared" si="15"/>
        <v>146996.48543465842</v>
      </c>
      <c r="O155" s="52">
        <f t="shared" si="16"/>
        <v>222028.20787196542</v>
      </c>
    </row>
    <row r="156" spans="10:15" x14ac:dyDescent="0.2">
      <c r="J156" s="54">
        <f t="shared" si="11"/>
        <v>149</v>
      </c>
      <c r="K156" s="55">
        <f t="shared" si="12"/>
        <v>1520.0559294776567</v>
      </c>
      <c r="L156" s="52">
        <f t="shared" si="13"/>
        <v>687.45014995778638</v>
      </c>
      <c r="M156" s="52">
        <f t="shared" si="14"/>
        <v>832.60577951987034</v>
      </c>
      <c r="N156" s="52">
        <f t="shared" si="15"/>
        <v>147829.09121417828</v>
      </c>
      <c r="O156" s="52">
        <f t="shared" si="16"/>
        <v>221340.75772200763</v>
      </c>
    </row>
    <row r="157" spans="10:15" x14ac:dyDescent="0.2">
      <c r="J157" s="54">
        <f t="shared" si="11"/>
        <v>150</v>
      </c>
      <c r="K157" s="55">
        <f t="shared" si="12"/>
        <v>1520.0559294776567</v>
      </c>
      <c r="L157" s="52">
        <f t="shared" si="13"/>
        <v>690.02808802012817</v>
      </c>
      <c r="M157" s="52">
        <f t="shared" si="14"/>
        <v>830.02784145752855</v>
      </c>
      <c r="N157" s="52">
        <f t="shared" si="15"/>
        <v>148659.11905563579</v>
      </c>
      <c r="O157" s="52">
        <f t="shared" si="16"/>
        <v>220650.7296339875</v>
      </c>
    </row>
    <row r="158" spans="10:15" x14ac:dyDescent="0.2">
      <c r="J158" s="54">
        <f t="shared" si="11"/>
        <v>151</v>
      </c>
      <c r="K158" s="55">
        <f t="shared" si="12"/>
        <v>1520.0559294776567</v>
      </c>
      <c r="L158" s="52">
        <f t="shared" si="13"/>
        <v>692.61569335020363</v>
      </c>
      <c r="M158" s="52">
        <f t="shared" si="14"/>
        <v>827.44023612745309</v>
      </c>
      <c r="N158" s="52">
        <f t="shared" si="15"/>
        <v>149486.55929176323</v>
      </c>
      <c r="O158" s="52">
        <f t="shared" si="16"/>
        <v>219958.1139406373</v>
      </c>
    </row>
    <row r="159" spans="10:15" x14ac:dyDescent="0.2">
      <c r="J159" s="54">
        <f t="shared" si="11"/>
        <v>152</v>
      </c>
      <c r="K159" s="55">
        <f t="shared" si="12"/>
        <v>1520.0559294776567</v>
      </c>
      <c r="L159" s="52">
        <f t="shared" si="13"/>
        <v>695.21300220026694</v>
      </c>
      <c r="M159" s="52">
        <f t="shared" si="14"/>
        <v>824.84292727738978</v>
      </c>
      <c r="N159" s="52">
        <f t="shared" si="15"/>
        <v>150311.40221904061</v>
      </c>
      <c r="O159" s="52">
        <f t="shared" si="16"/>
        <v>219262.90093843703</v>
      </c>
    </row>
    <row r="160" spans="10:15" x14ac:dyDescent="0.2">
      <c r="J160" s="54">
        <f t="shared" si="11"/>
        <v>153</v>
      </c>
      <c r="K160" s="55">
        <f t="shared" si="12"/>
        <v>1520.0559294776567</v>
      </c>
      <c r="L160" s="52">
        <f t="shared" si="13"/>
        <v>697.82005095851787</v>
      </c>
      <c r="M160" s="52">
        <f t="shared" si="14"/>
        <v>822.23587851913885</v>
      </c>
      <c r="N160" s="52">
        <f t="shared" si="15"/>
        <v>151133.63809755974</v>
      </c>
      <c r="O160" s="52">
        <f t="shared" si="16"/>
        <v>218565.08088747851</v>
      </c>
    </row>
    <row r="161" spans="10:15" x14ac:dyDescent="0.2">
      <c r="J161" s="54">
        <f t="shared" si="11"/>
        <v>154</v>
      </c>
      <c r="K161" s="55">
        <f t="shared" si="12"/>
        <v>1520.0559294776567</v>
      </c>
      <c r="L161" s="52">
        <f t="shared" si="13"/>
        <v>700.43687614961232</v>
      </c>
      <c r="M161" s="52">
        <f t="shared" si="14"/>
        <v>819.6190533280444</v>
      </c>
      <c r="N161" s="52">
        <f t="shared" si="15"/>
        <v>151953.25715088777</v>
      </c>
      <c r="O161" s="52">
        <f t="shared" si="16"/>
        <v>217864.6440113289</v>
      </c>
    </row>
    <row r="162" spans="10:15" x14ac:dyDescent="0.2">
      <c r="J162" s="54">
        <f t="shared" si="11"/>
        <v>155</v>
      </c>
      <c r="K162" s="55">
        <f t="shared" si="12"/>
        <v>1520.0559294776567</v>
      </c>
      <c r="L162" s="52">
        <f t="shared" si="13"/>
        <v>703.06351443517337</v>
      </c>
      <c r="M162" s="52">
        <f t="shared" si="14"/>
        <v>816.99241504248334</v>
      </c>
      <c r="N162" s="52">
        <f t="shared" si="15"/>
        <v>152770.24956593025</v>
      </c>
      <c r="O162" s="52">
        <f t="shared" si="16"/>
        <v>217161.58049689373</v>
      </c>
    </row>
    <row r="163" spans="10:15" x14ac:dyDescent="0.2">
      <c r="J163" s="54">
        <f t="shared" si="11"/>
        <v>156</v>
      </c>
      <c r="K163" s="55">
        <f t="shared" si="12"/>
        <v>1520.0559294776567</v>
      </c>
      <c r="L163" s="52">
        <f t="shared" si="13"/>
        <v>705.70000261430528</v>
      </c>
      <c r="M163" s="52">
        <f t="shared" si="14"/>
        <v>814.35592686335144</v>
      </c>
      <c r="N163" s="52">
        <f t="shared" si="15"/>
        <v>153584.60549279361</v>
      </c>
      <c r="O163" s="52">
        <f t="shared" si="16"/>
        <v>216455.88049427944</v>
      </c>
    </row>
    <row r="164" spans="10:15" x14ac:dyDescent="0.2">
      <c r="J164" s="54">
        <f t="shared" si="11"/>
        <v>157</v>
      </c>
      <c r="K164" s="55">
        <f t="shared" si="12"/>
        <v>1520.0559294776567</v>
      </c>
      <c r="L164" s="52">
        <f t="shared" si="13"/>
        <v>708.34637762410887</v>
      </c>
      <c r="M164" s="52">
        <f t="shared" si="14"/>
        <v>811.70955185354785</v>
      </c>
      <c r="N164" s="52">
        <f t="shared" si="15"/>
        <v>154396.31504464714</v>
      </c>
      <c r="O164" s="52">
        <f t="shared" si="16"/>
        <v>215747.53411665533</v>
      </c>
    </row>
    <row r="165" spans="10:15" x14ac:dyDescent="0.2">
      <c r="J165" s="54">
        <f t="shared" si="11"/>
        <v>158</v>
      </c>
      <c r="K165" s="55">
        <f t="shared" si="12"/>
        <v>1520.0559294776567</v>
      </c>
      <c r="L165" s="52">
        <f t="shared" si="13"/>
        <v>711.00267654019933</v>
      </c>
      <c r="M165" s="52">
        <f t="shared" si="14"/>
        <v>809.05325293745739</v>
      </c>
      <c r="N165" s="52">
        <f t="shared" si="15"/>
        <v>155205.36829758459</v>
      </c>
      <c r="O165" s="52">
        <f t="shared" si="16"/>
        <v>215036.53144011513</v>
      </c>
    </row>
    <row r="166" spans="10:15" x14ac:dyDescent="0.2">
      <c r="J166" s="54">
        <f t="shared" ref="J166:J229" si="17">J165+1</f>
        <v>159</v>
      </c>
      <c r="K166" s="55">
        <f t="shared" si="12"/>
        <v>1520.0559294776567</v>
      </c>
      <c r="L166" s="52">
        <f t="shared" si="13"/>
        <v>713.66893657722505</v>
      </c>
      <c r="M166" s="52">
        <f t="shared" si="14"/>
        <v>806.38699290043166</v>
      </c>
      <c r="N166" s="52">
        <f t="shared" si="15"/>
        <v>156011.75529048502</v>
      </c>
      <c r="O166" s="52">
        <f t="shared" si="16"/>
        <v>214322.86250353791</v>
      </c>
    </row>
    <row r="167" spans="10:15" x14ac:dyDescent="0.2">
      <c r="J167" s="54">
        <f t="shared" si="17"/>
        <v>160</v>
      </c>
      <c r="K167" s="55">
        <f t="shared" si="12"/>
        <v>1520.0559294776567</v>
      </c>
      <c r="L167" s="52">
        <f t="shared" si="13"/>
        <v>716.34519508938956</v>
      </c>
      <c r="M167" s="52">
        <f t="shared" si="14"/>
        <v>803.71073438826716</v>
      </c>
      <c r="N167" s="52">
        <f t="shared" si="15"/>
        <v>156815.46602487328</v>
      </c>
      <c r="O167" s="52">
        <f t="shared" si="16"/>
        <v>213606.51730844853</v>
      </c>
    </row>
    <row r="168" spans="10:15" x14ac:dyDescent="0.2">
      <c r="J168" s="54">
        <f t="shared" si="17"/>
        <v>161</v>
      </c>
      <c r="K168" s="55">
        <f t="shared" si="12"/>
        <v>1520.0559294776567</v>
      </c>
      <c r="L168" s="52">
        <f t="shared" si="13"/>
        <v>719.03148957097471</v>
      </c>
      <c r="M168" s="52">
        <f t="shared" si="14"/>
        <v>801.02443990668201</v>
      </c>
      <c r="N168" s="52">
        <f t="shared" si="15"/>
        <v>157616.49046477996</v>
      </c>
      <c r="O168" s="52">
        <f t="shared" si="16"/>
        <v>212887.48581887755</v>
      </c>
    </row>
    <row r="169" spans="10:15" x14ac:dyDescent="0.2">
      <c r="J169" s="54">
        <f t="shared" si="17"/>
        <v>162</v>
      </c>
      <c r="K169" s="55">
        <f t="shared" si="12"/>
        <v>1520.0559294776567</v>
      </c>
      <c r="L169" s="52">
        <f t="shared" si="13"/>
        <v>721.72785765686592</v>
      </c>
      <c r="M169" s="52">
        <f t="shared" si="14"/>
        <v>798.3280718207908</v>
      </c>
      <c r="N169" s="52">
        <f t="shared" si="15"/>
        <v>158414.81853660074</v>
      </c>
      <c r="O169" s="52">
        <f t="shared" si="16"/>
        <v>212165.75796122069</v>
      </c>
    </row>
    <row r="170" spans="10:15" x14ac:dyDescent="0.2">
      <c r="J170" s="54">
        <f t="shared" si="17"/>
        <v>163</v>
      </c>
      <c r="K170" s="55">
        <f t="shared" si="12"/>
        <v>1520.0559294776567</v>
      </c>
      <c r="L170" s="52">
        <f t="shared" si="13"/>
        <v>724.4343371230791</v>
      </c>
      <c r="M170" s="52">
        <f t="shared" si="14"/>
        <v>795.62159235457761</v>
      </c>
      <c r="N170" s="52">
        <f t="shared" si="15"/>
        <v>159210.44012895532</v>
      </c>
      <c r="O170" s="52">
        <f t="shared" si="16"/>
        <v>211441.3236240976</v>
      </c>
    </row>
    <row r="171" spans="10:15" x14ac:dyDescent="0.2">
      <c r="J171" s="54">
        <f t="shared" si="17"/>
        <v>164</v>
      </c>
      <c r="K171" s="55">
        <f t="shared" si="12"/>
        <v>1520.0559294776567</v>
      </c>
      <c r="L171" s="52">
        <f t="shared" si="13"/>
        <v>727.15096588729079</v>
      </c>
      <c r="M171" s="52">
        <f t="shared" si="14"/>
        <v>792.90496359036592</v>
      </c>
      <c r="N171" s="52">
        <f t="shared" si="15"/>
        <v>160003.3450925457</v>
      </c>
      <c r="O171" s="52">
        <f t="shared" si="16"/>
        <v>210714.1726582103</v>
      </c>
    </row>
    <row r="172" spans="10:15" x14ac:dyDescent="0.2">
      <c r="J172" s="54">
        <f t="shared" si="17"/>
        <v>165</v>
      </c>
      <c r="K172" s="55">
        <f t="shared" si="12"/>
        <v>1520.0559294776567</v>
      </c>
      <c r="L172" s="52">
        <f t="shared" si="13"/>
        <v>729.87778200936816</v>
      </c>
      <c r="M172" s="52">
        <f t="shared" si="14"/>
        <v>790.17814746828856</v>
      </c>
      <c r="N172" s="52">
        <f t="shared" si="15"/>
        <v>160793.52324001398</v>
      </c>
      <c r="O172" s="52">
        <f t="shared" si="16"/>
        <v>209984.29487620093</v>
      </c>
    </row>
    <row r="173" spans="10:15" x14ac:dyDescent="0.2">
      <c r="J173" s="54">
        <f t="shared" si="17"/>
        <v>166</v>
      </c>
      <c r="K173" s="55">
        <f t="shared" si="12"/>
        <v>1520.0559294776567</v>
      </c>
      <c r="L173" s="52">
        <f t="shared" si="13"/>
        <v>732.61482369190321</v>
      </c>
      <c r="M173" s="52">
        <f t="shared" si="14"/>
        <v>787.44110578575351</v>
      </c>
      <c r="N173" s="52">
        <f t="shared" si="15"/>
        <v>161580.96434579973</v>
      </c>
      <c r="O173" s="52">
        <f t="shared" si="16"/>
        <v>209251.68005250904</v>
      </c>
    </row>
    <row r="174" spans="10:15" x14ac:dyDescent="0.2">
      <c r="J174" s="54">
        <f t="shared" si="17"/>
        <v>167</v>
      </c>
      <c r="K174" s="55">
        <f t="shared" si="12"/>
        <v>1520.0559294776567</v>
      </c>
      <c r="L174" s="52">
        <f t="shared" si="13"/>
        <v>735.36212928074781</v>
      </c>
      <c r="M174" s="52">
        <f t="shared" si="14"/>
        <v>784.69380019690891</v>
      </c>
      <c r="N174" s="52">
        <f t="shared" si="15"/>
        <v>162365.65814599663</v>
      </c>
      <c r="O174" s="52">
        <f t="shared" si="16"/>
        <v>208516.31792322829</v>
      </c>
    </row>
    <row r="175" spans="10:15" x14ac:dyDescent="0.2">
      <c r="J175" s="54">
        <f t="shared" si="17"/>
        <v>168</v>
      </c>
      <c r="K175" s="55">
        <f t="shared" si="12"/>
        <v>1520.0559294776567</v>
      </c>
      <c r="L175" s="52">
        <f t="shared" si="13"/>
        <v>738.11973726555073</v>
      </c>
      <c r="M175" s="52">
        <f t="shared" si="14"/>
        <v>781.93619221210599</v>
      </c>
      <c r="N175" s="52">
        <f t="shared" si="15"/>
        <v>163147.59433820873</v>
      </c>
      <c r="O175" s="52">
        <f t="shared" si="16"/>
        <v>207778.19818596274</v>
      </c>
    </row>
    <row r="176" spans="10:15" x14ac:dyDescent="0.2">
      <c r="J176" s="54">
        <f t="shared" si="17"/>
        <v>169</v>
      </c>
      <c r="K176" s="55">
        <f t="shared" si="12"/>
        <v>1520.0559294776567</v>
      </c>
      <c r="L176" s="52">
        <f t="shared" si="13"/>
        <v>740.88768628029652</v>
      </c>
      <c r="M176" s="52">
        <f t="shared" si="14"/>
        <v>779.1682431973602</v>
      </c>
      <c r="N176" s="52">
        <f t="shared" si="15"/>
        <v>163926.76258140607</v>
      </c>
      <c r="O176" s="52">
        <f t="shared" si="16"/>
        <v>207037.31049968244</v>
      </c>
    </row>
    <row r="177" spans="10:15" x14ac:dyDescent="0.2">
      <c r="J177" s="54">
        <f t="shared" si="17"/>
        <v>170</v>
      </c>
      <c r="K177" s="55">
        <f t="shared" si="12"/>
        <v>1520.0559294776567</v>
      </c>
      <c r="L177" s="52">
        <f t="shared" si="13"/>
        <v>743.6660151038476</v>
      </c>
      <c r="M177" s="52">
        <f t="shared" si="14"/>
        <v>776.38991437380912</v>
      </c>
      <c r="N177" s="52">
        <f t="shared" si="15"/>
        <v>164703.15249577988</v>
      </c>
      <c r="O177" s="52">
        <f t="shared" si="16"/>
        <v>206293.6444845786</v>
      </c>
    </row>
    <row r="178" spans="10:15" x14ac:dyDescent="0.2">
      <c r="J178" s="54">
        <f t="shared" si="17"/>
        <v>171</v>
      </c>
      <c r="K178" s="55">
        <f t="shared" si="12"/>
        <v>1520.0559294776567</v>
      </c>
      <c r="L178" s="52">
        <f t="shared" si="13"/>
        <v>746.45476266048695</v>
      </c>
      <c r="M178" s="52">
        <f t="shared" si="14"/>
        <v>773.60116681716977</v>
      </c>
      <c r="N178" s="52">
        <f t="shared" si="15"/>
        <v>165476.75366259704</v>
      </c>
      <c r="O178" s="52">
        <f t="shared" si="16"/>
        <v>205547.18972191811</v>
      </c>
    </row>
    <row r="179" spans="10:15" x14ac:dyDescent="0.2">
      <c r="J179" s="54">
        <f t="shared" si="17"/>
        <v>172</v>
      </c>
      <c r="K179" s="55">
        <f t="shared" si="12"/>
        <v>1520.0559294776567</v>
      </c>
      <c r="L179" s="52">
        <f t="shared" si="13"/>
        <v>749.25396802046384</v>
      </c>
      <c r="M179" s="52">
        <f t="shared" si="14"/>
        <v>770.80196145719287</v>
      </c>
      <c r="N179" s="52">
        <f t="shared" si="15"/>
        <v>166247.55562405422</v>
      </c>
      <c r="O179" s="52">
        <f t="shared" si="16"/>
        <v>204797.93575389765</v>
      </c>
    </row>
    <row r="180" spans="10:15" x14ac:dyDescent="0.2">
      <c r="J180" s="54">
        <f t="shared" si="17"/>
        <v>173</v>
      </c>
      <c r="K180" s="55">
        <f t="shared" si="12"/>
        <v>1520.0559294776567</v>
      </c>
      <c r="L180" s="52">
        <f t="shared" si="13"/>
        <v>752.06367040054056</v>
      </c>
      <c r="M180" s="52">
        <f t="shared" si="14"/>
        <v>767.99225907711616</v>
      </c>
      <c r="N180" s="52">
        <f t="shared" si="15"/>
        <v>167015.54788313134</v>
      </c>
      <c r="O180" s="52">
        <f t="shared" si="16"/>
        <v>204045.87208349712</v>
      </c>
    </row>
    <row r="181" spans="10:15" x14ac:dyDescent="0.2">
      <c r="J181" s="54">
        <f t="shared" si="17"/>
        <v>174</v>
      </c>
      <c r="K181" s="55">
        <f t="shared" si="12"/>
        <v>1520.0559294776567</v>
      </c>
      <c r="L181" s="52">
        <f t="shared" si="13"/>
        <v>754.8839091645425</v>
      </c>
      <c r="M181" s="52">
        <f t="shared" si="14"/>
        <v>765.17202031311422</v>
      </c>
      <c r="N181" s="52">
        <f t="shared" si="15"/>
        <v>167780.71990344446</v>
      </c>
      <c r="O181" s="52">
        <f t="shared" si="16"/>
        <v>203290.98817433257</v>
      </c>
    </row>
    <row r="182" spans="10:15" x14ac:dyDescent="0.2">
      <c r="J182" s="54">
        <f t="shared" si="17"/>
        <v>175</v>
      </c>
      <c r="K182" s="55">
        <f t="shared" si="12"/>
        <v>1520.0559294776567</v>
      </c>
      <c r="L182" s="52">
        <f t="shared" si="13"/>
        <v>757.71472382390959</v>
      </c>
      <c r="M182" s="52">
        <f t="shared" si="14"/>
        <v>762.34120565374712</v>
      </c>
      <c r="N182" s="52">
        <f t="shared" si="15"/>
        <v>168543.0611090982</v>
      </c>
      <c r="O182" s="52">
        <f t="shared" si="16"/>
        <v>202533.27345050866</v>
      </c>
    </row>
    <row r="183" spans="10:15" x14ac:dyDescent="0.2">
      <c r="J183" s="54">
        <f t="shared" si="17"/>
        <v>176</v>
      </c>
      <c r="K183" s="55">
        <f t="shared" si="12"/>
        <v>1520.0559294776567</v>
      </c>
      <c r="L183" s="52">
        <f t="shared" si="13"/>
        <v>760.55615403824925</v>
      </c>
      <c r="M183" s="52">
        <f t="shared" si="14"/>
        <v>759.49977543940747</v>
      </c>
      <c r="N183" s="52">
        <f t="shared" si="15"/>
        <v>169302.56088453761</v>
      </c>
      <c r="O183" s="52">
        <f t="shared" si="16"/>
        <v>201772.71729647039</v>
      </c>
    </row>
    <row r="184" spans="10:15" x14ac:dyDescent="0.2">
      <c r="J184" s="54">
        <f t="shared" si="17"/>
        <v>177</v>
      </c>
      <c r="K184" s="55">
        <f t="shared" si="12"/>
        <v>1520.0559294776567</v>
      </c>
      <c r="L184" s="52">
        <f t="shared" si="13"/>
        <v>763.40823961589274</v>
      </c>
      <c r="M184" s="52">
        <f t="shared" si="14"/>
        <v>756.64768986176398</v>
      </c>
      <c r="N184" s="52">
        <f t="shared" si="15"/>
        <v>170059.20857439938</v>
      </c>
      <c r="O184" s="52">
        <f t="shared" si="16"/>
        <v>201009.30905685449</v>
      </c>
    </row>
    <row r="185" spans="10:15" x14ac:dyDescent="0.2">
      <c r="J185" s="54">
        <f t="shared" si="17"/>
        <v>178</v>
      </c>
      <c r="K185" s="55">
        <f t="shared" si="12"/>
        <v>1520.0559294776567</v>
      </c>
      <c r="L185" s="52">
        <f t="shared" si="13"/>
        <v>766.2710205144524</v>
      </c>
      <c r="M185" s="52">
        <f t="shared" si="14"/>
        <v>753.78490896320432</v>
      </c>
      <c r="N185" s="52">
        <f t="shared" si="15"/>
        <v>170812.99348336257</v>
      </c>
      <c r="O185" s="52">
        <f t="shared" si="16"/>
        <v>200243.03803634003</v>
      </c>
    </row>
    <row r="186" spans="10:15" x14ac:dyDescent="0.2">
      <c r="J186" s="54">
        <f t="shared" si="17"/>
        <v>179</v>
      </c>
      <c r="K186" s="55">
        <f t="shared" si="12"/>
        <v>1520.0559294776567</v>
      </c>
      <c r="L186" s="52">
        <f t="shared" si="13"/>
        <v>769.14453684138164</v>
      </c>
      <c r="M186" s="52">
        <f t="shared" si="14"/>
        <v>750.91139263627508</v>
      </c>
      <c r="N186" s="52">
        <f t="shared" si="15"/>
        <v>171563.90487599885</v>
      </c>
      <c r="O186" s="52">
        <f t="shared" si="16"/>
        <v>199473.89349949866</v>
      </c>
    </row>
    <row r="187" spans="10:15" x14ac:dyDescent="0.2">
      <c r="J187" s="54">
        <f t="shared" si="17"/>
        <v>180</v>
      </c>
      <c r="K187" s="55">
        <f t="shared" si="12"/>
        <v>1520.0559294776567</v>
      </c>
      <c r="L187" s="52">
        <f t="shared" si="13"/>
        <v>772.02882885453675</v>
      </c>
      <c r="M187" s="52">
        <f t="shared" si="14"/>
        <v>748.02710062311996</v>
      </c>
      <c r="N187" s="52">
        <f t="shared" si="15"/>
        <v>172311.93197662197</v>
      </c>
      <c r="O187" s="52">
        <f t="shared" si="16"/>
        <v>198701.86467064414</v>
      </c>
    </row>
    <row r="188" spans="10:15" x14ac:dyDescent="0.2">
      <c r="J188" s="54">
        <f t="shared" si="17"/>
        <v>181</v>
      </c>
      <c r="K188" s="55">
        <f t="shared" si="12"/>
        <v>1520.0559294776567</v>
      </c>
      <c r="L188" s="52">
        <f t="shared" si="13"/>
        <v>774.92393696274121</v>
      </c>
      <c r="M188" s="52">
        <f t="shared" si="14"/>
        <v>745.13199251491551</v>
      </c>
      <c r="N188" s="52">
        <f t="shared" si="15"/>
        <v>173057.06396913689</v>
      </c>
      <c r="O188" s="52">
        <f t="shared" si="16"/>
        <v>197926.9407336814</v>
      </c>
    </row>
    <row r="189" spans="10:15" x14ac:dyDescent="0.2">
      <c r="J189" s="54">
        <f t="shared" si="17"/>
        <v>182</v>
      </c>
      <c r="K189" s="55">
        <f t="shared" si="12"/>
        <v>1520.0559294776567</v>
      </c>
      <c r="L189" s="52">
        <f t="shared" si="13"/>
        <v>777.82990172635152</v>
      </c>
      <c r="M189" s="52">
        <f t="shared" si="14"/>
        <v>742.2260277513052</v>
      </c>
      <c r="N189" s="52">
        <f t="shared" si="15"/>
        <v>173799.2899968882</v>
      </c>
      <c r="O189" s="52">
        <f t="shared" si="16"/>
        <v>197149.11083195504</v>
      </c>
    </row>
    <row r="190" spans="10:15" x14ac:dyDescent="0.2">
      <c r="J190" s="54">
        <f t="shared" si="17"/>
        <v>183</v>
      </c>
      <c r="K190" s="55">
        <f t="shared" si="12"/>
        <v>1520.0559294776567</v>
      </c>
      <c r="L190" s="52">
        <f t="shared" si="13"/>
        <v>780.74676385782539</v>
      </c>
      <c r="M190" s="52">
        <f t="shared" si="14"/>
        <v>739.30916561983133</v>
      </c>
      <c r="N190" s="52">
        <f t="shared" si="15"/>
        <v>174538.59916250804</v>
      </c>
      <c r="O190" s="52">
        <f t="shared" si="16"/>
        <v>196368.3640680972</v>
      </c>
    </row>
    <row r="191" spans="10:15" x14ac:dyDescent="0.2">
      <c r="J191" s="54">
        <f t="shared" si="17"/>
        <v>184</v>
      </c>
      <c r="K191" s="55">
        <f t="shared" si="12"/>
        <v>1520.0559294776567</v>
      </c>
      <c r="L191" s="52">
        <f t="shared" si="13"/>
        <v>783.67456422229225</v>
      </c>
      <c r="M191" s="52">
        <f t="shared" si="14"/>
        <v>736.38136525536447</v>
      </c>
      <c r="N191" s="52">
        <f t="shared" si="15"/>
        <v>175274.9805277634</v>
      </c>
      <c r="O191" s="52">
        <f t="shared" si="16"/>
        <v>195584.68950387492</v>
      </c>
    </row>
    <row r="192" spans="10:15" x14ac:dyDescent="0.2">
      <c r="J192" s="54">
        <f t="shared" si="17"/>
        <v>185</v>
      </c>
      <c r="K192" s="55">
        <f t="shared" si="12"/>
        <v>1520.0559294776567</v>
      </c>
      <c r="L192" s="52">
        <f t="shared" si="13"/>
        <v>786.61334383812584</v>
      </c>
      <c r="M192" s="52">
        <f t="shared" si="14"/>
        <v>733.44258563953088</v>
      </c>
      <c r="N192" s="52">
        <f t="shared" si="15"/>
        <v>176008.42311340294</v>
      </c>
      <c r="O192" s="52">
        <f t="shared" si="16"/>
        <v>194798.07616003678</v>
      </c>
    </row>
    <row r="193" spans="10:15" x14ac:dyDescent="0.2">
      <c r="J193" s="54">
        <f t="shared" si="17"/>
        <v>186</v>
      </c>
      <c r="K193" s="55">
        <f t="shared" si="12"/>
        <v>1520.0559294776567</v>
      </c>
      <c r="L193" s="52">
        <f t="shared" si="13"/>
        <v>789.56314387751877</v>
      </c>
      <c r="M193" s="52">
        <f t="shared" si="14"/>
        <v>730.49278560013795</v>
      </c>
      <c r="N193" s="52">
        <f t="shared" si="15"/>
        <v>176738.91589900307</v>
      </c>
      <c r="O193" s="52">
        <f t="shared" si="16"/>
        <v>194008.51301615927</v>
      </c>
    </row>
    <row r="194" spans="10:15" x14ac:dyDescent="0.2">
      <c r="J194" s="54">
        <f t="shared" si="17"/>
        <v>187</v>
      </c>
      <c r="K194" s="55">
        <f t="shared" si="12"/>
        <v>1520.0559294776567</v>
      </c>
      <c r="L194" s="52">
        <f t="shared" si="13"/>
        <v>792.52400566705944</v>
      </c>
      <c r="M194" s="52">
        <f t="shared" si="14"/>
        <v>727.53192381059728</v>
      </c>
      <c r="N194" s="52">
        <f t="shared" si="15"/>
        <v>177466.44782281367</v>
      </c>
      <c r="O194" s="52">
        <f t="shared" si="16"/>
        <v>193215.98901049219</v>
      </c>
    </row>
    <row r="195" spans="10:15" x14ac:dyDescent="0.2">
      <c r="J195" s="54">
        <f t="shared" si="17"/>
        <v>188</v>
      </c>
      <c r="K195" s="55">
        <f t="shared" si="12"/>
        <v>1520.0559294776567</v>
      </c>
      <c r="L195" s="52">
        <f t="shared" si="13"/>
        <v>795.49597068831099</v>
      </c>
      <c r="M195" s="52">
        <f t="shared" si="14"/>
        <v>724.55995878934573</v>
      </c>
      <c r="N195" s="52">
        <f t="shared" si="15"/>
        <v>178191.00778160302</v>
      </c>
      <c r="O195" s="52">
        <f t="shared" si="16"/>
        <v>192420.49303980387</v>
      </c>
    </row>
    <row r="196" spans="10:15" x14ac:dyDescent="0.2">
      <c r="J196" s="54">
        <f t="shared" si="17"/>
        <v>189</v>
      </c>
      <c r="K196" s="55">
        <f t="shared" si="12"/>
        <v>1520.0559294776567</v>
      </c>
      <c r="L196" s="52">
        <f t="shared" si="13"/>
        <v>798.4790805783922</v>
      </c>
      <c r="M196" s="52">
        <f t="shared" si="14"/>
        <v>721.57684889926452</v>
      </c>
      <c r="N196" s="52">
        <f t="shared" si="15"/>
        <v>178912.5846305023</v>
      </c>
      <c r="O196" s="52">
        <f t="shared" si="16"/>
        <v>191622.01395922547</v>
      </c>
    </row>
    <row r="197" spans="10:15" x14ac:dyDescent="0.2">
      <c r="J197" s="54">
        <f t="shared" si="17"/>
        <v>190</v>
      </c>
      <c r="K197" s="55">
        <f t="shared" si="12"/>
        <v>1520.0559294776567</v>
      </c>
      <c r="L197" s="52">
        <f t="shared" si="13"/>
        <v>801.47337713056118</v>
      </c>
      <c r="M197" s="52">
        <f t="shared" si="14"/>
        <v>718.58255234709554</v>
      </c>
      <c r="N197" s="52">
        <f t="shared" si="15"/>
        <v>179631.1671828494</v>
      </c>
      <c r="O197" s="52">
        <f t="shared" si="16"/>
        <v>190820.54058209492</v>
      </c>
    </row>
    <row r="198" spans="10:15" x14ac:dyDescent="0.2">
      <c r="J198" s="54">
        <f t="shared" si="17"/>
        <v>191</v>
      </c>
      <c r="K198" s="55">
        <f t="shared" si="12"/>
        <v>1520.0559294776567</v>
      </c>
      <c r="L198" s="52">
        <f t="shared" si="13"/>
        <v>804.47890229480083</v>
      </c>
      <c r="M198" s="52">
        <f t="shared" si="14"/>
        <v>715.57702718285589</v>
      </c>
      <c r="N198" s="52">
        <f t="shared" si="15"/>
        <v>180346.74421003225</v>
      </c>
      <c r="O198" s="52">
        <f t="shared" si="16"/>
        <v>190016.06167980013</v>
      </c>
    </row>
    <row r="199" spans="10:15" x14ac:dyDescent="0.2">
      <c r="J199" s="54">
        <f t="shared" si="17"/>
        <v>192</v>
      </c>
      <c r="K199" s="55">
        <f t="shared" si="12"/>
        <v>1520.0559294776567</v>
      </c>
      <c r="L199" s="52">
        <f t="shared" si="13"/>
        <v>807.49569817840631</v>
      </c>
      <c r="M199" s="52">
        <f t="shared" si="14"/>
        <v>712.5602312992504</v>
      </c>
      <c r="N199" s="52">
        <f t="shared" si="15"/>
        <v>181059.30444133151</v>
      </c>
      <c r="O199" s="52">
        <f t="shared" si="16"/>
        <v>189208.56598162171</v>
      </c>
    </row>
    <row r="200" spans="10:15" x14ac:dyDescent="0.2">
      <c r="J200" s="54">
        <f t="shared" si="17"/>
        <v>193</v>
      </c>
      <c r="K200" s="55">
        <f t="shared" ref="K200:K263" si="18">IF(($C$9+1&gt;J200), $C$12, 0)</f>
        <v>1520.0559294776567</v>
      </c>
      <c r="L200" s="52">
        <f t="shared" ref="L200:L263" si="19">K200-M200</f>
        <v>810.52380704657537</v>
      </c>
      <c r="M200" s="52">
        <f t="shared" ref="M200:M263" si="20">O199*$C$10</f>
        <v>709.53212243108135</v>
      </c>
      <c r="N200" s="52">
        <f t="shared" ref="N200:N263" si="21">N199+M200</f>
        <v>181768.8365637626</v>
      </c>
      <c r="O200" s="52">
        <f t="shared" ref="O200:O263" si="22">O199-L200</f>
        <v>188398.04217457512</v>
      </c>
    </row>
    <row r="201" spans="10:15" x14ac:dyDescent="0.2">
      <c r="J201" s="54">
        <f t="shared" si="17"/>
        <v>194</v>
      </c>
      <c r="K201" s="55">
        <f t="shared" si="18"/>
        <v>1520.0559294776567</v>
      </c>
      <c r="L201" s="52">
        <f t="shared" si="19"/>
        <v>813.56327132299998</v>
      </c>
      <c r="M201" s="52">
        <f t="shared" si="20"/>
        <v>706.49265815465674</v>
      </c>
      <c r="N201" s="52">
        <f t="shared" si="21"/>
        <v>182475.32922191726</v>
      </c>
      <c r="O201" s="52">
        <f t="shared" si="22"/>
        <v>187584.47890325214</v>
      </c>
    </row>
    <row r="202" spans="10:15" x14ac:dyDescent="0.2">
      <c r="J202" s="54">
        <f t="shared" si="17"/>
        <v>195</v>
      </c>
      <c r="K202" s="55">
        <f t="shared" si="18"/>
        <v>1520.0559294776567</v>
      </c>
      <c r="L202" s="52">
        <f t="shared" si="19"/>
        <v>816.61413359046128</v>
      </c>
      <c r="M202" s="52">
        <f t="shared" si="20"/>
        <v>703.44179588719544</v>
      </c>
      <c r="N202" s="52">
        <f t="shared" si="21"/>
        <v>183178.77101780445</v>
      </c>
      <c r="O202" s="52">
        <f t="shared" si="22"/>
        <v>186767.86476966168</v>
      </c>
    </row>
    <row r="203" spans="10:15" x14ac:dyDescent="0.2">
      <c r="J203" s="54">
        <f t="shared" si="17"/>
        <v>196</v>
      </c>
      <c r="K203" s="55">
        <f t="shared" si="18"/>
        <v>1520.0559294776567</v>
      </c>
      <c r="L203" s="52">
        <f t="shared" si="19"/>
        <v>819.67643659142539</v>
      </c>
      <c r="M203" s="52">
        <f t="shared" si="20"/>
        <v>700.37949288623133</v>
      </c>
      <c r="N203" s="52">
        <f t="shared" si="21"/>
        <v>183879.15051069067</v>
      </c>
      <c r="O203" s="52">
        <f t="shared" si="22"/>
        <v>185948.18833307025</v>
      </c>
    </row>
    <row r="204" spans="10:15" x14ac:dyDescent="0.2">
      <c r="J204" s="54">
        <f t="shared" si="17"/>
        <v>197</v>
      </c>
      <c r="K204" s="55">
        <f t="shared" si="18"/>
        <v>1520.0559294776567</v>
      </c>
      <c r="L204" s="52">
        <f t="shared" si="19"/>
        <v>822.75022322864334</v>
      </c>
      <c r="M204" s="52">
        <f t="shared" si="20"/>
        <v>697.30570624901338</v>
      </c>
      <c r="N204" s="52">
        <f t="shared" si="21"/>
        <v>184576.4562169397</v>
      </c>
      <c r="O204" s="52">
        <f t="shared" si="22"/>
        <v>185125.43810984161</v>
      </c>
    </row>
    <row r="205" spans="10:15" x14ac:dyDescent="0.2">
      <c r="J205" s="54">
        <f t="shared" si="17"/>
        <v>198</v>
      </c>
      <c r="K205" s="55">
        <f t="shared" si="18"/>
        <v>1520.0559294776567</v>
      </c>
      <c r="L205" s="52">
        <f t="shared" si="19"/>
        <v>825.83553656575077</v>
      </c>
      <c r="M205" s="52">
        <f t="shared" si="20"/>
        <v>694.22039291190595</v>
      </c>
      <c r="N205" s="52">
        <f t="shared" si="21"/>
        <v>185270.67660985159</v>
      </c>
      <c r="O205" s="52">
        <f t="shared" si="22"/>
        <v>184299.60257327586</v>
      </c>
    </row>
    <row r="206" spans="10:15" x14ac:dyDescent="0.2">
      <c r="J206" s="54">
        <f t="shared" si="17"/>
        <v>199</v>
      </c>
      <c r="K206" s="55">
        <f t="shared" si="18"/>
        <v>1520.0559294776567</v>
      </c>
      <c r="L206" s="52">
        <f t="shared" si="19"/>
        <v>828.93241982787231</v>
      </c>
      <c r="M206" s="52">
        <f t="shared" si="20"/>
        <v>691.12350964978441</v>
      </c>
      <c r="N206" s="52">
        <f t="shared" si="21"/>
        <v>185961.80011950139</v>
      </c>
      <c r="O206" s="52">
        <f t="shared" si="22"/>
        <v>183470.67015344798</v>
      </c>
    </row>
    <row r="207" spans="10:15" x14ac:dyDescent="0.2">
      <c r="J207" s="54">
        <f t="shared" si="17"/>
        <v>200</v>
      </c>
      <c r="K207" s="55">
        <f t="shared" si="18"/>
        <v>1520.0559294776567</v>
      </c>
      <c r="L207" s="52">
        <f t="shared" si="19"/>
        <v>832.0409164022268</v>
      </c>
      <c r="M207" s="52">
        <f t="shared" si="20"/>
        <v>688.01501307542992</v>
      </c>
      <c r="N207" s="52">
        <f t="shared" si="21"/>
        <v>186649.81513257683</v>
      </c>
      <c r="O207" s="52">
        <f t="shared" si="22"/>
        <v>182638.62923704577</v>
      </c>
    </row>
    <row r="208" spans="10:15" x14ac:dyDescent="0.2">
      <c r="J208" s="54">
        <f t="shared" si="17"/>
        <v>201</v>
      </c>
      <c r="K208" s="55">
        <f t="shared" si="18"/>
        <v>1520.0559294776567</v>
      </c>
      <c r="L208" s="52">
        <f t="shared" si="19"/>
        <v>835.1610698387351</v>
      </c>
      <c r="M208" s="52">
        <f t="shared" si="20"/>
        <v>684.89485963892162</v>
      </c>
      <c r="N208" s="52">
        <f t="shared" si="21"/>
        <v>187334.70999221574</v>
      </c>
      <c r="O208" s="52">
        <f t="shared" si="22"/>
        <v>181803.46816720703</v>
      </c>
    </row>
    <row r="209" spans="10:15" x14ac:dyDescent="0.2">
      <c r="J209" s="54">
        <f t="shared" si="17"/>
        <v>202</v>
      </c>
      <c r="K209" s="55">
        <f t="shared" si="18"/>
        <v>1520.0559294776567</v>
      </c>
      <c r="L209" s="52">
        <f t="shared" si="19"/>
        <v>838.29292385063036</v>
      </c>
      <c r="M209" s="52">
        <f t="shared" si="20"/>
        <v>681.76300562702636</v>
      </c>
      <c r="N209" s="52">
        <f t="shared" si="21"/>
        <v>188016.47299784276</v>
      </c>
      <c r="O209" s="52">
        <f t="shared" si="22"/>
        <v>180965.17524335641</v>
      </c>
    </row>
    <row r="210" spans="10:15" x14ac:dyDescent="0.2">
      <c r="J210" s="54">
        <f t="shared" si="17"/>
        <v>203</v>
      </c>
      <c r="K210" s="55">
        <f t="shared" si="18"/>
        <v>1520.0559294776567</v>
      </c>
      <c r="L210" s="52">
        <f t="shared" si="19"/>
        <v>841.43652231507019</v>
      </c>
      <c r="M210" s="52">
        <f t="shared" si="20"/>
        <v>678.61940716258653</v>
      </c>
      <c r="N210" s="52">
        <f t="shared" si="21"/>
        <v>188695.09240500536</v>
      </c>
      <c r="O210" s="52">
        <f t="shared" si="22"/>
        <v>180123.73872104133</v>
      </c>
    </row>
    <row r="211" spans="10:15" x14ac:dyDescent="0.2">
      <c r="J211" s="54">
        <f t="shared" si="17"/>
        <v>204</v>
      </c>
      <c r="K211" s="55">
        <f t="shared" si="18"/>
        <v>1520.0559294776567</v>
      </c>
      <c r="L211" s="52">
        <f t="shared" si="19"/>
        <v>844.59190927375175</v>
      </c>
      <c r="M211" s="52">
        <f t="shared" si="20"/>
        <v>675.46402020390497</v>
      </c>
      <c r="N211" s="52">
        <f t="shared" si="21"/>
        <v>189370.55642520927</v>
      </c>
      <c r="O211" s="52">
        <f t="shared" si="22"/>
        <v>179279.14681176757</v>
      </c>
    </row>
    <row r="212" spans="10:15" x14ac:dyDescent="0.2">
      <c r="J212" s="54">
        <f t="shared" si="17"/>
        <v>205</v>
      </c>
      <c r="K212" s="55">
        <f t="shared" si="18"/>
        <v>1520.0559294776567</v>
      </c>
      <c r="L212" s="52">
        <f t="shared" si="19"/>
        <v>847.75912893352836</v>
      </c>
      <c r="M212" s="52">
        <f t="shared" si="20"/>
        <v>672.29680054412836</v>
      </c>
      <c r="N212" s="52">
        <f t="shared" si="21"/>
        <v>190042.85322575341</v>
      </c>
      <c r="O212" s="52">
        <f t="shared" si="22"/>
        <v>178431.38768283403</v>
      </c>
    </row>
    <row r="213" spans="10:15" x14ac:dyDescent="0.2">
      <c r="J213" s="54">
        <f t="shared" si="17"/>
        <v>206</v>
      </c>
      <c r="K213" s="55">
        <f t="shared" si="18"/>
        <v>1520.0559294776567</v>
      </c>
      <c r="L213" s="52">
        <f t="shared" si="19"/>
        <v>850.93822566702909</v>
      </c>
      <c r="M213" s="52">
        <f t="shared" si="20"/>
        <v>669.11770381062763</v>
      </c>
      <c r="N213" s="52">
        <f t="shared" si="21"/>
        <v>190711.97092956404</v>
      </c>
      <c r="O213" s="52">
        <f t="shared" si="22"/>
        <v>177580.44945716701</v>
      </c>
    </row>
    <row r="214" spans="10:15" x14ac:dyDescent="0.2">
      <c r="J214" s="54">
        <f t="shared" si="17"/>
        <v>207</v>
      </c>
      <c r="K214" s="55">
        <f t="shared" si="18"/>
        <v>1520.0559294776567</v>
      </c>
      <c r="L214" s="52">
        <f t="shared" si="19"/>
        <v>854.12924401328041</v>
      </c>
      <c r="M214" s="52">
        <f t="shared" si="20"/>
        <v>665.92668546437631</v>
      </c>
      <c r="N214" s="52">
        <f t="shared" si="21"/>
        <v>191377.8976150284</v>
      </c>
      <c r="O214" s="52">
        <f t="shared" si="22"/>
        <v>176726.32021315373</v>
      </c>
    </row>
    <row r="215" spans="10:15" x14ac:dyDescent="0.2">
      <c r="J215" s="54">
        <f t="shared" si="17"/>
        <v>208</v>
      </c>
      <c r="K215" s="55">
        <f t="shared" si="18"/>
        <v>1520.0559294776567</v>
      </c>
      <c r="L215" s="52">
        <f t="shared" si="19"/>
        <v>857.33222867833024</v>
      </c>
      <c r="M215" s="52">
        <f t="shared" si="20"/>
        <v>662.72370079932648</v>
      </c>
      <c r="N215" s="52">
        <f t="shared" si="21"/>
        <v>192040.62131582774</v>
      </c>
      <c r="O215" s="52">
        <f t="shared" si="22"/>
        <v>175868.98798447539</v>
      </c>
    </row>
    <row r="216" spans="10:15" x14ac:dyDescent="0.2">
      <c r="J216" s="54">
        <f t="shared" si="17"/>
        <v>209</v>
      </c>
      <c r="K216" s="55">
        <f t="shared" si="18"/>
        <v>1520.0559294776567</v>
      </c>
      <c r="L216" s="52">
        <f t="shared" si="19"/>
        <v>860.54722453587408</v>
      </c>
      <c r="M216" s="52">
        <f t="shared" si="20"/>
        <v>659.50870494178264</v>
      </c>
      <c r="N216" s="52">
        <f t="shared" si="21"/>
        <v>192700.13002076952</v>
      </c>
      <c r="O216" s="52">
        <f t="shared" si="22"/>
        <v>175008.44075993952</v>
      </c>
    </row>
    <row r="217" spans="10:15" x14ac:dyDescent="0.2">
      <c r="J217" s="54">
        <f t="shared" si="17"/>
        <v>210</v>
      </c>
      <c r="K217" s="55">
        <f t="shared" si="18"/>
        <v>1520.0559294776567</v>
      </c>
      <c r="L217" s="52">
        <f t="shared" si="19"/>
        <v>863.77427662788352</v>
      </c>
      <c r="M217" s="52">
        <f t="shared" si="20"/>
        <v>656.2816528497732</v>
      </c>
      <c r="N217" s="52">
        <f t="shared" si="21"/>
        <v>193356.4116736193</v>
      </c>
      <c r="O217" s="52">
        <f t="shared" si="22"/>
        <v>174144.66648331162</v>
      </c>
    </row>
    <row r="218" spans="10:15" x14ac:dyDescent="0.2">
      <c r="J218" s="54">
        <f t="shared" si="17"/>
        <v>211</v>
      </c>
      <c r="K218" s="55">
        <f t="shared" si="18"/>
        <v>1520.0559294776567</v>
      </c>
      <c r="L218" s="52">
        <f t="shared" si="19"/>
        <v>867.01343016523811</v>
      </c>
      <c r="M218" s="52">
        <f t="shared" si="20"/>
        <v>653.04249931241861</v>
      </c>
      <c r="N218" s="52">
        <f t="shared" si="21"/>
        <v>194009.45417293173</v>
      </c>
      <c r="O218" s="52">
        <f t="shared" si="22"/>
        <v>173277.65305314638</v>
      </c>
    </row>
    <row r="219" spans="10:15" x14ac:dyDescent="0.2">
      <c r="J219" s="54">
        <f t="shared" si="17"/>
        <v>212</v>
      </c>
      <c r="K219" s="55">
        <f t="shared" si="18"/>
        <v>1520.0559294776567</v>
      </c>
      <c r="L219" s="52">
        <f t="shared" si="19"/>
        <v>870.26473052835786</v>
      </c>
      <c r="M219" s="52">
        <f t="shared" si="20"/>
        <v>649.79119894929886</v>
      </c>
      <c r="N219" s="52">
        <f t="shared" si="21"/>
        <v>194659.24537188103</v>
      </c>
      <c r="O219" s="52">
        <f t="shared" si="22"/>
        <v>172407.38832261803</v>
      </c>
    </row>
    <row r="220" spans="10:15" x14ac:dyDescent="0.2">
      <c r="J220" s="54">
        <f t="shared" si="17"/>
        <v>213</v>
      </c>
      <c r="K220" s="55">
        <f t="shared" si="18"/>
        <v>1520.0559294776567</v>
      </c>
      <c r="L220" s="52">
        <f t="shared" si="19"/>
        <v>873.52822326783917</v>
      </c>
      <c r="M220" s="52">
        <f t="shared" si="20"/>
        <v>646.52770620981755</v>
      </c>
      <c r="N220" s="52">
        <f t="shared" si="21"/>
        <v>195305.77307809086</v>
      </c>
      <c r="O220" s="52">
        <f t="shared" si="22"/>
        <v>171533.86009935019</v>
      </c>
    </row>
    <row r="221" spans="10:15" x14ac:dyDescent="0.2">
      <c r="J221" s="54">
        <f t="shared" si="17"/>
        <v>214</v>
      </c>
      <c r="K221" s="55">
        <f t="shared" si="18"/>
        <v>1520.0559294776567</v>
      </c>
      <c r="L221" s="52">
        <f t="shared" si="19"/>
        <v>876.80395410509357</v>
      </c>
      <c r="M221" s="52">
        <f t="shared" si="20"/>
        <v>643.25197537256315</v>
      </c>
      <c r="N221" s="52">
        <f t="shared" si="21"/>
        <v>195949.02505346341</v>
      </c>
      <c r="O221" s="52">
        <f t="shared" si="22"/>
        <v>170657.05614524509</v>
      </c>
    </row>
    <row r="222" spans="10:15" x14ac:dyDescent="0.2">
      <c r="J222" s="54">
        <f t="shared" si="17"/>
        <v>215</v>
      </c>
      <c r="K222" s="55">
        <f t="shared" si="18"/>
        <v>1520.0559294776567</v>
      </c>
      <c r="L222" s="52">
        <f t="shared" si="19"/>
        <v>880.0919689329877</v>
      </c>
      <c r="M222" s="52">
        <f t="shared" si="20"/>
        <v>639.96396054466902</v>
      </c>
      <c r="N222" s="52">
        <f t="shared" si="21"/>
        <v>196588.98901400808</v>
      </c>
      <c r="O222" s="52">
        <f t="shared" si="22"/>
        <v>169776.96417631212</v>
      </c>
    </row>
    <row r="223" spans="10:15" x14ac:dyDescent="0.2">
      <c r="J223" s="54">
        <f t="shared" si="17"/>
        <v>216</v>
      </c>
      <c r="K223" s="55">
        <f t="shared" si="18"/>
        <v>1520.0559294776567</v>
      </c>
      <c r="L223" s="52">
        <f t="shared" si="19"/>
        <v>883.39231381648631</v>
      </c>
      <c r="M223" s="52">
        <f t="shared" si="20"/>
        <v>636.66361566117041</v>
      </c>
      <c r="N223" s="52">
        <f t="shared" si="21"/>
        <v>197225.65262966926</v>
      </c>
      <c r="O223" s="52">
        <f t="shared" si="22"/>
        <v>168893.57186249562</v>
      </c>
    </row>
    <row r="224" spans="10:15" x14ac:dyDescent="0.2">
      <c r="J224" s="54">
        <f t="shared" si="17"/>
        <v>217</v>
      </c>
      <c r="K224" s="55">
        <f t="shared" si="18"/>
        <v>1520.0559294776567</v>
      </c>
      <c r="L224" s="52">
        <f t="shared" si="19"/>
        <v>886.70503499329811</v>
      </c>
      <c r="M224" s="52">
        <f t="shared" si="20"/>
        <v>633.35089448435861</v>
      </c>
      <c r="N224" s="52">
        <f t="shared" si="21"/>
        <v>197859.00352415361</v>
      </c>
      <c r="O224" s="52">
        <f t="shared" si="22"/>
        <v>168006.86682750232</v>
      </c>
    </row>
    <row r="225" spans="10:15" x14ac:dyDescent="0.2">
      <c r="J225" s="54">
        <f t="shared" si="17"/>
        <v>218</v>
      </c>
      <c r="K225" s="55">
        <f t="shared" si="18"/>
        <v>1520.0559294776567</v>
      </c>
      <c r="L225" s="52">
        <f t="shared" si="19"/>
        <v>890.03017887452302</v>
      </c>
      <c r="M225" s="52">
        <f t="shared" si="20"/>
        <v>630.0257506031337</v>
      </c>
      <c r="N225" s="52">
        <f t="shared" si="21"/>
        <v>198489.02927475673</v>
      </c>
      <c r="O225" s="52">
        <f t="shared" si="22"/>
        <v>167116.8366486278</v>
      </c>
    </row>
    <row r="226" spans="10:15" x14ac:dyDescent="0.2">
      <c r="J226" s="54">
        <f t="shared" si="17"/>
        <v>219</v>
      </c>
      <c r="K226" s="55">
        <f t="shared" si="18"/>
        <v>1520.0559294776567</v>
      </c>
      <c r="L226" s="52">
        <f t="shared" si="19"/>
        <v>893.36779204530251</v>
      </c>
      <c r="M226" s="52">
        <f t="shared" si="20"/>
        <v>626.68813743235421</v>
      </c>
      <c r="N226" s="52">
        <f t="shared" si="21"/>
        <v>199115.71741218909</v>
      </c>
      <c r="O226" s="52">
        <f t="shared" si="22"/>
        <v>166223.46885658251</v>
      </c>
    </row>
    <row r="227" spans="10:15" x14ac:dyDescent="0.2">
      <c r="J227" s="54">
        <f t="shared" si="17"/>
        <v>220</v>
      </c>
      <c r="K227" s="55">
        <f t="shared" si="18"/>
        <v>1520.0559294776567</v>
      </c>
      <c r="L227" s="52">
        <f t="shared" si="19"/>
        <v>896.71792126547234</v>
      </c>
      <c r="M227" s="52">
        <f t="shared" si="20"/>
        <v>623.33800821218438</v>
      </c>
      <c r="N227" s="52">
        <f t="shared" si="21"/>
        <v>199739.05542040127</v>
      </c>
      <c r="O227" s="52">
        <f t="shared" si="22"/>
        <v>165326.75093531705</v>
      </c>
    </row>
    <row r="228" spans="10:15" x14ac:dyDescent="0.2">
      <c r="J228" s="54">
        <f t="shared" si="17"/>
        <v>221</v>
      </c>
      <c r="K228" s="55">
        <f t="shared" si="18"/>
        <v>1520.0559294776567</v>
      </c>
      <c r="L228" s="52">
        <f t="shared" si="19"/>
        <v>900.08061347021783</v>
      </c>
      <c r="M228" s="52">
        <f t="shared" si="20"/>
        <v>619.97531600743889</v>
      </c>
      <c r="N228" s="52">
        <f t="shared" si="21"/>
        <v>200359.03073640872</v>
      </c>
      <c r="O228" s="52">
        <f t="shared" si="22"/>
        <v>164426.67032184682</v>
      </c>
    </row>
    <row r="229" spans="10:15" x14ac:dyDescent="0.2">
      <c r="J229" s="54">
        <f t="shared" si="17"/>
        <v>222</v>
      </c>
      <c r="K229" s="55">
        <f t="shared" si="18"/>
        <v>1520.0559294776567</v>
      </c>
      <c r="L229" s="52">
        <f t="shared" si="19"/>
        <v>903.45591577073117</v>
      </c>
      <c r="M229" s="52">
        <f t="shared" si="20"/>
        <v>616.60001370692555</v>
      </c>
      <c r="N229" s="52">
        <f t="shared" si="21"/>
        <v>200975.63075011564</v>
      </c>
      <c r="O229" s="52">
        <f t="shared" si="22"/>
        <v>163523.21440607609</v>
      </c>
    </row>
    <row r="230" spans="10:15" x14ac:dyDescent="0.2">
      <c r="J230" s="54">
        <f t="shared" ref="J230:J293" si="23">J229+1</f>
        <v>223</v>
      </c>
      <c r="K230" s="55">
        <f t="shared" si="18"/>
        <v>1520.0559294776567</v>
      </c>
      <c r="L230" s="52">
        <f t="shared" si="19"/>
        <v>906.84387545487141</v>
      </c>
      <c r="M230" s="52">
        <f t="shared" si="20"/>
        <v>613.21205402278531</v>
      </c>
      <c r="N230" s="52">
        <f t="shared" si="21"/>
        <v>201588.84280413843</v>
      </c>
      <c r="O230" s="52">
        <f t="shared" si="22"/>
        <v>162616.37053062121</v>
      </c>
    </row>
    <row r="231" spans="10:15" x14ac:dyDescent="0.2">
      <c r="J231" s="54">
        <f t="shared" si="23"/>
        <v>224</v>
      </c>
      <c r="K231" s="55">
        <f t="shared" si="18"/>
        <v>1520.0559294776567</v>
      </c>
      <c r="L231" s="52">
        <f t="shared" si="19"/>
        <v>910.24453998782724</v>
      </c>
      <c r="M231" s="52">
        <f t="shared" si="20"/>
        <v>609.81138948982948</v>
      </c>
      <c r="N231" s="52">
        <f t="shared" si="21"/>
        <v>202198.65419362826</v>
      </c>
      <c r="O231" s="52">
        <f t="shared" si="22"/>
        <v>161706.12599063339</v>
      </c>
    </row>
    <row r="232" spans="10:15" x14ac:dyDescent="0.2">
      <c r="J232" s="54">
        <f t="shared" si="23"/>
        <v>225</v>
      </c>
      <c r="K232" s="55">
        <f t="shared" si="18"/>
        <v>1520.0559294776567</v>
      </c>
      <c r="L232" s="52">
        <f t="shared" si="19"/>
        <v>913.65795701278159</v>
      </c>
      <c r="M232" s="52">
        <f t="shared" si="20"/>
        <v>606.39797246487512</v>
      </c>
      <c r="N232" s="52">
        <f t="shared" si="21"/>
        <v>202805.05216609314</v>
      </c>
      <c r="O232" s="52">
        <f t="shared" si="22"/>
        <v>160792.46803362059</v>
      </c>
    </row>
    <row r="233" spans="10:15" x14ac:dyDescent="0.2">
      <c r="J233" s="54">
        <f t="shared" si="23"/>
        <v>226</v>
      </c>
      <c r="K233" s="55">
        <f t="shared" si="18"/>
        <v>1520.0559294776567</v>
      </c>
      <c r="L233" s="52">
        <f t="shared" si="19"/>
        <v>917.08417435157946</v>
      </c>
      <c r="M233" s="52">
        <f t="shared" si="20"/>
        <v>602.97175512607726</v>
      </c>
      <c r="N233" s="52">
        <f t="shared" si="21"/>
        <v>203408.02392121922</v>
      </c>
      <c r="O233" s="52">
        <f t="shared" si="22"/>
        <v>159875.383859269</v>
      </c>
    </row>
    <row r="234" spans="10:15" x14ac:dyDescent="0.2">
      <c r="J234" s="54">
        <f t="shared" si="23"/>
        <v>227</v>
      </c>
      <c r="K234" s="55">
        <f t="shared" si="18"/>
        <v>1520.0559294776567</v>
      </c>
      <c r="L234" s="52">
        <f t="shared" si="19"/>
        <v>920.52324000539795</v>
      </c>
      <c r="M234" s="52">
        <f t="shared" si="20"/>
        <v>599.53268947225877</v>
      </c>
      <c r="N234" s="52">
        <f t="shared" si="21"/>
        <v>204007.55661069148</v>
      </c>
      <c r="O234" s="52">
        <f t="shared" si="22"/>
        <v>158954.86061926361</v>
      </c>
    </row>
    <row r="235" spans="10:15" x14ac:dyDescent="0.2">
      <c r="J235" s="54">
        <f t="shared" si="23"/>
        <v>228</v>
      </c>
      <c r="K235" s="55">
        <f t="shared" si="18"/>
        <v>1520.0559294776567</v>
      </c>
      <c r="L235" s="52">
        <f t="shared" si="19"/>
        <v>923.97520215541817</v>
      </c>
      <c r="M235" s="52">
        <f t="shared" si="20"/>
        <v>596.08072732223854</v>
      </c>
      <c r="N235" s="52">
        <f t="shared" si="21"/>
        <v>204603.63733801371</v>
      </c>
      <c r="O235" s="52">
        <f t="shared" si="22"/>
        <v>158030.88541710819</v>
      </c>
    </row>
    <row r="236" spans="10:15" x14ac:dyDescent="0.2">
      <c r="J236" s="54">
        <f t="shared" si="23"/>
        <v>229</v>
      </c>
      <c r="K236" s="55">
        <f t="shared" si="18"/>
        <v>1520.0559294776567</v>
      </c>
      <c r="L236" s="52">
        <f t="shared" si="19"/>
        <v>927.44010916350101</v>
      </c>
      <c r="M236" s="52">
        <f t="shared" si="20"/>
        <v>592.61582031415571</v>
      </c>
      <c r="N236" s="52">
        <f t="shared" si="21"/>
        <v>205196.25315832786</v>
      </c>
      <c r="O236" s="52">
        <f t="shared" si="22"/>
        <v>157103.4453079447</v>
      </c>
    </row>
    <row r="237" spans="10:15" x14ac:dyDescent="0.2">
      <c r="J237" s="54">
        <f t="shared" si="23"/>
        <v>230</v>
      </c>
      <c r="K237" s="55">
        <f t="shared" si="18"/>
        <v>1520.0559294776567</v>
      </c>
      <c r="L237" s="52">
        <f t="shared" si="19"/>
        <v>930.91800957286409</v>
      </c>
      <c r="M237" s="52">
        <f t="shared" si="20"/>
        <v>589.13791990479262</v>
      </c>
      <c r="N237" s="52">
        <f t="shared" si="21"/>
        <v>205785.39107823264</v>
      </c>
      <c r="O237" s="52">
        <f t="shared" si="22"/>
        <v>156172.52729837183</v>
      </c>
    </row>
    <row r="238" spans="10:15" x14ac:dyDescent="0.2">
      <c r="J238" s="54">
        <f t="shared" si="23"/>
        <v>231</v>
      </c>
      <c r="K238" s="55">
        <f t="shared" si="18"/>
        <v>1520.0559294776567</v>
      </c>
      <c r="L238" s="52">
        <f t="shared" si="19"/>
        <v>934.40895210876238</v>
      </c>
      <c r="M238" s="52">
        <f t="shared" si="20"/>
        <v>585.64697736889434</v>
      </c>
      <c r="N238" s="52">
        <f t="shared" si="21"/>
        <v>206371.03805560153</v>
      </c>
      <c r="O238" s="52">
        <f t="shared" si="22"/>
        <v>155238.11834626307</v>
      </c>
    </row>
    <row r="239" spans="10:15" x14ac:dyDescent="0.2">
      <c r="J239" s="54">
        <f t="shared" si="23"/>
        <v>232</v>
      </c>
      <c r="K239" s="55">
        <f t="shared" si="18"/>
        <v>1520.0559294776567</v>
      </c>
      <c r="L239" s="52">
        <f t="shared" si="19"/>
        <v>937.91298567917022</v>
      </c>
      <c r="M239" s="52">
        <f t="shared" si="20"/>
        <v>582.1429437984865</v>
      </c>
      <c r="N239" s="52">
        <f t="shared" si="21"/>
        <v>206953.18099940001</v>
      </c>
      <c r="O239" s="52">
        <f t="shared" si="22"/>
        <v>154300.2053605839</v>
      </c>
    </row>
    <row r="240" spans="10:15" x14ac:dyDescent="0.2">
      <c r="J240" s="54">
        <f t="shared" si="23"/>
        <v>233</v>
      </c>
      <c r="K240" s="55">
        <f t="shared" si="18"/>
        <v>1520.0559294776567</v>
      </c>
      <c r="L240" s="52">
        <f t="shared" si="19"/>
        <v>941.43015937546716</v>
      </c>
      <c r="M240" s="52">
        <f t="shared" si="20"/>
        <v>578.62577010218956</v>
      </c>
      <c r="N240" s="52">
        <f t="shared" si="21"/>
        <v>207531.8067695022</v>
      </c>
      <c r="O240" s="52">
        <f t="shared" si="22"/>
        <v>153358.77520120842</v>
      </c>
    </row>
    <row r="241" spans="10:15" x14ac:dyDescent="0.2">
      <c r="J241" s="54">
        <f t="shared" si="23"/>
        <v>234</v>
      </c>
      <c r="K241" s="55">
        <f t="shared" si="18"/>
        <v>1520.0559294776567</v>
      </c>
      <c r="L241" s="52">
        <f t="shared" si="19"/>
        <v>944.96052247312514</v>
      </c>
      <c r="M241" s="52">
        <f t="shared" si="20"/>
        <v>575.09540700453158</v>
      </c>
      <c r="N241" s="52">
        <f t="shared" si="21"/>
        <v>208106.90217650673</v>
      </c>
      <c r="O241" s="52">
        <f t="shared" si="22"/>
        <v>152413.8146787353</v>
      </c>
    </row>
    <row r="242" spans="10:15" x14ac:dyDescent="0.2">
      <c r="J242" s="54">
        <f t="shared" si="23"/>
        <v>235</v>
      </c>
      <c r="K242" s="55">
        <f t="shared" si="18"/>
        <v>1520.0559294776567</v>
      </c>
      <c r="L242" s="52">
        <f t="shared" si="19"/>
        <v>948.50412443239941</v>
      </c>
      <c r="M242" s="52">
        <f t="shared" si="20"/>
        <v>571.55180504525731</v>
      </c>
      <c r="N242" s="52">
        <f t="shared" si="21"/>
        <v>208678.45398155198</v>
      </c>
      <c r="O242" s="52">
        <f t="shared" si="22"/>
        <v>151465.31055430291</v>
      </c>
    </row>
    <row r="243" spans="10:15" x14ac:dyDescent="0.2">
      <c r="J243" s="54">
        <f t="shared" si="23"/>
        <v>236</v>
      </c>
      <c r="K243" s="55">
        <f t="shared" si="18"/>
        <v>1520.0559294776567</v>
      </c>
      <c r="L243" s="52">
        <f t="shared" si="19"/>
        <v>952.06101489902085</v>
      </c>
      <c r="M243" s="52">
        <f t="shared" si="20"/>
        <v>567.99491457863587</v>
      </c>
      <c r="N243" s="52">
        <f t="shared" si="21"/>
        <v>209246.44889613061</v>
      </c>
      <c r="O243" s="52">
        <f t="shared" si="22"/>
        <v>150513.24953940389</v>
      </c>
    </row>
    <row r="244" spans="10:15" x14ac:dyDescent="0.2">
      <c r="J244" s="54">
        <f t="shared" si="23"/>
        <v>237</v>
      </c>
      <c r="K244" s="55">
        <f t="shared" si="18"/>
        <v>1520.0559294776567</v>
      </c>
      <c r="L244" s="52">
        <f t="shared" si="19"/>
        <v>955.6312437048922</v>
      </c>
      <c r="M244" s="52">
        <f t="shared" si="20"/>
        <v>564.42468577276452</v>
      </c>
      <c r="N244" s="52">
        <f t="shared" si="21"/>
        <v>209810.87358190338</v>
      </c>
      <c r="O244" s="52">
        <f t="shared" si="22"/>
        <v>149557.61829569898</v>
      </c>
    </row>
    <row r="245" spans="10:15" x14ac:dyDescent="0.2">
      <c r="J245" s="54">
        <f t="shared" si="23"/>
        <v>238</v>
      </c>
      <c r="K245" s="55">
        <f t="shared" si="18"/>
        <v>1520.0559294776567</v>
      </c>
      <c r="L245" s="52">
        <f t="shared" si="19"/>
        <v>959.21486086878554</v>
      </c>
      <c r="M245" s="52">
        <f t="shared" si="20"/>
        <v>560.84106860887118</v>
      </c>
      <c r="N245" s="52">
        <f t="shared" si="21"/>
        <v>210371.71465051224</v>
      </c>
      <c r="O245" s="52">
        <f t="shared" si="22"/>
        <v>148598.40343483019</v>
      </c>
    </row>
    <row r="246" spans="10:15" x14ac:dyDescent="0.2">
      <c r="J246" s="54">
        <f t="shared" si="23"/>
        <v>239</v>
      </c>
      <c r="K246" s="55">
        <f t="shared" si="18"/>
        <v>1520.0559294776567</v>
      </c>
      <c r="L246" s="52">
        <f t="shared" si="19"/>
        <v>962.81191659704348</v>
      </c>
      <c r="M246" s="52">
        <f t="shared" si="20"/>
        <v>557.24401288061324</v>
      </c>
      <c r="N246" s="52">
        <f t="shared" si="21"/>
        <v>210928.95866339284</v>
      </c>
      <c r="O246" s="52">
        <f t="shared" si="22"/>
        <v>147635.59151823315</v>
      </c>
    </row>
    <row r="247" spans="10:15" x14ac:dyDescent="0.2">
      <c r="J247" s="54">
        <f t="shared" si="23"/>
        <v>240</v>
      </c>
      <c r="K247" s="55">
        <f t="shared" si="18"/>
        <v>1520.0559294776567</v>
      </c>
      <c r="L247" s="52">
        <f t="shared" si="19"/>
        <v>966.42246128428246</v>
      </c>
      <c r="M247" s="52">
        <f t="shared" si="20"/>
        <v>553.63346819337426</v>
      </c>
      <c r="N247" s="52">
        <f t="shared" si="21"/>
        <v>211482.59213158622</v>
      </c>
      <c r="O247" s="52">
        <f t="shared" si="22"/>
        <v>146669.16905694886</v>
      </c>
    </row>
    <row r="248" spans="10:15" x14ac:dyDescent="0.2">
      <c r="J248" s="54">
        <f t="shared" si="23"/>
        <v>241</v>
      </c>
      <c r="K248" s="55">
        <f t="shared" si="18"/>
        <v>1520.0559294776567</v>
      </c>
      <c r="L248" s="52">
        <f t="shared" si="19"/>
        <v>970.04654551409851</v>
      </c>
      <c r="M248" s="52">
        <f t="shared" si="20"/>
        <v>550.00938396355821</v>
      </c>
      <c r="N248" s="52">
        <f t="shared" si="21"/>
        <v>212032.60151554979</v>
      </c>
      <c r="O248" s="52">
        <f t="shared" si="22"/>
        <v>145699.12251143475</v>
      </c>
    </row>
    <row r="249" spans="10:15" x14ac:dyDescent="0.2">
      <c r="J249" s="54">
        <f t="shared" si="23"/>
        <v>242</v>
      </c>
      <c r="K249" s="55">
        <f t="shared" si="18"/>
        <v>1520.0559294776567</v>
      </c>
      <c r="L249" s="52">
        <f t="shared" si="19"/>
        <v>973.68422005977641</v>
      </c>
      <c r="M249" s="52">
        <f t="shared" si="20"/>
        <v>546.37170941788031</v>
      </c>
      <c r="N249" s="52">
        <f t="shared" si="21"/>
        <v>212578.97322496766</v>
      </c>
      <c r="O249" s="52">
        <f t="shared" si="22"/>
        <v>144725.43829137497</v>
      </c>
    </row>
    <row r="250" spans="10:15" x14ac:dyDescent="0.2">
      <c r="J250" s="54">
        <f t="shared" si="23"/>
        <v>243</v>
      </c>
      <c r="K250" s="55">
        <f t="shared" si="18"/>
        <v>1520.0559294776567</v>
      </c>
      <c r="L250" s="52">
        <f t="shared" si="19"/>
        <v>977.33553588500058</v>
      </c>
      <c r="M250" s="52">
        <f t="shared" si="20"/>
        <v>542.72039359265614</v>
      </c>
      <c r="N250" s="52">
        <f t="shared" si="21"/>
        <v>213121.69361856033</v>
      </c>
      <c r="O250" s="52">
        <f t="shared" si="22"/>
        <v>143748.10275548996</v>
      </c>
    </row>
    <row r="251" spans="10:15" x14ac:dyDescent="0.2">
      <c r="J251" s="54">
        <f t="shared" si="23"/>
        <v>244</v>
      </c>
      <c r="K251" s="55">
        <f t="shared" si="18"/>
        <v>1520.0559294776567</v>
      </c>
      <c r="L251" s="52">
        <f t="shared" si="19"/>
        <v>981.0005441445694</v>
      </c>
      <c r="M251" s="52">
        <f t="shared" si="20"/>
        <v>539.05538533308732</v>
      </c>
      <c r="N251" s="52">
        <f t="shared" si="21"/>
        <v>213660.7490038934</v>
      </c>
      <c r="O251" s="52">
        <f t="shared" si="22"/>
        <v>142767.10221134539</v>
      </c>
    </row>
    <row r="252" spans="10:15" x14ac:dyDescent="0.2">
      <c r="J252" s="54">
        <f t="shared" si="23"/>
        <v>245</v>
      </c>
      <c r="K252" s="55">
        <f t="shared" si="18"/>
        <v>1520.0559294776567</v>
      </c>
      <c r="L252" s="52">
        <f t="shared" si="19"/>
        <v>984.67929618511153</v>
      </c>
      <c r="M252" s="52">
        <f t="shared" si="20"/>
        <v>535.37663329254519</v>
      </c>
      <c r="N252" s="52">
        <f t="shared" si="21"/>
        <v>214196.12563718596</v>
      </c>
      <c r="O252" s="52">
        <f t="shared" si="22"/>
        <v>141782.42291516028</v>
      </c>
    </row>
    <row r="253" spans="10:15" x14ac:dyDescent="0.2">
      <c r="J253" s="54">
        <f t="shared" si="23"/>
        <v>246</v>
      </c>
      <c r="K253" s="55">
        <f t="shared" si="18"/>
        <v>1520.0559294776567</v>
      </c>
      <c r="L253" s="52">
        <f t="shared" si="19"/>
        <v>988.37184354580575</v>
      </c>
      <c r="M253" s="52">
        <f t="shared" si="20"/>
        <v>531.68408593185097</v>
      </c>
      <c r="N253" s="52">
        <f t="shared" si="21"/>
        <v>214727.80972311783</v>
      </c>
      <c r="O253" s="52">
        <f t="shared" si="22"/>
        <v>140794.05107161446</v>
      </c>
    </row>
    <row r="254" spans="10:15" x14ac:dyDescent="0.2">
      <c r="J254" s="54">
        <f t="shared" si="23"/>
        <v>247</v>
      </c>
      <c r="K254" s="55">
        <f t="shared" si="18"/>
        <v>1520.0559294776567</v>
      </c>
      <c r="L254" s="52">
        <f t="shared" si="19"/>
        <v>992.07823795910247</v>
      </c>
      <c r="M254" s="52">
        <f t="shared" si="20"/>
        <v>527.97769151855425</v>
      </c>
      <c r="N254" s="52">
        <f t="shared" si="21"/>
        <v>215255.78741463638</v>
      </c>
      <c r="O254" s="52">
        <f t="shared" si="22"/>
        <v>139801.97283365537</v>
      </c>
    </row>
    <row r="255" spans="10:15" x14ac:dyDescent="0.2">
      <c r="J255" s="54">
        <f t="shared" si="23"/>
        <v>248</v>
      </c>
      <c r="K255" s="55">
        <f t="shared" si="18"/>
        <v>1520.0559294776567</v>
      </c>
      <c r="L255" s="52">
        <f t="shared" si="19"/>
        <v>995.79853135144913</v>
      </c>
      <c r="M255" s="52">
        <f t="shared" si="20"/>
        <v>524.25739812620759</v>
      </c>
      <c r="N255" s="52">
        <f t="shared" si="21"/>
        <v>215780.04481276259</v>
      </c>
      <c r="O255" s="52">
        <f t="shared" si="22"/>
        <v>138806.17430230393</v>
      </c>
    </row>
    <row r="256" spans="10:15" x14ac:dyDescent="0.2">
      <c r="J256" s="54">
        <f t="shared" si="23"/>
        <v>249</v>
      </c>
      <c r="K256" s="55">
        <f t="shared" si="18"/>
        <v>1520.0559294776567</v>
      </c>
      <c r="L256" s="52">
        <f t="shared" si="19"/>
        <v>999.53277584401701</v>
      </c>
      <c r="M256" s="52">
        <f t="shared" si="20"/>
        <v>520.52315363363971</v>
      </c>
      <c r="N256" s="52">
        <f t="shared" si="21"/>
        <v>216300.56796639622</v>
      </c>
      <c r="O256" s="52">
        <f t="shared" si="22"/>
        <v>137806.64152645992</v>
      </c>
    </row>
    <row r="257" spans="10:15" x14ac:dyDescent="0.2">
      <c r="J257" s="54">
        <f t="shared" si="23"/>
        <v>250</v>
      </c>
      <c r="K257" s="55">
        <f t="shared" si="18"/>
        <v>1520.0559294776567</v>
      </c>
      <c r="L257" s="52">
        <f t="shared" si="19"/>
        <v>1003.281023753432</v>
      </c>
      <c r="M257" s="52">
        <f t="shared" si="20"/>
        <v>516.77490572422471</v>
      </c>
      <c r="N257" s="52">
        <f t="shared" si="21"/>
        <v>216817.34287212044</v>
      </c>
      <c r="O257" s="52">
        <f t="shared" si="22"/>
        <v>136803.36050270649</v>
      </c>
    </row>
    <row r="258" spans="10:15" x14ac:dyDescent="0.2">
      <c r="J258" s="54">
        <f t="shared" si="23"/>
        <v>251</v>
      </c>
      <c r="K258" s="55">
        <f t="shared" si="18"/>
        <v>1520.0559294776567</v>
      </c>
      <c r="L258" s="52">
        <f t="shared" si="19"/>
        <v>1007.0433275925074</v>
      </c>
      <c r="M258" s="52">
        <f t="shared" si="20"/>
        <v>513.01260188514937</v>
      </c>
      <c r="N258" s="52">
        <f t="shared" si="21"/>
        <v>217330.3554740056</v>
      </c>
      <c r="O258" s="52">
        <f t="shared" si="22"/>
        <v>135796.31717511397</v>
      </c>
    </row>
    <row r="259" spans="10:15" x14ac:dyDescent="0.2">
      <c r="J259" s="54">
        <f t="shared" si="23"/>
        <v>252</v>
      </c>
      <c r="K259" s="55">
        <f t="shared" si="18"/>
        <v>1520.0559294776567</v>
      </c>
      <c r="L259" s="52">
        <f t="shared" si="19"/>
        <v>1010.8197400709794</v>
      </c>
      <c r="M259" s="52">
        <f t="shared" si="20"/>
        <v>509.2361894066774</v>
      </c>
      <c r="N259" s="52">
        <f t="shared" si="21"/>
        <v>217839.59166341228</v>
      </c>
      <c r="O259" s="52">
        <f t="shared" si="22"/>
        <v>134785.49743504298</v>
      </c>
    </row>
    <row r="260" spans="10:15" x14ac:dyDescent="0.2">
      <c r="J260" s="54">
        <f t="shared" si="23"/>
        <v>253</v>
      </c>
      <c r="K260" s="55">
        <f t="shared" si="18"/>
        <v>1520.0559294776567</v>
      </c>
      <c r="L260" s="52">
        <f t="shared" si="19"/>
        <v>1014.6103140962455</v>
      </c>
      <c r="M260" s="52">
        <f t="shared" si="20"/>
        <v>505.44561538141119</v>
      </c>
      <c r="N260" s="52">
        <f t="shared" si="21"/>
        <v>218345.03727879369</v>
      </c>
      <c r="O260" s="52">
        <f t="shared" si="22"/>
        <v>133770.88712094675</v>
      </c>
    </row>
    <row r="261" spans="10:15" x14ac:dyDescent="0.2">
      <c r="J261" s="54">
        <f t="shared" si="23"/>
        <v>254</v>
      </c>
      <c r="K261" s="55">
        <f t="shared" si="18"/>
        <v>1520.0559294776567</v>
      </c>
      <c r="L261" s="52">
        <f t="shared" si="19"/>
        <v>1018.4151027741065</v>
      </c>
      <c r="M261" s="52">
        <f t="shared" si="20"/>
        <v>501.64082670355026</v>
      </c>
      <c r="N261" s="52">
        <f t="shared" si="21"/>
        <v>218846.67810549724</v>
      </c>
      <c r="O261" s="52">
        <f t="shared" si="22"/>
        <v>132752.47201817264</v>
      </c>
    </row>
    <row r="262" spans="10:15" x14ac:dyDescent="0.2">
      <c r="J262" s="54">
        <f t="shared" si="23"/>
        <v>255</v>
      </c>
      <c r="K262" s="55">
        <f t="shared" si="18"/>
        <v>1520.0559294776567</v>
      </c>
      <c r="L262" s="52">
        <f t="shared" si="19"/>
        <v>1022.2341594095094</v>
      </c>
      <c r="M262" s="52">
        <f t="shared" si="20"/>
        <v>497.82177006814737</v>
      </c>
      <c r="N262" s="52">
        <f t="shared" si="21"/>
        <v>219344.49987556538</v>
      </c>
      <c r="O262" s="52">
        <f t="shared" si="22"/>
        <v>131730.23785876314</v>
      </c>
    </row>
    <row r="263" spans="10:15" x14ac:dyDescent="0.2">
      <c r="J263" s="54">
        <f t="shared" si="23"/>
        <v>256</v>
      </c>
      <c r="K263" s="55">
        <f t="shared" si="18"/>
        <v>1520.0559294776567</v>
      </c>
      <c r="L263" s="52">
        <f t="shared" si="19"/>
        <v>1026.0675375072949</v>
      </c>
      <c r="M263" s="52">
        <f t="shared" si="20"/>
        <v>493.98839197036176</v>
      </c>
      <c r="N263" s="52">
        <f t="shared" si="21"/>
        <v>219838.48826753575</v>
      </c>
      <c r="O263" s="52">
        <f t="shared" si="22"/>
        <v>130704.17032125585</v>
      </c>
    </row>
    <row r="264" spans="10:15" x14ac:dyDescent="0.2">
      <c r="J264" s="54">
        <f t="shared" si="23"/>
        <v>257</v>
      </c>
      <c r="K264" s="55">
        <f t="shared" ref="K264:K327" si="24">IF(($C$9+1&gt;J264), $C$12, 0)</f>
        <v>1520.0559294776567</v>
      </c>
      <c r="L264" s="52">
        <f t="shared" ref="L264:L327" si="25">K264-M264</f>
        <v>1029.9152907729472</v>
      </c>
      <c r="M264" s="52">
        <f t="shared" ref="M264:M327" si="26">O263*$C$10</f>
        <v>490.14063870470943</v>
      </c>
      <c r="N264" s="52">
        <f t="shared" ref="N264:N327" si="27">N263+M264</f>
        <v>220328.62890624045</v>
      </c>
      <c r="O264" s="52">
        <f t="shared" ref="O264:O327" si="28">O263-L264</f>
        <v>129674.25503048291</v>
      </c>
    </row>
    <row r="265" spans="10:15" x14ac:dyDescent="0.2">
      <c r="J265" s="54">
        <f t="shared" si="23"/>
        <v>258</v>
      </c>
      <c r="K265" s="55">
        <f t="shared" si="24"/>
        <v>1520.0559294776567</v>
      </c>
      <c r="L265" s="52">
        <f t="shared" si="25"/>
        <v>1033.7774731133459</v>
      </c>
      <c r="M265" s="52">
        <f t="shared" si="26"/>
        <v>486.2784563643109</v>
      </c>
      <c r="N265" s="52">
        <f t="shared" si="27"/>
        <v>220814.90736260478</v>
      </c>
      <c r="O265" s="52">
        <f t="shared" si="28"/>
        <v>128640.47755736957</v>
      </c>
    </row>
    <row r="266" spans="10:15" x14ac:dyDescent="0.2">
      <c r="J266" s="54">
        <f t="shared" si="23"/>
        <v>259</v>
      </c>
      <c r="K266" s="55">
        <f t="shared" si="24"/>
        <v>1520.0559294776567</v>
      </c>
      <c r="L266" s="52">
        <f t="shared" si="25"/>
        <v>1037.6541386375209</v>
      </c>
      <c r="M266" s="52">
        <f t="shared" si="26"/>
        <v>482.40179084013585</v>
      </c>
      <c r="N266" s="52">
        <f t="shared" si="27"/>
        <v>221297.30915344492</v>
      </c>
      <c r="O266" s="52">
        <f t="shared" si="28"/>
        <v>127602.82341873205</v>
      </c>
    </row>
    <row r="267" spans="10:15" x14ac:dyDescent="0.2">
      <c r="J267" s="54">
        <f t="shared" si="23"/>
        <v>260</v>
      </c>
      <c r="K267" s="55">
        <f t="shared" si="24"/>
        <v>1520.0559294776567</v>
      </c>
      <c r="L267" s="52">
        <f t="shared" si="25"/>
        <v>1041.5453416574114</v>
      </c>
      <c r="M267" s="52">
        <f t="shared" si="26"/>
        <v>478.51058782024518</v>
      </c>
      <c r="N267" s="52">
        <f t="shared" si="27"/>
        <v>221775.81974126518</v>
      </c>
      <c r="O267" s="52">
        <f t="shared" si="28"/>
        <v>126561.27807707463</v>
      </c>
    </row>
    <row r="268" spans="10:15" x14ac:dyDescent="0.2">
      <c r="J268" s="54">
        <f t="shared" si="23"/>
        <v>261</v>
      </c>
      <c r="K268" s="55">
        <f t="shared" si="24"/>
        <v>1520.0559294776567</v>
      </c>
      <c r="L268" s="52">
        <f t="shared" si="25"/>
        <v>1045.4511366886268</v>
      </c>
      <c r="M268" s="52">
        <f t="shared" si="26"/>
        <v>474.60479278902983</v>
      </c>
      <c r="N268" s="52">
        <f t="shared" si="27"/>
        <v>222250.42453405421</v>
      </c>
      <c r="O268" s="52">
        <f t="shared" si="28"/>
        <v>125515.826940386</v>
      </c>
    </row>
    <row r="269" spans="10:15" x14ac:dyDescent="0.2">
      <c r="J269" s="54">
        <f t="shared" si="23"/>
        <v>262</v>
      </c>
      <c r="K269" s="55">
        <f t="shared" si="24"/>
        <v>1520.0559294776567</v>
      </c>
      <c r="L269" s="52">
        <f t="shared" si="25"/>
        <v>1049.3715784512092</v>
      </c>
      <c r="M269" s="52">
        <f t="shared" si="26"/>
        <v>470.68435102644747</v>
      </c>
      <c r="N269" s="52">
        <f t="shared" si="27"/>
        <v>222721.10888508067</v>
      </c>
      <c r="O269" s="52">
        <f t="shared" si="28"/>
        <v>124466.4553619348</v>
      </c>
    </row>
    <row r="270" spans="10:15" x14ac:dyDescent="0.2">
      <c r="J270" s="54">
        <f t="shared" si="23"/>
        <v>263</v>
      </c>
      <c r="K270" s="55">
        <f t="shared" si="24"/>
        <v>1520.0559294776567</v>
      </c>
      <c r="L270" s="52">
        <f t="shared" si="25"/>
        <v>1053.3067218704014</v>
      </c>
      <c r="M270" s="52">
        <f t="shared" si="26"/>
        <v>466.74920760725547</v>
      </c>
      <c r="N270" s="52">
        <f t="shared" si="27"/>
        <v>223187.85809268794</v>
      </c>
      <c r="O270" s="52">
        <f t="shared" si="28"/>
        <v>123413.14864006441</v>
      </c>
    </row>
    <row r="271" spans="10:15" x14ac:dyDescent="0.2">
      <c r="J271" s="54">
        <f t="shared" si="23"/>
        <v>264</v>
      </c>
      <c r="K271" s="55">
        <f t="shared" si="24"/>
        <v>1520.0559294776567</v>
      </c>
      <c r="L271" s="52">
        <f t="shared" si="25"/>
        <v>1057.2566220774152</v>
      </c>
      <c r="M271" s="52">
        <f t="shared" si="26"/>
        <v>462.7993074002415</v>
      </c>
      <c r="N271" s="52">
        <f t="shared" si="27"/>
        <v>223650.65740008818</v>
      </c>
      <c r="O271" s="52">
        <f t="shared" si="28"/>
        <v>122355.89201798699</v>
      </c>
    </row>
    <row r="272" spans="10:15" x14ac:dyDescent="0.2">
      <c r="J272" s="54">
        <f t="shared" si="23"/>
        <v>265</v>
      </c>
      <c r="K272" s="55">
        <f t="shared" si="24"/>
        <v>1520.0559294776567</v>
      </c>
      <c r="L272" s="52">
        <f t="shared" si="25"/>
        <v>1061.2213344102056</v>
      </c>
      <c r="M272" s="52">
        <f t="shared" si="26"/>
        <v>458.83459506745118</v>
      </c>
      <c r="N272" s="52">
        <f t="shared" si="27"/>
        <v>224109.49199515564</v>
      </c>
      <c r="O272" s="52">
        <f t="shared" si="28"/>
        <v>121294.67068357678</v>
      </c>
    </row>
    <row r="273" spans="10:15" x14ac:dyDescent="0.2">
      <c r="J273" s="54">
        <f t="shared" si="23"/>
        <v>266</v>
      </c>
      <c r="K273" s="55">
        <f t="shared" si="24"/>
        <v>1520.0559294776567</v>
      </c>
      <c r="L273" s="52">
        <f t="shared" si="25"/>
        <v>1065.2009144142439</v>
      </c>
      <c r="M273" s="52">
        <f t="shared" si="26"/>
        <v>454.85501506341291</v>
      </c>
      <c r="N273" s="52">
        <f t="shared" si="27"/>
        <v>224564.34701021906</v>
      </c>
      <c r="O273" s="52">
        <f t="shared" si="28"/>
        <v>120229.46976916253</v>
      </c>
    </row>
    <row r="274" spans="10:15" x14ac:dyDescent="0.2">
      <c r="J274" s="54">
        <f t="shared" si="23"/>
        <v>267</v>
      </c>
      <c r="K274" s="55">
        <f t="shared" si="24"/>
        <v>1520.0559294776567</v>
      </c>
      <c r="L274" s="52">
        <f t="shared" si="25"/>
        <v>1069.1954178432973</v>
      </c>
      <c r="M274" s="52">
        <f t="shared" si="26"/>
        <v>450.86051163435951</v>
      </c>
      <c r="N274" s="52">
        <f t="shared" si="27"/>
        <v>225015.20752185342</v>
      </c>
      <c r="O274" s="52">
        <f t="shared" si="28"/>
        <v>119160.27435131924</v>
      </c>
    </row>
    <row r="275" spans="10:15" x14ac:dyDescent="0.2">
      <c r="J275" s="54">
        <f t="shared" si="23"/>
        <v>268</v>
      </c>
      <c r="K275" s="55">
        <f t="shared" si="24"/>
        <v>1520.0559294776567</v>
      </c>
      <c r="L275" s="52">
        <f t="shared" si="25"/>
        <v>1073.2049006602097</v>
      </c>
      <c r="M275" s="52">
        <f t="shared" si="26"/>
        <v>446.85102881744712</v>
      </c>
      <c r="N275" s="52">
        <f t="shared" si="27"/>
        <v>225462.05855067086</v>
      </c>
      <c r="O275" s="52">
        <f t="shared" si="28"/>
        <v>118087.06945065904</v>
      </c>
    </row>
    <row r="276" spans="10:15" x14ac:dyDescent="0.2">
      <c r="J276" s="54">
        <f t="shared" si="23"/>
        <v>269</v>
      </c>
      <c r="K276" s="55">
        <f t="shared" si="24"/>
        <v>1520.0559294776567</v>
      </c>
      <c r="L276" s="52">
        <f t="shared" si="25"/>
        <v>1077.2294190376854</v>
      </c>
      <c r="M276" s="52">
        <f t="shared" si="26"/>
        <v>442.8265104399714</v>
      </c>
      <c r="N276" s="52">
        <f t="shared" si="27"/>
        <v>225904.88506111084</v>
      </c>
      <c r="O276" s="52">
        <f t="shared" si="28"/>
        <v>117009.84003162135</v>
      </c>
    </row>
    <row r="277" spans="10:15" x14ac:dyDescent="0.2">
      <c r="J277" s="54">
        <f t="shared" si="23"/>
        <v>270</v>
      </c>
      <c r="K277" s="55">
        <f t="shared" si="24"/>
        <v>1520.0559294776567</v>
      </c>
      <c r="L277" s="52">
        <f t="shared" si="25"/>
        <v>1081.2690293590767</v>
      </c>
      <c r="M277" s="52">
        <f t="shared" si="26"/>
        <v>438.78690011858004</v>
      </c>
      <c r="N277" s="52">
        <f t="shared" si="27"/>
        <v>226343.67196122941</v>
      </c>
      <c r="O277" s="52">
        <f t="shared" si="28"/>
        <v>115928.57100226228</v>
      </c>
    </row>
    <row r="278" spans="10:15" x14ac:dyDescent="0.2">
      <c r="J278" s="54">
        <f t="shared" si="23"/>
        <v>271</v>
      </c>
      <c r="K278" s="55">
        <f t="shared" si="24"/>
        <v>1520.0559294776567</v>
      </c>
      <c r="L278" s="52">
        <f t="shared" si="25"/>
        <v>1085.3237882191731</v>
      </c>
      <c r="M278" s="52">
        <f t="shared" si="26"/>
        <v>434.73214125848352</v>
      </c>
      <c r="N278" s="52">
        <f t="shared" si="27"/>
        <v>226778.4041024879</v>
      </c>
      <c r="O278" s="52">
        <f t="shared" si="28"/>
        <v>114843.24721404311</v>
      </c>
    </row>
    <row r="279" spans="10:15" x14ac:dyDescent="0.2">
      <c r="J279" s="54">
        <f t="shared" si="23"/>
        <v>272</v>
      </c>
      <c r="K279" s="55">
        <f t="shared" si="24"/>
        <v>1520.0559294776567</v>
      </c>
      <c r="L279" s="52">
        <f t="shared" si="25"/>
        <v>1089.393752424995</v>
      </c>
      <c r="M279" s="52">
        <f t="shared" si="26"/>
        <v>430.6621770526616</v>
      </c>
      <c r="N279" s="52">
        <f t="shared" si="27"/>
        <v>227209.06627954057</v>
      </c>
      <c r="O279" s="52">
        <f t="shared" si="28"/>
        <v>113753.85346161811</v>
      </c>
    </row>
    <row r="280" spans="10:15" x14ac:dyDescent="0.2">
      <c r="J280" s="54">
        <f t="shared" si="23"/>
        <v>273</v>
      </c>
      <c r="K280" s="55">
        <f t="shared" si="24"/>
        <v>1520.0559294776567</v>
      </c>
      <c r="L280" s="52">
        <f t="shared" si="25"/>
        <v>1093.4789789965889</v>
      </c>
      <c r="M280" s="52">
        <f t="shared" si="26"/>
        <v>426.57695048106791</v>
      </c>
      <c r="N280" s="52">
        <f t="shared" si="27"/>
        <v>227635.64323002164</v>
      </c>
      <c r="O280" s="52">
        <f t="shared" si="28"/>
        <v>112660.37448262153</v>
      </c>
    </row>
    <row r="281" spans="10:15" x14ac:dyDescent="0.2">
      <c r="J281" s="54">
        <f t="shared" si="23"/>
        <v>274</v>
      </c>
      <c r="K281" s="55">
        <f t="shared" si="24"/>
        <v>1520.0559294776567</v>
      </c>
      <c r="L281" s="52">
        <f t="shared" si="25"/>
        <v>1097.579525167826</v>
      </c>
      <c r="M281" s="52">
        <f t="shared" si="26"/>
        <v>422.47640430983068</v>
      </c>
      <c r="N281" s="52">
        <f t="shared" si="27"/>
        <v>228058.11963433147</v>
      </c>
      <c r="O281" s="52">
        <f t="shared" si="28"/>
        <v>111562.79495745371</v>
      </c>
    </row>
    <row r="282" spans="10:15" x14ac:dyDescent="0.2">
      <c r="J282" s="54">
        <f t="shared" si="23"/>
        <v>275</v>
      </c>
      <c r="K282" s="55">
        <f t="shared" si="24"/>
        <v>1520.0559294776567</v>
      </c>
      <c r="L282" s="52">
        <f t="shared" si="25"/>
        <v>1101.6954483872053</v>
      </c>
      <c r="M282" s="52">
        <f t="shared" si="26"/>
        <v>418.3604810904514</v>
      </c>
      <c r="N282" s="52">
        <f t="shared" si="27"/>
        <v>228476.48011542193</v>
      </c>
      <c r="O282" s="52">
        <f t="shared" si="28"/>
        <v>110461.09950906649</v>
      </c>
    </row>
    <row r="283" spans="10:15" x14ac:dyDescent="0.2">
      <c r="J283" s="54">
        <f t="shared" si="23"/>
        <v>276</v>
      </c>
      <c r="K283" s="55">
        <f t="shared" si="24"/>
        <v>1520.0559294776567</v>
      </c>
      <c r="L283" s="52">
        <f t="shared" si="25"/>
        <v>1105.8268063186574</v>
      </c>
      <c r="M283" s="52">
        <f t="shared" si="26"/>
        <v>414.22912315899936</v>
      </c>
      <c r="N283" s="52">
        <f t="shared" si="27"/>
        <v>228890.70923858092</v>
      </c>
      <c r="O283" s="52">
        <f t="shared" si="28"/>
        <v>109355.27270274784</v>
      </c>
    </row>
    <row r="284" spans="10:15" x14ac:dyDescent="0.2">
      <c r="J284" s="54">
        <f t="shared" si="23"/>
        <v>277</v>
      </c>
      <c r="K284" s="55">
        <f t="shared" si="24"/>
        <v>1520.0559294776567</v>
      </c>
      <c r="L284" s="52">
        <f t="shared" si="25"/>
        <v>1109.9736568423523</v>
      </c>
      <c r="M284" s="52">
        <f t="shared" si="26"/>
        <v>410.08227263530438</v>
      </c>
      <c r="N284" s="52">
        <f t="shared" si="27"/>
        <v>229300.79151121623</v>
      </c>
      <c r="O284" s="52">
        <f t="shared" si="28"/>
        <v>108245.29904590549</v>
      </c>
    </row>
    <row r="285" spans="10:15" x14ac:dyDescent="0.2">
      <c r="J285" s="54">
        <f t="shared" si="23"/>
        <v>278</v>
      </c>
      <c r="K285" s="55">
        <f t="shared" si="24"/>
        <v>1520.0559294776567</v>
      </c>
      <c r="L285" s="52">
        <f t="shared" si="25"/>
        <v>1114.1360580555111</v>
      </c>
      <c r="M285" s="52">
        <f t="shared" si="26"/>
        <v>405.91987142214555</v>
      </c>
      <c r="N285" s="52">
        <f t="shared" si="27"/>
        <v>229706.71138263837</v>
      </c>
      <c r="O285" s="52">
        <f t="shared" si="28"/>
        <v>107131.16298784998</v>
      </c>
    </row>
    <row r="286" spans="10:15" x14ac:dyDescent="0.2">
      <c r="J286" s="54">
        <f t="shared" si="23"/>
        <v>279</v>
      </c>
      <c r="K286" s="55">
        <f t="shared" si="24"/>
        <v>1520.0559294776567</v>
      </c>
      <c r="L286" s="52">
        <f t="shared" si="25"/>
        <v>1118.3140682732194</v>
      </c>
      <c r="M286" s="52">
        <f t="shared" si="26"/>
        <v>401.74186120443738</v>
      </c>
      <c r="N286" s="52">
        <f t="shared" si="27"/>
        <v>230108.45324384281</v>
      </c>
      <c r="O286" s="52">
        <f t="shared" si="28"/>
        <v>106012.84891957676</v>
      </c>
    </row>
    <row r="287" spans="10:15" x14ac:dyDescent="0.2">
      <c r="J287" s="54">
        <f t="shared" si="23"/>
        <v>280</v>
      </c>
      <c r="K287" s="55">
        <f t="shared" si="24"/>
        <v>1520.0559294776567</v>
      </c>
      <c r="L287" s="52">
        <f t="shared" si="25"/>
        <v>1122.5077460292439</v>
      </c>
      <c r="M287" s="52">
        <f t="shared" si="26"/>
        <v>397.54818344841283</v>
      </c>
      <c r="N287" s="52">
        <f t="shared" si="27"/>
        <v>230506.00142729122</v>
      </c>
      <c r="O287" s="52">
        <f t="shared" si="28"/>
        <v>104890.34117354752</v>
      </c>
    </row>
    <row r="288" spans="10:15" x14ac:dyDescent="0.2">
      <c r="J288" s="54">
        <f t="shared" si="23"/>
        <v>281</v>
      </c>
      <c r="K288" s="55">
        <f t="shared" si="24"/>
        <v>1520.0559294776567</v>
      </c>
      <c r="L288" s="52">
        <f t="shared" si="25"/>
        <v>1126.7171500768536</v>
      </c>
      <c r="M288" s="52">
        <f t="shared" si="26"/>
        <v>393.33877940080322</v>
      </c>
      <c r="N288" s="52">
        <f t="shared" si="27"/>
        <v>230899.34020669202</v>
      </c>
      <c r="O288" s="52">
        <f t="shared" si="28"/>
        <v>103763.62402347066</v>
      </c>
    </row>
    <row r="289" spans="10:15" x14ac:dyDescent="0.2">
      <c r="J289" s="54">
        <f t="shared" si="23"/>
        <v>282</v>
      </c>
      <c r="K289" s="55">
        <f t="shared" si="24"/>
        <v>1520.0559294776567</v>
      </c>
      <c r="L289" s="52">
        <f t="shared" si="25"/>
        <v>1130.9423393896418</v>
      </c>
      <c r="M289" s="52">
        <f t="shared" si="26"/>
        <v>389.11359008801497</v>
      </c>
      <c r="N289" s="52">
        <f t="shared" si="27"/>
        <v>231288.45379678003</v>
      </c>
      <c r="O289" s="52">
        <f t="shared" si="28"/>
        <v>102632.68168408102</v>
      </c>
    </row>
    <row r="290" spans="10:15" x14ac:dyDescent="0.2">
      <c r="J290" s="54">
        <f t="shared" si="23"/>
        <v>283</v>
      </c>
      <c r="K290" s="55">
        <f t="shared" si="24"/>
        <v>1520.0559294776567</v>
      </c>
      <c r="L290" s="52">
        <f t="shared" si="25"/>
        <v>1135.1833731623528</v>
      </c>
      <c r="M290" s="52">
        <f t="shared" si="26"/>
        <v>384.87255631530383</v>
      </c>
      <c r="N290" s="52">
        <f t="shared" si="27"/>
        <v>231673.32635309533</v>
      </c>
      <c r="O290" s="52">
        <f t="shared" si="28"/>
        <v>101497.49831091867</v>
      </c>
    </row>
    <row r="291" spans="10:15" x14ac:dyDescent="0.2">
      <c r="J291" s="54">
        <f t="shared" si="23"/>
        <v>284</v>
      </c>
      <c r="K291" s="55">
        <f t="shared" si="24"/>
        <v>1520.0559294776567</v>
      </c>
      <c r="L291" s="52">
        <f t="shared" si="25"/>
        <v>1139.4403108117117</v>
      </c>
      <c r="M291" s="52">
        <f t="shared" si="26"/>
        <v>380.61561866594502</v>
      </c>
      <c r="N291" s="52">
        <f t="shared" si="27"/>
        <v>232053.94197176126</v>
      </c>
      <c r="O291" s="52">
        <f t="shared" si="28"/>
        <v>100358.05800010696</v>
      </c>
    </row>
    <row r="292" spans="10:15" x14ac:dyDescent="0.2">
      <c r="J292" s="54">
        <f t="shared" si="23"/>
        <v>285</v>
      </c>
      <c r="K292" s="55">
        <f t="shared" si="24"/>
        <v>1520.0559294776567</v>
      </c>
      <c r="L292" s="52">
        <f t="shared" si="25"/>
        <v>1143.7132119772557</v>
      </c>
      <c r="M292" s="52">
        <f t="shared" si="26"/>
        <v>376.34271750040108</v>
      </c>
      <c r="N292" s="52">
        <f t="shared" si="27"/>
        <v>232430.28468926167</v>
      </c>
      <c r="O292" s="52">
        <f t="shared" si="28"/>
        <v>99214.344788129703</v>
      </c>
    </row>
    <row r="293" spans="10:15" x14ac:dyDescent="0.2">
      <c r="J293" s="54">
        <f t="shared" si="23"/>
        <v>286</v>
      </c>
      <c r="K293" s="55">
        <f t="shared" si="24"/>
        <v>1520.0559294776567</v>
      </c>
      <c r="L293" s="52">
        <f t="shared" si="25"/>
        <v>1148.0021365221703</v>
      </c>
      <c r="M293" s="52">
        <f t="shared" si="26"/>
        <v>372.05379295548636</v>
      </c>
      <c r="N293" s="52">
        <f t="shared" si="27"/>
        <v>232802.33848221716</v>
      </c>
      <c r="O293" s="52">
        <f t="shared" si="28"/>
        <v>98066.342651607527</v>
      </c>
    </row>
    <row r="294" spans="10:15" x14ac:dyDescent="0.2">
      <c r="J294" s="54">
        <f t="shared" ref="J294:J357" si="29">J293+1</f>
        <v>287</v>
      </c>
      <c r="K294" s="55">
        <f t="shared" si="24"/>
        <v>1520.0559294776567</v>
      </c>
      <c r="L294" s="52">
        <f t="shared" si="25"/>
        <v>1152.3071445341284</v>
      </c>
      <c r="M294" s="52">
        <f t="shared" si="26"/>
        <v>367.74878494352822</v>
      </c>
      <c r="N294" s="52">
        <f t="shared" si="27"/>
        <v>233170.08726716071</v>
      </c>
      <c r="O294" s="52">
        <f t="shared" si="28"/>
        <v>96914.035507073393</v>
      </c>
    </row>
    <row r="295" spans="10:15" x14ac:dyDescent="0.2">
      <c r="J295" s="54">
        <f t="shared" si="29"/>
        <v>288</v>
      </c>
      <c r="K295" s="55">
        <f t="shared" si="24"/>
        <v>1520.0559294776567</v>
      </c>
      <c r="L295" s="52">
        <f t="shared" si="25"/>
        <v>1156.6282963261315</v>
      </c>
      <c r="M295" s="52">
        <f t="shared" si="26"/>
        <v>363.42763315152519</v>
      </c>
      <c r="N295" s="52">
        <f t="shared" si="27"/>
        <v>233533.51490031224</v>
      </c>
      <c r="O295" s="52">
        <f t="shared" si="28"/>
        <v>95757.40721074726</v>
      </c>
    </row>
    <row r="296" spans="10:15" x14ac:dyDescent="0.2">
      <c r="J296" s="54">
        <f t="shared" si="29"/>
        <v>289</v>
      </c>
      <c r="K296" s="55">
        <f t="shared" si="24"/>
        <v>1520.0559294776567</v>
      </c>
      <c r="L296" s="52">
        <f t="shared" si="25"/>
        <v>1160.9656524373545</v>
      </c>
      <c r="M296" s="52">
        <f t="shared" si="26"/>
        <v>359.09027704030223</v>
      </c>
      <c r="N296" s="52">
        <f t="shared" si="27"/>
        <v>233892.60517735253</v>
      </c>
      <c r="O296" s="52">
        <f t="shared" si="28"/>
        <v>94596.441558309903</v>
      </c>
    </row>
    <row r="297" spans="10:15" x14ac:dyDescent="0.2">
      <c r="J297" s="54">
        <f t="shared" si="29"/>
        <v>290</v>
      </c>
      <c r="K297" s="55">
        <f t="shared" si="24"/>
        <v>1520.0559294776567</v>
      </c>
      <c r="L297" s="52">
        <f t="shared" si="25"/>
        <v>1165.3192736339947</v>
      </c>
      <c r="M297" s="52">
        <f t="shared" si="26"/>
        <v>354.73665584366211</v>
      </c>
      <c r="N297" s="52">
        <f t="shared" si="27"/>
        <v>234247.34183319617</v>
      </c>
      <c r="O297" s="52">
        <f t="shared" si="28"/>
        <v>93431.122284675905</v>
      </c>
    </row>
    <row r="298" spans="10:15" x14ac:dyDescent="0.2">
      <c r="J298" s="54">
        <f t="shared" si="29"/>
        <v>291</v>
      </c>
      <c r="K298" s="55">
        <f t="shared" si="24"/>
        <v>1520.0559294776567</v>
      </c>
      <c r="L298" s="52">
        <f t="shared" si="25"/>
        <v>1169.689220910122</v>
      </c>
      <c r="M298" s="52">
        <f t="shared" si="26"/>
        <v>350.3667085675346</v>
      </c>
      <c r="N298" s="52">
        <f t="shared" si="27"/>
        <v>234597.70854176371</v>
      </c>
      <c r="O298" s="52">
        <f t="shared" si="28"/>
        <v>92261.433063765784</v>
      </c>
    </row>
    <row r="299" spans="10:15" x14ac:dyDescent="0.2">
      <c r="J299" s="54">
        <f t="shared" si="29"/>
        <v>292</v>
      </c>
      <c r="K299" s="55">
        <f t="shared" si="24"/>
        <v>1520.0559294776567</v>
      </c>
      <c r="L299" s="52">
        <f t="shared" si="25"/>
        <v>1174.075555488535</v>
      </c>
      <c r="M299" s="52">
        <f t="shared" si="26"/>
        <v>345.98037398912169</v>
      </c>
      <c r="N299" s="52">
        <f t="shared" si="27"/>
        <v>234943.68891575283</v>
      </c>
      <c r="O299" s="52">
        <f t="shared" si="28"/>
        <v>91087.357508277244</v>
      </c>
    </row>
    <row r="300" spans="10:15" x14ac:dyDescent="0.2">
      <c r="J300" s="54">
        <f t="shared" si="29"/>
        <v>293</v>
      </c>
      <c r="K300" s="55">
        <f t="shared" si="24"/>
        <v>1520.0559294776567</v>
      </c>
      <c r="L300" s="52">
        <f t="shared" si="25"/>
        <v>1178.4783388216169</v>
      </c>
      <c r="M300" s="52">
        <f t="shared" si="26"/>
        <v>341.57759065603966</v>
      </c>
      <c r="N300" s="52">
        <f t="shared" si="27"/>
        <v>235285.26650640887</v>
      </c>
      <c r="O300" s="52">
        <f t="shared" si="28"/>
        <v>89908.879169455628</v>
      </c>
    </row>
    <row r="301" spans="10:15" x14ac:dyDescent="0.2">
      <c r="J301" s="54">
        <f t="shared" si="29"/>
        <v>294</v>
      </c>
      <c r="K301" s="55">
        <f t="shared" si="24"/>
        <v>1520.0559294776567</v>
      </c>
      <c r="L301" s="52">
        <f t="shared" si="25"/>
        <v>1182.8976325921981</v>
      </c>
      <c r="M301" s="52">
        <f t="shared" si="26"/>
        <v>337.15829688545858</v>
      </c>
      <c r="N301" s="52">
        <f t="shared" si="27"/>
        <v>235622.42480329433</v>
      </c>
      <c r="O301" s="52">
        <f t="shared" si="28"/>
        <v>88725.98153686343</v>
      </c>
    </row>
    <row r="302" spans="10:15" x14ac:dyDescent="0.2">
      <c r="J302" s="54">
        <f t="shared" si="29"/>
        <v>295</v>
      </c>
      <c r="K302" s="55">
        <f t="shared" si="24"/>
        <v>1520.0559294776567</v>
      </c>
      <c r="L302" s="52">
        <f t="shared" si="25"/>
        <v>1187.333498714419</v>
      </c>
      <c r="M302" s="52">
        <f t="shared" si="26"/>
        <v>332.72243076323787</v>
      </c>
      <c r="N302" s="52">
        <f t="shared" si="27"/>
        <v>235955.14723405757</v>
      </c>
      <c r="O302" s="52">
        <f t="shared" si="28"/>
        <v>87538.648038149011</v>
      </c>
    </row>
    <row r="303" spans="10:15" x14ac:dyDescent="0.2">
      <c r="J303" s="54">
        <f t="shared" si="29"/>
        <v>296</v>
      </c>
      <c r="K303" s="55">
        <f t="shared" si="24"/>
        <v>1520.0559294776567</v>
      </c>
      <c r="L303" s="52">
        <f t="shared" si="25"/>
        <v>1191.7859993345978</v>
      </c>
      <c r="M303" s="52">
        <f t="shared" si="26"/>
        <v>328.26993014305879</v>
      </c>
      <c r="N303" s="52">
        <f t="shared" si="27"/>
        <v>236283.41716420063</v>
      </c>
      <c r="O303" s="52">
        <f t="shared" si="28"/>
        <v>86346.862038814419</v>
      </c>
    </row>
    <row r="304" spans="10:15" x14ac:dyDescent="0.2">
      <c r="J304" s="54">
        <f t="shared" si="29"/>
        <v>297</v>
      </c>
      <c r="K304" s="55">
        <f t="shared" si="24"/>
        <v>1520.0559294776567</v>
      </c>
      <c r="L304" s="52">
        <f t="shared" si="25"/>
        <v>1196.2551968321027</v>
      </c>
      <c r="M304" s="52">
        <f t="shared" si="26"/>
        <v>323.80073264555404</v>
      </c>
      <c r="N304" s="52">
        <f t="shared" si="27"/>
        <v>236607.21789684618</v>
      </c>
      <c r="O304" s="52">
        <f t="shared" si="28"/>
        <v>85150.606841982313</v>
      </c>
    </row>
    <row r="305" spans="10:15" x14ac:dyDescent="0.2">
      <c r="J305" s="54">
        <f t="shared" si="29"/>
        <v>298</v>
      </c>
      <c r="K305" s="55">
        <f t="shared" si="24"/>
        <v>1520.0559294776567</v>
      </c>
      <c r="L305" s="52">
        <f t="shared" si="25"/>
        <v>1200.7411538202232</v>
      </c>
      <c r="M305" s="52">
        <f t="shared" si="26"/>
        <v>319.31477565743364</v>
      </c>
      <c r="N305" s="52">
        <f t="shared" si="27"/>
        <v>236926.53267250361</v>
      </c>
      <c r="O305" s="52">
        <f t="shared" si="28"/>
        <v>83949.865688162085</v>
      </c>
    </row>
    <row r="306" spans="10:15" x14ac:dyDescent="0.2">
      <c r="J306" s="54">
        <f t="shared" si="29"/>
        <v>299</v>
      </c>
      <c r="K306" s="55">
        <f t="shared" si="24"/>
        <v>1520.0559294776567</v>
      </c>
      <c r="L306" s="52">
        <f t="shared" si="25"/>
        <v>1205.2439331470489</v>
      </c>
      <c r="M306" s="52">
        <f t="shared" si="26"/>
        <v>314.81199633060783</v>
      </c>
      <c r="N306" s="52">
        <f t="shared" si="27"/>
        <v>237241.34466883421</v>
      </c>
      <c r="O306" s="52">
        <f t="shared" si="28"/>
        <v>82744.621755015032</v>
      </c>
    </row>
    <row r="307" spans="10:15" x14ac:dyDescent="0.2">
      <c r="J307" s="54">
        <f t="shared" si="29"/>
        <v>300</v>
      </c>
      <c r="K307" s="55">
        <f t="shared" si="24"/>
        <v>1520.0559294776567</v>
      </c>
      <c r="L307" s="52">
        <f t="shared" si="25"/>
        <v>1209.7635978963503</v>
      </c>
      <c r="M307" s="52">
        <f t="shared" si="26"/>
        <v>310.29233158130637</v>
      </c>
      <c r="N307" s="52">
        <f t="shared" si="27"/>
        <v>237551.6370004155</v>
      </c>
      <c r="O307" s="52">
        <f t="shared" si="28"/>
        <v>81534.858157118681</v>
      </c>
    </row>
    <row r="308" spans="10:15" x14ac:dyDescent="0.2">
      <c r="J308" s="54">
        <f t="shared" si="29"/>
        <v>301</v>
      </c>
      <c r="K308" s="55">
        <f t="shared" si="24"/>
        <v>1520.0559294776567</v>
      </c>
      <c r="L308" s="52">
        <f t="shared" si="25"/>
        <v>1214.3002113884618</v>
      </c>
      <c r="M308" s="52">
        <f t="shared" si="26"/>
        <v>305.75571808919506</v>
      </c>
      <c r="N308" s="52">
        <f t="shared" si="27"/>
        <v>237857.39271850471</v>
      </c>
      <c r="O308" s="52">
        <f t="shared" si="28"/>
        <v>80320.557945730223</v>
      </c>
    </row>
    <row r="309" spans="10:15" x14ac:dyDescent="0.2">
      <c r="J309" s="54">
        <f t="shared" si="29"/>
        <v>302</v>
      </c>
      <c r="K309" s="55">
        <f t="shared" si="24"/>
        <v>1520.0559294776567</v>
      </c>
      <c r="L309" s="52">
        <f t="shared" si="25"/>
        <v>1218.8538371811683</v>
      </c>
      <c r="M309" s="52">
        <f t="shared" si="26"/>
        <v>301.20209229648833</v>
      </c>
      <c r="N309" s="52">
        <f t="shared" si="27"/>
        <v>238158.59481080121</v>
      </c>
      <c r="O309" s="52">
        <f t="shared" si="28"/>
        <v>79101.704108549049</v>
      </c>
    </row>
    <row r="310" spans="10:15" x14ac:dyDescent="0.2">
      <c r="J310" s="54">
        <f t="shared" si="29"/>
        <v>303</v>
      </c>
      <c r="K310" s="55">
        <f t="shared" si="24"/>
        <v>1520.0559294776567</v>
      </c>
      <c r="L310" s="52">
        <f t="shared" si="25"/>
        <v>1223.4245390705978</v>
      </c>
      <c r="M310" s="52">
        <f t="shared" si="26"/>
        <v>296.63139040705892</v>
      </c>
      <c r="N310" s="52">
        <f t="shared" si="27"/>
        <v>238455.22620120828</v>
      </c>
      <c r="O310" s="52">
        <f t="shared" si="28"/>
        <v>77878.279569478458</v>
      </c>
    </row>
    <row r="311" spans="10:15" x14ac:dyDescent="0.2">
      <c r="J311" s="54">
        <f t="shared" si="29"/>
        <v>304</v>
      </c>
      <c r="K311" s="55">
        <f t="shared" si="24"/>
        <v>1520.0559294776567</v>
      </c>
      <c r="L311" s="52">
        <f t="shared" si="25"/>
        <v>1228.0123810921125</v>
      </c>
      <c r="M311" s="52">
        <f t="shared" si="26"/>
        <v>292.04354838554423</v>
      </c>
      <c r="N311" s="52">
        <f t="shared" si="27"/>
        <v>238747.26974959383</v>
      </c>
      <c r="O311" s="52">
        <f t="shared" si="28"/>
        <v>76650.267188386351</v>
      </c>
    </row>
    <row r="312" spans="10:15" x14ac:dyDescent="0.2">
      <c r="J312" s="54">
        <f t="shared" si="29"/>
        <v>305</v>
      </c>
      <c r="K312" s="55">
        <f t="shared" si="24"/>
        <v>1520.0559294776567</v>
      </c>
      <c r="L312" s="52">
        <f t="shared" si="25"/>
        <v>1232.6174275212079</v>
      </c>
      <c r="M312" s="52">
        <f t="shared" si="26"/>
        <v>287.43850195644882</v>
      </c>
      <c r="N312" s="52">
        <f t="shared" si="27"/>
        <v>239034.70825155027</v>
      </c>
      <c r="O312" s="52">
        <f t="shared" si="28"/>
        <v>75417.649760865141</v>
      </c>
    </row>
    <row r="313" spans="10:15" x14ac:dyDescent="0.2">
      <c r="J313" s="54">
        <f t="shared" si="29"/>
        <v>306</v>
      </c>
      <c r="K313" s="55">
        <f t="shared" si="24"/>
        <v>1520.0559294776567</v>
      </c>
      <c r="L313" s="52">
        <f t="shared" si="25"/>
        <v>1237.2397428744125</v>
      </c>
      <c r="M313" s="52">
        <f t="shared" si="26"/>
        <v>282.81618660324426</v>
      </c>
      <c r="N313" s="52">
        <f t="shared" si="27"/>
        <v>239317.52443815352</v>
      </c>
      <c r="O313" s="52">
        <f t="shared" si="28"/>
        <v>74180.410017990725</v>
      </c>
    </row>
    <row r="314" spans="10:15" x14ac:dyDescent="0.2">
      <c r="J314" s="54">
        <f t="shared" si="29"/>
        <v>307</v>
      </c>
      <c r="K314" s="55">
        <f t="shared" si="24"/>
        <v>1520.0559294776567</v>
      </c>
      <c r="L314" s="52">
        <f t="shared" si="25"/>
        <v>1241.8793919101915</v>
      </c>
      <c r="M314" s="52">
        <f t="shared" si="26"/>
        <v>278.17653756746523</v>
      </c>
      <c r="N314" s="52">
        <f t="shared" si="27"/>
        <v>239595.70097572097</v>
      </c>
      <c r="O314" s="52">
        <f t="shared" si="28"/>
        <v>72938.530626080537</v>
      </c>
    </row>
    <row r="315" spans="10:15" x14ac:dyDescent="0.2">
      <c r="J315" s="54">
        <f t="shared" si="29"/>
        <v>308</v>
      </c>
      <c r="K315" s="55">
        <f t="shared" si="24"/>
        <v>1520.0559294776567</v>
      </c>
      <c r="L315" s="52">
        <f t="shared" si="25"/>
        <v>1246.5364396298546</v>
      </c>
      <c r="M315" s="52">
        <f t="shared" si="26"/>
        <v>273.51948984780199</v>
      </c>
      <c r="N315" s="52">
        <f t="shared" si="27"/>
        <v>239869.22046556877</v>
      </c>
      <c r="O315" s="52">
        <f t="shared" si="28"/>
        <v>71691.994186450684</v>
      </c>
    </row>
    <row r="316" spans="10:15" x14ac:dyDescent="0.2">
      <c r="J316" s="54">
        <f t="shared" si="29"/>
        <v>309</v>
      </c>
      <c r="K316" s="55">
        <f t="shared" si="24"/>
        <v>1520.0559294776567</v>
      </c>
      <c r="L316" s="52">
        <f t="shared" si="25"/>
        <v>1251.2109512784666</v>
      </c>
      <c r="M316" s="52">
        <f t="shared" si="26"/>
        <v>268.84497819919005</v>
      </c>
      <c r="N316" s="52">
        <f t="shared" si="27"/>
        <v>240138.06544376796</v>
      </c>
      <c r="O316" s="52">
        <f t="shared" si="28"/>
        <v>70440.783235172217</v>
      </c>
    </row>
    <row r="317" spans="10:15" x14ac:dyDescent="0.2">
      <c r="J317" s="54">
        <f t="shared" si="29"/>
        <v>310</v>
      </c>
      <c r="K317" s="55">
        <f t="shared" si="24"/>
        <v>1520.0559294776567</v>
      </c>
      <c r="L317" s="52">
        <f t="shared" si="25"/>
        <v>1255.902992345761</v>
      </c>
      <c r="M317" s="52">
        <f t="shared" si="26"/>
        <v>264.15293713189578</v>
      </c>
      <c r="N317" s="52">
        <f t="shared" si="27"/>
        <v>240402.21838089987</v>
      </c>
      <c r="O317" s="52">
        <f t="shared" si="28"/>
        <v>69184.880242826461</v>
      </c>
    </row>
    <row r="318" spans="10:15" x14ac:dyDescent="0.2">
      <c r="J318" s="54">
        <f t="shared" si="29"/>
        <v>311</v>
      </c>
      <c r="K318" s="55">
        <f t="shared" si="24"/>
        <v>1520.0559294776567</v>
      </c>
      <c r="L318" s="52">
        <f t="shared" si="25"/>
        <v>1260.6126285670575</v>
      </c>
      <c r="M318" s="52">
        <f t="shared" si="26"/>
        <v>259.44330091059919</v>
      </c>
      <c r="N318" s="52">
        <f t="shared" si="27"/>
        <v>240661.66168181045</v>
      </c>
      <c r="O318" s="52">
        <f t="shared" si="28"/>
        <v>67924.267614259399</v>
      </c>
    </row>
    <row r="319" spans="10:15" x14ac:dyDescent="0.2">
      <c r="J319" s="54">
        <f t="shared" si="29"/>
        <v>312</v>
      </c>
      <c r="K319" s="55">
        <f t="shared" si="24"/>
        <v>1520.0559294776567</v>
      </c>
      <c r="L319" s="52">
        <f t="shared" si="25"/>
        <v>1265.3399259241839</v>
      </c>
      <c r="M319" s="52">
        <f t="shared" si="26"/>
        <v>254.71600355347275</v>
      </c>
      <c r="N319" s="52">
        <f t="shared" si="27"/>
        <v>240916.37768536393</v>
      </c>
      <c r="O319" s="52">
        <f t="shared" si="28"/>
        <v>66658.927688335214</v>
      </c>
    </row>
    <row r="320" spans="10:15" x14ac:dyDescent="0.2">
      <c r="J320" s="54">
        <f t="shared" si="29"/>
        <v>313</v>
      </c>
      <c r="K320" s="55">
        <f t="shared" si="24"/>
        <v>1520.0559294776567</v>
      </c>
      <c r="L320" s="52">
        <f t="shared" si="25"/>
        <v>1270.0849506463996</v>
      </c>
      <c r="M320" s="52">
        <f t="shared" si="26"/>
        <v>249.97097883125704</v>
      </c>
      <c r="N320" s="52">
        <f t="shared" si="27"/>
        <v>241166.34866419519</v>
      </c>
      <c r="O320" s="52">
        <f t="shared" si="28"/>
        <v>65388.842737688814</v>
      </c>
    </row>
    <row r="321" spans="10:15" x14ac:dyDescent="0.2">
      <c r="J321" s="54">
        <f t="shared" si="29"/>
        <v>314</v>
      </c>
      <c r="K321" s="55">
        <f t="shared" si="24"/>
        <v>1520.0559294776567</v>
      </c>
      <c r="L321" s="52">
        <f t="shared" si="25"/>
        <v>1274.8477692113238</v>
      </c>
      <c r="M321" s="52">
        <f t="shared" si="26"/>
        <v>245.20816026633304</v>
      </c>
      <c r="N321" s="52">
        <f t="shared" si="27"/>
        <v>241411.55682446153</v>
      </c>
      <c r="O321" s="52">
        <f t="shared" si="28"/>
        <v>64113.994968477491</v>
      </c>
    </row>
    <row r="322" spans="10:15" x14ac:dyDescent="0.2">
      <c r="J322" s="54">
        <f t="shared" si="29"/>
        <v>315</v>
      </c>
      <c r="K322" s="55">
        <f t="shared" si="24"/>
        <v>1520.0559294776567</v>
      </c>
      <c r="L322" s="52">
        <f t="shared" si="25"/>
        <v>1279.6284483458662</v>
      </c>
      <c r="M322" s="52">
        <f t="shared" si="26"/>
        <v>240.42748113179059</v>
      </c>
      <c r="N322" s="52">
        <f t="shared" si="27"/>
        <v>241651.98430559333</v>
      </c>
      <c r="O322" s="52">
        <f t="shared" si="28"/>
        <v>62834.366520131625</v>
      </c>
    </row>
    <row r="323" spans="10:15" x14ac:dyDescent="0.2">
      <c r="J323" s="54">
        <f t="shared" si="29"/>
        <v>316</v>
      </c>
      <c r="K323" s="55">
        <f t="shared" si="24"/>
        <v>1520.0559294776567</v>
      </c>
      <c r="L323" s="52">
        <f t="shared" si="25"/>
        <v>1284.4270550271631</v>
      </c>
      <c r="M323" s="52">
        <f t="shared" si="26"/>
        <v>235.62887445049358</v>
      </c>
      <c r="N323" s="52">
        <f t="shared" si="27"/>
        <v>241887.61318004382</v>
      </c>
      <c r="O323" s="52">
        <f t="shared" si="28"/>
        <v>61549.939465104464</v>
      </c>
    </row>
    <row r="324" spans="10:15" x14ac:dyDescent="0.2">
      <c r="J324" s="54">
        <f t="shared" si="29"/>
        <v>317</v>
      </c>
      <c r="K324" s="55">
        <f t="shared" si="24"/>
        <v>1520.0559294776567</v>
      </c>
      <c r="L324" s="52">
        <f t="shared" si="25"/>
        <v>1289.243656483515</v>
      </c>
      <c r="M324" s="52">
        <f t="shared" si="26"/>
        <v>230.81227299414172</v>
      </c>
      <c r="N324" s="52">
        <f t="shared" si="27"/>
        <v>242118.42545303795</v>
      </c>
      <c r="O324" s="52">
        <f t="shared" si="28"/>
        <v>60260.695808620949</v>
      </c>
    </row>
    <row r="325" spans="10:15" x14ac:dyDescent="0.2">
      <c r="J325" s="54">
        <f t="shared" si="29"/>
        <v>318</v>
      </c>
      <c r="K325" s="55">
        <f t="shared" si="24"/>
        <v>1520.0559294776567</v>
      </c>
      <c r="L325" s="52">
        <f t="shared" si="25"/>
        <v>1294.0783201953282</v>
      </c>
      <c r="M325" s="52">
        <f t="shared" si="26"/>
        <v>225.97760928232856</v>
      </c>
      <c r="N325" s="52">
        <f t="shared" si="27"/>
        <v>242344.40306232029</v>
      </c>
      <c r="O325" s="52">
        <f t="shared" si="28"/>
        <v>58966.617488425618</v>
      </c>
    </row>
    <row r="326" spans="10:15" x14ac:dyDescent="0.2">
      <c r="J326" s="54">
        <f t="shared" si="29"/>
        <v>319</v>
      </c>
      <c r="K326" s="55">
        <f t="shared" si="24"/>
        <v>1520.0559294776567</v>
      </c>
      <c r="L326" s="52">
        <f t="shared" si="25"/>
        <v>1298.9311138960607</v>
      </c>
      <c r="M326" s="52">
        <f t="shared" si="26"/>
        <v>221.12481558159607</v>
      </c>
      <c r="N326" s="52">
        <f t="shared" si="27"/>
        <v>242565.52787790188</v>
      </c>
      <c r="O326" s="52">
        <f t="shared" si="28"/>
        <v>57667.686374529556</v>
      </c>
    </row>
    <row r="327" spans="10:15" x14ac:dyDescent="0.2">
      <c r="J327" s="54">
        <f t="shared" si="29"/>
        <v>320</v>
      </c>
      <c r="K327" s="55">
        <f t="shared" si="24"/>
        <v>1520.0559294776567</v>
      </c>
      <c r="L327" s="52">
        <f t="shared" si="25"/>
        <v>1303.8021055731708</v>
      </c>
      <c r="M327" s="52">
        <f t="shared" si="26"/>
        <v>216.25382390448581</v>
      </c>
      <c r="N327" s="52">
        <f t="shared" si="27"/>
        <v>242781.78170180638</v>
      </c>
      <c r="O327" s="52">
        <f t="shared" si="28"/>
        <v>56363.884268956383</v>
      </c>
    </row>
    <row r="328" spans="10:15" x14ac:dyDescent="0.2">
      <c r="J328" s="54">
        <f t="shared" si="29"/>
        <v>321</v>
      </c>
      <c r="K328" s="55">
        <f t="shared" ref="K328:K391" si="30">IF(($C$9+1&gt;J328), $C$12, 0)</f>
        <v>1520.0559294776567</v>
      </c>
      <c r="L328" s="52">
        <f t="shared" ref="L328:L391" si="31">K328-M328</f>
        <v>1308.6913634690702</v>
      </c>
      <c r="M328" s="52">
        <f t="shared" ref="M328:M391" si="32">O327*$C$10</f>
        <v>211.36456600858642</v>
      </c>
      <c r="N328" s="52">
        <f t="shared" ref="N328:N391" si="33">N327+M328</f>
        <v>242993.14626781497</v>
      </c>
      <c r="O328" s="52">
        <f t="shared" ref="O328:O391" si="34">O327-L328</f>
        <v>55055.192905487311</v>
      </c>
    </row>
    <row r="329" spans="10:15" x14ac:dyDescent="0.2">
      <c r="J329" s="54">
        <f t="shared" si="29"/>
        <v>322</v>
      </c>
      <c r="K329" s="55">
        <f t="shared" si="30"/>
        <v>1520.0559294776567</v>
      </c>
      <c r="L329" s="52">
        <f t="shared" si="31"/>
        <v>1313.5989560820792</v>
      </c>
      <c r="M329" s="52">
        <f t="shared" si="32"/>
        <v>206.45697339557742</v>
      </c>
      <c r="N329" s="52">
        <f t="shared" si="33"/>
        <v>243199.60324121054</v>
      </c>
      <c r="O329" s="52">
        <f t="shared" si="34"/>
        <v>53741.593949405229</v>
      </c>
    </row>
    <row r="330" spans="10:15" x14ac:dyDescent="0.2">
      <c r="J330" s="54">
        <f t="shared" si="29"/>
        <v>323</v>
      </c>
      <c r="K330" s="55">
        <f t="shared" si="30"/>
        <v>1520.0559294776567</v>
      </c>
      <c r="L330" s="52">
        <f t="shared" si="31"/>
        <v>1318.524952167387</v>
      </c>
      <c r="M330" s="52">
        <f t="shared" si="32"/>
        <v>201.53097731026961</v>
      </c>
      <c r="N330" s="52">
        <f t="shared" si="33"/>
        <v>243401.13421852081</v>
      </c>
      <c r="O330" s="52">
        <f t="shared" si="34"/>
        <v>52423.068997237839</v>
      </c>
    </row>
    <row r="331" spans="10:15" x14ac:dyDescent="0.2">
      <c r="J331" s="54">
        <f t="shared" si="29"/>
        <v>324</v>
      </c>
      <c r="K331" s="55">
        <f t="shared" si="30"/>
        <v>1520.0559294776567</v>
      </c>
      <c r="L331" s="52">
        <f t="shared" si="31"/>
        <v>1323.4694207380148</v>
      </c>
      <c r="M331" s="52">
        <f t="shared" si="32"/>
        <v>196.58650873964189</v>
      </c>
      <c r="N331" s="52">
        <f t="shared" si="33"/>
        <v>243597.72072726046</v>
      </c>
      <c r="O331" s="52">
        <f t="shared" si="34"/>
        <v>51099.599576499822</v>
      </c>
    </row>
    <row r="332" spans="10:15" x14ac:dyDescent="0.2">
      <c r="J332" s="54">
        <f t="shared" si="29"/>
        <v>325</v>
      </c>
      <c r="K332" s="55">
        <f t="shared" si="30"/>
        <v>1520.0559294776567</v>
      </c>
      <c r="L332" s="52">
        <f t="shared" si="31"/>
        <v>1328.4324310657823</v>
      </c>
      <c r="M332" s="52">
        <f t="shared" si="32"/>
        <v>191.62349841187432</v>
      </c>
      <c r="N332" s="52">
        <f t="shared" si="33"/>
        <v>243789.34422567234</v>
      </c>
      <c r="O332" s="52">
        <f t="shared" si="34"/>
        <v>49771.167145434039</v>
      </c>
    </row>
    <row r="333" spans="10:15" x14ac:dyDescent="0.2">
      <c r="J333" s="54">
        <f t="shared" si="29"/>
        <v>326</v>
      </c>
      <c r="K333" s="55">
        <f t="shared" si="30"/>
        <v>1520.0559294776567</v>
      </c>
      <c r="L333" s="52">
        <f t="shared" si="31"/>
        <v>1333.4140526822791</v>
      </c>
      <c r="M333" s="52">
        <f t="shared" si="32"/>
        <v>186.64187679537764</v>
      </c>
      <c r="N333" s="52">
        <f t="shared" si="33"/>
        <v>243975.98610246772</v>
      </c>
      <c r="O333" s="52">
        <f t="shared" si="34"/>
        <v>48437.753092751758</v>
      </c>
    </row>
    <row r="334" spans="10:15" x14ac:dyDescent="0.2">
      <c r="J334" s="54">
        <f t="shared" si="29"/>
        <v>327</v>
      </c>
      <c r="K334" s="55">
        <f t="shared" si="30"/>
        <v>1520.0559294776567</v>
      </c>
      <c r="L334" s="52">
        <f t="shared" si="31"/>
        <v>1338.4143553798376</v>
      </c>
      <c r="M334" s="52">
        <f t="shared" si="32"/>
        <v>181.64157409781907</v>
      </c>
      <c r="N334" s="52">
        <f t="shared" si="33"/>
        <v>244157.62767656555</v>
      </c>
      <c r="O334" s="52">
        <f t="shared" si="34"/>
        <v>47099.338737371923</v>
      </c>
    </row>
    <row r="335" spans="10:15" x14ac:dyDescent="0.2">
      <c r="J335" s="54">
        <f t="shared" si="29"/>
        <v>328</v>
      </c>
      <c r="K335" s="55">
        <f t="shared" si="30"/>
        <v>1520.0559294776567</v>
      </c>
      <c r="L335" s="52">
        <f t="shared" si="31"/>
        <v>1343.4334092125121</v>
      </c>
      <c r="M335" s="52">
        <f t="shared" si="32"/>
        <v>176.62252026514471</v>
      </c>
      <c r="N335" s="52">
        <f t="shared" si="33"/>
        <v>244334.25019683069</v>
      </c>
      <c r="O335" s="52">
        <f t="shared" si="34"/>
        <v>45755.90532815941</v>
      </c>
    </row>
    <row r="336" spans="10:15" x14ac:dyDescent="0.2">
      <c r="J336" s="54">
        <f t="shared" si="29"/>
        <v>329</v>
      </c>
      <c r="K336" s="55">
        <f t="shared" si="30"/>
        <v>1520.0559294776567</v>
      </c>
      <c r="L336" s="52">
        <f t="shared" si="31"/>
        <v>1348.4712844970591</v>
      </c>
      <c r="M336" s="52">
        <f t="shared" si="32"/>
        <v>171.58464498059777</v>
      </c>
      <c r="N336" s="52">
        <f t="shared" si="33"/>
        <v>244505.8348418113</v>
      </c>
      <c r="O336" s="52">
        <f t="shared" si="34"/>
        <v>44407.434043662353</v>
      </c>
    </row>
    <row r="337" spans="10:15" x14ac:dyDescent="0.2">
      <c r="J337" s="54">
        <f t="shared" si="29"/>
        <v>330</v>
      </c>
      <c r="K337" s="55">
        <f t="shared" si="30"/>
        <v>1520.0559294776567</v>
      </c>
      <c r="L337" s="52">
        <f t="shared" si="31"/>
        <v>1353.528051813923</v>
      </c>
      <c r="M337" s="52">
        <f t="shared" si="32"/>
        <v>166.52787766373382</v>
      </c>
      <c r="N337" s="52">
        <f t="shared" si="33"/>
        <v>244672.36271947503</v>
      </c>
      <c r="O337" s="52">
        <f t="shared" si="34"/>
        <v>43053.905991848427</v>
      </c>
    </row>
    <row r="338" spans="10:15" x14ac:dyDescent="0.2">
      <c r="J338" s="54">
        <f t="shared" si="29"/>
        <v>331</v>
      </c>
      <c r="K338" s="55">
        <f t="shared" si="30"/>
        <v>1520.0559294776567</v>
      </c>
      <c r="L338" s="52">
        <f t="shared" si="31"/>
        <v>1358.6037820082252</v>
      </c>
      <c r="M338" s="52">
        <f t="shared" si="32"/>
        <v>161.45214746943159</v>
      </c>
      <c r="N338" s="52">
        <f t="shared" si="33"/>
        <v>244833.81486694445</v>
      </c>
      <c r="O338" s="52">
        <f t="shared" si="34"/>
        <v>41695.3022098402</v>
      </c>
    </row>
    <row r="339" spans="10:15" x14ac:dyDescent="0.2">
      <c r="J339" s="54">
        <f t="shared" si="29"/>
        <v>332</v>
      </c>
      <c r="K339" s="55">
        <f t="shared" si="30"/>
        <v>1520.0559294776567</v>
      </c>
      <c r="L339" s="52">
        <f t="shared" si="31"/>
        <v>1363.6985461907559</v>
      </c>
      <c r="M339" s="52">
        <f t="shared" si="32"/>
        <v>156.35738328690076</v>
      </c>
      <c r="N339" s="52">
        <f t="shared" si="33"/>
        <v>244990.17225023135</v>
      </c>
      <c r="O339" s="52">
        <f t="shared" si="34"/>
        <v>40331.603663649446</v>
      </c>
    </row>
    <row r="340" spans="10:15" x14ac:dyDescent="0.2">
      <c r="J340" s="54">
        <f t="shared" si="29"/>
        <v>333</v>
      </c>
      <c r="K340" s="55">
        <f t="shared" si="30"/>
        <v>1520.0559294776567</v>
      </c>
      <c r="L340" s="52">
        <f t="shared" si="31"/>
        <v>1368.8124157389714</v>
      </c>
      <c r="M340" s="52">
        <f t="shared" si="32"/>
        <v>151.24351373868541</v>
      </c>
      <c r="N340" s="52">
        <f t="shared" si="33"/>
        <v>245141.41576397003</v>
      </c>
      <c r="O340" s="52">
        <f t="shared" si="34"/>
        <v>38962.791247910478</v>
      </c>
    </row>
    <row r="341" spans="10:15" x14ac:dyDescent="0.2">
      <c r="J341" s="54">
        <f t="shared" si="29"/>
        <v>334</v>
      </c>
      <c r="K341" s="55">
        <f t="shared" si="30"/>
        <v>1520.0559294776567</v>
      </c>
      <c r="L341" s="52">
        <f t="shared" si="31"/>
        <v>1373.9454622979924</v>
      </c>
      <c r="M341" s="52">
        <f t="shared" si="32"/>
        <v>146.11046717966428</v>
      </c>
      <c r="N341" s="52">
        <f t="shared" si="33"/>
        <v>245287.52623114971</v>
      </c>
      <c r="O341" s="52">
        <f t="shared" si="34"/>
        <v>37588.845785612488</v>
      </c>
    </row>
    <row r="342" spans="10:15" x14ac:dyDescent="0.2">
      <c r="J342" s="54">
        <f t="shared" si="29"/>
        <v>335</v>
      </c>
      <c r="K342" s="55">
        <f t="shared" si="30"/>
        <v>1520.0559294776567</v>
      </c>
      <c r="L342" s="52">
        <f t="shared" si="31"/>
        <v>1379.09775778161</v>
      </c>
      <c r="M342" s="52">
        <f t="shared" si="32"/>
        <v>140.95817169604683</v>
      </c>
      <c r="N342" s="52">
        <f t="shared" si="33"/>
        <v>245428.48440284576</v>
      </c>
      <c r="O342" s="52">
        <f t="shared" si="34"/>
        <v>36209.748027830879</v>
      </c>
    </row>
    <row r="343" spans="10:15" x14ac:dyDescent="0.2">
      <c r="J343" s="54">
        <f t="shared" si="29"/>
        <v>336</v>
      </c>
      <c r="K343" s="55">
        <f t="shared" si="30"/>
        <v>1520.0559294776567</v>
      </c>
      <c r="L343" s="52">
        <f t="shared" si="31"/>
        <v>1384.2693743732909</v>
      </c>
      <c r="M343" s="52">
        <f t="shared" si="32"/>
        <v>135.78655510436579</v>
      </c>
      <c r="N343" s="52">
        <f t="shared" si="33"/>
        <v>245564.27095795012</v>
      </c>
      <c r="O343" s="52">
        <f t="shared" si="34"/>
        <v>34825.478653457591</v>
      </c>
    </row>
    <row r="344" spans="10:15" x14ac:dyDescent="0.2">
      <c r="J344" s="54">
        <f t="shared" si="29"/>
        <v>337</v>
      </c>
      <c r="K344" s="55">
        <f t="shared" si="30"/>
        <v>1520.0559294776567</v>
      </c>
      <c r="L344" s="52">
        <f t="shared" si="31"/>
        <v>1389.4603845271909</v>
      </c>
      <c r="M344" s="52">
        <f t="shared" si="32"/>
        <v>130.59554495046595</v>
      </c>
      <c r="N344" s="52">
        <f t="shared" si="33"/>
        <v>245694.86650290058</v>
      </c>
      <c r="O344" s="52">
        <f t="shared" si="34"/>
        <v>33436.018268930398</v>
      </c>
    </row>
    <row r="345" spans="10:15" x14ac:dyDescent="0.2">
      <c r="J345" s="54">
        <f t="shared" si="29"/>
        <v>338</v>
      </c>
      <c r="K345" s="55">
        <f t="shared" si="30"/>
        <v>1520.0559294776567</v>
      </c>
      <c r="L345" s="52">
        <f t="shared" si="31"/>
        <v>1394.6708609691677</v>
      </c>
      <c r="M345" s="52">
        <f t="shared" si="32"/>
        <v>125.38506850848898</v>
      </c>
      <c r="N345" s="52">
        <f t="shared" si="33"/>
        <v>245820.25157140906</v>
      </c>
      <c r="O345" s="52">
        <f t="shared" si="34"/>
        <v>32041.347407961232</v>
      </c>
    </row>
    <row r="346" spans="10:15" x14ac:dyDescent="0.2">
      <c r="J346" s="54">
        <f t="shared" si="29"/>
        <v>339</v>
      </c>
      <c r="K346" s="55">
        <f t="shared" si="30"/>
        <v>1520.0559294776567</v>
      </c>
      <c r="L346" s="52">
        <f t="shared" si="31"/>
        <v>1399.900876697802</v>
      </c>
      <c r="M346" s="52">
        <f t="shared" si="32"/>
        <v>120.15505277985461</v>
      </c>
      <c r="N346" s="52">
        <f t="shared" si="33"/>
        <v>245940.40662418891</v>
      </c>
      <c r="O346" s="52">
        <f t="shared" si="34"/>
        <v>30641.446531263431</v>
      </c>
    </row>
    <row r="347" spans="10:15" x14ac:dyDescent="0.2">
      <c r="J347" s="54">
        <f t="shared" si="29"/>
        <v>340</v>
      </c>
      <c r="K347" s="55">
        <f t="shared" si="30"/>
        <v>1520.0559294776567</v>
      </c>
      <c r="L347" s="52">
        <f t="shared" si="31"/>
        <v>1405.1505049854188</v>
      </c>
      <c r="M347" s="52">
        <f t="shared" si="32"/>
        <v>114.90542449223786</v>
      </c>
      <c r="N347" s="52">
        <f t="shared" si="33"/>
        <v>246055.31204868114</v>
      </c>
      <c r="O347" s="52">
        <f t="shared" si="34"/>
        <v>29236.296026278011</v>
      </c>
    </row>
    <row r="348" spans="10:15" x14ac:dyDescent="0.2">
      <c r="J348" s="54">
        <f t="shared" si="29"/>
        <v>341</v>
      </c>
      <c r="K348" s="55">
        <f t="shared" si="30"/>
        <v>1520.0559294776567</v>
      </c>
      <c r="L348" s="52">
        <f t="shared" si="31"/>
        <v>1410.4198193791142</v>
      </c>
      <c r="M348" s="52">
        <f t="shared" si="32"/>
        <v>109.63611009854253</v>
      </c>
      <c r="N348" s="52">
        <f t="shared" si="33"/>
        <v>246164.94815877968</v>
      </c>
      <c r="O348" s="52">
        <f t="shared" si="34"/>
        <v>27825.876206898898</v>
      </c>
    </row>
    <row r="349" spans="10:15" x14ac:dyDescent="0.2">
      <c r="J349" s="54">
        <f t="shared" si="29"/>
        <v>342</v>
      </c>
      <c r="K349" s="55">
        <f t="shared" si="30"/>
        <v>1520.0559294776567</v>
      </c>
      <c r="L349" s="52">
        <f t="shared" si="31"/>
        <v>1415.7088937017859</v>
      </c>
      <c r="M349" s="52">
        <f t="shared" si="32"/>
        <v>104.34703577587086</v>
      </c>
      <c r="N349" s="52">
        <f t="shared" si="33"/>
        <v>246269.29519455554</v>
      </c>
      <c r="O349" s="52">
        <f t="shared" si="34"/>
        <v>26410.167313197111</v>
      </c>
    </row>
    <row r="350" spans="10:15" x14ac:dyDescent="0.2">
      <c r="J350" s="54">
        <f t="shared" si="29"/>
        <v>343</v>
      </c>
      <c r="K350" s="55">
        <f t="shared" si="30"/>
        <v>1520.0559294776567</v>
      </c>
      <c r="L350" s="52">
        <f t="shared" si="31"/>
        <v>1421.0178020531675</v>
      </c>
      <c r="M350" s="52">
        <f t="shared" si="32"/>
        <v>99.038127424489161</v>
      </c>
      <c r="N350" s="52">
        <f t="shared" si="33"/>
        <v>246368.33332198003</v>
      </c>
      <c r="O350" s="52">
        <f t="shared" si="34"/>
        <v>24989.149511143944</v>
      </c>
    </row>
    <row r="351" spans="10:15" x14ac:dyDescent="0.2">
      <c r="J351" s="54">
        <f t="shared" si="29"/>
        <v>344</v>
      </c>
      <c r="K351" s="55">
        <f t="shared" si="30"/>
        <v>1520.0559294776567</v>
      </c>
      <c r="L351" s="52">
        <f t="shared" si="31"/>
        <v>1426.3466188108669</v>
      </c>
      <c r="M351" s="52">
        <f t="shared" si="32"/>
        <v>93.70931066678979</v>
      </c>
      <c r="N351" s="52">
        <f t="shared" si="33"/>
        <v>246462.04263264683</v>
      </c>
      <c r="O351" s="52">
        <f t="shared" si="34"/>
        <v>23562.802892333078</v>
      </c>
    </row>
    <row r="352" spans="10:15" x14ac:dyDescent="0.2">
      <c r="J352" s="54">
        <f t="shared" si="29"/>
        <v>345</v>
      </c>
      <c r="K352" s="55">
        <f t="shared" si="30"/>
        <v>1520.0559294776567</v>
      </c>
      <c r="L352" s="52">
        <f t="shared" si="31"/>
        <v>1431.6954186314076</v>
      </c>
      <c r="M352" s="52">
        <f t="shared" si="32"/>
        <v>88.360510846249042</v>
      </c>
      <c r="N352" s="52">
        <f t="shared" si="33"/>
        <v>246550.40314349308</v>
      </c>
      <c r="O352" s="52">
        <f t="shared" si="34"/>
        <v>22131.107473701672</v>
      </c>
    </row>
    <row r="353" spans="10:15" x14ac:dyDescent="0.2">
      <c r="J353" s="54">
        <f t="shared" si="29"/>
        <v>346</v>
      </c>
      <c r="K353" s="55">
        <f t="shared" si="30"/>
        <v>1520.0559294776567</v>
      </c>
      <c r="L353" s="52">
        <f t="shared" si="31"/>
        <v>1437.0642764512754</v>
      </c>
      <c r="M353" s="52">
        <f t="shared" si="32"/>
        <v>82.991653026381272</v>
      </c>
      <c r="N353" s="52">
        <f t="shared" si="33"/>
        <v>246633.39479651945</v>
      </c>
      <c r="O353" s="52">
        <f t="shared" si="34"/>
        <v>20694.043197250397</v>
      </c>
    </row>
    <row r="354" spans="10:15" x14ac:dyDescent="0.2">
      <c r="J354" s="54">
        <f t="shared" si="29"/>
        <v>347</v>
      </c>
      <c r="K354" s="55">
        <f t="shared" si="30"/>
        <v>1520.0559294776567</v>
      </c>
      <c r="L354" s="52">
        <f t="shared" si="31"/>
        <v>1442.4532674879677</v>
      </c>
      <c r="M354" s="52">
        <f t="shared" si="32"/>
        <v>77.602661989688983</v>
      </c>
      <c r="N354" s="52">
        <f t="shared" si="33"/>
        <v>246710.99745850914</v>
      </c>
      <c r="O354" s="52">
        <f t="shared" si="34"/>
        <v>19251.589929762431</v>
      </c>
    </row>
    <row r="355" spans="10:15" x14ac:dyDescent="0.2">
      <c r="J355" s="54">
        <f t="shared" si="29"/>
        <v>348</v>
      </c>
      <c r="K355" s="55">
        <f t="shared" si="30"/>
        <v>1520.0559294776567</v>
      </c>
      <c r="L355" s="52">
        <f t="shared" si="31"/>
        <v>1447.8624672410476</v>
      </c>
      <c r="M355" s="52">
        <f t="shared" si="32"/>
        <v>72.193462236609108</v>
      </c>
      <c r="N355" s="52">
        <f t="shared" si="33"/>
        <v>246783.19092074575</v>
      </c>
      <c r="O355" s="52">
        <f t="shared" si="34"/>
        <v>17803.727462521383</v>
      </c>
    </row>
    <row r="356" spans="10:15" x14ac:dyDescent="0.2">
      <c r="J356" s="54">
        <f t="shared" si="29"/>
        <v>349</v>
      </c>
      <c r="K356" s="55">
        <f t="shared" si="30"/>
        <v>1520.0559294776567</v>
      </c>
      <c r="L356" s="52">
        <f t="shared" si="31"/>
        <v>1453.2919514932016</v>
      </c>
      <c r="M356" s="52">
        <f t="shared" si="32"/>
        <v>66.763977984455181</v>
      </c>
      <c r="N356" s="52">
        <f t="shared" si="33"/>
        <v>246849.95489873021</v>
      </c>
      <c r="O356" s="52">
        <f t="shared" si="34"/>
        <v>16350.435511028181</v>
      </c>
    </row>
    <row r="357" spans="10:15" x14ac:dyDescent="0.2">
      <c r="J357" s="54">
        <f t="shared" si="29"/>
        <v>350</v>
      </c>
      <c r="K357" s="55">
        <f t="shared" si="30"/>
        <v>1520.0559294776567</v>
      </c>
      <c r="L357" s="52">
        <f t="shared" si="31"/>
        <v>1458.741796311301</v>
      </c>
      <c r="M357" s="52">
        <f t="shared" si="32"/>
        <v>61.314133166355674</v>
      </c>
      <c r="N357" s="52">
        <f t="shared" si="33"/>
        <v>246911.26903189658</v>
      </c>
      <c r="O357" s="52">
        <f t="shared" si="34"/>
        <v>14891.693714716881</v>
      </c>
    </row>
    <row r="358" spans="10:15" x14ac:dyDescent="0.2">
      <c r="J358" s="54">
        <f t="shared" ref="J358:J421" si="35">J357+1</f>
        <v>351</v>
      </c>
      <c r="K358" s="55">
        <f t="shared" si="30"/>
        <v>1520.0559294776567</v>
      </c>
      <c r="L358" s="52">
        <f t="shared" si="31"/>
        <v>1464.2120780474684</v>
      </c>
      <c r="M358" s="52">
        <f t="shared" si="32"/>
        <v>55.843851430188302</v>
      </c>
      <c r="N358" s="52">
        <f t="shared" si="33"/>
        <v>246967.11288332677</v>
      </c>
      <c r="O358" s="52">
        <f t="shared" si="34"/>
        <v>13427.481636669412</v>
      </c>
    </row>
    <row r="359" spans="10:15" x14ac:dyDescent="0.2">
      <c r="J359" s="54">
        <f t="shared" si="35"/>
        <v>352</v>
      </c>
      <c r="K359" s="55">
        <f t="shared" si="30"/>
        <v>1520.0559294776567</v>
      </c>
      <c r="L359" s="52">
        <f t="shared" si="31"/>
        <v>1469.7028733401464</v>
      </c>
      <c r="M359" s="52">
        <f t="shared" si="32"/>
        <v>50.353056137510293</v>
      </c>
      <c r="N359" s="52">
        <f t="shared" si="33"/>
        <v>247017.46593946428</v>
      </c>
      <c r="O359" s="52">
        <f t="shared" si="34"/>
        <v>11957.778763329266</v>
      </c>
    </row>
    <row r="360" spans="10:15" x14ac:dyDescent="0.2">
      <c r="J360" s="54">
        <f t="shared" si="35"/>
        <v>353</v>
      </c>
      <c r="K360" s="55">
        <f t="shared" si="30"/>
        <v>1520.0559294776567</v>
      </c>
      <c r="L360" s="52">
        <f t="shared" si="31"/>
        <v>1475.2142591151719</v>
      </c>
      <c r="M360" s="52">
        <f t="shared" si="32"/>
        <v>44.841670362484749</v>
      </c>
      <c r="N360" s="52">
        <f t="shared" si="33"/>
        <v>247062.30760982676</v>
      </c>
      <c r="O360" s="52">
        <f t="shared" si="34"/>
        <v>10482.564504214095</v>
      </c>
    </row>
    <row r="361" spans="10:15" x14ac:dyDescent="0.2">
      <c r="J361" s="54">
        <f t="shared" si="35"/>
        <v>354</v>
      </c>
      <c r="K361" s="55">
        <f t="shared" si="30"/>
        <v>1520.0559294776567</v>
      </c>
      <c r="L361" s="52">
        <f t="shared" si="31"/>
        <v>1480.7463125868539</v>
      </c>
      <c r="M361" s="52">
        <f t="shared" si="32"/>
        <v>39.309616890802857</v>
      </c>
      <c r="N361" s="52">
        <f t="shared" si="33"/>
        <v>247101.61722671756</v>
      </c>
      <c r="O361" s="52">
        <f t="shared" si="34"/>
        <v>9001.8181916272406</v>
      </c>
    </row>
    <row r="362" spans="10:15" x14ac:dyDescent="0.2">
      <c r="J362" s="54">
        <f t="shared" si="35"/>
        <v>355</v>
      </c>
      <c r="K362" s="55">
        <f t="shared" si="30"/>
        <v>1520.0559294776567</v>
      </c>
      <c r="L362" s="52">
        <f t="shared" si="31"/>
        <v>1486.2991112590546</v>
      </c>
      <c r="M362" s="52">
        <f t="shared" si="32"/>
        <v>33.756818218602149</v>
      </c>
      <c r="N362" s="52">
        <f t="shared" si="33"/>
        <v>247135.37404493615</v>
      </c>
      <c r="O362" s="52">
        <f t="shared" si="34"/>
        <v>7515.5190803681862</v>
      </c>
    </row>
    <row r="363" spans="10:15" x14ac:dyDescent="0.2">
      <c r="J363" s="54">
        <f t="shared" si="35"/>
        <v>356</v>
      </c>
      <c r="K363" s="55">
        <f t="shared" si="30"/>
        <v>1520.0559294776567</v>
      </c>
      <c r="L363" s="52">
        <f t="shared" si="31"/>
        <v>1491.8727329262761</v>
      </c>
      <c r="M363" s="52">
        <f t="shared" si="32"/>
        <v>28.183196551380696</v>
      </c>
      <c r="N363" s="52">
        <f t="shared" si="33"/>
        <v>247163.55724148752</v>
      </c>
      <c r="O363" s="52">
        <f t="shared" si="34"/>
        <v>6023.6463474419106</v>
      </c>
    </row>
    <row r="364" spans="10:15" x14ac:dyDescent="0.2">
      <c r="J364" s="54">
        <f t="shared" si="35"/>
        <v>357</v>
      </c>
      <c r="K364" s="55">
        <f t="shared" si="30"/>
        <v>1520.0559294776567</v>
      </c>
      <c r="L364" s="52">
        <f t="shared" si="31"/>
        <v>1497.4672556747496</v>
      </c>
      <c r="M364" s="52">
        <f t="shared" si="32"/>
        <v>22.588673802907163</v>
      </c>
      <c r="N364" s="52">
        <f t="shared" si="33"/>
        <v>247186.14591529043</v>
      </c>
      <c r="O364" s="52">
        <f t="shared" si="34"/>
        <v>4526.1790917671606</v>
      </c>
    </row>
    <row r="365" spans="10:15" x14ac:dyDescent="0.2">
      <c r="J365" s="54">
        <f t="shared" si="35"/>
        <v>358</v>
      </c>
      <c r="K365" s="55">
        <f t="shared" si="30"/>
        <v>1520.0559294776567</v>
      </c>
      <c r="L365" s="52">
        <f t="shared" si="31"/>
        <v>1503.0827578835299</v>
      </c>
      <c r="M365" s="52">
        <f t="shared" si="32"/>
        <v>16.973171594126853</v>
      </c>
      <c r="N365" s="52">
        <f t="shared" si="33"/>
        <v>247203.11908688454</v>
      </c>
      <c r="O365" s="52">
        <f t="shared" si="34"/>
        <v>3023.0963338836309</v>
      </c>
    </row>
    <row r="366" spans="10:15" x14ac:dyDescent="0.2">
      <c r="J366" s="54">
        <f t="shared" si="35"/>
        <v>359</v>
      </c>
      <c r="K366" s="55">
        <f t="shared" si="30"/>
        <v>1520.0559294776567</v>
      </c>
      <c r="L366" s="52">
        <f t="shared" si="31"/>
        <v>1508.719318225593</v>
      </c>
      <c r="M366" s="52">
        <f t="shared" si="32"/>
        <v>11.336611252063616</v>
      </c>
      <c r="N366" s="52">
        <f t="shared" si="33"/>
        <v>247214.45569813662</v>
      </c>
      <c r="O366" s="52">
        <f t="shared" si="34"/>
        <v>1514.3770156580379</v>
      </c>
    </row>
    <row r="367" spans="10:15" x14ac:dyDescent="0.2">
      <c r="J367" s="54">
        <f t="shared" si="35"/>
        <v>360</v>
      </c>
      <c r="K367" s="55">
        <f t="shared" si="30"/>
        <v>1520.0559294776567</v>
      </c>
      <c r="L367" s="52">
        <f t="shared" si="31"/>
        <v>1514.3770156689391</v>
      </c>
      <c r="M367" s="52">
        <f t="shared" si="32"/>
        <v>5.6789138087176418</v>
      </c>
      <c r="N367" s="52">
        <f t="shared" si="33"/>
        <v>247220.13461194534</v>
      </c>
      <c r="O367" s="52">
        <f t="shared" si="34"/>
        <v>-1.0901203495450318E-8</v>
      </c>
    </row>
    <row r="368" spans="10:15" x14ac:dyDescent="0.2">
      <c r="J368" s="54">
        <f t="shared" si="35"/>
        <v>361</v>
      </c>
      <c r="K368" s="55">
        <f t="shared" si="30"/>
        <v>0</v>
      </c>
      <c r="L368" s="52">
        <f t="shared" si="31"/>
        <v>4.087951310793869E-11</v>
      </c>
      <c r="M368" s="52">
        <f t="shared" si="32"/>
        <v>-4.087951310793869E-11</v>
      </c>
      <c r="N368" s="52">
        <f t="shared" si="33"/>
        <v>247220.13461194531</v>
      </c>
      <c r="O368" s="52">
        <f t="shared" si="34"/>
        <v>-1.0942083008558257E-8</v>
      </c>
    </row>
    <row r="369" spans="10:15" x14ac:dyDescent="0.2">
      <c r="J369" s="54">
        <f t="shared" si="35"/>
        <v>362</v>
      </c>
      <c r="K369" s="55">
        <f t="shared" si="30"/>
        <v>0</v>
      </c>
      <c r="L369" s="52">
        <f t="shared" si="31"/>
        <v>4.1032811282093463E-11</v>
      </c>
      <c r="M369" s="52">
        <f t="shared" si="32"/>
        <v>-4.1032811282093463E-11</v>
      </c>
      <c r="N369" s="52">
        <f t="shared" si="33"/>
        <v>247220.13461194528</v>
      </c>
      <c r="O369" s="52">
        <f t="shared" si="34"/>
        <v>-1.0983115819840351E-8</v>
      </c>
    </row>
    <row r="370" spans="10:15" x14ac:dyDescent="0.2">
      <c r="J370" s="54">
        <f t="shared" si="35"/>
        <v>363</v>
      </c>
      <c r="K370" s="55">
        <f t="shared" si="30"/>
        <v>0</v>
      </c>
      <c r="L370" s="52">
        <f t="shared" si="31"/>
        <v>4.1186684324401315E-11</v>
      </c>
      <c r="M370" s="52">
        <f t="shared" si="32"/>
        <v>-4.1186684324401315E-11</v>
      </c>
      <c r="N370" s="52">
        <f t="shared" si="33"/>
        <v>247220.13461194525</v>
      </c>
      <c r="O370" s="52">
        <f t="shared" si="34"/>
        <v>-1.1024302504164752E-8</v>
      </c>
    </row>
    <row r="371" spans="10:15" x14ac:dyDescent="0.2">
      <c r="J371" s="54">
        <f t="shared" si="35"/>
        <v>364</v>
      </c>
      <c r="K371" s="55">
        <f t="shared" si="30"/>
        <v>0</v>
      </c>
      <c r="L371" s="52">
        <f t="shared" si="31"/>
        <v>4.1341134390617819E-11</v>
      </c>
      <c r="M371" s="52">
        <f t="shared" si="32"/>
        <v>-4.1341134390617819E-11</v>
      </c>
      <c r="N371" s="52">
        <f t="shared" si="33"/>
        <v>247220.13461194522</v>
      </c>
      <c r="O371" s="52">
        <f t="shared" si="34"/>
        <v>-1.106564363855537E-8</v>
      </c>
    </row>
    <row r="372" spans="10:15" x14ac:dyDescent="0.2">
      <c r="J372" s="54">
        <f t="shared" si="35"/>
        <v>365</v>
      </c>
      <c r="K372" s="55">
        <f t="shared" si="30"/>
        <v>0</v>
      </c>
      <c r="L372" s="52">
        <f t="shared" si="31"/>
        <v>4.1496163644582638E-11</v>
      </c>
      <c r="M372" s="52">
        <f t="shared" si="32"/>
        <v>-4.1496163644582638E-11</v>
      </c>
      <c r="N372" s="52">
        <f t="shared" si="33"/>
        <v>247220.13461194519</v>
      </c>
      <c r="O372" s="52">
        <f t="shared" si="34"/>
        <v>-1.1107139802199953E-8</v>
      </c>
    </row>
    <row r="373" spans="10:15" x14ac:dyDescent="0.2">
      <c r="J373" s="54">
        <f t="shared" si="35"/>
        <v>366</v>
      </c>
      <c r="K373" s="55">
        <f t="shared" si="30"/>
        <v>0</v>
      </c>
      <c r="L373" s="52">
        <f t="shared" si="31"/>
        <v>4.1651774258249822E-11</v>
      </c>
      <c r="M373" s="52">
        <f t="shared" si="32"/>
        <v>-4.1651774258249822E-11</v>
      </c>
      <c r="N373" s="52">
        <f t="shared" si="33"/>
        <v>247220.13461194516</v>
      </c>
      <c r="O373" s="52">
        <f t="shared" si="34"/>
        <v>-1.1148791576458202E-8</v>
      </c>
    </row>
    <row r="374" spans="10:15" x14ac:dyDescent="0.2">
      <c r="J374" s="54">
        <f t="shared" si="35"/>
        <v>367</v>
      </c>
      <c r="K374" s="55">
        <f t="shared" si="30"/>
        <v>0</v>
      </c>
      <c r="L374" s="52">
        <f t="shared" si="31"/>
        <v>4.180796841171826E-11</v>
      </c>
      <c r="M374" s="52">
        <f t="shared" si="32"/>
        <v>-4.180796841171826E-11</v>
      </c>
      <c r="N374" s="52">
        <f t="shared" si="33"/>
        <v>247220.13461194513</v>
      </c>
      <c r="O374" s="52">
        <f t="shared" si="34"/>
        <v>-1.1190599544869921E-8</v>
      </c>
    </row>
    <row r="375" spans="10:15" x14ac:dyDescent="0.2">
      <c r="J375" s="54">
        <f t="shared" si="35"/>
        <v>368</v>
      </c>
      <c r="K375" s="55">
        <f t="shared" si="30"/>
        <v>0</v>
      </c>
      <c r="L375" s="52">
        <f t="shared" si="31"/>
        <v>4.1964748293262201E-11</v>
      </c>
      <c r="M375" s="52">
        <f t="shared" si="32"/>
        <v>-4.1964748293262201E-11</v>
      </c>
      <c r="N375" s="52">
        <f t="shared" si="33"/>
        <v>247220.1346119451</v>
      </c>
      <c r="O375" s="52">
        <f t="shared" si="34"/>
        <v>-1.1232564293163184E-8</v>
      </c>
    </row>
    <row r="376" spans="10:15" x14ac:dyDescent="0.2">
      <c r="J376" s="54">
        <f t="shared" si="35"/>
        <v>369</v>
      </c>
      <c r="K376" s="55">
        <f t="shared" si="30"/>
        <v>0</v>
      </c>
      <c r="L376" s="52">
        <f t="shared" si="31"/>
        <v>4.2122116099361936E-11</v>
      </c>
      <c r="M376" s="52">
        <f t="shared" si="32"/>
        <v>-4.2122116099361936E-11</v>
      </c>
      <c r="N376" s="52">
        <f t="shared" si="33"/>
        <v>247220.13461194508</v>
      </c>
      <c r="O376" s="52">
        <f t="shared" si="34"/>
        <v>-1.1274686409262546E-8</v>
      </c>
    </row>
    <row r="377" spans="10:15" x14ac:dyDescent="0.2">
      <c r="J377" s="54">
        <f t="shared" si="35"/>
        <v>370</v>
      </c>
      <c r="K377" s="55">
        <f t="shared" si="30"/>
        <v>0</v>
      </c>
      <c r="L377" s="52">
        <f t="shared" si="31"/>
        <v>4.2280074034734547E-11</v>
      </c>
      <c r="M377" s="52">
        <f t="shared" si="32"/>
        <v>-4.2280074034734547E-11</v>
      </c>
      <c r="N377" s="52">
        <f t="shared" si="33"/>
        <v>247220.13461194505</v>
      </c>
      <c r="O377" s="52">
        <f t="shared" si="34"/>
        <v>-1.131696648329728E-8</v>
      </c>
    </row>
    <row r="378" spans="10:15" x14ac:dyDescent="0.2">
      <c r="J378" s="54">
        <f t="shared" si="35"/>
        <v>371</v>
      </c>
      <c r="K378" s="55">
        <f t="shared" si="30"/>
        <v>0</v>
      </c>
      <c r="L378" s="52">
        <f t="shared" si="31"/>
        <v>4.2438624312364801E-11</v>
      </c>
      <c r="M378" s="52">
        <f t="shared" si="32"/>
        <v>-4.2438624312364801E-11</v>
      </c>
      <c r="N378" s="52">
        <f t="shared" si="33"/>
        <v>247220.13461194502</v>
      </c>
      <c r="O378" s="52">
        <f t="shared" si="34"/>
        <v>-1.1359405107609644E-8</v>
      </c>
    </row>
    <row r="379" spans="10:15" x14ac:dyDescent="0.2">
      <c r="J379" s="54">
        <f t="shared" si="35"/>
        <v>372</v>
      </c>
      <c r="K379" s="55">
        <f t="shared" si="30"/>
        <v>0</v>
      </c>
      <c r="L379" s="52">
        <f t="shared" si="31"/>
        <v>4.2597769153536165E-11</v>
      </c>
      <c r="M379" s="52">
        <f t="shared" si="32"/>
        <v>-4.2597769153536165E-11</v>
      </c>
      <c r="N379" s="52">
        <f t="shared" si="33"/>
        <v>247220.13461194499</v>
      </c>
      <c r="O379" s="52">
        <f t="shared" si="34"/>
        <v>-1.1402002876763181E-8</v>
      </c>
    </row>
    <row r="380" spans="10:15" x14ac:dyDescent="0.2">
      <c r="J380" s="54">
        <f t="shared" si="35"/>
        <v>373</v>
      </c>
      <c r="K380" s="55">
        <f t="shared" si="30"/>
        <v>0</v>
      </c>
      <c r="L380" s="52">
        <f t="shared" si="31"/>
        <v>4.2757510787861926E-11</v>
      </c>
      <c r="M380" s="52">
        <f t="shared" si="32"/>
        <v>-4.2757510787861926E-11</v>
      </c>
      <c r="N380" s="52">
        <f t="shared" si="33"/>
        <v>247220.13461194496</v>
      </c>
      <c r="O380" s="52">
        <f t="shared" si="34"/>
        <v>-1.1444760387551043E-8</v>
      </c>
    </row>
    <row r="381" spans="10:15" x14ac:dyDescent="0.2">
      <c r="J381" s="54">
        <f t="shared" si="35"/>
        <v>374</v>
      </c>
      <c r="K381" s="55">
        <f t="shared" si="30"/>
        <v>0</v>
      </c>
      <c r="L381" s="52">
        <f t="shared" si="31"/>
        <v>4.291785145331641E-11</v>
      </c>
      <c r="M381" s="52">
        <f t="shared" si="32"/>
        <v>-4.291785145331641E-11</v>
      </c>
      <c r="N381" s="52">
        <f t="shared" si="33"/>
        <v>247220.13461194493</v>
      </c>
      <c r="O381" s="52">
        <f t="shared" si="34"/>
        <v>-1.148767823900436E-8</v>
      </c>
    </row>
    <row r="382" spans="10:15" x14ac:dyDescent="0.2">
      <c r="J382" s="54">
        <f t="shared" si="35"/>
        <v>375</v>
      </c>
      <c r="K382" s="55">
        <f t="shared" si="30"/>
        <v>0</v>
      </c>
      <c r="L382" s="52">
        <f t="shared" si="31"/>
        <v>4.3078793396266349E-11</v>
      </c>
      <c r="M382" s="52">
        <f t="shared" si="32"/>
        <v>-4.3078793396266349E-11</v>
      </c>
      <c r="N382" s="52">
        <f t="shared" si="33"/>
        <v>247220.1346119449</v>
      </c>
      <c r="O382" s="52">
        <f t="shared" si="34"/>
        <v>-1.1530757032400626E-8</v>
      </c>
    </row>
    <row r="383" spans="10:15" x14ac:dyDescent="0.2">
      <c r="J383" s="54">
        <f t="shared" si="35"/>
        <v>376</v>
      </c>
      <c r="K383" s="55">
        <f t="shared" si="30"/>
        <v>0</v>
      </c>
      <c r="L383" s="52">
        <f t="shared" si="31"/>
        <v>4.3240338871502344E-11</v>
      </c>
      <c r="M383" s="52">
        <f t="shared" si="32"/>
        <v>-4.3240338871502344E-11</v>
      </c>
      <c r="N383" s="52">
        <f t="shared" si="33"/>
        <v>247220.13461194487</v>
      </c>
      <c r="O383" s="52">
        <f t="shared" si="34"/>
        <v>-1.1573997371272129E-8</v>
      </c>
    </row>
    <row r="384" spans="10:15" x14ac:dyDescent="0.2">
      <c r="J384" s="54">
        <f t="shared" si="35"/>
        <v>377</v>
      </c>
      <c r="K384" s="55">
        <f t="shared" si="30"/>
        <v>0</v>
      </c>
      <c r="L384" s="52">
        <f t="shared" si="31"/>
        <v>4.340249014227048E-11</v>
      </c>
      <c r="M384" s="52">
        <f t="shared" si="32"/>
        <v>-4.340249014227048E-11</v>
      </c>
      <c r="N384" s="52">
        <f t="shared" si="33"/>
        <v>247220.13461194484</v>
      </c>
      <c r="O384" s="52">
        <f t="shared" si="34"/>
        <v>-1.1617399861414399E-8</v>
      </c>
    </row>
    <row r="385" spans="10:15" x14ac:dyDescent="0.2">
      <c r="J385" s="54">
        <f t="shared" si="35"/>
        <v>378</v>
      </c>
      <c r="K385" s="55">
        <f t="shared" si="30"/>
        <v>0</v>
      </c>
      <c r="L385" s="52">
        <f t="shared" si="31"/>
        <v>4.3565249480303995E-11</v>
      </c>
      <c r="M385" s="52">
        <f t="shared" si="32"/>
        <v>-4.3565249480303995E-11</v>
      </c>
      <c r="N385" s="52">
        <f t="shared" si="33"/>
        <v>247220.13461194481</v>
      </c>
      <c r="O385" s="52">
        <f t="shared" si="34"/>
        <v>-1.1660965110894703E-8</v>
      </c>
    </row>
    <row r="386" spans="10:15" x14ac:dyDescent="0.2">
      <c r="J386" s="54">
        <f t="shared" si="35"/>
        <v>379</v>
      </c>
      <c r="K386" s="55">
        <f t="shared" si="30"/>
        <v>0</v>
      </c>
      <c r="L386" s="52">
        <f t="shared" si="31"/>
        <v>4.3728619165855133E-11</v>
      </c>
      <c r="M386" s="52">
        <f t="shared" si="32"/>
        <v>-4.3728619165855133E-11</v>
      </c>
      <c r="N386" s="52">
        <f t="shared" si="33"/>
        <v>247220.13461194476</v>
      </c>
      <c r="O386" s="52">
        <f t="shared" si="34"/>
        <v>-1.1704693730060559E-8</v>
      </c>
    </row>
    <row r="387" spans="10:15" x14ac:dyDescent="0.2">
      <c r="J387" s="54">
        <f t="shared" si="35"/>
        <v>380</v>
      </c>
      <c r="K387" s="55">
        <f t="shared" si="30"/>
        <v>0</v>
      </c>
      <c r="L387" s="52">
        <f t="shared" si="31"/>
        <v>4.3892601487727091E-11</v>
      </c>
      <c r="M387" s="52">
        <f t="shared" si="32"/>
        <v>-4.3892601487727091E-11</v>
      </c>
      <c r="N387" s="52">
        <f t="shared" si="33"/>
        <v>247220.1346119447</v>
      </c>
      <c r="O387" s="52">
        <f t="shared" si="34"/>
        <v>-1.1748586331548285E-8</v>
      </c>
    </row>
    <row r="388" spans="10:15" x14ac:dyDescent="0.2">
      <c r="J388" s="54">
        <f t="shared" si="35"/>
        <v>381</v>
      </c>
      <c r="K388" s="55">
        <f t="shared" si="30"/>
        <v>0</v>
      </c>
      <c r="L388" s="52">
        <f t="shared" si="31"/>
        <v>4.4057198743306068E-11</v>
      </c>
      <c r="M388" s="52">
        <f t="shared" si="32"/>
        <v>-4.4057198743306068E-11</v>
      </c>
      <c r="N388" s="52">
        <f t="shared" si="33"/>
        <v>247220.13461194464</v>
      </c>
      <c r="O388" s="52">
        <f t="shared" si="34"/>
        <v>-1.1792643530291591E-8</v>
      </c>
    </row>
    <row r="389" spans="10:15" x14ac:dyDescent="0.2">
      <c r="J389" s="54">
        <f t="shared" si="35"/>
        <v>382</v>
      </c>
      <c r="K389" s="55">
        <f t="shared" si="30"/>
        <v>0</v>
      </c>
      <c r="L389" s="52">
        <f t="shared" si="31"/>
        <v>4.4222413238593463E-11</v>
      </c>
      <c r="M389" s="52">
        <f t="shared" si="32"/>
        <v>-4.4222413238593463E-11</v>
      </c>
      <c r="N389" s="52">
        <f t="shared" si="33"/>
        <v>247220.13461194458</v>
      </c>
      <c r="O389" s="52">
        <f t="shared" si="34"/>
        <v>-1.1836865943530185E-8</v>
      </c>
    </row>
    <row r="390" spans="10:15" x14ac:dyDescent="0.2">
      <c r="J390" s="54">
        <f t="shared" si="35"/>
        <v>383</v>
      </c>
      <c r="K390" s="55">
        <f t="shared" si="30"/>
        <v>0</v>
      </c>
      <c r="L390" s="52">
        <f t="shared" si="31"/>
        <v>4.438824728823819E-11</v>
      </c>
      <c r="M390" s="52">
        <f t="shared" si="32"/>
        <v>-4.438824728823819E-11</v>
      </c>
      <c r="N390" s="52">
        <f t="shared" si="33"/>
        <v>247220.13461194452</v>
      </c>
      <c r="O390" s="52">
        <f t="shared" si="34"/>
        <v>-1.1881254190818423E-8</v>
      </c>
    </row>
    <row r="391" spans="10:15" x14ac:dyDescent="0.2">
      <c r="J391" s="54">
        <f t="shared" si="35"/>
        <v>384</v>
      </c>
      <c r="K391" s="55">
        <f t="shared" si="30"/>
        <v>0</v>
      </c>
      <c r="L391" s="52">
        <f t="shared" si="31"/>
        <v>4.4554703215569088E-11</v>
      </c>
      <c r="M391" s="52">
        <f t="shared" si="32"/>
        <v>-4.4554703215569088E-11</v>
      </c>
      <c r="N391" s="52">
        <f t="shared" si="33"/>
        <v>247220.13461194446</v>
      </c>
      <c r="O391" s="52">
        <f t="shared" si="34"/>
        <v>-1.1925808894033992E-8</v>
      </c>
    </row>
    <row r="392" spans="10:15" x14ac:dyDescent="0.2">
      <c r="J392" s="54">
        <f t="shared" si="35"/>
        <v>385</v>
      </c>
      <c r="K392" s="55">
        <f t="shared" ref="K392:K455" si="36">IF(($C$9+1&gt;J392), $C$12, 0)</f>
        <v>0</v>
      </c>
      <c r="L392" s="52">
        <f t="shared" ref="L392:L455" si="37">K392-M392</f>
        <v>4.4721783352627467E-11</v>
      </c>
      <c r="M392" s="52">
        <f t="shared" ref="M392:M455" si="38">O391*$C$10</f>
        <v>-4.4721783352627467E-11</v>
      </c>
      <c r="N392" s="52">
        <f t="shared" ref="N392:N455" si="39">N391+M392</f>
        <v>247220.13461194441</v>
      </c>
      <c r="O392" s="52">
        <f t="shared" ref="O392:O455" si="40">O391-L392</f>
        <v>-1.197053067738662E-8</v>
      </c>
    </row>
    <row r="393" spans="10:15" x14ac:dyDescent="0.2">
      <c r="J393" s="54">
        <f t="shared" si="35"/>
        <v>386</v>
      </c>
      <c r="K393" s="55">
        <f t="shared" si="36"/>
        <v>0</v>
      </c>
      <c r="L393" s="52">
        <f t="shared" si="37"/>
        <v>4.4889490040199823E-11</v>
      </c>
      <c r="M393" s="52">
        <f t="shared" si="38"/>
        <v>-4.4889490040199823E-11</v>
      </c>
      <c r="N393" s="52">
        <f t="shared" si="39"/>
        <v>247220.13461194435</v>
      </c>
      <c r="O393" s="52">
        <f t="shared" si="40"/>
        <v>-1.2015420167426821E-8</v>
      </c>
    </row>
    <row r="394" spans="10:15" x14ac:dyDescent="0.2">
      <c r="J394" s="54">
        <f t="shared" si="35"/>
        <v>387</v>
      </c>
      <c r="K394" s="55">
        <f t="shared" si="36"/>
        <v>0</v>
      </c>
      <c r="L394" s="52">
        <f t="shared" si="37"/>
        <v>4.5057825627850573E-11</v>
      </c>
      <c r="M394" s="52">
        <f t="shared" si="38"/>
        <v>-4.5057825627850573E-11</v>
      </c>
      <c r="N394" s="52">
        <f t="shared" si="39"/>
        <v>247220.13461194429</v>
      </c>
      <c r="O394" s="52">
        <f t="shared" si="40"/>
        <v>-1.2060477993054671E-8</v>
      </c>
    </row>
    <row r="395" spans="10:15" x14ac:dyDescent="0.2">
      <c r="J395" s="54">
        <f t="shared" si="35"/>
        <v>388</v>
      </c>
      <c r="K395" s="55">
        <f t="shared" si="36"/>
        <v>0</v>
      </c>
      <c r="L395" s="52">
        <f t="shared" si="37"/>
        <v>4.5226792473955012E-11</v>
      </c>
      <c r="M395" s="52">
        <f t="shared" si="38"/>
        <v>-4.5226792473955012E-11</v>
      </c>
      <c r="N395" s="52">
        <f t="shared" si="39"/>
        <v>247220.13461194423</v>
      </c>
      <c r="O395" s="52">
        <f t="shared" si="40"/>
        <v>-1.2105704785528625E-8</v>
      </c>
    </row>
    <row r="396" spans="10:15" x14ac:dyDescent="0.2">
      <c r="J396" s="54">
        <f t="shared" si="35"/>
        <v>389</v>
      </c>
      <c r="K396" s="55">
        <f t="shared" si="36"/>
        <v>0</v>
      </c>
      <c r="L396" s="52">
        <f t="shared" si="37"/>
        <v>4.5396392945732342E-11</v>
      </c>
      <c r="M396" s="52">
        <f t="shared" si="38"/>
        <v>-4.5396392945732342E-11</v>
      </c>
      <c r="N396" s="52">
        <f t="shared" si="39"/>
        <v>247220.13461194417</v>
      </c>
      <c r="O396" s="52">
        <f t="shared" si="40"/>
        <v>-1.2151101178474358E-8</v>
      </c>
    </row>
    <row r="397" spans="10:15" x14ac:dyDescent="0.2">
      <c r="J397" s="54">
        <f t="shared" si="35"/>
        <v>390</v>
      </c>
      <c r="K397" s="55">
        <f t="shared" si="36"/>
        <v>0</v>
      </c>
      <c r="L397" s="52">
        <f t="shared" si="37"/>
        <v>4.5566629419278843E-11</v>
      </c>
      <c r="M397" s="52">
        <f t="shared" si="38"/>
        <v>-4.5566629419278843E-11</v>
      </c>
      <c r="N397" s="52">
        <f t="shared" si="39"/>
        <v>247220.13461194412</v>
      </c>
      <c r="O397" s="52">
        <f t="shared" si="40"/>
        <v>-1.2196667807893637E-8</v>
      </c>
    </row>
    <row r="398" spans="10:15" x14ac:dyDescent="0.2">
      <c r="J398" s="54">
        <f t="shared" si="35"/>
        <v>391</v>
      </c>
      <c r="K398" s="55">
        <f t="shared" si="36"/>
        <v>0</v>
      </c>
      <c r="L398" s="52">
        <f t="shared" si="37"/>
        <v>4.5737504279601137E-11</v>
      </c>
      <c r="M398" s="52">
        <f t="shared" si="38"/>
        <v>-4.5737504279601137E-11</v>
      </c>
      <c r="N398" s="52">
        <f t="shared" si="39"/>
        <v>247220.13461194406</v>
      </c>
      <c r="O398" s="52">
        <f t="shared" si="40"/>
        <v>-1.2242405312173238E-8</v>
      </c>
    </row>
    <row r="399" spans="10:15" x14ac:dyDescent="0.2">
      <c r="J399" s="54">
        <f t="shared" si="35"/>
        <v>392</v>
      </c>
      <c r="K399" s="55">
        <f t="shared" si="36"/>
        <v>0</v>
      </c>
      <c r="L399" s="52">
        <f t="shared" si="37"/>
        <v>4.5909019920649639E-11</v>
      </c>
      <c r="M399" s="52">
        <f t="shared" si="38"/>
        <v>-4.5909019920649639E-11</v>
      </c>
      <c r="N399" s="52">
        <f t="shared" si="39"/>
        <v>247220.134611944</v>
      </c>
      <c r="O399" s="52">
        <f t="shared" si="40"/>
        <v>-1.2288314332093888E-8</v>
      </c>
    </row>
    <row r="400" spans="10:15" x14ac:dyDescent="0.2">
      <c r="J400" s="54">
        <f t="shared" si="35"/>
        <v>393</v>
      </c>
      <c r="K400" s="55">
        <f t="shared" si="36"/>
        <v>0</v>
      </c>
      <c r="L400" s="52">
        <f t="shared" si="37"/>
        <v>4.608117874535208E-11</v>
      </c>
      <c r="M400" s="52">
        <f t="shared" si="38"/>
        <v>-4.608117874535208E-11</v>
      </c>
      <c r="N400" s="52">
        <f t="shared" si="39"/>
        <v>247220.13461194394</v>
      </c>
      <c r="O400" s="52">
        <f t="shared" si="40"/>
        <v>-1.2334395510839239E-8</v>
      </c>
    </row>
    <row r="401" spans="10:15" x14ac:dyDescent="0.2">
      <c r="J401" s="54">
        <f t="shared" si="35"/>
        <v>394</v>
      </c>
      <c r="K401" s="55">
        <f t="shared" si="36"/>
        <v>0</v>
      </c>
      <c r="L401" s="52">
        <f t="shared" si="37"/>
        <v>4.6253983165647145E-11</v>
      </c>
      <c r="M401" s="52">
        <f t="shared" si="38"/>
        <v>-4.6253983165647145E-11</v>
      </c>
      <c r="N401" s="52">
        <f t="shared" si="39"/>
        <v>247220.13461194388</v>
      </c>
      <c r="O401" s="52">
        <f t="shared" si="40"/>
        <v>-1.2380649494004887E-8</v>
      </c>
    </row>
    <row r="402" spans="10:15" x14ac:dyDescent="0.2">
      <c r="J402" s="54">
        <f t="shared" si="35"/>
        <v>395</v>
      </c>
      <c r="K402" s="55">
        <f t="shared" si="36"/>
        <v>0</v>
      </c>
      <c r="L402" s="52">
        <f t="shared" si="37"/>
        <v>4.6427435602518327E-11</v>
      </c>
      <c r="M402" s="52">
        <f t="shared" si="38"/>
        <v>-4.6427435602518327E-11</v>
      </c>
      <c r="N402" s="52">
        <f t="shared" si="39"/>
        <v>247220.13461194382</v>
      </c>
      <c r="O402" s="52">
        <f t="shared" si="40"/>
        <v>-1.2427076929607405E-8</v>
      </c>
    </row>
    <row r="403" spans="10:15" x14ac:dyDescent="0.2">
      <c r="J403" s="54">
        <f t="shared" si="35"/>
        <v>396</v>
      </c>
      <c r="K403" s="55">
        <f t="shared" si="36"/>
        <v>0</v>
      </c>
      <c r="L403" s="52">
        <f t="shared" si="37"/>
        <v>4.6601538486027768E-11</v>
      </c>
      <c r="M403" s="52">
        <f t="shared" si="38"/>
        <v>-4.6601538486027768E-11</v>
      </c>
      <c r="N403" s="52">
        <f t="shared" si="39"/>
        <v>247220.13461194377</v>
      </c>
      <c r="O403" s="52">
        <f t="shared" si="40"/>
        <v>-1.2473678468093433E-8</v>
      </c>
    </row>
    <row r="404" spans="10:15" x14ac:dyDescent="0.2">
      <c r="J404" s="54">
        <f t="shared" si="35"/>
        <v>397</v>
      </c>
      <c r="K404" s="55">
        <f t="shared" si="36"/>
        <v>0</v>
      </c>
      <c r="L404" s="52">
        <f t="shared" si="37"/>
        <v>4.6776294255350376E-11</v>
      </c>
      <c r="M404" s="52">
        <f t="shared" si="38"/>
        <v>-4.6776294255350376E-11</v>
      </c>
      <c r="N404" s="52">
        <f t="shared" si="39"/>
        <v>247220.13461194371</v>
      </c>
      <c r="O404" s="52">
        <f t="shared" si="40"/>
        <v>-1.2520454762348783E-8</v>
      </c>
    </row>
    <row r="405" spans="10:15" x14ac:dyDescent="0.2">
      <c r="J405" s="54">
        <f t="shared" si="35"/>
        <v>398</v>
      </c>
      <c r="K405" s="55">
        <f t="shared" si="36"/>
        <v>0</v>
      </c>
      <c r="L405" s="52">
        <f t="shared" si="37"/>
        <v>4.6951705358807936E-11</v>
      </c>
      <c r="M405" s="52">
        <f t="shared" si="38"/>
        <v>-4.6951705358807936E-11</v>
      </c>
      <c r="N405" s="52">
        <f t="shared" si="39"/>
        <v>247220.13461194365</v>
      </c>
      <c r="O405" s="52">
        <f t="shared" si="40"/>
        <v>-1.2567406467707592E-8</v>
      </c>
    </row>
    <row r="406" spans="10:15" x14ac:dyDescent="0.2">
      <c r="J406" s="54">
        <f t="shared" si="35"/>
        <v>399</v>
      </c>
      <c r="K406" s="55">
        <f t="shared" si="36"/>
        <v>0</v>
      </c>
      <c r="L406" s="52">
        <f t="shared" si="37"/>
        <v>4.7127774253903468E-11</v>
      </c>
      <c r="M406" s="52">
        <f t="shared" si="38"/>
        <v>-4.7127774253903468E-11</v>
      </c>
      <c r="N406" s="52">
        <f t="shared" si="39"/>
        <v>247220.13461194359</v>
      </c>
      <c r="O406" s="52">
        <f t="shared" si="40"/>
        <v>-1.2614534241961496E-8</v>
      </c>
    </row>
    <row r="407" spans="10:15" x14ac:dyDescent="0.2">
      <c r="J407" s="54">
        <f t="shared" si="35"/>
        <v>400</v>
      </c>
      <c r="K407" s="55">
        <f t="shared" si="36"/>
        <v>0</v>
      </c>
      <c r="L407" s="52">
        <f t="shared" si="37"/>
        <v>4.7304503407355609E-11</v>
      </c>
      <c r="M407" s="52">
        <f t="shared" si="38"/>
        <v>-4.7304503407355609E-11</v>
      </c>
      <c r="N407" s="52">
        <f t="shared" si="39"/>
        <v>247220.13461194353</v>
      </c>
      <c r="O407" s="52">
        <f t="shared" si="40"/>
        <v>-1.2661838745368851E-8</v>
      </c>
    </row>
    <row r="408" spans="10:15" x14ac:dyDescent="0.2">
      <c r="J408" s="54">
        <f t="shared" si="35"/>
        <v>401</v>
      </c>
      <c r="K408" s="55">
        <f t="shared" si="36"/>
        <v>0</v>
      </c>
      <c r="L408" s="52">
        <f t="shared" si="37"/>
        <v>4.7481895295133192E-11</v>
      </c>
      <c r="M408" s="52">
        <f t="shared" si="38"/>
        <v>-4.7481895295133192E-11</v>
      </c>
      <c r="N408" s="52">
        <f t="shared" si="39"/>
        <v>247220.13461194347</v>
      </c>
      <c r="O408" s="52">
        <f t="shared" si="40"/>
        <v>-1.2709320640663983E-8</v>
      </c>
    </row>
    <row r="409" spans="10:15" x14ac:dyDescent="0.2">
      <c r="J409" s="54">
        <f t="shared" si="35"/>
        <v>402</v>
      </c>
      <c r="K409" s="55">
        <f t="shared" si="36"/>
        <v>0</v>
      </c>
      <c r="L409" s="52">
        <f t="shared" si="37"/>
        <v>4.7659952402489935E-11</v>
      </c>
      <c r="M409" s="52">
        <f t="shared" si="38"/>
        <v>-4.7659952402489935E-11</v>
      </c>
      <c r="N409" s="52">
        <f t="shared" si="39"/>
        <v>247220.13461194342</v>
      </c>
      <c r="O409" s="52">
        <f t="shared" si="40"/>
        <v>-1.2756980593066473E-8</v>
      </c>
    </row>
    <row r="410" spans="10:15" x14ac:dyDescent="0.2">
      <c r="J410" s="54">
        <f t="shared" si="35"/>
        <v>403</v>
      </c>
      <c r="K410" s="55">
        <f t="shared" si="36"/>
        <v>0</v>
      </c>
      <c r="L410" s="52">
        <f t="shared" si="37"/>
        <v>4.7838677223999274E-11</v>
      </c>
      <c r="M410" s="52">
        <f t="shared" si="38"/>
        <v>-4.7838677223999274E-11</v>
      </c>
      <c r="N410" s="52">
        <f t="shared" si="39"/>
        <v>247220.13461194336</v>
      </c>
      <c r="O410" s="52">
        <f t="shared" si="40"/>
        <v>-1.2804819270290473E-8</v>
      </c>
    </row>
    <row r="411" spans="10:15" x14ac:dyDescent="0.2">
      <c r="J411" s="54">
        <f t="shared" si="35"/>
        <v>404</v>
      </c>
      <c r="K411" s="55">
        <f t="shared" si="36"/>
        <v>0</v>
      </c>
      <c r="L411" s="52">
        <f t="shared" si="37"/>
        <v>4.8018072263589275E-11</v>
      </c>
      <c r="M411" s="52">
        <f t="shared" si="38"/>
        <v>-4.8018072263589275E-11</v>
      </c>
      <c r="N411" s="52">
        <f t="shared" si="39"/>
        <v>247220.1346119433</v>
      </c>
      <c r="O411" s="52">
        <f t="shared" si="40"/>
        <v>-1.2852837342554062E-8</v>
      </c>
    </row>
    <row r="412" spans="10:15" x14ac:dyDescent="0.2">
      <c r="J412" s="54">
        <f t="shared" si="35"/>
        <v>405</v>
      </c>
      <c r="K412" s="55">
        <f t="shared" si="36"/>
        <v>0</v>
      </c>
      <c r="L412" s="52">
        <f t="shared" si="37"/>
        <v>4.8198140034577731E-11</v>
      </c>
      <c r="M412" s="52">
        <f t="shared" si="38"/>
        <v>-4.8198140034577731E-11</v>
      </c>
      <c r="N412" s="52">
        <f t="shared" si="39"/>
        <v>247220.13461194324</v>
      </c>
      <c r="O412" s="52">
        <f t="shared" si="40"/>
        <v>-1.2901035482588639E-8</v>
      </c>
    </row>
    <row r="413" spans="10:15" x14ac:dyDescent="0.2">
      <c r="J413" s="54">
        <f t="shared" si="35"/>
        <v>406</v>
      </c>
      <c r="K413" s="55">
        <f t="shared" si="36"/>
        <v>0</v>
      </c>
      <c r="L413" s="52">
        <f t="shared" si="37"/>
        <v>4.8378883059707396E-11</v>
      </c>
      <c r="M413" s="52">
        <f t="shared" si="38"/>
        <v>-4.8378883059707396E-11</v>
      </c>
      <c r="N413" s="52">
        <f t="shared" si="39"/>
        <v>247220.13461194318</v>
      </c>
      <c r="O413" s="52">
        <f t="shared" si="40"/>
        <v>-1.2949414365648348E-8</v>
      </c>
    </row>
    <row r="414" spans="10:15" x14ac:dyDescent="0.2">
      <c r="J414" s="54">
        <f t="shared" si="35"/>
        <v>407</v>
      </c>
      <c r="K414" s="55">
        <f t="shared" si="36"/>
        <v>0</v>
      </c>
      <c r="L414" s="52">
        <f t="shared" si="37"/>
        <v>4.8560303871181301E-11</v>
      </c>
      <c r="M414" s="52">
        <f t="shared" si="38"/>
        <v>-4.8560303871181301E-11</v>
      </c>
      <c r="N414" s="52">
        <f t="shared" si="39"/>
        <v>247220.13461194313</v>
      </c>
      <c r="O414" s="52">
        <f t="shared" si="40"/>
        <v>-1.299797466951953E-8</v>
      </c>
    </row>
    <row r="415" spans="10:15" x14ac:dyDescent="0.2">
      <c r="J415" s="54">
        <f t="shared" si="35"/>
        <v>408</v>
      </c>
      <c r="K415" s="55">
        <f t="shared" si="36"/>
        <v>0</v>
      </c>
      <c r="L415" s="52">
        <f t="shared" si="37"/>
        <v>4.8742405010698234E-11</v>
      </c>
      <c r="M415" s="52">
        <f t="shared" si="38"/>
        <v>-4.8742405010698234E-11</v>
      </c>
      <c r="N415" s="52">
        <f t="shared" si="39"/>
        <v>247220.13461194307</v>
      </c>
      <c r="O415" s="52">
        <f t="shared" si="40"/>
        <v>-1.3046717074530227E-8</v>
      </c>
    </row>
    <row r="416" spans="10:15" x14ac:dyDescent="0.2">
      <c r="J416" s="54">
        <f t="shared" si="35"/>
        <v>409</v>
      </c>
      <c r="K416" s="55">
        <f t="shared" si="36"/>
        <v>0</v>
      </c>
      <c r="L416" s="52">
        <f t="shared" si="37"/>
        <v>4.892518902948835E-11</v>
      </c>
      <c r="M416" s="52">
        <f t="shared" si="38"/>
        <v>-4.892518902948835E-11</v>
      </c>
      <c r="N416" s="52">
        <f t="shared" si="39"/>
        <v>247220.13461194301</v>
      </c>
      <c r="O416" s="52">
        <f t="shared" si="40"/>
        <v>-1.3095642263559715E-8</v>
      </c>
    </row>
    <row r="417" spans="10:15" x14ac:dyDescent="0.2">
      <c r="J417" s="54">
        <f t="shared" si="35"/>
        <v>410</v>
      </c>
      <c r="K417" s="55">
        <f t="shared" si="36"/>
        <v>0</v>
      </c>
      <c r="L417" s="52">
        <f t="shared" si="37"/>
        <v>4.9108658488348932E-11</v>
      </c>
      <c r="M417" s="52">
        <f t="shared" si="38"/>
        <v>-4.9108658488348932E-11</v>
      </c>
      <c r="N417" s="52">
        <f t="shared" si="39"/>
        <v>247220.13461194295</v>
      </c>
      <c r="O417" s="52">
        <f t="shared" si="40"/>
        <v>-1.3144750922048064E-8</v>
      </c>
    </row>
    <row r="418" spans="10:15" x14ac:dyDescent="0.2">
      <c r="J418" s="54">
        <f t="shared" si="35"/>
        <v>411</v>
      </c>
      <c r="K418" s="55">
        <f t="shared" si="36"/>
        <v>0</v>
      </c>
      <c r="L418" s="52">
        <f t="shared" si="37"/>
        <v>4.929281595768024E-11</v>
      </c>
      <c r="M418" s="52">
        <f t="shared" si="38"/>
        <v>-4.929281595768024E-11</v>
      </c>
      <c r="N418" s="52">
        <f t="shared" si="39"/>
        <v>247220.13461194289</v>
      </c>
      <c r="O418" s="52">
        <f t="shared" si="40"/>
        <v>-1.3194043738005744E-8</v>
      </c>
    </row>
    <row r="419" spans="10:15" x14ac:dyDescent="0.2">
      <c r="J419" s="54">
        <f t="shared" si="35"/>
        <v>412</v>
      </c>
      <c r="K419" s="55">
        <f t="shared" si="36"/>
        <v>0</v>
      </c>
      <c r="L419" s="52">
        <f t="shared" si="37"/>
        <v>4.9477664017521542E-11</v>
      </c>
      <c r="M419" s="52">
        <f t="shared" si="38"/>
        <v>-4.9477664017521542E-11</v>
      </c>
      <c r="N419" s="52">
        <f t="shared" si="39"/>
        <v>247220.13461194283</v>
      </c>
      <c r="O419" s="52">
        <f t="shared" si="40"/>
        <v>-1.3243521402023266E-8</v>
      </c>
    </row>
    <row r="420" spans="10:15" x14ac:dyDescent="0.2">
      <c r="J420" s="54">
        <f t="shared" si="35"/>
        <v>413</v>
      </c>
      <c r="K420" s="55">
        <f t="shared" si="36"/>
        <v>0</v>
      </c>
      <c r="L420" s="52">
        <f t="shared" si="37"/>
        <v>4.966320525758725E-11</v>
      </c>
      <c r="M420" s="52">
        <f t="shared" si="38"/>
        <v>-4.966320525758725E-11</v>
      </c>
      <c r="N420" s="52">
        <f t="shared" si="39"/>
        <v>247220.13461194278</v>
      </c>
      <c r="O420" s="52">
        <f t="shared" si="40"/>
        <v>-1.3293184607280853E-8</v>
      </c>
    </row>
    <row r="421" spans="10:15" x14ac:dyDescent="0.2">
      <c r="J421" s="54">
        <f t="shared" si="35"/>
        <v>414</v>
      </c>
      <c r="K421" s="55">
        <f t="shared" si="36"/>
        <v>0</v>
      </c>
      <c r="L421" s="52">
        <f t="shared" si="37"/>
        <v>4.9849442277303197E-11</v>
      </c>
      <c r="M421" s="52">
        <f t="shared" si="38"/>
        <v>-4.9849442277303197E-11</v>
      </c>
      <c r="N421" s="52">
        <f t="shared" si="39"/>
        <v>247220.13461194272</v>
      </c>
      <c r="O421" s="52">
        <f t="shared" si="40"/>
        <v>-1.3343034049558156E-8</v>
      </c>
    </row>
    <row r="422" spans="10:15" x14ac:dyDescent="0.2">
      <c r="J422" s="54">
        <f t="shared" ref="J422:J487" si="41">J421+1</f>
        <v>415</v>
      </c>
      <c r="K422" s="55">
        <f t="shared" si="36"/>
        <v>0</v>
      </c>
      <c r="L422" s="52">
        <f t="shared" si="37"/>
        <v>5.0036377685843084E-11</v>
      </c>
      <c r="M422" s="52">
        <f t="shared" si="38"/>
        <v>-5.0036377685843084E-11</v>
      </c>
      <c r="N422" s="52">
        <f t="shared" si="39"/>
        <v>247220.13461194266</v>
      </c>
      <c r="O422" s="52">
        <f t="shared" si="40"/>
        <v>-1.3393070427243998E-8</v>
      </c>
    </row>
    <row r="423" spans="10:15" x14ac:dyDescent="0.2">
      <c r="J423" s="54">
        <f t="shared" si="41"/>
        <v>416</v>
      </c>
      <c r="K423" s="55">
        <f t="shared" si="36"/>
        <v>0</v>
      </c>
      <c r="L423" s="52">
        <f t="shared" si="37"/>
        <v>5.0224014102164993E-11</v>
      </c>
      <c r="M423" s="52">
        <f t="shared" si="38"/>
        <v>-5.0224014102164993E-11</v>
      </c>
      <c r="N423" s="52">
        <f t="shared" si="39"/>
        <v>247220.1346119426</v>
      </c>
      <c r="O423" s="52">
        <f t="shared" si="40"/>
        <v>-1.3443294441346163E-8</v>
      </c>
    </row>
    <row r="424" spans="10:15" x14ac:dyDescent="0.2">
      <c r="J424" s="54">
        <f t="shared" si="41"/>
        <v>417</v>
      </c>
      <c r="K424" s="55">
        <f t="shared" si="36"/>
        <v>0</v>
      </c>
      <c r="L424" s="52">
        <f t="shared" si="37"/>
        <v>5.0412354155048109E-11</v>
      </c>
      <c r="M424" s="52">
        <f t="shared" si="38"/>
        <v>-5.0412354155048109E-11</v>
      </c>
      <c r="N424" s="52">
        <f t="shared" si="39"/>
        <v>247220.13461194254</v>
      </c>
      <c r="O424" s="52">
        <f t="shared" si="40"/>
        <v>-1.349370679550121E-8</v>
      </c>
    </row>
    <row r="425" spans="10:15" x14ac:dyDescent="0.2">
      <c r="J425" s="54">
        <f t="shared" si="41"/>
        <v>418</v>
      </c>
      <c r="K425" s="55">
        <f t="shared" si="36"/>
        <v>0</v>
      </c>
      <c r="L425" s="52">
        <f t="shared" si="37"/>
        <v>5.0601400483129537E-11</v>
      </c>
      <c r="M425" s="52">
        <f t="shared" si="38"/>
        <v>-5.0601400483129537E-11</v>
      </c>
      <c r="N425" s="52">
        <f t="shared" si="39"/>
        <v>247220.13461194249</v>
      </c>
      <c r="O425" s="52">
        <f t="shared" si="40"/>
        <v>-1.354430819598434E-8</v>
      </c>
    </row>
    <row r="426" spans="10:15" x14ac:dyDescent="0.2">
      <c r="J426" s="54">
        <f t="shared" si="41"/>
        <v>419</v>
      </c>
      <c r="K426" s="55">
        <f t="shared" si="36"/>
        <v>0</v>
      </c>
      <c r="L426" s="52">
        <f t="shared" si="37"/>
        <v>5.0791155734941277E-11</v>
      </c>
      <c r="M426" s="52">
        <f t="shared" si="38"/>
        <v>-5.0791155734941277E-11</v>
      </c>
      <c r="N426" s="52">
        <f t="shared" si="39"/>
        <v>247220.13461194243</v>
      </c>
      <c r="O426" s="52">
        <f t="shared" si="40"/>
        <v>-1.3595099351719281E-8</v>
      </c>
    </row>
    <row r="427" spans="10:15" x14ac:dyDescent="0.2">
      <c r="J427" s="54">
        <f t="shared" si="41"/>
        <v>420</v>
      </c>
      <c r="K427" s="55">
        <f t="shared" si="36"/>
        <v>0</v>
      </c>
      <c r="L427" s="52">
        <f t="shared" si="37"/>
        <v>5.0981622568947305E-11</v>
      </c>
      <c r="M427" s="52">
        <f t="shared" si="38"/>
        <v>-5.0981622568947305E-11</v>
      </c>
      <c r="N427" s="52">
        <f t="shared" si="39"/>
        <v>247220.13461194237</v>
      </c>
      <c r="O427" s="52">
        <f t="shared" si="40"/>
        <v>-1.3646080974288228E-8</v>
      </c>
    </row>
    <row r="428" spans="10:15" x14ac:dyDescent="0.2">
      <c r="J428" s="54">
        <f t="shared" si="41"/>
        <v>421</v>
      </c>
      <c r="K428" s="55">
        <f t="shared" si="36"/>
        <v>0</v>
      </c>
      <c r="L428" s="52">
        <f t="shared" si="37"/>
        <v>5.1172803653580856E-11</v>
      </c>
      <c r="M428" s="52">
        <f t="shared" si="38"/>
        <v>-5.1172803653580856E-11</v>
      </c>
      <c r="N428" s="52">
        <f t="shared" si="39"/>
        <v>247220.13461194231</v>
      </c>
      <c r="O428" s="52">
        <f t="shared" si="40"/>
        <v>-1.369725377794181E-8</v>
      </c>
    </row>
    <row r="429" spans="10:15" x14ac:dyDescent="0.2">
      <c r="J429" s="54">
        <f t="shared" si="41"/>
        <v>422</v>
      </c>
      <c r="K429" s="55">
        <f t="shared" si="36"/>
        <v>0</v>
      </c>
      <c r="L429" s="52">
        <f t="shared" si="37"/>
        <v>5.1364701667281783E-11</v>
      </c>
      <c r="M429" s="52">
        <f t="shared" si="38"/>
        <v>-5.1364701667281783E-11</v>
      </c>
      <c r="N429" s="52">
        <f t="shared" si="39"/>
        <v>247220.13461194225</v>
      </c>
      <c r="O429" s="52">
        <f t="shared" si="40"/>
        <v>-1.3748618479609092E-8</v>
      </c>
    </row>
    <row r="430" spans="10:15" x14ac:dyDescent="0.2">
      <c r="J430" s="54">
        <f t="shared" si="41"/>
        <v>423</v>
      </c>
      <c r="K430" s="55">
        <f t="shared" si="36"/>
        <v>0</v>
      </c>
      <c r="L430" s="52">
        <f t="shared" si="37"/>
        <v>5.1557319298534095E-11</v>
      </c>
      <c r="M430" s="52">
        <f t="shared" si="38"/>
        <v>-5.1557319298534095E-11</v>
      </c>
      <c r="N430" s="52">
        <f t="shared" si="39"/>
        <v>247220.13461194219</v>
      </c>
      <c r="O430" s="52">
        <f t="shared" si="40"/>
        <v>-1.3800175798907626E-8</v>
      </c>
    </row>
    <row r="431" spans="10:15" x14ac:dyDescent="0.2">
      <c r="J431" s="54">
        <f t="shared" si="41"/>
        <v>424</v>
      </c>
      <c r="K431" s="55">
        <f t="shared" si="36"/>
        <v>0</v>
      </c>
      <c r="L431" s="52">
        <f t="shared" si="37"/>
        <v>5.1750659245903595E-11</v>
      </c>
      <c r="M431" s="52">
        <f t="shared" si="38"/>
        <v>-5.1750659245903595E-11</v>
      </c>
      <c r="N431" s="52">
        <f t="shared" si="39"/>
        <v>247220.13461194214</v>
      </c>
      <c r="O431" s="52">
        <f t="shared" si="40"/>
        <v>-1.385192645815353E-8</v>
      </c>
    </row>
    <row r="432" spans="10:15" x14ac:dyDescent="0.2">
      <c r="J432" s="54">
        <f t="shared" si="41"/>
        <v>425</v>
      </c>
      <c r="K432" s="55">
        <f t="shared" si="36"/>
        <v>0</v>
      </c>
      <c r="L432" s="52">
        <f t="shared" si="37"/>
        <v>5.1944724218075735E-11</v>
      </c>
      <c r="M432" s="52">
        <f t="shared" si="38"/>
        <v>-5.1944724218075735E-11</v>
      </c>
      <c r="N432" s="52">
        <f t="shared" si="39"/>
        <v>247220.13461194208</v>
      </c>
      <c r="O432" s="52">
        <f t="shared" si="40"/>
        <v>-1.3903871182371607E-8</v>
      </c>
    </row>
    <row r="433" spans="10:15" x14ac:dyDescent="0.2">
      <c r="J433" s="54">
        <f t="shared" si="41"/>
        <v>426</v>
      </c>
      <c r="K433" s="55">
        <f t="shared" si="36"/>
        <v>0</v>
      </c>
      <c r="L433" s="52">
        <f t="shared" si="37"/>
        <v>5.2139516933893521E-11</v>
      </c>
      <c r="M433" s="52">
        <f t="shared" si="38"/>
        <v>-5.2139516933893521E-11</v>
      </c>
      <c r="N433" s="52">
        <f t="shared" si="39"/>
        <v>247220.13461194202</v>
      </c>
      <c r="O433" s="52">
        <f t="shared" si="40"/>
        <v>-1.39560106993055E-8</v>
      </c>
    </row>
    <row r="434" spans="10:15" x14ac:dyDescent="0.2">
      <c r="J434" s="54">
        <f t="shared" si="41"/>
        <v>427</v>
      </c>
      <c r="K434" s="55">
        <f t="shared" si="36"/>
        <v>0</v>
      </c>
      <c r="L434" s="52">
        <f t="shared" si="37"/>
        <v>5.2335040122395624E-11</v>
      </c>
      <c r="M434" s="52">
        <f t="shared" si="38"/>
        <v>-5.2335040122395624E-11</v>
      </c>
      <c r="N434" s="52">
        <f t="shared" si="39"/>
        <v>247220.13461194196</v>
      </c>
      <c r="O434" s="52">
        <f t="shared" si="40"/>
        <v>-1.4008345739427896E-8</v>
      </c>
    </row>
    <row r="435" spans="10:15" x14ac:dyDescent="0.2">
      <c r="J435" s="54">
        <f t="shared" si="41"/>
        <v>428</v>
      </c>
      <c r="K435" s="55">
        <f t="shared" si="36"/>
        <v>0</v>
      </c>
      <c r="L435" s="52">
        <f t="shared" si="37"/>
        <v>5.2531296522854607E-11</v>
      </c>
      <c r="M435" s="52">
        <f t="shared" si="38"/>
        <v>-5.2531296522854607E-11</v>
      </c>
      <c r="N435" s="52">
        <f t="shared" si="39"/>
        <v>247220.1346119419</v>
      </c>
      <c r="O435" s="52">
        <f t="shared" si="40"/>
        <v>-1.4060877035950752E-8</v>
      </c>
    </row>
    <row r="436" spans="10:15" x14ac:dyDescent="0.2">
      <c r="J436" s="54">
        <f t="shared" si="41"/>
        <v>429</v>
      </c>
      <c r="K436" s="55">
        <f t="shared" si="36"/>
        <v>0</v>
      </c>
      <c r="L436" s="52">
        <f t="shared" si="37"/>
        <v>5.2728288884815316E-11</v>
      </c>
      <c r="M436" s="52">
        <f t="shared" si="38"/>
        <v>-5.2728288884815316E-11</v>
      </c>
      <c r="N436" s="52">
        <f t="shared" si="39"/>
        <v>247220.13461194184</v>
      </c>
      <c r="O436" s="52">
        <f t="shared" si="40"/>
        <v>-1.4113605324835567E-8</v>
      </c>
    </row>
    <row r="437" spans="10:15" x14ac:dyDescent="0.2">
      <c r="J437" s="54">
        <f t="shared" si="41"/>
        <v>430</v>
      </c>
      <c r="K437" s="55">
        <f t="shared" si="36"/>
        <v>0</v>
      </c>
      <c r="L437" s="52">
        <f t="shared" si="37"/>
        <v>5.2926019968133372E-11</v>
      </c>
      <c r="M437" s="52">
        <f t="shared" si="38"/>
        <v>-5.2926019968133372E-11</v>
      </c>
      <c r="N437" s="52">
        <f t="shared" si="39"/>
        <v>247220.13461194179</v>
      </c>
      <c r="O437" s="52">
        <f t="shared" si="40"/>
        <v>-1.41665313448037E-8</v>
      </c>
    </row>
    <row r="438" spans="10:15" x14ac:dyDescent="0.2">
      <c r="J438" s="54">
        <f t="shared" si="41"/>
        <v>431</v>
      </c>
      <c r="K438" s="55">
        <f t="shared" si="36"/>
        <v>0</v>
      </c>
      <c r="L438" s="52">
        <f t="shared" si="37"/>
        <v>5.3124492543013875E-11</v>
      </c>
      <c r="M438" s="52">
        <f t="shared" si="38"/>
        <v>-5.3124492543013875E-11</v>
      </c>
      <c r="N438" s="52">
        <f t="shared" si="39"/>
        <v>247220.13461194173</v>
      </c>
      <c r="O438" s="52">
        <f t="shared" si="40"/>
        <v>-1.4219655837346714E-8</v>
      </c>
    </row>
    <row r="439" spans="10:15" x14ac:dyDescent="0.2">
      <c r="J439" s="54">
        <f t="shared" si="41"/>
        <v>432</v>
      </c>
      <c r="K439" s="55">
        <f t="shared" si="36"/>
        <v>0</v>
      </c>
      <c r="L439" s="52">
        <f t="shared" si="37"/>
        <v>5.3323709390050173E-11</v>
      </c>
      <c r="M439" s="52">
        <f t="shared" si="38"/>
        <v>-5.3323709390050173E-11</v>
      </c>
      <c r="N439" s="52">
        <f t="shared" si="39"/>
        <v>247220.13461194167</v>
      </c>
      <c r="O439" s="52">
        <f t="shared" si="40"/>
        <v>-1.4272979546736763E-8</v>
      </c>
    </row>
    <row r="440" spans="10:15" x14ac:dyDescent="0.2">
      <c r="J440" s="54">
        <f t="shared" si="41"/>
        <v>433</v>
      </c>
      <c r="K440" s="55">
        <f t="shared" si="36"/>
        <v>0</v>
      </c>
      <c r="L440" s="52">
        <f t="shared" si="37"/>
        <v>5.352367330026286E-11</v>
      </c>
      <c r="M440" s="52">
        <f t="shared" si="38"/>
        <v>-5.352367330026286E-11</v>
      </c>
      <c r="N440" s="52">
        <f t="shared" si="39"/>
        <v>247220.13461194161</v>
      </c>
      <c r="O440" s="52">
        <f t="shared" si="40"/>
        <v>-1.4326503220037026E-8</v>
      </c>
    </row>
    <row r="441" spans="10:15" x14ac:dyDescent="0.2">
      <c r="J441" s="54">
        <f t="shared" si="41"/>
        <v>434</v>
      </c>
      <c r="K441" s="55">
        <f t="shared" si="36"/>
        <v>0</v>
      </c>
      <c r="L441" s="52">
        <f t="shared" si="37"/>
        <v>5.3724387075138847E-11</v>
      </c>
      <c r="M441" s="52">
        <f t="shared" si="38"/>
        <v>-5.3724387075138847E-11</v>
      </c>
      <c r="N441" s="52">
        <f t="shared" si="39"/>
        <v>247220.13461194155</v>
      </c>
      <c r="O441" s="52">
        <f t="shared" si="40"/>
        <v>-1.4380227607112165E-8</v>
      </c>
    </row>
    <row r="442" spans="10:15" x14ac:dyDescent="0.2">
      <c r="J442" s="54">
        <f t="shared" si="41"/>
        <v>435</v>
      </c>
      <c r="K442" s="55">
        <f t="shared" si="36"/>
        <v>0</v>
      </c>
      <c r="L442" s="52">
        <f t="shared" si="37"/>
        <v>5.3925853526670619E-11</v>
      </c>
      <c r="M442" s="52">
        <f t="shared" si="38"/>
        <v>-5.3925853526670619E-11</v>
      </c>
      <c r="N442" s="52">
        <f t="shared" si="39"/>
        <v>247220.1346119415</v>
      </c>
      <c r="O442" s="52">
        <f t="shared" si="40"/>
        <v>-1.4434153460638835E-8</v>
      </c>
    </row>
    <row r="443" spans="10:15" x14ac:dyDescent="0.2">
      <c r="J443" s="54">
        <f t="shared" si="41"/>
        <v>436</v>
      </c>
      <c r="K443" s="55">
        <f t="shared" si="36"/>
        <v>0</v>
      </c>
      <c r="L443" s="52">
        <f t="shared" si="37"/>
        <v>5.4128075477395631E-11</v>
      </c>
      <c r="M443" s="52">
        <f t="shared" si="38"/>
        <v>-5.4128075477395631E-11</v>
      </c>
      <c r="N443" s="52">
        <f t="shared" si="39"/>
        <v>247220.13461194144</v>
      </c>
      <c r="O443" s="52">
        <f t="shared" si="40"/>
        <v>-1.4488281536116232E-8</v>
      </c>
    </row>
    <row r="444" spans="10:15" x14ac:dyDescent="0.2">
      <c r="J444" s="54">
        <f t="shared" si="41"/>
        <v>437</v>
      </c>
      <c r="K444" s="55">
        <f t="shared" si="36"/>
        <v>0</v>
      </c>
      <c r="L444" s="52">
        <f t="shared" si="37"/>
        <v>5.4331055760435864E-11</v>
      </c>
      <c r="M444" s="52">
        <f t="shared" si="38"/>
        <v>-5.4331055760435864E-11</v>
      </c>
      <c r="N444" s="52">
        <f t="shared" si="39"/>
        <v>247220.13461194138</v>
      </c>
      <c r="O444" s="52">
        <f t="shared" si="40"/>
        <v>-1.4542612591876668E-8</v>
      </c>
    </row>
    <row r="445" spans="10:15" x14ac:dyDescent="0.2">
      <c r="J445" s="54">
        <f t="shared" si="41"/>
        <v>438</v>
      </c>
      <c r="K445" s="55">
        <f t="shared" si="36"/>
        <v>0</v>
      </c>
      <c r="L445" s="52">
        <f t="shared" si="37"/>
        <v>5.4534797219537503E-11</v>
      </c>
      <c r="M445" s="52">
        <f t="shared" si="38"/>
        <v>-5.4534797219537503E-11</v>
      </c>
      <c r="N445" s="52">
        <f t="shared" si="39"/>
        <v>247220.13461194132</v>
      </c>
      <c r="O445" s="52">
        <f t="shared" si="40"/>
        <v>-1.4597147389096205E-8</v>
      </c>
    </row>
    <row r="446" spans="10:15" x14ac:dyDescent="0.2">
      <c r="J446" s="54">
        <f t="shared" si="41"/>
        <v>439</v>
      </c>
      <c r="K446" s="55">
        <f t="shared" si="36"/>
        <v>0</v>
      </c>
      <c r="L446" s="52">
        <f t="shared" si="37"/>
        <v>5.4739302709110766E-11</v>
      </c>
      <c r="M446" s="52">
        <f t="shared" si="38"/>
        <v>-5.4739302709110766E-11</v>
      </c>
      <c r="N446" s="52">
        <f t="shared" si="39"/>
        <v>247220.13461194126</v>
      </c>
      <c r="O446" s="52">
        <f t="shared" si="40"/>
        <v>-1.4651886691805317E-8</v>
      </c>
    </row>
    <row r="447" spans="10:15" x14ac:dyDescent="0.2">
      <c r="J447" s="54">
        <f t="shared" si="41"/>
        <v>440</v>
      </c>
      <c r="K447" s="55">
        <f t="shared" si="36"/>
        <v>0</v>
      </c>
      <c r="L447" s="52">
        <f t="shared" si="37"/>
        <v>5.4944575094269933E-11</v>
      </c>
      <c r="M447" s="52">
        <f t="shared" si="38"/>
        <v>-5.4944575094269933E-11</v>
      </c>
      <c r="N447" s="52">
        <f t="shared" si="39"/>
        <v>247220.1346119412</v>
      </c>
      <c r="O447" s="52">
        <f t="shared" si="40"/>
        <v>-1.4706831266899587E-8</v>
      </c>
    </row>
    <row r="448" spans="10:15" x14ac:dyDescent="0.2">
      <c r="J448" s="54">
        <f t="shared" si="41"/>
        <v>441</v>
      </c>
      <c r="K448" s="55">
        <f t="shared" si="36"/>
        <v>0</v>
      </c>
      <c r="L448" s="52">
        <f t="shared" si="37"/>
        <v>5.5150617250873449E-11</v>
      </c>
      <c r="M448" s="52">
        <f t="shared" si="38"/>
        <v>-5.5150617250873449E-11</v>
      </c>
      <c r="N448" s="52">
        <f t="shared" si="39"/>
        <v>247220.13461194115</v>
      </c>
      <c r="O448" s="52">
        <f t="shared" si="40"/>
        <v>-1.4761981884150459E-8</v>
      </c>
    </row>
    <row r="449" spans="10:15" x14ac:dyDescent="0.2">
      <c r="J449" s="54">
        <f t="shared" si="41"/>
        <v>442</v>
      </c>
      <c r="K449" s="55">
        <f t="shared" si="36"/>
        <v>0</v>
      </c>
      <c r="L449" s="52">
        <f t="shared" si="37"/>
        <v>5.5357432065564223E-11</v>
      </c>
      <c r="M449" s="52">
        <f t="shared" si="38"/>
        <v>-5.5357432065564223E-11</v>
      </c>
      <c r="N449" s="52">
        <f t="shared" si="39"/>
        <v>247220.13461194109</v>
      </c>
      <c r="O449" s="52">
        <f t="shared" si="40"/>
        <v>-1.4817339316216024E-8</v>
      </c>
    </row>
    <row r="450" spans="10:15" x14ac:dyDescent="0.2">
      <c r="J450" s="54">
        <f t="shared" si="41"/>
        <v>443</v>
      </c>
      <c r="K450" s="55">
        <f t="shared" si="36"/>
        <v>0</v>
      </c>
      <c r="L450" s="52">
        <f t="shared" si="37"/>
        <v>5.5565022435810087E-11</v>
      </c>
      <c r="M450" s="52">
        <f t="shared" si="38"/>
        <v>-5.5565022435810087E-11</v>
      </c>
      <c r="N450" s="52">
        <f t="shared" si="39"/>
        <v>247220.13461194103</v>
      </c>
      <c r="O450" s="52">
        <f t="shared" si="40"/>
        <v>-1.4872904338651833E-8</v>
      </c>
    </row>
    <row r="451" spans="10:15" x14ac:dyDescent="0.2">
      <c r="J451" s="54">
        <f t="shared" si="41"/>
        <v>444</v>
      </c>
      <c r="K451" s="55">
        <f t="shared" si="36"/>
        <v>0</v>
      </c>
      <c r="L451" s="52">
        <f t="shared" si="37"/>
        <v>5.5773391269944374E-11</v>
      </c>
      <c r="M451" s="52">
        <f t="shared" si="38"/>
        <v>-5.5773391269944374E-11</v>
      </c>
      <c r="N451" s="52">
        <f t="shared" si="39"/>
        <v>247220.13461194097</v>
      </c>
      <c r="O451" s="52">
        <f t="shared" si="40"/>
        <v>-1.4928677729921779E-8</v>
      </c>
    </row>
    <row r="452" spans="10:15" x14ac:dyDescent="0.2">
      <c r="J452" s="54">
        <f t="shared" si="41"/>
        <v>445</v>
      </c>
      <c r="K452" s="55">
        <f t="shared" si="36"/>
        <v>0</v>
      </c>
      <c r="L452" s="52">
        <f t="shared" si="37"/>
        <v>5.598254148720667E-11</v>
      </c>
      <c r="M452" s="52">
        <f t="shared" si="38"/>
        <v>-5.598254148720667E-11</v>
      </c>
      <c r="N452" s="52">
        <f t="shared" si="39"/>
        <v>247220.13461194091</v>
      </c>
      <c r="O452" s="52">
        <f t="shared" si="40"/>
        <v>-1.4984660271408986E-8</v>
      </c>
    </row>
    <row r="453" spans="10:15" x14ac:dyDescent="0.2">
      <c r="J453" s="54">
        <f t="shared" si="41"/>
        <v>446</v>
      </c>
      <c r="K453" s="55">
        <f t="shared" si="36"/>
        <v>0</v>
      </c>
      <c r="L453" s="52">
        <f t="shared" si="37"/>
        <v>5.6192476017783695E-11</v>
      </c>
      <c r="M453" s="52">
        <f t="shared" si="38"/>
        <v>-5.6192476017783695E-11</v>
      </c>
      <c r="N453" s="52">
        <f t="shared" si="39"/>
        <v>247220.13461194086</v>
      </c>
      <c r="O453" s="52">
        <f t="shared" si="40"/>
        <v>-1.5040852747426771E-8</v>
      </c>
    </row>
    <row r="454" spans="10:15" x14ac:dyDescent="0.2">
      <c r="J454" s="54">
        <f t="shared" si="41"/>
        <v>447</v>
      </c>
      <c r="K454" s="55">
        <f t="shared" si="36"/>
        <v>0</v>
      </c>
      <c r="L454" s="52">
        <f t="shared" si="37"/>
        <v>5.6403197802850391E-11</v>
      </c>
      <c r="M454" s="52">
        <f t="shared" si="38"/>
        <v>-5.6403197802850391E-11</v>
      </c>
      <c r="N454" s="52">
        <f t="shared" si="39"/>
        <v>247220.1346119408</v>
      </c>
      <c r="O454" s="52">
        <f t="shared" si="40"/>
        <v>-1.509725594522962E-8</v>
      </c>
    </row>
    <row r="455" spans="10:15" x14ac:dyDescent="0.2">
      <c r="J455" s="54">
        <f t="shared" si="41"/>
        <v>448</v>
      </c>
      <c r="K455" s="55">
        <f t="shared" si="36"/>
        <v>0</v>
      </c>
      <c r="L455" s="52">
        <f t="shared" si="37"/>
        <v>5.6614709794611077E-11</v>
      </c>
      <c r="M455" s="52">
        <f t="shared" si="38"/>
        <v>-5.6614709794611077E-11</v>
      </c>
      <c r="N455" s="52">
        <f t="shared" si="39"/>
        <v>247220.13461194074</v>
      </c>
      <c r="O455" s="52">
        <f t="shared" si="40"/>
        <v>-1.5153870655024233E-8</v>
      </c>
    </row>
    <row r="456" spans="10:15" x14ac:dyDescent="0.2">
      <c r="J456" s="54">
        <f t="shared" si="41"/>
        <v>449</v>
      </c>
      <c r="K456" s="55">
        <f t="shared" ref="K456:K487" si="42">IF(($C$9+1&gt;J456), $C$12, 0)</f>
        <v>0</v>
      </c>
      <c r="L456" s="52">
        <f t="shared" ref="L456:L487" si="43">K456-M456</f>
        <v>5.6827014956340872E-11</v>
      </c>
      <c r="M456" s="52">
        <f t="shared" ref="M456:M487" si="44">O455*$C$10</f>
        <v>-5.6827014956340872E-11</v>
      </c>
      <c r="N456" s="52">
        <f t="shared" ref="N456:N487" si="45">N455+M456</f>
        <v>247220.13461194068</v>
      </c>
      <c r="O456" s="52">
        <f t="shared" ref="O456:O487" si="46">O455-L456</f>
        <v>-1.5210697669980574E-8</v>
      </c>
    </row>
    <row r="457" spans="10:15" x14ac:dyDescent="0.2">
      <c r="J457" s="54">
        <f t="shared" si="41"/>
        <v>450</v>
      </c>
      <c r="K457" s="55">
        <f t="shared" si="42"/>
        <v>0</v>
      </c>
      <c r="L457" s="52">
        <f t="shared" si="43"/>
        <v>5.7040116262427153E-11</v>
      </c>
      <c r="M457" s="52">
        <f t="shared" si="44"/>
        <v>-5.7040116262427153E-11</v>
      </c>
      <c r="N457" s="52">
        <f t="shared" si="45"/>
        <v>247220.13461194062</v>
      </c>
      <c r="O457" s="52">
        <f t="shared" si="46"/>
        <v>-1.5267737786243001E-8</v>
      </c>
    </row>
    <row r="458" spans="10:15" x14ac:dyDescent="0.2">
      <c r="J458" s="54">
        <f t="shared" si="41"/>
        <v>451</v>
      </c>
      <c r="K458" s="55">
        <f t="shared" si="42"/>
        <v>0</v>
      </c>
      <c r="L458" s="52">
        <f t="shared" si="43"/>
        <v>5.7254016698411249E-11</v>
      </c>
      <c r="M458" s="52">
        <f t="shared" si="44"/>
        <v>-5.7254016698411249E-11</v>
      </c>
      <c r="N458" s="52">
        <f t="shared" si="45"/>
        <v>247220.13461194056</v>
      </c>
      <c r="O458" s="52">
        <f t="shared" si="46"/>
        <v>-1.5324991802941412E-8</v>
      </c>
    </row>
    <row r="459" spans="10:15" x14ac:dyDescent="0.2">
      <c r="J459" s="54">
        <f t="shared" si="41"/>
        <v>452</v>
      </c>
      <c r="K459" s="55">
        <f t="shared" si="42"/>
        <v>0</v>
      </c>
      <c r="L459" s="52">
        <f t="shared" si="43"/>
        <v>5.7468719261030291E-11</v>
      </c>
      <c r="M459" s="52">
        <f t="shared" si="44"/>
        <v>-5.7468719261030291E-11</v>
      </c>
      <c r="N459" s="52">
        <f t="shared" si="45"/>
        <v>247220.13461194051</v>
      </c>
      <c r="O459" s="52">
        <f t="shared" si="46"/>
        <v>-1.5382460522202442E-8</v>
      </c>
    </row>
    <row r="460" spans="10:15" x14ac:dyDescent="0.2">
      <c r="J460" s="54">
        <f t="shared" si="41"/>
        <v>453</v>
      </c>
      <c r="K460" s="55">
        <f t="shared" si="42"/>
        <v>0</v>
      </c>
      <c r="L460" s="52">
        <f t="shared" si="43"/>
        <v>5.7684226958259153E-11</v>
      </c>
      <c r="M460" s="52">
        <f t="shared" si="44"/>
        <v>-5.7684226958259153E-11</v>
      </c>
      <c r="N460" s="52">
        <f t="shared" si="45"/>
        <v>247220.13461194045</v>
      </c>
      <c r="O460" s="52">
        <f t="shared" si="46"/>
        <v>-1.54401447491607E-8</v>
      </c>
    </row>
    <row r="461" spans="10:15" x14ac:dyDescent="0.2">
      <c r="J461" s="54">
        <f t="shared" si="41"/>
        <v>454</v>
      </c>
      <c r="K461" s="55">
        <f t="shared" si="42"/>
        <v>0</v>
      </c>
      <c r="L461" s="52">
        <f t="shared" si="43"/>
        <v>5.7900542809352619E-11</v>
      </c>
      <c r="M461" s="52">
        <f t="shared" si="44"/>
        <v>-5.7900542809352619E-11</v>
      </c>
      <c r="N461" s="52">
        <f t="shared" si="45"/>
        <v>247220.13461194039</v>
      </c>
      <c r="O461" s="52">
        <f t="shared" si="46"/>
        <v>-1.5498045291970052E-8</v>
      </c>
    </row>
    <row r="462" spans="10:15" x14ac:dyDescent="0.2">
      <c r="J462" s="54">
        <f t="shared" si="41"/>
        <v>455</v>
      </c>
      <c r="K462" s="55">
        <f t="shared" si="42"/>
        <v>0</v>
      </c>
      <c r="L462" s="52">
        <f t="shared" si="43"/>
        <v>5.8117669844887694E-11</v>
      </c>
      <c r="M462" s="52">
        <f t="shared" si="44"/>
        <v>-5.8117669844887694E-11</v>
      </c>
      <c r="N462" s="52">
        <f t="shared" si="45"/>
        <v>247220.13461194033</v>
      </c>
      <c r="O462" s="52">
        <f t="shared" si="46"/>
        <v>-1.555616296181494E-8</v>
      </c>
    </row>
    <row r="463" spans="10:15" x14ac:dyDescent="0.2">
      <c r="J463" s="54">
        <f t="shared" si="41"/>
        <v>456</v>
      </c>
      <c r="K463" s="55">
        <f t="shared" si="42"/>
        <v>0</v>
      </c>
      <c r="L463" s="52">
        <f t="shared" si="43"/>
        <v>5.8335611106806021E-11</v>
      </c>
      <c r="M463" s="52">
        <f t="shared" si="44"/>
        <v>-5.8335611106806021E-11</v>
      </c>
      <c r="N463" s="52">
        <f t="shared" si="45"/>
        <v>247220.13461194027</v>
      </c>
      <c r="O463" s="52">
        <f t="shared" si="46"/>
        <v>-1.5614498572921747E-8</v>
      </c>
    </row>
    <row r="464" spans="10:15" x14ac:dyDescent="0.2">
      <c r="J464" s="54">
        <f t="shared" si="41"/>
        <v>457</v>
      </c>
      <c r="K464" s="55">
        <f t="shared" si="42"/>
        <v>0</v>
      </c>
      <c r="L464" s="52">
        <f t="shared" si="43"/>
        <v>5.8554369648456547E-11</v>
      </c>
      <c r="M464" s="52">
        <f t="shared" si="44"/>
        <v>-5.8554369648456547E-11</v>
      </c>
      <c r="N464" s="52">
        <f t="shared" si="45"/>
        <v>247220.13461194022</v>
      </c>
      <c r="O464" s="52">
        <f t="shared" si="46"/>
        <v>-1.5673052942570204E-8</v>
      </c>
    </row>
    <row r="465" spans="10:15" x14ac:dyDescent="0.2">
      <c r="J465" s="54">
        <f t="shared" si="41"/>
        <v>458</v>
      </c>
      <c r="K465" s="55">
        <f t="shared" si="42"/>
        <v>0</v>
      </c>
      <c r="L465" s="52">
        <f t="shared" si="43"/>
        <v>5.8773948534638262E-11</v>
      </c>
      <c r="M465" s="52">
        <f t="shared" si="44"/>
        <v>-5.8773948534638262E-11</v>
      </c>
      <c r="N465" s="52">
        <f t="shared" si="45"/>
        <v>247220.13461194016</v>
      </c>
      <c r="O465" s="52">
        <f t="shared" si="46"/>
        <v>-1.5731826891104841E-8</v>
      </c>
    </row>
    <row r="466" spans="10:15" x14ac:dyDescent="0.2">
      <c r="J466" s="54">
        <f t="shared" si="41"/>
        <v>459</v>
      </c>
      <c r="K466" s="55">
        <f t="shared" si="42"/>
        <v>0</v>
      </c>
      <c r="L466" s="52">
        <f t="shared" si="43"/>
        <v>5.8994350841643153E-11</v>
      </c>
      <c r="M466" s="52">
        <f t="shared" si="44"/>
        <v>-5.8994350841643153E-11</v>
      </c>
      <c r="N466" s="52">
        <f t="shared" si="45"/>
        <v>247220.1346119401</v>
      </c>
      <c r="O466" s="52">
        <f t="shared" si="46"/>
        <v>-1.5790821241946486E-8</v>
      </c>
    </row>
    <row r="467" spans="10:15" x14ac:dyDescent="0.2">
      <c r="J467" s="54">
        <f t="shared" si="41"/>
        <v>460</v>
      </c>
      <c r="K467" s="55">
        <f t="shared" si="42"/>
        <v>0</v>
      </c>
      <c r="L467" s="52">
        <f t="shared" si="43"/>
        <v>5.9215579657299316E-11</v>
      </c>
      <c r="M467" s="52">
        <f t="shared" si="44"/>
        <v>-5.9215579657299316E-11</v>
      </c>
      <c r="N467" s="52">
        <f t="shared" si="45"/>
        <v>247220.13461194004</v>
      </c>
      <c r="O467" s="52">
        <f t="shared" si="46"/>
        <v>-1.5850036821603785E-8</v>
      </c>
    </row>
    <row r="468" spans="10:15" x14ac:dyDescent="0.2">
      <c r="J468" s="54">
        <f t="shared" si="41"/>
        <v>461</v>
      </c>
      <c r="K468" s="55">
        <f t="shared" si="42"/>
        <v>0</v>
      </c>
      <c r="L468" s="52">
        <f t="shared" si="43"/>
        <v>5.9437638081014196E-11</v>
      </c>
      <c r="M468" s="52">
        <f t="shared" si="44"/>
        <v>-5.9437638081014196E-11</v>
      </c>
      <c r="N468" s="52">
        <f t="shared" si="45"/>
        <v>247220.13461193998</v>
      </c>
      <c r="O468" s="52">
        <f t="shared" si="46"/>
        <v>-1.59094744596848E-8</v>
      </c>
    </row>
    <row r="469" spans="10:15" x14ac:dyDescent="0.2">
      <c r="J469" s="54">
        <f t="shared" si="41"/>
        <v>462</v>
      </c>
      <c r="K469" s="55">
        <f t="shared" si="42"/>
        <v>0</v>
      </c>
      <c r="L469" s="52">
        <f t="shared" si="43"/>
        <v>5.9660529223817993E-11</v>
      </c>
      <c r="M469" s="52">
        <f t="shared" si="44"/>
        <v>-5.9660529223817993E-11</v>
      </c>
      <c r="N469" s="52">
        <f t="shared" si="45"/>
        <v>247220.13461193992</v>
      </c>
      <c r="O469" s="52">
        <f t="shared" si="46"/>
        <v>-1.5969134988908619E-8</v>
      </c>
    </row>
    <row r="470" spans="10:15" x14ac:dyDescent="0.2">
      <c r="J470" s="54">
        <f t="shared" si="41"/>
        <v>463</v>
      </c>
      <c r="K470" s="55">
        <f t="shared" si="42"/>
        <v>0</v>
      </c>
      <c r="L470" s="52">
        <f t="shared" si="43"/>
        <v>5.9884256208407321E-11</v>
      </c>
      <c r="M470" s="52">
        <f t="shared" si="44"/>
        <v>-5.9884256208407321E-11</v>
      </c>
      <c r="N470" s="52">
        <f t="shared" si="45"/>
        <v>247220.13461193987</v>
      </c>
      <c r="O470" s="52">
        <f t="shared" si="46"/>
        <v>-1.6029019245117025E-8</v>
      </c>
    </row>
    <row r="471" spans="10:15" x14ac:dyDescent="0.2">
      <c r="J471" s="54">
        <f t="shared" si="41"/>
        <v>464</v>
      </c>
      <c r="K471" s="55">
        <f t="shared" si="42"/>
        <v>0</v>
      </c>
      <c r="L471" s="52">
        <f t="shared" si="43"/>
        <v>6.0108822169188839E-11</v>
      </c>
      <c r="M471" s="52">
        <f t="shared" si="44"/>
        <v>-6.0108822169188839E-11</v>
      </c>
      <c r="N471" s="52">
        <f t="shared" si="45"/>
        <v>247220.13461193981</v>
      </c>
      <c r="O471" s="52">
        <f t="shared" si="46"/>
        <v>-1.6089128067286213E-8</v>
      </c>
    </row>
    <row r="472" spans="10:15" x14ac:dyDescent="0.2">
      <c r="J472" s="54">
        <f t="shared" si="41"/>
        <v>465</v>
      </c>
      <c r="K472" s="55">
        <f t="shared" si="42"/>
        <v>0</v>
      </c>
      <c r="L472" s="52">
        <f t="shared" si="43"/>
        <v>6.0334230252323302E-11</v>
      </c>
      <c r="M472" s="52">
        <f t="shared" si="44"/>
        <v>-6.0334230252323302E-11</v>
      </c>
      <c r="N472" s="52">
        <f t="shared" si="45"/>
        <v>247220.13461193975</v>
      </c>
      <c r="O472" s="52">
        <f t="shared" si="46"/>
        <v>-1.6149462297538537E-8</v>
      </c>
    </row>
    <row r="473" spans="10:15" x14ac:dyDescent="0.2">
      <c r="J473" s="54">
        <f t="shared" si="41"/>
        <v>466</v>
      </c>
      <c r="K473" s="55">
        <f t="shared" si="42"/>
        <v>0</v>
      </c>
      <c r="L473" s="52">
        <f t="shared" si="43"/>
        <v>6.0560483615769517E-11</v>
      </c>
      <c r="M473" s="52">
        <f t="shared" si="44"/>
        <v>-6.0560483615769517E-11</v>
      </c>
      <c r="N473" s="52">
        <f t="shared" si="45"/>
        <v>247220.13461193969</v>
      </c>
      <c r="O473" s="52">
        <f t="shared" si="46"/>
        <v>-1.6210022781154306E-8</v>
      </c>
    </row>
    <row r="474" spans="10:15" x14ac:dyDescent="0.2">
      <c r="J474" s="54">
        <f t="shared" si="41"/>
        <v>467</v>
      </c>
      <c r="K474" s="55">
        <f t="shared" si="42"/>
        <v>0</v>
      </c>
      <c r="L474" s="52">
        <f t="shared" si="43"/>
        <v>6.0787585429328645E-11</v>
      </c>
      <c r="M474" s="52">
        <f t="shared" si="44"/>
        <v>-6.0787585429328645E-11</v>
      </c>
      <c r="N474" s="52">
        <f t="shared" si="45"/>
        <v>247220.13461193963</v>
      </c>
      <c r="O474" s="52">
        <f t="shared" si="46"/>
        <v>-1.6270810366583633E-8</v>
      </c>
    </row>
    <row r="475" spans="10:15" x14ac:dyDescent="0.2">
      <c r="J475" s="54">
        <f t="shared" si="41"/>
        <v>468</v>
      </c>
      <c r="K475" s="55">
        <f t="shared" si="42"/>
        <v>0</v>
      </c>
      <c r="L475" s="52">
        <f t="shared" si="43"/>
        <v>6.1015538874688628E-11</v>
      </c>
      <c r="M475" s="52">
        <f t="shared" si="44"/>
        <v>-6.1015538874688628E-11</v>
      </c>
      <c r="N475" s="52">
        <f t="shared" si="45"/>
        <v>247220.13461193957</v>
      </c>
      <c r="O475" s="52">
        <f t="shared" si="46"/>
        <v>-1.6331825905458323E-8</v>
      </c>
    </row>
    <row r="476" spans="10:15" x14ac:dyDescent="0.2">
      <c r="J476" s="54">
        <f t="shared" si="41"/>
        <v>469</v>
      </c>
      <c r="K476" s="55">
        <f t="shared" si="42"/>
        <v>0</v>
      </c>
      <c r="L476" s="52">
        <f t="shared" si="43"/>
        <v>6.1244347145468702E-11</v>
      </c>
      <c r="M476" s="52">
        <f t="shared" si="44"/>
        <v>-6.1244347145468702E-11</v>
      </c>
      <c r="N476" s="52">
        <f t="shared" si="45"/>
        <v>247220.13461193952</v>
      </c>
      <c r="O476" s="52">
        <f t="shared" si="46"/>
        <v>-1.6393070252603793E-8</v>
      </c>
    </row>
    <row r="477" spans="10:15" x14ac:dyDescent="0.2">
      <c r="J477" s="54">
        <f t="shared" si="41"/>
        <v>470</v>
      </c>
      <c r="K477" s="55">
        <f t="shared" si="42"/>
        <v>0</v>
      </c>
      <c r="L477" s="52">
        <f t="shared" si="43"/>
        <v>6.1474013447264214E-11</v>
      </c>
      <c r="M477" s="52">
        <f t="shared" si="44"/>
        <v>-6.1474013447264214E-11</v>
      </c>
      <c r="N477" s="52">
        <f t="shared" si="45"/>
        <v>247220.13461193946</v>
      </c>
      <c r="O477" s="52">
        <f t="shared" si="46"/>
        <v>-1.6454544266051058E-8</v>
      </c>
    </row>
    <row r="478" spans="10:15" x14ac:dyDescent="0.2">
      <c r="J478" s="54">
        <f t="shared" si="41"/>
        <v>471</v>
      </c>
      <c r="K478" s="55">
        <f t="shared" si="42"/>
        <v>0</v>
      </c>
      <c r="L478" s="52">
        <f t="shared" si="43"/>
        <v>6.1704540997691463E-11</v>
      </c>
      <c r="M478" s="52">
        <f t="shared" si="44"/>
        <v>-6.1704540997691463E-11</v>
      </c>
      <c r="N478" s="52">
        <f t="shared" si="45"/>
        <v>247220.1346119394</v>
      </c>
      <c r="O478" s="52">
        <f t="shared" si="46"/>
        <v>-1.651624880704875E-8</v>
      </c>
    </row>
    <row r="479" spans="10:15" x14ac:dyDescent="0.2">
      <c r="J479" s="54">
        <f t="shared" si="41"/>
        <v>472</v>
      </c>
      <c r="K479" s="55">
        <f t="shared" si="42"/>
        <v>0</v>
      </c>
      <c r="L479" s="52">
        <f t="shared" si="43"/>
        <v>6.1935933026432808E-11</v>
      </c>
      <c r="M479" s="52">
        <f t="shared" si="44"/>
        <v>-6.1935933026432808E-11</v>
      </c>
      <c r="N479" s="52">
        <f t="shared" si="45"/>
        <v>247220.13461193934</v>
      </c>
      <c r="O479" s="52">
        <f t="shared" si="46"/>
        <v>-1.6578184740075182E-8</v>
      </c>
    </row>
    <row r="480" spans="10:15" x14ac:dyDescent="0.2">
      <c r="J480" s="54">
        <f t="shared" si="41"/>
        <v>473</v>
      </c>
      <c r="K480" s="55">
        <f t="shared" si="42"/>
        <v>0</v>
      </c>
      <c r="L480" s="52">
        <f t="shared" si="43"/>
        <v>6.2168192775281938E-11</v>
      </c>
      <c r="M480" s="52">
        <f t="shared" si="44"/>
        <v>-6.2168192775281938E-11</v>
      </c>
      <c r="N480" s="52">
        <f t="shared" si="45"/>
        <v>247220.13461193928</v>
      </c>
      <c r="O480" s="52">
        <f t="shared" si="46"/>
        <v>-1.6640352932850463E-8</v>
      </c>
    </row>
    <row r="481" spans="10:15" x14ac:dyDescent="0.2">
      <c r="J481" s="54">
        <f t="shared" si="41"/>
        <v>474</v>
      </c>
      <c r="K481" s="55">
        <f t="shared" si="42"/>
        <v>0</v>
      </c>
      <c r="L481" s="52">
        <f t="shared" si="43"/>
        <v>6.2401323498189228E-11</v>
      </c>
      <c r="M481" s="52">
        <f t="shared" si="44"/>
        <v>-6.2401323498189228E-11</v>
      </c>
      <c r="N481" s="52">
        <f t="shared" si="45"/>
        <v>247220.13461193923</v>
      </c>
      <c r="O481" s="52">
        <f t="shared" si="46"/>
        <v>-1.6702754256348654E-8</v>
      </c>
    </row>
    <row r="482" spans="10:15" x14ac:dyDescent="0.2">
      <c r="J482" s="54">
        <f t="shared" si="41"/>
        <v>475</v>
      </c>
      <c r="K482" s="55">
        <f t="shared" si="42"/>
        <v>0</v>
      </c>
      <c r="L482" s="52">
        <f t="shared" si="43"/>
        <v>6.2635328461307455E-11</v>
      </c>
      <c r="M482" s="52">
        <f t="shared" si="44"/>
        <v>-6.2635328461307455E-11</v>
      </c>
      <c r="N482" s="52">
        <f t="shared" si="45"/>
        <v>247220.13461193917</v>
      </c>
      <c r="O482" s="52">
        <f t="shared" si="46"/>
        <v>-1.676538958480996E-8</v>
      </c>
    </row>
    <row r="483" spans="10:15" x14ac:dyDescent="0.2">
      <c r="J483" s="54">
        <f t="shared" si="41"/>
        <v>476</v>
      </c>
      <c r="K483" s="55">
        <f t="shared" si="42"/>
        <v>0</v>
      </c>
      <c r="L483" s="52">
        <f t="shared" si="43"/>
        <v>6.2870210943037342E-11</v>
      </c>
      <c r="M483" s="52">
        <f t="shared" si="44"/>
        <v>-6.2870210943037342E-11</v>
      </c>
      <c r="N483" s="52">
        <f t="shared" si="45"/>
        <v>247220.13461193911</v>
      </c>
      <c r="O483" s="52">
        <f t="shared" si="46"/>
        <v>-1.6828259795752997E-8</v>
      </c>
    </row>
    <row r="484" spans="10:15" x14ac:dyDescent="0.2">
      <c r="J484" s="54">
        <f t="shared" si="41"/>
        <v>477</v>
      </c>
      <c r="K484" s="55">
        <f t="shared" si="42"/>
        <v>0</v>
      </c>
      <c r="L484" s="52">
        <f t="shared" si="43"/>
        <v>6.3105974234073739E-11</v>
      </c>
      <c r="M484" s="52">
        <f t="shared" si="44"/>
        <v>-6.3105974234073739E-11</v>
      </c>
      <c r="N484" s="52">
        <f t="shared" si="45"/>
        <v>247220.13461193905</v>
      </c>
      <c r="O484" s="52">
        <f t="shared" si="46"/>
        <v>-1.6891365769987071E-8</v>
      </c>
    </row>
    <row r="485" spans="10:15" x14ac:dyDescent="0.2">
      <c r="J485" s="54">
        <f t="shared" si="41"/>
        <v>478</v>
      </c>
      <c r="K485" s="55">
        <f t="shared" si="42"/>
        <v>0</v>
      </c>
      <c r="L485" s="52">
        <f t="shared" si="43"/>
        <v>6.3342621637451519E-11</v>
      </c>
      <c r="M485" s="52">
        <f t="shared" si="44"/>
        <v>-6.3342621637451519E-11</v>
      </c>
      <c r="N485" s="52">
        <f t="shared" si="45"/>
        <v>247220.13461193899</v>
      </c>
      <c r="O485" s="52">
        <f t="shared" si="46"/>
        <v>-1.6954708391624523E-8</v>
      </c>
    </row>
    <row r="486" spans="10:15" x14ac:dyDescent="0.2">
      <c r="J486" s="54">
        <f t="shared" si="41"/>
        <v>479</v>
      </c>
      <c r="K486" s="55">
        <f t="shared" si="42"/>
        <v>0</v>
      </c>
      <c r="L486" s="52">
        <f t="shared" si="43"/>
        <v>6.3580156468591963E-11</v>
      </c>
      <c r="M486" s="52">
        <f t="shared" si="44"/>
        <v>-6.3580156468591963E-11</v>
      </c>
      <c r="N486" s="52">
        <f t="shared" si="45"/>
        <v>247220.13461193893</v>
      </c>
      <c r="O486" s="52">
        <f t="shared" si="46"/>
        <v>-1.7018288548093116E-8</v>
      </c>
    </row>
    <row r="487" spans="10:15" x14ac:dyDescent="0.2">
      <c r="J487" s="54">
        <f t="shared" si="41"/>
        <v>480</v>
      </c>
      <c r="K487" s="55">
        <f t="shared" si="42"/>
        <v>0</v>
      </c>
      <c r="L487" s="52">
        <f t="shared" si="43"/>
        <v>6.3818582055349189E-11</v>
      </c>
      <c r="M487" s="52">
        <f t="shared" si="44"/>
        <v>-6.3818582055349189E-11</v>
      </c>
      <c r="N487" s="52">
        <f t="shared" si="45"/>
        <v>247220.13461193888</v>
      </c>
      <c r="O487" s="52">
        <f t="shared" si="46"/>
        <v>-1.7082107130148467E-8</v>
      </c>
    </row>
    <row r="488" spans="10:15" x14ac:dyDescent="0.2">
      <c r="L488" s="52"/>
      <c r="M488" s="52"/>
      <c r="N488" s="52"/>
      <c r="O488" s="52"/>
    </row>
    <row r="489" spans="10:15" x14ac:dyDescent="0.2">
      <c r="L489" s="52"/>
      <c r="M489" s="52"/>
      <c r="N489" s="52"/>
      <c r="O489" s="52"/>
    </row>
    <row r="490" spans="10:15" x14ac:dyDescent="0.2">
      <c r="L490" s="52"/>
      <c r="M490" s="52"/>
      <c r="N490" s="52"/>
      <c r="O490" s="52"/>
    </row>
    <row r="491" spans="10:15" x14ac:dyDescent="0.2">
      <c r="L491" s="52"/>
      <c r="M491" s="52"/>
      <c r="N491" s="52"/>
      <c r="O491" s="52"/>
    </row>
    <row r="492" spans="10:15" x14ac:dyDescent="0.2">
      <c r="L492" s="52"/>
      <c r="M492" s="52"/>
      <c r="N492" s="52"/>
      <c r="O492" s="52"/>
    </row>
    <row r="493" spans="10:15" x14ac:dyDescent="0.2">
      <c r="L493" s="52"/>
      <c r="M493" s="52"/>
      <c r="N493" s="52"/>
      <c r="O493" s="52"/>
    </row>
    <row r="494" spans="10:15" x14ac:dyDescent="0.2">
      <c r="L494" s="52"/>
      <c r="M494" s="52"/>
      <c r="N494" s="52"/>
      <c r="O494" s="52"/>
    </row>
    <row r="495" spans="10:15" x14ac:dyDescent="0.2">
      <c r="L495" s="52"/>
      <c r="M495" s="52"/>
      <c r="N495" s="52"/>
      <c r="O495" s="52"/>
    </row>
    <row r="496" spans="10:15" x14ac:dyDescent="0.2">
      <c r="L496" s="52"/>
      <c r="M496" s="52"/>
      <c r="N496" s="52"/>
      <c r="O496" s="52"/>
    </row>
    <row r="497" spans="12:15" x14ac:dyDescent="0.2">
      <c r="L497" s="52"/>
      <c r="M497" s="52"/>
      <c r="N497" s="52"/>
      <c r="O497" s="52"/>
    </row>
    <row r="498" spans="12:15" x14ac:dyDescent="0.2">
      <c r="L498" s="52"/>
      <c r="M498" s="52"/>
      <c r="N498" s="52"/>
      <c r="O498" s="52"/>
    </row>
    <row r="499" spans="12:15" x14ac:dyDescent="0.2">
      <c r="L499" s="52"/>
      <c r="M499" s="52"/>
      <c r="N499" s="52"/>
      <c r="O499" s="52"/>
    </row>
    <row r="500" spans="12:15" x14ac:dyDescent="0.2">
      <c r="L500" s="52"/>
      <c r="M500" s="52"/>
      <c r="N500" s="52"/>
      <c r="O500" s="52"/>
    </row>
    <row r="501" spans="12:15" x14ac:dyDescent="0.2">
      <c r="L501" s="52"/>
      <c r="M501" s="52"/>
      <c r="N501" s="52"/>
      <c r="O501" s="52"/>
    </row>
    <row r="502" spans="12:15" x14ac:dyDescent="0.2">
      <c r="L502" s="52"/>
      <c r="M502" s="52"/>
      <c r="N502" s="52"/>
      <c r="O502" s="52"/>
    </row>
    <row r="503" spans="12:15" x14ac:dyDescent="0.2">
      <c r="L503" s="52"/>
      <c r="M503" s="52"/>
      <c r="N503" s="52"/>
      <c r="O503" s="52"/>
    </row>
    <row r="504" spans="12:15" x14ac:dyDescent="0.2">
      <c r="L504" s="52"/>
      <c r="M504" s="52"/>
      <c r="N504" s="52"/>
      <c r="O504" s="52"/>
    </row>
    <row r="505" spans="12:15" x14ac:dyDescent="0.2">
      <c r="L505" s="52"/>
      <c r="M505" s="52"/>
      <c r="N505" s="52"/>
      <c r="O505" s="52"/>
    </row>
    <row r="506" spans="12:15" x14ac:dyDescent="0.2">
      <c r="L506" s="52"/>
      <c r="M506" s="52"/>
      <c r="N506" s="52"/>
      <c r="O506" s="52"/>
    </row>
    <row r="507" spans="12:15" x14ac:dyDescent="0.2">
      <c r="L507" s="52"/>
      <c r="M507" s="52"/>
      <c r="N507" s="52"/>
      <c r="O507" s="52"/>
    </row>
    <row r="508" spans="12:15" x14ac:dyDescent="0.2">
      <c r="L508" s="52"/>
      <c r="M508" s="52"/>
      <c r="N508" s="52"/>
      <c r="O508" s="5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508"/>
  <sheetViews>
    <sheetView workbookViewId="0">
      <selection activeCell="D14" sqref="D14"/>
    </sheetView>
  </sheetViews>
  <sheetFormatPr defaultRowHeight="12.75" x14ac:dyDescent="0.2"/>
  <cols>
    <col min="1" max="1" width="9.140625" style="54"/>
    <col min="2" max="2" width="32.28515625" style="54" customWidth="1"/>
    <col min="3" max="3" width="13.5703125" style="54" customWidth="1"/>
    <col min="4" max="4" width="18.42578125" style="54" customWidth="1"/>
    <col min="5" max="5" width="9.140625" style="54"/>
    <col min="6" max="6" width="14.140625" style="54" customWidth="1"/>
    <col min="7" max="9" width="9.140625" style="54"/>
    <col min="10" max="11" width="11.42578125" style="54" customWidth="1"/>
    <col min="12" max="12" width="9.28515625" style="54" bestFit="1" customWidth="1"/>
    <col min="13" max="13" width="9.7109375" style="54" bestFit="1" customWidth="1"/>
    <col min="14" max="14" width="10.7109375" style="54" bestFit="1" customWidth="1"/>
    <col min="15" max="15" width="9.5703125" style="54" bestFit="1" customWidth="1"/>
    <col min="16" max="16384" width="9.140625" style="54"/>
  </cols>
  <sheetData>
    <row r="1" spans="2:15" ht="25.5" x14ac:dyDescent="0.2">
      <c r="B1" s="41" t="s">
        <v>129</v>
      </c>
    </row>
    <row r="2" spans="2:15" ht="38.25" x14ac:dyDescent="0.2">
      <c r="B2" s="44" t="s">
        <v>102</v>
      </c>
      <c r="C2" s="14"/>
      <c r="D2" s="14"/>
      <c r="E2" s="14"/>
      <c r="F2" s="45"/>
      <c r="J2" s="54" t="s">
        <v>112</v>
      </c>
    </row>
    <row r="3" spans="2:15" ht="59.25" customHeight="1" x14ac:dyDescent="0.2">
      <c r="B3" s="49" t="s">
        <v>106</v>
      </c>
      <c r="C3" s="46" t="s">
        <v>103</v>
      </c>
      <c r="D3" s="46" t="s">
        <v>104</v>
      </c>
      <c r="E3" s="46" t="s">
        <v>105</v>
      </c>
      <c r="F3" s="47" t="s">
        <v>114</v>
      </c>
      <c r="J3" s="54" t="s">
        <v>113</v>
      </c>
    </row>
    <row r="4" spans="2:15" x14ac:dyDescent="0.2">
      <c r="B4" s="53" t="s">
        <v>110</v>
      </c>
      <c r="C4" s="19"/>
      <c r="D4" s="19"/>
      <c r="E4" s="19"/>
      <c r="F4" s="48"/>
    </row>
    <row r="6" spans="2:15" ht="38.25" x14ac:dyDescent="0.2">
      <c r="J6" s="54" t="s">
        <v>115</v>
      </c>
      <c r="K6" s="54" t="s">
        <v>58</v>
      </c>
      <c r="L6" s="54" t="s">
        <v>117</v>
      </c>
      <c r="M6" s="54" t="s">
        <v>118</v>
      </c>
      <c r="N6" s="54" t="s">
        <v>119</v>
      </c>
      <c r="O6" s="54" t="s">
        <v>116</v>
      </c>
    </row>
    <row r="7" spans="2:15" ht="25.5" x14ac:dyDescent="0.2">
      <c r="B7" s="50" t="s">
        <v>107</v>
      </c>
      <c r="J7" s="54">
        <v>0</v>
      </c>
      <c r="O7" s="54">
        <f>C11</f>
        <v>525840</v>
      </c>
    </row>
    <row r="8" spans="2:15" x14ac:dyDescent="0.2">
      <c r="J8" s="54">
        <v>1</v>
      </c>
      <c r="K8" s="55">
        <f t="shared" ref="K8:K71" si="0">IF(($C$9+1&gt;J8), $C$12, 0)</f>
        <v>2664.3540331884369</v>
      </c>
      <c r="L8" s="52">
        <f t="shared" ref="L8:L71" si="1">K8-M8</f>
        <v>692.45403318843705</v>
      </c>
      <c r="M8" s="54">
        <f t="shared" ref="M8:M71" si="2">O7*$C$10</f>
        <v>1971.8999999999999</v>
      </c>
      <c r="N8" s="54">
        <f t="shared" ref="N8:N71" si="3">N7+M8</f>
        <v>1971.8999999999999</v>
      </c>
      <c r="O8" s="52">
        <f t="shared" ref="O8:O71" si="4">O7-L8</f>
        <v>525147.54596681159</v>
      </c>
    </row>
    <row r="9" spans="2:15" x14ac:dyDescent="0.2">
      <c r="B9" s="50" t="s">
        <v>109</v>
      </c>
      <c r="C9" s="54">
        <f>'Home Buyer Input - External'!E5*12</f>
        <v>360</v>
      </c>
      <c r="J9" s="54">
        <v>2</v>
      </c>
      <c r="K9" s="55">
        <f t="shared" si="0"/>
        <v>2664.3540331884369</v>
      </c>
      <c r="L9" s="52">
        <f t="shared" si="1"/>
        <v>695.05073581289344</v>
      </c>
      <c r="M9" s="52">
        <f t="shared" si="2"/>
        <v>1969.3032973755435</v>
      </c>
      <c r="N9" s="52">
        <f t="shared" si="3"/>
        <v>3941.2032973755431</v>
      </c>
      <c r="O9" s="52">
        <f t="shared" si="4"/>
        <v>524452.49523099873</v>
      </c>
    </row>
    <row r="10" spans="2:15" x14ac:dyDescent="0.2">
      <c r="B10" s="50" t="s">
        <v>111</v>
      </c>
      <c r="C10" s="51">
        <f>'Home Buyer Input - External'!E4/12</f>
        <v>3.7499999999999999E-3</v>
      </c>
      <c r="J10" s="54">
        <v>3</v>
      </c>
      <c r="K10" s="55">
        <f t="shared" si="0"/>
        <v>2664.3540331884369</v>
      </c>
      <c r="L10" s="52">
        <f t="shared" si="1"/>
        <v>697.65717607219176</v>
      </c>
      <c r="M10" s="52">
        <f t="shared" si="2"/>
        <v>1966.6968571162452</v>
      </c>
      <c r="N10" s="52">
        <f t="shared" si="3"/>
        <v>5907.9001544917883</v>
      </c>
      <c r="O10" s="52">
        <f t="shared" si="4"/>
        <v>523754.83805492654</v>
      </c>
    </row>
    <row r="11" spans="2:15" x14ac:dyDescent="0.2">
      <c r="B11" s="50" t="s">
        <v>108</v>
      </c>
      <c r="C11" s="63">
        <f>'Home Buyer Input - External'!E21*(1-'Home Buyer Input - External'!$E$2)</f>
        <v>525840</v>
      </c>
      <c r="J11" s="54">
        <v>4</v>
      </c>
      <c r="K11" s="55">
        <f t="shared" si="0"/>
        <v>2664.3540331884369</v>
      </c>
      <c r="L11" s="52">
        <f t="shared" si="1"/>
        <v>700.27339048246245</v>
      </c>
      <c r="M11" s="52">
        <f t="shared" si="2"/>
        <v>1964.0806427059745</v>
      </c>
      <c r="N11" s="52">
        <f t="shared" si="3"/>
        <v>7871.9807971977625</v>
      </c>
      <c r="O11" s="52">
        <f t="shared" si="4"/>
        <v>523054.56466444407</v>
      </c>
    </row>
    <row r="12" spans="2:15" x14ac:dyDescent="0.2">
      <c r="B12" s="50" t="s">
        <v>58</v>
      </c>
      <c r="C12" s="52">
        <f>C10*C11*(1+C10)^C9/((1+C10)^C9-1)</f>
        <v>2664.3540331884369</v>
      </c>
      <c r="J12" s="54">
        <v>5</v>
      </c>
      <c r="K12" s="55">
        <f t="shared" si="0"/>
        <v>2664.3540331884369</v>
      </c>
      <c r="L12" s="52">
        <f t="shared" si="1"/>
        <v>702.89941569677171</v>
      </c>
      <c r="M12" s="52">
        <f t="shared" si="2"/>
        <v>1961.4546174916652</v>
      </c>
      <c r="N12" s="52">
        <f t="shared" si="3"/>
        <v>9833.4354146894275</v>
      </c>
      <c r="O12" s="52">
        <f t="shared" si="4"/>
        <v>522351.66524874727</v>
      </c>
    </row>
    <row r="13" spans="2:15" x14ac:dyDescent="0.2">
      <c r="J13" s="54">
        <v>6</v>
      </c>
      <c r="K13" s="55">
        <f t="shared" si="0"/>
        <v>2664.3540331884369</v>
      </c>
      <c r="L13" s="52">
        <f t="shared" si="1"/>
        <v>705.53528850563475</v>
      </c>
      <c r="M13" s="52">
        <f t="shared" si="2"/>
        <v>1958.8187446828022</v>
      </c>
      <c r="N13" s="52">
        <f t="shared" si="3"/>
        <v>11792.254159372229</v>
      </c>
      <c r="O13" s="52">
        <f t="shared" si="4"/>
        <v>521646.12996024161</v>
      </c>
    </row>
    <row r="14" spans="2:15" x14ac:dyDescent="0.2">
      <c r="J14" s="54">
        <v>7</v>
      </c>
      <c r="K14" s="55">
        <f t="shared" si="0"/>
        <v>2664.3540331884369</v>
      </c>
      <c r="L14" s="52">
        <f t="shared" si="1"/>
        <v>708.18104583753097</v>
      </c>
      <c r="M14" s="52">
        <f t="shared" si="2"/>
        <v>1956.1729873509059</v>
      </c>
      <c r="N14" s="52">
        <f t="shared" si="3"/>
        <v>13748.427146723136</v>
      </c>
      <c r="O14" s="52">
        <f t="shared" si="4"/>
        <v>520937.94891440409</v>
      </c>
    </row>
    <row r="15" spans="2:15" x14ac:dyDescent="0.2">
      <c r="J15" s="54">
        <v>8</v>
      </c>
      <c r="K15" s="55">
        <f t="shared" si="0"/>
        <v>2664.3540331884369</v>
      </c>
      <c r="L15" s="52">
        <f t="shared" si="1"/>
        <v>710.83672475942171</v>
      </c>
      <c r="M15" s="52">
        <f t="shared" si="2"/>
        <v>1953.5173084290152</v>
      </c>
      <c r="N15" s="52">
        <f t="shared" si="3"/>
        <v>15701.94445515215</v>
      </c>
      <c r="O15" s="52">
        <f t="shared" si="4"/>
        <v>520227.11218964466</v>
      </c>
    </row>
    <row r="16" spans="2:15" x14ac:dyDescent="0.2">
      <c r="J16" s="54">
        <v>9</v>
      </c>
      <c r="K16" s="55">
        <f t="shared" si="0"/>
        <v>2664.3540331884369</v>
      </c>
      <c r="L16" s="52">
        <f t="shared" si="1"/>
        <v>713.50236247726957</v>
      </c>
      <c r="M16" s="52">
        <f t="shared" si="2"/>
        <v>1950.8516707111673</v>
      </c>
      <c r="N16" s="52">
        <f t="shared" si="3"/>
        <v>17652.796125863319</v>
      </c>
      <c r="O16" s="52">
        <f t="shared" si="4"/>
        <v>519513.60982716741</v>
      </c>
    </row>
    <row r="17" spans="10:15" x14ac:dyDescent="0.2">
      <c r="J17" s="54">
        <v>10</v>
      </c>
      <c r="K17" s="55">
        <f t="shared" si="0"/>
        <v>2664.3540331884369</v>
      </c>
      <c r="L17" s="52">
        <f t="shared" si="1"/>
        <v>716.17799633655909</v>
      </c>
      <c r="M17" s="52">
        <f t="shared" si="2"/>
        <v>1948.1760368518778</v>
      </c>
      <c r="N17" s="52">
        <f t="shared" si="3"/>
        <v>19600.972162715196</v>
      </c>
      <c r="O17" s="52">
        <f t="shared" si="4"/>
        <v>518797.43183083087</v>
      </c>
    </row>
    <row r="18" spans="10:15" x14ac:dyDescent="0.2">
      <c r="J18" s="54">
        <v>11</v>
      </c>
      <c r="K18" s="55">
        <f t="shared" si="0"/>
        <v>2664.3540331884369</v>
      </c>
      <c r="L18" s="52">
        <f t="shared" si="1"/>
        <v>718.86366382282131</v>
      </c>
      <c r="M18" s="52">
        <f t="shared" si="2"/>
        <v>1945.4903693656156</v>
      </c>
      <c r="N18" s="52">
        <f t="shared" si="3"/>
        <v>21546.462532080812</v>
      </c>
      <c r="O18" s="52">
        <f t="shared" si="4"/>
        <v>518078.56816700805</v>
      </c>
    </row>
    <row r="19" spans="10:15" x14ac:dyDescent="0.2">
      <c r="J19" s="54">
        <v>12</v>
      </c>
      <c r="K19" s="55">
        <f t="shared" si="0"/>
        <v>2664.3540331884369</v>
      </c>
      <c r="L19" s="52">
        <f t="shared" si="1"/>
        <v>721.55940256215672</v>
      </c>
      <c r="M19" s="52">
        <f t="shared" si="2"/>
        <v>1942.7946306262802</v>
      </c>
      <c r="N19" s="52">
        <f t="shared" si="3"/>
        <v>23489.257162707094</v>
      </c>
      <c r="O19" s="52">
        <f t="shared" si="4"/>
        <v>517357.0087644459</v>
      </c>
    </row>
    <row r="20" spans="10:15" x14ac:dyDescent="0.2">
      <c r="J20" s="54">
        <v>13</v>
      </c>
      <c r="K20" s="55">
        <f t="shared" si="0"/>
        <v>2664.3540331884369</v>
      </c>
      <c r="L20" s="52">
        <f t="shared" si="1"/>
        <v>724.26525032176482</v>
      </c>
      <c r="M20" s="52">
        <f t="shared" si="2"/>
        <v>1940.0887828666721</v>
      </c>
      <c r="N20" s="52">
        <f t="shared" si="3"/>
        <v>25429.345945573765</v>
      </c>
      <c r="O20" s="52">
        <f t="shared" si="4"/>
        <v>516632.74351412413</v>
      </c>
    </row>
    <row r="21" spans="10:15" x14ac:dyDescent="0.2">
      <c r="J21" s="54">
        <v>14</v>
      </c>
      <c r="K21" s="55">
        <f t="shared" si="0"/>
        <v>2664.3540331884369</v>
      </c>
      <c r="L21" s="52">
        <f t="shared" si="1"/>
        <v>726.98124501047141</v>
      </c>
      <c r="M21" s="52">
        <f t="shared" si="2"/>
        <v>1937.3727881779655</v>
      </c>
      <c r="N21" s="52">
        <f t="shared" si="3"/>
        <v>27366.718733751732</v>
      </c>
      <c r="O21" s="52">
        <f t="shared" si="4"/>
        <v>515905.76226911368</v>
      </c>
    </row>
    <row r="22" spans="10:15" x14ac:dyDescent="0.2">
      <c r="J22" s="54">
        <v>15</v>
      </c>
      <c r="K22" s="55">
        <f t="shared" si="0"/>
        <v>2664.3540331884369</v>
      </c>
      <c r="L22" s="52">
        <f t="shared" si="1"/>
        <v>729.70742467926061</v>
      </c>
      <c r="M22" s="52">
        <f t="shared" si="2"/>
        <v>1934.6466085091763</v>
      </c>
      <c r="N22" s="52">
        <f t="shared" si="3"/>
        <v>29301.36534226091</v>
      </c>
      <c r="O22" s="52">
        <f t="shared" si="4"/>
        <v>515176.05484443443</v>
      </c>
    </row>
    <row r="23" spans="10:15" x14ac:dyDescent="0.2">
      <c r="J23" s="54">
        <v>16</v>
      </c>
      <c r="K23" s="55">
        <f t="shared" si="0"/>
        <v>2664.3540331884369</v>
      </c>
      <c r="L23" s="52">
        <f t="shared" si="1"/>
        <v>732.44382752180786</v>
      </c>
      <c r="M23" s="52">
        <f t="shared" si="2"/>
        <v>1931.9102056666291</v>
      </c>
      <c r="N23" s="52">
        <f t="shared" si="3"/>
        <v>31233.27554792754</v>
      </c>
      <c r="O23" s="52">
        <f t="shared" si="4"/>
        <v>514443.61101691262</v>
      </c>
    </row>
    <row r="24" spans="10:15" x14ac:dyDescent="0.2">
      <c r="J24" s="54">
        <v>17</v>
      </c>
      <c r="K24" s="55">
        <f t="shared" si="0"/>
        <v>2664.3540331884369</v>
      </c>
      <c r="L24" s="52">
        <f t="shared" si="1"/>
        <v>735.19049187501469</v>
      </c>
      <c r="M24" s="52">
        <f t="shared" si="2"/>
        <v>1929.1635413134222</v>
      </c>
      <c r="N24" s="52">
        <f t="shared" si="3"/>
        <v>33162.439089240965</v>
      </c>
      <c r="O24" s="52">
        <f t="shared" si="4"/>
        <v>513708.42052503763</v>
      </c>
    </row>
    <row r="25" spans="10:15" x14ac:dyDescent="0.2">
      <c r="J25" s="54">
        <v>18</v>
      </c>
      <c r="K25" s="55">
        <f t="shared" si="0"/>
        <v>2664.3540331884369</v>
      </c>
      <c r="L25" s="52">
        <f t="shared" si="1"/>
        <v>737.94745621954598</v>
      </c>
      <c r="M25" s="52">
        <f t="shared" si="2"/>
        <v>1926.4065769688909</v>
      </c>
      <c r="N25" s="52">
        <f t="shared" si="3"/>
        <v>35088.845666209854</v>
      </c>
      <c r="O25" s="52">
        <f t="shared" si="4"/>
        <v>512970.4730688181</v>
      </c>
    </row>
    <row r="26" spans="10:15" x14ac:dyDescent="0.2">
      <c r="J26" s="54">
        <v>19</v>
      </c>
      <c r="K26" s="55">
        <f t="shared" si="0"/>
        <v>2664.3540331884369</v>
      </c>
      <c r="L26" s="52">
        <f t="shared" si="1"/>
        <v>740.71475918036913</v>
      </c>
      <c r="M26" s="52">
        <f t="shared" si="2"/>
        <v>1923.6392740080678</v>
      </c>
      <c r="N26" s="52">
        <f t="shared" si="3"/>
        <v>37012.484940217924</v>
      </c>
      <c r="O26" s="52">
        <f t="shared" si="4"/>
        <v>512229.75830963772</v>
      </c>
    </row>
    <row r="27" spans="10:15" x14ac:dyDescent="0.2">
      <c r="J27" s="54">
        <v>20</v>
      </c>
      <c r="K27" s="55">
        <f t="shared" si="0"/>
        <v>2664.3540331884369</v>
      </c>
      <c r="L27" s="52">
        <f t="shared" si="1"/>
        <v>743.49243952729557</v>
      </c>
      <c r="M27" s="52">
        <f t="shared" si="2"/>
        <v>1920.8615936611413</v>
      </c>
      <c r="N27" s="52">
        <f t="shared" si="3"/>
        <v>38933.346533879063</v>
      </c>
      <c r="O27" s="52">
        <f t="shared" si="4"/>
        <v>511486.26587011042</v>
      </c>
    </row>
    <row r="28" spans="10:15" x14ac:dyDescent="0.2">
      <c r="J28" s="54">
        <v>21</v>
      </c>
      <c r="K28" s="55">
        <f t="shared" si="0"/>
        <v>2664.3540331884369</v>
      </c>
      <c r="L28" s="52">
        <f t="shared" si="1"/>
        <v>746.28053617552291</v>
      </c>
      <c r="M28" s="52">
        <f t="shared" si="2"/>
        <v>1918.073497012914</v>
      </c>
      <c r="N28" s="52">
        <f t="shared" si="3"/>
        <v>40851.420030891975</v>
      </c>
      <c r="O28" s="52">
        <f t="shared" si="4"/>
        <v>510739.98533393489</v>
      </c>
    </row>
    <row r="29" spans="10:15" x14ac:dyDescent="0.2">
      <c r="J29" s="54">
        <v>22</v>
      </c>
      <c r="K29" s="55">
        <f t="shared" si="0"/>
        <v>2664.3540331884369</v>
      </c>
      <c r="L29" s="52">
        <f t="shared" si="1"/>
        <v>749.07908818618125</v>
      </c>
      <c r="M29" s="52">
        <f t="shared" si="2"/>
        <v>1915.2749450022557</v>
      </c>
      <c r="N29" s="52">
        <f t="shared" si="3"/>
        <v>42766.694975894228</v>
      </c>
      <c r="O29" s="52">
        <f t="shared" si="4"/>
        <v>509990.90624574869</v>
      </c>
    </row>
    <row r="30" spans="10:15" x14ac:dyDescent="0.2">
      <c r="J30" s="54">
        <v>23</v>
      </c>
      <c r="K30" s="55">
        <f t="shared" si="0"/>
        <v>2664.3540331884369</v>
      </c>
      <c r="L30" s="52">
        <f t="shared" si="1"/>
        <v>751.88813476687938</v>
      </c>
      <c r="M30" s="52">
        <f t="shared" si="2"/>
        <v>1912.4658984215575</v>
      </c>
      <c r="N30" s="52">
        <f t="shared" si="3"/>
        <v>44679.160874315785</v>
      </c>
      <c r="O30" s="52">
        <f t="shared" si="4"/>
        <v>509239.01811098179</v>
      </c>
    </row>
    <row r="31" spans="10:15" x14ac:dyDescent="0.2">
      <c r="J31" s="54">
        <v>24</v>
      </c>
      <c r="K31" s="55">
        <f t="shared" si="0"/>
        <v>2664.3540331884369</v>
      </c>
      <c r="L31" s="52">
        <f t="shared" si="1"/>
        <v>754.7077152722552</v>
      </c>
      <c r="M31" s="52">
        <f t="shared" si="2"/>
        <v>1909.6463179161817</v>
      </c>
      <c r="N31" s="52">
        <f t="shared" si="3"/>
        <v>46588.807192231965</v>
      </c>
      <c r="O31" s="52">
        <f t="shared" si="4"/>
        <v>508484.31039570953</v>
      </c>
    </row>
    <row r="32" spans="10:15" x14ac:dyDescent="0.2">
      <c r="J32" s="54">
        <v>25</v>
      </c>
      <c r="K32" s="55">
        <f t="shared" si="0"/>
        <v>2664.3540331884369</v>
      </c>
      <c r="L32" s="52">
        <f t="shared" si="1"/>
        <v>757.53786920452626</v>
      </c>
      <c r="M32" s="52">
        <f t="shared" si="2"/>
        <v>1906.8161639839107</v>
      </c>
      <c r="N32" s="52">
        <f t="shared" si="3"/>
        <v>48495.623356215874</v>
      </c>
      <c r="O32" s="52">
        <f t="shared" si="4"/>
        <v>507726.772526505</v>
      </c>
    </row>
    <row r="33" spans="10:15" x14ac:dyDescent="0.2">
      <c r="J33" s="54">
        <v>26</v>
      </c>
      <c r="K33" s="55">
        <f t="shared" si="0"/>
        <v>2664.3540331884369</v>
      </c>
      <c r="L33" s="52">
        <f t="shared" si="1"/>
        <v>760.37863621404335</v>
      </c>
      <c r="M33" s="52">
        <f t="shared" si="2"/>
        <v>1903.9753969743936</v>
      </c>
      <c r="N33" s="52">
        <f t="shared" si="3"/>
        <v>50399.598753190265</v>
      </c>
      <c r="O33" s="52">
        <f t="shared" si="4"/>
        <v>506966.39389029093</v>
      </c>
    </row>
    <row r="34" spans="10:15" x14ac:dyDescent="0.2">
      <c r="J34" s="54">
        <v>27</v>
      </c>
      <c r="K34" s="55">
        <f t="shared" si="0"/>
        <v>2664.3540331884369</v>
      </c>
      <c r="L34" s="52">
        <f t="shared" si="1"/>
        <v>763.23005609984602</v>
      </c>
      <c r="M34" s="52">
        <f t="shared" si="2"/>
        <v>1901.1239770885909</v>
      </c>
      <c r="N34" s="52">
        <f t="shared" si="3"/>
        <v>52300.722730278852</v>
      </c>
      <c r="O34" s="52">
        <f t="shared" si="4"/>
        <v>506203.1638341911</v>
      </c>
    </row>
    <row r="35" spans="10:15" x14ac:dyDescent="0.2">
      <c r="J35" s="54">
        <v>28</v>
      </c>
      <c r="K35" s="55">
        <f t="shared" si="0"/>
        <v>2664.3540331884369</v>
      </c>
      <c r="L35" s="52">
        <f t="shared" si="1"/>
        <v>766.0921688102203</v>
      </c>
      <c r="M35" s="52">
        <f t="shared" si="2"/>
        <v>1898.2618643782166</v>
      </c>
      <c r="N35" s="52">
        <f t="shared" si="3"/>
        <v>54198.984594657071</v>
      </c>
      <c r="O35" s="52">
        <f t="shared" si="4"/>
        <v>505437.07166538091</v>
      </c>
    </row>
    <row r="36" spans="10:15" x14ac:dyDescent="0.2">
      <c r="J36" s="54">
        <v>29</v>
      </c>
      <c r="K36" s="55">
        <f t="shared" si="0"/>
        <v>2664.3540331884369</v>
      </c>
      <c r="L36" s="52">
        <f t="shared" si="1"/>
        <v>768.9650144432585</v>
      </c>
      <c r="M36" s="52">
        <f t="shared" si="2"/>
        <v>1895.3890187451784</v>
      </c>
      <c r="N36" s="52">
        <f t="shared" si="3"/>
        <v>56094.373613402247</v>
      </c>
      <c r="O36" s="52">
        <f t="shared" si="4"/>
        <v>504668.10665093764</v>
      </c>
    </row>
    <row r="37" spans="10:15" x14ac:dyDescent="0.2">
      <c r="J37" s="54">
        <v>30</v>
      </c>
      <c r="K37" s="55">
        <f t="shared" si="0"/>
        <v>2664.3540331884369</v>
      </c>
      <c r="L37" s="52">
        <f t="shared" si="1"/>
        <v>771.84863324742082</v>
      </c>
      <c r="M37" s="52">
        <f t="shared" si="2"/>
        <v>1892.5053999410161</v>
      </c>
      <c r="N37" s="52">
        <f t="shared" si="3"/>
        <v>57986.879013343263</v>
      </c>
      <c r="O37" s="52">
        <f t="shared" si="4"/>
        <v>503896.25801769021</v>
      </c>
    </row>
    <row r="38" spans="10:15" x14ac:dyDescent="0.2">
      <c r="J38" s="54">
        <f t="shared" ref="J38:J101" si="5">J37+1</f>
        <v>31</v>
      </c>
      <c r="K38" s="55">
        <f t="shared" si="0"/>
        <v>2664.3540331884369</v>
      </c>
      <c r="L38" s="52">
        <f t="shared" si="1"/>
        <v>774.74306562209858</v>
      </c>
      <c r="M38" s="52">
        <f t="shared" si="2"/>
        <v>1889.6109675663383</v>
      </c>
      <c r="N38" s="52">
        <f t="shared" si="3"/>
        <v>59876.489980909602</v>
      </c>
      <c r="O38" s="52">
        <f t="shared" si="4"/>
        <v>503121.5149520681</v>
      </c>
    </row>
    <row r="39" spans="10:15" x14ac:dyDescent="0.2">
      <c r="J39" s="54">
        <f t="shared" si="5"/>
        <v>32</v>
      </c>
      <c r="K39" s="55">
        <f t="shared" si="0"/>
        <v>2664.3540331884369</v>
      </c>
      <c r="L39" s="52">
        <f t="shared" si="1"/>
        <v>777.64835211818172</v>
      </c>
      <c r="M39" s="52">
        <f t="shared" si="2"/>
        <v>1886.7056810702552</v>
      </c>
      <c r="N39" s="52">
        <f t="shared" si="3"/>
        <v>61763.195661979858</v>
      </c>
      <c r="O39" s="52">
        <f t="shared" si="4"/>
        <v>502343.86659994989</v>
      </c>
    </row>
    <row r="40" spans="10:15" x14ac:dyDescent="0.2">
      <c r="J40" s="54">
        <f t="shared" si="5"/>
        <v>33</v>
      </c>
      <c r="K40" s="55">
        <f t="shared" si="0"/>
        <v>2664.3540331884369</v>
      </c>
      <c r="L40" s="52">
        <f t="shared" si="1"/>
        <v>780.56453343862495</v>
      </c>
      <c r="M40" s="52">
        <f t="shared" si="2"/>
        <v>1883.789499749812</v>
      </c>
      <c r="N40" s="52">
        <f t="shared" si="3"/>
        <v>63646.985161729674</v>
      </c>
      <c r="O40" s="52">
        <f t="shared" si="4"/>
        <v>501563.30206651124</v>
      </c>
    </row>
    <row r="41" spans="10:15" x14ac:dyDescent="0.2">
      <c r="J41" s="54">
        <f t="shared" si="5"/>
        <v>34</v>
      </c>
      <c r="K41" s="55">
        <f t="shared" si="0"/>
        <v>2664.3540331884369</v>
      </c>
      <c r="L41" s="52">
        <f t="shared" si="1"/>
        <v>783.49165043901985</v>
      </c>
      <c r="M41" s="52">
        <f t="shared" si="2"/>
        <v>1880.8623827494171</v>
      </c>
      <c r="N41" s="52">
        <f t="shared" si="3"/>
        <v>65527.847544479089</v>
      </c>
      <c r="O41" s="52">
        <f t="shared" si="4"/>
        <v>500779.8104160722</v>
      </c>
    </row>
    <row r="42" spans="10:15" x14ac:dyDescent="0.2">
      <c r="J42" s="54">
        <f t="shared" si="5"/>
        <v>35</v>
      </c>
      <c r="K42" s="55">
        <f t="shared" si="0"/>
        <v>2664.3540331884369</v>
      </c>
      <c r="L42" s="52">
        <f t="shared" si="1"/>
        <v>786.42974412816625</v>
      </c>
      <c r="M42" s="52">
        <f t="shared" si="2"/>
        <v>1877.9242890602707</v>
      </c>
      <c r="N42" s="52">
        <f t="shared" si="3"/>
        <v>67405.771833539358</v>
      </c>
      <c r="O42" s="52">
        <f t="shared" si="4"/>
        <v>499993.38067194406</v>
      </c>
    </row>
    <row r="43" spans="10:15" x14ac:dyDescent="0.2">
      <c r="J43" s="54">
        <f t="shared" si="5"/>
        <v>36</v>
      </c>
      <c r="K43" s="55">
        <f t="shared" si="0"/>
        <v>2664.3540331884369</v>
      </c>
      <c r="L43" s="52">
        <f t="shared" si="1"/>
        <v>789.37885566864679</v>
      </c>
      <c r="M43" s="52">
        <f t="shared" si="2"/>
        <v>1874.9751775197901</v>
      </c>
      <c r="N43" s="52">
        <f t="shared" si="3"/>
        <v>69280.747011059153</v>
      </c>
      <c r="O43" s="52">
        <f t="shared" si="4"/>
        <v>499204.00181627541</v>
      </c>
    </row>
    <row r="44" spans="10:15" x14ac:dyDescent="0.2">
      <c r="J44" s="54">
        <f t="shared" si="5"/>
        <v>37</v>
      </c>
      <c r="K44" s="55">
        <f t="shared" si="0"/>
        <v>2664.3540331884369</v>
      </c>
      <c r="L44" s="52">
        <f t="shared" si="1"/>
        <v>792.33902637740425</v>
      </c>
      <c r="M44" s="52">
        <f t="shared" si="2"/>
        <v>1872.0150068110327</v>
      </c>
      <c r="N44" s="52">
        <f t="shared" si="3"/>
        <v>71152.762017870191</v>
      </c>
      <c r="O44" s="52">
        <f t="shared" si="4"/>
        <v>498411.66278989799</v>
      </c>
    </row>
    <row r="45" spans="10:15" x14ac:dyDescent="0.2">
      <c r="J45" s="54">
        <f t="shared" si="5"/>
        <v>38</v>
      </c>
      <c r="K45" s="55">
        <f t="shared" si="0"/>
        <v>2664.3540331884369</v>
      </c>
      <c r="L45" s="52">
        <f t="shared" si="1"/>
        <v>795.3102977263195</v>
      </c>
      <c r="M45" s="52">
        <f t="shared" si="2"/>
        <v>1869.0437354621174</v>
      </c>
      <c r="N45" s="52">
        <f t="shared" si="3"/>
        <v>73021.805753332315</v>
      </c>
      <c r="O45" s="52">
        <f t="shared" si="4"/>
        <v>497616.35249217169</v>
      </c>
    </row>
    <row r="46" spans="10:15" x14ac:dyDescent="0.2">
      <c r="J46" s="54">
        <f t="shared" si="5"/>
        <v>39</v>
      </c>
      <c r="K46" s="55">
        <f t="shared" si="0"/>
        <v>2664.3540331884369</v>
      </c>
      <c r="L46" s="52">
        <f t="shared" si="1"/>
        <v>798.29271134279315</v>
      </c>
      <c r="M46" s="52">
        <f t="shared" si="2"/>
        <v>1866.0613218456438</v>
      </c>
      <c r="N46" s="52">
        <f t="shared" si="3"/>
        <v>74887.867075177957</v>
      </c>
      <c r="O46" s="52">
        <f t="shared" si="4"/>
        <v>496818.05978082889</v>
      </c>
    </row>
    <row r="47" spans="10:15" x14ac:dyDescent="0.2">
      <c r="J47" s="54">
        <f t="shared" si="5"/>
        <v>40</v>
      </c>
      <c r="K47" s="55">
        <f t="shared" si="0"/>
        <v>2664.3540331884369</v>
      </c>
      <c r="L47" s="52">
        <f t="shared" si="1"/>
        <v>801.28630901032875</v>
      </c>
      <c r="M47" s="52">
        <f t="shared" si="2"/>
        <v>1863.0677241781082</v>
      </c>
      <c r="N47" s="52">
        <f t="shared" si="3"/>
        <v>76750.934799356066</v>
      </c>
      <c r="O47" s="52">
        <f t="shared" si="4"/>
        <v>496016.77347181854</v>
      </c>
    </row>
    <row r="48" spans="10:15" x14ac:dyDescent="0.2">
      <c r="J48" s="54">
        <f t="shared" si="5"/>
        <v>41</v>
      </c>
      <c r="K48" s="55">
        <f t="shared" si="0"/>
        <v>2664.3540331884369</v>
      </c>
      <c r="L48" s="52">
        <f t="shared" si="1"/>
        <v>804.29113266911736</v>
      </c>
      <c r="M48" s="52">
        <f t="shared" si="2"/>
        <v>1860.0629005193196</v>
      </c>
      <c r="N48" s="52">
        <f t="shared" si="3"/>
        <v>78610.997699875385</v>
      </c>
      <c r="O48" s="52">
        <f t="shared" si="4"/>
        <v>495212.4823391494</v>
      </c>
    </row>
    <row r="49" spans="10:15" x14ac:dyDescent="0.2">
      <c r="J49" s="54">
        <f t="shared" si="5"/>
        <v>42</v>
      </c>
      <c r="K49" s="55">
        <f t="shared" si="0"/>
        <v>2664.3540331884369</v>
      </c>
      <c r="L49" s="52">
        <f t="shared" si="1"/>
        <v>807.3072244166267</v>
      </c>
      <c r="M49" s="52">
        <f t="shared" si="2"/>
        <v>1857.0468087718102</v>
      </c>
      <c r="N49" s="52">
        <f t="shared" si="3"/>
        <v>80468.044508647188</v>
      </c>
      <c r="O49" s="52">
        <f t="shared" si="4"/>
        <v>494405.17511473276</v>
      </c>
    </row>
    <row r="50" spans="10:15" x14ac:dyDescent="0.2">
      <c r="J50" s="54">
        <f t="shared" si="5"/>
        <v>43</v>
      </c>
      <c r="K50" s="55">
        <f t="shared" si="0"/>
        <v>2664.3540331884369</v>
      </c>
      <c r="L50" s="52">
        <f t="shared" si="1"/>
        <v>810.3346265081891</v>
      </c>
      <c r="M50" s="52">
        <f t="shared" si="2"/>
        <v>1854.0194066802478</v>
      </c>
      <c r="N50" s="52">
        <f t="shared" si="3"/>
        <v>82322.063915327439</v>
      </c>
      <c r="O50" s="52">
        <f t="shared" si="4"/>
        <v>493594.84048822458</v>
      </c>
    </row>
    <row r="51" spans="10:15" x14ac:dyDescent="0.2">
      <c r="J51" s="54">
        <f t="shared" si="5"/>
        <v>44</v>
      </c>
      <c r="K51" s="55">
        <f t="shared" si="0"/>
        <v>2664.3540331884369</v>
      </c>
      <c r="L51" s="52">
        <f t="shared" si="1"/>
        <v>813.37338135759478</v>
      </c>
      <c r="M51" s="52">
        <f t="shared" si="2"/>
        <v>1850.9806518308421</v>
      </c>
      <c r="N51" s="52">
        <f t="shared" si="3"/>
        <v>84173.044567158286</v>
      </c>
      <c r="O51" s="52">
        <f t="shared" si="4"/>
        <v>492781.467106867</v>
      </c>
    </row>
    <row r="52" spans="10:15" x14ac:dyDescent="0.2">
      <c r="J52" s="54">
        <f t="shared" si="5"/>
        <v>45</v>
      </c>
      <c r="K52" s="55">
        <f t="shared" si="0"/>
        <v>2664.3540331884369</v>
      </c>
      <c r="L52" s="52">
        <f t="shared" si="1"/>
        <v>816.42353153768568</v>
      </c>
      <c r="M52" s="52">
        <f t="shared" si="2"/>
        <v>1847.9305016507512</v>
      </c>
      <c r="N52" s="52">
        <f t="shared" si="3"/>
        <v>86020.975068809043</v>
      </c>
      <c r="O52" s="52">
        <f t="shared" si="4"/>
        <v>491965.0435753293</v>
      </c>
    </row>
    <row r="53" spans="10:15" x14ac:dyDescent="0.2">
      <c r="J53" s="54">
        <f t="shared" si="5"/>
        <v>46</v>
      </c>
      <c r="K53" s="55">
        <f t="shared" si="0"/>
        <v>2664.3540331884369</v>
      </c>
      <c r="L53" s="52">
        <f t="shared" si="1"/>
        <v>819.48511978095212</v>
      </c>
      <c r="M53" s="52">
        <f t="shared" si="2"/>
        <v>1844.8689134074848</v>
      </c>
      <c r="N53" s="52">
        <f t="shared" si="3"/>
        <v>87865.843982216524</v>
      </c>
      <c r="O53" s="52">
        <f t="shared" si="4"/>
        <v>491145.55845554837</v>
      </c>
    </row>
    <row r="54" spans="10:15" x14ac:dyDescent="0.2">
      <c r="J54" s="54">
        <f t="shared" si="5"/>
        <v>47</v>
      </c>
      <c r="K54" s="55">
        <f t="shared" si="0"/>
        <v>2664.3540331884369</v>
      </c>
      <c r="L54" s="52">
        <f t="shared" si="1"/>
        <v>822.55818898013058</v>
      </c>
      <c r="M54" s="52">
        <f t="shared" si="2"/>
        <v>1841.7958442083063</v>
      </c>
      <c r="N54" s="52">
        <f t="shared" si="3"/>
        <v>89707.639826424827</v>
      </c>
      <c r="O54" s="52">
        <f t="shared" si="4"/>
        <v>490323.00026656821</v>
      </c>
    </row>
    <row r="55" spans="10:15" x14ac:dyDescent="0.2">
      <c r="J55" s="54">
        <f t="shared" si="5"/>
        <v>48</v>
      </c>
      <c r="K55" s="55">
        <f t="shared" si="0"/>
        <v>2664.3540331884369</v>
      </c>
      <c r="L55" s="52">
        <f t="shared" si="1"/>
        <v>825.64278218880622</v>
      </c>
      <c r="M55" s="52">
        <f t="shared" si="2"/>
        <v>1838.7112509996307</v>
      </c>
      <c r="N55" s="52">
        <f t="shared" si="3"/>
        <v>91546.351077424464</v>
      </c>
      <c r="O55" s="52">
        <f t="shared" si="4"/>
        <v>489497.35748437943</v>
      </c>
    </row>
    <row r="56" spans="10:15" x14ac:dyDescent="0.2">
      <c r="J56" s="54">
        <f t="shared" si="5"/>
        <v>49</v>
      </c>
      <c r="K56" s="55">
        <f t="shared" si="0"/>
        <v>2664.3540331884369</v>
      </c>
      <c r="L56" s="52">
        <f t="shared" si="1"/>
        <v>828.73894262201406</v>
      </c>
      <c r="M56" s="52">
        <f t="shared" si="2"/>
        <v>1835.6150905664229</v>
      </c>
      <c r="N56" s="52">
        <f t="shared" si="3"/>
        <v>93381.96616799089</v>
      </c>
      <c r="O56" s="52">
        <f t="shared" si="4"/>
        <v>488668.6185417574</v>
      </c>
    </row>
    <row r="57" spans="10:15" x14ac:dyDescent="0.2">
      <c r="J57" s="54">
        <f t="shared" si="5"/>
        <v>50</v>
      </c>
      <c r="K57" s="55">
        <f t="shared" si="0"/>
        <v>2664.3540331884369</v>
      </c>
      <c r="L57" s="52">
        <f t="shared" si="1"/>
        <v>831.84671365684676</v>
      </c>
      <c r="M57" s="52">
        <f t="shared" si="2"/>
        <v>1832.5073195315902</v>
      </c>
      <c r="N57" s="52">
        <f t="shared" si="3"/>
        <v>95214.473487522482</v>
      </c>
      <c r="O57" s="52">
        <f t="shared" si="4"/>
        <v>487836.77182810055</v>
      </c>
    </row>
    <row r="58" spans="10:15" x14ac:dyDescent="0.2">
      <c r="J58" s="54">
        <f t="shared" si="5"/>
        <v>51</v>
      </c>
      <c r="K58" s="55">
        <f t="shared" si="0"/>
        <v>2664.3540331884369</v>
      </c>
      <c r="L58" s="52">
        <f t="shared" si="1"/>
        <v>834.96613883305986</v>
      </c>
      <c r="M58" s="52">
        <f t="shared" si="2"/>
        <v>1829.3878943553771</v>
      </c>
      <c r="N58" s="52">
        <f t="shared" si="3"/>
        <v>97043.861381877854</v>
      </c>
      <c r="O58" s="52">
        <f t="shared" si="4"/>
        <v>487001.80568926746</v>
      </c>
    </row>
    <row r="59" spans="10:15" x14ac:dyDescent="0.2">
      <c r="J59" s="54">
        <f t="shared" si="5"/>
        <v>52</v>
      </c>
      <c r="K59" s="55">
        <f t="shared" si="0"/>
        <v>2664.3540331884369</v>
      </c>
      <c r="L59" s="52">
        <f t="shared" si="1"/>
        <v>838.0972618536839</v>
      </c>
      <c r="M59" s="52">
        <f t="shared" si="2"/>
        <v>1826.256771334753</v>
      </c>
      <c r="N59" s="52">
        <f t="shared" si="3"/>
        <v>98870.118153212607</v>
      </c>
      <c r="O59" s="52">
        <f t="shared" si="4"/>
        <v>486163.70842741377</v>
      </c>
    </row>
    <row r="60" spans="10:15" x14ac:dyDescent="0.2">
      <c r="J60" s="54">
        <f t="shared" si="5"/>
        <v>53</v>
      </c>
      <c r="K60" s="55">
        <f t="shared" si="0"/>
        <v>2664.3540331884369</v>
      </c>
      <c r="L60" s="52">
        <f t="shared" si="1"/>
        <v>841.24012658563538</v>
      </c>
      <c r="M60" s="52">
        <f t="shared" si="2"/>
        <v>1823.1139066028015</v>
      </c>
      <c r="N60" s="52">
        <f t="shared" si="3"/>
        <v>100693.2320598154</v>
      </c>
      <c r="O60" s="52">
        <f t="shared" si="4"/>
        <v>485322.46830082813</v>
      </c>
    </row>
    <row r="61" spans="10:15" x14ac:dyDescent="0.2">
      <c r="J61" s="54">
        <f t="shared" si="5"/>
        <v>54</v>
      </c>
      <c r="K61" s="55">
        <f t="shared" si="0"/>
        <v>2664.3540331884369</v>
      </c>
      <c r="L61" s="52">
        <f t="shared" si="1"/>
        <v>844.39477706033153</v>
      </c>
      <c r="M61" s="52">
        <f t="shared" si="2"/>
        <v>1819.9592561281054</v>
      </c>
      <c r="N61" s="52">
        <f t="shared" si="3"/>
        <v>102513.19131594351</v>
      </c>
      <c r="O61" s="52">
        <f t="shared" si="4"/>
        <v>484478.07352376782</v>
      </c>
    </row>
    <row r="62" spans="10:15" x14ac:dyDescent="0.2">
      <c r="J62" s="54">
        <f t="shared" si="5"/>
        <v>55</v>
      </c>
      <c r="K62" s="55">
        <f t="shared" si="0"/>
        <v>2664.3540331884369</v>
      </c>
      <c r="L62" s="52">
        <f t="shared" si="1"/>
        <v>847.56125747430769</v>
      </c>
      <c r="M62" s="52">
        <f t="shared" si="2"/>
        <v>1816.7927757141292</v>
      </c>
      <c r="N62" s="52">
        <f t="shared" si="3"/>
        <v>104329.98409165764</v>
      </c>
      <c r="O62" s="52">
        <f t="shared" si="4"/>
        <v>483630.51226629352</v>
      </c>
    </row>
    <row r="63" spans="10:15" x14ac:dyDescent="0.2">
      <c r="J63" s="54">
        <f t="shared" si="5"/>
        <v>56</v>
      </c>
      <c r="K63" s="55">
        <f t="shared" si="0"/>
        <v>2664.3540331884369</v>
      </c>
      <c r="L63" s="52">
        <f t="shared" si="1"/>
        <v>850.73961218983618</v>
      </c>
      <c r="M63" s="52">
        <f t="shared" si="2"/>
        <v>1813.6144209986007</v>
      </c>
      <c r="N63" s="52">
        <f t="shared" si="3"/>
        <v>106143.59851265623</v>
      </c>
      <c r="O63" s="52">
        <f t="shared" si="4"/>
        <v>482779.7726541037</v>
      </c>
    </row>
    <row r="64" spans="10:15" x14ac:dyDescent="0.2">
      <c r="J64" s="54">
        <f t="shared" si="5"/>
        <v>57</v>
      </c>
      <c r="K64" s="55">
        <f t="shared" si="0"/>
        <v>2664.3540331884369</v>
      </c>
      <c r="L64" s="52">
        <f t="shared" si="1"/>
        <v>853.92988573554817</v>
      </c>
      <c r="M64" s="52">
        <f t="shared" si="2"/>
        <v>1810.4241474528887</v>
      </c>
      <c r="N64" s="52">
        <f t="shared" si="3"/>
        <v>107954.02266010911</v>
      </c>
      <c r="O64" s="52">
        <f t="shared" si="4"/>
        <v>481925.84276836814</v>
      </c>
    </row>
    <row r="65" spans="10:15" x14ac:dyDescent="0.2">
      <c r="J65" s="54">
        <f t="shared" si="5"/>
        <v>58</v>
      </c>
      <c r="K65" s="55">
        <f t="shared" si="0"/>
        <v>2664.3540331884369</v>
      </c>
      <c r="L65" s="52">
        <f t="shared" si="1"/>
        <v>857.13212280705648</v>
      </c>
      <c r="M65" s="52">
        <f t="shared" si="2"/>
        <v>1807.2219103813804</v>
      </c>
      <c r="N65" s="52">
        <f t="shared" si="3"/>
        <v>109761.2445704905</v>
      </c>
      <c r="O65" s="52">
        <f t="shared" si="4"/>
        <v>481068.71064556111</v>
      </c>
    </row>
    <row r="66" spans="10:15" x14ac:dyDescent="0.2">
      <c r="J66" s="54">
        <f t="shared" si="5"/>
        <v>59</v>
      </c>
      <c r="K66" s="55">
        <f t="shared" si="0"/>
        <v>2664.3540331884369</v>
      </c>
      <c r="L66" s="52">
        <f t="shared" si="1"/>
        <v>860.34636826758287</v>
      </c>
      <c r="M66" s="52">
        <f t="shared" si="2"/>
        <v>1804.007664920854</v>
      </c>
      <c r="N66" s="52">
        <f t="shared" si="3"/>
        <v>111565.25223541135</v>
      </c>
      <c r="O66" s="52">
        <f t="shared" si="4"/>
        <v>480208.3642772935</v>
      </c>
    </row>
    <row r="67" spans="10:15" x14ac:dyDescent="0.2">
      <c r="J67" s="54">
        <f t="shared" si="5"/>
        <v>60</v>
      </c>
      <c r="K67" s="55">
        <f t="shared" si="0"/>
        <v>2664.3540331884369</v>
      </c>
      <c r="L67" s="52">
        <f t="shared" si="1"/>
        <v>863.57266714858633</v>
      </c>
      <c r="M67" s="52">
        <f t="shared" si="2"/>
        <v>1800.7813660398506</v>
      </c>
      <c r="N67" s="52">
        <f t="shared" si="3"/>
        <v>113366.0336014512</v>
      </c>
      <c r="O67" s="52">
        <f t="shared" si="4"/>
        <v>479344.79161014489</v>
      </c>
    </row>
    <row r="68" spans="10:15" x14ac:dyDescent="0.2">
      <c r="J68" s="54">
        <f t="shared" si="5"/>
        <v>61</v>
      </c>
      <c r="K68" s="55">
        <f t="shared" si="0"/>
        <v>2664.3540331884369</v>
      </c>
      <c r="L68" s="52">
        <f t="shared" si="1"/>
        <v>866.81106465039352</v>
      </c>
      <c r="M68" s="52">
        <f t="shared" si="2"/>
        <v>1797.5429685380434</v>
      </c>
      <c r="N68" s="52">
        <f t="shared" si="3"/>
        <v>115163.57656998924</v>
      </c>
      <c r="O68" s="52">
        <f t="shared" si="4"/>
        <v>478477.98054549447</v>
      </c>
    </row>
    <row r="69" spans="10:15" x14ac:dyDescent="0.2">
      <c r="J69" s="54">
        <f t="shared" si="5"/>
        <v>62</v>
      </c>
      <c r="K69" s="55">
        <f t="shared" si="0"/>
        <v>2664.3540331884369</v>
      </c>
      <c r="L69" s="52">
        <f t="shared" si="1"/>
        <v>870.06160614283272</v>
      </c>
      <c r="M69" s="52">
        <f t="shared" si="2"/>
        <v>1794.2924270456042</v>
      </c>
      <c r="N69" s="52">
        <f t="shared" si="3"/>
        <v>116957.86899703484</v>
      </c>
      <c r="O69" s="52">
        <f t="shared" si="4"/>
        <v>477607.91893935163</v>
      </c>
    </row>
    <row r="70" spans="10:15" x14ac:dyDescent="0.2">
      <c r="J70" s="54">
        <f t="shared" si="5"/>
        <v>63</v>
      </c>
      <c r="K70" s="55">
        <f t="shared" si="0"/>
        <v>2664.3540331884369</v>
      </c>
      <c r="L70" s="52">
        <f t="shared" si="1"/>
        <v>873.32433716586843</v>
      </c>
      <c r="M70" s="52">
        <f t="shared" si="2"/>
        <v>1791.0296960225685</v>
      </c>
      <c r="N70" s="52">
        <f t="shared" si="3"/>
        <v>118748.8986930574</v>
      </c>
      <c r="O70" s="52">
        <f t="shared" si="4"/>
        <v>476734.59460218577</v>
      </c>
    </row>
    <row r="71" spans="10:15" x14ac:dyDescent="0.2">
      <c r="J71" s="54">
        <f t="shared" si="5"/>
        <v>64</v>
      </c>
      <c r="K71" s="55">
        <f t="shared" si="0"/>
        <v>2664.3540331884369</v>
      </c>
      <c r="L71" s="52">
        <f t="shared" si="1"/>
        <v>876.5993034302403</v>
      </c>
      <c r="M71" s="52">
        <f t="shared" si="2"/>
        <v>1787.7547297581966</v>
      </c>
      <c r="N71" s="52">
        <f t="shared" si="3"/>
        <v>120536.65342281559</v>
      </c>
      <c r="O71" s="52">
        <f t="shared" si="4"/>
        <v>475857.99529875553</v>
      </c>
    </row>
    <row r="72" spans="10:15" x14ac:dyDescent="0.2">
      <c r="J72" s="54">
        <f t="shared" si="5"/>
        <v>65</v>
      </c>
      <c r="K72" s="55">
        <f t="shared" ref="K72:K135" si="6">IF(($C$9+1&gt;J72), $C$12, 0)</f>
        <v>2664.3540331884369</v>
      </c>
      <c r="L72" s="52">
        <f t="shared" ref="L72:L135" si="7">K72-M72</f>
        <v>879.88655081810384</v>
      </c>
      <c r="M72" s="52">
        <f t="shared" ref="M72:M135" si="8">O71*$C$10</f>
        <v>1784.4674823703331</v>
      </c>
      <c r="N72" s="52">
        <f t="shared" ref="N72:N135" si="9">N71+M72</f>
        <v>122321.12090518593</v>
      </c>
      <c r="O72" s="52">
        <f t="shared" ref="O72:O135" si="10">O71-L72</f>
        <v>474978.10874793743</v>
      </c>
    </row>
    <row r="73" spans="10:15" x14ac:dyDescent="0.2">
      <c r="J73" s="54">
        <f t="shared" si="5"/>
        <v>66</v>
      </c>
      <c r="K73" s="55">
        <f t="shared" si="6"/>
        <v>2664.3540331884369</v>
      </c>
      <c r="L73" s="52">
        <f t="shared" si="7"/>
        <v>883.18612538367165</v>
      </c>
      <c r="M73" s="52">
        <f t="shared" si="8"/>
        <v>1781.1679078047653</v>
      </c>
      <c r="N73" s="52">
        <f t="shared" si="9"/>
        <v>124102.28881299069</v>
      </c>
      <c r="O73" s="52">
        <f t="shared" si="10"/>
        <v>474094.92262255377</v>
      </c>
    </row>
    <row r="74" spans="10:15" x14ac:dyDescent="0.2">
      <c r="J74" s="54">
        <f t="shared" si="5"/>
        <v>67</v>
      </c>
      <c r="K74" s="55">
        <f t="shared" si="6"/>
        <v>2664.3540331884369</v>
      </c>
      <c r="L74" s="52">
        <f t="shared" si="7"/>
        <v>886.49807335386026</v>
      </c>
      <c r="M74" s="52">
        <f t="shared" si="8"/>
        <v>1777.8559598345767</v>
      </c>
      <c r="N74" s="52">
        <f t="shared" si="9"/>
        <v>125880.14477282527</v>
      </c>
      <c r="O74" s="52">
        <f t="shared" si="10"/>
        <v>473208.42454919993</v>
      </c>
    </row>
    <row r="75" spans="10:15" x14ac:dyDescent="0.2">
      <c r="J75" s="54">
        <f t="shared" si="5"/>
        <v>68</v>
      </c>
      <c r="K75" s="55">
        <f t="shared" si="6"/>
        <v>2664.3540331884369</v>
      </c>
      <c r="L75" s="52">
        <f t="shared" si="7"/>
        <v>889.82244112893727</v>
      </c>
      <c r="M75" s="52">
        <f t="shared" si="8"/>
        <v>1774.5315920594996</v>
      </c>
      <c r="N75" s="52">
        <f t="shared" si="9"/>
        <v>127654.67636488477</v>
      </c>
      <c r="O75" s="52">
        <f t="shared" si="10"/>
        <v>472318.60210807098</v>
      </c>
    </row>
    <row r="76" spans="10:15" x14ac:dyDescent="0.2">
      <c r="J76" s="54">
        <f t="shared" si="5"/>
        <v>69</v>
      </c>
      <c r="K76" s="55">
        <f t="shared" si="6"/>
        <v>2664.3540331884369</v>
      </c>
      <c r="L76" s="52">
        <f t="shared" si="7"/>
        <v>893.15927528317093</v>
      </c>
      <c r="M76" s="52">
        <f t="shared" si="8"/>
        <v>1771.194757905266</v>
      </c>
      <c r="N76" s="52">
        <f t="shared" si="9"/>
        <v>129425.87112279003</v>
      </c>
      <c r="O76" s="52">
        <f t="shared" si="10"/>
        <v>471425.44283278781</v>
      </c>
    </row>
    <row r="77" spans="10:15" x14ac:dyDescent="0.2">
      <c r="J77" s="54">
        <f t="shared" si="5"/>
        <v>70</v>
      </c>
      <c r="K77" s="55">
        <f t="shared" si="6"/>
        <v>2664.3540331884369</v>
      </c>
      <c r="L77" s="52">
        <f t="shared" si="7"/>
        <v>896.50862256548271</v>
      </c>
      <c r="M77" s="52">
        <f t="shared" si="8"/>
        <v>1767.8454106229542</v>
      </c>
      <c r="N77" s="52">
        <f t="shared" si="9"/>
        <v>131193.71653341298</v>
      </c>
      <c r="O77" s="52">
        <f t="shared" si="10"/>
        <v>470528.93421022233</v>
      </c>
    </row>
    <row r="78" spans="10:15" x14ac:dyDescent="0.2">
      <c r="J78" s="54">
        <f t="shared" si="5"/>
        <v>71</v>
      </c>
      <c r="K78" s="55">
        <f t="shared" si="6"/>
        <v>2664.3540331884369</v>
      </c>
      <c r="L78" s="52">
        <f t="shared" si="7"/>
        <v>899.87052990010329</v>
      </c>
      <c r="M78" s="52">
        <f t="shared" si="8"/>
        <v>1764.4835032883336</v>
      </c>
      <c r="N78" s="52">
        <f t="shared" si="9"/>
        <v>132958.20003670131</v>
      </c>
      <c r="O78" s="52">
        <f t="shared" si="10"/>
        <v>469629.0636803222</v>
      </c>
    </row>
    <row r="79" spans="10:15" x14ac:dyDescent="0.2">
      <c r="J79" s="54">
        <f t="shared" si="5"/>
        <v>72</v>
      </c>
      <c r="K79" s="55">
        <f t="shared" si="6"/>
        <v>2664.3540331884369</v>
      </c>
      <c r="L79" s="52">
        <f t="shared" si="7"/>
        <v>903.24504438722875</v>
      </c>
      <c r="M79" s="52">
        <f t="shared" si="8"/>
        <v>1761.1089888012082</v>
      </c>
      <c r="N79" s="52">
        <f t="shared" si="9"/>
        <v>134719.30902550253</v>
      </c>
      <c r="O79" s="52">
        <f t="shared" si="10"/>
        <v>468725.81863593496</v>
      </c>
    </row>
    <row r="80" spans="10:15" x14ac:dyDescent="0.2">
      <c r="J80" s="54">
        <f t="shared" si="5"/>
        <v>73</v>
      </c>
      <c r="K80" s="55">
        <f t="shared" si="6"/>
        <v>2664.3540331884369</v>
      </c>
      <c r="L80" s="52">
        <f t="shared" si="7"/>
        <v>906.63221330368083</v>
      </c>
      <c r="M80" s="52">
        <f t="shared" si="8"/>
        <v>1757.7218198847561</v>
      </c>
      <c r="N80" s="52">
        <f t="shared" si="9"/>
        <v>136477.03084538729</v>
      </c>
      <c r="O80" s="52">
        <f t="shared" si="10"/>
        <v>467819.18642263126</v>
      </c>
    </row>
    <row r="81" spans="10:15" x14ac:dyDescent="0.2">
      <c r="J81" s="54">
        <f t="shared" si="5"/>
        <v>74</v>
      </c>
      <c r="K81" s="55">
        <f t="shared" si="6"/>
        <v>2664.3540331884369</v>
      </c>
      <c r="L81" s="52">
        <f t="shared" si="7"/>
        <v>910.03208410356979</v>
      </c>
      <c r="M81" s="52">
        <f t="shared" si="8"/>
        <v>1754.3219490848671</v>
      </c>
      <c r="N81" s="52">
        <f t="shared" si="9"/>
        <v>138231.35279447216</v>
      </c>
      <c r="O81" s="52">
        <f t="shared" si="10"/>
        <v>466909.1543385277</v>
      </c>
    </row>
    <row r="82" spans="10:15" x14ac:dyDescent="0.2">
      <c r="J82" s="54">
        <f t="shared" si="5"/>
        <v>75</v>
      </c>
      <c r="K82" s="55">
        <f t="shared" si="6"/>
        <v>2664.3540331884369</v>
      </c>
      <c r="L82" s="52">
        <f t="shared" si="7"/>
        <v>913.44470441895805</v>
      </c>
      <c r="M82" s="52">
        <f t="shared" si="8"/>
        <v>1750.9093287694789</v>
      </c>
      <c r="N82" s="52">
        <f t="shared" si="9"/>
        <v>139982.26212324164</v>
      </c>
      <c r="O82" s="52">
        <f t="shared" si="10"/>
        <v>465995.70963410876</v>
      </c>
    </row>
    <row r="83" spans="10:15" x14ac:dyDescent="0.2">
      <c r="J83" s="54">
        <f t="shared" si="5"/>
        <v>76</v>
      </c>
      <c r="K83" s="55">
        <f t="shared" si="6"/>
        <v>2664.3540331884369</v>
      </c>
      <c r="L83" s="52">
        <f t="shared" si="7"/>
        <v>916.87012206052918</v>
      </c>
      <c r="M83" s="52">
        <f t="shared" si="8"/>
        <v>1747.4839111279077</v>
      </c>
      <c r="N83" s="52">
        <f t="shared" si="9"/>
        <v>141729.74603436954</v>
      </c>
      <c r="O83" s="52">
        <f t="shared" si="10"/>
        <v>465078.83951204823</v>
      </c>
    </row>
    <row r="84" spans="10:15" x14ac:dyDescent="0.2">
      <c r="J84" s="54">
        <f t="shared" si="5"/>
        <v>77</v>
      </c>
      <c r="K84" s="55">
        <f t="shared" si="6"/>
        <v>2664.3540331884369</v>
      </c>
      <c r="L84" s="52">
        <f t="shared" si="7"/>
        <v>920.3083850182561</v>
      </c>
      <c r="M84" s="52">
        <f t="shared" si="8"/>
        <v>1744.0456481701808</v>
      </c>
      <c r="N84" s="52">
        <f t="shared" si="9"/>
        <v>143473.79168253971</v>
      </c>
      <c r="O84" s="52">
        <f t="shared" si="10"/>
        <v>464158.53112702997</v>
      </c>
    </row>
    <row r="85" spans="10:15" x14ac:dyDescent="0.2">
      <c r="J85" s="54">
        <f t="shared" si="5"/>
        <v>78</v>
      </c>
      <c r="K85" s="55">
        <f t="shared" si="6"/>
        <v>2664.3540331884369</v>
      </c>
      <c r="L85" s="52">
        <f t="shared" si="7"/>
        <v>923.75954146207459</v>
      </c>
      <c r="M85" s="52">
        <f t="shared" si="8"/>
        <v>1740.5944917263623</v>
      </c>
      <c r="N85" s="52">
        <f t="shared" si="9"/>
        <v>145214.38617426608</v>
      </c>
      <c r="O85" s="52">
        <f t="shared" si="10"/>
        <v>463234.77158556791</v>
      </c>
    </row>
    <row r="86" spans="10:15" x14ac:dyDescent="0.2">
      <c r="J86" s="54">
        <f t="shared" si="5"/>
        <v>79</v>
      </c>
      <c r="K86" s="55">
        <f t="shared" si="6"/>
        <v>2664.3540331884369</v>
      </c>
      <c r="L86" s="52">
        <f t="shared" si="7"/>
        <v>927.22363974255722</v>
      </c>
      <c r="M86" s="52">
        <f t="shared" si="8"/>
        <v>1737.1303934458797</v>
      </c>
      <c r="N86" s="52">
        <f t="shared" si="9"/>
        <v>146951.51656771195</v>
      </c>
      <c r="O86" s="52">
        <f t="shared" si="10"/>
        <v>462307.54794582538</v>
      </c>
    </row>
    <row r="87" spans="10:15" x14ac:dyDescent="0.2">
      <c r="J87" s="54">
        <f t="shared" si="5"/>
        <v>80</v>
      </c>
      <c r="K87" s="55">
        <f t="shared" si="6"/>
        <v>2664.3540331884369</v>
      </c>
      <c r="L87" s="52">
        <f t="shared" si="7"/>
        <v>930.70072839159184</v>
      </c>
      <c r="M87" s="52">
        <f t="shared" si="8"/>
        <v>1733.6533047968451</v>
      </c>
      <c r="N87" s="52">
        <f t="shared" si="9"/>
        <v>148685.16987250879</v>
      </c>
      <c r="O87" s="52">
        <f t="shared" si="10"/>
        <v>461376.84721743379</v>
      </c>
    </row>
    <row r="88" spans="10:15" x14ac:dyDescent="0.2">
      <c r="J88" s="54">
        <f t="shared" si="5"/>
        <v>81</v>
      </c>
      <c r="K88" s="55">
        <f t="shared" si="6"/>
        <v>2664.3540331884369</v>
      </c>
      <c r="L88" s="52">
        <f t="shared" si="7"/>
        <v>934.19085612306026</v>
      </c>
      <c r="M88" s="52">
        <f t="shared" si="8"/>
        <v>1730.1631770653767</v>
      </c>
      <c r="N88" s="52">
        <f t="shared" si="9"/>
        <v>150415.33304957417</v>
      </c>
      <c r="O88" s="52">
        <f t="shared" si="10"/>
        <v>460442.65636131074</v>
      </c>
    </row>
    <row r="89" spans="10:15" x14ac:dyDescent="0.2">
      <c r="J89" s="54">
        <f t="shared" si="5"/>
        <v>82</v>
      </c>
      <c r="K89" s="55">
        <f t="shared" si="6"/>
        <v>2664.3540331884369</v>
      </c>
      <c r="L89" s="52">
        <f t="shared" si="7"/>
        <v>937.69407183352178</v>
      </c>
      <c r="M89" s="52">
        <f t="shared" si="8"/>
        <v>1726.6599613549151</v>
      </c>
      <c r="N89" s="52">
        <f t="shared" si="9"/>
        <v>152141.99301092909</v>
      </c>
      <c r="O89" s="52">
        <f t="shared" si="10"/>
        <v>459504.96228947723</v>
      </c>
    </row>
    <row r="90" spans="10:15" x14ac:dyDescent="0.2">
      <c r="J90" s="54">
        <f t="shared" si="5"/>
        <v>83</v>
      </c>
      <c r="K90" s="55">
        <f t="shared" si="6"/>
        <v>2664.3540331884369</v>
      </c>
      <c r="L90" s="52">
        <f t="shared" si="7"/>
        <v>941.21042460289732</v>
      </c>
      <c r="M90" s="52">
        <f t="shared" si="8"/>
        <v>1723.1436085855396</v>
      </c>
      <c r="N90" s="52">
        <f t="shared" si="9"/>
        <v>153865.13661951464</v>
      </c>
      <c r="O90" s="52">
        <f t="shared" si="10"/>
        <v>458563.75186487433</v>
      </c>
    </row>
    <row r="91" spans="10:15" x14ac:dyDescent="0.2">
      <c r="J91" s="54">
        <f t="shared" si="5"/>
        <v>84</v>
      </c>
      <c r="K91" s="55">
        <f t="shared" si="6"/>
        <v>2664.3540331884369</v>
      </c>
      <c r="L91" s="52">
        <f t="shared" si="7"/>
        <v>944.73996369515817</v>
      </c>
      <c r="M91" s="52">
        <f t="shared" si="8"/>
        <v>1719.6140694932787</v>
      </c>
      <c r="N91" s="52">
        <f t="shared" si="9"/>
        <v>155584.75068900792</v>
      </c>
      <c r="O91" s="52">
        <f t="shared" si="10"/>
        <v>457619.01190117915</v>
      </c>
    </row>
    <row r="92" spans="10:15" x14ac:dyDescent="0.2">
      <c r="J92" s="54">
        <f t="shared" si="5"/>
        <v>85</v>
      </c>
      <c r="K92" s="55">
        <f t="shared" si="6"/>
        <v>2664.3540331884369</v>
      </c>
      <c r="L92" s="52">
        <f t="shared" si="7"/>
        <v>948.28273855901512</v>
      </c>
      <c r="M92" s="52">
        <f t="shared" si="8"/>
        <v>1716.0712946294218</v>
      </c>
      <c r="N92" s="52">
        <f t="shared" si="9"/>
        <v>157300.82198363735</v>
      </c>
      <c r="O92" s="52">
        <f t="shared" si="10"/>
        <v>456670.72916262015</v>
      </c>
    </row>
    <row r="93" spans="10:15" x14ac:dyDescent="0.2">
      <c r="J93" s="54">
        <f t="shared" si="5"/>
        <v>86</v>
      </c>
      <c r="K93" s="55">
        <f t="shared" si="6"/>
        <v>2664.3540331884369</v>
      </c>
      <c r="L93" s="52">
        <f t="shared" si="7"/>
        <v>951.83879882861152</v>
      </c>
      <c r="M93" s="52">
        <f t="shared" si="8"/>
        <v>1712.5152343598254</v>
      </c>
      <c r="N93" s="52">
        <f t="shared" si="9"/>
        <v>159013.33721799718</v>
      </c>
      <c r="O93" s="52">
        <f t="shared" si="10"/>
        <v>455718.89036379155</v>
      </c>
    </row>
    <row r="94" spans="10:15" x14ac:dyDescent="0.2">
      <c r="J94" s="54">
        <f t="shared" si="5"/>
        <v>87</v>
      </c>
      <c r="K94" s="55">
        <f t="shared" si="6"/>
        <v>2664.3540331884369</v>
      </c>
      <c r="L94" s="52">
        <f t="shared" si="7"/>
        <v>955.40819432421858</v>
      </c>
      <c r="M94" s="52">
        <f t="shared" si="8"/>
        <v>1708.9458388642183</v>
      </c>
      <c r="N94" s="52">
        <f t="shared" si="9"/>
        <v>160722.2830568614</v>
      </c>
      <c r="O94" s="52">
        <f t="shared" si="10"/>
        <v>454763.48216946732</v>
      </c>
    </row>
    <row r="95" spans="10:15" x14ac:dyDescent="0.2">
      <c r="J95" s="54">
        <f t="shared" si="5"/>
        <v>88</v>
      </c>
      <c r="K95" s="55">
        <f t="shared" si="6"/>
        <v>2664.3540331884369</v>
      </c>
      <c r="L95" s="52">
        <f t="shared" si="7"/>
        <v>958.99097505293457</v>
      </c>
      <c r="M95" s="52">
        <f t="shared" si="8"/>
        <v>1705.3630581355023</v>
      </c>
      <c r="N95" s="52">
        <f t="shared" si="9"/>
        <v>162427.6461149969</v>
      </c>
      <c r="O95" s="52">
        <f t="shared" si="10"/>
        <v>453804.49119441438</v>
      </c>
    </row>
    <row r="96" spans="10:15" x14ac:dyDescent="0.2">
      <c r="J96" s="54">
        <f t="shared" si="5"/>
        <v>89</v>
      </c>
      <c r="K96" s="55">
        <f t="shared" si="6"/>
        <v>2664.3540331884369</v>
      </c>
      <c r="L96" s="52">
        <f t="shared" si="7"/>
        <v>962.58719120938304</v>
      </c>
      <c r="M96" s="52">
        <f t="shared" si="8"/>
        <v>1701.7668419790539</v>
      </c>
      <c r="N96" s="52">
        <f t="shared" si="9"/>
        <v>164129.41295697595</v>
      </c>
      <c r="O96" s="52">
        <f t="shared" si="10"/>
        <v>452841.90400320501</v>
      </c>
    </row>
    <row r="97" spans="10:15" x14ac:dyDescent="0.2">
      <c r="J97" s="54">
        <f t="shared" si="5"/>
        <v>90</v>
      </c>
      <c r="K97" s="55">
        <f t="shared" si="6"/>
        <v>2664.3540331884369</v>
      </c>
      <c r="L97" s="52">
        <f t="shared" si="7"/>
        <v>966.19689317641814</v>
      </c>
      <c r="M97" s="52">
        <f t="shared" si="8"/>
        <v>1698.1571400120188</v>
      </c>
      <c r="N97" s="52">
        <f t="shared" si="9"/>
        <v>165827.57009698797</v>
      </c>
      <c r="O97" s="52">
        <f t="shared" si="10"/>
        <v>451875.7071100286</v>
      </c>
    </row>
    <row r="98" spans="10:15" x14ac:dyDescent="0.2">
      <c r="J98" s="54">
        <f t="shared" si="5"/>
        <v>91</v>
      </c>
      <c r="K98" s="55">
        <f t="shared" si="6"/>
        <v>2664.3540331884369</v>
      </c>
      <c r="L98" s="52">
        <f t="shared" si="7"/>
        <v>969.82013152582977</v>
      </c>
      <c r="M98" s="52">
        <f t="shared" si="8"/>
        <v>1694.5339016626071</v>
      </c>
      <c r="N98" s="52">
        <f t="shared" si="9"/>
        <v>167522.10399865056</v>
      </c>
      <c r="O98" s="52">
        <f t="shared" si="10"/>
        <v>450905.88697850279</v>
      </c>
    </row>
    <row r="99" spans="10:15" x14ac:dyDescent="0.2">
      <c r="J99" s="54">
        <f t="shared" si="5"/>
        <v>92</v>
      </c>
      <c r="K99" s="55">
        <f t="shared" si="6"/>
        <v>2664.3540331884369</v>
      </c>
      <c r="L99" s="52">
        <f t="shared" si="7"/>
        <v>973.45695701905152</v>
      </c>
      <c r="M99" s="52">
        <f t="shared" si="8"/>
        <v>1690.8970761693854</v>
      </c>
      <c r="N99" s="52">
        <f t="shared" si="9"/>
        <v>169213.00107481994</v>
      </c>
      <c r="O99" s="52">
        <f t="shared" si="10"/>
        <v>449932.43002148374</v>
      </c>
    </row>
    <row r="100" spans="10:15" x14ac:dyDescent="0.2">
      <c r="J100" s="54">
        <f t="shared" si="5"/>
        <v>93</v>
      </c>
      <c r="K100" s="55">
        <f t="shared" si="6"/>
        <v>2664.3540331884369</v>
      </c>
      <c r="L100" s="52">
        <f t="shared" si="7"/>
        <v>977.10742060787288</v>
      </c>
      <c r="M100" s="52">
        <f t="shared" si="8"/>
        <v>1687.246612580564</v>
      </c>
      <c r="N100" s="52">
        <f t="shared" si="9"/>
        <v>170900.24768740049</v>
      </c>
      <c r="O100" s="52">
        <f t="shared" si="10"/>
        <v>448955.32260087586</v>
      </c>
    </row>
    <row r="101" spans="10:15" x14ac:dyDescent="0.2">
      <c r="J101" s="54">
        <f t="shared" si="5"/>
        <v>94</v>
      </c>
      <c r="K101" s="55">
        <f t="shared" si="6"/>
        <v>2664.3540331884369</v>
      </c>
      <c r="L101" s="52">
        <f t="shared" si="7"/>
        <v>980.7715734351525</v>
      </c>
      <c r="M101" s="52">
        <f t="shared" si="8"/>
        <v>1683.5824597532844</v>
      </c>
      <c r="N101" s="52">
        <f t="shared" si="9"/>
        <v>172583.83014715379</v>
      </c>
      <c r="O101" s="52">
        <f t="shared" si="10"/>
        <v>447974.5510274407</v>
      </c>
    </row>
    <row r="102" spans="10:15" x14ac:dyDescent="0.2">
      <c r="J102" s="54">
        <f t="shared" ref="J102:J165" si="11">J101+1</f>
        <v>95</v>
      </c>
      <c r="K102" s="55">
        <f t="shared" si="6"/>
        <v>2664.3540331884369</v>
      </c>
      <c r="L102" s="52">
        <f t="shared" si="7"/>
        <v>984.44946683553439</v>
      </c>
      <c r="M102" s="52">
        <f t="shared" si="8"/>
        <v>1679.9045663529025</v>
      </c>
      <c r="N102" s="52">
        <f t="shared" si="9"/>
        <v>174263.73471350668</v>
      </c>
      <c r="O102" s="52">
        <f t="shared" si="10"/>
        <v>446990.10156060517</v>
      </c>
    </row>
    <row r="103" spans="10:15" x14ac:dyDescent="0.2">
      <c r="J103" s="54">
        <f t="shared" si="11"/>
        <v>96</v>
      </c>
      <c r="K103" s="55">
        <f t="shared" si="6"/>
        <v>2664.3540331884369</v>
      </c>
      <c r="L103" s="52">
        <f t="shared" si="7"/>
        <v>988.14115233616758</v>
      </c>
      <c r="M103" s="52">
        <f t="shared" si="8"/>
        <v>1676.2128808522693</v>
      </c>
      <c r="N103" s="52">
        <f t="shared" si="9"/>
        <v>175939.94759435896</v>
      </c>
      <c r="O103" s="52">
        <f t="shared" si="10"/>
        <v>446001.96040826902</v>
      </c>
    </row>
    <row r="104" spans="10:15" x14ac:dyDescent="0.2">
      <c r="J104" s="54">
        <f t="shared" si="11"/>
        <v>97</v>
      </c>
      <c r="K104" s="55">
        <f t="shared" si="6"/>
        <v>2664.3540331884369</v>
      </c>
      <c r="L104" s="52">
        <f t="shared" si="7"/>
        <v>991.84668165742823</v>
      </c>
      <c r="M104" s="52">
        <f t="shared" si="8"/>
        <v>1672.5073515310087</v>
      </c>
      <c r="N104" s="52">
        <f t="shared" si="9"/>
        <v>177612.45494588997</v>
      </c>
      <c r="O104" s="52">
        <f t="shared" si="10"/>
        <v>445010.1137266116</v>
      </c>
    </row>
    <row r="105" spans="10:15" x14ac:dyDescent="0.2">
      <c r="J105" s="54">
        <f t="shared" si="11"/>
        <v>98</v>
      </c>
      <c r="K105" s="55">
        <f t="shared" si="6"/>
        <v>2664.3540331884369</v>
      </c>
      <c r="L105" s="52">
        <f t="shared" si="7"/>
        <v>995.56610671364342</v>
      </c>
      <c r="M105" s="52">
        <f t="shared" si="8"/>
        <v>1668.7879264747935</v>
      </c>
      <c r="N105" s="52">
        <f t="shared" si="9"/>
        <v>179281.24287236476</v>
      </c>
      <c r="O105" s="52">
        <f t="shared" si="10"/>
        <v>444014.54761989793</v>
      </c>
    </row>
    <row r="106" spans="10:15" x14ac:dyDescent="0.2">
      <c r="J106" s="54">
        <f t="shared" si="11"/>
        <v>99</v>
      </c>
      <c r="K106" s="55">
        <f t="shared" si="6"/>
        <v>2664.3540331884369</v>
      </c>
      <c r="L106" s="52">
        <f t="shared" si="7"/>
        <v>999.29947961381981</v>
      </c>
      <c r="M106" s="52">
        <f t="shared" si="8"/>
        <v>1665.0545535746171</v>
      </c>
      <c r="N106" s="52">
        <f t="shared" si="9"/>
        <v>180946.29742593938</v>
      </c>
      <c r="O106" s="52">
        <f t="shared" si="10"/>
        <v>443015.24814028409</v>
      </c>
    </row>
    <row r="107" spans="10:15" x14ac:dyDescent="0.2">
      <c r="J107" s="54">
        <f t="shared" si="11"/>
        <v>100</v>
      </c>
      <c r="K107" s="55">
        <f t="shared" si="6"/>
        <v>2664.3540331884369</v>
      </c>
      <c r="L107" s="52">
        <f t="shared" si="7"/>
        <v>1003.0468526623715</v>
      </c>
      <c r="M107" s="52">
        <f t="shared" si="8"/>
        <v>1661.3071805260654</v>
      </c>
      <c r="N107" s="52">
        <f t="shared" si="9"/>
        <v>182607.60460646544</v>
      </c>
      <c r="O107" s="52">
        <f t="shared" si="10"/>
        <v>442012.20128762175</v>
      </c>
    </row>
    <row r="108" spans="10:15" x14ac:dyDescent="0.2">
      <c r="J108" s="54">
        <f t="shared" si="11"/>
        <v>101</v>
      </c>
      <c r="K108" s="55">
        <f t="shared" si="6"/>
        <v>2664.3540331884369</v>
      </c>
      <c r="L108" s="52">
        <f t="shared" si="7"/>
        <v>1006.8082783598554</v>
      </c>
      <c r="M108" s="52">
        <f t="shared" si="8"/>
        <v>1657.5457548285815</v>
      </c>
      <c r="N108" s="52">
        <f t="shared" si="9"/>
        <v>184265.15036129401</v>
      </c>
      <c r="O108" s="52">
        <f t="shared" si="10"/>
        <v>441005.39300926187</v>
      </c>
    </row>
    <row r="109" spans="10:15" x14ac:dyDescent="0.2">
      <c r="J109" s="54">
        <f t="shared" si="11"/>
        <v>102</v>
      </c>
      <c r="K109" s="55">
        <f t="shared" si="6"/>
        <v>2664.3540331884369</v>
      </c>
      <c r="L109" s="52">
        <f t="shared" si="7"/>
        <v>1010.5838094037049</v>
      </c>
      <c r="M109" s="52">
        <f t="shared" si="8"/>
        <v>1653.770223784732</v>
      </c>
      <c r="N109" s="52">
        <f t="shared" si="9"/>
        <v>185918.92058507874</v>
      </c>
      <c r="O109" s="52">
        <f t="shared" si="10"/>
        <v>439994.80919985817</v>
      </c>
    </row>
    <row r="110" spans="10:15" x14ac:dyDescent="0.2">
      <c r="J110" s="54">
        <f t="shared" si="11"/>
        <v>103</v>
      </c>
      <c r="K110" s="55">
        <f t="shared" si="6"/>
        <v>2664.3540331884369</v>
      </c>
      <c r="L110" s="52">
        <f t="shared" si="7"/>
        <v>1014.3734986889688</v>
      </c>
      <c r="M110" s="52">
        <f t="shared" si="8"/>
        <v>1649.9805344994681</v>
      </c>
      <c r="N110" s="52">
        <f t="shared" si="9"/>
        <v>187568.90111957822</v>
      </c>
      <c r="O110" s="52">
        <f t="shared" si="10"/>
        <v>438980.43570116919</v>
      </c>
    </row>
    <row r="111" spans="10:15" x14ac:dyDescent="0.2">
      <c r="J111" s="54">
        <f t="shared" si="11"/>
        <v>104</v>
      </c>
      <c r="K111" s="55">
        <f t="shared" si="6"/>
        <v>2664.3540331884369</v>
      </c>
      <c r="L111" s="52">
        <f t="shared" si="7"/>
        <v>1018.1773993090526</v>
      </c>
      <c r="M111" s="52">
        <f t="shared" si="8"/>
        <v>1646.1766338793843</v>
      </c>
      <c r="N111" s="52">
        <f t="shared" si="9"/>
        <v>189215.07775345762</v>
      </c>
      <c r="O111" s="52">
        <f t="shared" si="10"/>
        <v>437962.25830186013</v>
      </c>
    </row>
    <row r="112" spans="10:15" x14ac:dyDescent="0.2">
      <c r="J112" s="54">
        <f t="shared" si="11"/>
        <v>105</v>
      </c>
      <c r="K112" s="55">
        <f t="shared" si="6"/>
        <v>2664.3540331884369</v>
      </c>
      <c r="L112" s="52">
        <f t="shared" si="7"/>
        <v>1021.9955645564614</v>
      </c>
      <c r="M112" s="52">
        <f t="shared" si="8"/>
        <v>1642.3584686319755</v>
      </c>
      <c r="N112" s="52">
        <f t="shared" si="9"/>
        <v>190857.4362220896</v>
      </c>
      <c r="O112" s="52">
        <f t="shared" si="10"/>
        <v>436940.26273730368</v>
      </c>
    </row>
    <row r="113" spans="10:15" x14ac:dyDescent="0.2">
      <c r="J113" s="54">
        <f t="shared" si="11"/>
        <v>106</v>
      </c>
      <c r="K113" s="55">
        <f t="shared" si="6"/>
        <v>2664.3540331884369</v>
      </c>
      <c r="L113" s="52">
        <f t="shared" si="7"/>
        <v>1025.8280479235482</v>
      </c>
      <c r="M113" s="52">
        <f t="shared" si="8"/>
        <v>1638.5259852648887</v>
      </c>
      <c r="N113" s="52">
        <f t="shared" si="9"/>
        <v>192495.96220735449</v>
      </c>
      <c r="O113" s="52">
        <f t="shared" si="10"/>
        <v>435914.43468938011</v>
      </c>
    </row>
    <row r="114" spans="10:15" x14ac:dyDescent="0.2">
      <c r="J114" s="54">
        <f t="shared" si="11"/>
        <v>107</v>
      </c>
      <c r="K114" s="55">
        <f t="shared" si="6"/>
        <v>2664.3540331884369</v>
      </c>
      <c r="L114" s="52">
        <f t="shared" si="7"/>
        <v>1029.6749031032616</v>
      </c>
      <c r="M114" s="52">
        <f t="shared" si="8"/>
        <v>1634.6791300851753</v>
      </c>
      <c r="N114" s="52">
        <f t="shared" si="9"/>
        <v>194130.64133743965</v>
      </c>
      <c r="O114" s="52">
        <f t="shared" si="10"/>
        <v>434884.75978627685</v>
      </c>
    </row>
    <row r="115" spans="10:15" x14ac:dyDescent="0.2">
      <c r="J115" s="54">
        <f t="shared" si="11"/>
        <v>108</v>
      </c>
      <c r="K115" s="55">
        <f t="shared" si="6"/>
        <v>2664.3540331884369</v>
      </c>
      <c r="L115" s="52">
        <f t="shared" si="7"/>
        <v>1033.5361839898987</v>
      </c>
      <c r="M115" s="52">
        <f t="shared" si="8"/>
        <v>1630.8178491985382</v>
      </c>
      <c r="N115" s="52">
        <f t="shared" si="9"/>
        <v>195761.45918663818</v>
      </c>
      <c r="O115" s="52">
        <f t="shared" si="10"/>
        <v>433851.22360228695</v>
      </c>
    </row>
    <row r="116" spans="10:15" x14ac:dyDescent="0.2">
      <c r="J116" s="54">
        <f t="shared" si="11"/>
        <v>109</v>
      </c>
      <c r="K116" s="55">
        <f t="shared" si="6"/>
        <v>2664.3540331884369</v>
      </c>
      <c r="L116" s="52">
        <f t="shared" si="7"/>
        <v>1037.4119446798609</v>
      </c>
      <c r="M116" s="52">
        <f t="shared" si="8"/>
        <v>1626.942088508576</v>
      </c>
      <c r="N116" s="52">
        <f t="shared" si="9"/>
        <v>197388.40127514675</v>
      </c>
      <c r="O116" s="52">
        <f t="shared" si="10"/>
        <v>432813.81165760709</v>
      </c>
    </row>
    <row r="117" spans="10:15" x14ac:dyDescent="0.2">
      <c r="J117" s="54">
        <f t="shared" si="11"/>
        <v>110</v>
      </c>
      <c r="K117" s="55">
        <f t="shared" si="6"/>
        <v>2664.3540331884369</v>
      </c>
      <c r="L117" s="52">
        <f t="shared" si="7"/>
        <v>1041.3022394724103</v>
      </c>
      <c r="M117" s="52">
        <f t="shared" si="8"/>
        <v>1623.0517937160266</v>
      </c>
      <c r="N117" s="52">
        <f t="shared" si="9"/>
        <v>199011.45306886279</v>
      </c>
      <c r="O117" s="52">
        <f t="shared" si="10"/>
        <v>431772.50941813469</v>
      </c>
    </row>
    <row r="118" spans="10:15" x14ac:dyDescent="0.2">
      <c r="J118" s="54">
        <f t="shared" si="11"/>
        <v>111</v>
      </c>
      <c r="K118" s="55">
        <f t="shared" si="6"/>
        <v>2664.3540331884369</v>
      </c>
      <c r="L118" s="52">
        <f t="shared" si="7"/>
        <v>1045.2071228704319</v>
      </c>
      <c r="M118" s="52">
        <f t="shared" si="8"/>
        <v>1619.146910318005</v>
      </c>
      <c r="N118" s="52">
        <f t="shared" si="9"/>
        <v>200630.59997918078</v>
      </c>
      <c r="O118" s="52">
        <f t="shared" si="10"/>
        <v>430727.30229526426</v>
      </c>
    </row>
    <row r="119" spans="10:15" x14ac:dyDescent="0.2">
      <c r="J119" s="54">
        <f t="shared" si="11"/>
        <v>112</v>
      </c>
      <c r="K119" s="55">
        <f t="shared" si="6"/>
        <v>2664.3540331884369</v>
      </c>
      <c r="L119" s="52">
        <f t="shared" si="7"/>
        <v>1049.126649581196</v>
      </c>
      <c r="M119" s="52">
        <f t="shared" si="8"/>
        <v>1615.2273836072409</v>
      </c>
      <c r="N119" s="52">
        <f t="shared" si="9"/>
        <v>202245.82736278803</v>
      </c>
      <c r="O119" s="52">
        <f t="shared" si="10"/>
        <v>429678.17564568308</v>
      </c>
    </row>
    <row r="120" spans="10:15" x14ac:dyDescent="0.2">
      <c r="J120" s="54">
        <f t="shared" si="11"/>
        <v>113</v>
      </c>
      <c r="K120" s="55">
        <f t="shared" si="6"/>
        <v>2664.3540331884369</v>
      </c>
      <c r="L120" s="52">
        <f t="shared" si="7"/>
        <v>1053.0608745171255</v>
      </c>
      <c r="M120" s="52">
        <f t="shared" si="8"/>
        <v>1611.2931586713114</v>
      </c>
      <c r="N120" s="52">
        <f t="shared" si="9"/>
        <v>203857.12052145935</v>
      </c>
      <c r="O120" s="52">
        <f t="shared" si="10"/>
        <v>428625.11477116594</v>
      </c>
    </row>
    <row r="121" spans="10:15" x14ac:dyDescent="0.2">
      <c r="J121" s="54">
        <f t="shared" si="11"/>
        <v>114</v>
      </c>
      <c r="K121" s="55">
        <f t="shared" si="6"/>
        <v>2664.3540331884369</v>
      </c>
      <c r="L121" s="52">
        <f t="shared" si="7"/>
        <v>1057.0098527965647</v>
      </c>
      <c r="M121" s="52">
        <f t="shared" si="8"/>
        <v>1607.3441803918722</v>
      </c>
      <c r="N121" s="52">
        <f t="shared" si="9"/>
        <v>205464.46470185122</v>
      </c>
      <c r="O121" s="52">
        <f t="shared" si="10"/>
        <v>427568.10491836938</v>
      </c>
    </row>
    <row r="122" spans="10:15" x14ac:dyDescent="0.2">
      <c r="J122" s="54">
        <f t="shared" si="11"/>
        <v>115</v>
      </c>
      <c r="K122" s="55">
        <f t="shared" si="6"/>
        <v>2664.3540331884369</v>
      </c>
      <c r="L122" s="52">
        <f t="shared" si="7"/>
        <v>1060.9736397445517</v>
      </c>
      <c r="M122" s="52">
        <f t="shared" si="8"/>
        <v>1603.3803934438852</v>
      </c>
      <c r="N122" s="52">
        <f t="shared" si="9"/>
        <v>207067.84509529511</v>
      </c>
      <c r="O122" s="52">
        <f t="shared" si="10"/>
        <v>426507.13127862482</v>
      </c>
    </row>
    <row r="123" spans="10:15" x14ac:dyDescent="0.2">
      <c r="J123" s="54">
        <f t="shared" si="11"/>
        <v>116</v>
      </c>
      <c r="K123" s="55">
        <f t="shared" si="6"/>
        <v>2664.3540331884369</v>
      </c>
      <c r="L123" s="52">
        <f t="shared" si="7"/>
        <v>1064.952290893594</v>
      </c>
      <c r="M123" s="52">
        <f t="shared" si="8"/>
        <v>1599.401742294843</v>
      </c>
      <c r="N123" s="52">
        <f t="shared" si="9"/>
        <v>208667.24683758995</v>
      </c>
      <c r="O123" s="52">
        <f t="shared" si="10"/>
        <v>425442.17898773123</v>
      </c>
    </row>
    <row r="124" spans="10:15" x14ac:dyDescent="0.2">
      <c r="J124" s="54">
        <f t="shared" si="11"/>
        <v>117</v>
      </c>
      <c r="K124" s="55">
        <f t="shared" si="6"/>
        <v>2664.3540331884369</v>
      </c>
      <c r="L124" s="52">
        <f t="shared" si="7"/>
        <v>1068.9458619844449</v>
      </c>
      <c r="M124" s="52">
        <f t="shared" si="8"/>
        <v>1595.408171203992</v>
      </c>
      <c r="N124" s="52">
        <f t="shared" si="9"/>
        <v>210262.65500879395</v>
      </c>
      <c r="O124" s="52">
        <f t="shared" si="10"/>
        <v>424373.23312574677</v>
      </c>
    </row>
    <row r="125" spans="10:15" x14ac:dyDescent="0.2">
      <c r="J125" s="54">
        <f t="shared" si="11"/>
        <v>118</v>
      </c>
      <c r="K125" s="55">
        <f t="shared" si="6"/>
        <v>2664.3540331884369</v>
      </c>
      <c r="L125" s="52">
        <f t="shared" si="7"/>
        <v>1072.9544089668866</v>
      </c>
      <c r="M125" s="52">
        <f t="shared" si="8"/>
        <v>1591.3996242215503</v>
      </c>
      <c r="N125" s="52">
        <f t="shared" si="9"/>
        <v>211854.0546330155</v>
      </c>
      <c r="O125" s="52">
        <f t="shared" si="10"/>
        <v>423300.2787167799</v>
      </c>
    </row>
    <row r="126" spans="10:15" x14ac:dyDescent="0.2">
      <c r="J126" s="54">
        <f t="shared" si="11"/>
        <v>119</v>
      </c>
      <c r="K126" s="55">
        <f t="shared" si="6"/>
        <v>2664.3540331884369</v>
      </c>
      <c r="L126" s="52">
        <f t="shared" si="7"/>
        <v>1076.9779880005124</v>
      </c>
      <c r="M126" s="52">
        <f t="shared" si="8"/>
        <v>1587.3760451879245</v>
      </c>
      <c r="N126" s="52">
        <f t="shared" si="9"/>
        <v>213441.43067820344</v>
      </c>
      <c r="O126" s="52">
        <f t="shared" si="10"/>
        <v>422223.3007287794</v>
      </c>
    </row>
    <row r="127" spans="10:15" x14ac:dyDescent="0.2">
      <c r="J127" s="54">
        <f t="shared" si="11"/>
        <v>120</v>
      </c>
      <c r="K127" s="55">
        <f t="shared" si="6"/>
        <v>2664.3540331884369</v>
      </c>
      <c r="L127" s="52">
        <f t="shared" si="7"/>
        <v>1081.0166554555142</v>
      </c>
      <c r="M127" s="52">
        <f t="shared" si="8"/>
        <v>1583.3373777329227</v>
      </c>
      <c r="N127" s="52">
        <f t="shared" si="9"/>
        <v>215024.76805593635</v>
      </c>
      <c r="O127" s="52">
        <f t="shared" si="10"/>
        <v>421142.28407332388</v>
      </c>
    </row>
    <row r="128" spans="10:15" x14ac:dyDescent="0.2">
      <c r="J128" s="54">
        <f t="shared" si="11"/>
        <v>121</v>
      </c>
      <c r="K128" s="55">
        <f t="shared" si="6"/>
        <v>2664.3540331884369</v>
      </c>
      <c r="L128" s="52">
        <f t="shared" si="7"/>
        <v>1085.0704679134724</v>
      </c>
      <c r="M128" s="52">
        <f t="shared" si="8"/>
        <v>1579.2835652749645</v>
      </c>
      <c r="N128" s="52">
        <f t="shared" si="9"/>
        <v>216604.05162121131</v>
      </c>
      <c r="O128" s="52">
        <f t="shared" si="10"/>
        <v>420057.21360541042</v>
      </c>
    </row>
    <row r="129" spans="10:15" x14ac:dyDescent="0.2">
      <c r="J129" s="54">
        <f t="shared" si="11"/>
        <v>122</v>
      </c>
      <c r="K129" s="55">
        <f t="shared" si="6"/>
        <v>2664.3540331884369</v>
      </c>
      <c r="L129" s="52">
        <f t="shared" si="7"/>
        <v>1089.1394821681479</v>
      </c>
      <c r="M129" s="52">
        <f t="shared" si="8"/>
        <v>1575.214551020289</v>
      </c>
      <c r="N129" s="52">
        <f t="shared" si="9"/>
        <v>218179.26617223161</v>
      </c>
      <c r="O129" s="52">
        <f t="shared" si="10"/>
        <v>418968.07412324229</v>
      </c>
    </row>
    <row r="130" spans="10:15" x14ac:dyDescent="0.2">
      <c r="J130" s="54">
        <f t="shared" si="11"/>
        <v>123</v>
      </c>
      <c r="K130" s="55">
        <f t="shared" si="6"/>
        <v>2664.3540331884369</v>
      </c>
      <c r="L130" s="52">
        <f t="shared" si="7"/>
        <v>1093.2237552262784</v>
      </c>
      <c r="M130" s="52">
        <f t="shared" si="8"/>
        <v>1571.1302779621585</v>
      </c>
      <c r="N130" s="52">
        <f t="shared" si="9"/>
        <v>219750.39645019377</v>
      </c>
      <c r="O130" s="52">
        <f t="shared" si="10"/>
        <v>417874.85036801599</v>
      </c>
    </row>
    <row r="131" spans="10:15" x14ac:dyDescent="0.2">
      <c r="J131" s="54">
        <f t="shared" si="11"/>
        <v>124</v>
      </c>
      <c r="K131" s="55">
        <f t="shared" si="6"/>
        <v>2664.3540331884369</v>
      </c>
      <c r="L131" s="52">
        <f t="shared" si="7"/>
        <v>1097.323344308377</v>
      </c>
      <c r="M131" s="52">
        <f t="shared" si="8"/>
        <v>1567.0306888800599</v>
      </c>
      <c r="N131" s="52">
        <f t="shared" si="9"/>
        <v>221317.42713907384</v>
      </c>
      <c r="O131" s="52">
        <f t="shared" si="10"/>
        <v>416777.52702370763</v>
      </c>
    </row>
    <row r="132" spans="10:15" x14ac:dyDescent="0.2">
      <c r="J132" s="54">
        <f t="shared" si="11"/>
        <v>125</v>
      </c>
      <c r="K132" s="55">
        <f t="shared" si="6"/>
        <v>2664.3540331884369</v>
      </c>
      <c r="L132" s="52">
        <f t="shared" si="7"/>
        <v>1101.4383068495333</v>
      </c>
      <c r="M132" s="52">
        <f t="shared" si="8"/>
        <v>1562.9157263389036</v>
      </c>
      <c r="N132" s="52">
        <f t="shared" si="9"/>
        <v>222880.34286541273</v>
      </c>
      <c r="O132" s="52">
        <f t="shared" si="10"/>
        <v>415676.08871685812</v>
      </c>
    </row>
    <row r="133" spans="10:15" x14ac:dyDescent="0.2">
      <c r="J133" s="54">
        <f t="shared" si="11"/>
        <v>126</v>
      </c>
      <c r="K133" s="55">
        <f t="shared" si="6"/>
        <v>2664.3540331884369</v>
      </c>
      <c r="L133" s="52">
        <f t="shared" si="7"/>
        <v>1105.5687005002189</v>
      </c>
      <c r="M133" s="52">
        <f t="shared" si="8"/>
        <v>1558.785332688218</v>
      </c>
      <c r="N133" s="52">
        <f t="shared" si="9"/>
        <v>224439.12819810095</v>
      </c>
      <c r="O133" s="52">
        <f t="shared" si="10"/>
        <v>414570.52001635788</v>
      </c>
    </row>
    <row r="134" spans="10:15" x14ac:dyDescent="0.2">
      <c r="J134" s="54">
        <f t="shared" si="11"/>
        <v>127</v>
      </c>
      <c r="K134" s="55">
        <f t="shared" si="6"/>
        <v>2664.3540331884369</v>
      </c>
      <c r="L134" s="52">
        <f t="shared" si="7"/>
        <v>1109.714583127095</v>
      </c>
      <c r="M134" s="52">
        <f t="shared" si="8"/>
        <v>1554.6394500613419</v>
      </c>
      <c r="N134" s="52">
        <f t="shared" si="9"/>
        <v>225993.76764816229</v>
      </c>
      <c r="O134" s="52">
        <f t="shared" si="10"/>
        <v>413460.80543323077</v>
      </c>
    </row>
    <row r="135" spans="10:15" x14ac:dyDescent="0.2">
      <c r="J135" s="54">
        <f t="shared" si="11"/>
        <v>128</v>
      </c>
      <c r="K135" s="55">
        <f t="shared" si="6"/>
        <v>2664.3540331884369</v>
      </c>
      <c r="L135" s="52">
        <f t="shared" si="7"/>
        <v>1113.8760128138215</v>
      </c>
      <c r="M135" s="52">
        <f t="shared" si="8"/>
        <v>1550.4780203746154</v>
      </c>
      <c r="N135" s="52">
        <f t="shared" si="9"/>
        <v>227544.2456685369</v>
      </c>
      <c r="O135" s="52">
        <f t="shared" si="10"/>
        <v>412346.92942041694</v>
      </c>
    </row>
    <row r="136" spans="10:15" x14ac:dyDescent="0.2">
      <c r="J136" s="54">
        <f t="shared" si="11"/>
        <v>129</v>
      </c>
      <c r="K136" s="55">
        <f t="shared" ref="K136:K199" si="12">IF(($C$9+1&gt;J136), $C$12, 0)</f>
        <v>2664.3540331884369</v>
      </c>
      <c r="L136" s="52">
        <f t="shared" ref="L136:L199" si="13">K136-M136</f>
        <v>1118.0530478618734</v>
      </c>
      <c r="M136" s="52">
        <f t="shared" ref="M136:M199" si="14">O135*$C$10</f>
        <v>1546.3009853265635</v>
      </c>
      <c r="N136" s="52">
        <f t="shared" ref="N136:N199" si="15">N135+M136</f>
        <v>229090.54665386345</v>
      </c>
      <c r="O136" s="52">
        <f t="shared" ref="O136:O199" si="16">O135-L136</f>
        <v>411228.8763725551</v>
      </c>
    </row>
    <row r="137" spans="10:15" x14ac:dyDescent="0.2">
      <c r="J137" s="54">
        <f t="shared" si="11"/>
        <v>130</v>
      </c>
      <c r="K137" s="55">
        <f t="shared" si="12"/>
        <v>2664.3540331884369</v>
      </c>
      <c r="L137" s="52">
        <f t="shared" si="13"/>
        <v>1122.2457467913553</v>
      </c>
      <c r="M137" s="52">
        <f t="shared" si="14"/>
        <v>1542.1082863970817</v>
      </c>
      <c r="N137" s="52">
        <f t="shared" si="15"/>
        <v>230632.65494026055</v>
      </c>
      <c r="O137" s="52">
        <f t="shared" si="16"/>
        <v>410106.63062576373</v>
      </c>
    </row>
    <row r="138" spans="10:15" x14ac:dyDescent="0.2">
      <c r="J138" s="54">
        <f t="shared" si="11"/>
        <v>131</v>
      </c>
      <c r="K138" s="55">
        <f t="shared" si="12"/>
        <v>2664.3540331884369</v>
      </c>
      <c r="L138" s="52">
        <f t="shared" si="13"/>
        <v>1126.4541683418229</v>
      </c>
      <c r="M138" s="52">
        <f t="shared" si="14"/>
        <v>1537.899864846614</v>
      </c>
      <c r="N138" s="52">
        <f t="shared" si="15"/>
        <v>232170.55480510715</v>
      </c>
      <c r="O138" s="52">
        <f t="shared" si="16"/>
        <v>408980.17645742191</v>
      </c>
    </row>
    <row r="139" spans="10:15" x14ac:dyDescent="0.2">
      <c r="J139" s="54">
        <f t="shared" si="11"/>
        <v>132</v>
      </c>
      <c r="K139" s="55">
        <f t="shared" si="12"/>
        <v>2664.3540331884369</v>
      </c>
      <c r="L139" s="52">
        <f t="shared" si="13"/>
        <v>1130.6783714731048</v>
      </c>
      <c r="M139" s="52">
        <f t="shared" si="14"/>
        <v>1533.6756617153321</v>
      </c>
      <c r="N139" s="52">
        <f t="shared" si="15"/>
        <v>233704.23046682248</v>
      </c>
      <c r="O139" s="52">
        <f t="shared" si="16"/>
        <v>407849.49808594881</v>
      </c>
    </row>
    <row r="140" spans="10:15" x14ac:dyDescent="0.2">
      <c r="J140" s="54">
        <f t="shared" si="11"/>
        <v>133</v>
      </c>
      <c r="K140" s="55">
        <f t="shared" si="12"/>
        <v>2664.3540331884369</v>
      </c>
      <c r="L140" s="52">
        <f t="shared" si="13"/>
        <v>1134.918415366129</v>
      </c>
      <c r="M140" s="52">
        <f t="shared" si="14"/>
        <v>1529.4356178223079</v>
      </c>
      <c r="N140" s="52">
        <f t="shared" si="15"/>
        <v>235233.66608464479</v>
      </c>
      <c r="O140" s="52">
        <f t="shared" si="16"/>
        <v>406714.57967058267</v>
      </c>
    </row>
    <row r="141" spans="10:15" x14ac:dyDescent="0.2">
      <c r="J141" s="54">
        <f t="shared" si="11"/>
        <v>134</v>
      </c>
      <c r="K141" s="55">
        <f t="shared" si="12"/>
        <v>2664.3540331884369</v>
      </c>
      <c r="L141" s="52">
        <f t="shared" si="13"/>
        <v>1139.1743594237519</v>
      </c>
      <c r="M141" s="52">
        <f t="shared" si="14"/>
        <v>1525.179673764685</v>
      </c>
      <c r="N141" s="52">
        <f t="shared" si="15"/>
        <v>236758.84575840947</v>
      </c>
      <c r="O141" s="52">
        <f t="shared" si="16"/>
        <v>405575.40531115892</v>
      </c>
    </row>
    <row r="142" spans="10:15" x14ac:dyDescent="0.2">
      <c r="J142" s="54">
        <f t="shared" si="11"/>
        <v>135</v>
      </c>
      <c r="K142" s="55">
        <f t="shared" si="12"/>
        <v>2664.3540331884369</v>
      </c>
      <c r="L142" s="52">
        <f t="shared" si="13"/>
        <v>1143.4462632715911</v>
      </c>
      <c r="M142" s="52">
        <f t="shared" si="14"/>
        <v>1520.9077699168458</v>
      </c>
      <c r="N142" s="52">
        <f t="shared" si="15"/>
        <v>238279.75352832631</v>
      </c>
      <c r="O142" s="52">
        <f t="shared" si="16"/>
        <v>404431.9590478873</v>
      </c>
    </row>
    <row r="143" spans="10:15" x14ac:dyDescent="0.2">
      <c r="J143" s="54">
        <f t="shared" si="11"/>
        <v>136</v>
      </c>
      <c r="K143" s="55">
        <f t="shared" si="12"/>
        <v>2664.3540331884369</v>
      </c>
      <c r="L143" s="52">
        <f t="shared" si="13"/>
        <v>1147.7341867588596</v>
      </c>
      <c r="M143" s="52">
        <f t="shared" si="14"/>
        <v>1516.6198464295774</v>
      </c>
      <c r="N143" s="52">
        <f t="shared" si="15"/>
        <v>239796.3733747559</v>
      </c>
      <c r="O143" s="52">
        <f t="shared" si="16"/>
        <v>403284.22486112843</v>
      </c>
    </row>
    <row r="144" spans="10:15" x14ac:dyDescent="0.2">
      <c r="J144" s="54">
        <f t="shared" si="11"/>
        <v>137</v>
      </c>
      <c r="K144" s="55">
        <f t="shared" si="12"/>
        <v>2664.3540331884369</v>
      </c>
      <c r="L144" s="52">
        <f t="shared" si="13"/>
        <v>1152.0381899592053</v>
      </c>
      <c r="M144" s="52">
        <f t="shared" si="14"/>
        <v>1512.3158432292316</v>
      </c>
      <c r="N144" s="52">
        <f t="shared" si="15"/>
        <v>241308.68921798514</v>
      </c>
      <c r="O144" s="52">
        <f t="shared" si="16"/>
        <v>402132.18667116924</v>
      </c>
    </row>
    <row r="145" spans="10:15" x14ac:dyDescent="0.2">
      <c r="J145" s="54">
        <f t="shared" si="11"/>
        <v>138</v>
      </c>
      <c r="K145" s="55">
        <f t="shared" si="12"/>
        <v>2664.3540331884369</v>
      </c>
      <c r="L145" s="52">
        <f t="shared" si="13"/>
        <v>1156.3583331715522</v>
      </c>
      <c r="M145" s="52">
        <f t="shared" si="14"/>
        <v>1507.9957000168847</v>
      </c>
      <c r="N145" s="52">
        <f t="shared" si="15"/>
        <v>242816.68491800202</v>
      </c>
      <c r="O145" s="52">
        <f t="shared" si="16"/>
        <v>400975.82833799766</v>
      </c>
    </row>
    <row r="146" spans="10:15" x14ac:dyDescent="0.2">
      <c r="J146" s="54">
        <f t="shared" si="11"/>
        <v>139</v>
      </c>
      <c r="K146" s="55">
        <f t="shared" si="12"/>
        <v>2664.3540331884369</v>
      </c>
      <c r="L146" s="52">
        <f t="shared" si="13"/>
        <v>1160.6946769209458</v>
      </c>
      <c r="M146" s="52">
        <f t="shared" si="14"/>
        <v>1503.6593562674911</v>
      </c>
      <c r="N146" s="52">
        <f t="shared" si="15"/>
        <v>244320.3442742695</v>
      </c>
      <c r="O146" s="52">
        <f t="shared" si="16"/>
        <v>399815.13366107672</v>
      </c>
    </row>
    <row r="147" spans="10:15" x14ac:dyDescent="0.2">
      <c r="J147" s="54">
        <f t="shared" si="11"/>
        <v>140</v>
      </c>
      <c r="K147" s="55">
        <f t="shared" si="12"/>
        <v>2664.3540331884369</v>
      </c>
      <c r="L147" s="52">
        <f t="shared" si="13"/>
        <v>1165.0472819593992</v>
      </c>
      <c r="M147" s="52">
        <f t="shared" si="14"/>
        <v>1499.3067512290377</v>
      </c>
      <c r="N147" s="52">
        <f t="shared" si="15"/>
        <v>245819.65102549855</v>
      </c>
      <c r="O147" s="52">
        <f t="shared" si="16"/>
        <v>398650.08637911733</v>
      </c>
    </row>
    <row r="148" spans="10:15" x14ac:dyDescent="0.2">
      <c r="J148" s="54">
        <f t="shared" si="11"/>
        <v>141</v>
      </c>
      <c r="K148" s="55">
        <f t="shared" si="12"/>
        <v>2664.3540331884369</v>
      </c>
      <c r="L148" s="52">
        <f t="shared" si="13"/>
        <v>1169.416209266747</v>
      </c>
      <c r="M148" s="52">
        <f t="shared" si="14"/>
        <v>1494.9378239216899</v>
      </c>
      <c r="N148" s="52">
        <f t="shared" si="15"/>
        <v>247314.58884942025</v>
      </c>
      <c r="O148" s="52">
        <f t="shared" si="16"/>
        <v>397480.67016985058</v>
      </c>
    </row>
    <row r="149" spans="10:15" x14ac:dyDescent="0.2">
      <c r="J149" s="54">
        <f t="shared" si="11"/>
        <v>142</v>
      </c>
      <c r="K149" s="55">
        <f t="shared" si="12"/>
        <v>2664.3540331884369</v>
      </c>
      <c r="L149" s="52">
        <f t="shared" si="13"/>
        <v>1173.8015200514974</v>
      </c>
      <c r="M149" s="52">
        <f t="shared" si="14"/>
        <v>1490.5525131369395</v>
      </c>
      <c r="N149" s="52">
        <f t="shared" si="15"/>
        <v>248805.14136255719</v>
      </c>
      <c r="O149" s="52">
        <f t="shared" si="16"/>
        <v>396306.86864979909</v>
      </c>
    </row>
    <row r="150" spans="10:15" x14ac:dyDescent="0.2">
      <c r="J150" s="54">
        <f t="shared" si="11"/>
        <v>143</v>
      </c>
      <c r="K150" s="55">
        <f t="shared" si="12"/>
        <v>2664.3540331884369</v>
      </c>
      <c r="L150" s="52">
        <f t="shared" si="13"/>
        <v>1178.2032757516904</v>
      </c>
      <c r="M150" s="52">
        <f t="shared" si="14"/>
        <v>1486.1507574367465</v>
      </c>
      <c r="N150" s="52">
        <f t="shared" si="15"/>
        <v>250291.29211999394</v>
      </c>
      <c r="O150" s="52">
        <f t="shared" si="16"/>
        <v>395128.66537404741</v>
      </c>
    </row>
    <row r="151" spans="10:15" x14ac:dyDescent="0.2">
      <c r="J151" s="54">
        <f t="shared" si="11"/>
        <v>144</v>
      </c>
      <c r="K151" s="55">
        <f t="shared" si="12"/>
        <v>2664.3540331884369</v>
      </c>
      <c r="L151" s="52">
        <f t="shared" si="13"/>
        <v>1182.6215380357592</v>
      </c>
      <c r="M151" s="52">
        <f t="shared" si="14"/>
        <v>1481.7324951526778</v>
      </c>
      <c r="N151" s="52">
        <f t="shared" si="15"/>
        <v>251773.02461514663</v>
      </c>
      <c r="O151" s="52">
        <f t="shared" si="16"/>
        <v>393946.04383601167</v>
      </c>
    </row>
    <row r="152" spans="10:15" x14ac:dyDescent="0.2">
      <c r="J152" s="54">
        <f t="shared" si="11"/>
        <v>145</v>
      </c>
      <c r="K152" s="55">
        <f t="shared" si="12"/>
        <v>2664.3540331884369</v>
      </c>
      <c r="L152" s="52">
        <f t="shared" si="13"/>
        <v>1187.0563688033933</v>
      </c>
      <c r="M152" s="52">
        <f t="shared" si="14"/>
        <v>1477.2976643850436</v>
      </c>
      <c r="N152" s="52">
        <f t="shared" si="15"/>
        <v>253250.32227953168</v>
      </c>
      <c r="O152" s="52">
        <f t="shared" si="16"/>
        <v>392758.9874672083</v>
      </c>
    </row>
    <row r="153" spans="10:15" x14ac:dyDescent="0.2">
      <c r="J153" s="54">
        <f t="shared" si="11"/>
        <v>146</v>
      </c>
      <c r="K153" s="55">
        <f t="shared" si="12"/>
        <v>2664.3540331884369</v>
      </c>
      <c r="L153" s="52">
        <f t="shared" si="13"/>
        <v>1191.507830186406</v>
      </c>
      <c r="M153" s="52">
        <f t="shared" si="14"/>
        <v>1472.846203002031</v>
      </c>
      <c r="N153" s="52">
        <f t="shared" si="15"/>
        <v>254723.16848253371</v>
      </c>
      <c r="O153" s="52">
        <f t="shared" si="16"/>
        <v>391567.4796370219</v>
      </c>
    </row>
    <row r="154" spans="10:15" x14ac:dyDescent="0.2">
      <c r="J154" s="54">
        <f t="shared" si="11"/>
        <v>147</v>
      </c>
      <c r="K154" s="55">
        <f t="shared" si="12"/>
        <v>2664.3540331884369</v>
      </c>
      <c r="L154" s="52">
        <f t="shared" si="13"/>
        <v>1195.9759845496048</v>
      </c>
      <c r="M154" s="52">
        <f t="shared" si="14"/>
        <v>1468.3780486388321</v>
      </c>
      <c r="N154" s="52">
        <f t="shared" si="15"/>
        <v>256191.54653117256</v>
      </c>
      <c r="O154" s="52">
        <f t="shared" si="16"/>
        <v>390371.50365247228</v>
      </c>
    </row>
    <row r="155" spans="10:15" x14ac:dyDescent="0.2">
      <c r="J155" s="54">
        <f t="shared" si="11"/>
        <v>148</v>
      </c>
      <c r="K155" s="55">
        <f t="shared" si="12"/>
        <v>2664.3540331884369</v>
      </c>
      <c r="L155" s="52">
        <f t="shared" si="13"/>
        <v>1200.4608944916658</v>
      </c>
      <c r="M155" s="52">
        <f t="shared" si="14"/>
        <v>1463.8931386967711</v>
      </c>
      <c r="N155" s="52">
        <f t="shared" si="15"/>
        <v>257655.43966986932</v>
      </c>
      <c r="O155" s="52">
        <f t="shared" si="16"/>
        <v>389171.04275798064</v>
      </c>
    </row>
    <row r="156" spans="10:15" x14ac:dyDescent="0.2">
      <c r="J156" s="54">
        <f t="shared" si="11"/>
        <v>149</v>
      </c>
      <c r="K156" s="55">
        <f t="shared" si="12"/>
        <v>2664.3540331884369</v>
      </c>
      <c r="L156" s="52">
        <f t="shared" si="13"/>
        <v>1204.9626228460095</v>
      </c>
      <c r="M156" s="52">
        <f t="shared" si="14"/>
        <v>1459.3914103424274</v>
      </c>
      <c r="N156" s="52">
        <f t="shared" si="15"/>
        <v>259114.83108021173</v>
      </c>
      <c r="O156" s="52">
        <f t="shared" si="16"/>
        <v>387966.08013513463</v>
      </c>
    </row>
    <row r="157" spans="10:15" x14ac:dyDescent="0.2">
      <c r="J157" s="54">
        <f t="shared" si="11"/>
        <v>150</v>
      </c>
      <c r="K157" s="55">
        <f t="shared" si="12"/>
        <v>2664.3540331884369</v>
      </c>
      <c r="L157" s="52">
        <f t="shared" si="13"/>
        <v>1209.4812326816821</v>
      </c>
      <c r="M157" s="52">
        <f t="shared" si="14"/>
        <v>1454.8728005067549</v>
      </c>
      <c r="N157" s="52">
        <f t="shared" si="15"/>
        <v>260569.7038807185</v>
      </c>
      <c r="O157" s="52">
        <f t="shared" si="16"/>
        <v>386756.59890245297</v>
      </c>
    </row>
    <row r="158" spans="10:15" x14ac:dyDescent="0.2">
      <c r="J158" s="54">
        <f t="shared" si="11"/>
        <v>151</v>
      </c>
      <c r="K158" s="55">
        <f t="shared" si="12"/>
        <v>2664.3540331884369</v>
      </c>
      <c r="L158" s="52">
        <f t="shared" si="13"/>
        <v>1214.0167873042383</v>
      </c>
      <c r="M158" s="52">
        <f t="shared" si="14"/>
        <v>1450.3372458841986</v>
      </c>
      <c r="N158" s="52">
        <f t="shared" si="15"/>
        <v>262020.04112660271</v>
      </c>
      <c r="O158" s="52">
        <f t="shared" si="16"/>
        <v>385542.58211514872</v>
      </c>
    </row>
    <row r="159" spans="10:15" x14ac:dyDescent="0.2">
      <c r="J159" s="54">
        <f t="shared" si="11"/>
        <v>152</v>
      </c>
      <c r="K159" s="55">
        <f t="shared" si="12"/>
        <v>2664.3540331884369</v>
      </c>
      <c r="L159" s="52">
        <f t="shared" si="13"/>
        <v>1218.5693502566294</v>
      </c>
      <c r="M159" s="52">
        <f t="shared" si="14"/>
        <v>1445.7846829318075</v>
      </c>
      <c r="N159" s="52">
        <f t="shared" si="15"/>
        <v>263465.82580953452</v>
      </c>
      <c r="O159" s="52">
        <f t="shared" si="16"/>
        <v>384324.01276489208</v>
      </c>
    </row>
    <row r="160" spans="10:15" x14ac:dyDescent="0.2">
      <c r="J160" s="54">
        <f t="shared" si="11"/>
        <v>153</v>
      </c>
      <c r="K160" s="55">
        <f t="shared" si="12"/>
        <v>2664.3540331884369</v>
      </c>
      <c r="L160" s="52">
        <f t="shared" si="13"/>
        <v>1223.1389853200917</v>
      </c>
      <c r="M160" s="52">
        <f t="shared" si="14"/>
        <v>1441.2150478683452</v>
      </c>
      <c r="N160" s="52">
        <f t="shared" si="15"/>
        <v>264907.04085740284</v>
      </c>
      <c r="O160" s="52">
        <f t="shared" si="16"/>
        <v>383100.87377957196</v>
      </c>
    </row>
    <row r="161" spans="10:15" x14ac:dyDescent="0.2">
      <c r="J161" s="54">
        <f t="shared" si="11"/>
        <v>154</v>
      </c>
      <c r="K161" s="55">
        <f t="shared" si="12"/>
        <v>2664.3540331884369</v>
      </c>
      <c r="L161" s="52">
        <f t="shared" si="13"/>
        <v>1227.7257565150421</v>
      </c>
      <c r="M161" s="52">
        <f t="shared" si="14"/>
        <v>1436.6282766733948</v>
      </c>
      <c r="N161" s="52">
        <f t="shared" si="15"/>
        <v>266343.66913407622</v>
      </c>
      <c r="O161" s="52">
        <f t="shared" si="16"/>
        <v>381873.14802305691</v>
      </c>
    </row>
    <row r="162" spans="10:15" x14ac:dyDescent="0.2">
      <c r="J162" s="54">
        <f t="shared" si="11"/>
        <v>155</v>
      </c>
      <c r="K162" s="55">
        <f t="shared" si="12"/>
        <v>2664.3540331884369</v>
      </c>
      <c r="L162" s="52">
        <f t="shared" si="13"/>
        <v>1232.3297281019736</v>
      </c>
      <c r="M162" s="52">
        <f t="shared" si="14"/>
        <v>1432.0243050864633</v>
      </c>
      <c r="N162" s="52">
        <f t="shared" si="15"/>
        <v>267775.69343916269</v>
      </c>
      <c r="O162" s="52">
        <f t="shared" si="16"/>
        <v>380640.81829495495</v>
      </c>
    </row>
    <row r="163" spans="10:15" x14ac:dyDescent="0.2">
      <c r="J163" s="54">
        <f t="shared" si="11"/>
        <v>156</v>
      </c>
      <c r="K163" s="55">
        <f t="shared" si="12"/>
        <v>2664.3540331884369</v>
      </c>
      <c r="L163" s="52">
        <f t="shared" si="13"/>
        <v>1236.9509645823559</v>
      </c>
      <c r="M163" s="52">
        <f t="shared" si="14"/>
        <v>1427.403068606081</v>
      </c>
      <c r="N163" s="52">
        <f t="shared" si="15"/>
        <v>269203.09650776879</v>
      </c>
      <c r="O163" s="52">
        <f t="shared" si="16"/>
        <v>379403.86733037262</v>
      </c>
    </row>
    <row r="164" spans="10:15" x14ac:dyDescent="0.2">
      <c r="J164" s="54">
        <f t="shared" si="11"/>
        <v>157</v>
      </c>
      <c r="K164" s="55">
        <f t="shared" si="12"/>
        <v>2664.3540331884369</v>
      </c>
      <c r="L164" s="52">
        <f t="shared" si="13"/>
        <v>1241.5895306995396</v>
      </c>
      <c r="M164" s="52">
        <f t="shared" si="14"/>
        <v>1422.7645024888973</v>
      </c>
      <c r="N164" s="52">
        <f t="shared" si="15"/>
        <v>270625.86101025768</v>
      </c>
      <c r="O164" s="52">
        <f t="shared" si="16"/>
        <v>378162.27779967309</v>
      </c>
    </row>
    <row r="165" spans="10:15" x14ac:dyDescent="0.2">
      <c r="J165" s="54">
        <f t="shared" si="11"/>
        <v>158</v>
      </c>
      <c r="K165" s="55">
        <f t="shared" si="12"/>
        <v>2664.3540331884369</v>
      </c>
      <c r="L165" s="52">
        <f t="shared" si="13"/>
        <v>1246.2454914396628</v>
      </c>
      <c r="M165" s="52">
        <f t="shared" si="14"/>
        <v>1418.1085417487741</v>
      </c>
      <c r="N165" s="52">
        <f t="shared" si="15"/>
        <v>272043.96955200646</v>
      </c>
      <c r="O165" s="52">
        <f t="shared" si="16"/>
        <v>376916.03230823344</v>
      </c>
    </row>
    <row r="166" spans="10:15" x14ac:dyDescent="0.2">
      <c r="J166" s="54">
        <f t="shared" ref="J166:J229" si="17">J165+1</f>
        <v>159</v>
      </c>
      <c r="K166" s="55">
        <f t="shared" si="12"/>
        <v>2664.3540331884369</v>
      </c>
      <c r="L166" s="52">
        <f t="shared" si="13"/>
        <v>1250.9189120325616</v>
      </c>
      <c r="M166" s="52">
        <f t="shared" si="14"/>
        <v>1413.4351211558753</v>
      </c>
      <c r="N166" s="52">
        <f t="shared" si="15"/>
        <v>273457.40467316232</v>
      </c>
      <c r="O166" s="52">
        <f t="shared" si="16"/>
        <v>375665.11339620088</v>
      </c>
    </row>
    <row r="167" spans="10:15" x14ac:dyDescent="0.2">
      <c r="J167" s="54">
        <f t="shared" si="17"/>
        <v>160</v>
      </c>
      <c r="K167" s="55">
        <f t="shared" si="12"/>
        <v>2664.3540331884369</v>
      </c>
      <c r="L167" s="52">
        <f t="shared" si="13"/>
        <v>1255.6098579526838</v>
      </c>
      <c r="M167" s="52">
        <f t="shared" si="14"/>
        <v>1408.7441752357531</v>
      </c>
      <c r="N167" s="52">
        <f t="shared" si="15"/>
        <v>274866.14884839806</v>
      </c>
      <c r="O167" s="52">
        <f t="shared" si="16"/>
        <v>374409.50353824819</v>
      </c>
    </row>
    <row r="168" spans="10:15" x14ac:dyDescent="0.2">
      <c r="J168" s="54">
        <f t="shared" si="17"/>
        <v>161</v>
      </c>
      <c r="K168" s="55">
        <f t="shared" si="12"/>
        <v>2664.3540331884369</v>
      </c>
      <c r="L168" s="52">
        <f t="shared" si="13"/>
        <v>1260.3183949200063</v>
      </c>
      <c r="M168" s="52">
        <f t="shared" si="14"/>
        <v>1404.0356382684306</v>
      </c>
      <c r="N168" s="52">
        <f t="shared" si="15"/>
        <v>276270.18448666652</v>
      </c>
      <c r="O168" s="52">
        <f t="shared" si="16"/>
        <v>373149.18514332816</v>
      </c>
    </row>
    <row r="169" spans="10:15" x14ac:dyDescent="0.2">
      <c r="J169" s="54">
        <f t="shared" si="17"/>
        <v>162</v>
      </c>
      <c r="K169" s="55">
        <f t="shared" si="12"/>
        <v>2664.3540331884369</v>
      </c>
      <c r="L169" s="52">
        <f t="shared" si="13"/>
        <v>1265.0445889009563</v>
      </c>
      <c r="M169" s="52">
        <f t="shared" si="14"/>
        <v>1399.3094442874806</v>
      </c>
      <c r="N169" s="52">
        <f t="shared" si="15"/>
        <v>277669.49393095402</v>
      </c>
      <c r="O169" s="52">
        <f t="shared" si="16"/>
        <v>371884.14055442723</v>
      </c>
    </row>
    <row r="170" spans="10:15" x14ac:dyDescent="0.2">
      <c r="J170" s="54">
        <f t="shared" si="17"/>
        <v>163</v>
      </c>
      <c r="K170" s="55">
        <f t="shared" si="12"/>
        <v>2664.3540331884369</v>
      </c>
      <c r="L170" s="52">
        <f t="shared" si="13"/>
        <v>1269.7885061093348</v>
      </c>
      <c r="M170" s="52">
        <f t="shared" si="14"/>
        <v>1394.5655270791021</v>
      </c>
      <c r="N170" s="52">
        <f t="shared" si="15"/>
        <v>279064.05945803312</v>
      </c>
      <c r="O170" s="52">
        <f t="shared" si="16"/>
        <v>370614.3520483179</v>
      </c>
    </row>
    <row r="171" spans="10:15" x14ac:dyDescent="0.2">
      <c r="J171" s="54">
        <f t="shared" si="17"/>
        <v>164</v>
      </c>
      <c r="K171" s="55">
        <f t="shared" si="12"/>
        <v>2664.3540331884369</v>
      </c>
      <c r="L171" s="52">
        <f t="shared" si="13"/>
        <v>1274.5502130072448</v>
      </c>
      <c r="M171" s="52">
        <f t="shared" si="14"/>
        <v>1389.8038201811921</v>
      </c>
      <c r="N171" s="52">
        <f t="shared" si="15"/>
        <v>280453.8632782143</v>
      </c>
      <c r="O171" s="52">
        <f t="shared" si="16"/>
        <v>369339.80183531065</v>
      </c>
    </row>
    <row r="172" spans="10:15" x14ac:dyDescent="0.2">
      <c r="J172" s="54">
        <f t="shared" si="17"/>
        <v>165</v>
      </c>
      <c r="K172" s="55">
        <f t="shared" si="12"/>
        <v>2664.3540331884369</v>
      </c>
      <c r="L172" s="52">
        <f t="shared" si="13"/>
        <v>1279.329776306022</v>
      </c>
      <c r="M172" s="52">
        <f t="shared" si="14"/>
        <v>1385.0242568824149</v>
      </c>
      <c r="N172" s="52">
        <f t="shared" si="15"/>
        <v>281838.88753509673</v>
      </c>
      <c r="O172" s="52">
        <f t="shared" si="16"/>
        <v>368060.47205900465</v>
      </c>
    </row>
    <row r="173" spans="10:15" x14ac:dyDescent="0.2">
      <c r="J173" s="54">
        <f t="shared" si="17"/>
        <v>166</v>
      </c>
      <c r="K173" s="55">
        <f t="shared" si="12"/>
        <v>2664.3540331884369</v>
      </c>
      <c r="L173" s="52">
        <f t="shared" si="13"/>
        <v>1284.1272629671696</v>
      </c>
      <c r="M173" s="52">
        <f t="shared" si="14"/>
        <v>1380.2267702212673</v>
      </c>
      <c r="N173" s="52">
        <f t="shared" si="15"/>
        <v>283219.11430531798</v>
      </c>
      <c r="O173" s="52">
        <f t="shared" si="16"/>
        <v>366776.34479603748</v>
      </c>
    </row>
    <row r="174" spans="10:15" x14ac:dyDescent="0.2">
      <c r="J174" s="54">
        <f t="shared" si="17"/>
        <v>167</v>
      </c>
      <c r="K174" s="55">
        <f t="shared" si="12"/>
        <v>2664.3540331884369</v>
      </c>
      <c r="L174" s="52">
        <f t="shared" si="13"/>
        <v>1288.9427402032964</v>
      </c>
      <c r="M174" s="52">
        <f t="shared" si="14"/>
        <v>1375.4112929851406</v>
      </c>
      <c r="N174" s="52">
        <f t="shared" si="15"/>
        <v>284594.52559830312</v>
      </c>
      <c r="O174" s="52">
        <f t="shared" si="16"/>
        <v>365487.40205583419</v>
      </c>
    </row>
    <row r="175" spans="10:15" x14ac:dyDescent="0.2">
      <c r="J175" s="54">
        <f t="shared" si="17"/>
        <v>168</v>
      </c>
      <c r="K175" s="55">
        <f t="shared" si="12"/>
        <v>2664.3540331884369</v>
      </c>
      <c r="L175" s="52">
        <f t="shared" si="13"/>
        <v>1293.7762754790588</v>
      </c>
      <c r="M175" s="52">
        <f t="shared" si="14"/>
        <v>1370.5777577093781</v>
      </c>
      <c r="N175" s="52">
        <f t="shared" si="15"/>
        <v>285965.10335601249</v>
      </c>
      <c r="O175" s="52">
        <f t="shared" si="16"/>
        <v>364193.62578035513</v>
      </c>
    </row>
    <row r="176" spans="10:15" x14ac:dyDescent="0.2">
      <c r="J176" s="54">
        <f t="shared" si="17"/>
        <v>169</v>
      </c>
      <c r="K176" s="55">
        <f t="shared" si="12"/>
        <v>2664.3540331884369</v>
      </c>
      <c r="L176" s="52">
        <f t="shared" si="13"/>
        <v>1298.6279365121052</v>
      </c>
      <c r="M176" s="52">
        <f t="shared" si="14"/>
        <v>1365.7260966763317</v>
      </c>
      <c r="N176" s="52">
        <f t="shared" si="15"/>
        <v>287330.82945268881</v>
      </c>
      <c r="O176" s="52">
        <f t="shared" si="16"/>
        <v>362894.99784384301</v>
      </c>
    </row>
    <row r="177" spans="10:15" x14ac:dyDescent="0.2">
      <c r="J177" s="54">
        <f t="shared" si="17"/>
        <v>170</v>
      </c>
      <c r="K177" s="55">
        <f t="shared" si="12"/>
        <v>2664.3540331884369</v>
      </c>
      <c r="L177" s="52">
        <f t="shared" si="13"/>
        <v>1303.4977912740258</v>
      </c>
      <c r="M177" s="52">
        <f t="shared" si="14"/>
        <v>1360.8562419144112</v>
      </c>
      <c r="N177" s="52">
        <f t="shared" si="15"/>
        <v>288691.68569460319</v>
      </c>
      <c r="O177" s="52">
        <f t="shared" si="16"/>
        <v>361591.50005256897</v>
      </c>
    </row>
    <row r="178" spans="10:15" x14ac:dyDescent="0.2">
      <c r="J178" s="54">
        <f t="shared" si="17"/>
        <v>171</v>
      </c>
      <c r="K178" s="55">
        <f t="shared" si="12"/>
        <v>2664.3540331884369</v>
      </c>
      <c r="L178" s="52">
        <f t="shared" si="13"/>
        <v>1308.3859079913034</v>
      </c>
      <c r="M178" s="52">
        <f t="shared" si="14"/>
        <v>1355.9681251971335</v>
      </c>
      <c r="N178" s="52">
        <f t="shared" si="15"/>
        <v>290047.6538198003</v>
      </c>
      <c r="O178" s="52">
        <f t="shared" si="16"/>
        <v>360283.11414457764</v>
      </c>
    </row>
    <row r="179" spans="10:15" x14ac:dyDescent="0.2">
      <c r="J179" s="54">
        <f t="shared" si="17"/>
        <v>172</v>
      </c>
      <c r="K179" s="55">
        <f t="shared" si="12"/>
        <v>2664.3540331884369</v>
      </c>
      <c r="L179" s="52">
        <f t="shared" si="13"/>
        <v>1313.2923551462709</v>
      </c>
      <c r="M179" s="52">
        <f t="shared" si="14"/>
        <v>1351.061678042166</v>
      </c>
      <c r="N179" s="52">
        <f t="shared" si="15"/>
        <v>291398.71549784247</v>
      </c>
      <c r="O179" s="52">
        <f t="shared" si="16"/>
        <v>358969.82178943139</v>
      </c>
    </row>
    <row r="180" spans="10:15" x14ac:dyDescent="0.2">
      <c r="J180" s="54">
        <f t="shared" si="17"/>
        <v>173</v>
      </c>
      <c r="K180" s="55">
        <f t="shared" si="12"/>
        <v>2664.3540331884369</v>
      </c>
      <c r="L180" s="52">
        <f t="shared" si="13"/>
        <v>1318.2172014780692</v>
      </c>
      <c r="M180" s="52">
        <f t="shared" si="14"/>
        <v>1346.1368317103677</v>
      </c>
      <c r="N180" s="52">
        <f t="shared" si="15"/>
        <v>292744.85232955281</v>
      </c>
      <c r="O180" s="52">
        <f t="shared" si="16"/>
        <v>357651.6045879533</v>
      </c>
    </row>
    <row r="181" spans="10:15" x14ac:dyDescent="0.2">
      <c r="J181" s="54">
        <f t="shared" si="17"/>
        <v>174</v>
      </c>
      <c r="K181" s="55">
        <f t="shared" si="12"/>
        <v>2664.3540331884369</v>
      </c>
      <c r="L181" s="52">
        <f t="shared" si="13"/>
        <v>1323.160515983612</v>
      </c>
      <c r="M181" s="52">
        <f t="shared" si="14"/>
        <v>1341.193517204825</v>
      </c>
      <c r="N181" s="52">
        <f t="shared" si="15"/>
        <v>294086.04584675765</v>
      </c>
      <c r="O181" s="52">
        <f t="shared" si="16"/>
        <v>356328.44407196972</v>
      </c>
    </row>
    <row r="182" spans="10:15" x14ac:dyDescent="0.2">
      <c r="J182" s="54">
        <f t="shared" si="17"/>
        <v>175</v>
      </c>
      <c r="K182" s="55">
        <f t="shared" si="12"/>
        <v>2664.3540331884369</v>
      </c>
      <c r="L182" s="52">
        <f t="shared" si="13"/>
        <v>1328.1223679185505</v>
      </c>
      <c r="M182" s="52">
        <f t="shared" si="14"/>
        <v>1336.2316652698864</v>
      </c>
      <c r="N182" s="52">
        <f t="shared" si="15"/>
        <v>295422.27751202753</v>
      </c>
      <c r="O182" s="52">
        <f t="shared" si="16"/>
        <v>355000.32170405117</v>
      </c>
    </row>
    <row r="183" spans="10:15" x14ac:dyDescent="0.2">
      <c r="J183" s="54">
        <f t="shared" si="17"/>
        <v>176</v>
      </c>
      <c r="K183" s="55">
        <f t="shared" si="12"/>
        <v>2664.3540331884369</v>
      </c>
      <c r="L183" s="52">
        <f t="shared" si="13"/>
        <v>1333.1028267982451</v>
      </c>
      <c r="M183" s="52">
        <f t="shared" si="14"/>
        <v>1331.2512063901918</v>
      </c>
      <c r="N183" s="52">
        <f t="shared" si="15"/>
        <v>296753.52871841774</v>
      </c>
      <c r="O183" s="52">
        <f t="shared" si="16"/>
        <v>353667.21887725295</v>
      </c>
    </row>
    <row r="184" spans="10:15" x14ac:dyDescent="0.2">
      <c r="J184" s="54">
        <f t="shared" si="17"/>
        <v>177</v>
      </c>
      <c r="K184" s="55">
        <f t="shared" si="12"/>
        <v>2664.3540331884369</v>
      </c>
      <c r="L184" s="52">
        <f t="shared" si="13"/>
        <v>1338.1019623987384</v>
      </c>
      <c r="M184" s="52">
        <f t="shared" si="14"/>
        <v>1326.2520707896986</v>
      </c>
      <c r="N184" s="52">
        <f t="shared" si="15"/>
        <v>298079.78078920743</v>
      </c>
      <c r="O184" s="52">
        <f t="shared" si="16"/>
        <v>352329.11691485421</v>
      </c>
    </row>
    <row r="185" spans="10:15" x14ac:dyDescent="0.2">
      <c r="J185" s="54">
        <f t="shared" si="17"/>
        <v>178</v>
      </c>
      <c r="K185" s="55">
        <f t="shared" si="12"/>
        <v>2664.3540331884369</v>
      </c>
      <c r="L185" s="52">
        <f t="shared" si="13"/>
        <v>1343.1198447577337</v>
      </c>
      <c r="M185" s="52">
        <f t="shared" si="14"/>
        <v>1321.2341884307032</v>
      </c>
      <c r="N185" s="52">
        <f t="shared" si="15"/>
        <v>299401.01497763814</v>
      </c>
      <c r="O185" s="52">
        <f t="shared" si="16"/>
        <v>350985.99707009649</v>
      </c>
    </row>
    <row r="186" spans="10:15" x14ac:dyDescent="0.2">
      <c r="J186" s="54">
        <f t="shared" si="17"/>
        <v>179</v>
      </c>
      <c r="K186" s="55">
        <f t="shared" si="12"/>
        <v>2664.3540331884369</v>
      </c>
      <c r="L186" s="52">
        <f t="shared" si="13"/>
        <v>1348.1565441755752</v>
      </c>
      <c r="M186" s="52">
        <f t="shared" si="14"/>
        <v>1316.1974890128618</v>
      </c>
      <c r="N186" s="52">
        <f t="shared" si="15"/>
        <v>300717.21246665099</v>
      </c>
      <c r="O186" s="52">
        <f t="shared" si="16"/>
        <v>349637.84052592091</v>
      </c>
    </row>
    <row r="187" spans="10:15" x14ac:dyDescent="0.2">
      <c r="J187" s="54">
        <f t="shared" si="17"/>
        <v>180</v>
      </c>
      <c r="K187" s="55">
        <f t="shared" si="12"/>
        <v>2664.3540331884369</v>
      </c>
      <c r="L187" s="52">
        <f t="shared" si="13"/>
        <v>1353.2121312162335</v>
      </c>
      <c r="M187" s="52">
        <f t="shared" si="14"/>
        <v>1311.1419019722034</v>
      </c>
      <c r="N187" s="52">
        <f t="shared" si="15"/>
        <v>302028.35436862317</v>
      </c>
      <c r="O187" s="52">
        <f t="shared" si="16"/>
        <v>348284.62839470466</v>
      </c>
    </row>
    <row r="188" spans="10:15" x14ac:dyDescent="0.2">
      <c r="J188" s="54">
        <f t="shared" si="17"/>
        <v>181</v>
      </c>
      <c r="K188" s="55">
        <f t="shared" si="12"/>
        <v>2664.3540331884369</v>
      </c>
      <c r="L188" s="52">
        <f t="shared" si="13"/>
        <v>1358.2866767082944</v>
      </c>
      <c r="M188" s="52">
        <f t="shared" si="14"/>
        <v>1306.0673564801425</v>
      </c>
      <c r="N188" s="52">
        <f t="shared" si="15"/>
        <v>303334.42172510334</v>
      </c>
      <c r="O188" s="52">
        <f t="shared" si="16"/>
        <v>346926.34171799634</v>
      </c>
    </row>
    <row r="189" spans="10:15" x14ac:dyDescent="0.2">
      <c r="J189" s="54">
        <f t="shared" si="17"/>
        <v>182</v>
      </c>
      <c r="K189" s="55">
        <f t="shared" si="12"/>
        <v>2664.3540331884369</v>
      </c>
      <c r="L189" s="52">
        <f t="shared" si="13"/>
        <v>1363.3802517459508</v>
      </c>
      <c r="M189" s="52">
        <f t="shared" si="14"/>
        <v>1300.9737814424861</v>
      </c>
      <c r="N189" s="52">
        <f t="shared" si="15"/>
        <v>304635.39550654584</v>
      </c>
      <c r="O189" s="52">
        <f t="shared" si="16"/>
        <v>345562.96146625042</v>
      </c>
    </row>
    <row r="190" spans="10:15" x14ac:dyDescent="0.2">
      <c r="J190" s="54">
        <f t="shared" si="17"/>
        <v>183</v>
      </c>
      <c r="K190" s="55">
        <f t="shared" si="12"/>
        <v>2664.3540331884369</v>
      </c>
      <c r="L190" s="52">
        <f t="shared" si="13"/>
        <v>1368.4929276899979</v>
      </c>
      <c r="M190" s="52">
        <f t="shared" si="14"/>
        <v>1295.861105498439</v>
      </c>
      <c r="N190" s="52">
        <f t="shared" si="15"/>
        <v>305931.25661204429</v>
      </c>
      <c r="O190" s="52">
        <f t="shared" si="16"/>
        <v>344194.46853856044</v>
      </c>
    </row>
    <row r="191" spans="10:15" x14ac:dyDescent="0.2">
      <c r="J191" s="54">
        <f t="shared" si="17"/>
        <v>184</v>
      </c>
      <c r="K191" s="55">
        <f t="shared" si="12"/>
        <v>2664.3540331884369</v>
      </c>
      <c r="L191" s="52">
        <f t="shared" si="13"/>
        <v>1373.6247761688353</v>
      </c>
      <c r="M191" s="52">
        <f t="shared" si="14"/>
        <v>1290.7292570196016</v>
      </c>
      <c r="N191" s="52">
        <f t="shared" si="15"/>
        <v>307221.98586906388</v>
      </c>
      <c r="O191" s="52">
        <f t="shared" si="16"/>
        <v>342820.8437623916</v>
      </c>
    </row>
    <row r="192" spans="10:15" x14ac:dyDescent="0.2">
      <c r="J192" s="54">
        <f t="shared" si="17"/>
        <v>185</v>
      </c>
      <c r="K192" s="55">
        <f t="shared" si="12"/>
        <v>2664.3540331884369</v>
      </c>
      <c r="L192" s="52">
        <f t="shared" si="13"/>
        <v>1378.7758690794685</v>
      </c>
      <c r="M192" s="52">
        <f t="shared" si="14"/>
        <v>1285.5781641089684</v>
      </c>
      <c r="N192" s="52">
        <f t="shared" si="15"/>
        <v>308507.56403317285</v>
      </c>
      <c r="O192" s="52">
        <f t="shared" si="16"/>
        <v>341442.06789331214</v>
      </c>
    </row>
    <row r="193" spans="10:15" x14ac:dyDescent="0.2">
      <c r="J193" s="54">
        <f t="shared" si="17"/>
        <v>186</v>
      </c>
      <c r="K193" s="55">
        <f t="shared" si="12"/>
        <v>2664.3540331884369</v>
      </c>
      <c r="L193" s="52">
        <f t="shared" si="13"/>
        <v>1383.9462785885164</v>
      </c>
      <c r="M193" s="52">
        <f t="shared" si="14"/>
        <v>1280.4077545999205</v>
      </c>
      <c r="N193" s="52">
        <f t="shared" si="15"/>
        <v>309787.97178777278</v>
      </c>
      <c r="O193" s="52">
        <f t="shared" si="16"/>
        <v>340058.12161472364</v>
      </c>
    </row>
    <row r="194" spans="10:15" x14ac:dyDescent="0.2">
      <c r="J194" s="54">
        <f t="shared" si="17"/>
        <v>187</v>
      </c>
      <c r="K194" s="55">
        <f t="shared" si="12"/>
        <v>2664.3540331884369</v>
      </c>
      <c r="L194" s="52">
        <f t="shared" si="13"/>
        <v>1389.1360771332234</v>
      </c>
      <c r="M194" s="52">
        <f t="shared" si="14"/>
        <v>1275.2179560552136</v>
      </c>
      <c r="N194" s="52">
        <f t="shared" si="15"/>
        <v>311063.18974382797</v>
      </c>
      <c r="O194" s="52">
        <f t="shared" si="16"/>
        <v>338668.9855375904</v>
      </c>
    </row>
    <row r="195" spans="10:15" x14ac:dyDescent="0.2">
      <c r="J195" s="54">
        <f t="shared" si="17"/>
        <v>188</v>
      </c>
      <c r="K195" s="55">
        <f t="shared" si="12"/>
        <v>2664.3540331884369</v>
      </c>
      <c r="L195" s="52">
        <f t="shared" si="13"/>
        <v>1394.345337422473</v>
      </c>
      <c r="M195" s="52">
        <f t="shared" si="14"/>
        <v>1270.0086957659639</v>
      </c>
      <c r="N195" s="52">
        <f t="shared" si="15"/>
        <v>312333.19843959395</v>
      </c>
      <c r="O195" s="52">
        <f t="shared" si="16"/>
        <v>337274.64020016795</v>
      </c>
    </row>
    <row r="196" spans="10:15" x14ac:dyDescent="0.2">
      <c r="J196" s="54">
        <f t="shared" si="17"/>
        <v>189</v>
      </c>
      <c r="K196" s="55">
        <f t="shared" si="12"/>
        <v>2664.3540331884369</v>
      </c>
      <c r="L196" s="52">
        <f t="shared" si="13"/>
        <v>1399.5741324378071</v>
      </c>
      <c r="M196" s="52">
        <f t="shared" si="14"/>
        <v>1264.7799007506298</v>
      </c>
      <c r="N196" s="52">
        <f t="shared" si="15"/>
        <v>313597.97834034456</v>
      </c>
      <c r="O196" s="52">
        <f t="shared" si="16"/>
        <v>335875.06606773013</v>
      </c>
    </row>
    <row r="197" spans="10:15" x14ac:dyDescent="0.2">
      <c r="J197" s="54">
        <f t="shared" si="17"/>
        <v>190</v>
      </c>
      <c r="K197" s="55">
        <f t="shared" si="12"/>
        <v>2664.3540331884369</v>
      </c>
      <c r="L197" s="52">
        <f t="shared" si="13"/>
        <v>1404.822535434449</v>
      </c>
      <c r="M197" s="52">
        <f t="shared" si="14"/>
        <v>1259.5314977539879</v>
      </c>
      <c r="N197" s="52">
        <f t="shared" si="15"/>
        <v>314857.50983809854</v>
      </c>
      <c r="O197" s="52">
        <f t="shared" si="16"/>
        <v>334470.24353229569</v>
      </c>
    </row>
    <row r="198" spans="10:15" x14ac:dyDescent="0.2">
      <c r="J198" s="54">
        <f t="shared" si="17"/>
        <v>191</v>
      </c>
      <c r="K198" s="55">
        <f t="shared" si="12"/>
        <v>2664.3540331884369</v>
      </c>
      <c r="L198" s="52">
        <f t="shared" si="13"/>
        <v>1410.0906199423282</v>
      </c>
      <c r="M198" s="52">
        <f t="shared" si="14"/>
        <v>1254.2634132461087</v>
      </c>
      <c r="N198" s="52">
        <f t="shared" si="15"/>
        <v>316111.77325134462</v>
      </c>
      <c r="O198" s="52">
        <f t="shared" si="16"/>
        <v>333060.15291235334</v>
      </c>
    </row>
    <row r="199" spans="10:15" x14ac:dyDescent="0.2">
      <c r="J199" s="54">
        <f t="shared" si="17"/>
        <v>192</v>
      </c>
      <c r="K199" s="55">
        <f t="shared" si="12"/>
        <v>2664.3540331884369</v>
      </c>
      <c r="L199" s="52">
        <f t="shared" si="13"/>
        <v>1415.378459767112</v>
      </c>
      <c r="M199" s="52">
        <f t="shared" si="14"/>
        <v>1248.975573421325</v>
      </c>
      <c r="N199" s="52">
        <f t="shared" si="15"/>
        <v>317360.74882476596</v>
      </c>
      <c r="O199" s="52">
        <f t="shared" si="16"/>
        <v>331644.77445258625</v>
      </c>
    </row>
    <row r="200" spans="10:15" x14ac:dyDescent="0.2">
      <c r="J200" s="54">
        <f t="shared" si="17"/>
        <v>193</v>
      </c>
      <c r="K200" s="55">
        <f t="shared" ref="K200:K263" si="18">IF(($C$9+1&gt;J200), $C$12, 0)</f>
        <v>2664.3540331884369</v>
      </c>
      <c r="L200" s="52">
        <f t="shared" ref="L200:L263" si="19">K200-M200</f>
        <v>1420.6861289912385</v>
      </c>
      <c r="M200" s="52">
        <f t="shared" ref="M200:M263" si="20">O199*$C$10</f>
        <v>1243.6679041971984</v>
      </c>
      <c r="N200" s="52">
        <f t="shared" ref="N200:N263" si="21">N199+M200</f>
        <v>318604.41672896314</v>
      </c>
      <c r="O200" s="52">
        <f t="shared" ref="O200:O263" si="22">O199-L200</f>
        <v>330224.088323595</v>
      </c>
    </row>
    <row r="201" spans="10:15" x14ac:dyDescent="0.2">
      <c r="J201" s="54">
        <f t="shared" si="17"/>
        <v>194</v>
      </c>
      <c r="K201" s="55">
        <f t="shared" si="18"/>
        <v>2664.3540331884369</v>
      </c>
      <c r="L201" s="52">
        <f t="shared" si="19"/>
        <v>1426.0137019749557</v>
      </c>
      <c r="M201" s="52">
        <f t="shared" si="20"/>
        <v>1238.3403312134812</v>
      </c>
      <c r="N201" s="52">
        <f t="shared" si="21"/>
        <v>319842.75706017663</v>
      </c>
      <c r="O201" s="52">
        <f t="shared" si="22"/>
        <v>328798.07462162006</v>
      </c>
    </row>
    <row r="202" spans="10:15" x14ac:dyDescent="0.2">
      <c r="J202" s="54">
        <f t="shared" si="17"/>
        <v>195</v>
      </c>
      <c r="K202" s="55">
        <f t="shared" si="18"/>
        <v>2664.3540331884369</v>
      </c>
      <c r="L202" s="52">
        <f t="shared" si="19"/>
        <v>1431.3612533573616</v>
      </c>
      <c r="M202" s="52">
        <f t="shared" si="20"/>
        <v>1232.9927798310753</v>
      </c>
      <c r="N202" s="52">
        <f t="shared" si="21"/>
        <v>321075.74984000769</v>
      </c>
      <c r="O202" s="52">
        <f t="shared" si="22"/>
        <v>327366.71336826269</v>
      </c>
    </row>
    <row r="203" spans="10:15" x14ac:dyDescent="0.2">
      <c r="J203" s="54">
        <f t="shared" si="17"/>
        <v>196</v>
      </c>
      <c r="K203" s="55">
        <f t="shared" si="18"/>
        <v>2664.3540331884369</v>
      </c>
      <c r="L203" s="52">
        <f t="shared" si="19"/>
        <v>1436.7288580574518</v>
      </c>
      <c r="M203" s="52">
        <f t="shared" si="20"/>
        <v>1227.6251751309851</v>
      </c>
      <c r="N203" s="52">
        <f t="shared" si="21"/>
        <v>322303.37501513865</v>
      </c>
      <c r="O203" s="52">
        <f t="shared" si="22"/>
        <v>325929.98451020522</v>
      </c>
    </row>
    <row r="204" spans="10:15" x14ac:dyDescent="0.2">
      <c r="J204" s="54">
        <f t="shared" si="17"/>
        <v>197</v>
      </c>
      <c r="K204" s="55">
        <f t="shared" si="18"/>
        <v>2664.3540331884369</v>
      </c>
      <c r="L204" s="52">
        <f t="shared" si="19"/>
        <v>1442.1165912751674</v>
      </c>
      <c r="M204" s="52">
        <f t="shared" si="20"/>
        <v>1222.2374419132695</v>
      </c>
      <c r="N204" s="52">
        <f t="shared" si="21"/>
        <v>323525.61245705193</v>
      </c>
      <c r="O204" s="52">
        <f t="shared" si="22"/>
        <v>324487.86791893007</v>
      </c>
    </row>
    <row r="205" spans="10:15" x14ac:dyDescent="0.2">
      <c r="J205" s="54">
        <f t="shared" si="17"/>
        <v>198</v>
      </c>
      <c r="K205" s="55">
        <f t="shared" si="18"/>
        <v>2664.3540331884369</v>
      </c>
      <c r="L205" s="52">
        <f t="shared" si="19"/>
        <v>1447.5245284924492</v>
      </c>
      <c r="M205" s="52">
        <f t="shared" si="20"/>
        <v>1216.8295046959877</v>
      </c>
      <c r="N205" s="52">
        <f t="shared" si="21"/>
        <v>324742.44196174794</v>
      </c>
      <c r="O205" s="52">
        <f t="shared" si="22"/>
        <v>323040.3433904376</v>
      </c>
    </row>
    <row r="206" spans="10:15" x14ac:dyDescent="0.2">
      <c r="J206" s="54">
        <f t="shared" si="17"/>
        <v>199</v>
      </c>
      <c r="K206" s="55">
        <f t="shared" si="18"/>
        <v>2664.3540331884369</v>
      </c>
      <c r="L206" s="52">
        <f t="shared" si="19"/>
        <v>1452.9527454742959</v>
      </c>
      <c r="M206" s="52">
        <f t="shared" si="20"/>
        <v>1211.4012877141411</v>
      </c>
      <c r="N206" s="52">
        <f t="shared" si="21"/>
        <v>325953.84324946208</v>
      </c>
      <c r="O206" s="52">
        <f t="shared" si="22"/>
        <v>321587.39064496331</v>
      </c>
    </row>
    <row r="207" spans="10:15" x14ac:dyDescent="0.2">
      <c r="J207" s="54">
        <f t="shared" si="17"/>
        <v>200</v>
      </c>
      <c r="K207" s="55">
        <f t="shared" si="18"/>
        <v>2664.3540331884369</v>
      </c>
      <c r="L207" s="52">
        <f t="shared" si="19"/>
        <v>1458.4013182698245</v>
      </c>
      <c r="M207" s="52">
        <f t="shared" si="20"/>
        <v>1205.9527149186124</v>
      </c>
      <c r="N207" s="52">
        <f t="shared" si="21"/>
        <v>327159.79596438067</v>
      </c>
      <c r="O207" s="52">
        <f t="shared" si="22"/>
        <v>320128.98932669347</v>
      </c>
    </row>
    <row r="208" spans="10:15" x14ac:dyDescent="0.2">
      <c r="J208" s="54">
        <f t="shared" si="17"/>
        <v>201</v>
      </c>
      <c r="K208" s="55">
        <f t="shared" si="18"/>
        <v>2664.3540331884369</v>
      </c>
      <c r="L208" s="52">
        <f t="shared" si="19"/>
        <v>1463.8703232133364</v>
      </c>
      <c r="M208" s="52">
        <f t="shared" si="20"/>
        <v>1200.4837099751005</v>
      </c>
      <c r="N208" s="52">
        <f t="shared" si="21"/>
        <v>328360.27967435576</v>
      </c>
      <c r="O208" s="52">
        <f t="shared" si="22"/>
        <v>318665.11900348013</v>
      </c>
    </row>
    <row r="209" spans="10:15" x14ac:dyDescent="0.2">
      <c r="J209" s="54">
        <f t="shared" si="17"/>
        <v>202</v>
      </c>
      <c r="K209" s="55">
        <f t="shared" si="18"/>
        <v>2664.3540331884369</v>
      </c>
      <c r="L209" s="52">
        <f t="shared" si="19"/>
        <v>1469.3598369253864</v>
      </c>
      <c r="M209" s="52">
        <f t="shared" si="20"/>
        <v>1194.9941962630505</v>
      </c>
      <c r="N209" s="52">
        <f t="shared" si="21"/>
        <v>329555.27387061878</v>
      </c>
      <c r="O209" s="52">
        <f t="shared" si="22"/>
        <v>317195.75916655472</v>
      </c>
    </row>
    <row r="210" spans="10:15" x14ac:dyDescent="0.2">
      <c r="J210" s="54">
        <f t="shared" si="17"/>
        <v>203</v>
      </c>
      <c r="K210" s="55">
        <f t="shared" si="18"/>
        <v>2664.3540331884369</v>
      </c>
      <c r="L210" s="52">
        <f t="shared" si="19"/>
        <v>1474.8699363138567</v>
      </c>
      <c r="M210" s="52">
        <f t="shared" si="20"/>
        <v>1189.4840968745802</v>
      </c>
      <c r="N210" s="52">
        <f t="shared" si="21"/>
        <v>330744.75796749338</v>
      </c>
      <c r="O210" s="52">
        <f t="shared" si="22"/>
        <v>315720.88923024089</v>
      </c>
    </row>
    <row r="211" spans="10:15" x14ac:dyDescent="0.2">
      <c r="J211" s="54">
        <f t="shared" si="17"/>
        <v>204</v>
      </c>
      <c r="K211" s="55">
        <f t="shared" si="18"/>
        <v>2664.3540331884369</v>
      </c>
      <c r="L211" s="52">
        <f t="shared" si="19"/>
        <v>1480.4006985750336</v>
      </c>
      <c r="M211" s="52">
        <f t="shared" si="20"/>
        <v>1183.9533346134033</v>
      </c>
      <c r="N211" s="52">
        <f t="shared" si="21"/>
        <v>331928.71130210679</v>
      </c>
      <c r="O211" s="52">
        <f t="shared" si="22"/>
        <v>314240.48853166588</v>
      </c>
    </row>
    <row r="212" spans="10:15" x14ac:dyDescent="0.2">
      <c r="J212" s="54">
        <f t="shared" si="17"/>
        <v>205</v>
      </c>
      <c r="K212" s="55">
        <f t="shared" si="18"/>
        <v>2664.3540331884369</v>
      </c>
      <c r="L212" s="52">
        <f t="shared" si="19"/>
        <v>1485.9522011946899</v>
      </c>
      <c r="M212" s="52">
        <f t="shared" si="20"/>
        <v>1178.401831993747</v>
      </c>
      <c r="N212" s="52">
        <f t="shared" si="21"/>
        <v>333107.11313410057</v>
      </c>
      <c r="O212" s="52">
        <f t="shared" si="22"/>
        <v>312754.53633047116</v>
      </c>
    </row>
    <row r="213" spans="10:15" x14ac:dyDescent="0.2">
      <c r="J213" s="54">
        <f t="shared" si="17"/>
        <v>206</v>
      </c>
      <c r="K213" s="55">
        <f t="shared" si="18"/>
        <v>2664.3540331884369</v>
      </c>
      <c r="L213" s="52">
        <f t="shared" si="19"/>
        <v>1491.5245219491701</v>
      </c>
      <c r="M213" s="52">
        <f t="shared" si="20"/>
        <v>1172.8295112392668</v>
      </c>
      <c r="N213" s="52">
        <f t="shared" si="21"/>
        <v>334279.94264533982</v>
      </c>
      <c r="O213" s="52">
        <f t="shared" si="22"/>
        <v>311263.01180852199</v>
      </c>
    </row>
    <row r="214" spans="10:15" x14ac:dyDescent="0.2">
      <c r="J214" s="54">
        <f t="shared" si="17"/>
        <v>207</v>
      </c>
      <c r="K214" s="55">
        <f t="shared" si="18"/>
        <v>2664.3540331884369</v>
      </c>
      <c r="L214" s="52">
        <f t="shared" si="19"/>
        <v>1497.1177389064794</v>
      </c>
      <c r="M214" s="52">
        <f t="shared" si="20"/>
        <v>1167.2362942819575</v>
      </c>
      <c r="N214" s="52">
        <f t="shared" si="21"/>
        <v>335447.17893962178</v>
      </c>
      <c r="O214" s="52">
        <f t="shared" si="22"/>
        <v>309765.89406961552</v>
      </c>
    </row>
    <row r="215" spans="10:15" x14ac:dyDescent="0.2">
      <c r="J215" s="54">
        <f t="shared" si="17"/>
        <v>208</v>
      </c>
      <c r="K215" s="55">
        <f t="shared" si="18"/>
        <v>2664.3540331884369</v>
      </c>
      <c r="L215" s="52">
        <f t="shared" si="19"/>
        <v>1502.7319304273788</v>
      </c>
      <c r="M215" s="52">
        <f t="shared" si="20"/>
        <v>1161.6221027610582</v>
      </c>
      <c r="N215" s="52">
        <f t="shared" si="21"/>
        <v>336608.80104238284</v>
      </c>
      <c r="O215" s="52">
        <f t="shared" si="22"/>
        <v>308263.16213918815</v>
      </c>
    </row>
    <row r="216" spans="10:15" x14ac:dyDescent="0.2">
      <c r="J216" s="54">
        <f t="shared" si="17"/>
        <v>209</v>
      </c>
      <c r="K216" s="55">
        <f t="shared" si="18"/>
        <v>2664.3540331884369</v>
      </c>
      <c r="L216" s="52">
        <f t="shared" si="19"/>
        <v>1508.3671751664815</v>
      </c>
      <c r="M216" s="52">
        <f t="shared" si="20"/>
        <v>1155.9868580219554</v>
      </c>
      <c r="N216" s="52">
        <f t="shared" si="21"/>
        <v>337764.78790040477</v>
      </c>
      <c r="O216" s="52">
        <f t="shared" si="22"/>
        <v>306754.79496402165</v>
      </c>
    </row>
    <row r="217" spans="10:15" x14ac:dyDescent="0.2">
      <c r="J217" s="54">
        <f t="shared" si="17"/>
        <v>210</v>
      </c>
      <c r="K217" s="55">
        <f t="shared" si="18"/>
        <v>2664.3540331884369</v>
      </c>
      <c r="L217" s="52">
        <f t="shared" si="19"/>
        <v>1514.0235520733559</v>
      </c>
      <c r="M217" s="52">
        <f t="shared" si="20"/>
        <v>1150.3304811150811</v>
      </c>
      <c r="N217" s="52">
        <f t="shared" si="21"/>
        <v>338915.11838151986</v>
      </c>
      <c r="O217" s="52">
        <f t="shared" si="22"/>
        <v>305240.77141194831</v>
      </c>
    </row>
    <row r="218" spans="10:15" x14ac:dyDescent="0.2">
      <c r="J218" s="54">
        <f t="shared" si="17"/>
        <v>211</v>
      </c>
      <c r="K218" s="55">
        <f t="shared" si="18"/>
        <v>2664.3540331884369</v>
      </c>
      <c r="L218" s="52">
        <f t="shared" si="19"/>
        <v>1519.7011403936308</v>
      </c>
      <c r="M218" s="52">
        <f t="shared" si="20"/>
        <v>1144.6528927948061</v>
      </c>
      <c r="N218" s="52">
        <f t="shared" si="21"/>
        <v>340059.77127431467</v>
      </c>
      <c r="O218" s="52">
        <f t="shared" si="22"/>
        <v>303721.07027155469</v>
      </c>
    </row>
    <row r="219" spans="10:15" x14ac:dyDescent="0.2">
      <c r="J219" s="54">
        <f t="shared" si="17"/>
        <v>212</v>
      </c>
      <c r="K219" s="55">
        <f t="shared" si="18"/>
        <v>2664.3540331884369</v>
      </c>
      <c r="L219" s="52">
        <f t="shared" si="19"/>
        <v>1525.4000196701068</v>
      </c>
      <c r="M219" s="52">
        <f t="shared" si="20"/>
        <v>1138.9540135183302</v>
      </c>
      <c r="N219" s="52">
        <f t="shared" si="21"/>
        <v>341198.72528783302</v>
      </c>
      <c r="O219" s="52">
        <f t="shared" si="22"/>
        <v>302195.67025188461</v>
      </c>
    </row>
    <row r="220" spans="10:15" x14ac:dyDescent="0.2">
      <c r="J220" s="54">
        <f t="shared" si="17"/>
        <v>213</v>
      </c>
      <c r="K220" s="55">
        <f t="shared" si="18"/>
        <v>2664.3540331884369</v>
      </c>
      <c r="L220" s="52">
        <f t="shared" si="19"/>
        <v>1531.1202697438696</v>
      </c>
      <c r="M220" s="52">
        <f t="shared" si="20"/>
        <v>1133.2337634445673</v>
      </c>
      <c r="N220" s="52">
        <f t="shared" si="21"/>
        <v>342331.9590512776</v>
      </c>
      <c r="O220" s="52">
        <f t="shared" si="22"/>
        <v>300664.54998214077</v>
      </c>
    </row>
    <row r="221" spans="10:15" x14ac:dyDescent="0.2">
      <c r="J221" s="54">
        <f t="shared" si="17"/>
        <v>214</v>
      </c>
      <c r="K221" s="55">
        <f t="shared" si="18"/>
        <v>2664.3540331884369</v>
      </c>
      <c r="L221" s="52">
        <f t="shared" si="19"/>
        <v>1536.8619707554092</v>
      </c>
      <c r="M221" s="52">
        <f t="shared" si="20"/>
        <v>1127.4920624330277</v>
      </c>
      <c r="N221" s="52">
        <f t="shared" si="21"/>
        <v>343459.45111371065</v>
      </c>
      <c r="O221" s="52">
        <f t="shared" si="22"/>
        <v>299127.68801138538</v>
      </c>
    </row>
    <row r="222" spans="10:15" x14ac:dyDescent="0.2">
      <c r="J222" s="54">
        <f t="shared" si="17"/>
        <v>215</v>
      </c>
      <c r="K222" s="55">
        <f t="shared" si="18"/>
        <v>2664.3540331884369</v>
      </c>
      <c r="L222" s="52">
        <f t="shared" si="19"/>
        <v>1542.6252031457418</v>
      </c>
      <c r="M222" s="52">
        <f t="shared" si="20"/>
        <v>1121.7288300426951</v>
      </c>
      <c r="N222" s="52">
        <f t="shared" si="21"/>
        <v>344581.17994375335</v>
      </c>
      <c r="O222" s="52">
        <f t="shared" si="22"/>
        <v>297585.06280823966</v>
      </c>
    </row>
    <row r="223" spans="10:15" x14ac:dyDescent="0.2">
      <c r="J223" s="54">
        <f t="shared" si="17"/>
        <v>216</v>
      </c>
      <c r="K223" s="55">
        <f t="shared" si="18"/>
        <v>2664.3540331884369</v>
      </c>
      <c r="L223" s="52">
        <f t="shared" si="19"/>
        <v>1548.4100476575381</v>
      </c>
      <c r="M223" s="52">
        <f t="shared" si="20"/>
        <v>1115.9439855308988</v>
      </c>
      <c r="N223" s="52">
        <f t="shared" si="21"/>
        <v>345697.12392928422</v>
      </c>
      <c r="O223" s="52">
        <f t="shared" si="22"/>
        <v>296036.6527605821</v>
      </c>
    </row>
    <row r="224" spans="10:15" x14ac:dyDescent="0.2">
      <c r="J224" s="54">
        <f t="shared" si="17"/>
        <v>217</v>
      </c>
      <c r="K224" s="55">
        <f t="shared" si="18"/>
        <v>2664.3540331884369</v>
      </c>
      <c r="L224" s="52">
        <f t="shared" si="19"/>
        <v>1554.2165853362542</v>
      </c>
      <c r="M224" s="52">
        <f t="shared" si="20"/>
        <v>1110.1374478521827</v>
      </c>
      <c r="N224" s="52">
        <f t="shared" si="21"/>
        <v>346807.2613771364</v>
      </c>
      <c r="O224" s="52">
        <f t="shared" si="22"/>
        <v>294482.43617524585</v>
      </c>
    </row>
    <row r="225" spans="10:15" x14ac:dyDescent="0.2">
      <c r="J225" s="54">
        <f t="shared" si="17"/>
        <v>218</v>
      </c>
      <c r="K225" s="55">
        <f t="shared" si="18"/>
        <v>2664.3540331884369</v>
      </c>
      <c r="L225" s="52">
        <f t="shared" si="19"/>
        <v>1560.044897531265</v>
      </c>
      <c r="M225" s="52">
        <f t="shared" si="20"/>
        <v>1104.309135657172</v>
      </c>
      <c r="N225" s="52">
        <f t="shared" si="21"/>
        <v>347911.57051279355</v>
      </c>
      <c r="O225" s="52">
        <f t="shared" si="22"/>
        <v>292922.39127771457</v>
      </c>
    </row>
    <row r="226" spans="10:15" x14ac:dyDescent="0.2">
      <c r="J226" s="54">
        <f t="shared" si="17"/>
        <v>219</v>
      </c>
      <c r="K226" s="55">
        <f t="shared" si="18"/>
        <v>2664.3540331884369</v>
      </c>
      <c r="L226" s="52">
        <f t="shared" si="19"/>
        <v>1565.8950658970073</v>
      </c>
      <c r="M226" s="52">
        <f t="shared" si="20"/>
        <v>1098.4589672914296</v>
      </c>
      <c r="N226" s="52">
        <f t="shared" si="21"/>
        <v>349010.02948008495</v>
      </c>
      <c r="O226" s="52">
        <f t="shared" si="22"/>
        <v>291356.49621181755</v>
      </c>
    </row>
    <row r="227" spans="10:15" x14ac:dyDescent="0.2">
      <c r="J227" s="54">
        <f t="shared" si="17"/>
        <v>220</v>
      </c>
      <c r="K227" s="55">
        <f t="shared" si="18"/>
        <v>2664.3540331884369</v>
      </c>
      <c r="L227" s="52">
        <f t="shared" si="19"/>
        <v>1571.7671723941212</v>
      </c>
      <c r="M227" s="52">
        <f t="shared" si="20"/>
        <v>1092.5868607943157</v>
      </c>
      <c r="N227" s="52">
        <f t="shared" si="21"/>
        <v>350102.61634087929</v>
      </c>
      <c r="O227" s="52">
        <f t="shared" si="22"/>
        <v>289784.7290394234</v>
      </c>
    </row>
    <row r="228" spans="10:15" x14ac:dyDescent="0.2">
      <c r="J228" s="54">
        <f t="shared" si="17"/>
        <v>221</v>
      </c>
      <c r="K228" s="55">
        <f t="shared" si="18"/>
        <v>2664.3540331884369</v>
      </c>
      <c r="L228" s="52">
        <f t="shared" si="19"/>
        <v>1577.6612992905991</v>
      </c>
      <c r="M228" s="52">
        <f t="shared" si="20"/>
        <v>1086.6927338978378</v>
      </c>
      <c r="N228" s="52">
        <f t="shared" si="21"/>
        <v>351189.30907477712</v>
      </c>
      <c r="O228" s="52">
        <f t="shared" si="22"/>
        <v>288207.0677401328</v>
      </c>
    </row>
    <row r="229" spans="10:15" x14ac:dyDescent="0.2">
      <c r="J229" s="54">
        <f t="shared" si="17"/>
        <v>222</v>
      </c>
      <c r="K229" s="55">
        <f t="shared" si="18"/>
        <v>2664.3540331884369</v>
      </c>
      <c r="L229" s="52">
        <f t="shared" si="19"/>
        <v>1583.5775291629388</v>
      </c>
      <c r="M229" s="52">
        <f t="shared" si="20"/>
        <v>1080.7765040254981</v>
      </c>
      <c r="N229" s="52">
        <f t="shared" si="21"/>
        <v>352270.08557880262</v>
      </c>
      <c r="O229" s="52">
        <f t="shared" si="22"/>
        <v>286623.49021096987</v>
      </c>
    </row>
    <row r="230" spans="10:15" x14ac:dyDescent="0.2">
      <c r="J230" s="54">
        <f t="shared" ref="J230:J293" si="23">J229+1</f>
        <v>223</v>
      </c>
      <c r="K230" s="55">
        <f t="shared" si="18"/>
        <v>2664.3540331884369</v>
      </c>
      <c r="L230" s="52">
        <f t="shared" si="19"/>
        <v>1589.5159448973</v>
      </c>
      <c r="M230" s="52">
        <f t="shared" si="20"/>
        <v>1074.838088291137</v>
      </c>
      <c r="N230" s="52">
        <f t="shared" si="21"/>
        <v>353344.92366709374</v>
      </c>
      <c r="O230" s="52">
        <f t="shared" si="22"/>
        <v>285033.97426607256</v>
      </c>
    </row>
    <row r="231" spans="10:15" x14ac:dyDescent="0.2">
      <c r="J231" s="54">
        <f t="shared" si="23"/>
        <v>224</v>
      </c>
      <c r="K231" s="55">
        <f t="shared" si="18"/>
        <v>2664.3540331884369</v>
      </c>
      <c r="L231" s="52">
        <f t="shared" si="19"/>
        <v>1595.4766296906648</v>
      </c>
      <c r="M231" s="52">
        <f t="shared" si="20"/>
        <v>1068.8774034977721</v>
      </c>
      <c r="N231" s="52">
        <f t="shared" si="21"/>
        <v>354413.80107059149</v>
      </c>
      <c r="O231" s="52">
        <f t="shared" si="22"/>
        <v>283438.49763638189</v>
      </c>
    </row>
    <row r="232" spans="10:15" x14ac:dyDescent="0.2">
      <c r="J232" s="54">
        <f t="shared" si="23"/>
        <v>225</v>
      </c>
      <c r="K232" s="55">
        <f t="shared" si="18"/>
        <v>2664.3540331884369</v>
      </c>
      <c r="L232" s="52">
        <f t="shared" si="19"/>
        <v>1601.459667052005</v>
      </c>
      <c r="M232" s="52">
        <f t="shared" si="20"/>
        <v>1062.8943661364319</v>
      </c>
      <c r="N232" s="52">
        <f t="shared" si="21"/>
        <v>355476.69543672795</v>
      </c>
      <c r="O232" s="52">
        <f t="shared" si="22"/>
        <v>281837.03796932986</v>
      </c>
    </row>
    <row r="233" spans="10:15" x14ac:dyDescent="0.2">
      <c r="J233" s="54">
        <f t="shared" si="23"/>
        <v>226</v>
      </c>
      <c r="K233" s="55">
        <f t="shared" si="18"/>
        <v>2664.3540331884369</v>
      </c>
      <c r="L233" s="52">
        <f t="shared" si="19"/>
        <v>1607.4651408034499</v>
      </c>
      <c r="M233" s="52">
        <f t="shared" si="20"/>
        <v>1056.888892384987</v>
      </c>
      <c r="N233" s="52">
        <f t="shared" si="21"/>
        <v>356533.58432911296</v>
      </c>
      <c r="O233" s="52">
        <f t="shared" si="22"/>
        <v>280229.57282852643</v>
      </c>
    </row>
    <row r="234" spans="10:15" x14ac:dyDescent="0.2">
      <c r="J234" s="54">
        <f t="shared" si="23"/>
        <v>227</v>
      </c>
      <c r="K234" s="55">
        <f t="shared" si="18"/>
        <v>2664.3540331884369</v>
      </c>
      <c r="L234" s="52">
        <f t="shared" si="19"/>
        <v>1613.4931350814629</v>
      </c>
      <c r="M234" s="52">
        <f t="shared" si="20"/>
        <v>1050.860898106974</v>
      </c>
      <c r="N234" s="52">
        <f t="shared" si="21"/>
        <v>357584.44522721996</v>
      </c>
      <c r="O234" s="52">
        <f t="shared" si="22"/>
        <v>278616.07969344495</v>
      </c>
    </row>
    <row r="235" spans="10:15" x14ac:dyDescent="0.2">
      <c r="J235" s="54">
        <f t="shared" si="23"/>
        <v>228</v>
      </c>
      <c r="K235" s="55">
        <f t="shared" si="18"/>
        <v>2664.3540331884369</v>
      </c>
      <c r="L235" s="52">
        <f t="shared" si="19"/>
        <v>1619.5437343380183</v>
      </c>
      <c r="M235" s="52">
        <f t="shared" si="20"/>
        <v>1044.8102988504186</v>
      </c>
      <c r="N235" s="52">
        <f t="shared" si="21"/>
        <v>358629.25552607037</v>
      </c>
      <c r="O235" s="52">
        <f t="shared" si="22"/>
        <v>276996.53595910693</v>
      </c>
    </row>
    <row r="236" spans="10:15" x14ac:dyDescent="0.2">
      <c r="J236" s="54">
        <f t="shared" si="23"/>
        <v>229</v>
      </c>
      <c r="K236" s="55">
        <f t="shared" si="18"/>
        <v>2664.3540331884369</v>
      </c>
      <c r="L236" s="52">
        <f t="shared" si="19"/>
        <v>1625.6170233417861</v>
      </c>
      <c r="M236" s="52">
        <f t="shared" si="20"/>
        <v>1038.7370098466508</v>
      </c>
      <c r="N236" s="52">
        <f t="shared" si="21"/>
        <v>359667.99253591703</v>
      </c>
      <c r="O236" s="52">
        <f t="shared" si="22"/>
        <v>275370.91893576516</v>
      </c>
    </row>
    <row r="237" spans="10:15" x14ac:dyDescent="0.2">
      <c r="J237" s="54">
        <f t="shared" si="23"/>
        <v>230</v>
      </c>
      <c r="K237" s="55">
        <f t="shared" si="18"/>
        <v>2664.3540331884369</v>
      </c>
      <c r="L237" s="52">
        <f t="shared" si="19"/>
        <v>1631.7130871793177</v>
      </c>
      <c r="M237" s="52">
        <f t="shared" si="20"/>
        <v>1032.6409460091193</v>
      </c>
      <c r="N237" s="52">
        <f t="shared" si="21"/>
        <v>360700.63348192617</v>
      </c>
      <c r="O237" s="52">
        <f t="shared" si="22"/>
        <v>273739.20584858587</v>
      </c>
    </row>
    <row r="238" spans="10:15" x14ac:dyDescent="0.2">
      <c r="J238" s="54">
        <f t="shared" si="23"/>
        <v>231</v>
      </c>
      <c r="K238" s="55">
        <f t="shared" si="18"/>
        <v>2664.3540331884369</v>
      </c>
      <c r="L238" s="52">
        <f t="shared" si="19"/>
        <v>1637.8320112562399</v>
      </c>
      <c r="M238" s="52">
        <f t="shared" si="20"/>
        <v>1026.522021932197</v>
      </c>
      <c r="N238" s="52">
        <f t="shared" si="21"/>
        <v>361727.15550385835</v>
      </c>
      <c r="O238" s="52">
        <f t="shared" si="22"/>
        <v>272101.37383732962</v>
      </c>
    </row>
    <row r="239" spans="10:15" x14ac:dyDescent="0.2">
      <c r="J239" s="54">
        <f t="shared" si="23"/>
        <v>232</v>
      </c>
      <c r="K239" s="55">
        <f t="shared" si="18"/>
        <v>2664.3540331884369</v>
      </c>
      <c r="L239" s="52">
        <f t="shared" si="19"/>
        <v>1643.973881298451</v>
      </c>
      <c r="M239" s="52">
        <f t="shared" si="20"/>
        <v>1020.380151889986</v>
      </c>
      <c r="N239" s="52">
        <f t="shared" si="21"/>
        <v>362747.53565574833</v>
      </c>
      <c r="O239" s="52">
        <f t="shared" si="22"/>
        <v>270457.39995603118</v>
      </c>
    </row>
    <row r="240" spans="10:15" x14ac:dyDescent="0.2">
      <c r="J240" s="54">
        <f t="shared" si="23"/>
        <v>233</v>
      </c>
      <c r="K240" s="55">
        <f t="shared" si="18"/>
        <v>2664.3540331884369</v>
      </c>
      <c r="L240" s="52">
        <f t="shared" si="19"/>
        <v>1650.1387833533199</v>
      </c>
      <c r="M240" s="52">
        <f t="shared" si="20"/>
        <v>1014.2152498351169</v>
      </c>
      <c r="N240" s="52">
        <f t="shared" si="21"/>
        <v>363761.75090558344</v>
      </c>
      <c r="O240" s="52">
        <f t="shared" si="22"/>
        <v>268807.26117267786</v>
      </c>
    </row>
    <row r="241" spans="10:15" x14ac:dyDescent="0.2">
      <c r="J241" s="54">
        <f t="shared" si="23"/>
        <v>234</v>
      </c>
      <c r="K241" s="55">
        <f t="shared" si="18"/>
        <v>2664.3540331884369</v>
      </c>
      <c r="L241" s="52">
        <f t="shared" si="19"/>
        <v>1656.3268037908952</v>
      </c>
      <c r="M241" s="52">
        <f t="shared" si="20"/>
        <v>1008.0272293975419</v>
      </c>
      <c r="N241" s="52">
        <f t="shared" si="21"/>
        <v>364769.778134981</v>
      </c>
      <c r="O241" s="52">
        <f t="shared" si="22"/>
        <v>267150.93436888698</v>
      </c>
    </row>
    <row r="242" spans="10:15" x14ac:dyDescent="0.2">
      <c r="J242" s="54">
        <f t="shared" si="23"/>
        <v>235</v>
      </c>
      <c r="K242" s="55">
        <f t="shared" si="18"/>
        <v>2664.3540331884369</v>
      </c>
      <c r="L242" s="52">
        <f t="shared" si="19"/>
        <v>1662.5380293051107</v>
      </c>
      <c r="M242" s="52">
        <f t="shared" si="20"/>
        <v>1001.8160038833262</v>
      </c>
      <c r="N242" s="52">
        <f t="shared" si="21"/>
        <v>365771.59413886431</v>
      </c>
      <c r="O242" s="52">
        <f t="shared" si="22"/>
        <v>265488.39633958187</v>
      </c>
    </row>
    <row r="243" spans="10:15" x14ac:dyDescent="0.2">
      <c r="J243" s="54">
        <f t="shared" si="23"/>
        <v>236</v>
      </c>
      <c r="K243" s="55">
        <f t="shared" si="18"/>
        <v>2664.3540331884369</v>
      </c>
      <c r="L243" s="52">
        <f t="shared" si="19"/>
        <v>1668.772546915005</v>
      </c>
      <c r="M243" s="52">
        <f t="shared" si="20"/>
        <v>995.58148627343201</v>
      </c>
      <c r="N243" s="52">
        <f t="shared" si="21"/>
        <v>366767.17562513775</v>
      </c>
      <c r="O243" s="52">
        <f t="shared" si="22"/>
        <v>263819.62379266688</v>
      </c>
    </row>
    <row r="244" spans="10:15" x14ac:dyDescent="0.2">
      <c r="J244" s="54">
        <f t="shared" si="23"/>
        <v>237</v>
      </c>
      <c r="K244" s="55">
        <f t="shared" si="18"/>
        <v>2664.3540331884369</v>
      </c>
      <c r="L244" s="52">
        <f t="shared" si="19"/>
        <v>1675.0304439659362</v>
      </c>
      <c r="M244" s="52">
        <f t="shared" si="20"/>
        <v>989.3235892225008</v>
      </c>
      <c r="N244" s="52">
        <f t="shared" si="21"/>
        <v>367756.49921436026</v>
      </c>
      <c r="O244" s="52">
        <f t="shared" si="22"/>
        <v>262144.59334870096</v>
      </c>
    </row>
    <row r="245" spans="10:15" x14ac:dyDescent="0.2">
      <c r="J245" s="54">
        <f t="shared" si="23"/>
        <v>238</v>
      </c>
      <c r="K245" s="55">
        <f t="shared" si="18"/>
        <v>2664.3540331884369</v>
      </c>
      <c r="L245" s="52">
        <f t="shared" si="19"/>
        <v>1681.3118081308085</v>
      </c>
      <c r="M245" s="52">
        <f t="shared" si="20"/>
        <v>983.04222505762857</v>
      </c>
      <c r="N245" s="52">
        <f t="shared" si="21"/>
        <v>368739.54143941787</v>
      </c>
      <c r="O245" s="52">
        <f t="shared" si="22"/>
        <v>260463.28154057014</v>
      </c>
    </row>
    <row r="246" spans="10:15" x14ac:dyDescent="0.2">
      <c r="J246" s="54">
        <f t="shared" si="23"/>
        <v>239</v>
      </c>
      <c r="K246" s="55">
        <f t="shared" si="18"/>
        <v>2664.3540331884369</v>
      </c>
      <c r="L246" s="52">
        <f t="shared" si="19"/>
        <v>1687.6167274112991</v>
      </c>
      <c r="M246" s="52">
        <f t="shared" si="20"/>
        <v>976.73730577713798</v>
      </c>
      <c r="N246" s="52">
        <f t="shared" si="21"/>
        <v>369716.27874519501</v>
      </c>
      <c r="O246" s="52">
        <f t="shared" si="22"/>
        <v>258775.66481315883</v>
      </c>
    </row>
    <row r="247" spans="10:15" x14ac:dyDescent="0.2">
      <c r="J247" s="54">
        <f t="shared" si="23"/>
        <v>240</v>
      </c>
      <c r="K247" s="55">
        <f t="shared" si="18"/>
        <v>2664.3540331884369</v>
      </c>
      <c r="L247" s="52">
        <f t="shared" si="19"/>
        <v>1693.9452901390914</v>
      </c>
      <c r="M247" s="52">
        <f t="shared" si="20"/>
        <v>970.40874304934562</v>
      </c>
      <c r="N247" s="52">
        <f t="shared" si="21"/>
        <v>370686.68748824438</v>
      </c>
      <c r="O247" s="52">
        <f t="shared" si="22"/>
        <v>257081.71952301974</v>
      </c>
    </row>
    <row r="248" spans="10:15" x14ac:dyDescent="0.2">
      <c r="J248" s="54">
        <f t="shared" si="23"/>
        <v>241</v>
      </c>
      <c r="K248" s="55">
        <f t="shared" si="18"/>
        <v>2664.3540331884369</v>
      </c>
      <c r="L248" s="52">
        <f t="shared" si="19"/>
        <v>1700.2975849771128</v>
      </c>
      <c r="M248" s="52">
        <f t="shared" si="20"/>
        <v>964.05644821132398</v>
      </c>
      <c r="N248" s="52">
        <f t="shared" si="21"/>
        <v>371650.74393645569</v>
      </c>
      <c r="O248" s="52">
        <f t="shared" si="22"/>
        <v>255381.42193804262</v>
      </c>
    </row>
    <row r="249" spans="10:15" x14ac:dyDescent="0.2">
      <c r="J249" s="54">
        <f t="shared" si="23"/>
        <v>242</v>
      </c>
      <c r="K249" s="55">
        <f t="shared" si="18"/>
        <v>2664.3540331884369</v>
      </c>
      <c r="L249" s="52">
        <f t="shared" si="19"/>
        <v>1706.6737009207773</v>
      </c>
      <c r="M249" s="52">
        <f t="shared" si="20"/>
        <v>957.68033226765976</v>
      </c>
      <c r="N249" s="52">
        <f t="shared" si="21"/>
        <v>372608.42426872335</v>
      </c>
      <c r="O249" s="52">
        <f t="shared" si="22"/>
        <v>253674.74823712185</v>
      </c>
    </row>
    <row r="250" spans="10:15" x14ac:dyDescent="0.2">
      <c r="J250" s="54">
        <f t="shared" si="23"/>
        <v>243</v>
      </c>
      <c r="K250" s="55">
        <f t="shared" si="18"/>
        <v>2664.3540331884369</v>
      </c>
      <c r="L250" s="52">
        <f t="shared" si="19"/>
        <v>1713.0737272992301</v>
      </c>
      <c r="M250" s="52">
        <f t="shared" si="20"/>
        <v>951.28030588920694</v>
      </c>
      <c r="N250" s="52">
        <f t="shared" si="21"/>
        <v>373559.70457461255</v>
      </c>
      <c r="O250" s="52">
        <f t="shared" si="22"/>
        <v>251961.67450982262</v>
      </c>
    </row>
    <row r="251" spans="10:15" x14ac:dyDescent="0.2">
      <c r="J251" s="54">
        <f t="shared" si="23"/>
        <v>244</v>
      </c>
      <c r="K251" s="55">
        <f t="shared" si="18"/>
        <v>2664.3540331884369</v>
      </c>
      <c r="L251" s="52">
        <f t="shared" si="19"/>
        <v>1719.4977537766022</v>
      </c>
      <c r="M251" s="52">
        <f t="shared" si="20"/>
        <v>944.85627941183475</v>
      </c>
      <c r="N251" s="52">
        <f t="shared" si="21"/>
        <v>374504.56085402437</v>
      </c>
      <c r="O251" s="52">
        <f t="shared" si="22"/>
        <v>250242.17675604601</v>
      </c>
    </row>
    <row r="252" spans="10:15" x14ac:dyDescent="0.2">
      <c r="J252" s="54">
        <f t="shared" si="23"/>
        <v>245</v>
      </c>
      <c r="K252" s="55">
        <f t="shared" si="18"/>
        <v>2664.3540331884369</v>
      </c>
      <c r="L252" s="52">
        <f t="shared" si="19"/>
        <v>1725.9458703532644</v>
      </c>
      <c r="M252" s="52">
        <f t="shared" si="20"/>
        <v>938.40816283517256</v>
      </c>
      <c r="N252" s="52">
        <f t="shared" si="21"/>
        <v>375442.96901685954</v>
      </c>
      <c r="O252" s="52">
        <f t="shared" si="22"/>
        <v>248516.23088569276</v>
      </c>
    </row>
    <row r="253" spans="10:15" x14ac:dyDescent="0.2">
      <c r="J253" s="54">
        <f t="shared" si="23"/>
        <v>246</v>
      </c>
      <c r="K253" s="55">
        <f t="shared" si="18"/>
        <v>2664.3540331884369</v>
      </c>
      <c r="L253" s="52">
        <f t="shared" si="19"/>
        <v>1732.4181673670892</v>
      </c>
      <c r="M253" s="52">
        <f t="shared" si="20"/>
        <v>931.93586582134776</v>
      </c>
      <c r="N253" s="52">
        <f t="shared" si="21"/>
        <v>376374.90488268092</v>
      </c>
      <c r="O253" s="52">
        <f t="shared" si="22"/>
        <v>246783.81271832567</v>
      </c>
    </row>
    <row r="254" spans="10:15" x14ac:dyDescent="0.2">
      <c r="J254" s="54">
        <f t="shared" si="23"/>
        <v>247</v>
      </c>
      <c r="K254" s="55">
        <f t="shared" si="18"/>
        <v>2664.3540331884369</v>
      </c>
      <c r="L254" s="52">
        <f t="shared" si="19"/>
        <v>1738.9147354947158</v>
      </c>
      <c r="M254" s="52">
        <f t="shared" si="20"/>
        <v>925.43929769372119</v>
      </c>
      <c r="N254" s="52">
        <f t="shared" si="21"/>
        <v>377300.34418037464</v>
      </c>
      <c r="O254" s="52">
        <f t="shared" si="22"/>
        <v>245044.89798283097</v>
      </c>
    </row>
    <row r="255" spans="10:15" x14ac:dyDescent="0.2">
      <c r="J255" s="54">
        <f t="shared" si="23"/>
        <v>248</v>
      </c>
      <c r="K255" s="55">
        <f t="shared" si="18"/>
        <v>2664.3540331884369</v>
      </c>
      <c r="L255" s="52">
        <f t="shared" si="19"/>
        <v>1745.4356657528208</v>
      </c>
      <c r="M255" s="52">
        <f t="shared" si="20"/>
        <v>918.91836743561612</v>
      </c>
      <c r="N255" s="52">
        <f t="shared" si="21"/>
        <v>378219.26254781027</v>
      </c>
      <c r="O255" s="52">
        <f t="shared" si="22"/>
        <v>243299.46231707814</v>
      </c>
    </row>
    <row r="256" spans="10:15" x14ac:dyDescent="0.2">
      <c r="J256" s="54">
        <f t="shared" si="23"/>
        <v>249</v>
      </c>
      <c r="K256" s="55">
        <f t="shared" si="18"/>
        <v>2664.3540331884369</v>
      </c>
      <c r="L256" s="52">
        <f t="shared" si="19"/>
        <v>1751.981049499394</v>
      </c>
      <c r="M256" s="52">
        <f t="shared" si="20"/>
        <v>912.37298368904305</v>
      </c>
      <c r="N256" s="52">
        <f t="shared" si="21"/>
        <v>379131.63553149934</v>
      </c>
      <c r="O256" s="52">
        <f t="shared" si="22"/>
        <v>241547.48126757875</v>
      </c>
    </row>
    <row r="257" spans="10:15" x14ac:dyDescent="0.2">
      <c r="J257" s="54">
        <f t="shared" si="23"/>
        <v>250</v>
      </c>
      <c r="K257" s="55">
        <f t="shared" si="18"/>
        <v>2664.3540331884369</v>
      </c>
      <c r="L257" s="52">
        <f t="shared" si="19"/>
        <v>1758.5509784350165</v>
      </c>
      <c r="M257" s="52">
        <f t="shared" si="20"/>
        <v>905.80305475342027</v>
      </c>
      <c r="N257" s="52">
        <f t="shared" si="21"/>
        <v>380037.43858625274</v>
      </c>
      <c r="O257" s="52">
        <f t="shared" si="22"/>
        <v>239788.93028914373</v>
      </c>
    </row>
    <row r="258" spans="10:15" x14ac:dyDescent="0.2">
      <c r="J258" s="54">
        <f t="shared" si="23"/>
        <v>251</v>
      </c>
      <c r="K258" s="55">
        <f t="shared" si="18"/>
        <v>2664.3540331884369</v>
      </c>
      <c r="L258" s="52">
        <f t="shared" si="19"/>
        <v>1765.145544604148</v>
      </c>
      <c r="M258" s="52">
        <f t="shared" si="20"/>
        <v>899.20848858428894</v>
      </c>
      <c r="N258" s="52">
        <f t="shared" si="21"/>
        <v>380936.647074837</v>
      </c>
      <c r="O258" s="52">
        <f t="shared" si="22"/>
        <v>238023.78474453959</v>
      </c>
    </row>
    <row r="259" spans="10:15" x14ac:dyDescent="0.2">
      <c r="J259" s="54">
        <f t="shared" si="23"/>
        <v>252</v>
      </c>
      <c r="K259" s="55">
        <f t="shared" si="18"/>
        <v>2664.3540331884369</v>
      </c>
      <c r="L259" s="52">
        <f t="shared" si="19"/>
        <v>1771.7648403964135</v>
      </c>
      <c r="M259" s="52">
        <f t="shared" si="20"/>
        <v>892.58919279202348</v>
      </c>
      <c r="N259" s="52">
        <f t="shared" si="21"/>
        <v>381829.23626762902</v>
      </c>
      <c r="O259" s="52">
        <f t="shared" si="22"/>
        <v>236252.01990414318</v>
      </c>
    </row>
    <row r="260" spans="10:15" x14ac:dyDescent="0.2">
      <c r="J260" s="54">
        <f t="shared" si="23"/>
        <v>253</v>
      </c>
      <c r="K260" s="55">
        <f t="shared" si="18"/>
        <v>2664.3540331884369</v>
      </c>
      <c r="L260" s="52">
        <f t="shared" si="19"/>
        <v>1778.4089585479001</v>
      </c>
      <c r="M260" s="52">
        <f t="shared" si="20"/>
        <v>885.94507464053686</v>
      </c>
      <c r="N260" s="52">
        <f t="shared" si="21"/>
        <v>382715.18134226959</v>
      </c>
      <c r="O260" s="52">
        <f t="shared" si="22"/>
        <v>234473.61094559528</v>
      </c>
    </row>
    <row r="261" spans="10:15" x14ac:dyDescent="0.2">
      <c r="J261" s="54">
        <f t="shared" si="23"/>
        <v>254</v>
      </c>
      <c r="K261" s="55">
        <f t="shared" si="18"/>
        <v>2664.3540331884369</v>
      </c>
      <c r="L261" s="52">
        <f t="shared" si="19"/>
        <v>1785.0779921424546</v>
      </c>
      <c r="M261" s="52">
        <f t="shared" si="20"/>
        <v>879.27604104598231</v>
      </c>
      <c r="N261" s="52">
        <f t="shared" si="21"/>
        <v>383594.45738331554</v>
      </c>
      <c r="O261" s="52">
        <f t="shared" si="22"/>
        <v>232688.53295345284</v>
      </c>
    </row>
    <row r="262" spans="10:15" x14ac:dyDescent="0.2">
      <c r="J262" s="54">
        <f t="shared" si="23"/>
        <v>255</v>
      </c>
      <c r="K262" s="55">
        <f t="shared" si="18"/>
        <v>2664.3540331884369</v>
      </c>
      <c r="L262" s="52">
        <f t="shared" si="19"/>
        <v>1791.7720346129888</v>
      </c>
      <c r="M262" s="52">
        <f t="shared" si="20"/>
        <v>872.5819985754481</v>
      </c>
      <c r="N262" s="52">
        <f t="shared" si="21"/>
        <v>384467.03938189097</v>
      </c>
      <c r="O262" s="52">
        <f t="shared" si="22"/>
        <v>230896.76091883986</v>
      </c>
    </row>
    <row r="263" spans="10:15" x14ac:dyDescent="0.2">
      <c r="J263" s="54">
        <f t="shared" si="23"/>
        <v>256</v>
      </c>
      <c r="K263" s="55">
        <f t="shared" si="18"/>
        <v>2664.3540331884369</v>
      </c>
      <c r="L263" s="52">
        <f t="shared" si="19"/>
        <v>1798.4911797427876</v>
      </c>
      <c r="M263" s="52">
        <f t="shared" si="20"/>
        <v>865.86285344564942</v>
      </c>
      <c r="N263" s="52">
        <f t="shared" si="21"/>
        <v>385332.9022353366</v>
      </c>
      <c r="O263" s="52">
        <f t="shared" si="22"/>
        <v>229098.26973909707</v>
      </c>
    </row>
    <row r="264" spans="10:15" x14ac:dyDescent="0.2">
      <c r="J264" s="54">
        <f t="shared" si="23"/>
        <v>257</v>
      </c>
      <c r="K264" s="55">
        <f t="shared" ref="K264:K327" si="24">IF(($C$9+1&gt;J264), $C$12, 0)</f>
        <v>2664.3540331884369</v>
      </c>
      <c r="L264" s="52">
        <f t="shared" ref="L264:L327" si="25">K264-M264</f>
        <v>1805.2355216668229</v>
      </c>
      <c r="M264" s="52">
        <f t="shared" ref="M264:M327" si="26">O263*$C$10</f>
        <v>859.11851152161398</v>
      </c>
      <c r="N264" s="52">
        <f t="shared" ref="N264:N327" si="27">N263+M264</f>
        <v>386192.02074685821</v>
      </c>
      <c r="O264" s="52">
        <f t="shared" ref="O264:O327" si="28">O263-L264</f>
        <v>227293.03421743025</v>
      </c>
    </row>
    <row r="265" spans="10:15" x14ac:dyDescent="0.2">
      <c r="J265" s="54">
        <f t="shared" si="23"/>
        <v>258</v>
      </c>
      <c r="K265" s="55">
        <f t="shared" si="24"/>
        <v>2664.3540331884369</v>
      </c>
      <c r="L265" s="52">
        <f t="shared" si="25"/>
        <v>1812.0051548730735</v>
      </c>
      <c r="M265" s="52">
        <f t="shared" si="26"/>
        <v>852.34887831536344</v>
      </c>
      <c r="N265" s="52">
        <f t="shared" si="27"/>
        <v>387044.36962517357</v>
      </c>
      <c r="O265" s="52">
        <f t="shared" si="28"/>
        <v>225481.02906255718</v>
      </c>
    </row>
    <row r="266" spans="10:15" x14ac:dyDescent="0.2">
      <c r="J266" s="54">
        <f t="shared" si="23"/>
        <v>259</v>
      </c>
      <c r="K266" s="55">
        <f t="shared" si="24"/>
        <v>2664.3540331884369</v>
      </c>
      <c r="L266" s="52">
        <f t="shared" si="25"/>
        <v>1818.8001742038475</v>
      </c>
      <c r="M266" s="52">
        <f t="shared" si="26"/>
        <v>845.5538589845894</v>
      </c>
      <c r="N266" s="52">
        <f t="shared" si="27"/>
        <v>387889.92348415818</v>
      </c>
      <c r="O266" s="52">
        <f t="shared" si="28"/>
        <v>223662.22888835333</v>
      </c>
    </row>
    <row r="267" spans="10:15" x14ac:dyDescent="0.2">
      <c r="J267" s="54">
        <f t="shared" si="23"/>
        <v>260</v>
      </c>
      <c r="K267" s="55">
        <f t="shared" si="24"/>
        <v>2664.3540331884369</v>
      </c>
      <c r="L267" s="52">
        <f t="shared" si="25"/>
        <v>1825.6206748571119</v>
      </c>
      <c r="M267" s="52">
        <f t="shared" si="26"/>
        <v>838.73335833132501</v>
      </c>
      <c r="N267" s="52">
        <f t="shared" si="27"/>
        <v>388728.65684248949</v>
      </c>
      <c r="O267" s="52">
        <f t="shared" si="28"/>
        <v>221836.60821349622</v>
      </c>
    </row>
    <row r="268" spans="10:15" x14ac:dyDescent="0.2">
      <c r="J268" s="54">
        <f t="shared" si="23"/>
        <v>261</v>
      </c>
      <c r="K268" s="55">
        <f t="shared" si="24"/>
        <v>2664.3540331884369</v>
      </c>
      <c r="L268" s="52">
        <f t="shared" si="25"/>
        <v>1832.4667523878261</v>
      </c>
      <c r="M268" s="52">
        <f t="shared" si="26"/>
        <v>831.88728080061082</v>
      </c>
      <c r="N268" s="52">
        <f t="shared" si="27"/>
        <v>389560.54412329011</v>
      </c>
      <c r="O268" s="52">
        <f t="shared" si="28"/>
        <v>220004.1414611084</v>
      </c>
    </row>
    <row r="269" spans="10:15" x14ac:dyDescent="0.2">
      <c r="J269" s="54">
        <f t="shared" si="23"/>
        <v>262</v>
      </c>
      <c r="K269" s="55">
        <f t="shared" si="24"/>
        <v>2664.3540331884369</v>
      </c>
      <c r="L269" s="52">
        <f t="shared" si="25"/>
        <v>1839.3385027092804</v>
      </c>
      <c r="M269" s="52">
        <f t="shared" si="26"/>
        <v>825.0155304791565</v>
      </c>
      <c r="N269" s="52">
        <f t="shared" si="27"/>
        <v>390385.55965376925</v>
      </c>
      <c r="O269" s="52">
        <f t="shared" si="28"/>
        <v>218164.80295839912</v>
      </c>
    </row>
    <row r="270" spans="10:15" x14ac:dyDescent="0.2">
      <c r="J270" s="54">
        <f t="shared" si="23"/>
        <v>263</v>
      </c>
      <c r="K270" s="55">
        <f t="shared" si="24"/>
        <v>2664.3540331884369</v>
      </c>
      <c r="L270" s="52">
        <f t="shared" si="25"/>
        <v>1846.2360220944402</v>
      </c>
      <c r="M270" s="52">
        <f t="shared" si="26"/>
        <v>818.11801109399664</v>
      </c>
      <c r="N270" s="52">
        <f t="shared" si="27"/>
        <v>391203.67766486324</v>
      </c>
      <c r="O270" s="52">
        <f t="shared" si="28"/>
        <v>216318.56693630468</v>
      </c>
    </row>
    <row r="271" spans="10:15" x14ac:dyDescent="0.2">
      <c r="J271" s="54">
        <f t="shared" si="23"/>
        <v>264</v>
      </c>
      <c r="K271" s="55">
        <f t="shared" si="24"/>
        <v>2664.3540331884369</v>
      </c>
      <c r="L271" s="52">
        <f t="shared" si="25"/>
        <v>1853.1594071772943</v>
      </c>
      <c r="M271" s="52">
        <f t="shared" si="26"/>
        <v>811.19462601114253</v>
      </c>
      <c r="N271" s="52">
        <f t="shared" si="27"/>
        <v>392014.87229087437</v>
      </c>
      <c r="O271" s="52">
        <f t="shared" si="28"/>
        <v>214465.40752912738</v>
      </c>
    </row>
    <row r="272" spans="10:15" x14ac:dyDescent="0.2">
      <c r="J272" s="54">
        <f t="shared" si="23"/>
        <v>265</v>
      </c>
      <c r="K272" s="55">
        <f t="shared" si="24"/>
        <v>2664.3540331884369</v>
      </c>
      <c r="L272" s="52">
        <f t="shared" si="25"/>
        <v>1860.1087549542094</v>
      </c>
      <c r="M272" s="52">
        <f t="shared" si="26"/>
        <v>804.24527823422761</v>
      </c>
      <c r="N272" s="52">
        <f t="shared" si="27"/>
        <v>392819.11756910861</v>
      </c>
      <c r="O272" s="52">
        <f t="shared" si="28"/>
        <v>212605.29877417316</v>
      </c>
    </row>
    <row r="273" spans="10:15" x14ac:dyDescent="0.2">
      <c r="J273" s="54">
        <f t="shared" si="23"/>
        <v>266</v>
      </c>
      <c r="K273" s="55">
        <f t="shared" si="24"/>
        <v>2664.3540331884369</v>
      </c>
      <c r="L273" s="52">
        <f t="shared" si="25"/>
        <v>1867.0841627852876</v>
      </c>
      <c r="M273" s="52">
        <f t="shared" si="26"/>
        <v>797.2698704031493</v>
      </c>
      <c r="N273" s="52">
        <f t="shared" si="27"/>
        <v>393616.38743951177</v>
      </c>
      <c r="O273" s="52">
        <f t="shared" si="28"/>
        <v>210738.21461138787</v>
      </c>
    </row>
    <row r="274" spans="10:15" x14ac:dyDescent="0.2">
      <c r="J274" s="54">
        <f t="shared" si="23"/>
        <v>267</v>
      </c>
      <c r="K274" s="55">
        <f t="shared" si="24"/>
        <v>2664.3540331884369</v>
      </c>
      <c r="L274" s="52">
        <f t="shared" si="25"/>
        <v>1874.0857283957325</v>
      </c>
      <c r="M274" s="52">
        <f t="shared" si="26"/>
        <v>790.2683047927045</v>
      </c>
      <c r="N274" s="52">
        <f t="shared" si="27"/>
        <v>394406.65574430447</v>
      </c>
      <c r="O274" s="52">
        <f t="shared" si="28"/>
        <v>208864.12888299214</v>
      </c>
    </row>
    <row r="275" spans="10:15" x14ac:dyDescent="0.2">
      <c r="J275" s="54">
        <f t="shared" si="23"/>
        <v>268</v>
      </c>
      <c r="K275" s="55">
        <f t="shared" si="24"/>
        <v>2664.3540331884369</v>
      </c>
      <c r="L275" s="52">
        <f t="shared" si="25"/>
        <v>1881.1135498772164</v>
      </c>
      <c r="M275" s="52">
        <f t="shared" si="26"/>
        <v>783.24048331122049</v>
      </c>
      <c r="N275" s="52">
        <f t="shared" si="27"/>
        <v>395189.89622761571</v>
      </c>
      <c r="O275" s="52">
        <f t="shared" si="28"/>
        <v>206983.01533311492</v>
      </c>
    </row>
    <row r="276" spans="10:15" x14ac:dyDescent="0.2">
      <c r="J276" s="54">
        <f t="shared" si="23"/>
        <v>269</v>
      </c>
      <c r="K276" s="55">
        <f t="shared" si="24"/>
        <v>2664.3540331884369</v>
      </c>
      <c r="L276" s="52">
        <f t="shared" si="25"/>
        <v>1888.167725689256</v>
      </c>
      <c r="M276" s="52">
        <f t="shared" si="26"/>
        <v>776.18630749918088</v>
      </c>
      <c r="N276" s="52">
        <f t="shared" si="27"/>
        <v>395966.0825351149</v>
      </c>
      <c r="O276" s="52">
        <f t="shared" si="28"/>
        <v>205094.84760742568</v>
      </c>
    </row>
    <row r="277" spans="10:15" x14ac:dyDescent="0.2">
      <c r="J277" s="54">
        <f t="shared" si="23"/>
        <v>270</v>
      </c>
      <c r="K277" s="55">
        <f t="shared" si="24"/>
        <v>2664.3540331884369</v>
      </c>
      <c r="L277" s="52">
        <f t="shared" si="25"/>
        <v>1895.2483546605906</v>
      </c>
      <c r="M277" s="52">
        <f t="shared" si="26"/>
        <v>769.10567852784629</v>
      </c>
      <c r="N277" s="52">
        <f t="shared" si="27"/>
        <v>396735.18821364274</v>
      </c>
      <c r="O277" s="52">
        <f t="shared" si="28"/>
        <v>203199.5992527651</v>
      </c>
    </row>
    <row r="278" spans="10:15" x14ac:dyDescent="0.2">
      <c r="J278" s="54">
        <f t="shared" si="23"/>
        <v>271</v>
      </c>
      <c r="K278" s="55">
        <f t="shared" si="24"/>
        <v>2664.3540331884369</v>
      </c>
      <c r="L278" s="52">
        <f t="shared" si="25"/>
        <v>1902.3555359905679</v>
      </c>
      <c r="M278" s="52">
        <f t="shared" si="26"/>
        <v>761.99849719786903</v>
      </c>
      <c r="N278" s="52">
        <f t="shared" si="27"/>
        <v>397497.18671084061</v>
      </c>
      <c r="O278" s="52">
        <f t="shared" si="28"/>
        <v>201297.24371677454</v>
      </c>
    </row>
    <row r="279" spans="10:15" x14ac:dyDescent="0.2">
      <c r="J279" s="54">
        <f t="shared" si="23"/>
        <v>272</v>
      </c>
      <c r="K279" s="55">
        <f t="shared" si="24"/>
        <v>2664.3540331884369</v>
      </c>
      <c r="L279" s="52">
        <f t="shared" si="25"/>
        <v>1909.4893692505325</v>
      </c>
      <c r="M279" s="52">
        <f t="shared" si="26"/>
        <v>754.86466393790454</v>
      </c>
      <c r="N279" s="52">
        <f t="shared" si="27"/>
        <v>398252.0513747785</v>
      </c>
      <c r="O279" s="52">
        <f t="shared" si="28"/>
        <v>199387.75434752399</v>
      </c>
    </row>
    <row r="280" spans="10:15" x14ac:dyDescent="0.2">
      <c r="J280" s="54">
        <f t="shared" si="23"/>
        <v>273</v>
      </c>
      <c r="K280" s="55">
        <f t="shared" si="24"/>
        <v>2664.3540331884369</v>
      </c>
      <c r="L280" s="52">
        <f t="shared" si="25"/>
        <v>1916.6499543852219</v>
      </c>
      <c r="M280" s="52">
        <f t="shared" si="26"/>
        <v>747.704078803215</v>
      </c>
      <c r="N280" s="52">
        <f t="shared" si="27"/>
        <v>398999.75545358169</v>
      </c>
      <c r="O280" s="52">
        <f t="shared" si="28"/>
        <v>197471.10439313878</v>
      </c>
    </row>
    <row r="281" spans="10:15" x14ac:dyDescent="0.2">
      <c r="J281" s="54">
        <f t="shared" si="23"/>
        <v>274</v>
      </c>
      <c r="K281" s="55">
        <f t="shared" si="24"/>
        <v>2664.3540331884369</v>
      </c>
      <c r="L281" s="52">
        <f t="shared" si="25"/>
        <v>1923.8373917141666</v>
      </c>
      <c r="M281" s="52">
        <f t="shared" si="26"/>
        <v>740.51664147427039</v>
      </c>
      <c r="N281" s="52">
        <f t="shared" si="27"/>
        <v>399740.27209505596</v>
      </c>
      <c r="O281" s="52">
        <f t="shared" si="28"/>
        <v>195547.26700142463</v>
      </c>
    </row>
    <row r="282" spans="10:15" x14ac:dyDescent="0.2">
      <c r="J282" s="54">
        <f t="shared" si="23"/>
        <v>275</v>
      </c>
      <c r="K282" s="55">
        <f t="shared" si="24"/>
        <v>2664.3540331884369</v>
      </c>
      <c r="L282" s="52">
        <f t="shared" si="25"/>
        <v>1931.0517819330946</v>
      </c>
      <c r="M282" s="52">
        <f t="shared" si="26"/>
        <v>733.3022512553423</v>
      </c>
      <c r="N282" s="52">
        <f t="shared" si="27"/>
        <v>400473.57434631127</v>
      </c>
      <c r="O282" s="52">
        <f t="shared" si="28"/>
        <v>193616.21521949154</v>
      </c>
    </row>
    <row r="283" spans="10:15" x14ac:dyDescent="0.2">
      <c r="J283" s="54">
        <f t="shared" si="23"/>
        <v>276</v>
      </c>
      <c r="K283" s="55">
        <f t="shared" si="24"/>
        <v>2664.3540331884369</v>
      </c>
      <c r="L283" s="52">
        <f t="shared" si="25"/>
        <v>1938.2932261153437</v>
      </c>
      <c r="M283" s="52">
        <f t="shared" si="26"/>
        <v>726.0608070730932</v>
      </c>
      <c r="N283" s="52">
        <f t="shared" si="27"/>
        <v>401199.63515338436</v>
      </c>
      <c r="O283" s="52">
        <f t="shared" si="28"/>
        <v>191677.92199337619</v>
      </c>
    </row>
    <row r="284" spans="10:15" x14ac:dyDescent="0.2">
      <c r="J284" s="54">
        <f t="shared" si="23"/>
        <v>277</v>
      </c>
      <c r="K284" s="55">
        <f t="shared" si="24"/>
        <v>2664.3540331884369</v>
      </c>
      <c r="L284" s="52">
        <f t="shared" si="25"/>
        <v>1945.5618257132762</v>
      </c>
      <c r="M284" s="52">
        <f t="shared" si="26"/>
        <v>718.79220747516069</v>
      </c>
      <c r="N284" s="52">
        <f t="shared" si="27"/>
        <v>401918.42736085952</v>
      </c>
      <c r="O284" s="52">
        <f t="shared" si="28"/>
        <v>189732.3601676629</v>
      </c>
    </row>
    <row r="285" spans="10:15" x14ac:dyDescent="0.2">
      <c r="J285" s="54">
        <f t="shared" si="23"/>
        <v>278</v>
      </c>
      <c r="K285" s="55">
        <f t="shared" si="24"/>
        <v>2664.3540331884369</v>
      </c>
      <c r="L285" s="52">
        <f t="shared" si="25"/>
        <v>1952.8576825597011</v>
      </c>
      <c r="M285" s="52">
        <f t="shared" si="26"/>
        <v>711.49635062873585</v>
      </c>
      <c r="N285" s="52">
        <f t="shared" si="27"/>
        <v>402629.92371148826</v>
      </c>
      <c r="O285" s="52">
        <f t="shared" si="28"/>
        <v>187779.50248510321</v>
      </c>
    </row>
    <row r="286" spans="10:15" x14ac:dyDescent="0.2">
      <c r="J286" s="54">
        <f t="shared" si="23"/>
        <v>279</v>
      </c>
      <c r="K286" s="55">
        <f t="shared" si="24"/>
        <v>2664.3540331884369</v>
      </c>
      <c r="L286" s="52">
        <f t="shared" si="25"/>
        <v>1960.1808988692999</v>
      </c>
      <c r="M286" s="52">
        <f t="shared" si="26"/>
        <v>704.17313431913703</v>
      </c>
      <c r="N286" s="52">
        <f t="shared" si="27"/>
        <v>403334.09684580739</v>
      </c>
      <c r="O286" s="52">
        <f t="shared" si="28"/>
        <v>185819.32158623391</v>
      </c>
    </row>
    <row r="287" spans="10:15" x14ac:dyDescent="0.2">
      <c r="J287" s="54">
        <f t="shared" si="23"/>
        <v>280</v>
      </c>
      <c r="K287" s="55">
        <f t="shared" si="24"/>
        <v>2664.3540331884369</v>
      </c>
      <c r="L287" s="52">
        <f t="shared" si="25"/>
        <v>1967.5315772400597</v>
      </c>
      <c r="M287" s="52">
        <f t="shared" si="26"/>
        <v>696.82245594837718</v>
      </c>
      <c r="N287" s="52">
        <f t="shared" si="27"/>
        <v>404030.91930175578</v>
      </c>
      <c r="O287" s="52">
        <f t="shared" si="28"/>
        <v>183851.79000899385</v>
      </c>
    </row>
    <row r="288" spans="10:15" x14ac:dyDescent="0.2">
      <c r="J288" s="54">
        <f t="shared" si="23"/>
        <v>281</v>
      </c>
      <c r="K288" s="55">
        <f t="shared" si="24"/>
        <v>2664.3540331884369</v>
      </c>
      <c r="L288" s="52">
        <f t="shared" si="25"/>
        <v>1974.9098206547101</v>
      </c>
      <c r="M288" s="52">
        <f t="shared" si="26"/>
        <v>689.44421253372695</v>
      </c>
      <c r="N288" s="52">
        <f t="shared" si="27"/>
        <v>404720.36351428949</v>
      </c>
      <c r="O288" s="52">
        <f t="shared" si="28"/>
        <v>181876.88018833913</v>
      </c>
    </row>
    <row r="289" spans="10:15" x14ac:dyDescent="0.2">
      <c r="J289" s="54">
        <f t="shared" si="23"/>
        <v>282</v>
      </c>
      <c r="K289" s="55">
        <f t="shared" si="24"/>
        <v>2664.3540331884369</v>
      </c>
      <c r="L289" s="52">
        <f t="shared" si="25"/>
        <v>1982.3157324821652</v>
      </c>
      <c r="M289" s="52">
        <f t="shared" si="26"/>
        <v>682.03830070627168</v>
      </c>
      <c r="N289" s="52">
        <f t="shared" si="27"/>
        <v>405402.40181499574</v>
      </c>
      <c r="O289" s="52">
        <f t="shared" si="28"/>
        <v>179894.56445585698</v>
      </c>
    </row>
    <row r="290" spans="10:15" x14ac:dyDescent="0.2">
      <c r="J290" s="54">
        <f t="shared" si="23"/>
        <v>283</v>
      </c>
      <c r="K290" s="55">
        <f t="shared" si="24"/>
        <v>2664.3540331884369</v>
      </c>
      <c r="L290" s="52">
        <f t="shared" si="25"/>
        <v>1989.7494164789732</v>
      </c>
      <c r="M290" s="52">
        <f t="shared" si="26"/>
        <v>674.60461670946358</v>
      </c>
      <c r="N290" s="52">
        <f t="shared" si="27"/>
        <v>406077.0064317052</v>
      </c>
      <c r="O290" s="52">
        <f t="shared" si="28"/>
        <v>177904.81503937801</v>
      </c>
    </row>
    <row r="291" spans="10:15" x14ac:dyDescent="0.2">
      <c r="J291" s="54">
        <f t="shared" si="23"/>
        <v>284</v>
      </c>
      <c r="K291" s="55">
        <f t="shared" si="24"/>
        <v>2664.3540331884369</v>
      </c>
      <c r="L291" s="52">
        <f t="shared" si="25"/>
        <v>1997.2109767907696</v>
      </c>
      <c r="M291" s="52">
        <f t="shared" si="26"/>
        <v>667.14305639766746</v>
      </c>
      <c r="N291" s="52">
        <f t="shared" si="27"/>
        <v>406744.14948810288</v>
      </c>
      <c r="O291" s="52">
        <f t="shared" si="28"/>
        <v>175907.60406258723</v>
      </c>
    </row>
    <row r="292" spans="10:15" x14ac:dyDescent="0.2">
      <c r="J292" s="54">
        <f t="shared" si="23"/>
        <v>285</v>
      </c>
      <c r="K292" s="55">
        <f t="shared" si="24"/>
        <v>2664.3540331884369</v>
      </c>
      <c r="L292" s="52">
        <f t="shared" si="25"/>
        <v>2004.7005179537348</v>
      </c>
      <c r="M292" s="52">
        <f t="shared" si="26"/>
        <v>659.65351523470213</v>
      </c>
      <c r="N292" s="52">
        <f t="shared" si="27"/>
        <v>407403.80300333758</v>
      </c>
      <c r="O292" s="52">
        <f t="shared" si="28"/>
        <v>173902.9035446335</v>
      </c>
    </row>
    <row r="293" spans="10:15" x14ac:dyDescent="0.2">
      <c r="J293" s="54">
        <f t="shared" si="23"/>
        <v>286</v>
      </c>
      <c r="K293" s="55">
        <f t="shared" si="24"/>
        <v>2664.3540331884369</v>
      </c>
      <c r="L293" s="52">
        <f t="shared" si="25"/>
        <v>2012.2181448960614</v>
      </c>
      <c r="M293" s="52">
        <f t="shared" si="26"/>
        <v>652.13588829237563</v>
      </c>
      <c r="N293" s="52">
        <f t="shared" si="27"/>
        <v>408055.93889162998</v>
      </c>
      <c r="O293" s="52">
        <f t="shared" si="28"/>
        <v>171890.68539973744</v>
      </c>
    </row>
    <row r="294" spans="10:15" x14ac:dyDescent="0.2">
      <c r="J294" s="54">
        <f t="shared" ref="J294:J357" si="29">J293+1</f>
        <v>287</v>
      </c>
      <c r="K294" s="55">
        <f t="shared" si="24"/>
        <v>2664.3540331884369</v>
      </c>
      <c r="L294" s="52">
        <f t="shared" si="25"/>
        <v>2019.7639629394216</v>
      </c>
      <c r="M294" s="52">
        <f t="shared" si="26"/>
        <v>644.59007024901541</v>
      </c>
      <c r="N294" s="52">
        <f t="shared" si="27"/>
        <v>408700.52896187897</v>
      </c>
      <c r="O294" s="52">
        <f t="shared" si="28"/>
        <v>169870.92143679803</v>
      </c>
    </row>
    <row r="295" spans="10:15" x14ac:dyDescent="0.2">
      <c r="J295" s="54">
        <f t="shared" si="29"/>
        <v>288</v>
      </c>
      <c r="K295" s="55">
        <f t="shared" si="24"/>
        <v>2664.3540331884369</v>
      </c>
      <c r="L295" s="52">
        <f t="shared" si="25"/>
        <v>2027.3380778004444</v>
      </c>
      <c r="M295" s="52">
        <f t="shared" si="26"/>
        <v>637.01595538799256</v>
      </c>
      <c r="N295" s="52">
        <f t="shared" si="27"/>
        <v>409337.54491726693</v>
      </c>
      <c r="O295" s="52">
        <f t="shared" si="28"/>
        <v>167843.5833589976</v>
      </c>
    </row>
    <row r="296" spans="10:15" x14ac:dyDescent="0.2">
      <c r="J296" s="54">
        <f t="shared" si="29"/>
        <v>289</v>
      </c>
      <c r="K296" s="55">
        <f t="shared" si="24"/>
        <v>2664.3540331884369</v>
      </c>
      <c r="L296" s="52">
        <f t="shared" si="25"/>
        <v>2034.9405955921959</v>
      </c>
      <c r="M296" s="52">
        <f t="shared" si="26"/>
        <v>629.41343759624101</v>
      </c>
      <c r="N296" s="52">
        <f t="shared" si="27"/>
        <v>409966.95835486316</v>
      </c>
      <c r="O296" s="52">
        <f t="shared" si="28"/>
        <v>165808.6427634054</v>
      </c>
    </row>
    <row r="297" spans="10:15" x14ac:dyDescent="0.2">
      <c r="J297" s="54">
        <f t="shared" si="29"/>
        <v>290</v>
      </c>
      <c r="K297" s="55">
        <f t="shared" si="24"/>
        <v>2664.3540331884369</v>
      </c>
      <c r="L297" s="52">
        <f t="shared" si="25"/>
        <v>2042.5716228256667</v>
      </c>
      <c r="M297" s="52">
        <f t="shared" si="26"/>
        <v>621.78241036277018</v>
      </c>
      <c r="N297" s="52">
        <f t="shared" si="27"/>
        <v>410588.74076522596</v>
      </c>
      <c r="O297" s="52">
        <f t="shared" si="28"/>
        <v>163766.07114057973</v>
      </c>
    </row>
    <row r="298" spans="10:15" x14ac:dyDescent="0.2">
      <c r="J298" s="54">
        <f t="shared" si="29"/>
        <v>291</v>
      </c>
      <c r="K298" s="55">
        <f t="shared" si="24"/>
        <v>2664.3540331884369</v>
      </c>
      <c r="L298" s="52">
        <f t="shared" si="25"/>
        <v>2050.2312664112628</v>
      </c>
      <c r="M298" s="52">
        <f t="shared" si="26"/>
        <v>614.12276677717398</v>
      </c>
      <c r="N298" s="52">
        <f t="shared" si="27"/>
        <v>411202.86353200313</v>
      </c>
      <c r="O298" s="52">
        <f t="shared" si="28"/>
        <v>161715.83987416848</v>
      </c>
    </row>
    <row r="299" spans="10:15" x14ac:dyDescent="0.2">
      <c r="J299" s="54">
        <f t="shared" si="29"/>
        <v>292</v>
      </c>
      <c r="K299" s="55">
        <f t="shared" si="24"/>
        <v>2664.3540331884369</v>
      </c>
      <c r="L299" s="52">
        <f t="shared" si="25"/>
        <v>2057.9196336603054</v>
      </c>
      <c r="M299" s="52">
        <f t="shared" si="26"/>
        <v>606.43439952813173</v>
      </c>
      <c r="N299" s="52">
        <f t="shared" si="27"/>
        <v>411809.29793153127</v>
      </c>
      <c r="O299" s="52">
        <f t="shared" si="28"/>
        <v>159657.92024050816</v>
      </c>
    </row>
    <row r="300" spans="10:15" x14ac:dyDescent="0.2">
      <c r="J300" s="54">
        <f t="shared" si="29"/>
        <v>293</v>
      </c>
      <c r="K300" s="55">
        <f t="shared" si="24"/>
        <v>2664.3540331884369</v>
      </c>
      <c r="L300" s="52">
        <f t="shared" si="25"/>
        <v>2065.6368322865314</v>
      </c>
      <c r="M300" s="52">
        <f t="shared" si="26"/>
        <v>598.71720090190558</v>
      </c>
      <c r="N300" s="52">
        <f t="shared" si="27"/>
        <v>412408.01513243315</v>
      </c>
      <c r="O300" s="52">
        <f t="shared" si="28"/>
        <v>157592.28340822161</v>
      </c>
    </row>
    <row r="301" spans="10:15" x14ac:dyDescent="0.2">
      <c r="J301" s="54">
        <f t="shared" si="29"/>
        <v>294</v>
      </c>
      <c r="K301" s="55">
        <f t="shared" si="24"/>
        <v>2664.3540331884369</v>
      </c>
      <c r="L301" s="52">
        <f t="shared" si="25"/>
        <v>2073.3829704076061</v>
      </c>
      <c r="M301" s="52">
        <f t="shared" si="26"/>
        <v>590.97106278083106</v>
      </c>
      <c r="N301" s="52">
        <f t="shared" si="27"/>
        <v>412998.98619521398</v>
      </c>
      <c r="O301" s="52">
        <f t="shared" si="28"/>
        <v>155518.90043781401</v>
      </c>
    </row>
    <row r="302" spans="10:15" x14ac:dyDescent="0.2">
      <c r="J302" s="54">
        <f t="shared" si="29"/>
        <v>295</v>
      </c>
      <c r="K302" s="55">
        <f t="shared" si="24"/>
        <v>2664.3540331884369</v>
      </c>
      <c r="L302" s="52">
        <f t="shared" si="25"/>
        <v>2081.1581565466345</v>
      </c>
      <c r="M302" s="52">
        <f t="shared" si="26"/>
        <v>583.19587664180256</v>
      </c>
      <c r="N302" s="52">
        <f t="shared" si="27"/>
        <v>413582.18207185576</v>
      </c>
      <c r="O302" s="52">
        <f t="shared" si="28"/>
        <v>153437.74228126736</v>
      </c>
    </row>
    <row r="303" spans="10:15" x14ac:dyDescent="0.2">
      <c r="J303" s="54">
        <f t="shared" si="29"/>
        <v>296</v>
      </c>
      <c r="K303" s="55">
        <f t="shared" si="24"/>
        <v>2664.3540331884369</v>
      </c>
      <c r="L303" s="52">
        <f t="shared" si="25"/>
        <v>2088.9624996336843</v>
      </c>
      <c r="M303" s="52">
        <f t="shared" si="26"/>
        <v>575.39153355475253</v>
      </c>
      <c r="N303" s="52">
        <f t="shared" si="27"/>
        <v>414157.57360541052</v>
      </c>
      <c r="O303" s="52">
        <f t="shared" si="28"/>
        <v>151348.77978163367</v>
      </c>
    </row>
    <row r="304" spans="10:15" x14ac:dyDescent="0.2">
      <c r="J304" s="54">
        <f t="shared" si="29"/>
        <v>297</v>
      </c>
      <c r="K304" s="55">
        <f t="shared" si="24"/>
        <v>2664.3540331884369</v>
      </c>
      <c r="L304" s="52">
        <f t="shared" si="25"/>
        <v>2096.7961090073104</v>
      </c>
      <c r="M304" s="52">
        <f t="shared" si="26"/>
        <v>567.55792418112628</v>
      </c>
      <c r="N304" s="52">
        <f t="shared" si="27"/>
        <v>414725.13152959163</v>
      </c>
      <c r="O304" s="52">
        <f t="shared" si="28"/>
        <v>149251.98367262635</v>
      </c>
    </row>
    <row r="305" spans="10:15" x14ac:dyDescent="0.2">
      <c r="J305" s="54">
        <f t="shared" si="29"/>
        <v>298</v>
      </c>
      <c r="K305" s="55">
        <f t="shared" si="24"/>
        <v>2664.3540331884369</v>
      </c>
      <c r="L305" s="52">
        <f t="shared" si="25"/>
        <v>2104.659094416088</v>
      </c>
      <c r="M305" s="52">
        <f t="shared" si="26"/>
        <v>559.69493877234879</v>
      </c>
      <c r="N305" s="52">
        <f t="shared" si="27"/>
        <v>415284.82646836399</v>
      </c>
      <c r="O305" s="52">
        <f t="shared" si="28"/>
        <v>147147.32457821025</v>
      </c>
    </row>
    <row r="306" spans="10:15" x14ac:dyDescent="0.2">
      <c r="J306" s="54">
        <f t="shared" si="29"/>
        <v>299</v>
      </c>
      <c r="K306" s="55">
        <f t="shared" si="24"/>
        <v>2664.3540331884369</v>
      </c>
      <c r="L306" s="52">
        <f t="shared" si="25"/>
        <v>2112.5515660201486</v>
      </c>
      <c r="M306" s="52">
        <f t="shared" si="26"/>
        <v>551.80246716828844</v>
      </c>
      <c r="N306" s="52">
        <f t="shared" si="27"/>
        <v>415836.6289355323</v>
      </c>
      <c r="O306" s="52">
        <f t="shared" si="28"/>
        <v>145034.7730121901</v>
      </c>
    </row>
    <row r="307" spans="10:15" x14ac:dyDescent="0.2">
      <c r="J307" s="54">
        <f t="shared" si="29"/>
        <v>300</v>
      </c>
      <c r="K307" s="55">
        <f t="shared" si="24"/>
        <v>2664.3540331884369</v>
      </c>
      <c r="L307" s="52">
        <f t="shared" si="25"/>
        <v>2120.4736343927243</v>
      </c>
      <c r="M307" s="52">
        <f t="shared" si="26"/>
        <v>543.88039879571284</v>
      </c>
      <c r="N307" s="52">
        <f t="shared" si="27"/>
        <v>416380.509334328</v>
      </c>
      <c r="O307" s="52">
        <f t="shared" si="28"/>
        <v>142914.29937779738</v>
      </c>
    </row>
    <row r="308" spans="10:15" x14ac:dyDescent="0.2">
      <c r="J308" s="54">
        <f t="shared" si="29"/>
        <v>301</v>
      </c>
      <c r="K308" s="55">
        <f t="shared" si="24"/>
        <v>2664.3540331884369</v>
      </c>
      <c r="L308" s="52">
        <f t="shared" si="25"/>
        <v>2128.4254105216969</v>
      </c>
      <c r="M308" s="52">
        <f t="shared" si="26"/>
        <v>535.92862266674013</v>
      </c>
      <c r="N308" s="52">
        <f t="shared" si="27"/>
        <v>416916.43795699475</v>
      </c>
      <c r="O308" s="52">
        <f t="shared" si="28"/>
        <v>140785.87396727566</v>
      </c>
    </row>
    <row r="309" spans="10:15" x14ac:dyDescent="0.2">
      <c r="J309" s="54">
        <f t="shared" si="29"/>
        <v>302</v>
      </c>
      <c r="K309" s="55">
        <f t="shared" si="24"/>
        <v>2664.3540331884369</v>
      </c>
      <c r="L309" s="52">
        <f t="shared" si="25"/>
        <v>2136.4070058111533</v>
      </c>
      <c r="M309" s="52">
        <f t="shared" si="26"/>
        <v>527.94702737728369</v>
      </c>
      <c r="N309" s="52">
        <f t="shared" si="27"/>
        <v>417444.38498437201</v>
      </c>
      <c r="O309" s="52">
        <f t="shared" si="28"/>
        <v>138649.46696146452</v>
      </c>
    </row>
    <row r="310" spans="10:15" x14ac:dyDescent="0.2">
      <c r="J310" s="54">
        <f t="shared" si="29"/>
        <v>303</v>
      </c>
      <c r="K310" s="55">
        <f t="shared" si="24"/>
        <v>2664.3540331884369</v>
      </c>
      <c r="L310" s="52">
        <f t="shared" si="25"/>
        <v>2144.4185320829447</v>
      </c>
      <c r="M310" s="52">
        <f t="shared" si="26"/>
        <v>519.93550110549199</v>
      </c>
      <c r="N310" s="52">
        <f t="shared" si="27"/>
        <v>417964.32048547751</v>
      </c>
      <c r="O310" s="52">
        <f t="shared" si="28"/>
        <v>136505.04842938157</v>
      </c>
    </row>
    <row r="311" spans="10:15" x14ac:dyDescent="0.2">
      <c r="J311" s="54">
        <f t="shared" si="29"/>
        <v>304</v>
      </c>
      <c r="K311" s="55">
        <f t="shared" si="24"/>
        <v>2664.3540331884369</v>
      </c>
      <c r="L311" s="52">
        <f t="shared" si="25"/>
        <v>2152.4601015782559</v>
      </c>
      <c r="M311" s="52">
        <f t="shared" si="26"/>
        <v>511.89393161018086</v>
      </c>
      <c r="N311" s="52">
        <f t="shared" si="27"/>
        <v>418476.21441708767</v>
      </c>
      <c r="O311" s="52">
        <f t="shared" si="28"/>
        <v>134352.5883278033</v>
      </c>
    </row>
    <row r="312" spans="10:15" x14ac:dyDescent="0.2">
      <c r="J312" s="54">
        <f t="shared" si="29"/>
        <v>305</v>
      </c>
      <c r="K312" s="55">
        <f t="shared" si="24"/>
        <v>2664.3540331884369</v>
      </c>
      <c r="L312" s="52">
        <f t="shared" si="25"/>
        <v>2160.5318269591744</v>
      </c>
      <c r="M312" s="52">
        <f t="shared" si="26"/>
        <v>503.82220622926235</v>
      </c>
      <c r="N312" s="52">
        <f t="shared" si="27"/>
        <v>418980.03662331693</v>
      </c>
      <c r="O312" s="52">
        <f t="shared" si="28"/>
        <v>132192.05650084413</v>
      </c>
    </row>
    <row r="313" spans="10:15" x14ac:dyDescent="0.2">
      <c r="J313" s="54">
        <f t="shared" si="29"/>
        <v>306</v>
      </c>
      <c r="K313" s="55">
        <f t="shared" si="24"/>
        <v>2664.3540331884369</v>
      </c>
      <c r="L313" s="52">
        <f t="shared" si="25"/>
        <v>2168.6338213102713</v>
      </c>
      <c r="M313" s="52">
        <f t="shared" si="26"/>
        <v>495.72021187816546</v>
      </c>
      <c r="N313" s="52">
        <f t="shared" si="27"/>
        <v>419475.75683519512</v>
      </c>
      <c r="O313" s="52">
        <f t="shared" si="28"/>
        <v>130023.42267953386</v>
      </c>
    </row>
    <row r="314" spans="10:15" x14ac:dyDescent="0.2">
      <c r="J314" s="54">
        <f t="shared" si="29"/>
        <v>307</v>
      </c>
      <c r="K314" s="55">
        <f t="shared" si="24"/>
        <v>2664.3540331884369</v>
      </c>
      <c r="L314" s="52">
        <f t="shared" si="25"/>
        <v>2176.7661981401848</v>
      </c>
      <c r="M314" s="52">
        <f t="shared" si="26"/>
        <v>487.58783504825197</v>
      </c>
      <c r="N314" s="52">
        <f t="shared" si="27"/>
        <v>419963.34467024339</v>
      </c>
      <c r="O314" s="52">
        <f t="shared" si="28"/>
        <v>127846.65648139367</v>
      </c>
    </row>
    <row r="315" spans="10:15" x14ac:dyDescent="0.2">
      <c r="J315" s="54">
        <f t="shared" si="29"/>
        <v>308</v>
      </c>
      <c r="K315" s="55">
        <f t="shared" si="24"/>
        <v>2664.3540331884369</v>
      </c>
      <c r="L315" s="52">
        <f t="shared" si="25"/>
        <v>2184.9290713832106</v>
      </c>
      <c r="M315" s="52">
        <f t="shared" si="26"/>
        <v>479.42496180522625</v>
      </c>
      <c r="N315" s="52">
        <f t="shared" si="27"/>
        <v>420442.76963204861</v>
      </c>
      <c r="O315" s="52">
        <f t="shared" si="28"/>
        <v>125661.72741001046</v>
      </c>
    </row>
    <row r="316" spans="10:15" x14ac:dyDescent="0.2">
      <c r="J316" s="54">
        <f t="shared" si="29"/>
        <v>309</v>
      </c>
      <c r="K316" s="55">
        <f t="shared" si="24"/>
        <v>2664.3540331884369</v>
      </c>
      <c r="L316" s="52">
        <f t="shared" si="25"/>
        <v>2193.1225554008979</v>
      </c>
      <c r="M316" s="52">
        <f t="shared" si="26"/>
        <v>471.23147778753918</v>
      </c>
      <c r="N316" s="52">
        <f t="shared" si="27"/>
        <v>420914.00110983616</v>
      </c>
      <c r="O316" s="52">
        <f t="shared" si="28"/>
        <v>123468.60485460956</v>
      </c>
    </row>
    <row r="317" spans="10:15" x14ac:dyDescent="0.2">
      <c r="J317" s="54">
        <f t="shared" si="29"/>
        <v>310</v>
      </c>
      <c r="K317" s="55">
        <f t="shared" si="24"/>
        <v>2664.3540331884369</v>
      </c>
      <c r="L317" s="52">
        <f t="shared" si="25"/>
        <v>2201.3467649836512</v>
      </c>
      <c r="M317" s="52">
        <f t="shared" si="26"/>
        <v>463.00726820478582</v>
      </c>
      <c r="N317" s="52">
        <f t="shared" si="27"/>
        <v>421377.00837804092</v>
      </c>
      <c r="O317" s="52">
        <f t="shared" si="28"/>
        <v>121267.2580896259</v>
      </c>
    </row>
    <row r="318" spans="10:15" x14ac:dyDescent="0.2">
      <c r="J318" s="54">
        <f t="shared" si="29"/>
        <v>311</v>
      </c>
      <c r="K318" s="55">
        <f t="shared" si="24"/>
        <v>2664.3540331884369</v>
      </c>
      <c r="L318" s="52">
        <f t="shared" si="25"/>
        <v>2209.6018153523396</v>
      </c>
      <c r="M318" s="52">
        <f t="shared" si="26"/>
        <v>454.75221783609715</v>
      </c>
      <c r="N318" s="52">
        <f t="shared" si="27"/>
        <v>421831.76059587701</v>
      </c>
      <c r="O318" s="52">
        <f t="shared" si="28"/>
        <v>119057.65627427357</v>
      </c>
    </row>
    <row r="319" spans="10:15" x14ac:dyDescent="0.2">
      <c r="J319" s="54">
        <f t="shared" si="29"/>
        <v>312</v>
      </c>
      <c r="K319" s="55">
        <f t="shared" si="24"/>
        <v>2664.3540331884369</v>
      </c>
      <c r="L319" s="52">
        <f t="shared" si="25"/>
        <v>2217.8878221599111</v>
      </c>
      <c r="M319" s="52">
        <f t="shared" si="26"/>
        <v>446.46621102852589</v>
      </c>
      <c r="N319" s="52">
        <f t="shared" si="27"/>
        <v>422278.22680690553</v>
      </c>
      <c r="O319" s="52">
        <f t="shared" si="28"/>
        <v>116839.76845211365</v>
      </c>
    </row>
    <row r="320" spans="10:15" x14ac:dyDescent="0.2">
      <c r="J320" s="54">
        <f t="shared" si="29"/>
        <v>313</v>
      </c>
      <c r="K320" s="55">
        <f t="shared" si="24"/>
        <v>2664.3540331884369</v>
      </c>
      <c r="L320" s="52">
        <f t="shared" si="25"/>
        <v>2226.2049014930108</v>
      </c>
      <c r="M320" s="52">
        <f t="shared" si="26"/>
        <v>438.14913169542621</v>
      </c>
      <c r="N320" s="52">
        <f t="shared" si="27"/>
        <v>422716.37593860098</v>
      </c>
      <c r="O320" s="52">
        <f t="shared" si="28"/>
        <v>114613.56355062065</v>
      </c>
    </row>
    <row r="321" spans="10:15" x14ac:dyDescent="0.2">
      <c r="J321" s="54">
        <f t="shared" si="29"/>
        <v>314</v>
      </c>
      <c r="K321" s="55">
        <f t="shared" si="24"/>
        <v>2664.3540331884369</v>
      </c>
      <c r="L321" s="52">
        <f t="shared" si="25"/>
        <v>2234.5531698736095</v>
      </c>
      <c r="M321" s="52">
        <f t="shared" si="26"/>
        <v>429.80086331482738</v>
      </c>
      <c r="N321" s="52">
        <f t="shared" si="27"/>
        <v>423146.1768019158</v>
      </c>
      <c r="O321" s="52">
        <f t="shared" si="28"/>
        <v>112379.01038074703</v>
      </c>
    </row>
    <row r="322" spans="10:15" x14ac:dyDescent="0.2">
      <c r="J322" s="54">
        <f t="shared" si="29"/>
        <v>315</v>
      </c>
      <c r="K322" s="55">
        <f t="shared" si="24"/>
        <v>2664.3540331884369</v>
      </c>
      <c r="L322" s="52">
        <f t="shared" si="25"/>
        <v>2242.9327442606354</v>
      </c>
      <c r="M322" s="52">
        <f t="shared" si="26"/>
        <v>421.42128892780136</v>
      </c>
      <c r="N322" s="52">
        <f t="shared" si="27"/>
        <v>423567.59809084359</v>
      </c>
      <c r="O322" s="52">
        <f t="shared" si="28"/>
        <v>110136.0776364864</v>
      </c>
    </row>
    <row r="323" spans="10:15" x14ac:dyDescent="0.2">
      <c r="J323" s="54">
        <f t="shared" si="29"/>
        <v>316</v>
      </c>
      <c r="K323" s="55">
        <f t="shared" si="24"/>
        <v>2664.3540331884369</v>
      </c>
      <c r="L323" s="52">
        <f t="shared" si="25"/>
        <v>2251.3437420516129</v>
      </c>
      <c r="M323" s="52">
        <f t="shared" si="26"/>
        <v>413.01029113682398</v>
      </c>
      <c r="N323" s="52">
        <f t="shared" si="27"/>
        <v>423980.60838198039</v>
      </c>
      <c r="O323" s="52">
        <f t="shared" si="28"/>
        <v>107884.73389443479</v>
      </c>
    </row>
    <row r="324" spans="10:15" x14ac:dyDescent="0.2">
      <c r="J324" s="54">
        <f t="shared" si="29"/>
        <v>317</v>
      </c>
      <c r="K324" s="55">
        <f t="shared" si="24"/>
        <v>2664.3540331884369</v>
      </c>
      <c r="L324" s="52">
        <f t="shared" si="25"/>
        <v>2259.7862810843067</v>
      </c>
      <c r="M324" s="52">
        <f t="shared" si="26"/>
        <v>404.56775210413042</v>
      </c>
      <c r="N324" s="52">
        <f t="shared" si="27"/>
        <v>424385.17613408453</v>
      </c>
      <c r="O324" s="52">
        <f t="shared" si="28"/>
        <v>105624.94761335048</v>
      </c>
    </row>
    <row r="325" spans="10:15" x14ac:dyDescent="0.2">
      <c r="J325" s="54">
        <f t="shared" si="29"/>
        <v>318</v>
      </c>
      <c r="K325" s="55">
        <f t="shared" si="24"/>
        <v>2664.3540331884369</v>
      </c>
      <c r="L325" s="52">
        <f t="shared" si="25"/>
        <v>2268.2604796383725</v>
      </c>
      <c r="M325" s="52">
        <f t="shared" si="26"/>
        <v>396.09355355006426</v>
      </c>
      <c r="N325" s="52">
        <f t="shared" si="27"/>
        <v>424781.2696876346</v>
      </c>
      <c r="O325" s="52">
        <f t="shared" si="28"/>
        <v>103356.68713371211</v>
      </c>
    </row>
    <row r="326" spans="10:15" x14ac:dyDescent="0.2">
      <c r="J326" s="54">
        <f t="shared" si="29"/>
        <v>319</v>
      </c>
      <c r="K326" s="55">
        <f t="shared" si="24"/>
        <v>2664.3540331884369</v>
      </c>
      <c r="L326" s="52">
        <f t="shared" si="25"/>
        <v>2276.7664564370166</v>
      </c>
      <c r="M326" s="52">
        <f t="shared" si="26"/>
        <v>387.58757675142039</v>
      </c>
      <c r="N326" s="52">
        <f t="shared" si="27"/>
        <v>425168.85726438602</v>
      </c>
      <c r="O326" s="52">
        <f t="shared" si="28"/>
        <v>101079.92067727509</v>
      </c>
    </row>
    <row r="327" spans="10:15" x14ac:dyDescent="0.2">
      <c r="J327" s="54">
        <f t="shared" si="29"/>
        <v>320</v>
      </c>
      <c r="K327" s="55">
        <f t="shared" si="24"/>
        <v>2664.3540331884369</v>
      </c>
      <c r="L327" s="52">
        <f t="shared" si="25"/>
        <v>2285.3043306486552</v>
      </c>
      <c r="M327" s="52">
        <f t="shared" si="26"/>
        <v>379.04970253978161</v>
      </c>
      <c r="N327" s="52">
        <f t="shared" si="27"/>
        <v>425547.90696692583</v>
      </c>
      <c r="O327" s="52">
        <f t="shared" si="28"/>
        <v>98794.616346626441</v>
      </c>
    </row>
    <row r="328" spans="10:15" x14ac:dyDescent="0.2">
      <c r="J328" s="54">
        <f t="shared" si="29"/>
        <v>321</v>
      </c>
      <c r="K328" s="55">
        <f t="shared" ref="K328:K391" si="30">IF(($C$9+1&gt;J328), $C$12, 0)</f>
        <v>2664.3540331884369</v>
      </c>
      <c r="L328" s="52">
        <f t="shared" ref="L328:L391" si="31">K328-M328</f>
        <v>2293.8742218885877</v>
      </c>
      <c r="M328" s="52">
        <f t="shared" ref="M328:M391" si="32">O327*$C$10</f>
        <v>370.47981129984913</v>
      </c>
      <c r="N328" s="52">
        <f t="shared" ref="N328:N391" si="33">N327+M328</f>
        <v>425918.38677822566</v>
      </c>
      <c r="O328" s="52">
        <f t="shared" ref="O328:O391" si="34">O327-L328</f>
        <v>96500.742124737852</v>
      </c>
    </row>
    <row r="329" spans="10:15" x14ac:dyDescent="0.2">
      <c r="J329" s="54">
        <f t="shared" si="29"/>
        <v>322</v>
      </c>
      <c r="K329" s="55">
        <f t="shared" si="30"/>
        <v>2664.3540331884369</v>
      </c>
      <c r="L329" s="52">
        <f t="shared" si="31"/>
        <v>2302.47625022067</v>
      </c>
      <c r="M329" s="52">
        <f t="shared" si="32"/>
        <v>361.8777829677669</v>
      </c>
      <c r="N329" s="52">
        <f t="shared" si="33"/>
        <v>426280.26456119341</v>
      </c>
      <c r="O329" s="52">
        <f t="shared" si="34"/>
        <v>94198.265874517179</v>
      </c>
    </row>
    <row r="330" spans="10:15" x14ac:dyDescent="0.2">
      <c r="J330" s="54">
        <f t="shared" si="29"/>
        <v>323</v>
      </c>
      <c r="K330" s="55">
        <f t="shared" si="30"/>
        <v>2664.3540331884369</v>
      </c>
      <c r="L330" s="52">
        <f t="shared" si="31"/>
        <v>2311.1105361589975</v>
      </c>
      <c r="M330" s="52">
        <f t="shared" si="32"/>
        <v>353.24349702943942</v>
      </c>
      <c r="N330" s="52">
        <f t="shared" si="33"/>
        <v>426633.50805822283</v>
      </c>
      <c r="O330" s="52">
        <f t="shared" si="34"/>
        <v>91887.155338358178</v>
      </c>
    </row>
    <row r="331" spans="10:15" x14ac:dyDescent="0.2">
      <c r="J331" s="54">
        <f t="shared" si="29"/>
        <v>324</v>
      </c>
      <c r="K331" s="55">
        <f t="shared" si="30"/>
        <v>2664.3540331884369</v>
      </c>
      <c r="L331" s="52">
        <f t="shared" si="31"/>
        <v>2319.7772006695936</v>
      </c>
      <c r="M331" s="52">
        <f t="shared" si="32"/>
        <v>344.57683251884316</v>
      </c>
      <c r="N331" s="52">
        <f t="shared" si="33"/>
        <v>426978.08489074168</v>
      </c>
      <c r="O331" s="52">
        <f t="shared" si="34"/>
        <v>89567.378137688589</v>
      </c>
    </row>
    <row r="332" spans="10:15" x14ac:dyDescent="0.2">
      <c r="J332" s="54">
        <f t="shared" si="29"/>
        <v>325</v>
      </c>
      <c r="K332" s="55">
        <f t="shared" si="30"/>
        <v>2664.3540331884369</v>
      </c>
      <c r="L332" s="52">
        <f t="shared" si="31"/>
        <v>2328.4763651721046</v>
      </c>
      <c r="M332" s="52">
        <f t="shared" si="32"/>
        <v>335.87766801633222</v>
      </c>
      <c r="N332" s="52">
        <f t="shared" si="33"/>
        <v>427313.96255875804</v>
      </c>
      <c r="O332" s="52">
        <f t="shared" si="34"/>
        <v>87238.901772516489</v>
      </c>
    </row>
    <row r="333" spans="10:15" x14ac:dyDescent="0.2">
      <c r="J333" s="54">
        <f t="shared" si="29"/>
        <v>326</v>
      </c>
      <c r="K333" s="55">
        <f t="shared" si="30"/>
        <v>2664.3540331884369</v>
      </c>
      <c r="L333" s="52">
        <f t="shared" si="31"/>
        <v>2337.2081515415002</v>
      </c>
      <c r="M333" s="52">
        <f t="shared" si="32"/>
        <v>327.1458816469368</v>
      </c>
      <c r="N333" s="52">
        <f t="shared" si="33"/>
        <v>427641.10844040499</v>
      </c>
      <c r="O333" s="52">
        <f t="shared" si="34"/>
        <v>84901.693620974984</v>
      </c>
    </row>
    <row r="334" spans="10:15" x14ac:dyDescent="0.2">
      <c r="J334" s="54">
        <f t="shared" si="29"/>
        <v>327</v>
      </c>
      <c r="K334" s="55">
        <f t="shared" si="30"/>
        <v>2664.3540331884369</v>
      </c>
      <c r="L334" s="52">
        <f t="shared" si="31"/>
        <v>2345.9726821097806</v>
      </c>
      <c r="M334" s="52">
        <f t="shared" si="32"/>
        <v>318.38135107865617</v>
      </c>
      <c r="N334" s="52">
        <f t="shared" si="33"/>
        <v>427959.48979148362</v>
      </c>
      <c r="O334" s="52">
        <f t="shared" si="34"/>
        <v>82555.720938865197</v>
      </c>
    </row>
    <row r="335" spans="10:15" x14ac:dyDescent="0.2">
      <c r="J335" s="54">
        <f t="shared" si="29"/>
        <v>328</v>
      </c>
      <c r="K335" s="55">
        <f t="shared" si="30"/>
        <v>2664.3540331884369</v>
      </c>
      <c r="L335" s="52">
        <f t="shared" si="31"/>
        <v>2354.7700796676922</v>
      </c>
      <c r="M335" s="52">
        <f t="shared" si="32"/>
        <v>309.5839535207445</v>
      </c>
      <c r="N335" s="52">
        <f t="shared" si="33"/>
        <v>428269.07374500437</v>
      </c>
      <c r="O335" s="52">
        <f t="shared" si="34"/>
        <v>80200.950859197503</v>
      </c>
    </row>
    <row r="336" spans="10:15" x14ac:dyDescent="0.2">
      <c r="J336" s="54">
        <f t="shared" si="29"/>
        <v>329</v>
      </c>
      <c r="K336" s="55">
        <f t="shared" si="30"/>
        <v>2664.3540331884369</v>
      </c>
      <c r="L336" s="52">
        <f t="shared" si="31"/>
        <v>2363.6004674664464</v>
      </c>
      <c r="M336" s="52">
        <f t="shared" si="32"/>
        <v>300.75356572199064</v>
      </c>
      <c r="N336" s="52">
        <f t="shared" si="33"/>
        <v>428569.82731072634</v>
      </c>
      <c r="O336" s="52">
        <f t="shared" si="34"/>
        <v>77837.350391731059</v>
      </c>
    </row>
    <row r="337" spans="10:15" x14ac:dyDescent="0.2">
      <c r="J337" s="54">
        <f t="shared" si="29"/>
        <v>330</v>
      </c>
      <c r="K337" s="55">
        <f t="shared" si="30"/>
        <v>2664.3540331884369</v>
      </c>
      <c r="L337" s="52">
        <f t="shared" si="31"/>
        <v>2372.4639692194455</v>
      </c>
      <c r="M337" s="52">
        <f t="shared" si="32"/>
        <v>291.89006396899146</v>
      </c>
      <c r="N337" s="52">
        <f t="shared" si="33"/>
        <v>428861.71737469535</v>
      </c>
      <c r="O337" s="52">
        <f t="shared" si="34"/>
        <v>75464.886422511612</v>
      </c>
    </row>
    <row r="338" spans="10:15" x14ac:dyDescent="0.2">
      <c r="J338" s="54">
        <f t="shared" si="29"/>
        <v>331</v>
      </c>
      <c r="K338" s="55">
        <f t="shared" si="30"/>
        <v>2664.3540331884369</v>
      </c>
      <c r="L338" s="52">
        <f t="shared" si="31"/>
        <v>2381.3607091040185</v>
      </c>
      <c r="M338" s="52">
        <f t="shared" si="32"/>
        <v>282.99332408441853</v>
      </c>
      <c r="N338" s="52">
        <f t="shared" si="33"/>
        <v>429144.71069877979</v>
      </c>
      <c r="O338" s="52">
        <f t="shared" si="34"/>
        <v>73083.525713407595</v>
      </c>
    </row>
    <row r="339" spans="10:15" x14ac:dyDescent="0.2">
      <c r="J339" s="54">
        <f t="shared" si="29"/>
        <v>332</v>
      </c>
      <c r="K339" s="55">
        <f t="shared" si="30"/>
        <v>2664.3540331884369</v>
      </c>
      <c r="L339" s="52">
        <f t="shared" si="31"/>
        <v>2390.2908117631587</v>
      </c>
      <c r="M339" s="52">
        <f t="shared" si="32"/>
        <v>274.06322142527847</v>
      </c>
      <c r="N339" s="52">
        <f t="shared" si="33"/>
        <v>429418.77392020507</v>
      </c>
      <c r="O339" s="52">
        <f t="shared" si="34"/>
        <v>70693.234901644435</v>
      </c>
    </row>
    <row r="340" spans="10:15" x14ac:dyDescent="0.2">
      <c r="J340" s="54">
        <f t="shared" si="29"/>
        <v>333</v>
      </c>
      <c r="K340" s="55">
        <f t="shared" si="30"/>
        <v>2664.3540331884369</v>
      </c>
      <c r="L340" s="52">
        <f t="shared" si="31"/>
        <v>2399.2544023072705</v>
      </c>
      <c r="M340" s="52">
        <f t="shared" si="32"/>
        <v>265.0996308811666</v>
      </c>
      <c r="N340" s="52">
        <f t="shared" si="33"/>
        <v>429683.87355108623</v>
      </c>
      <c r="O340" s="52">
        <f t="shared" si="34"/>
        <v>68293.980499337165</v>
      </c>
    </row>
    <row r="341" spans="10:15" x14ac:dyDescent="0.2">
      <c r="J341" s="54">
        <f t="shared" si="29"/>
        <v>334</v>
      </c>
      <c r="K341" s="55">
        <f t="shared" si="30"/>
        <v>2664.3540331884369</v>
      </c>
      <c r="L341" s="52">
        <f t="shared" si="31"/>
        <v>2408.2516063159228</v>
      </c>
      <c r="M341" s="52">
        <f t="shared" si="32"/>
        <v>256.10242687251434</v>
      </c>
      <c r="N341" s="52">
        <f t="shared" si="33"/>
        <v>429939.97597795876</v>
      </c>
      <c r="O341" s="52">
        <f t="shared" si="34"/>
        <v>65885.728893021238</v>
      </c>
    </row>
    <row r="342" spans="10:15" x14ac:dyDescent="0.2">
      <c r="J342" s="54">
        <f t="shared" si="29"/>
        <v>335</v>
      </c>
      <c r="K342" s="55">
        <f t="shared" si="30"/>
        <v>2664.3540331884369</v>
      </c>
      <c r="L342" s="52">
        <f t="shared" si="31"/>
        <v>2417.2825498396073</v>
      </c>
      <c r="M342" s="52">
        <f t="shared" si="32"/>
        <v>247.07148334882964</v>
      </c>
      <c r="N342" s="52">
        <f t="shared" si="33"/>
        <v>430187.04746130761</v>
      </c>
      <c r="O342" s="52">
        <f t="shared" si="34"/>
        <v>63468.446343181633</v>
      </c>
    </row>
    <row r="343" spans="10:15" x14ac:dyDescent="0.2">
      <c r="J343" s="54">
        <f t="shared" si="29"/>
        <v>336</v>
      </c>
      <c r="K343" s="55">
        <f t="shared" si="30"/>
        <v>2664.3540331884369</v>
      </c>
      <c r="L343" s="52">
        <f t="shared" si="31"/>
        <v>2426.3473594015059</v>
      </c>
      <c r="M343" s="52">
        <f t="shared" si="32"/>
        <v>238.00667378693112</v>
      </c>
      <c r="N343" s="52">
        <f t="shared" si="33"/>
        <v>430425.05413509451</v>
      </c>
      <c r="O343" s="52">
        <f t="shared" si="34"/>
        <v>61042.098983780124</v>
      </c>
    </row>
    <row r="344" spans="10:15" x14ac:dyDescent="0.2">
      <c r="J344" s="54">
        <f t="shared" si="29"/>
        <v>337</v>
      </c>
      <c r="K344" s="55">
        <f t="shared" si="30"/>
        <v>2664.3540331884369</v>
      </c>
      <c r="L344" s="52">
        <f t="shared" si="31"/>
        <v>2435.4461619992617</v>
      </c>
      <c r="M344" s="52">
        <f t="shared" si="32"/>
        <v>228.90787118917547</v>
      </c>
      <c r="N344" s="52">
        <f t="shared" si="33"/>
        <v>430653.96200628369</v>
      </c>
      <c r="O344" s="52">
        <f t="shared" si="34"/>
        <v>58606.652821780866</v>
      </c>
    </row>
    <row r="345" spans="10:15" x14ac:dyDescent="0.2">
      <c r="J345" s="54">
        <f t="shared" si="29"/>
        <v>338</v>
      </c>
      <c r="K345" s="55">
        <f t="shared" si="30"/>
        <v>2664.3540331884369</v>
      </c>
      <c r="L345" s="52">
        <f t="shared" si="31"/>
        <v>2444.5790851067586</v>
      </c>
      <c r="M345" s="52">
        <f t="shared" si="32"/>
        <v>219.77494808167825</v>
      </c>
      <c r="N345" s="52">
        <f t="shared" si="33"/>
        <v>430873.73695436539</v>
      </c>
      <c r="O345" s="52">
        <f t="shared" si="34"/>
        <v>56162.073736674109</v>
      </c>
    </row>
    <row r="346" spans="10:15" x14ac:dyDescent="0.2">
      <c r="J346" s="54">
        <f t="shared" si="29"/>
        <v>339</v>
      </c>
      <c r="K346" s="55">
        <f t="shared" si="30"/>
        <v>2664.3540331884369</v>
      </c>
      <c r="L346" s="52">
        <f t="shared" si="31"/>
        <v>2453.7462566759091</v>
      </c>
      <c r="M346" s="52">
        <f t="shared" si="32"/>
        <v>210.60777651252789</v>
      </c>
      <c r="N346" s="52">
        <f t="shared" si="33"/>
        <v>431084.3447308779</v>
      </c>
      <c r="O346" s="52">
        <f t="shared" si="34"/>
        <v>53708.327479998203</v>
      </c>
    </row>
    <row r="347" spans="10:15" x14ac:dyDescent="0.2">
      <c r="J347" s="54">
        <f t="shared" si="29"/>
        <v>340</v>
      </c>
      <c r="K347" s="55">
        <f t="shared" si="30"/>
        <v>2664.3540331884369</v>
      </c>
      <c r="L347" s="52">
        <f t="shared" si="31"/>
        <v>2462.9478051384435</v>
      </c>
      <c r="M347" s="52">
        <f t="shared" si="32"/>
        <v>201.40622804999325</v>
      </c>
      <c r="N347" s="52">
        <f t="shared" si="33"/>
        <v>431285.75095892791</v>
      </c>
      <c r="O347" s="52">
        <f t="shared" si="34"/>
        <v>51245.37967485976</v>
      </c>
    </row>
    <row r="348" spans="10:15" x14ac:dyDescent="0.2">
      <c r="J348" s="54">
        <f t="shared" si="29"/>
        <v>341</v>
      </c>
      <c r="K348" s="55">
        <f t="shared" si="30"/>
        <v>2664.3540331884369</v>
      </c>
      <c r="L348" s="52">
        <f t="shared" si="31"/>
        <v>2472.1838594077126</v>
      </c>
      <c r="M348" s="52">
        <f t="shared" si="32"/>
        <v>192.1701737807241</v>
      </c>
      <c r="N348" s="52">
        <f t="shared" si="33"/>
        <v>431477.92113270861</v>
      </c>
      <c r="O348" s="52">
        <f t="shared" si="34"/>
        <v>48773.195815452047</v>
      </c>
    </row>
    <row r="349" spans="10:15" x14ac:dyDescent="0.2">
      <c r="J349" s="54">
        <f t="shared" si="29"/>
        <v>342</v>
      </c>
      <c r="K349" s="55">
        <f t="shared" si="30"/>
        <v>2664.3540331884369</v>
      </c>
      <c r="L349" s="52">
        <f t="shared" si="31"/>
        <v>2481.4545488804915</v>
      </c>
      <c r="M349" s="52">
        <f t="shared" si="32"/>
        <v>182.89948430794516</v>
      </c>
      <c r="N349" s="52">
        <f t="shared" si="33"/>
        <v>431660.82061701658</v>
      </c>
      <c r="O349" s="52">
        <f t="shared" si="34"/>
        <v>46291.741266571553</v>
      </c>
    </row>
    <row r="350" spans="10:15" x14ac:dyDescent="0.2">
      <c r="J350" s="54">
        <f t="shared" si="29"/>
        <v>343</v>
      </c>
      <c r="K350" s="55">
        <f t="shared" si="30"/>
        <v>2664.3540331884369</v>
      </c>
      <c r="L350" s="52">
        <f t="shared" si="31"/>
        <v>2490.7600034387938</v>
      </c>
      <c r="M350" s="52">
        <f t="shared" si="32"/>
        <v>173.59402974964331</v>
      </c>
      <c r="N350" s="52">
        <f t="shared" si="33"/>
        <v>431834.41464676621</v>
      </c>
      <c r="O350" s="52">
        <f t="shared" si="34"/>
        <v>43800.981263132759</v>
      </c>
    </row>
    <row r="351" spans="10:15" x14ac:dyDescent="0.2">
      <c r="J351" s="54">
        <f t="shared" si="29"/>
        <v>344</v>
      </c>
      <c r="K351" s="55">
        <f t="shared" si="30"/>
        <v>2664.3540331884369</v>
      </c>
      <c r="L351" s="52">
        <f t="shared" si="31"/>
        <v>2500.100353451689</v>
      </c>
      <c r="M351" s="52">
        <f t="shared" si="32"/>
        <v>164.25367973674784</v>
      </c>
      <c r="N351" s="52">
        <f t="shared" si="33"/>
        <v>431998.66832650296</v>
      </c>
      <c r="O351" s="52">
        <f t="shared" si="34"/>
        <v>41300.880909681073</v>
      </c>
    </row>
    <row r="352" spans="10:15" x14ac:dyDescent="0.2">
      <c r="J352" s="54">
        <f t="shared" si="29"/>
        <v>345</v>
      </c>
      <c r="K352" s="55">
        <f t="shared" si="30"/>
        <v>2664.3540331884369</v>
      </c>
      <c r="L352" s="52">
        <f t="shared" si="31"/>
        <v>2509.475729777133</v>
      </c>
      <c r="M352" s="52">
        <f t="shared" si="32"/>
        <v>154.87830341130402</v>
      </c>
      <c r="N352" s="52">
        <f t="shared" si="33"/>
        <v>432153.54662991426</v>
      </c>
      <c r="O352" s="52">
        <f t="shared" si="34"/>
        <v>38791.405179903937</v>
      </c>
    </row>
    <row r="353" spans="10:15" x14ac:dyDescent="0.2">
      <c r="J353" s="54">
        <f t="shared" si="29"/>
        <v>346</v>
      </c>
      <c r="K353" s="55">
        <f t="shared" si="30"/>
        <v>2664.3540331884369</v>
      </c>
      <c r="L353" s="52">
        <f t="shared" si="31"/>
        <v>2518.8862637637972</v>
      </c>
      <c r="M353" s="52">
        <f t="shared" si="32"/>
        <v>145.46776942463976</v>
      </c>
      <c r="N353" s="52">
        <f t="shared" si="33"/>
        <v>432299.01439933892</v>
      </c>
      <c r="O353" s="52">
        <f t="shared" si="34"/>
        <v>36272.518916140143</v>
      </c>
    </row>
    <row r="354" spans="10:15" x14ac:dyDescent="0.2">
      <c r="J354" s="54">
        <f t="shared" si="29"/>
        <v>347</v>
      </c>
      <c r="K354" s="55">
        <f t="shared" si="30"/>
        <v>2664.3540331884369</v>
      </c>
      <c r="L354" s="52">
        <f t="shared" si="31"/>
        <v>2528.3320872529112</v>
      </c>
      <c r="M354" s="52">
        <f t="shared" si="32"/>
        <v>136.02194593552554</v>
      </c>
      <c r="N354" s="52">
        <f t="shared" si="33"/>
        <v>432435.03634527442</v>
      </c>
      <c r="O354" s="52">
        <f t="shared" si="34"/>
        <v>33744.186828887236</v>
      </c>
    </row>
    <row r="355" spans="10:15" x14ac:dyDescent="0.2">
      <c r="J355" s="54">
        <f t="shared" si="29"/>
        <v>348</v>
      </c>
      <c r="K355" s="55">
        <f t="shared" si="30"/>
        <v>2664.3540331884369</v>
      </c>
      <c r="L355" s="52">
        <f t="shared" si="31"/>
        <v>2537.81333258011</v>
      </c>
      <c r="M355" s="52">
        <f t="shared" si="32"/>
        <v>126.54070060832713</v>
      </c>
      <c r="N355" s="52">
        <f t="shared" si="33"/>
        <v>432561.57704588276</v>
      </c>
      <c r="O355" s="52">
        <f t="shared" si="34"/>
        <v>31206.373496307126</v>
      </c>
    </row>
    <row r="356" spans="10:15" x14ac:dyDescent="0.2">
      <c r="J356" s="54">
        <f t="shared" si="29"/>
        <v>349</v>
      </c>
      <c r="K356" s="55">
        <f t="shared" si="30"/>
        <v>2664.3540331884369</v>
      </c>
      <c r="L356" s="52">
        <f t="shared" si="31"/>
        <v>2547.330132577285</v>
      </c>
      <c r="M356" s="52">
        <f t="shared" si="32"/>
        <v>117.02390061115172</v>
      </c>
      <c r="N356" s="52">
        <f t="shared" si="33"/>
        <v>432678.60094649391</v>
      </c>
      <c r="O356" s="52">
        <f t="shared" si="34"/>
        <v>28659.043363729841</v>
      </c>
    </row>
    <row r="357" spans="10:15" x14ac:dyDescent="0.2">
      <c r="J357" s="54">
        <f t="shared" si="29"/>
        <v>350</v>
      </c>
      <c r="K357" s="55">
        <f t="shared" si="30"/>
        <v>2664.3540331884369</v>
      </c>
      <c r="L357" s="52">
        <f t="shared" si="31"/>
        <v>2556.8826205744499</v>
      </c>
      <c r="M357" s="52">
        <f t="shared" si="32"/>
        <v>107.4714126139869</v>
      </c>
      <c r="N357" s="52">
        <f t="shared" si="33"/>
        <v>432786.0723591079</v>
      </c>
      <c r="O357" s="52">
        <f t="shared" si="34"/>
        <v>26102.160743155393</v>
      </c>
    </row>
    <row r="358" spans="10:15" x14ac:dyDescent="0.2">
      <c r="J358" s="54">
        <f t="shared" ref="J358:J421" si="35">J357+1</f>
        <v>351</v>
      </c>
      <c r="K358" s="55">
        <f t="shared" si="30"/>
        <v>2664.3540331884369</v>
      </c>
      <c r="L358" s="52">
        <f t="shared" si="31"/>
        <v>2566.4709304016042</v>
      </c>
      <c r="M358" s="52">
        <f t="shared" si="32"/>
        <v>97.883102786832723</v>
      </c>
      <c r="N358" s="52">
        <f t="shared" si="33"/>
        <v>432883.95546189474</v>
      </c>
      <c r="O358" s="52">
        <f t="shared" si="34"/>
        <v>23535.68981275379</v>
      </c>
    </row>
    <row r="359" spans="10:15" x14ac:dyDescent="0.2">
      <c r="J359" s="54">
        <f t="shared" si="35"/>
        <v>352</v>
      </c>
      <c r="K359" s="55">
        <f t="shared" si="30"/>
        <v>2664.3540331884369</v>
      </c>
      <c r="L359" s="52">
        <f t="shared" si="31"/>
        <v>2576.09519639061</v>
      </c>
      <c r="M359" s="52">
        <f t="shared" si="32"/>
        <v>88.258836797826703</v>
      </c>
      <c r="N359" s="52">
        <f t="shared" si="33"/>
        <v>432972.21429869259</v>
      </c>
      <c r="O359" s="52">
        <f t="shared" si="34"/>
        <v>20959.594616363182</v>
      </c>
    </row>
    <row r="360" spans="10:15" x14ac:dyDescent="0.2">
      <c r="J360" s="54">
        <f t="shared" si="35"/>
        <v>353</v>
      </c>
      <c r="K360" s="55">
        <f t="shared" si="30"/>
        <v>2664.3540331884369</v>
      </c>
      <c r="L360" s="52">
        <f t="shared" si="31"/>
        <v>2585.7555533770751</v>
      </c>
      <c r="M360" s="52">
        <f t="shared" si="32"/>
        <v>78.598479811361926</v>
      </c>
      <c r="N360" s="52">
        <f t="shared" si="33"/>
        <v>433050.81277850393</v>
      </c>
      <c r="O360" s="52">
        <f t="shared" si="34"/>
        <v>18373.839062986106</v>
      </c>
    </row>
    <row r="361" spans="10:15" x14ac:dyDescent="0.2">
      <c r="J361" s="54">
        <f t="shared" si="35"/>
        <v>354</v>
      </c>
      <c r="K361" s="55">
        <f t="shared" si="30"/>
        <v>2664.3540331884369</v>
      </c>
      <c r="L361" s="52">
        <f t="shared" si="31"/>
        <v>2595.4521367022389</v>
      </c>
      <c r="M361" s="52">
        <f t="shared" si="32"/>
        <v>68.901896486197899</v>
      </c>
      <c r="N361" s="52">
        <f t="shared" si="33"/>
        <v>433119.7146749901</v>
      </c>
      <c r="O361" s="52">
        <f t="shared" si="34"/>
        <v>15778.386926283867</v>
      </c>
    </row>
    <row r="362" spans="10:15" x14ac:dyDescent="0.2">
      <c r="J362" s="54">
        <f t="shared" si="35"/>
        <v>355</v>
      </c>
      <c r="K362" s="55">
        <f t="shared" si="30"/>
        <v>2664.3540331884369</v>
      </c>
      <c r="L362" s="52">
        <f t="shared" si="31"/>
        <v>2605.1850822148726</v>
      </c>
      <c r="M362" s="52">
        <f t="shared" si="32"/>
        <v>59.168950973564499</v>
      </c>
      <c r="N362" s="52">
        <f t="shared" si="33"/>
        <v>433178.88362596364</v>
      </c>
      <c r="O362" s="52">
        <f t="shared" si="34"/>
        <v>13173.201844068994</v>
      </c>
    </row>
    <row r="363" spans="10:15" x14ac:dyDescent="0.2">
      <c r="J363" s="54">
        <f t="shared" si="35"/>
        <v>356</v>
      </c>
      <c r="K363" s="55">
        <f t="shared" si="30"/>
        <v>2664.3540331884369</v>
      </c>
      <c r="L363" s="52">
        <f t="shared" si="31"/>
        <v>2614.9545262731781</v>
      </c>
      <c r="M363" s="52">
        <f t="shared" si="32"/>
        <v>49.399506915258726</v>
      </c>
      <c r="N363" s="52">
        <f t="shared" si="33"/>
        <v>433228.28313287889</v>
      </c>
      <c r="O363" s="52">
        <f t="shared" si="34"/>
        <v>10558.247317795816</v>
      </c>
    </row>
    <row r="364" spans="10:15" x14ac:dyDescent="0.2">
      <c r="J364" s="54">
        <f t="shared" si="35"/>
        <v>357</v>
      </c>
      <c r="K364" s="55">
        <f t="shared" si="30"/>
        <v>2664.3540331884369</v>
      </c>
      <c r="L364" s="52">
        <f t="shared" si="31"/>
        <v>2624.7606057467028</v>
      </c>
      <c r="M364" s="52">
        <f t="shared" si="32"/>
        <v>39.593427441734313</v>
      </c>
      <c r="N364" s="52">
        <f t="shared" si="33"/>
        <v>433267.87656032061</v>
      </c>
      <c r="O364" s="52">
        <f t="shared" si="34"/>
        <v>7933.4867120491135</v>
      </c>
    </row>
    <row r="365" spans="10:15" x14ac:dyDescent="0.2">
      <c r="J365" s="54">
        <f t="shared" si="35"/>
        <v>358</v>
      </c>
      <c r="K365" s="55">
        <f t="shared" si="30"/>
        <v>2664.3540331884369</v>
      </c>
      <c r="L365" s="52">
        <f t="shared" si="31"/>
        <v>2634.6034580182527</v>
      </c>
      <c r="M365" s="52">
        <f t="shared" si="32"/>
        <v>29.750575170184174</v>
      </c>
      <c r="N365" s="52">
        <f t="shared" si="33"/>
        <v>433297.62713549082</v>
      </c>
      <c r="O365" s="52">
        <f t="shared" si="34"/>
        <v>5298.8832540308613</v>
      </c>
    </row>
    <row r="366" spans="10:15" x14ac:dyDescent="0.2">
      <c r="J366" s="54">
        <f t="shared" si="35"/>
        <v>359</v>
      </c>
      <c r="K366" s="55">
        <f t="shared" si="30"/>
        <v>2664.3540331884369</v>
      </c>
      <c r="L366" s="52">
        <f t="shared" si="31"/>
        <v>2644.4832209858214</v>
      </c>
      <c r="M366" s="52">
        <f t="shared" si="32"/>
        <v>19.870812202615728</v>
      </c>
      <c r="N366" s="52">
        <f t="shared" si="33"/>
        <v>433317.49794769345</v>
      </c>
      <c r="O366" s="52">
        <f t="shared" si="34"/>
        <v>2654.4000330450399</v>
      </c>
    </row>
    <row r="367" spans="10:15" x14ac:dyDescent="0.2">
      <c r="J367" s="54">
        <f t="shared" si="35"/>
        <v>360</v>
      </c>
      <c r="K367" s="55">
        <f t="shared" si="30"/>
        <v>2664.3540331884369</v>
      </c>
      <c r="L367" s="52">
        <f t="shared" si="31"/>
        <v>2654.4000330645181</v>
      </c>
      <c r="M367" s="52">
        <f t="shared" si="32"/>
        <v>9.9540001239188989</v>
      </c>
      <c r="N367" s="52">
        <f t="shared" si="33"/>
        <v>433327.45194781735</v>
      </c>
      <c r="O367" s="52">
        <f t="shared" si="34"/>
        <v>-1.9478193280519918E-8</v>
      </c>
    </row>
    <row r="368" spans="10:15" x14ac:dyDescent="0.2">
      <c r="J368" s="54">
        <f t="shared" si="35"/>
        <v>361</v>
      </c>
      <c r="K368" s="55">
        <f t="shared" si="30"/>
        <v>0</v>
      </c>
      <c r="L368" s="52">
        <f t="shared" si="31"/>
        <v>7.3043224801949692E-11</v>
      </c>
      <c r="M368" s="52">
        <f t="shared" si="32"/>
        <v>-7.3043224801949692E-11</v>
      </c>
      <c r="N368" s="52">
        <f t="shared" si="33"/>
        <v>433327.45194781729</v>
      </c>
      <c r="O368" s="52">
        <f t="shared" si="34"/>
        <v>-1.9551236505321867E-8</v>
      </c>
    </row>
    <row r="369" spans="10:15" x14ac:dyDescent="0.2">
      <c r="J369" s="54">
        <f t="shared" si="35"/>
        <v>362</v>
      </c>
      <c r="K369" s="55">
        <f t="shared" si="30"/>
        <v>0</v>
      </c>
      <c r="L369" s="52">
        <f t="shared" si="31"/>
        <v>7.3317136894957E-11</v>
      </c>
      <c r="M369" s="52">
        <f t="shared" si="32"/>
        <v>-7.3317136894957E-11</v>
      </c>
      <c r="N369" s="52">
        <f t="shared" si="33"/>
        <v>433327.45194781723</v>
      </c>
      <c r="O369" s="52">
        <f t="shared" si="34"/>
        <v>-1.9624553642216822E-8</v>
      </c>
    </row>
    <row r="370" spans="10:15" x14ac:dyDescent="0.2">
      <c r="J370" s="54">
        <f t="shared" si="35"/>
        <v>363</v>
      </c>
      <c r="K370" s="55">
        <f t="shared" si="30"/>
        <v>0</v>
      </c>
      <c r="L370" s="52">
        <f t="shared" si="31"/>
        <v>7.3592076158313087E-11</v>
      </c>
      <c r="M370" s="52">
        <f t="shared" si="32"/>
        <v>-7.3592076158313087E-11</v>
      </c>
      <c r="N370" s="52">
        <f t="shared" si="33"/>
        <v>433327.45194781717</v>
      </c>
      <c r="O370" s="52">
        <f t="shared" si="34"/>
        <v>-1.9698145718375136E-8</v>
      </c>
    </row>
    <row r="371" spans="10:15" x14ac:dyDescent="0.2">
      <c r="J371" s="54">
        <f t="shared" si="35"/>
        <v>364</v>
      </c>
      <c r="K371" s="55">
        <f t="shared" si="30"/>
        <v>0</v>
      </c>
      <c r="L371" s="52">
        <f t="shared" si="31"/>
        <v>7.3868046443906756E-11</v>
      </c>
      <c r="M371" s="52">
        <f t="shared" si="32"/>
        <v>-7.3868046443906756E-11</v>
      </c>
      <c r="N371" s="52">
        <f t="shared" si="33"/>
        <v>433327.45194781711</v>
      </c>
      <c r="O371" s="52">
        <f t="shared" si="34"/>
        <v>-1.9772013764819043E-8</v>
      </c>
    </row>
    <row r="372" spans="10:15" x14ac:dyDescent="0.2">
      <c r="J372" s="54">
        <f t="shared" si="35"/>
        <v>365</v>
      </c>
      <c r="K372" s="55">
        <f t="shared" si="30"/>
        <v>0</v>
      </c>
      <c r="L372" s="52">
        <f t="shared" si="31"/>
        <v>7.4145051618071412E-11</v>
      </c>
      <c r="M372" s="52">
        <f t="shared" si="32"/>
        <v>-7.4145051618071412E-11</v>
      </c>
      <c r="N372" s="52">
        <f t="shared" si="33"/>
        <v>433327.45194781706</v>
      </c>
      <c r="O372" s="52">
        <f t="shared" si="34"/>
        <v>-1.9846158816437113E-8</v>
      </c>
    </row>
    <row r="373" spans="10:15" x14ac:dyDescent="0.2">
      <c r="J373" s="54">
        <f t="shared" si="35"/>
        <v>366</v>
      </c>
      <c r="K373" s="55">
        <f t="shared" si="30"/>
        <v>0</v>
      </c>
      <c r="L373" s="52">
        <f t="shared" si="31"/>
        <v>7.4423095561639166E-11</v>
      </c>
      <c r="M373" s="52">
        <f t="shared" si="32"/>
        <v>-7.4423095561639166E-11</v>
      </c>
      <c r="N373" s="52">
        <f t="shared" si="33"/>
        <v>433327.451947817</v>
      </c>
      <c r="O373" s="52">
        <f t="shared" si="34"/>
        <v>-1.9920581911998752E-8</v>
      </c>
    </row>
    <row r="374" spans="10:15" x14ac:dyDescent="0.2">
      <c r="J374" s="54">
        <f t="shared" si="35"/>
        <v>367</v>
      </c>
      <c r="K374" s="55">
        <f t="shared" si="30"/>
        <v>0</v>
      </c>
      <c r="L374" s="52">
        <f t="shared" si="31"/>
        <v>7.4702182169995313E-11</v>
      </c>
      <c r="M374" s="52">
        <f t="shared" si="32"/>
        <v>-7.4702182169995313E-11</v>
      </c>
      <c r="N374" s="52">
        <f t="shared" si="33"/>
        <v>433327.45194781694</v>
      </c>
      <c r="O374" s="52">
        <f t="shared" si="34"/>
        <v>-1.9995284094168748E-8</v>
      </c>
    </row>
    <row r="375" spans="10:15" x14ac:dyDescent="0.2">
      <c r="J375" s="54">
        <f t="shared" si="35"/>
        <v>368</v>
      </c>
      <c r="K375" s="55">
        <f t="shared" si="30"/>
        <v>0</v>
      </c>
      <c r="L375" s="52">
        <f t="shared" si="31"/>
        <v>7.4982315353132807E-11</v>
      </c>
      <c r="M375" s="52">
        <f t="shared" si="32"/>
        <v>-7.4982315353132807E-11</v>
      </c>
      <c r="N375" s="52">
        <f t="shared" si="33"/>
        <v>433327.45194781688</v>
      </c>
      <c r="O375" s="52">
        <f t="shared" si="34"/>
        <v>-2.007026640952188E-8</v>
      </c>
    </row>
    <row r="376" spans="10:15" x14ac:dyDescent="0.2">
      <c r="J376" s="54">
        <f t="shared" si="35"/>
        <v>369</v>
      </c>
      <c r="K376" s="55">
        <f t="shared" si="30"/>
        <v>0</v>
      </c>
      <c r="L376" s="52">
        <f t="shared" si="31"/>
        <v>7.5263499035707052E-11</v>
      </c>
      <c r="M376" s="52">
        <f t="shared" si="32"/>
        <v>-7.5263499035707052E-11</v>
      </c>
      <c r="N376" s="52">
        <f t="shared" si="33"/>
        <v>433327.45194781682</v>
      </c>
      <c r="O376" s="52">
        <f t="shared" si="34"/>
        <v>-2.0145529908557588E-8</v>
      </c>
    </row>
    <row r="377" spans="10:15" x14ac:dyDescent="0.2">
      <c r="J377" s="54">
        <f t="shared" si="35"/>
        <v>370</v>
      </c>
      <c r="K377" s="55">
        <f t="shared" si="30"/>
        <v>0</v>
      </c>
      <c r="L377" s="52">
        <f t="shared" si="31"/>
        <v>7.5545737157090957E-11</v>
      </c>
      <c r="M377" s="52">
        <f t="shared" si="32"/>
        <v>-7.5545737157090957E-11</v>
      </c>
      <c r="N377" s="52">
        <f t="shared" si="33"/>
        <v>433327.45194781676</v>
      </c>
      <c r="O377" s="52">
        <f t="shared" si="34"/>
        <v>-2.022107564571468E-8</v>
      </c>
    </row>
    <row r="378" spans="10:15" x14ac:dyDescent="0.2">
      <c r="J378" s="54">
        <f t="shared" si="35"/>
        <v>371</v>
      </c>
      <c r="K378" s="55">
        <f t="shared" si="30"/>
        <v>0</v>
      </c>
      <c r="L378" s="52">
        <f t="shared" si="31"/>
        <v>7.5829033671430041E-11</v>
      </c>
      <c r="M378" s="52">
        <f t="shared" si="32"/>
        <v>-7.5829033671430041E-11</v>
      </c>
      <c r="N378" s="52">
        <f t="shared" si="33"/>
        <v>433327.45194781671</v>
      </c>
      <c r="O378" s="52">
        <f t="shared" si="34"/>
        <v>-2.0296904679386111E-8</v>
      </c>
    </row>
    <row r="379" spans="10:15" x14ac:dyDescent="0.2">
      <c r="J379" s="54">
        <f t="shared" si="35"/>
        <v>372</v>
      </c>
      <c r="K379" s="55">
        <f t="shared" si="30"/>
        <v>0</v>
      </c>
      <c r="L379" s="52">
        <f t="shared" si="31"/>
        <v>7.6113392547697909E-11</v>
      </c>
      <c r="M379" s="52">
        <f t="shared" si="32"/>
        <v>-7.6113392547697909E-11</v>
      </c>
      <c r="N379" s="52">
        <f t="shared" si="33"/>
        <v>433327.45194781665</v>
      </c>
      <c r="O379" s="52">
        <f t="shared" si="34"/>
        <v>-2.0373018071933809E-8</v>
      </c>
    </row>
    <row r="380" spans="10:15" x14ac:dyDescent="0.2">
      <c r="J380" s="54">
        <f t="shared" si="35"/>
        <v>373</v>
      </c>
      <c r="K380" s="55">
        <f t="shared" si="30"/>
        <v>0</v>
      </c>
      <c r="L380" s="52">
        <f t="shared" si="31"/>
        <v>7.6398817769751774E-11</v>
      </c>
      <c r="M380" s="52">
        <f t="shared" si="32"/>
        <v>-7.6398817769751774E-11</v>
      </c>
      <c r="N380" s="52">
        <f t="shared" si="33"/>
        <v>433327.45194781659</v>
      </c>
      <c r="O380" s="52">
        <f t="shared" si="34"/>
        <v>-2.0449416889703559E-8</v>
      </c>
    </row>
    <row r="381" spans="10:15" x14ac:dyDescent="0.2">
      <c r="J381" s="54">
        <f t="shared" si="35"/>
        <v>374</v>
      </c>
      <c r="K381" s="55">
        <f t="shared" si="30"/>
        <v>0</v>
      </c>
      <c r="L381" s="52">
        <f t="shared" si="31"/>
        <v>7.6685313336388348E-11</v>
      </c>
      <c r="M381" s="52">
        <f t="shared" si="32"/>
        <v>-7.6685313336388348E-11</v>
      </c>
      <c r="N381" s="52">
        <f t="shared" si="33"/>
        <v>433327.45194781653</v>
      </c>
      <c r="O381" s="52">
        <f t="shared" si="34"/>
        <v>-2.0526102203039946E-8</v>
      </c>
    </row>
    <row r="382" spans="10:15" x14ac:dyDescent="0.2">
      <c r="J382" s="54">
        <f t="shared" si="35"/>
        <v>375</v>
      </c>
      <c r="K382" s="55">
        <f t="shared" si="30"/>
        <v>0</v>
      </c>
      <c r="L382" s="52">
        <f t="shared" si="31"/>
        <v>7.6972883261399798E-11</v>
      </c>
      <c r="M382" s="52">
        <f t="shared" si="32"/>
        <v>-7.6972883261399798E-11</v>
      </c>
      <c r="N382" s="52">
        <f t="shared" si="33"/>
        <v>433327.45194781647</v>
      </c>
      <c r="O382" s="52">
        <f t="shared" si="34"/>
        <v>-2.0603075086301345E-8</v>
      </c>
    </row>
    <row r="383" spans="10:15" x14ac:dyDescent="0.2">
      <c r="J383" s="54">
        <f t="shared" si="35"/>
        <v>376</v>
      </c>
      <c r="K383" s="55">
        <f t="shared" si="30"/>
        <v>0</v>
      </c>
      <c r="L383" s="52">
        <f t="shared" si="31"/>
        <v>7.7261531573630043E-11</v>
      </c>
      <c r="M383" s="52">
        <f t="shared" si="32"/>
        <v>-7.7261531573630043E-11</v>
      </c>
      <c r="N383" s="52">
        <f t="shared" si="33"/>
        <v>433327.45194781641</v>
      </c>
      <c r="O383" s="52">
        <f t="shared" si="34"/>
        <v>-2.0680336617874975E-8</v>
      </c>
    </row>
    <row r="384" spans="10:15" x14ac:dyDescent="0.2">
      <c r="J384" s="54">
        <f t="shared" si="35"/>
        <v>377</v>
      </c>
      <c r="K384" s="55">
        <f t="shared" si="30"/>
        <v>0</v>
      </c>
      <c r="L384" s="52">
        <f t="shared" si="31"/>
        <v>7.7551262317031146E-11</v>
      </c>
      <c r="M384" s="52">
        <f t="shared" si="32"/>
        <v>-7.7551262317031146E-11</v>
      </c>
      <c r="N384" s="52">
        <f t="shared" si="33"/>
        <v>433327.45194781636</v>
      </c>
      <c r="O384" s="52">
        <f t="shared" si="34"/>
        <v>-2.0757887880192004E-8</v>
      </c>
    </row>
    <row r="385" spans="10:15" x14ac:dyDescent="0.2">
      <c r="J385" s="54">
        <f t="shared" si="35"/>
        <v>378</v>
      </c>
      <c r="K385" s="55">
        <f t="shared" si="30"/>
        <v>0</v>
      </c>
      <c r="L385" s="52">
        <f t="shared" si="31"/>
        <v>7.7842079550720015E-11</v>
      </c>
      <c r="M385" s="52">
        <f t="shared" si="32"/>
        <v>-7.7842079550720015E-11</v>
      </c>
      <c r="N385" s="52">
        <f t="shared" si="33"/>
        <v>433327.4519478163</v>
      </c>
      <c r="O385" s="52">
        <f t="shared" si="34"/>
        <v>-2.0835729959742723E-8</v>
      </c>
    </row>
    <row r="386" spans="10:15" x14ac:dyDescent="0.2">
      <c r="J386" s="54">
        <f t="shared" si="35"/>
        <v>379</v>
      </c>
      <c r="K386" s="55">
        <f t="shared" si="30"/>
        <v>0</v>
      </c>
      <c r="L386" s="52">
        <f t="shared" si="31"/>
        <v>7.8133987349035206E-11</v>
      </c>
      <c r="M386" s="52">
        <f t="shared" si="32"/>
        <v>-7.8133987349035206E-11</v>
      </c>
      <c r="N386" s="52">
        <f t="shared" si="33"/>
        <v>433327.45194781624</v>
      </c>
      <c r="O386" s="52">
        <f t="shared" si="34"/>
        <v>-2.0913863947091759E-8</v>
      </c>
    </row>
    <row r="387" spans="10:15" x14ac:dyDescent="0.2">
      <c r="J387" s="54">
        <f t="shared" si="35"/>
        <v>380</v>
      </c>
      <c r="K387" s="55">
        <f t="shared" si="30"/>
        <v>0</v>
      </c>
      <c r="L387" s="52">
        <f t="shared" si="31"/>
        <v>7.8426989801594088E-11</v>
      </c>
      <c r="M387" s="52">
        <f t="shared" si="32"/>
        <v>-7.8426989801594088E-11</v>
      </c>
      <c r="N387" s="52">
        <f t="shared" si="33"/>
        <v>433327.45194781618</v>
      </c>
      <c r="O387" s="52">
        <f t="shared" si="34"/>
        <v>-2.0992290936893353E-8</v>
      </c>
    </row>
    <row r="388" spans="10:15" x14ac:dyDescent="0.2">
      <c r="J388" s="54">
        <f t="shared" si="35"/>
        <v>381</v>
      </c>
      <c r="K388" s="55">
        <f t="shared" si="30"/>
        <v>0</v>
      </c>
      <c r="L388" s="52">
        <f t="shared" si="31"/>
        <v>7.8721091013350065E-11</v>
      </c>
      <c r="M388" s="52">
        <f t="shared" si="32"/>
        <v>-7.8721091013350065E-11</v>
      </c>
      <c r="N388" s="52">
        <f t="shared" si="33"/>
        <v>433327.45194781612</v>
      </c>
      <c r="O388" s="52">
        <f t="shared" si="34"/>
        <v>-2.1071012027906703E-8</v>
      </c>
    </row>
    <row r="389" spans="10:15" x14ac:dyDescent="0.2">
      <c r="J389" s="54">
        <f t="shared" si="35"/>
        <v>382</v>
      </c>
      <c r="K389" s="55">
        <f t="shared" si="30"/>
        <v>0</v>
      </c>
      <c r="L389" s="52">
        <f t="shared" si="31"/>
        <v>7.9016295104650137E-11</v>
      </c>
      <c r="M389" s="52">
        <f t="shared" si="32"/>
        <v>-7.9016295104650137E-11</v>
      </c>
      <c r="N389" s="52">
        <f t="shared" si="33"/>
        <v>433327.45194781607</v>
      </c>
      <c r="O389" s="52">
        <f t="shared" si="34"/>
        <v>-2.1150028323011352E-8</v>
      </c>
    </row>
    <row r="390" spans="10:15" x14ac:dyDescent="0.2">
      <c r="J390" s="54">
        <f t="shared" si="35"/>
        <v>383</v>
      </c>
      <c r="K390" s="55">
        <f t="shared" si="30"/>
        <v>0</v>
      </c>
      <c r="L390" s="52">
        <f t="shared" si="31"/>
        <v>7.9312606211292573E-11</v>
      </c>
      <c r="M390" s="52">
        <f t="shared" si="32"/>
        <v>-7.9312606211292573E-11</v>
      </c>
      <c r="N390" s="52">
        <f t="shared" si="33"/>
        <v>433327.45194781601</v>
      </c>
      <c r="O390" s="52">
        <f t="shared" si="34"/>
        <v>-2.1229340929222645E-8</v>
      </c>
    </row>
    <row r="391" spans="10:15" x14ac:dyDescent="0.2">
      <c r="J391" s="54">
        <f t="shared" si="35"/>
        <v>384</v>
      </c>
      <c r="K391" s="55">
        <f t="shared" si="30"/>
        <v>0</v>
      </c>
      <c r="L391" s="52">
        <f t="shared" si="31"/>
        <v>7.9610028484584918E-11</v>
      </c>
      <c r="M391" s="52">
        <f t="shared" si="32"/>
        <v>-7.9610028484584918E-11</v>
      </c>
      <c r="N391" s="52">
        <f t="shared" si="33"/>
        <v>433327.45194781595</v>
      </c>
      <c r="O391" s="52">
        <f t="shared" si="34"/>
        <v>-2.1308950957707231E-8</v>
      </c>
    </row>
    <row r="392" spans="10:15" x14ac:dyDescent="0.2">
      <c r="J392" s="54">
        <f t="shared" si="35"/>
        <v>385</v>
      </c>
      <c r="K392" s="55">
        <f t="shared" ref="K392:K455" si="36">IF(($C$9+1&gt;J392), $C$12, 0)</f>
        <v>0</v>
      </c>
      <c r="L392" s="52">
        <f t="shared" ref="L392:L455" si="37">K392-M392</f>
        <v>7.9908566091402111E-11</v>
      </c>
      <c r="M392" s="52">
        <f t="shared" ref="M392:M455" si="38">O391*$C$10</f>
        <v>-7.9908566091402111E-11</v>
      </c>
      <c r="N392" s="52">
        <f t="shared" ref="N392:N455" si="39">N391+M392</f>
        <v>433327.45194781589</v>
      </c>
      <c r="O392" s="52">
        <f t="shared" ref="O392:O455" si="40">O391-L392</f>
        <v>-2.1388859523798635E-8</v>
      </c>
    </row>
    <row r="393" spans="10:15" x14ac:dyDescent="0.2">
      <c r="J393" s="54">
        <f t="shared" si="35"/>
        <v>386</v>
      </c>
      <c r="K393" s="55">
        <f t="shared" si="36"/>
        <v>0</v>
      </c>
      <c r="L393" s="52">
        <f t="shared" si="37"/>
        <v>8.0208223214244873E-11</v>
      </c>
      <c r="M393" s="52">
        <f t="shared" si="38"/>
        <v>-8.0208223214244873E-11</v>
      </c>
      <c r="N393" s="52">
        <f t="shared" si="39"/>
        <v>433327.45194781583</v>
      </c>
      <c r="O393" s="52">
        <f t="shared" si="40"/>
        <v>-2.1469067747012882E-8</v>
      </c>
    </row>
    <row r="394" spans="10:15" x14ac:dyDescent="0.2">
      <c r="J394" s="54">
        <f t="shared" si="35"/>
        <v>387</v>
      </c>
      <c r="K394" s="55">
        <f t="shared" si="36"/>
        <v>0</v>
      </c>
      <c r="L394" s="52">
        <f t="shared" si="37"/>
        <v>8.0509004051298299E-11</v>
      </c>
      <c r="M394" s="52">
        <f t="shared" si="38"/>
        <v>-8.0509004051298299E-11</v>
      </c>
      <c r="N394" s="52">
        <f t="shared" si="39"/>
        <v>433327.45194781577</v>
      </c>
      <c r="O394" s="52">
        <f t="shared" si="40"/>
        <v>-2.1549576751064179E-8</v>
      </c>
    </row>
    <row r="395" spans="10:15" x14ac:dyDescent="0.2">
      <c r="J395" s="54">
        <f t="shared" si="35"/>
        <v>388</v>
      </c>
      <c r="K395" s="55">
        <f t="shared" si="36"/>
        <v>0</v>
      </c>
      <c r="L395" s="52">
        <f t="shared" si="37"/>
        <v>8.0810912816490673E-11</v>
      </c>
      <c r="M395" s="52">
        <f t="shared" si="38"/>
        <v>-8.0810912816490673E-11</v>
      </c>
      <c r="N395" s="52">
        <f t="shared" si="39"/>
        <v>433327.45194781572</v>
      </c>
      <c r="O395" s="52">
        <f t="shared" si="40"/>
        <v>-2.1630387663880671E-8</v>
      </c>
    </row>
    <row r="396" spans="10:15" x14ac:dyDescent="0.2">
      <c r="J396" s="54">
        <f t="shared" si="35"/>
        <v>389</v>
      </c>
      <c r="K396" s="55">
        <f t="shared" si="36"/>
        <v>0</v>
      </c>
      <c r="L396" s="52">
        <f t="shared" si="37"/>
        <v>8.1113953739552516E-11</v>
      </c>
      <c r="M396" s="52">
        <f t="shared" si="38"/>
        <v>-8.1113953739552516E-11</v>
      </c>
      <c r="N396" s="52">
        <f t="shared" si="39"/>
        <v>433327.45194781566</v>
      </c>
      <c r="O396" s="52">
        <f t="shared" si="40"/>
        <v>-2.1711501617620224E-8</v>
      </c>
    </row>
    <row r="397" spans="10:15" x14ac:dyDescent="0.2">
      <c r="J397" s="54">
        <f t="shared" si="35"/>
        <v>390</v>
      </c>
      <c r="K397" s="55">
        <f t="shared" si="36"/>
        <v>0</v>
      </c>
      <c r="L397" s="52">
        <f t="shared" si="37"/>
        <v>8.1418131066075835E-11</v>
      </c>
      <c r="M397" s="52">
        <f t="shared" si="38"/>
        <v>-8.1418131066075835E-11</v>
      </c>
      <c r="N397" s="52">
        <f t="shared" si="39"/>
        <v>433327.4519478156</v>
      </c>
      <c r="O397" s="52">
        <f t="shared" si="40"/>
        <v>-2.17929197486863E-8</v>
      </c>
    </row>
    <row r="398" spans="10:15" x14ac:dyDescent="0.2">
      <c r="J398" s="54">
        <f t="shared" si="35"/>
        <v>391</v>
      </c>
      <c r="K398" s="55">
        <f t="shared" si="36"/>
        <v>0</v>
      </c>
      <c r="L398" s="52">
        <f t="shared" si="37"/>
        <v>8.1723449057573629E-11</v>
      </c>
      <c r="M398" s="52">
        <f t="shared" si="38"/>
        <v>-8.1723449057573629E-11</v>
      </c>
      <c r="N398" s="52">
        <f t="shared" si="39"/>
        <v>433327.45194781554</v>
      </c>
      <c r="O398" s="52">
        <f t="shared" si="40"/>
        <v>-2.1874643197743873E-8</v>
      </c>
    </row>
    <row r="399" spans="10:15" x14ac:dyDescent="0.2">
      <c r="J399" s="54">
        <f t="shared" si="35"/>
        <v>392</v>
      </c>
      <c r="K399" s="55">
        <f t="shared" si="36"/>
        <v>0</v>
      </c>
      <c r="L399" s="52">
        <f t="shared" si="37"/>
        <v>8.202991199153952E-11</v>
      </c>
      <c r="M399" s="52">
        <f t="shared" si="38"/>
        <v>-8.202991199153952E-11</v>
      </c>
      <c r="N399" s="52">
        <f t="shared" si="39"/>
        <v>433327.45194781548</v>
      </c>
      <c r="O399" s="52">
        <f t="shared" si="40"/>
        <v>-2.1956673109735412E-8</v>
      </c>
    </row>
    <row r="400" spans="10:15" x14ac:dyDescent="0.2">
      <c r="J400" s="54">
        <f t="shared" si="35"/>
        <v>393</v>
      </c>
      <c r="K400" s="55">
        <f t="shared" si="36"/>
        <v>0</v>
      </c>
      <c r="L400" s="52">
        <f t="shared" si="37"/>
        <v>8.2337524161507792E-11</v>
      </c>
      <c r="M400" s="52">
        <f t="shared" si="38"/>
        <v>-8.2337524161507792E-11</v>
      </c>
      <c r="N400" s="52">
        <f t="shared" si="39"/>
        <v>433327.45194781543</v>
      </c>
      <c r="O400" s="52">
        <f t="shared" si="40"/>
        <v>-2.2039010633896922E-8</v>
      </c>
    </row>
    <row r="401" spans="10:15" x14ac:dyDescent="0.2">
      <c r="J401" s="54">
        <f t="shared" si="35"/>
        <v>394</v>
      </c>
      <c r="K401" s="55">
        <f t="shared" si="36"/>
        <v>0</v>
      </c>
      <c r="L401" s="52">
        <f t="shared" si="37"/>
        <v>8.2646289877113451E-11</v>
      </c>
      <c r="M401" s="52">
        <f t="shared" si="38"/>
        <v>-8.2646289877113451E-11</v>
      </c>
      <c r="N401" s="52">
        <f t="shared" si="39"/>
        <v>433327.45194781537</v>
      </c>
      <c r="O401" s="52">
        <f t="shared" si="40"/>
        <v>-2.2121656923774034E-8</v>
      </c>
    </row>
    <row r="402" spans="10:15" x14ac:dyDescent="0.2">
      <c r="J402" s="54">
        <f t="shared" si="35"/>
        <v>395</v>
      </c>
      <c r="K402" s="55">
        <f t="shared" si="36"/>
        <v>0</v>
      </c>
      <c r="L402" s="52">
        <f t="shared" si="37"/>
        <v>8.2956213464152621E-11</v>
      </c>
      <c r="M402" s="52">
        <f t="shared" si="38"/>
        <v>-8.2956213464152621E-11</v>
      </c>
      <c r="N402" s="52">
        <f t="shared" si="39"/>
        <v>433327.45194781531</v>
      </c>
      <c r="O402" s="52">
        <f t="shared" si="40"/>
        <v>-2.2204613137238186E-8</v>
      </c>
    </row>
    <row r="403" spans="10:15" x14ac:dyDescent="0.2">
      <c r="J403" s="54">
        <f t="shared" si="35"/>
        <v>396</v>
      </c>
      <c r="K403" s="55">
        <f t="shared" si="36"/>
        <v>0</v>
      </c>
      <c r="L403" s="52">
        <f t="shared" si="37"/>
        <v>8.3267299264643188E-11</v>
      </c>
      <c r="M403" s="52">
        <f t="shared" si="38"/>
        <v>-8.3267299264643188E-11</v>
      </c>
      <c r="N403" s="52">
        <f t="shared" si="39"/>
        <v>433327.45194781525</v>
      </c>
      <c r="O403" s="52">
        <f t="shared" si="40"/>
        <v>-2.2287880436502828E-8</v>
      </c>
    </row>
    <row r="404" spans="10:15" x14ac:dyDescent="0.2">
      <c r="J404" s="54">
        <f t="shared" si="35"/>
        <v>397</v>
      </c>
      <c r="K404" s="55">
        <f t="shared" si="36"/>
        <v>0</v>
      </c>
      <c r="L404" s="52">
        <f t="shared" si="37"/>
        <v>8.3579551636885596E-11</v>
      </c>
      <c r="M404" s="52">
        <f t="shared" si="38"/>
        <v>-8.3579551636885596E-11</v>
      </c>
      <c r="N404" s="52">
        <f t="shared" si="39"/>
        <v>433327.45194781519</v>
      </c>
      <c r="O404" s="52">
        <f t="shared" si="40"/>
        <v>-2.2371459988139712E-8</v>
      </c>
    </row>
    <row r="405" spans="10:15" x14ac:dyDescent="0.2">
      <c r="J405" s="54">
        <f t="shared" si="35"/>
        <v>398</v>
      </c>
      <c r="K405" s="55">
        <f t="shared" si="36"/>
        <v>0</v>
      </c>
      <c r="L405" s="52">
        <f t="shared" si="37"/>
        <v>8.3892974955523919E-11</v>
      </c>
      <c r="M405" s="52">
        <f t="shared" si="38"/>
        <v>-8.3892974955523919E-11</v>
      </c>
      <c r="N405" s="52">
        <f t="shared" si="39"/>
        <v>433327.45194781513</v>
      </c>
      <c r="O405" s="52">
        <f t="shared" si="40"/>
        <v>-2.2455352963095236E-8</v>
      </c>
    </row>
    <row r="406" spans="10:15" x14ac:dyDescent="0.2">
      <c r="J406" s="54">
        <f t="shared" si="35"/>
        <v>399</v>
      </c>
      <c r="K406" s="55">
        <f t="shared" si="36"/>
        <v>0</v>
      </c>
      <c r="L406" s="52">
        <f t="shared" si="37"/>
        <v>8.4207573611607135E-11</v>
      </c>
      <c r="M406" s="52">
        <f t="shared" si="38"/>
        <v>-8.4207573611607135E-11</v>
      </c>
      <c r="N406" s="52">
        <f t="shared" si="39"/>
        <v>433327.45194781508</v>
      </c>
      <c r="O406" s="52">
        <f t="shared" si="40"/>
        <v>-2.2539560536706844E-8</v>
      </c>
    </row>
    <row r="407" spans="10:15" x14ac:dyDescent="0.2">
      <c r="J407" s="54">
        <f t="shared" si="35"/>
        <v>400</v>
      </c>
      <c r="K407" s="55">
        <f t="shared" si="36"/>
        <v>0</v>
      </c>
      <c r="L407" s="52">
        <f t="shared" si="37"/>
        <v>8.452335201265066E-11</v>
      </c>
      <c r="M407" s="52">
        <f t="shared" si="38"/>
        <v>-8.452335201265066E-11</v>
      </c>
      <c r="N407" s="52">
        <f t="shared" si="39"/>
        <v>433327.45194781502</v>
      </c>
      <c r="O407" s="52">
        <f t="shared" si="40"/>
        <v>-2.2624083888719493E-8</v>
      </c>
    </row>
    <row r="408" spans="10:15" x14ac:dyDescent="0.2">
      <c r="J408" s="54">
        <f t="shared" si="35"/>
        <v>401</v>
      </c>
      <c r="K408" s="55">
        <f t="shared" si="36"/>
        <v>0</v>
      </c>
      <c r="L408" s="52">
        <f t="shared" si="37"/>
        <v>8.4840314582698091E-11</v>
      </c>
      <c r="M408" s="52">
        <f t="shared" si="38"/>
        <v>-8.4840314582698091E-11</v>
      </c>
      <c r="N408" s="52">
        <f t="shared" si="39"/>
        <v>433327.45194781496</v>
      </c>
      <c r="O408" s="52">
        <f t="shared" si="40"/>
        <v>-2.2708924203302192E-8</v>
      </c>
    </row>
    <row r="409" spans="10:15" x14ac:dyDescent="0.2">
      <c r="J409" s="54">
        <f t="shared" si="35"/>
        <v>402</v>
      </c>
      <c r="K409" s="55">
        <f t="shared" si="36"/>
        <v>0</v>
      </c>
      <c r="L409" s="52">
        <f t="shared" si="37"/>
        <v>8.5158465762383218E-11</v>
      </c>
      <c r="M409" s="52">
        <f t="shared" si="38"/>
        <v>-8.5158465762383218E-11</v>
      </c>
      <c r="N409" s="52">
        <f t="shared" si="39"/>
        <v>433327.4519478149</v>
      </c>
      <c r="O409" s="52">
        <f t="shared" si="40"/>
        <v>-2.2794082669064574E-8</v>
      </c>
    </row>
    <row r="410" spans="10:15" x14ac:dyDescent="0.2">
      <c r="J410" s="54">
        <f t="shared" si="35"/>
        <v>403</v>
      </c>
      <c r="K410" s="55">
        <f t="shared" si="36"/>
        <v>0</v>
      </c>
      <c r="L410" s="52">
        <f t="shared" si="37"/>
        <v>8.5477810008992152E-11</v>
      </c>
      <c r="M410" s="52">
        <f t="shared" si="38"/>
        <v>-8.5477810008992152E-11</v>
      </c>
      <c r="N410" s="52">
        <f t="shared" si="39"/>
        <v>433327.45194781484</v>
      </c>
      <c r="O410" s="52">
        <f t="shared" si="40"/>
        <v>-2.2879560479073566E-8</v>
      </c>
    </row>
    <row r="411" spans="10:15" x14ac:dyDescent="0.2">
      <c r="J411" s="54">
        <f t="shared" si="35"/>
        <v>404</v>
      </c>
      <c r="K411" s="55">
        <f t="shared" si="36"/>
        <v>0</v>
      </c>
      <c r="L411" s="52">
        <f t="shared" si="37"/>
        <v>8.5798351796525869E-11</v>
      </c>
      <c r="M411" s="52">
        <f t="shared" si="38"/>
        <v>-8.5798351796525869E-11</v>
      </c>
      <c r="N411" s="52">
        <f t="shared" si="39"/>
        <v>433327.45194781478</v>
      </c>
      <c r="O411" s="52">
        <f t="shared" si="40"/>
        <v>-2.2965358830870092E-8</v>
      </c>
    </row>
    <row r="412" spans="10:15" x14ac:dyDescent="0.2">
      <c r="J412" s="54">
        <f t="shared" si="35"/>
        <v>405</v>
      </c>
      <c r="K412" s="55">
        <f t="shared" si="36"/>
        <v>0</v>
      </c>
      <c r="L412" s="52">
        <f t="shared" si="37"/>
        <v>8.6120095615762843E-11</v>
      </c>
      <c r="M412" s="52">
        <f t="shared" si="38"/>
        <v>-8.6120095615762843E-11</v>
      </c>
      <c r="N412" s="52">
        <f t="shared" si="39"/>
        <v>433327.45194781473</v>
      </c>
      <c r="O412" s="52">
        <f t="shared" si="40"/>
        <v>-2.3051478926485855E-8</v>
      </c>
    </row>
    <row r="413" spans="10:15" x14ac:dyDescent="0.2">
      <c r="J413" s="54">
        <f t="shared" si="35"/>
        <v>406</v>
      </c>
      <c r="K413" s="55">
        <f t="shared" si="36"/>
        <v>0</v>
      </c>
      <c r="L413" s="52">
        <f t="shared" si="37"/>
        <v>8.644304597432195E-11</v>
      </c>
      <c r="M413" s="52">
        <f t="shared" si="38"/>
        <v>-8.644304597432195E-11</v>
      </c>
      <c r="N413" s="52">
        <f t="shared" si="39"/>
        <v>433327.45194781467</v>
      </c>
      <c r="O413" s="52">
        <f t="shared" si="40"/>
        <v>-2.3137921972460176E-8</v>
      </c>
    </row>
    <row r="414" spans="10:15" x14ac:dyDescent="0.2">
      <c r="J414" s="54">
        <f t="shared" si="35"/>
        <v>407</v>
      </c>
      <c r="K414" s="55">
        <f t="shared" si="36"/>
        <v>0</v>
      </c>
      <c r="L414" s="52">
        <f t="shared" si="37"/>
        <v>8.6767207396725656E-11</v>
      </c>
      <c r="M414" s="52">
        <f t="shared" si="38"/>
        <v>-8.6767207396725656E-11</v>
      </c>
      <c r="N414" s="52">
        <f t="shared" si="39"/>
        <v>433327.45194781461</v>
      </c>
      <c r="O414" s="52">
        <f t="shared" si="40"/>
        <v>-2.3224689179856903E-8</v>
      </c>
    </row>
    <row r="415" spans="10:15" x14ac:dyDescent="0.2">
      <c r="J415" s="54">
        <f t="shared" si="35"/>
        <v>408</v>
      </c>
      <c r="K415" s="55">
        <f t="shared" si="36"/>
        <v>0</v>
      </c>
      <c r="L415" s="52">
        <f t="shared" si="37"/>
        <v>8.7092584424463387E-11</v>
      </c>
      <c r="M415" s="52">
        <f t="shared" si="38"/>
        <v>-8.7092584424463387E-11</v>
      </c>
      <c r="N415" s="52">
        <f t="shared" si="39"/>
        <v>433327.45194781455</v>
      </c>
      <c r="O415" s="52">
        <f t="shared" si="40"/>
        <v>-2.3311781764281366E-8</v>
      </c>
    </row>
    <row r="416" spans="10:15" x14ac:dyDescent="0.2">
      <c r="J416" s="54">
        <f t="shared" si="35"/>
        <v>409</v>
      </c>
      <c r="K416" s="55">
        <f t="shared" si="36"/>
        <v>0</v>
      </c>
      <c r="L416" s="52">
        <f t="shared" si="37"/>
        <v>8.7419181616055123E-11</v>
      </c>
      <c r="M416" s="52">
        <f t="shared" si="38"/>
        <v>-8.7419181616055123E-11</v>
      </c>
      <c r="N416" s="52">
        <f t="shared" si="39"/>
        <v>433327.45194781444</v>
      </c>
      <c r="O416" s="52">
        <f t="shared" si="40"/>
        <v>-2.3399200945897419E-8</v>
      </c>
    </row>
    <row r="417" spans="10:15" x14ac:dyDescent="0.2">
      <c r="J417" s="54">
        <f t="shared" si="35"/>
        <v>410</v>
      </c>
      <c r="K417" s="55">
        <f t="shared" si="36"/>
        <v>0</v>
      </c>
      <c r="L417" s="52">
        <f t="shared" si="37"/>
        <v>8.7747003547115315E-11</v>
      </c>
      <c r="M417" s="52">
        <f t="shared" si="38"/>
        <v>-8.7747003547115315E-11</v>
      </c>
      <c r="N417" s="52">
        <f t="shared" si="39"/>
        <v>433327.45194781432</v>
      </c>
      <c r="O417" s="52">
        <f t="shared" si="40"/>
        <v>-2.3486947949444535E-8</v>
      </c>
    </row>
    <row r="418" spans="10:15" x14ac:dyDescent="0.2">
      <c r="J418" s="54">
        <f t="shared" si="35"/>
        <v>411</v>
      </c>
      <c r="K418" s="55">
        <f t="shared" si="36"/>
        <v>0</v>
      </c>
      <c r="L418" s="52">
        <f t="shared" si="37"/>
        <v>8.8076054810417001E-11</v>
      </c>
      <c r="M418" s="52">
        <f t="shared" si="38"/>
        <v>-8.8076054810417001E-11</v>
      </c>
      <c r="N418" s="52">
        <f t="shared" si="39"/>
        <v>433327.4519478142</v>
      </c>
      <c r="O418" s="52">
        <f t="shared" si="40"/>
        <v>-2.3575024004254953E-8</v>
      </c>
    </row>
    <row r="419" spans="10:15" x14ac:dyDescent="0.2">
      <c r="J419" s="54">
        <f t="shared" si="35"/>
        <v>412</v>
      </c>
      <c r="K419" s="55">
        <f t="shared" si="36"/>
        <v>0</v>
      </c>
      <c r="L419" s="52">
        <f t="shared" si="37"/>
        <v>8.840634001595607E-11</v>
      </c>
      <c r="M419" s="52">
        <f t="shared" si="38"/>
        <v>-8.840634001595607E-11</v>
      </c>
      <c r="N419" s="52">
        <f t="shared" si="39"/>
        <v>433327.45194781409</v>
      </c>
      <c r="O419" s="52">
        <f t="shared" si="40"/>
        <v>-2.366343034427091E-8</v>
      </c>
    </row>
    <row r="420" spans="10:15" x14ac:dyDescent="0.2">
      <c r="J420" s="54">
        <f t="shared" si="35"/>
        <v>413</v>
      </c>
      <c r="K420" s="55">
        <f t="shared" si="36"/>
        <v>0</v>
      </c>
      <c r="L420" s="52">
        <f t="shared" si="37"/>
        <v>8.873786379101591E-11</v>
      </c>
      <c r="M420" s="52">
        <f t="shared" si="38"/>
        <v>-8.873786379101591E-11</v>
      </c>
      <c r="N420" s="52">
        <f t="shared" si="39"/>
        <v>433327.45194781397</v>
      </c>
      <c r="O420" s="52">
        <f t="shared" si="40"/>
        <v>-2.3752168208061924E-8</v>
      </c>
    </row>
    <row r="421" spans="10:15" x14ac:dyDescent="0.2">
      <c r="J421" s="54">
        <f t="shared" si="35"/>
        <v>414</v>
      </c>
      <c r="K421" s="55">
        <f t="shared" si="36"/>
        <v>0</v>
      </c>
      <c r="L421" s="52">
        <f t="shared" si="37"/>
        <v>8.9070630780232217E-11</v>
      </c>
      <c r="M421" s="52">
        <f t="shared" si="38"/>
        <v>-8.9070630780232217E-11</v>
      </c>
      <c r="N421" s="52">
        <f t="shared" si="39"/>
        <v>433327.45194781385</v>
      </c>
      <c r="O421" s="52">
        <f t="shared" si="40"/>
        <v>-2.3841238838842156E-8</v>
      </c>
    </row>
    <row r="422" spans="10:15" x14ac:dyDescent="0.2">
      <c r="J422" s="54">
        <f t="shared" ref="J422:J487" si="41">J421+1</f>
        <v>415</v>
      </c>
      <c r="K422" s="55">
        <f t="shared" si="36"/>
        <v>0</v>
      </c>
      <c r="L422" s="52">
        <f t="shared" si="37"/>
        <v>8.9404645645658085E-11</v>
      </c>
      <c r="M422" s="52">
        <f t="shared" si="38"/>
        <v>-8.9404645645658085E-11</v>
      </c>
      <c r="N422" s="52">
        <f t="shared" si="39"/>
        <v>433327.45194781374</v>
      </c>
      <c r="O422" s="52">
        <f t="shared" si="40"/>
        <v>-2.3930643484487814E-8</v>
      </c>
    </row>
    <row r="423" spans="10:15" x14ac:dyDescent="0.2">
      <c r="J423" s="54">
        <f t="shared" si="41"/>
        <v>416</v>
      </c>
      <c r="K423" s="55">
        <f t="shared" si="36"/>
        <v>0</v>
      </c>
      <c r="L423" s="52">
        <f t="shared" si="37"/>
        <v>8.9739913066829305E-11</v>
      </c>
      <c r="M423" s="52">
        <f t="shared" si="38"/>
        <v>-8.9739913066829305E-11</v>
      </c>
      <c r="N423" s="52">
        <f t="shared" si="39"/>
        <v>433327.45194781362</v>
      </c>
      <c r="O423" s="52">
        <f t="shared" si="40"/>
        <v>-2.4020383397554645E-8</v>
      </c>
    </row>
    <row r="424" spans="10:15" x14ac:dyDescent="0.2">
      <c r="J424" s="54">
        <f t="shared" si="41"/>
        <v>417</v>
      </c>
      <c r="K424" s="55">
        <f t="shared" si="36"/>
        <v>0</v>
      </c>
      <c r="L424" s="52">
        <f t="shared" si="37"/>
        <v>9.0076437740829915E-11</v>
      </c>
      <c r="M424" s="52">
        <f t="shared" si="38"/>
        <v>-9.0076437740829915E-11</v>
      </c>
      <c r="N424" s="52">
        <f t="shared" si="39"/>
        <v>433327.4519478135</v>
      </c>
      <c r="O424" s="52">
        <f t="shared" si="40"/>
        <v>-2.4110459835295476E-8</v>
      </c>
    </row>
    <row r="425" spans="10:15" x14ac:dyDescent="0.2">
      <c r="J425" s="54">
        <f t="shared" si="41"/>
        <v>418</v>
      </c>
      <c r="K425" s="55">
        <f t="shared" si="36"/>
        <v>0</v>
      </c>
      <c r="L425" s="52">
        <f t="shared" si="37"/>
        <v>9.0414224382358031E-11</v>
      </c>
      <c r="M425" s="52">
        <f t="shared" si="38"/>
        <v>-9.0414224382358031E-11</v>
      </c>
      <c r="N425" s="52">
        <f t="shared" si="39"/>
        <v>433327.45194781339</v>
      </c>
      <c r="O425" s="52">
        <f t="shared" si="40"/>
        <v>-2.4200874059677834E-8</v>
      </c>
    </row>
    <row r="426" spans="10:15" x14ac:dyDescent="0.2">
      <c r="J426" s="54">
        <f t="shared" si="41"/>
        <v>419</v>
      </c>
      <c r="K426" s="55">
        <f t="shared" si="36"/>
        <v>0</v>
      </c>
      <c r="L426" s="52">
        <f t="shared" si="37"/>
        <v>9.0753277723791872E-11</v>
      </c>
      <c r="M426" s="52">
        <f t="shared" si="38"/>
        <v>-9.0753277723791872E-11</v>
      </c>
      <c r="N426" s="52">
        <f t="shared" si="39"/>
        <v>433327.45194781327</v>
      </c>
      <c r="O426" s="52">
        <f t="shared" si="40"/>
        <v>-2.4291627337401625E-8</v>
      </c>
    </row>
    <row r="427" spans="10:15" x14ac:dyDescent="0.2">
      <c r="J427" s="54">
        <f t="shared" si="41"/>
        <v>420</v>
      </c>
      <c r="K427" s="55">
        <f t="shared" si="36"/>
        <v>0</v>
      </c>
      <c r="L427" s="52">
        <f t="shared" si="37"/>
        <v>9.1093602515256094E-11</v>
      </c>
      <c r="M427" s="52">
        <f t="shared" si="38"/>
        <v>-9.1093602515256094E-11</v>
      </c>
      <c r="N427" s="52">
        <f t="shared" si="39"/>
        <v>433327.45194781316</v>
      </c>
      <c r="O427" s="52">
        <f t="shared" si="40"/>
        <v>-2.438272093991688E-8</v>
      </c>
    </row>
    <row r="428" spans="10:15" x14ac:dyDescent="0.2">
      <c r="J428" s="54">
        <f t="shared" si="41"/>
        <v>421</v>
      </c>
      <c r="K428" s="55">
        <f t="shared" si="36"/>
        <v>0</v>
      </c>
      <c r="L428" s="52">
        <f t="shared" si="37"/>
        <v>9.1435203524688301E-11</v>
      </c>
      <c r="M428" s="52">
        <f t="shared" si="38"/>
        <v>-9.1435203524688301E-11</v>
      </c>
      <c r="N428" s="52">
        <f t="shared" si="39"/>
        <v>433327.45194781304</v>
      </c>
      <c r="O428" s="52">
        <f t="shared" si="40"/>
        <v>-2.447415614344157E-8</v>
      </c>
    </row>
    <row r="429" spans="10:15" x14ac:dyDescent="0.2">
      <c r="J429" s="54">
        <f t="shared" si="41"/>
        <v>422</v>
      </c>
      <c r="K429" s="55">
        <f t="shared" si="36"/>
        <v>0</v>
      </c>
      <c r="L429" s="52">
        <f t="shared" si="37"/>
        <v>9.1778085537905889E-11</v>
      </c>
      <c r="M429" s="52">
        <f t="shared" si="38"/>
        <v>-9.1778085537905889E-11</v>
      </c>
      <c r="N429" s="52">
        <f t="shared" si="39"/>
        <v>433327.45194781292</v>
      </c>
      <c r="O429" s="52">
        <f t="shared" si="40"/>
        <v>-2.4565934228979477E-8</v>
      </c>
    </row>
    <row r="430" spans="10:15" x14ac:dyDescent="0.2">
      <c r="J430" s="54">
        <f t="shared" si="41"/>
        <v>423</v>
      </c>
      <c r="K430" s="55">
        <f t="shared" si="36"/>
        <v>0</v>
      </c>
      <c r="L430" s="52">
        <f t="shared" si="37"/>
        <v>9.2122253358673038E-11</v>
      </c>
      <c r="M430" s="52">
        <f t="shared" si="38"/>
        <v>-9.2122253358673038E-11</v>
      </c>
      <c r="N430" s="52">
        <f t="shared" si="39"/>
        <v>433327.45194781281</v>
      </c>
      <c r="O430" s="52">
        <f t="shared" si="40"/>
        <v>-2.465805648233815E-8</v>
      </c>
    </row>
    <row r="431" spans="10:15" x14ac:dyDescent="0.2">
      <c r="J431" s="54">
        <f t="shared" si="41"/>
        <v>424</v>
      </c>
      <c r="K431" s="55">
        <f t="shared" si="36"/>
        <v>0</v>
      </c>
      <c r="L431" s="52">
        <f t="shared" si="37"/>
        <v>9.2467711808768059E-11</v>
      </c>
      <c r="M431" s="52">
        <f t="shared" si="38"/>
        <v>-9.2467711808768059E-11</v>
      </c>
      <c r="N431" s="52">
        <f t="shared" si="39"/>
        <v>433327.45194781269</v>
      </c>
      <c r="O431" s="52">
        <f t="shared" si="40"/>
        <v>-2.4750524194146918E-8</v>
      </c>
    </row>
    <row r="432" spans="10:15" x14ac:dyDescent="0.2">
      <c r="J432" s="54">
        <f t="shared" si="41"/>
        <v>425</v>
      </c>
      <c r="K432" s="55">
        <f t="shared" si="36"/>
        <v>0</v>
      </c>
      <c r="L432" s="52">
        <f t="shared" si="37"/>
        <v>9.2814465728050939E-11</v>
      </c>
      <c r="M432" s="52">
        <f t="shared" si="38"/>
        <v>-9.2814465728050939E-11</v>
      </c>
      <c r="N432" s="52">
        <f t="shared" si="39"/>
        <v>433327.45194781257</v>
      </c>
      <c r="O432" s="52">
        <f t="shared" si="40"/>
        <v>-2.4843338659874967E-8</v>
      </c>
    </row>
    <row r="433" spans="10:15" x14ac:dyDescent="0.2">
      <c r="J433" s="54">
        <f t="shared" si="41"/>
        <v>426</v>
      </c>
      <c r="K433" s="55">
        <f t="shared" si="36"/>
        <v>0</v>
      </c>
      <c r="L433" s="52">
        <f t="shared" si="37"/>
        <v>9.3162519974531121E-11</v>
      </c>
      <c r="M433" s="52">
        <f t="shared" si="38"/>
        <v>-9.3162519974531121E-11</v>
      </c>
      <c r="N433" s="52">
        <f t="shared" si="39"/>
        <v>433327.45194781246</v>
      </c>
      <c r="O433" s="52">
        <f t="shared" si="40"/>
        <v>-2.49365011798495E-8</v>
      </c>
    </row>
    <row r="434" spans="10:15" x14ac:dyDescent="0.2">
      <c r="J434" s="54">
        <f t="shared" si="41"/>
        <v>427</v>
      </c>
      <c r="K434" s="55">
        <f t="shared" si="36"/>
        <v>0</v>
      </c>
      <c r="L434" s="52">
        <f t="shared" si="37"/>
        <v>9.3511879424435614E-11</v>
      </c>
      <c r="M434" s="52">
        <f t="shared" si="38"/>
        <v>-9.3511879424435614E-11</v>
      </c>
      <c r="N434" s="52">
        <f t="shared" si="39"/>
        <v>433327.45194781234</v>
      </c>
      <c r="O434" s="52">
        <f t="shared" si="40"/>
        <v>-2.5030013059273937E-8</v>
      </c>
    </row>
    <row r="435" spans="10:15" x14ac:dyDescent="0.2">
      <c r="J435" s="54">
        <f t="shared" si="41"/>
        <v>428</v>
      </c>
      <c r="K435" s="55">
        <f t="shared" si="36"/>
        <v>0</v>
      </c>
      <c r="L435" s="52">
        <f t="shared" si="37"/>
        <v>9.3862548972277265E-11</v>
      </c>
      <c r="M435" s="52">
        <f t="shared" si="38"/>
        <v>-9.3862548972277265E-11</v>
      </c>
      <c r="N435" s="52">
        <f t="shared" si="39"/>
        <v>433327.45194781222</v>
      </c>
      <c r="O435" s="52">
        <f t="shared" si="40"/>
        <v>-2.5123875608246214E-8</v>
      </c>
    </row>
    <row r="436" spans="10:15" x14ac:dyDescent="0.2">
      <c r="J436" s="54">
        <f t="shared" si="41"/>
        <v>429</v>
      </c>
      <c r="K436" s="55">
        <f t="shared" si="36"/>
        <v>0</v>
      </c>
      <c r="L436" s="52">
        <f t="shared" si="37"/>
        <v>9.4214533530923294E-11</v>
      </c>
      <c r="M436" s="52">
        <f t="shared" si="38"/>
        <v>-9.4214533530923294E-11</v>
      </c>
      <c r="N436" s="52">
        <f t="shared" si="39"/>
        <v>433327.45194781211</v>
      </c>
      <c r="O436" s="52">
        <f t="shared" si="40"/>
        <v>-2.5218090141777136E-8</v>
      </c>
    </row>
    <row r="437" spans="10:15" x14ac:dyDescent="0.2">
      <c r="J437" s="54">
        <f t="shared" si="41"/>
        <v>430</v>
      </c>
      <c r="K437" s="55">
        <f t="shared" si="36"/>
        <v>0</v>
      </c>
      <c r="L437" s="52">
        <f t="shared" si="37"/>
        <v>9.456783803166425E-11</v>
      </c>
      <c r="M437" s="52">
        <f t="shared" si="38"/>
        <v>-9.456783803166425E-11</v>
      </c>
      <c r="N437" s="52">
        <f t="shared" si="39"/>
        <v>433327.45194781199</v>
      </c>
      <c r="O437" s="52">
        <f t="shared" si="40"/>
        <v>-2.5312657979808799E-8</v>
      </c>
    </row>
    <row r="438" spans="10:15" x14ac:dyDescent="0.2">
      <c r="J438" s="54">
        <f t="shared" si="41"/>
        <v>431</v>
      </c>
      <c r="K438" s="55">
        <f t="shared" si="36"/>
        <v>0</v>
      </c>
      <c r="L438" s="52">
        <f t="shared" si="37"/>
        <v>9.4922467424282988E-11</v>
      </c>
      <c r="M438" s="52">
        <f t="shared" si="38"/>
        <v>-9.4922467424282988E-11</v>
      </c>
      <c r="N438" s="52">
        <f t="shared" si="39"/>
        <v>433327.45194781187</v>
      </c>
      <c r="O438" s="52">
        <f t="shared" si="40"/>
        <v>-2.5407580447233082E-8</v>
      </c>
    </row>
    <row r="439" spans="10:15" x14ac:dyDescent="0.2">
      <c r="J439" s="54">
        <f t="shared" si="41"/>
        <v>432</v>
      </c>
      <c r="K439" s="55">
        <f t="shared" si="36"/>
        <v>0</v>
      </c>
      <c r="L439" s="52">
        <f t="shared" si="37"/>
        <v>9.5278426677124054E-11</v>
      </c>
      <c r="M439" s="52">
        <f t="shared" si="38"/>
        <v>-9.5278426677124054E-11</v>
      </c>
      <c r="N439" s="52">
        <f t="shared" si="39"/>
        <v>433327.45194781176</v>
      </c>
      <c r="O439" s="52">
        <f t="shared" si="40"/>
        <v>-2.5502858873910207E-8</v>
      </c>
    </row>
    <row r="440" spans="10:15" x14ac:dyDescent="0.2">
      <c r="J440" s="54">
        <f t="shared" si="41"/>
        <v>433</v>
      </c>
      <c r="K440" s="55">
        <f t="shared" si="36"/>
        <v>0</v>
      </c>
      <c r="L440" s="52">
        <f t="shared" si="37"/>
        <v>9.5635720777163279E-11</v>
      </c>
      <c r="M440" s="52">
        <f t="shared" si="38"/>
        <v>-9.5635720777163279E-11</v>
      </c>
      <c r="N440" s="52">
        <f t="shared" si="39"/>
        <v>433327.45194781164</v>
      </c>
      <c r="O440" s="52">
        <f t="shared" si="40"/>
        <v>-2.559849459468737E-8</v>
      </c>
    </row>
    <row r="441" spans="10:15" x14ac:dyDescent="0.2">
      <c r="J441" s="54">
        <f t="shared" si="41"/>
        <v>434</v>
      </c>
      <c r="K441" s="55">
        <f t="shared" si="36"/>
        <v>0</v>
      </c>
      <c r="L441" s="52">
        <f t="shared" si="37"/>
        <v>9.5994354730077637E-11</v>
      </c>
      <c r="M441" s="52">
        <f t="shared" si="38"/>
        <v>-9.5994354730077637E-11</v>
      </c>
      <c r="N441" s="52">
        <f t="shared" si="39"/>
        <v>433327.45194781153</v>
      </c>
      <c r="O441" s="52">
        <f t="shared" si="40"/>
        <v>-2.5694488949417448E-8</v>
      </c>
    </row>
    <row r="442" spans="10:15" x14ac:dyDescent="0.2">
      <c r="J442" s="54">
        <f t="shared" si="41"/>
        <v>435</v>
      </c>
      <c r="K442" s="55">
        <f t="shared" si="36"/>
        <v>0</v>
      </c>
      <c r="L442" s="52">
        <f t="shared" si="37"/>
        <v>9.6354333560315431E-11</v>
      </c>
      <c r="M442" s="52">
        <f t="shared" si="38"/>
        <v>-9.6354333560315431E-11</v>
      </c>
      <c r="N442" s="52">
        <f t="shared" si="39"/>
        <v>433327.45194781141</v>
      </c>
      <c r="O442" s="52">
        <f t="shared" si="40"/>
        <v>-2.5790843282977762E-8</v>
      </c>
    </row>
    <row r="443" spans="10:15" x14ac:dyDescent="0.2">
      <c r="J443" s="54">
        <f t="shared" si="41"/>
        <v>436</v>
      </c>
      <c r="K443" s="55">
        <f t="shared" si="36"/>
        <v>0</v>
      </c>
      <c r="L443" s="52">
        <f t="shared" si="37"/>
        <v>9.6715662311166599E-11</v>
      </c>
      <c r="M443" s="52">
        <f t="shared" si="38"/>
        <v>-9.6715662311166599E-11</v>
      </c>
      <c r="N443" s="52">
        <f t="shared" si="39"/>
        <v>433327.45194781129</v>
      </c>
      <c r="O443" s="52">
        <f t="shared" si="40"/>
        <v>-2.5887558945288929E-8</v>
      </c>
    </row>
    <row r="444" spans="10:15" x14ac:dyDescent="0.2">
      <c r="J444" s="54">
        <f t="shared" si="41"/>
        <v>437</v>
      </c>
      <c r="K444" s="55">
        <f t="shared" si="36"/>
        <v>0</v>
      </c>
      <c r="L444" s="52">
        <f t="shared" si="37"/>
        <v>9.7078346044833478E-11</v>
      </c>
      <c r="M444" s="52">
        <f t="shared" si="38"/>
        <v>-9.7078346044833478E-11</v>
      </c>
      <c r="N444" s="52">
        <f t="shared" si="39"/>
        <v>433327.45194781118</v>
      </c>
      <c r="O444" s="52">
        <f t="shared" si="40"/>
        <v>-2.5984637291333764E-8</v>
      </c>
    </row>
    <row r="445" spans="10:15" x14ac:dyDescent="0.2">
      <c r="J445" s="54">
        <f t="shared" si="41"/>
        <v>438</v>
      </c>
      <c r="K445" s="55">
        <f t="shared" si="36"/>
        <v>0</v>
      </c>
      <c r="L445" s="52">
        <f t="shared" si="37"/>
        <v>9.7442389842501604E-11</v>
      </c>
      <c r="M445" s="52">
        <f t="shared" si="38"/>
        <v>-9.7442389842501604E-11</v>
      </c>
      <c r="N445" s="52">
        <f t="shared" si="39"/>
        <v>433327.45194781106</v>
      </c>
      <c r="O445" s="52">
        <f t="shared" si="40"/>
        <v>-2.6082079681176267E-8</v>
      </c>
    </row>
    <row r="446" spans="10:15" x14ac:dyDescent="0.2">
      <c r="J446" s="54">
        <f t="shared" si="41"/>
        <v>439</v>
      </c>
      <c r="K446" s="55">
        <f t="shared" si="36"/>
        <v>0</v>
      </c>
      <c r="L446" s="52">
        <f t="shared" si="37"/>
        <v>9.7807798804410997E-11</v>
      </c>
      <c r="M446" s="52">
        <f t="shared" si="38"/>
        <v>-9.7807798804410997E-11</v>
      </c>
      <c r="N446" s="52">
        <f t="shared" si="39"/>
        <v>433327.45194781094</v>
      </c>
      <c r="O446" s="52">
        <f t="shared" si="40"/>
        <v>-2.6179887479980676E-8</v>
      </c>
    </row>
    <row r="447" spans="10:15" x14ac:dyDescent="0.2">
      <c r="J447" s="54">
        <f t="shared" si="41"/>
        <v>440</v>
      </c>
      <c r="K447" s="55">
        <f t="shared" si="36"/>
        <v>0</v>
      </c>
      <c r="L447" s="52">
        <f t="shared" si="37"/>
        <v>9.8174578049927538E-11</v>
      </c>
      <c r="M447" s="52">
        <f t="shared" si="38"/>
        <v>-9.8174578049927538E-11</v>
      </c>
      <c r="N447" s="52">
        <f t="shared" si="39"/>
        <v>433327.45194781083</v>
      </c>
      <c r="O447" s="52">
        <f t="shared" si="40"/>
        <v>-2.6278062058030603E-8</v>
      </c>
    </row>
    <row r="448" spans="10:15" x14ac:dyDescent="0.2">
      <c r="J448" s="54">
        <f t="shared" si="41"/>
        <v>441</v>
      </c>
      <c r="K448" s="55">
        <f t="shared" si="36"/>
        <v>0</v>
      </c>
      <c r="L448" s="52">
        <f t="shared" si="37"/>
        <v>9.8542732717614753E-11</v>
      </c>
      <c r="M448" s="52">
        <f t="shared" si="38"/>
        <v>-9.8542732717614753E-11</v>
      </c>
      <c r="N448" s="52">
        <f t="shared" si="39"/>
        <v>433327.45194781071</v>
      </c>
      <c r="O448" s="52">
        <f t="shared" si="40"/>
        <v>-2.6376604790748218E-8</v>
      </c>
    </row>
    <row r="449" spans="10:15" x14ac:dyDescent="0.2">
      <c r="J449" s="54">
        <f t="shared" si="41"/>
        <v>442</v>
      </c>
      <c r="K449" s="55">
        <f t="shared" si="36"/>
        <v>0</v>
      </c>
      <c r="L449" s="52">
        <f t="shared" si="37"/>
        <v>9.8912267965305811E-11</v>
      </c>
      <c r="M449" s="52">
        <f t="shared" si="38"/>
        <v>-9.8912267965305811E-11</v>
      </c>
      <c r="N449" s="52">
        <f t="shared" si="39"/>
        <v>433327.45194781059</v>
      </c>
      <c r="O449" s="52">
        <f t="shared" si="40"/>
        <v>-2.6475517058713525E-8</v>
      </c>
    </row>
    <row r="450" spans="10:15" x14ac:dyDescent="0.2">
      <c r="J450" s="54">
        <f t="shared" si="41"/>
        <v>443</v>
      </c>
      <c r="K450" s="55">
        <f t="shared" si="36"/>
        <v>0</v>
      </c>
      <c r="L450" s="52">
        <f t="shared" si="37"/>
        <v>9.928318897017571E-11</v>
      </c>
      <c r="M450" s="52">
        <f t="shared" si="38"/>
        <v>-9.928318897017571E-11</v>
      </c>
      <c r="N450" s="52">
        <f t="shared" si="39"/>
        <v>433327.45194781048</v>
      </c>
      <c r="O450" s="52">
        <f t="shared" si="40"/>
        <v>-2.65748002476837E-8</v>
      </c>
    </row>
    <row r="451" spans="10:15" x14ac:dyDescent="0.2">
      <c r="J451" s="54">
        <f t="shared" si="41"/>
        <v>444</v>
      </c>
      <c r="K451" s="55">
        <f t="shared" si="36"/>
        <v>0</v>
      </c>
      <c r="L451" s="52">
        <f t="shared" si="37"/>
        <v>9.9655500928813873E-11</v>
      </c>
      <c r="M451" s="52">
        <f t="shared" si="38"/>
        <v>-9.9655500928813873E-11</v>
      </c>
      <c r="N451" s="52">
        <f t="shared" si="39"/>
        <v>433327.45194781036</v>
      </c>
      <c r="O451" s="52">
        <f t="shared" si="40"/>
        <v>-2.6674455748612514E-8</v>
      </c>
    </row>
    <row r="452" spans="10:15" x14ac:dyDescent="0.2">
      <c r="J452" s="54">
        <f t="shared" si="41"/>
        <v>445</v>
      </c>
      <c r="K452" s="55">
        <f t="shared" si="36"/>
        <v>0</v>
      </c>
      <c r="L452" s="52">
        <f t="shared" si="37"/>
        <v>1.0002920905729692E-10</v>
      </c>
      <c r="M452" s="52">
        <f t="shared" si="38"/>
        <v>-1.0002920905729692E-10</v>
      </c>
      <c r="N452" s="52">
        <f t="shared" si="39"/>
        <v>433327.45194781024</v>
      </c>
      <c r="O452" s="52">
        <f t="shared" si="40"/>
        <v>-2.6774484957669811E-8</v>
      </c>
    </row>
    <row r="453" spans="10:15" x14ac:dyDescent="0.2">
      <c r="J453" s="54">
        <f t="shared" si="41"/>
        <v>446</v>
      </c>
      <c r="K453" s="55">
        <f t="shared" si="36"/>
        <v>0</v>
      </c>
      <c r="L453" s="52">
        <f t="shared" si="37"/>
        <v>1.0040431859126178E-10</v>
      </c>
      <c r="M453" s="52">
        <f t="shared" si="38"/>
        <v>-1.0040431859126178E-10</v>
      </c>
      <c r="N453" s="52">
        <f t="shared" si="39"/>
        <v>433327.45194781013</v>
      </c>
      <c r="O453" s="52">
        <f t="shared" si="40"/>
        <v>-2.6874889276261071E-8</v>
      </c>
    </row>
    <row r="454" spans="10:15" x14ac:dyDescent="0.2">
      <c r="J454" s="54">
        <f t="shared" si="41"/>
        <v>447</v>
      </c>
      <c r="K454" s="55">
        <f t="shared" si="36"/>
        <v>0</v>
      </c>
      <c r="L454" s="52">
        <f t="shared" si="37"/>
        <v>1.0078083478597901E-10</v>
      </c>
      <c r="M454" s="52">
        <f t="shared" si="38"/>
        <v>-1.0078083478597901E-10</v>
      </c>
      <c r="N454" s="52">
        <f t="shared" si="39"/>
        <v>433327.45194781001</v>
      </c>
      <c r="O454" s="52">
        <f t="shared" si="40"/>
        <v>-2.6975670111047052E-8</v>
      </c>
    </row>
    <row r="455" spans="10:15" x14ac:dyDescent="0.2">
      <c r="J455" s="54">
        <f t="shared" si="41"/>
        <v>448</v>
      </c>
      <c r="K455" s="55">
        <f t="shared" si="36"/>
        <v>0</v>
      </c>
      <c r="L455" s="52">
        <f t="shared" si="37"/>
        <v>1.0115876291642645E-10</v>
      </c>
      <c r="M455" s="52">
        <f t="shared" si="38"/>
        <v>-1.0115876291642645E-10</v>
      </c>
      <c r="N455" s="52">
        <f t="shared" si="39"/>
        <v>433327.4519478099</v>
      </c>
      <c r="O455" s="52">
        <f t="shared" si="40"/>
        <v>-2.7076828873963479E-8</v>
      </c>
    </row>
    <row r="456" spans="10:15" x14ac:dyDescent="0.2">
      <c r="J456" s="54">
        <f t="shared" si="41"/>
        <v>449</v>
      </c>
      <c r="K456" s="55">
        <f t="shared" ref="K456:K487" si="42">IF(($C$9+1&gt;J456), $C$12, 0)</f>
        <v>0</v>
      </c>
      <c r="L456" s="52">
        <f t="shared" ref="L456:L487" si="43">K456-M456</f>
        <v>1.0153810827736304E-10</v>
      </c>
      <c r="M456" s="52">
        <f t="shared" ref="M456:M487" si="44">O455*$C$10</f>
        <v>-1.0153810827736304E-10</v>
      </c>
      <c r="N456" s="52">
        <f t="shared" ref="N456:N487" si="45">N455+M456</f>
        <v>433327.45194780978</v>
      </c>
      <c r="O456" s="52">
        <f t="shared" ref="O456:O487" si="46">O455-L456</f>
        <v>-2.7178366982240844E-8</v>
      </c>
    </row>
    <row r="457" spans="10:15" x14ac:dyDescent="0.2">
      <c r="J457" s="54">
        <f t="shared" si="41"/>
        <v>450</v>
      </c>
      <c r="K457" s="55">
        <f t="shared" si="42"/>
        <v>0</v>
      </c>
      <c r="L457" s="52">
        <f t="shared" si="43"/>
        <v>1.0191887618340316E-10</v>
      </c>
      <c r="M457" s="52">
        <f t="shared" si="44"/>
        <v>-1.0191887618340316E-10</v>
      </c>
      <c r="N457" s="52">
        <f t="shared" si="45"/>
        <v>433327.45194780966</v>
      </c>
      <c r="O457" s="52">
        <f t="shared" si="46"/>
        <v>-2.7280285858424248E-8</v>
      </c>
    </row>
    <row r="458" spans="10:15" x14ac:dyDescent="0.2">
      <c r="J458" s="54">
        <f t="shared" si="41"/>
        <v>451</v>
      </c>
      <c r="K458" s="55">
        <f t="shared" si="42"/>
        <v>0</v>
      </c>
      <c r="L458" s="52">
        <f t="shared" si="43"/>
        <v>1.0230107196909093E-10</v>
      </c>
      <c r="M458" s="52">
        <f t="shared" si="44"/>
        <v>-1.0230107196909093E-10</v>
      </c>
      <c r="N458" s="52">
        <f t="shared" si="45"/>
        <v>433327.45194780955</v>
      </c>
      <c r="O458" s="52">
        <f t="shared" si="46"/>
        <v>-2.7382586930393339E-8</v>
      </c>
    </row>
    <row r="459" spans="10:15" x14ac:dyDescent="0.2">
      <c r="J459" s="54">
        <f t="shared" si="41"/>
        <v>452</v>
      </c>
      <c r="K459" s="55">
        <f t="shared" si="42"/>
        <v>0</v>
      </c>
      <c r="L459" s="52">
        <f t="shared" si="43"/>
        <v>1.0268470098897502E-10</v>
      </c>
      <c r="M459" s="52">
        <f t="shared" si="44"/>
        <v>-1.0268470098897502E-10</v>
      </c>
      <c r="N459" s="52">
        <f t="shared" si="45"/>
        <v>433327.45194780943</v>
      </c>
      <c r="O459" s="52">
        <f t="shared" si="46"/>
        <v>-2.7485271631382314E-8</v>
      </c>
    </row>
    <row r="460" spans="10:15" x14ac:dyDescent="0.2">
      <c r="J460" s="54">
        <f t="shared" si="41"/>
        <v>453</v>
      </c>
      <c r="K460" s="55">
        <f t="shared" si="42"/>
        <v>0</v>
      </c>
      <c r="L460" s="52">
        <f t="shared" si="43"/>
        <v>1.0306976861768368E-10</v>
      </c>
      <c r="M460" s="52">
        <f t="shared" si="44"/>
        <v>-1.0306976861768368E-10</v>
      </c>
      <c r="N460" s="52">
        <f t="shared" si="45"/>
        <v>433327.45194780931</v>
      </c>
      <c r="O460" s="52">
        <f t="shared" si="46"/>
        <v>-2.7588341399999998E-8</v>
      </c>
    </row>
    <row r="461" spans="10:15" x14ac:dyDescent="0.2">
      <c r="J461" s="54">
        <f t="shared" si="41"/>
        <v>454</v>
      </c>
      <c r="K461" s="55">
        <f t="shared" si="42"/>
        <v>0</v>
      </c>
      <c r="L461" s="52">
        <f t="shared" si="43"/>
        <v>1.0345628024999999E-10</v>
      </c>
      <c r="M461" s="52">
        <f t="shared" si="44"/>
        <v>-1.0345628024999999E-10</v>
      </c>
      <c r="N461" s="52">
        <f t="shared" si="45"/>
        <v>433327.4519478092</v>
      </c>
      <c r="O461" s="52">
        <f t="shared" si="46"/>
        <v>-2.7691797680249998E-8</v>
      </c>
    </row>
    <row r="462" spans="10:15" x14ac:dyDescent="0.2">
      <c r="J462" s="54">
        <f t="shared" si="41"/>
        <v>455</v>
      </c>
      <c r="K462" s="55">
        <f t="shared" si="42"/>
        <v>0</v>
      </c>
      <c r="L462" s="52">
        <f t="shared" si="43"/>
        <v>1.038442413009375E-10</v>
      </c>
      <c r="M462" s="52">
        <f t="shared" si="44"/>
        <v>-1.038442413009375E-10</v>
      </c>
      <c r="N462" s="52">
        <f t="shared" si="45"/>
        <v>433327.45194780908</v>
      </c>
      <c r="O462" s="52">
        <f t="shared" si="46"/>
        <v>-2.7795641921550936E-8</v>
      </c>
    </row>
    <row r="463" spans="10:15" x14ac:dyDescent="0.2">
      <c r="J463" s="54">
        <f t="shared" si="41"/>
        <v>456</v>
      </c>
      <c r="K463" s="55">
        <f t="shared" si="42"/>
        <v>0</v>
      </c>
      <c r="L463" s="52">
        <f t="shared" si="43"/>
        <v>1.0423365720581601E-10</v>
      </c>
      <c r="M463" s="52">
        <f t="shared" si="44"/>
        <v>-1.0423365720581601E-10</v>
      </c>
      <c r="N463" s="52">
        <f t="shared" si="45"/>
        <v>433327.45194780896</v>
      </c>
      <c r="O463" s="52">
        <f t="shared" si="46"/>
        <v>-2.7899875578756753E-8</v>
      </c>
    </row>
    <row r="464" spans="10:15" x14ac:dyDescent="0.2">
      <c r="J464" s="54">
        <f t="shared" si="41"/>
        <v>457</v>
      </c>
      <c r="K464" s="55">
        <f t="shared" si="42"/>
        <v>0</v>
      </c>
      <c r="L464" s="52">
        <f t="shared" si="43"/>
        <v>1.0462453342033782E-10</v>
      </c>
      <c r="M464" s="52">
        <f t="shared" si="44"/>
        <v>-1.0462453342033782E-10</v>
      </c>
      <c r="N464" s="52">
        <f t="shared" si="45"/>
        <v>433327.45194780885</v>
      </c>
      <c r="O464" s="52">
        <f t="shared" si="46"/>
        <v>-2.8004500112177091E-8</v>
      </c>
    </row>
    <row r="465" spans="10:15" x14ac:dyDescent="0.2">
      <c r="J465" s="54">
        <f t="shared" si="41"/>
        <v>458</v>
      </c>
      <c r="K465" s="55">
        <f t="shared" si="42"/>
        <v>0</v>
      </c>
      <c r="L465" s="52">
        <f t="shared" si="43"/>
        <v>1.0501687542066409E-10</v>
      </c>
      <c r="M465" s="52">
        <f t="shared" si="44"/>
        <v>-1.0501687542066409E-10</v>
      </c>
      <c r="N465" s="52">
        <f t="shared" si="45"/>
        <v>433327.45194780873</v>
      </c>
      <c r="O465" s="52">
        <f t="shared" si="46"/>
        <v>-2.8109516987597753E-8</v>
      </c>
    </row>
    <row r="466" spans="10:15" x14ac:dyDescent="0.2">
      <c r="J466" s="54">
        <f t="shared" si="41"/>
        <v>459</v>
      </c>
      <c r="K466" s="55">
        <f t="shared" si="42"/>
        <v>0</v>
      </c>
      <c r="L466" s="52">
        <f t="shared" si="43"/>
        <v>1.0541068870349157E-10</v>
      </c>
      <c r="M466" s="52">
        <f t="shared" si="44"/>
        <v>-1.0541068870349157E-10</v>
      </c>
      <c r="N466" s="52">
        <f t="shared" si="45"/>
        <v>433327.45194780861</v>
      </c>
      <c r="O466" s="52">
        <f t="shared" si="46"/>
        <v>-2.8214927676301246E-8</v>
      </c>
    </row>
    <row r="467" spans="10:15" x14ac:dyDescent="0.2">
      <c r="J467" s="54">
        <f t="shared" si="41"/>
        <v>460</v>
      </c>
      <c r="K467" s="55">
        <f t="shared" si="42"/>
        <v>0</v>
      </c>
      <c r="L467" s="52">
        <f t="shared" si="43"/>
        <v>1.0580597878612967E-10</v>
      </c>
      <c r="M467" s="52">
        <f t="shared" si="44"/>
        <v>-1.0580597878612967E-10</v>
      </c>
      <c r="N467" s="52">
        <f t="shared" si="45"/>
        <v>433327.4519478085</v>
      </c>
      <c r="O467" s="52">
        <f t="shared" si="46"/>
        <v>-2.8320733655087374E-8</v>
      </c>
    </row>
    <row r="468" spans="10:15" x14ac:dyDescent="0.2">
      <c r="J468" s="54">
        <f t="shared" si="41"/>
        <v>461</v>
      </c>
      <c r="K468" s="55">
        <f t="shared" si="42"/>
        <v>0</v>
      </c>
      <c r="L468" s="52">
        <f t="shared" si="43"/>
        <v>1.0620275120657765E-10</v>
      </c>
      <c r="M468" s="52">
        <f t="shared" si="44"/>
        <v>-1.0620275120657765E-10</v>
      </c>
      <c r="N468" s="52">
        <f t="shared" si="45"/>
        <v>433327.45194780838</v>
      </c>
      <c r="O468" s="52">
        <f t="shared" si="46"/>
        <v>-2.8426936406293951E-8</v>
      </c>
    </row>
    <row r="469" spans="10:15" x14ac:dyDescent="0.2">
      <c r="J469" s="54">
        <f t="shared" si="41"/>
        <v>462</v>
      </c>
      <c r="K469" s="55">
        <f t="shared" si="42"/>
        <v>0</v>
      </c>
      <c r="L469" s="52">
        <f t="shared" si="43"/>
        <v>1.0660101152360231E-10</v>
      </c>
      <c r="M469" s="52">
        <f t="shared" si="44"/>
        <v>-1.0660101152360231E-10</v>
      </c>
      <c r="N469" s="52">
        <f t="shared" si="45"/>
        <v>433327.45194780827</v>
      </c>
      <c r="O469" s="52">
        <f t="shared" si="46"/>
        <v>-2.8533537417817554E-8</v>
      </c>
    </row>
    <row r="470" spans="10:15" x14ac:dyDescent="0.2">
      <c r="J470" s="54">
        <f t="shared" si="41"/>
        <v>463</v>
      </c>
      <c r="K470" s="55">
        <f t="shared" si="42"/>
        <v>0</v>
      </c>
      <c r="L470" s="52">
        <f t="shared" si="43"/>
        <v>1.0700076531681582E-10</v>
      </c>
      <c r="M470" s="52">
        <f t="shared" si="44"/>
        <v>-1.0700076531681582E-10</v>
      </c>
      <c r="N470" s="52">
        <f t="shared" si="45"/>
        <v>433327.45194780815</v>
      </c>
      <c r="O470" s="52">
        <f t="shared" si="46"/>
        <v>-2.864053818313437E-8</v>
      </c>
    </row>
    <row r="471" spans="10:15" x14ac:dyDescent="0.2">
      <c r="J471" s="54">
        <f t="shared" si="41"/>
        <v>464</v>
      </c>
      <c r="K471" s="55">
        <f t="shared" si="42"/>
        <v>0</v>
      </c>
      <c r="L471" s="52">
        <f t="shared" si="43"/>
        <v>1.0740201818675389E-10</v>
      </c>
      <c r="M471" s="52">
        <f t="shared" si="44"/>
        <v>-1.0740201818675389E-10</v>
      </c>
      <c r="N471" s="52">
        <f t="shared" si="45"/>
        <v>433327.45194780803</v>
      </c>
      <c r="O471" s="52">
        <f t="shared" si="46"/>
        <v>-2.8747940201321124E-8</v>
      </c>
    </row>
    <row r="472" spans="10:15" x14ac:dyDescent="0.2">
      <c r="J472" s="54">
        <f t="shared" si="41"/>
        <v>465</v>
      </c>
      <c r="K472" s="55">
        <f t="shared" si="42"/>
        <v>0</v>
      </c>
      <c r="L472" s="52">
        <f t="shared" si="43"/>
        <v>1.0780477575495422E-10</v>
      </c>
      <c r="M472" s="52">
        <f t="shared" si="44"/>
        <v>-1.0780477575495422E-10</v>
      </c>
      <c r="N472" s="52">
        <f t="shared" si="45"/>
        <v>433327.45194780792</v>
      </c>
      <c r="O472" s="52">
        <f t="shared" si="46"/>
        <v>-2.8855744977076078E-8</v>
      </c>
    </row>
    <row r="473" spans="10:15" x14ac:dyDescent="0.2">
      <c r="J473" s="54">
        <f t="shared" si="41"/>
        <v>466</v>
      </c>
      <c r="K473" s="55">
        <f t="shared" si="42"/>
        <v>0</v>
      </c>
      <c r="L473" s="52">
        <f t="shared" si="43"/>
        <v>1.0820904366403529E-10</v>
      </c>
      <c r="M473" s="52">
        <f t="shared" si="44"/>
        <v>-1.0820904366403529E-10</v>
      </c>
      <c r="N473" s="52">
        <f t="shared" si="45"/>
        <v>433327.4519478078</v>
      </c>
      <c r="O473" s="52">
        <f t="shared" si="46"/>
        <v>-2.8963954020740114E-8</v>
      </c>
    </row>
    <row r="474" spans="10:15" x14ac:dyDescent="0.2">
      <c r="J474" s="54">
        <f t="shared" si="41"/>
        <v>467</v>
      </c>
      <c r="K474" s="55">
        <f t="shared" si="42"/>
        <v>0</v>
      </c>
      <c r="L474" s="52">
        <f t="shared" si="43"/>
        <v>1.0861482757777542E-10</v>
      </c>
      <c r="M474" s="52">
        <f t="shared" si="44"/>
        <v>-1.0861482757777542E-10</v>
      </c>
      <c r="N474" s="52">
        <f t="shared" si="45"/>
        <v>433327.45194780768</v>
      </c>
      <c r="O474" s="52">
        <f t="shared" si="46"/>
        <v>-2.9072568848317889E-8</v>
      </c>
    </row>
    <row r="475" spans="10:15" x14ac:dyDescent="0.2">
      <c r="J475" s="54">
        <f t="shared" si="41"/>
        <v>468</v>
      </c>
      <c r="K475" s="55">
        <f t="shared" si="42"/>
        <v>0</v>
      </c>
      <c r="L475" s="52">
        <f t="shared" si="43"/>
        <v>1.0902213318119208E-10</v>
      </c>
      <c r="M475" s="52">
        <f t="shared" si="44"/>
        <v>-1.0902213318119208E-10</v>
      </c>
      <c r="N475" s="52">
        <f t="shared" si="45"/>
        <v>433327.45194780757</v>
      </c>
      <c r="O475" s="52">
        <f t="shared" si="46"/>
        <v>-2.9181590981499081E-8</v>
      </c>
    </row>
    <row r="476" spans="10:15" x14ac:dyDescent="0.2">
      <c r="J476" s="54">
        <f t="shared" si="41"/>
        <v>469</v>
      </c>
      <c r="K476" s="55">
        <f t="shared" si="42"/>
        <v>0</v>
      </c>
      <c r="L476" s="52">
        <f t="shared" si="43"/>
        <v>1.0943096618062155E-10</v>
      </c>
      <c r="M476" s="52">
        <f t="shared" si="44"/>
        <v>-1.0943096618062155E-10</v>
      </c>
      <c r="N476" s="52">
        <f t="shared" si="45"/>
        <v>433327.45194780745</v>
      </c>
      <c r="O476" s="52">
        <f t="shared" si="46"/>
        <v>-2.9291021947679702E-8</v>
      </c>
    </row>
    <row r="477" spans="10:15" x14ac:dyDescent="0.2">
      <c r="J477" s="54">
        <f t="shared" si="41"/>
        <v>470</v>
      </c>
      <c r="K477" s="55">
        <f t="shared" si="42"/>
        <v>0</v>
      </c>
      <c r="L477" s="52">
        <f t="shared" si="43"/>
        <v>1.0984133230379888E-10</v>
      </c>
      <c r="M477" s="52">
        <f t="shared" si="44"/>
        <v>-1.0984133230379888E-10</v>
      </c>
      <c r="N477" s="52">
        <f t="shared" si="45"/>
        <v>433327.45194780733</v>
      </c>
      <c r="O477" s="52">
        <f t="shared" si="46"/>
        <v>-2.9400863279983501E-8</v>
      </c>
    </row>
    <row r="478" spans="10:15" x14ac:dyDescent="0.2">
      <c r="J478" s="54">
        <f t="shared" si="41"/>
        <v>471</v>
      </c>
      <c r="K478" s="55">
        <f t="shared" si="42"/>
        <v>0</v>
      </c>
      <c r="L478" s="52">
        <f t="shared" si="43"/>
        <v>1.1025323729993813E-10</v>
      </c>
      <c r="M478" s="52">
        <f t="shared" si="44"/>
        <v>-1.1025323729993813E-10</v>
      </c>
      <c r="N478" s="52">
        <f t="shared" si="45"/>
        <v>433327.45194780722</v>
      </c>
      <c r="O478" s="52">
        <f t="shared" si="46"/>
        <v>-2.9511116517283437E-8</v>
      </c>
    </row>
    <row r="479" spans="10:15" x14ac:dyDescent="0.2">
      <c r="J479" s="54">
        <f t="shared" si="41"/>
        <v>472</v>
      </c>
      <c r="K479" s="55">
        <f t="shared" si="42"/>
        <v>0</v>
      </c>
      <c r="L479" s="52">
        <f t="shared" si="43"/>
        <v>1.1066668693981289E-10</v>
      </c>
      <c r="M479" s="52">
        <f t="shared" si="44"/>
        <v>-1.1066668693981289E-10</v>
      </c>
      <c r="N479" s="52">
        <f t="shared" si="45"/>
        <v>433327.4519478071</v>
      </c>
      <c r="O479" s="52">
        <f t="shared" si="46"/>
        <v>-2.9621783204223249E-8</v>
      </c>
    </row>
    <row r="480" spans="10:15" x14ac:dyDescent="0.2">
      <c r="J480" s="54">
        <f t="shared" si="41"/>
        <v>473</v>
      </c>
      <c r="K480" s="55">
        <f t="shared" si="42"/>
        <v>0</v>
      </c>
      <c r="L480" s="52">
        <f t="shared" si="43"/>
        <v>1.1108168701583718E-10</v>
      </c>
      <c r="M480" s="52">
        <f t="shared" si="44"/>
        <v>-1.1108168701583718E-10</v>
      </c>
      <c r="N480" s="52">
        <f t="shared" si="45"/>
        <v>433327.45194780699</v>
      </c>
      <c r="O480" s="52">
        <f t="shared" si="46"/>
        <v>-2.9732864891239086E-8</v>
      </c>
    </row>
    <row r="481" spans="10:15" x14ac:dyDescent="0.2">
      <c r="J481" s="54">
        <f t="shared" si="41"/>
        <v>474</v>
      </c>
      <c r="K481" s="55">
        <f t="shared" si="42"/>
        <v>0</v>
      </c>
      <c r="L481" s="52">
        <f t="shared" si="43"/>
        <v>1.1149824334214656E-10</v>
      </c>
      <c r="M481" s="52">
        <f t="shared" si="44"/>
        <v>-1.1149824334214656E-10</v>
      </c>
      <c r="N481" s="52">
        <f t="shared" si="45"/>
        <v>433327.45194780687</v>
      </c>
      <c r="O481" s="52">
        <f t="shared" si="46"/>
        <v>-2.9844363134581232E-8</v>
      </c>
    </row>
    <row r="482" spans="10:15" x14ac:dyDescent="0.2">
      <c r="J482" s="54">
        <f t="shared" si="41"/>
        <v>475</v>
      </c>
      <c r="K482" s="55">
        <f t="shared" si="42"/>
        <v>0</v>
      </c>
      <c r="L482" s="52">
        <f t="shared" si="43"/>
        <v>1.1191636175467961E-10</v>
      </c>
      <c r="M482" s="52">
        <f t="shared" si="44"/>
        <v>-1.1191636175467961E-10</v>
      </c>
      <c r="N482" s="52">
        <f t="shared" si="45"/>
        <v>433327.45194780675</v>
      </c>
      <c r="O482" s="52">
        <f t="shared" si="46"/>
        <v>-2.9956279496335909E-8</v>
      </c>
    </row>
    <row r="483" spans="10:15" x14ac:dyDescent="0.2">
      <c r="J483" s="54">
        <f t="shared" si="41"/>
        <v>476</v>
      </c>
      <c r="K483" s="55">
        <f t="shared" si="42"/>
        <v>0</v>
      </c>
      <c r="L483" s="52">
        <f t="shared" si="43"/>
        <v>1.1233604811125966E-10</v>
      </c>
      <c r="M483" s="52">
        <f t="shared" si="44"/>
        <v>-1.1233604811125966E-10</v>
      </c>
      <c r="N483" s="52">
        <f t="shared" si="45"/>
        <v>433327.45194780664</v>
      </c>
      <c r="O483" s="52">
        <f t="shared" si="46"/>
        <v>-3.0068615544447171E-8</v>
      </c>
    </row>
    <row r="484" spans="10:15" x14ac:dyDescent="0.2">
      <c r="J484" s="54">
        <f t="shared" si="41"/>
        <v>477</v>
      </c>
      <c r="K484" s="55">
        <f t="shared" si="42"/>
        <v>0</v>
      </c>
      <c r="L484" s="52">
        <f t="shared" si="43"/>
        <v>1.1275730829167689E-10</v>
      </c>
      <c r="M484" s="52">
        <f t="shared" si="44"/>
        <v>-1.1275730829167689E-10</v>
      </c>
      <c r="N484" s="52">
        <f t="shared" si="45"/>
        <v>433327.45194780652</v>
      </c>
      <c r="O484" s="52">
        <f t="shared" si="46"/>
        <v>-3.0181372852738849E-8</v>
      </c>
    </row>
    <row r="485" spans="10:15" x14ac:dyDescent="0.2">
      <c r="J485" s="54">
        <f t="shared" si="41"/>
        <v>478</v>
      </c>
      <c r="K485" s="55">
        <f t="shared" si="42"/>
        <v>0</v>
      </c>
      <c r="L485" s="52">
        <f t="shared" si="43"/>
        <v>1.1318014819777068E-10</v>
      </c>
      <c r="M485" s="52">
        <f t="shared" si="44"/>
        <v>-1.1318014819777068E-10</v>
      </c>
      <c r="N485" s="52">
        <f t="shared" si="45"/>
        <v>433327.4519478064</v>
      </c>
      <c r="O485" s="52">
        <f t="shared" si="46"/>
        <v>-3.0294553000936621E-8</v>
      </c>
    </row>
    <row r="486" spans="10:15" x14ac:dyDescent="0.2">
      <c r="J486" s="54">
        <f t="shared" si="41"/>
        <v>479</v>
      </c>
      <c r="K486" s="55">
        <f t="shared" si="42"/>
        <v>0</v>
      </c>
      <c r="L486" s="52">
        <f t="shared" si="43"/>
        <v>1.1360457375351232E-10</v>
      </c>
      <c r="M486" s="52">
        <f t="shared" si="44"/>
        <v>-1.1360457375351232E-10</v>
      </c>
      <c r="N486" s="52">
        <f t="shared" si="45"/>
        <v>433327.45194780629</v>
      </c>
      <c r="O486" s="52">
        <f t="shared" si="46"/>
        <v>-3.0408157574690133E-8</v>
      </c>
    </row>
    <row r="487" spans="10:15" x14ac:dyDescent="0.2">
      <c r="J487" s="54">
        <f t="shared" si="41"/>
        <v>480</v>
      </c>
      <c r="K487" s="55">
        <f t="shared" si="42"/>
        <v>0</v>
      </c>
      <c r="L487" s="52">
        <f t="shared" si="43"/>
        <v>1.14030590905088E-10</v>
      </c>
      <c r="M487" s="52">
        <f t="shared" si="44"/>
        <v>-1.14030590905088E-10</v>
      </c>
      <c r="N487" s="52">
        <f t="shared" si="45"/>
        <v>433327.45194780617</v>
      </c>
      <c r="O487" s="52">
        <f t="shared" si="46"/>
        <v>-3.052218816559522E-8</v>
      </c>
    </row>
    <row r="488" spans="10:15" x14ac:dyDescent="0.2">
      <c r="L488" s="52"/>
      <c r="M488" s="52"/>
      <c r="N488" s="52"/>
      <c r="O488" s="52"/>
    </row>
    <row r="489" spans="10:15" x14ac:dyDescent="0.2">
      <c r="L489" s="52"/>
      <c r="M489" s="52"/>
      <c r="N489" s="52"/>
      <c r="O489" s="52"/>
    </row>
    <row r="490" spans="10:15" x14ac:dyDescent="0.2">
      <c r="L490" s="52"/>
      <c r="M490" s="52"/>
      <c r="N490" s="52"/>
      <c r="O490" s="52"/>
    </row>
    <row r="491" spans="10:15" x14ac:dyDescent="0.2">
      <c r="L491" s="52"/>
      <c r="M491" s="52"/>
      <c r="N491" s="52"/>
      <c r="O491" s="52"/>
    </row>
    <row r="492" spans="10:15" x14ac:dyDescent="0.2">
      <c r="L492" s="52"/>
      <c r="M492" s="52"/>
      <c r="N492" s="52"/>
      <c r="O492" s="52"/>
    </row>
    <row r="493" spans="10:15" x14ac:dyDescent="0.2">
      <c r="L493" s="52"/>
      <c r="M493" s="52"/>
      <c r="N493" s="52"/>
      <c r="O493" s="52"/>
    </row>
    <row r="494" spans="10:15" x14ac:dyDescent="0.2">
      <c r="L494" s="52"/>
      <c r="M494" s="52"/>
      <c r="N494" s="52"/>
      <c r="O494" s="52"/>
    </row>
    <row r="495" spans="10:15" x14ac:dyDescent="0.2">
      <c r="L495" s="52"/>
      <c r="M495" s="52"/>
      <c r="N495" s="52"/>
      <c r="O495" s="52"/>
    </row>
    <row r="496" spans="10:15" x14ac:dyDescent="0.2">
      <c r="L496" s="52"/>
      <c r="M496" s="52"/>
      <c r="N496" s="52"/>
      <c r="O496" s="52"/>
    </row>
    <row r="497" spans="12:15" x14ac:dyDescent="0.2">
      <c r="L497" s="52"/>
      <c r="M497" s="52"/>
      <c r="N497" s="52"/>
      <c r="O497" s="52"/>
    </row>
    <row r="498" spans="12:15" x14ac:dyDescent="0.2">
      <c r="L498" s="52"/>
      <c r="M498" s="52"/>
      <c r="N498" s="52"/>
      <c r="O498" s="52"/>
    </row>
    <row r="499" spans="12:15" x14ac:dyDescent="0.2">
      <c r="L499" s="52"/>
      <c r="M499" s="52"/>
      <c r="N499" s="52"/>
      <c r="O499" s="52"/>
    </row>
    <row r="500" spans="12:15" x14ac:dyDescent="0.2">
      <c r="L500" s="52"/>
      <c r="M500" s="52"/>
      <c r="N500" s="52"/>
      <c r="O500" s="52"/>
    </row>
    <row r="501" spans="12:15" x14ac:dyDescent="0.2">
      <c r="L501" s="52"/>
      <c r="M501" s="52"/>
      <c r="N501" s="52"/>
      <c r="O501" s="52"/>
    </row>
    <row r="502" spans="12:15" x14ac:dyDescent="0.2">
      <c r="L502" s="52"/>
      <c r="M502" s="52"/>
      <c r="N502" s="52"/>
      <c r="O502" s="52"/>
    </row>
    <row r="503" spans="12:15" x14ac:dyDescent="0.2">
      <c r="L503" s="52"/>
      <c r="M503" s="52"/>
      <c r="N503" s="52"/>
      <c r="O503" s="52"/>
    </row>
    <row r="504" spans="12:15" x14ac:dyDescent="0.2">
      <c r="L504" s="52"/>
      <c r="M504" s="52"/>
      <c r="N504" s="52"/>
      <c r="O504" s="52"/>
    </row>
    <row r="505" spans="12:15" x14ac:dyDescent="0.2">
      <c r="L505" s="52"/>
      <c r="M505" s="52"/>
      <c r="N505" s="52"/>
      <c r="O505" s="52"/>
    </row>
    <row r="506" spans="12:15" x14ac:dyDescent="0.2">
      <c r="L506" s="52"/>
      <c r="M506" s="52"/>
      <c r="N506" s="52"/>
      <c r="O506" s="52"/>
    </row>
    <row r="507" spans="12:15" x14ac:dyDescent="0.2">
      <c r="L507" s="52"/>
      <c r="M507" s="52"/>
      <c r="N507" s="52"/>
      <c r="O507" s="52"/>
    </row>
    <row r="508" spans="12:15" x14ac:dyDescent="0.2">
      <c r="L508" s="52"/>
      <c r="M508" s="52"/>
      <c r="N508" s="52"/>
      <c r="O508" s="52"/>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6" workbookViewId="0">
      <selection activeCell="F24" sqref="F24"/>
    </sheetView>
  </sheetViews>
  <sheetFormatPr defaultColWidth="17.140625" defaultRowHeight="12.75" customHeight="1" x14ac:dyDescent="0.2"/>
  <cols>
    <col min="1" max="1" width="11.5703125" customWidth="1"/>
    <col min="3" max="3" width="18.7109375" customWidth="1"/>
    <col min="4" max="4" width="20.85546875" customWidth="1"/>
  </cols>
  <sheetData>
    <row r="1" spans="1:10" ht="12.75" customHeight="1" x14ac:dyDescent="0.2">
      <c r="A1" s="118" t="s">
        <v>27</v>
      </c>
      <c r="B1" s="118"/>
      <c r="C1" s="118"/>
      <c r="D1" s="118"/>
      <c r="E1" s="118"/>
    </row>
    <row r="2" spans="1:10" ht="12.75" customHeight="1" x14ac:dyDescent="0.2">
      <c r="A2" t="s">
        <v>85</v>
      </c>
      <c r="B2" t="s">
        <v>28</v>
      </c>
      <c r="C2" s="28" t="s">
        <v>29</v>
      </c>
      <c r="D2" t="s">
        <v>30</v>
      </c>
      <c r="E2" t="s">
        <v>31</v>
      </c>
    </row>
    <row r="3" spans="1:10" ht="12.75" customHeight="1" x14ac:dyDescent="0.2">
      <c r="A3">
        <v>0.1</v>
      </c>
      <c r="B3" t="s">
        <v>32</v>
      </c>
      <c r="C3" s="28" t="s">
        <v>33</v>
      </c>
      <c r="D3" t="s">
        <v>32</v>
      </c>
      <c r="E3" t="s">
        <v>34</v>
      </c>
    </row>
    <row r="4" spans="1:10" ht="12.75" customHeight="1" x14ac:dyDescent="0.2">
      <c r="A4">
        <v>0.15</v>
      </c>
      <c r="B4" t="s">
        <v>35</v>
      </c>
      <c r="C4" s="28" t="s">
        <v>36</v>
      </c>
      <c r="D4" t="s">
        <v>35</v>
      </c>
      <c r="E4" t="s">
        <v>37</v>
      </c>
    </row>
    <row r="5" spans="1:10" ht="12.75" customHeight="1" x14ac:dyDescent="0.2">
      <c r="A5">
        <v>0.25</v>
      </c>
      <c r="B5" t="s">
        <v>38</v>
      </c>
      <c r="C5" s="28" t="s">
        <v>39</v>
      </c>
      <c r="D5" t="s">
        <v>40</v>
      </c>
      <c r="E5" t="s">
        <v>41</v>
      </c>
    </row>
    <row r="6" spans="1:10" ht="12.75" customHeight="1" x14ac:dyDescent="0.2">
      <c r="A6">
        <v>0.28000000000000003</v>
      </c>
      <c r="B6" t="s">
        <v>42</v>
      </c>
      <c r="C6" s="28" t="s">
        <v>43</v>
      </c>
      <c r="D6" t="s">
        <v>44</v>
      </c>
      <c r="E6" t="s">
        <v>45</v>
      </c>
    </row>
    <row r="7" spans="1:10" ht="12.75" customHeight="1" x14ac:dyDescent="0.2">
      <c r="A7">
        <v>0.33</v>
      </c>
      <c r="B7" t="s">
        <v>46</v>
      </c>
      <c r="C7" s="28" t="s">
        <v>47</v>
      </c>
      <c r="D7" t="s">
        <v>48</v>
      </c>
      <c r="E7" t="s">
        <v>49</v>
      </c>
    </row>
    <row r="8" spans="1:10" ht="12.75" customHeight="1" x14ac:dyDescent="0.2">
      <c r="A8">
        <v>0.35</v>
      </c>
      <c r="B8" t="s">
        <v>50</v>
      </c>
      <c r="C8" s="28" t="s">
        <v>51</v>
      </c>
      <c r="D8" t="s">
        <v>52</v>
      </c>
      <c r="E8" t="s">
        <v>53</v>
      </c>
    </row>
    <row r="9" spans="1:10" ht="12.75" customHeight="1" x14ac:dyDescent="0.2">
      <c r="A9">
        <v>0.39600000000000002</v>
      </c>
      <c r="B9" s="50" t="s">
        <v>54</v>
      </c>
      <c r="C9" s="28" t="s">
        <v>55</v>
      </c>
      <c r="D9" t="s">
        <v>56</v>
      </c>
      <c r="E9" t="s">
        <v>57</v>
      </c>
    </row>
    <row r="11" spans="1:10" ht="12.75" customHeight="1" x14ac:dyDescent="0.2">
      <c r="A11" s="71" t="s">
        <v>139</v>
      </c>
    </row>
    <row r="12" spans="1:10" ht="12.75" customHeight="1" x14ac:dyDescent="0.2">
      <c r="A12" s="72" t="s">
        <v>140</v>
      </c>
      <c r="B12" s="50" t="s">
        <v>28</v>
      </c>
    </row>
    <row r="13" spans="1:10" ht="12.75" customHeight="1" x14ac:dyDescent="0.2">
      <c r="A13" s="116" t="s">
        <v>141</v>
      </c>
      <c r="B13" s="116"/>
      <c r="C13" s="116"/>
      <c r="D13" s="116"/>
      <c r="E13" s="116"/>
    </row>
    <row r="14" spans="1:10" ht="12.75" customHeight="1" x14ac:dyDescent="0.2">
      <c r="A14" s="73" t="s">
        <v>142</v>
      </c>
      <c r="B14" s="73" t="s">
        <v>143</v>
      </c>
      <c r="C14" s="117" t="s">
        <v>144</v>
      </c>
      <c r="D14" s="117"/>
      <c r="E14" s="117"/>
    </row>
    <row r="15" spans="1:10" ht="12.75" customHeight="1" thickBot="1" x14ac:dyDescent="0.3">
      <c r="A15" s="74">
        <v>0</v>
      </c>
      <c r="B15" s="74">
        <v>7582</v>
      </c>
      <c r="C15" s="75">
        <v>0</v>
      </c>
      <c r="D15" s="76" t="s">
        <v>145</v>
      </c>
      <c r="E15" s="77">
        <v>0.01</v>
      </c>
      <c r="F15">
        <v>7582</v>
      </c>
      <c r="H15" s="90" t="s">
        <v>68</v>
      </c>
      <c r="I15" s="90" t="s">
        <v>84</v>
      </c>
      <c r="J15" s="90" t="s">
        <v>85</v>
      </c>
    </row>
    <row r="16" spans="1:10" ht="12.75" customHeight="1" thickBot="1" x14ac:dyDescent="0.3">
      <c r="A16" s="74">
        <v>7582</v>
      </c>
      <c r="B16" s="74">
        <v>17976</v>
      </c>
      <c r="C16" s="75">
        <v>75.819999999999993</v>
      </c>
      <c r="D16" s="76" t="s">
        <v>145</v>
      </c>
      <c r="E16" s="77">
        <v>0.02</v>
      </c>
      <c r="F16">
        <v>10394</v>
      </c>
      <c r="H16" s="91" t="s">
        <v>72</v>
      </c>
      <c r="I16" s="91">
        <v>9000</v>
      </c>
      <c r="J16" s="1">
        <v>1.0768099999999999E-2</v>
      </c>
    </row>
    <row r="17" spans="1:10" ht="12.75" customHeight="1" thickBot="1" x14ac:dyDescent="0.3">
      <c r="A17" s="74">
        <v>17976</v>
      </c>
      <c r="B17" s="74">
        <v>28371</v>
      </c>
      <c r="C17" s="75">
        <v>283.7</v>
      </c>
      <c r="D17" s="76" t="s">
        <v>145</v>
      </c>
      <c r="E17" s="77">
        <v>0.04</v>
      </c>
      <c r="F17">
        <v>10395</v>
      </c>
      <c r="H17" s="91" t="s">
        <v>86</v>
      </c>
      <c r="I17" s="91">
        <v>1265</v>
      </c>
      <c r="J17" s="1">
        <v>1.1299099999999999E-2</v>
      </c>
    </row>
    <row r="18" spans="1:10" ht="12.75" customHeight="1" thickBot="1" x14ac:dyDescent="0.3">
      <c r="A18" s="74">
        <v>28371</v>
      </c>
      <c r="B18" s="74">
        <v>39384</v>
      </c>
      <c r="C18" s="75">
        <v>699.5</v>
      </c>
      <c r="D18" s="76" t="s">
        <v>145</v>
      </c>
      <c r="E18" s="77">
        <v>0.06</v>
      </c>
      <c r="F18">
        <v>11013</v>
      </c>
      <c r="H18" s="91" t="s">
        <v>87</v>
      </c>
      <c r="I18" s="91">
        <v>2002</v>
      </c>
      <c r="J18" s="1">
        <v>1.0495900000000001E-2</v>
      </c>
    </row>
    <row r="19" spans="1:10" ht="12.75" customHeight="1" thickBot="1" x14ac:dyDescent="0.3">
      <c r="A19" s="74">
        <v>39384</v>
      </c>
      <c r="B19" s="74">
        <v>49774</v>
      </c>
      <c r="C19" s="75">
        <v>1360.28</v>
      </c>
      <c r="D19" s="76" t="s">
        <v>145</v>
      </c>
      <c r="E19" s="77">
        <v>0.08</v>
      </c>
      <c r="F19">
        <v>10390</v>
      </c>
      <c r="H19" s="91" t="s">
        <v>88</v>
      </c>
      <c r="I19" s="91">
        <v>11001</v>
      </c>
      <c r="J19" s="1">
        <v>1.01055E-2</v>
      </c>
    </row>
    <row r="20" spans="1:10" ht="12.75" customHeight="1" thickBot="1" x14ac:dyDescent="0.3">
      <c r="A20" s="74">
        <v>49774</v>
      </c>
      <c r="B20" s="74">
        <v>254250</v>
      </c>
      <c r="C20" s="75">
        <v>2191.48</v>
      </c>
      <c r="D20" s="76" t="s">
        <v>145</v>
      </c>
      <c r="E20" s="77">
        <v>9.2999999999999999E-2</v>
      </c>
      <c r="F20">
        <v>204476</v>
      </c>
      <c r="H20" s="91" t="s">
        <v>89</v>
      </c>
      <c r="I20" s="91">
        <v>3001</v>
      </c>
      <c r="J20" s="1">
        <v>1.1790500000000001E-2</v>
      </c>
    </row>
    <row r="21" spans="1:10" ht="12.75" customHeight="1" thickBot="1" x14ac:dyDescent="0.3">
      <c r="A21" s="74">
        <v>254250</v>
      </c>
      <c r="B21" s="74">
        <v>305100</v>
      </c>
      <c r="C21" s="75">
        <v>21207.75</v>
      </c>
      <c r="D21" s="76" t="s">
        <v>145</v>
      </c>
      <c r="E21" s="77">
        <v>0.10299999999999999</v>
      </c>
      <c r="F21">
        <v>50850</v>
      </c>
      <c r="H21" s="91" t="s">
        <v>90</v>
      </c>
      <c r="I21" s="91">
        <v>19006</v>
      </c>
      <c r="J21" s="1">
        <v>1.0380800000000001E-2</v>
      </c>
    </row>
    <row r="22" spans="1:10" ht="12.75" customHeight="1" thickBot="1" x14ac:dyDescent="0.3">
      <c r="A22" s="74">
        <v>305100</v>
      </c>
      <c r="B22" s="74">
        <v>508500</v>
      </c>
      <c r="C22" s="75">
        <v>26445.3</v>
      </c>
      <c r="D22" s="76" t="s">
        <v>145</v>
      </c>
      <c r="E22" s="77">
        <v>0.113</v>
      </c>
      <c r="F22">
        <v>203400</v>
      </c>
      <c r="H22" s="91" t="s">
        <v>91</v>
      </c>
      <c r="I22" s="91">
        <v>4013</v>
      </c>
      <c r="J22" s="1">
        <v>1.14079E-2</v>
      </c>
    </row>
    <row r="23" spans="1:10" ht="12.75" customHeight="1" thickBot="1" x14ac:dyDescent="0.3">
      <c r="A23" s="74">
        <v>508500</v>
      </c>
      <c r="B23" s="76" t="s">
        <v>146</v>
      </c>
      <c r="C23" s="75">
        <v>49429.5</v>
      </c>
      <c r="D23" s="76" t="s">
        <v>145</v>
      </c>
      <c r="E23" s="77">
        <v>0.123</v>
      </c>
      <c r="H23" s="91" t="s">
        <v>92</v>
      </c>
      <c r="I23" s="91">
        <v>14018</v>
      </c>
      <c r="J23" s="1">
        <v>1.14453E-2</v>
      </c>
    </row>
    <row r="24" spans="1:10" ht="12.75" customHeight="1" x14ac:dyDescent="0.25">
      <c r="A24" s="72" t="s">
        <v>147</v>
      </c>
      <c r="B24" s="50" t="s">
        <v>148</v>
      </c>
      <c r="H24" s="91" t="s">
        <v>93</v>
      </c>
      <c r="I24" s="91">
        <v>5003</v>
      </c>
      <c r="J24" s="1">
        <v>1.16522E-2</v>
      </c>
    </row>
    <row r="25" spans="1:10" ht="12.75" customHeight="1" x14ac:dyDescent="0.25">
      <c r="A25" s="116" t="s">
        <v>141</v>
      </c>
      <c r="B25" s="116"/>
      <c r="C25" s="116"/>
      <c r="D25" s="116"/>
      <c r="E25" s="116"/>
      <c r="H25" s="91" t="s">
        <v>94</v>
      </c>
      <c r="I25" s="91">
        <v>15012</v>
      </c>
      <c r="J25" s="1">
        <v>1.1784299999999999E-2</v>
      </c>
    </row>
    <row r="26" spans="1:10" ht="12.75" customHeight="1" x14ac:dyDescent="0.25">
      <c r="A26" s="73" t="s">
        <v>142</v>
      </c>
      <c r="B26" s="73" t="s">
        <v>143</v>
      </c>
      <c r="C26" s="117" t="s">
        <v>144</v>
      </c>
      <c r="D26" s="117"/>
      <c r="E26" s="117"/>
      <c r="H26" s="91" t="s">
        <v>95</v>
      </c>
      <c r="I26" s="91">
        <v>6045</v>
      </c>
      <c r="J26" s="1">
        <v>1.11285E-2</v>
      </c>
    </row>
    <row r="27" spans="1:10" ht="12.75" customHeight="1" thickBot="1" x14ac:dyDescent="0.3">
      <c r="A27" s="74">
        <v>0</v>
      </c>
      <c r="B27" s="74">
        <v>15164</v>
      </c>
      <c r="C27" s="75">
        <v>0</v>
      </c>
      <c r="D27" s="76" t="s">
        <v>145</v>
      </c>
      <c r="E27" s="77">
        <v>0.01</v>
      </c>
      <c r="H27" s="91" t="s">
        <v>74</v>
      </c>
      <c r="I27" s="91">
        <v>7000</v>
      </c>
      <c r="J27" s="1">
        <v>1.0618499999999999E-2</v>
      </c>
    </row>
    <row r="28" spans="1:10" ht="12.75" customHeight="1" thickBot="1" x14ac:dyDescent="0.3">
      <c r="A28" s="74">
        <v>15164</v>
      </c>
      <c r="B28" s="74">
        <v>35952</v>
      </c>
      <c r="C28" s="75">
        <v>151.63999999999999</v>
      </c>
      <c r="D28" s="76" t="s">
        <v>145</v>
      </c>
      <c r="E28" s="77">
        <v>0.02</v>
      </c>
      <c r="H28" s="91" t="s">
        <v>96</v>
      </c>
      <c r="I28" s="91">
        <v>17171</v>
      </c>
      <c r="J28" s="1">
        <v>1.0956499999999999E-2</v>
      </c>
    </row>
    <row r="29" spans="1:10" ht="12.75" customHeight="1" thickBot="1" x14ac:dyDescent="0.3">
      <c r="A29" s="74">
        <v>35952</v>
      </c>
      <c r="B29" s="74">
        <v>56742</v>
      </c>
      <c r="C29" s="75">
        <v>567.4</v>
      </c>
      <c r="D29" s="76" t="s">
        <v>145</v>
      </c>
      <c r="E29" s="77">
        <v>0.04</v>
      </c>
      <c r="H29" s="91" t="s">
        <v>76</v>
      </c>
      <c r="I29" s="91">
        <v>8001</v>
      </c>
      <c r="J29" s="1">
        <v>1.11153E-2</v>
      </c>
    </row>
    <row r="30" spans="1:10" ht="12.75" customHeight="1" thickBot="1" x14ac:dyDescent="0.3">
      <c r="A30" s="74">
        <v>56742</v>
      </c>
      <c r="B30" s="74">
        <v>78768</v>
      </c>
      <c r="C30" s="75">
        <v>1399</v>
      </c>
      <c r="D30" s="76" t="s">
        <v>145</v>
      </c>
      <c r="E30" s="77">
        <v>0.06</v>
      </c>
      <c r="H30" s="91" t="s">
        <v>97</v>
      </c>
      <c r="I30" s="91">
        <v>13066</v>
      </c>
      <c r="J30" s="1">
        <v>1.0759700000000001E-2</v>
      </c>
    </row>
    <row r="31" spans="1:10" ht="12.75" customHeight="1" thickBot="1" x14ac:dyDescent="0.3">
      <c r="A31" s="74">
        <v>78768</v>
      </c>
      <c r="B31" s="74">
        <v>99548</v>
      </c>
      <c r="C31" s="75">
        <v>2720.56</v>
      </c>
      <c r="D31" s="76" t="s">
        <v>145</v>
      </c>
      <c r="E31" s="77">
        <v>0.08</v>
      </c>
      <c r="H31" s="91" t="s">
        <v>98</v>
      </c>
      <c r="I31" s="91">
        <v>16007</v>
      </c>
      <c r="J31" s="1">
        <v>1.1502099999999999E-2</v>
      </c>
    </row>
    <row r="32" spans="1:10" ht="12.75" customHeight="1" thickBot="1" x14ac:dyDescent="0.3">
      <c r="A32" s="74">
        <v>99548</v>
      </c>
      <c r="B32" s="74">
        <v>508500</v>
      </c>
      <c r="C32" s="75">
        <v>4382.96</v>
      </c>
      <c r="D32" s="76" t="s">
        <v>145</v>
      </c>
      <c r="E32" s="77">
        <v>9.2999999999999999E-2</v>
      </c>
      <c r="H32" s="91" t="s">
        <v>79</v>
      </c>
      <c r="I32" s="91">
        <v>18005</v>
      </c>
      <c r="J32" s="1">
        <v>1.0035000000000001E-2</v>
      </c>
    </row>
    <row r="33" spans="1:10" ht="12.75" customHeight="1" thickBot="1" x14ac:dyDescent="0.3">
      <c r="A33" s="74">
        <v>508500</v>
      </c>
      <c r="B33" s="74">
        <v>610200</v>
      </c>
      <c r="C33" s="75">
        <v>42415.5</v>
      </c>
      <c r="D33" s="76" t="s">
        <v>145</v>
      </c>
      <c r="E33" s="77">
        <v>0.10299999999999999</v>
      </c>
      <c r="H33" s="91" t="s">
        <v>99</v>
      </c>
      <c r="I33" s="91">
        <v>12004</v>
      </c>
      <c r="J33" s="1">
        <v>1.0873000000000001E-2</v>
      </c>
    </row>
    <row r="34" spans="1:10" ht="12.75" customHeight="1" thickBot="1" x14ac:dyDescent="0.25">
      <c r="A34" s="74">
        <v>610200</v>
      </c>
      <c r="B34" s="74">
        <v>1017000</v>
      </c>
      <c r="C34" s="75">
        <v>52890.6</v>
      </c>
      <c r="D34" s="76" t="s">
        <v>145</v>
      </c>
      <c r="E34" s="77">
        <v>0.113</v>
      </c>
    </row>
    <row r="35" spans="1:10" ht="12.75" customHeight="1" thickBot="1" x14ac:dyDescent="0.25">
      <c r="A35" s="74">
        <v>1017000</v>
      </c>
      <c r="B35" s="76" t="s">
        <v>146</v>
      </c>
      <c r="C35" s="75">
        <v>98859</v>
      </c>
      <c r="D35" s="76" t="s">
        <v>145</v>
      </c>
      <c r="E35" s="77">
        <v>0.123</v>
      </c>
    </row>
  </sheetData>
  <mergeCells count="5">
    <mergeCell ref="A25:E25"/>
    <mergeCell ref="C14:E14"/>
    <mergeCell ref="C26:E26"/>
    <mergeCell ref="A1:E1"/>
    <mergeCell ref="A13:E13"/>
  </mergeCells>
  <phoneticPr fontId="33"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9"/>
  <sheetViews>
    <sheetView workbookViewId="0">
      <selection activeCell="D9" sqref="D9"/>
    </sheetView>
  </sheetViews>
  <sheetFormatPr defaultColWidth="17.140625" defaultRowHeight="12.75" customHeight="1" x14ac:dyDescent="0.2"/>
  <cols>
    <col min="1" max="1" width="45.42578125" customWidth="1"/>
    <col min="3" max="3" width="18.140625" customWidth="1"/>
  </cols>
  <sheetData>
    <row r="1" spans="1:20" ht="18" x14ac:dyDescent="0.25">
      <c r="A1" s="113"/>
      <c r="B1" s="113"/>
      <c r="C1" s="88"/>
      <c r="D1" s="4"/>
      <c r="E1" s="4"/>
      <c r="F1" s="4"/>
      <c r="G1" s="4"/>
    </row>
    <row r="2" spans="1:20" ht="18" x14ac:dyDescent="0.25">
      <c r="A2" s="19"/>
      <c r="B2" s="13"/>
      <c r="C2" s="13"/>
      <c r="D2" s="13"/>
      <c r="E2" s="13"/>
      <c r="F2" s="13"/>
      <c r="G2" s="4"/>
    </row>
    <row r="3" spans="1:20" ht="18" x14ac:dyDescent="0.25">
      <c r="A3" s="8"/>
      <c r="B3" s="114" t="s">
        <v>80</v>
      </c>
      <c r="C3" s="114"/>
      <c r="D3" s="114"/>
      <c r="E3" s="114"/>
      <c r="F3" s="114"/>
      <c r="G3" s="98"/>
    </row>
    <row r="4" spans="1:20" ht="54" x14ac:dyDescent="0.25">
      <c r="A4" s="8" t="s">
        <v>82</v>
      </c>
      <c r="B4" s="8" t="str">
        <f>'Home Buyer Input - External'!A17</f>
        <v>Home 1: Big Yard</v>
      </c>
      <c r="C4" s="8" t="str">
        <f>'Home Buyer Input - External'!A18</f>
        <v>Home 2: Nice Kitchen</v>
      </c>
      <c r="D4" s="8" t="str">
        <f>'Home Buyer Input - External'!A19</f>
        <v>Home 3:  Lots of light</v>
      </c>
      <c r="E4" s="8" t="str">
        <f>'Home Buyer Input - External'!A20</f>
        <v>Home 4: Good to Remodel</v>
      </c>
      <c r="F4" s="8" t="str">
        <f>'Home Buyer Input - External'!A21</f>
        <v>Home 5: Dream Home</v>
      </c>
      <c r="G4" s="101" t="s">
        <v>156</v>
      </c>
    </row>
    <row r="5" spans="1:20" ht="36" x14ac:dyDescent="0.25">
      <c r="A5" s="8" t="s">
        <v>68</v>
      </c>
      <c r="B5" s="8" t="str">
        <f>'Home Buyer Input - External'!C17</f>
        <v>Carlsbad</v>
      </c>
      <c r="C5" s="8" t="str">
        <f>'Home Buyer Input - External'!C18</f>
        <v>Oceanside</v>
      </c>
      <c r="D5" s="8" t="str">
        <f>'Home Buyer Input - External'!C19</f>
        <v>San Diego</v>
      </c>
      <c r="E5" s="8" t="str">
        <f>'Home Buyer Input - External'!C20</f>
        <v>San Diego</v>
      </c>
      <c r="F5" s="8" t="str">
        <f>'Home Buyer Input - External'!C21</f>
        <v>Solana Beach</v>
      </c>
      <c r="G5" s="98"/>
    </row>
    <row r="6" spans="1:20" ht="18" x14ac:dyDescent="0.25">
      <c r="A6" s="8" t="s">
        <v>81</v>
      </c>
      <c r="B6" s="6">
        <f>'Home Buyer Input - External'!E17</f>
        <v>515000</v>
      </c>
      <c r="C6" s="6">
        <f>'Home Buyer Input - External'!E18</f>
        <v>401000</v>
      </c>
      <c r="D6" s="6">
        <f>'Home Buyer Input - External'!E19</f>
        <v>452000</v>
      </c>
      <c r="E6" s="6">
        <f>'Home Buyer Input - External'!E20</f>
        <v>375000</v>
      </c>
      <c r="F6" s="6">
        <f>'Home Buyer Input - External'!E21</f>
        <v>657300</v>
      </c>
      <c r="G6" s="98"/>
    </row>
    <row r="7" spans="1:20" s="67" customFormat="1" ht="18" x14ac:dyDescent="0.25">
      <c r="A7" s="93" t="s">
        <v>153</v>
      </c>
      <c r="B7" s="92">
        <f>'Home Buyer Input - External'!$B$2/12</f>
        <v>8333.3333333333339</v>
      </c>
      <c r="C7" s="92">
        <f>'Home Buyer Input - External'!$B$2/12</f>
        <v>8333.3333333333339</v>
      </c>
      <c r="D7" s="92">
        <f>'Home Buyer Input - External'!$B$2/12</f>
        <v>8333.3333333333339</v>
      </c>
      <c r="E7" s="92">
        <f>'Home Buyer Input - External'!$B$2/12</f>
        <v>8333.3333333333339</v>
      </c>
      <c r="F7" s="92">
        <f>'Home Buyer Input - External'!$B$2/12</f>
        <v>8333.3333333333339</v>
      </c>
      <c r="G7" s="92">
        <f>'Home Buyer Input - External'!$B$2/12</f>
        <v>8333.3333333333339</v>
      </c>
    </row>
    <row r="8" spans="1:20" s="107" customFormat="1" ht="18" x14ac:dyDescent="0.25">
      <c r="A8" s="93" t="s">
        <v>172</v>
      </c>
      <c r="B8" s="97">
        <f>$B$7-'Home Buyer Input - External'!$B$8-$B$11-('Renting-ITC '!$B$10-'Renting-ITC '!$E$21)/12</f>
        <v>3748.7416666666668</v>
      </c>
      <c r="C8" s="97">
        <f>$B$7-'Home Buyer Input - External'!$B$8-$B$11-('Renting-ITC '!$B$10-'Renting-ITC '!$E$21)/12</f>
        <v>3748.7416666666668</v>
      </c>
      <c r="D8" s="97">
        <f>$B$7-'Home Buyer Input - External'!$B$8-$B$11-('Renting-ITC '!$B$10-'Renting-ITC '!$E$21)/12</f>
        <v>3748.7416666666668</v>
      </c>
      <c r="E8" s="97">
        <f>$B$7-'Home Buyer Input - External'!$B$8-$B$11-('Renting-ITC '!$B$10-'Renting-ITC '!$E$21)/12</f>
        <v>3748.7416666666668</v>
      </c>
      <c r="F8" s="97">
        <f>$B$7-'Home Buyer Input - External'!$B$8-$B$11-('Renting-ITC '!$B$10-'Renting-ITC '!$E$21)/12</f>
        <v>3748.7416666666668</v>
      </c>
      <c r="G8" s="92"/>
    </row>
    <row r="9" spans="1:20" ht="54" x14ac:dyDescent="0.25">
      <c r="A9" s="89" t="s">
        <v>155</v>
      </c>
      <c r="B9" s="2">
        <f>'MIC Home 1'!C12+'Home Buyer Input - External'!G17/12+'Home 1 ITC'!I16/12+'Home Buyer Input - External'!F17+'Home 1 ITC'!I13/12</f>
        <v>2633.0077681493153</v>
      </c>
      <c r="C9" s="106">
        <f>'Home Buyer Input - External'!F18+'Home Buyer Input - External'!G18/12+'Home 2-ITC'!I16/12+'MIC Home 2'!C12+'Home 2-ITC'!I13/12</f>
        <v>2363.6146822547744</v>
      </c>
      <c r="D9" s="2">
        <f>'Home Buyer Input - External'!F19+'Home Buyer Input - External'!G19/12+'Home 3-ITC '!I16/12+'MIC Home 3'!C12+'Home 3-ITC '!I13/12</f>
        <v>2394.1837136637355</v>
      </c>
      <c r="E9" s="2">
        <f>'Home Buyer Input - External'!F20+'Home Buyer Input - External'!G20/12+'Home 4-ITC '!I45/12+'MIC Home 4'!C12+'Home 4-ITC '!I13/12</f>
        <v>2350.7423878109898</v>
      </c>
      <c r="F9" s="2">
        <f>'Home Buyer Input - External'!F21+'Home Buyer Input - External'!G21/12+'Home 5-ITC'!I16/12+'MIC Home 5'!C12+'Home 5-ITC'!I13/12</f>
        <v>3297.3544915217703</v>
      </c>
      <c r="G9" s="2"/>
      <c r="H9" s="12"/>
      <c r="I9" s="12"/>
      <c r="J9" s="12"/>
      <c r="K9" s="12"/>
      <c r="L9" s="12"/>
      <c r="M9" s="12"/>
      <c r="N9" s="12"/>
      <c r="O9" s="12"/>
      <c r="P9" s="12"/>
      <c r="Q9" s="12"/>
      <c r="R9" s="12"/>
      <c r="S9" s="12"/>
      <c r="T9" s="12"/>
    </row>
    <row r="10" spans="1:20" ht="18" x14ac:dyDescent="0.25">
      <c r="A10" s="89" t="s">
        <v>152</v>
      </c>
      <c r="B10" s="2">
        <f>('Home 1 ITC'!$E$21-'Renting-ITC '!$E$21)/12</f>
        <v>347.932288345534</v>
      </c>
      <c r="C10" s="2">
        <f>('Home 2-ITC'!E21-'Renting-ITC '!E21)/12</f>
        <v>264.33174240691125</v>
      </c>
      <c r="D10" s="2">
        <f>('Home 3-ITC '!E21-'Renting-ITC '!E21)/12</f>
        <v>304.91593631103143</v>
      </c>
      <c r="E10" s="2">
        <f>('Home 4-ITC '!E21-'Renting-ITC '!E21)/12</f>
        <v>248.67979782441884</v>
      </c>
      <c r="F10" s="2">
        <f>('Home 5-ITC'!E21-'Renting-ITC '!E21)/12</f>
        <v>442.96076769413895</v>
      </c>
      <c r="G10" s="99">
        <v>0</v>
      </c>
      <c r="H10" s="12"/>
      <c r="I10" s="12"/>
      <c r="J10" s="12"/>
      <c r="K10" s="12"/>
      <c r="L10" s="12"/>
      <c r="M10" s="12"/>
      <c r="N10" s="12"/>
      <c r="O10" s="12"/>
      <c r="P10" s="12"/>
      <c r="Q10" s="12"/>
      <c r="R10" s="12"/>
      <c r="S10" s="12"/>
      <c r="T10" s="12"/>
    </row>
    <row r="11" spans="1:20" s="67" customFormat="1" ht="18" x14ac:dyDescent="0.25">
      <c r="A11" s="94" t="s">
        <v>154</v>
      </c>
      <c r="B11" s="95">
        <f>('Home Buyer Input - External'!$B$5+'Home Buyer Input - External'!$B$6+'Home Buyer Input - External'!$B$7+'Home Buyer Input - External'!$B$11)/12</f>
        <v>1416.6666666666667</v>
      </c>
      <c r="C11" s="95">
        <f>('Home Buyer Input - External'!$B$5+'Home Buyer Input - External'!$B$6+'Home Buyer Input - External'!$B$7+'Home Buyer Input - External'!$B$11)/12</f>
        <v>1416.6666666666667</v>
      </c>
      <c r="D11" s="95">
        <f>('Home Buyer Input - External'!$B$5+'Home Buyer Input - External'!$B$6+'Home Buyer Input - External'!$B$7+'Home Buyer Input - External'!$B$11)/12</f>
        <v>1416.6666666666667</v>
      </c>
      <c r="E11" s="95">
        <f>('Home Buyer Input - External'!$B$5+'Home Buyer Input - External'!$B$6+'Home Buyer Input - External'!$B$7+'Home Buyer Input - External'!$B$11)/12</f>
        <v>1416.6666666666667</v>
      </c>
      <c r="F11" s="95">
        <f>('Home Buyer Input - External'!$B$5+'Home Buyer Input - External'!$B$6+'Home Buyer Input - External'!$B$7+'Home Buyer Input - External'!$B$11)/12</f>
        <v>1416.6666666666667</v>
      </c>
      <c r="G11" s="99"/>
      <c r="H11" s="12"/>
      <c r="I11" s="12"/>
      <c r="J11" s="12"/>
      <c r="K11" s="12"/>
      <c r="L11" s="12"/>
      <c r="M11" s="12"/>
      <c r="N11" s="12"/>
      <c r="O11" s="12"/>
      <c r="P11" s="12"/>
      <c r="Q11" s="12"/>
      <c r="R11" s="12"/>
      <c r="S11" s="12"/>
      <c r="T11" s="12"/>
    </row>
    <row r="12" spans="1:20" s="41" customFormat="1" ht="18" x14ac:dyDescent="0.25">
      <c r="A12" s="96" t="s">
        <v>164</v>
      </c>
      <c r="B12" s="97">
        <f>B9+B11+('Home 1 ITC'!$B$10-'Home 1 ITC'!$E$21)/12</f>
        <v>4869.6671464704486</v>
      </c>
      <c r="C12" s="97">
        <f>C9+C11+('Home 2-ITC'!B10-'Home 2-ITC'!E21)/12</f>
        <v>4683.8746065145306</v>
      </c>
      <c r="D12" s="97">
        <f>D9+D11+('Home 3-ITC '!B10-'Home 3-ITC '!E21)/12</f>
        <v>4673.859444019371</v>
      </c>
      <c r="E12" s="97">
        <f>E9+E11+('Home 4-ITC '!B10-'Home 4-ITC '!E21)/12</f>
        <v>4686.654256653238</v>
      </c>
      <c r="F12" s="97">
        <f>F9+F11+('Home 5-ITC'!B10-'Home 5-ITC'!E21)/12</f>
        <v>5438.9853904942984</v>
      </c>
      <c r="G12" s="100"/>
    </row>
    <row r="13" spans="1:20" s="41" customFormat="1" ht="18" x14ac:dyDescent="0.25">
      <c r="A13" s="96" t="s">
        <v>162</v>
      </c>
      <c r="B13" s="97">
        <f>B7-B12</f>
        <v>3463.6661868628853</v>
      </c>
      <c r="C13" s="97">
        <f>C7-C12</f>
        <v>3649.4587268188034</v>
      </c>
      <c r="D13" s="97">
        <f>D7-D12</f>
        <v>3659.4738893139629</v>
      </c>
      <c r="E13" s="97">
        <f>E7-E12</f>
        <v>3646.6790766800959</v>
      </c>
      <c r="F13" s="97">
        <f>F7-F12</f>
        <v>2894.3479428390356</v>
      </c>
      <c r="G13" s="100"/>
    </row>
    <row r="14" spans="1:20" ht="18" x14ac:dyDescent="0.25">
      <c r="A14" s="14"/>
      <c r="B14" s="14"/>
      <c r="C14" s="14"/>
      <c r="D14" s="14"/>
      <c r="E14" s="14"/>
      <c r="F14" s="14"/>
      <c r="G14" s="4"/>
    </row>
    <row r="15" spans="1:20" ht="18" x14ac:dyDescent="0.25">
      <c r="A15" s="113"/>
      <c r="B15" s="115"/>
      <c r="C15" s="113"/>
      <c r="D15" s="113"/>
      <c r="E15" s="113"/>
      <c r="F15" s="113"/>
      <c r="G15" s="4"/>
    </row>
    <row r="16" spans="1:20" ht="18" x14ac:dyDescent="0.25">
      <c r="A16" s="20"/>
      <c r="B16" s="10"/>
      <c r="C16" s="10"/>
      <c r="D16" s="10"/>
      <c r="E16" s="10"/>
      <c r="F16" s="10"/>
      <c r="G16" s="4"/>
    </row>
    <row r="17" spans="1:7" ht="18" x14ac:dyDescent="0.25">
      <c r="A17" s="20"/>
      <c r="B17" s="11"/>
      <c r="C17" s="11"/>
      <c r="D17" s="11"/>
      <c r="E17" s="11"/>
      <c r="F17" s="11"/>
      <c r="G17" s="4"/>
    </row>
    <row r="18" spans="1:7" ht="18" x14ac:dyDescent="0.25">
      <c r="A18" s="18"/>
      <c r="B18" s="11"/>
      <c r="C18" s="11"/>
      <c r="D18" s="11"/>
      <c r="E18" s="11"/>
      <c r="F18" s="11"/>
      <c r="G18" s="4"/>
    </row>
    <row r="19" spans="1:7" ht="18" x14ac:dyDescent="0.25">
      <c r="A19" s="18"/>
      <c r="B19" s="11"/>
      <c r="C19" s="11"/>
      <c r="D19" s="11"/>
      <c r="E19" s="11"/>
      <c r="F19" s="11"/>
      <c r="G19" s="4"/>
    </row>
    <row r="20" spans="1:7" ht="15.75" x14ac:dyDescent="0.25">
      <c r="A20" s="18"/>
      <c r="B20" s="11"/>
      <c r="C20" s="11"/>
      <c r="D20" s="11"/>
      <c r="E20" s="11"/>
      <c r="F20" s="11"/>
    </row>
    <row r="21" spans="1:7" ht="15.75" x14ac:dyDescent="0.25">
      <c r="A21" s="20"/>
      <c r="B21" s="11"/>
      <c r="C21" s="11"/>
      <c r="D21" s="11"/>
      <c r="E21" s="11"/>
      <c r="F21" s="11"/>
    </row>
    <row r="22" spans="1:7" ht="15.75" x14ac:dyDescent="0.25">
      <c r="A22" s="18"/>
      <c r="B22" s="11"/>
      <c r="C22" s="11"/>
      <c r="D22" s="11"/>
      <c r="E22" s="11"/>
      <c r="F22" s="11"/>
    </row>
    <row r="23" spans="1:7" ht="15.75" x14ac:dyDescent="0.25">
      <c r="A23" s="20"/>
      <c r="B23" s="11"/>
      <c r="C23" s="11"/>
      <c r="D23" s="11"/>
      <c r="E23" s="11"/>
      <c r="F23" s="11"/>
    </row>
    <row r="24" spans="1:7" ht="15.75" x14ac:dyDescent="0.25">
      <c r="A24" s="20"/>
      <c r="B24" s="11"/>
      <c r="C24" s="11"/>
      <c r="D24" s="11"/>
      <c r="E24" s="11"/>
      <c r="F24" s="11"/>
    </row>
    <row r="25" spans="1:7" ht="15.75" x14ac:dyDescent="0.25">
      <c r="A25" s="3"/>
      <c r="B25" s="11"/>
      <c r="C25" s="11"/>
      <c r="D25" s="11"/>
      <c r="E25" s="11"/>
      <c r="F25" s="11"/>
    </row>
    <row r="26" spans="1:7" ht="15.75" x14ac:dyDescent="0.25">
      <c r="A26" s="3"/>
      <c r="B26" s="11"/>
      <c r="C26" s="11"/>
      <c r="D26" s="11"/>
      <c r="E26" s="11"/>
      <c r="F26" s="11"/>
    </row>
    <row r="27" spans="1:7" ht="15.75" x14ac:dyDescent="0.25">
      <c r="A27" s="18"/>
      <c r="B27" s="11"/>
      <c r="C27" s="11"/>
      <c r="D27" s="11"/>
      <c r="E27" s="11"/>
      <c r="F27" s="11"/>
    </row>
    <row r="28" spans="1:7" ht="15.75" x14ac:dyDescent="0.25">
      <c r="A28" s="20"/>
      <c r="B28" s="11"/>
      <c r="C28" s="11"/>
      <c r="D28" s="11"/>
      <c r="E28" s="11"/>
      <c r="F28" s="11"/>
    </row>
    <row r="29" spans="1:7" ht="12.75" customHeight="1" x14ac:dyDescent="0.2">
      <c r="A29" s="10"/>
      <c r="B29" s="10"/>
      <c r="C29" s="10"/>
      <c r="D29" s="10"/>
      <c r="E29" s="10"/>
      <c r="F29" s="10"/>
    </row>
  </sheetData>
  <mergeCells count="3">
    <mergeCell ref="A1:B1"/>
    <mergeCell ref="B3:F3"/>
    <mergeCell ref="A15:F15"/>
  </mergeCells>
  <phoneticPr fontId="33" type="noConversion"/>
  <pageMargins left="0.7" right="0.7" top="0.75" bottom="0.75" header="0.3" footer="0.3"/>
  <pageSetup orientation="portrait" horizontalDpi="4294967292" verticalDpi="4294967292" r:id="rId1"/>
  <legacyDrawing r:id="rId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abSelected="1" topLeftCell="A13" workbookViewId="0">
      <selection activeCell="H17" sqref="H17"/>
    </sheetView>
  </sheetViews>
  <sheetFormatPr defaultColWidth="12.42578125" defaultRowHeight="12.75" x14ac:dyDescent="0.2"/>
  <cols>
    <col min="1" max="1" width="32.42578125" style="22" customWidth="1"/>
    <col min="2" max="6" width="12.42578125" style="22"/>
    <col min="7" max="7" width="16.5703125" style="22" customWidth="1"/>
    <col min="8" max="8" width="12.42578125" style="22"/>
    <col min="9" max="9" width="14.140625" style="22" customWidth="1"/>
    <col min="10" max="10" width="14" style="22" customWidth="1"/>
    <col min="11" max="16384" width="12.42578125" style="22"/>
  </cols>
  <sheetData>
    <row r="1" spans="1:23" ht="24.75" customHeight="1" x14ac:dyDescent="0.2">
      <c r="A1" s="66" t="s">
        <v>131</v>
      </c>
      <c r="B1" s="26">
        <v>17850</v>
      </c>
      <c r="C1" s="27">
        <v>54650</v>
      </c>
      <c r="D1" s="27">
        <v>73900</v>
      </c>
      <c r="E1" s="23">
        <v>76650</v>
      </c>
      <c r="F1" s="23">
        <v>175300</v>
      </c>
      <c r="G1" s="23">
        <v>51650</v>
      </c>
      <c r="H1" s="29" t="s">
        <v>2</v>
      </c>
      <c r="I1" s="24">
        <v>0.1</v>
      </c>
      <c r="J1" s="24">
        <v>0.15</v>
      </c>
      <c r="K1" s="24">
        <v>0.25</v>
      </c>
      <c r="L1" s="24">
        <v>0.28000000000000003</v>
      </c>
      <c r="M1" s="24">
        <v>0.33</v>
      </c>
      <c r="N1" s="24">
        <v>0.35</v>
      </c>
      <c r="O1" s="24">
        <v>0.39600000000000002</v>
      </c>
      <c r="P1" s="23" t="s">
        <v>1</v>
      </c>
    </row>
    <row r="2" spans="1:23" ht="27.75" customHeight="1" x14ac:dyDescent="0.2">
      <c r="A2" s="31">
        <f>$B$22</f>
        <v>75000</v>
      </c>
      <c r="B2" s="25">
        <f>IF($A$2&lt;$B$1,A2,$B$1)</f>
        <v>17850</v>
      </c>
      <c r="C2" s="30">
        <f>IF($B$2=$B$1,IF($A$2-$B$1&gt;$C$1,$C$1,A2-$B$1),0)</f>
        <v>54650</v>
      </c>
      <c r="D2" s="25">
        <f>IF($C$2=$C$1,IF(A2-$B$1-$C$1&gt;$D$1,$D$1,$A$2-$B$1-$C$1),0)</f>
        <v>2500</v>
      </c>
      <c r="E2" s="32">
        <f>IF($D$2=$D$1,IF($A$2-$B$1-$C$1-$D$1&gt;$E$1,$E$1,$A$2-$B$1-$C$1-$D$1),0)</f>
        <v>0</v>
      </c>
      <c r="F2" s="32">
        <f>IF($E$2=$E$1,IF($A$2-$B$1-$C$1-$D$1-$E$1&gt;$F$1,$F$1,$A$2-$B$1-$C$1-$D$1-$E$1),0)</f>
        <v>0</v>
      </c>
      <c r="G2" s="32">
        <f>IF($F$2=$F$1,IF($A$2-$B$1-$C$1-$D$1-$E$1-$F$1&gt;G1,G1,$A$2-$B$1-$C$1-$D$1-$E$1-$F$1),0)</f>
        <v>0</v>
      </c>
      <c r="H2" s="31">
        <f>$A$2-(SUM($B$2:$G$2))</f>
        <v>0</v>
      </c>
      <c r="I2" s="30">
        <f>$I$1*$B$2</f>
        <v>1785</v>
      </c>
      <c r="J2" s="30">
        <f>$J$1*$C$2</f>
        <v>8197.5</v>
      </c>
      <c r="K2" s="30">
        <f>$K$1*$D$2</f>
        <v>625</v>
      </c>
      <c r="L2" s="30">
        <f>$L$1*$E$2</f>
        <v>0</v>
      </c>
      <c r="M2" s="30">
        <f>$M$1*$F$2</f>
        <v>0</v>
      </c>
      <c r="N2" s="30">
        <f>$N$1*$G$2</f>
        <v>0</v>
      </c>
      <c r="O2" s="30">
        <f>$O$1*$H$2</f>
        <v>0</v>
      </c>
      <c r="P2" s="30">
        <f>SUM($I$2:$O$2)</f>
        <v>10607.5</v>
      </c>
    </row>
    <row r="4" spans="1:23" x14ac:dyDescent="0.2">
      <c r="A4" s="66" t="s">
        <v>132</v>
      </c>
      <c r="B4" s="26">
        <v>15164</v>
      </c>
      <c r="C4" s="22">
        <v>20788</v>
      </c>
      <c r="D4" s="22">
        <v>20798</v>
      </c>
      <c r="E4" s="22">
        <v>22026</v>
      </c>
      <c r="F4" s="22">
        <v>20780</v>
      </c>
      <c r="G4" s="22">
        <v>408952</v>
      </c>
      <c r="H4" s="22">
        <v>101700</v>
      </c>
      <c r="I4" s="22">
        <v>406800</v>
      </c>
      <c r="J4" s="66" t="s">
        <v>149</v>
      </c>
      <c r="K4" s="24">
        <v>0.01</v>
      </c>
      <c r="L4" s="24">
        <v>0.02</v>
      </c>
      <c r="M4" s="24">
        <v>0.04</v>
      </c>
      <c r="N4" s="24">
        <v>0.06</v>
      </c>
      <c r="O4" s="24">
        <v>0.08</v>
      </c>
      <c r="P4" s="24">
        <v>9.2999999999999999E-2</v>
      </c>
      <c r="Q4" s="24">
        <v>0.10299999999999999</v>
      </c>
      <c r="R4" s="24">
        <v>0.113</v>
      </c>
      <c r="S4" s="24">
        <v>0.123</v>
      </c>
      <c r="T4" s="23" t="s">
        <v>1</v>
      </c>
    </row>
    <row r="5" spans="1:23" x14ac:dyDescent="0.2">
      <c r="A5" s="31">
        <f>C22</f>
        <v>87360</v>
      </c>
      <c r="B5" s="25">
        <f>IF(A5&lt;$B$4,A5,$B$4)</f>
        <v>15164</v>
      </c>
      <c r="C5" s="25">
        <f>IF(B5=$B$4,IF(A5-$B$4&gt;$C$4,$C$4,A5-$B$4),0)</f>
        <v>20788</v>
      </c>
      <c r="D5" s="25">
        <f>IF(C5=$C$4,IF(A5-$B$4-$C$4&gt;$D$4,$D$4,A5-$B$4-$C$4),0)</f>
        <v>20798</v>
      </c>
      <c r="E5" s="78">
        <f>IF(D5=$D$4,IF($A$5-$B$4-$C$4-$D$4&gt;$E$4,$E$4,$A$5-$B$4-$C$4-$D$4),0)</f>
        <v>22026</v>
      </c>
      <c r="F5" s="32">
        <f>IF(E5=$E$4,IF($A$5-$B$4-$C$4-$D$4-$E$4&gt;F4,F4,$A$5-$B$4-$C$4-$D$4-$E$4),0)</f>
        <v>8584</v>
      </c>
      <c r="G5" s="32">
        <f>IF(F5=$F$4,IF($A$5-$B$4-$C$4-$D$4-$E$4-$F$4&gt;G4,G4,$A$5-$B$4-$C$4-$D$4-$E$4-$F$4),0)</f>
        <v>0</v>
      </c>
      <c r="H5" s="32">
        <f>IF(G5=$G$4,IF($A$5-$B$4-$C$4-$D$4-$E$4-$F$4-$G$4&gt;H4,H4,$A$5-$B$4-$C$4-$D$4-$E$4-$F$4-$G$4),0)</f>
        <v>0</v>
      </c>
      <c r="I5" s="32">
        <f>IF(H5=$G$4,IF($A$5-$B$4-$C$4-$D$4-$E$4-$F$4-$G$4-$H$4&gt;I4,I4,$A$5-$B$4-$C$4-$D$4-$E$4-$F$4-$G$4-$H$4),0)</f>
        <v>0</v>
      </c>
      <c r="J5" s="31">
        <f>A5-(SUM(B5:I5))</f>
        <v>0</v>
      </c>
      <c r="K5" s="30">
        <f t="shared" ref="K5:S5" si="0">B5*K4</f>
        <v>151.64000000000001</v>
      </c>
      <c r="L5" s="30">
        <f t="shared" si="0"/>
        <v>415.76</v>
      </c>
      <c r="M5" s="30">
        <f t="shared" si="0"/>
        <v>831.92000000000007</v>
      </c>
      <c r="N5" s="30">
        <f t="shared" si="0"/>
        <v>1321.56</v>
      </c>
      <c r="O5" s="30">
        <f t="shared" si="0"/>
        <v>686.72</v>
      </c>
      <c r="P5" s="30">
        <f t="shared" si="0"/>
        <v>0</v>
      </c>
      <c r="Q5" s="30">
        <f t="shared" si="0"/>
        <v>0</v>
      </c>
      <c r="R5" s="30">
        <f t="shared" si="0"/>
        <v>0</v>
      </c>
      <c r="S5" s="30">
        <f t="shared" si="0"/>
        <v>0</v>
      </c>
      <c r="T5" s="30">
        <f>SUM(K5:S5)</f>
        <v>3407.6000000000004</v>
      </c>
    </row>
    <row r="7" spans="1:23" ht="18" x14ac:dyDescent="0.25">
      <c r="A7" s="69" t="s">
        <v>133</v>
      </c>
      <c r="R7" s="79"/>
      <c r="S7" s="80"/>
      <c r="T7" s="79"/>
      <c r="U7" s="79"/>
      <c r="V7" s="79"/>
      <c r="W7" s="79"/>
    </row>
    <row r="8" spans="1:23" ht="15" x14ac:dyDescent="0.2">
      <c r="A8" s="33" t="s">
        <v>8</v>
      </c>
      <c r="R8" s="79"/>
      <c r="S8" s="81"/>
      <c r="T8" s="82"/>
      <c r="U8" s="79"/>
      <c r="V8" s="79"/>
      <c r="W8" s="79"/>
    </row>
    <row r="9" spans="1:23" x14ac:dyDescent="0.2">
      <c r="B9" s="33" t="s">
        <v>3</v>
      </c>
      <c r="C9" s="33" t="s">
        <v>4</v>
      </c>
      <c r="R9" s="79"/>
      <c r="S9" s="83"/>
      <c r="T9" s="83"/>
      <c r="U9" s="83"/>
      <c r="V9" s="83"/>
      <c r="W9" s="83"/>
    </row>
    <row r="10" spans="1:23" ht="12.75" customHeight="1" x14ac:dyDescent="0.2">
      <c r="A10" s="33" t="s">
        <v>7</v>
      </c>
      <c r="B10" s="22">
        <f>'Home Buyer Input - External'!$B$2</f>
        <v>100000</v>
      </c>
      <c r="C10" s="22">
        <f>'Home Buyer Input - External'!$B$2</f>
        <v>100000</v>
      </c>
      <c r="G10" s="33" t="s">
        <v>14</v>
      </c>
      <c r="R10" s="79"/>
      <c r="S10" s="83"/>
      <c r="T10" s="83"/>
      <c r="U10" s="83"/>
      <c r="V10" s="83"/>
      <c r="W10" s="83"/>
    </row>
    <row r="11" spans="1:23" x14ac:dyDescent="0.2">
      <c r="A11" s="33" t="s">
        <v>20</v>
      </c>
      <c r="B11" s="22">
        <f>'Home Buyer Input - External'!$B$5</f>
        <v>5000</v>
      </c>
      <c r="C11" s="22">
        <f>'Home Buyer Input - External'!$B$5</f>
        <v>5000</v>
      </c>
      <c r="I11" s="33" t="s">
        <v>23</v>
      </c>
      <c r="J11" s="33" t="s">
        <v>4</v>
      </c>
      <c r="R11" s="79"/>
      <c r="S11" s="84"/>
      <c r="T11" s="84"/>
      <c r="U11" s="85"/>
      <c r="V11" s="86"/>
      <c r="W11" s="87"/>
    </row>
    <row r="12" spans="1:23" x14ac:dyDescent="0.2">
      <c r="A12" s="33" t="s">
        <v>5</v>
      </c>
      <c r="B12" s="38">
        <f>'Home Buyer Input - External'!$B$9</f>
        <v>0</v>
      </c>
      <c r="C12" s="38">
        <f>'Home Buyer Input - External'!$B$9</f>
        <v>0</v>
      </c>
      <c r="G12" s="34" t="s">
        <v>9</v>
      </c>
      <c r="I12" s="103">
        <f>'Home Buyer Input - External'!$B$11</f>
        <v>5000</v>
      </c>
      <c r="J12" s="103">
        <f>I12</f>
        <v>5000</v>
      </c>
      <c r="R12" s="79"/>
      <c r="S12" s="84"/>
      <c r="T12" s="84"/>
      <c r="U12" s="85"/>
      <c r="V12" s="86"/>
      <c r="W12" s="87"/>
    </row>
    <row r="13" spans="1:23" x14ac:dyDescent="0.2">
      <c r="A13" s="33" t="s">
        <v>6</v>
      </c>
      <c r="B13" s="38">
        <f>'Home Buyer Input - External'!$B$10</f>
        <v>0</v>
      </c>
      <c r="C13" s="38">
        <f>'Home Buyer Input - External'!$B$10</f>
        <v>0</v>
      </c>
      <c r="G13" s="34" t="s">
        <v>10</v>
      </c>
      <c r="I13" s="22">
        <v>0</v>
      </c>
      <c r="J13" s="22">
        <v>0</v>
      </c>
      <c r="R13" s="79"/>
      <c r="S13" s="84"/>
      <c r="T13" s="84"/>
      <c r="U13" s="85"/>
      <c r="V13" s="86"/>
      <c r="W13" s="87"/>
    </row>
    <row r="14" spans="1:23" x14ac:dyDescent="0.2">
      <c r="A14" s="33" t="s">
        <v>83</v>
      </c>
      <c r="B14" s="22">
        <f>B10-B11-B12-B13</f>
        <v>95000</v>
      </c>
      <c r="C14" s="22">
        <f>C10-C11-C12-C13</f>
        <v>95000</v>
      </c>
      <c r="G14" s="34" t="s">
        <v>11</v>
      </c>
      <c r="I14" s="39">
        <v>0</v>
      </c>
      <c r="J14" s="56">
        <v>0</v>
      </c>
      <c r="R14" s="79"/>
      <c r="S14" s="84"/>
      <c r="T14" s="84"/>
      <c r="U14" s="85"/>
      <c r="V14" s="86"/>
      <c r="W14" s="87"/>
    </row>
    <row r="15" spans="1:23" ht="49.5" customHeight="1" x14ac:dyDescent="0.2">
      <c r="G15" s="35" t="s">
        <v>12</v>
      </c>
      <c r="I15" s="39">
        <f>T5</f>
        <v>3407.6000000000004</v>
      </c>
      <c r="R15" s="79"/>
      <c r="S15" s="84"/>
      <c r="T15" s="84"/>
      <c r="U15" s="85"/>
      <c r="V15" s="86"/>
      <c r="W15" s="87"/>
    </row>
    <row r="16" spans="1:23" x14ac:dyDescent="0.2">
      <c r="A16" s="34" t="s">
        <v>13</v>
      </c>
      <c r="B16" s="42">
        <f>'Home Buyer Input - External'!$H$5*6100</f>
        <v>12200</v>
      </c>
      <c r="C16" s="22">
        <f>'Home Buyer Input - External'!$H$5*3769</f>
        <v>7538</v>
      </c>
      <c r="G16" s="34" t="s">
        <v>18</v>
      </c>
      <c r="R16" s="79"/>
      <c r="S16" s="84"/>
      <c r="T16" s="84"/>
      <c r="U16" s="85"/>
      <c r="V16" s="86"/>
      <c r="W16" s="87"/>
    </row>
    <row r="17" spans="1:23" x14ac:dyDescent="0.2">
      <c r="A17" s="34" t="s">
        <v>14</v>
      </c>
      <c r="B17" s="39">
        <f>I17</f>
        <v>8407.6</v>
      </c>
      <c r="C17" s="39">
        <f>J17</f>
        <v>5000</v>
      </c>
      <c r="G17" s="34" t="s">
        <v>17</v>
      </c>
      <c r="I17" s="39">
        <f>SUM(I12:I16)</f>
        <v>8407.6</v>
      </c>
      <c r="J17" s="39">
        <f>SUM(J12:J16)</f>
        <v>5000</v>
      </c>
      <c r="R17" s="79"/>
      <c r="S17" s="84"/>
      <c r="T17" s="84"/>
      <c r="U17" s="85"/>
      <c r="V17" s="86"/>
      <c r="W17" s="87"/>
    </row>
    <row r="18" spans="1:23" x14ac:dyDescent="0.2">
      <c r="A18" s="34" t="s">
        <v>16</v>
      </c>
      <c r="B18" s="39">
        <f>IF($B$17&gt;$B$16, $B17, $B$16)</f>
        <v>12200</v>
      </c>
      <c r="C18" s="39">
        <f>IF($C$17&gt;$C$16, $C17, $C$16)</f>
        <v>7538</v>
      </c>
      <c r="R18" s="79"/>
      <c r="S18" s="84"/>
      <c r="T18" s="84"/>
      <c r="U18" s="85"/>
      <c r="V18" s="86"/>
      <c r="W18" s="87"/>
    </row>
    <row r="19" spans="1:23" x14ac:dyDescent="0.2">
      <c r="A19" s="34"/>
      <c r="R19" s="79"/>
      <c r="S19" s="84"/>
      <c r="T19" s="86"/>
      <c r="U19" s="85"/>
      <c r="V19" s="86"/>
      <c r="W19" s="87"/>
    </row>
    <row r="20" spans="1:23" ht="19.5" x14ac:dyDescent="0.3">
      <c r="A20" s="34" t="s">
        <v>15</v>
      </c>
      <c r="B20" s="22">
        <f>SUM('Home Buyer Input - External'!$B$3*3900, 'Home Buyer Input - External'!$B$4*3900, 3900*2)</f>
        <v>7800</v>
      </c>
      <c r="C20" s="22">
        <f>SUM('Home Buyer Input - External'!$B$3*315, 'Home Buyer Input - External'!$B$4*315, 102)</f>
        <v>102</v>
      </c>
      <c r="E20" s="70" t="s">
        <v>151</v>
      </c>
      <c r="R20" s="79"/>
      <c r="S20" s="81"/>
      <c r="T20" s="82"/>
      <c r="U20" s="79"/>
      <c r="V20" s="79"/>
      <c r="W20" s="79"/>
    </row>
    <row r="21" spans="1:23" x14ac:dyDescent="0.2">
      <c r="A21" s="34"/>
      <c r="E21" s="39">
        <f>IF('Home Buyer Input - External'!H5&gt;1, B10-B26-C26, B10-B55-C55)</f>
        <v>85984.9</v>
      </c>
      <c r="F21" s="57"/>
      <c r="R21" s="79"/>
      <c r="S21" s="83"/>
      <c r="T21" s="83"/>
      <c r="U21" s="83"/>
      <c r="V21" s="83"/>
      <c r="W21" s="83"/>
    </row>
    <row r="22" spans="1:23" ht="12.75" customHeight="1" x14ac:dyDescent="0.2">
      <c r="A22" s="34" t="s">
        <v>19</v>
      </c>
      <c r="B22" s="39">
        <f>SUM(B14, -B18,-B20)</f>
        <v>75000</v>
      </c>
      <c r="C22" s="39">
        <f>SUM(C14,-C18,-C20)</f>
        <v>87360</v>
      </c>
      <c r="F22" s="57"/>
      <c r="R22" s="79"/>
      <c r="S22" s="83"/>
      <c r="T22" s="83"/>
      <c r="U22" s="83"/>
      <c r="V22" s="83"/>
      <c r="W22" s="83"/>
    </row>
    <row r="23" spans="1:23" x14ac:dyDescent="0.2">
      <c r="A23" s="34"/>
      <c r="F23" s="57"/>
      <c r="R23" s="79"/>
      <c r="S23" s="84"/>
      <c r="T23" s="84"/>
      <c r="U23" s="85"/>
      <c r="V23" s="86"/>
      <c r="W23" s="87"/>
    </row>
    <row r="24" spans="1:23" ht="27" customHeight="1" x14ac:dyDescent="0.2">
      <c r="A24" s="40" t="s">
        <v>25</v>
      </c>
      <c r="B24" s="39">
        <f>P2</f>
        <v>10607.5</v>
      </c>
      <c r="C24" s="39">
        <f>T5</f>
        <v>3407.6000000000004</v>
      </c>
      <c r="F24" s="57"/>
      <c r="R24" s="79"/>
      <c r="S24" s="84"/>
      <c r="T24" s="84"/>
      <c r="U24" s="85"/>
      <c r="V24" s="86"/>
      <c r="W24" s="87"/>
    </row>
    <row r="25" spans="1:23" x14ac:dyDescent="0.2">
      <c r="A25" s="34" t="s">
        <v>24</v>
      </c>
      <c r="B25" s="22">
        <f>'Home Buyer Input - External'!$B$3*1000</f>
        <v>0</v>
      </c>
      <c r="F25" s="57"/>
      <c r="R25" s="79"/>
      <c r="S25" s="84"/>
      <c r="T25" s="84"/>
      <c r="U25" s="85"/>
      <c r="V25" s="86"/>
      <c r="W25" s="87"/>
    </row>
    <row r="26" spans="1:23" x14ac:dyDescent="0.2">
      <c r="A26" s="34" t="s">
        <v>26</v>
      </c>
      <c r="B26" s="39">
        <f>B24-B25</f>
        <v>10607.5</v>
      </c>
      <c r="C26" s="39">
        <f>C24</f>
        <v>3407.6000000000004</v>
      </c>
      <c r="F26" s="57"/>
      <c r="R26" s="79"/>
      <c r="S26" s="84"/>
      <c r="T26" s="84"/>
      <c r="U26" s="85"/>
      <c r="V26" s="86"/>
      <c r="W26" s="87"/>
    </row>
    <row r="27" spans="1:23" x14ac:dyDescent="0.2">
      <c r="F27" s="50"/>
      <c r="R27" s="79"/>
      <c r="S27" s="84"/>
      <c r="T27" s="84"/>
      <c r="U27" s="85"/>
      <c r="V27" s="86"/>
      <c r="W27" s="87"/>
    </row>
    <row r="28" spans="1:23" x14ac:dyDescent="0.2">
      <c r="R28" s="79"/>
      <c r="S28" s="84"/>
      <c r="T28" s="84"/>
      <c r="U28" s="85"/>
      <c r="V28" s="86"/>
      <c r="W28" s="87"/>
    </row>
    <row r="29" spans="1:23" ht="19.5" x14ac:dyDescent="0.3">
      <c r="A29" s="70" t="s">
        <v>134</v>
      </c>
      <c r="R29" s="79"/>
      <c r="S29" s="84"/>
      <c r="T29" s="84"/>
      <c r="U29" s="85"/>
      <c r="V29" s="86"/>
      <c r="W29" s="87"/>
    </row>
    <row r="30" spans="1:23" x14ac:dyDescent="0.2">
      <c r="A30" s="66" t="s">
        <v>135</v>
      </c>
      <c r="B30" s="26">
        <v>8925</v>
      </c>
      <c r="C30" s="27">
        <v>27325</v>
      </c>
      <c r="D30" s="27">
        <v>51600</v>
      </c>
      <c r="E30" s="23">
        <v>95400</v>
      </c>
      <c r="F30" s="23">
        <v>215100</v>
      </c>
      <c r="G30" s="23">
        <v>1650</v>
      </c>
      <c r="H30" s="66" t="s">
        <v>138</v>
      </c>
      <c r="I30" s="24">
        <f t="shared" ref="I30:O30" si="1">I1</f>
        <v>0.1</v>
      </c>
      <c r="J30" s="24">
        <f t="shared" si="1"/>
        <v>0.15</v>
      </c>
      <c r="K30" s="24">
        <f t="shared" si="1"/>
        <v>0.25</v>
      </c>
      <c r="L30" s="24">
        <f t="shared" si="1"/>
        <v>0.28000000000000003</v>
      </c>
      <c r="M30" s="24">
        <f t="shared" si="1"/>
        <v>0.33</v>
      </c>
      <c r="N30" s="24">
        <f t="shared" si="1"/>
        <v>0.35</v>
      </c>
      <c r="O30" s="24">
        <f t="shared" si="1"/>
        <v>0.39600000000000002</v>
      </c>
      <c r="P30" s="23" t="s">
        <v>1</v>
      </c>
      <c r="R30" s="79"/>
      <c r="S30" s="84"/>
      <c r="T30" s="84"/>
      <c r="U30" s="85"/>
      <c r="V30" s="86"/>
      <c r="W30" s="87"/>
    </row>
    <row r="31" spans="1:23" x14ac:dyDescent="0.2">
      <c r="A31" s="31">
        <f>B51</f>
        <v>75000</v>
      </c>
      <c r="B31" s="30">
        <f>IF(A31&lt;$B$30,A31,$B$30)</f>
        <v>8925</v>
      </c>
      <c r="C31" s="25">
        <f>IF(B31=$B$30,IF(A31-$B$30&gt;$C$30,$C$30,A31-$B$30),0)</f>
        <v>27325</v>
      </c>
      <c r="D31" s="30">
        <f>IF(C31=$C$30,IF(A31-$B$30-$C$30&gt;$D$30,$D$30,A31-$B$30-$C$30),0)</f>
        <v>38750</v>
      </c>
      <c r="E31" s="32">
        <f>IF(D31=$D$30,IF($A$31-$B$20-$C$30-$D$30&gt;$E$30,$E$30,$A$30-$B$30-$C$30-$D$30),0)</f>
        <v>0</v>
      </c>
      <c r="F31" s="32">
        <f>IF(E31=$E$30,IF($A$31-$B$30-$C$30-$D$30-$E$30&gt;F30,F30,$A$31-$B$30-$C$30-$D$30-$E$30),0)</f>
        <v>0</v>
      </c>
      <c r="G31" s="32">
        <f>IF(F31=$F$30,IF($A$31-$B$30-$C$30-$D$30-$E$30-$F$30&gt;G30,G30,$A$31-$B$30-$C$30-$D$30-$E$30-$F$30),0)</f>
        <v>0</v>
      </c>
      <c r="H31" s="25">
        <f>A31-(SUM(B31:G31))</f>
        <v>0</v>
      </c>
      <c r="I31" s="30">
        <f>$I$30*B31</f>
        <v>892.5</v>
      </c>
      <c r="J31" s="30">
        <f>$J$30*C31</f>
        <v>4098.75</v>
      </c>
      <c r="K31" s="30">
        <f>$K$30*D31</f>
        <v>9687.5</v>
      </c>
      <c r="L31" s="30">
        <f>$L$30*E31</f>
        <v>0</v>
      </c>
      <c r="M31" s="30">
        <f>$M$30*F31</f>
        <v>0</v>
      </c>
      <c r="N31" s="30">
        <f>$N$30*G31</f>
        <v>0</v>
      </c>
      <c r="O31" s="30">
        <f>$O$30*H31</f>
        <v>0</v>
      </c>
      <c r="P31" s="30">
        <f>SUM(I31:O31)</f>
        <v>14678.75</v>
      </c>
      <c r="R31" s="79"/>
      <c r="S31" s="84"/>
      <c r="T31" s="86"/>
      <c r="U31" s="85"/>
      <c r="V31" s="86"/>
      <c r="W31" s="87"/>
    </row>
    <row r="33" spans="1:20" x14ac:dyDescent="0.2">
      <c r="A33" s="66" t="s">
        <v>136</v>
      </c>
      <c r="B33" s="57">
        <v>7582</v>
      </c>
      <c r="C33" s="57">
        <v>10394</v>
      </c>
      <c r="D33" s="57">
        <v>10395</v>
      </c>
      <c r="E33" s="57">
        <v>11013</v>
      </c>
      <c r="F33" s="57">
        <v>10390</v>
      </c>
      <c r="G33" s="57">
        <v>204476</v>
      </c>
      <c r="H33" s="57">
        <v>50850</v>
      </c>
      <c r="I33" s="57">
        <v>203400</v>
      </c>
      <c r="J33" s="66" t="s">
        <v>150</v>
      </c>
      <c r="K33" s="24">
        <v>0.01</v>
      </c>
      <c r="L33" s="24">
        <v>0.02</v>
      </c>
      <c r="M33" s="24">
        <v>0.04</v>
      </c>
      <c r="N33" s="24">
        <v>0.06</v>
      </c>
      <c r="O33" s="24">
        <v>0.08</v>
      </c>
      <c r="P33" s="24">
        <v>9.2999999999999999E-2</v>
      </c>
      <c r="Q33" s="24">
        <v>0.10299999999999999</v>
      </c>
      <c r="R33" s="24">
        <v>0.113</v>
      </c>
      <c r="S33" s="24">
        <v>0.123</v>
      </c>
      <c r="T33" s="23" t="s">
        <v>1</v>
      </c>
    </row>
    <row r="34" spans="1:20" x14ac:dyDescent="0.2">
      <c r="A34" s="31">
        <f>C51</f>
        <v>87360</v>
      </c>
      <c r="B34" s="30">
        <f>IF(A34&lt;$B$33,A34,$B$33)</f>
        <v>7582</v>
      </c>
      <c r="C34" s="25">
        <f>IF(B34=$B$33,IF(A34-$B$33&gt;$C$33,$C$33,A34-$B$33),0)</f>
        <v>10394</v>
      </c>
      <c r="D34" s="25">
        <f>IF(C34=$C$33,IF(A34-$B$33-$C$33&gt;$D$33,$D$33,A34-$B$33-$C$33),0)</f>
        <v>10395</v>
      </c>
      <c r="E34" s="78">
        <f>IF(D34=$D$33,IF($A$34-$B$33-$C$33-$D$33&gt;$E$33,$E$33,$A$34-$B$33-$C$33-$D$33),0)</f>
        <v>11013</v>
      </c>
      <c r="F34" s="32">
        <f>IF(E34=$E$33,IF($A$34-$B$33-$C$33-$D$33-$E$33&gt;F33,F33,$A$34-$B$33-$C$33-$D$33-$E$33),0)</f>
        <v>10390</v>
      </c>
      <c r="G34" s="78">
        <f>IF(F34=$F$33,IF($A$34-$B$33-$C$33-$D$33-$E$33-$F$33&gt;G33,G33,$A$34-$B$33-$C$33-$D$33-$E$33-$F$33),0)</f>
        <v>37586</v>
      </c>
      <c r="H34" s="32">
        <f>IF(G34=$G$33,IF($A$34-$B$33-$C$33-$D$33-$E$33-$F$33-$G$33&gt;H33,H33,$A$34-$B$33-$C$33-$D$33-$E$33-$F$33-$G$33),0)</f>
        <v>0</v>
      </c>
      <c r="I34" s="32">
        <f>IF(H34=$G$33,IF($A$34-$B$33-$C$33-$D$33-$E$33-$F$33-$G$33-$H$33&gt;I33,I33,$A$34-$B$33-$C$33-$D$33-$E$33-$F$33-$G$33-$H$33),0)</f>
        <v>0</v>
      </c>
      <c r="J34" s="31">
        <f>A34-(SUM(B34:I34))</f>
        <v>0</v>
      </c>
      <c r="K34" s="30">
        <f t="shared" ref="K34:S34" si="2">B34*K33</f>
        <v>75.820000000000007</v>
      </c>
      <c r="L34" s="30">
        <f t="shared" si="2"/>
        <v>207.88</v>
      </c>
      <c r="M34" s="30">
        <f t="shared" si="2"/>
        <v>415.8</v>
      </c>
      <c r="N34" s="30">
        <f t="shared" si="2"/>
        <v>660.78</v>
      </c>
      <c r="O34" s="30">
        <f t="shared" si="2"/>
        <v>831.2</v>
      </c>
      <c r="P34" s="30">
        <f t="shared" si="2"/>
        <v>3495.498</v>
      </c>
      <c r="Q34" s="30">
        <f t="shared" si="2"/>
        <v>0</v>
      </c>
      <c r="R34" s="30">
        <f t="shared" si="2"/>
        <v>0</v>
      </c>
      <c r="S34" s="30">
        <f t="shared" si="2"/>
        <v>0</v>
      </c>
      <c r="T34" s="30">
        <f>SUM(K34:S34)</f>
        <v>5686.9780000000001</v>
      </c>
    </row>
    <row r="36" spans="1:20" x14ac:dyDescent="0.2">
      <c r="A36" s="68" t="s">
        <v>137</v>
      </c>
    </row>
    <row r="37" spans="1:20" x14ac:dyDescent="0.2">
      <c r="A37" s="33" t="s">
        <v>8</v>
      </c>
      <c r="E37" s="57"/>
    </row>
    <row r="38" spans="1:20" x14ac:dyDescent="0.2">
      <c r="B38" s="33" t="s">
        <v>3</v>
      </c>
      <c r="C38" s="33" t="s">
        <v>4</v>
      </c>
      <c r="E38" s="57"/>
    </row>
    <row r="39" spans="1:20" x14ac:dyDescent="0.2">
      <c r="A39" s="33" t="s">
        <v>7</v>
      </c>
      <c r="B39" s="22">
        <f>'Home Buyer Input - External'!$B$2</f>
        <v>100000</v>
      </c>
      <c r="C39" s="22">
        <f>'Home Buyer Input - External'!$B$2</f>
        <v>100000</v>
      </c>
      <c r="E39" s="57"/>
      <c r="G39" s="33" t="s">
        <v>14</v>
      </c>
    </row>
    <row r="40" spans="1:20" x14ac:dyDescent="0.2">
      <c r="A40" s="33" t="s">
        <v>20</v>
      </c>
      <c r="B40" s="22">
        <f>'Home Buyer Input - External'!$B$5</f>
        <v>5000</v>
      </c>
      <c r="C40" s="22">
        <f>'Home Buyer Input - External'!$B$5</f>
        <v>5000</v>
      </c>
      <c r="E40" s="57"/>
      <c r="I40" s="33" t="s">
        <v>23</v>
      </c>
      <c r="J40" s="33" t="s">
        <v>4</v>
      </c>
    </row>
    <row r="41" spans="1:20" x14ac:dyDescent="0.2">
      <c r="A41" s="33" t="s">
        <v>5</v>
      </c>
      <c r="B41" s="38">
        <f>'Home Buyer Input - External'!$B$9</f>
        <v>0</v>
      </c>
      <c r="C41" s="38">
        <f>'Home Buyer Input - External'!$B$9</f>
        <v>0</v>
      </c>
      <c r="E41" s="57"/>
      <c r="G41" s="34" t="s">
        <v>9</v>
      </c>
      <c r="I41" s="103">
        <f>'Home Buyer Input - External'!$B$11</f>
        <v>5000</v>
      </c>
      <c r="J41" s="103">
        <f>I41</f>
        <v>5000</v>
      </c>
    </row>
    <row r="42" spans="1:20" x14ac:dyDescent="0.2">
      <c r="A42" s="33" t="s">
        <v>6</v>
      </c>
      <c r="B42" s="38">
        <f>'Home Buyer Input - External'!$B$10</f>
        <v>0</v>
      </c>
      <c r="C42" s="38">
        <f>'Home Buyer Input - External'!$B$10</f>
        <v>0</v>
      </c>
      <c r="E42" s="57"/>
      <c r="G42" s="34" t="s">
        <v>10</v>
      </c>
      <c r="J42" s="22">
        <f>I42</f>
        <v>0</v>
      </c>
    </row>
    <row r="43" spans="1:20" x14ac:dyDescent="0.2">
      <c r="A43" s="33" t="s">
        <v>83</v>
      </c>
      <c r="B43" s="22">
        <f>B39-B40-B41-B42</f>
        <v>95000</v>
      </c>
      <c r="C43" s="22">
        <f>C39-C40-C41-C42</f>
        <v>95000</v>
      </c>
      <c r="E43" s="57"/>
      <c r="G43" s="34" t="s">
        <v>11</v>
      </c>
      <c r="I43" s="39">
        <v>0</v>
      </c>
      <c r="J43" s="56">
        <v>0</v>
      </c>
    </row>
    <row r="44" spans="1:20" ht="54.75" customHeight="1" x14ac:dyDescent="0.2">
      <c r="E44" s="57"/>
      <c r="G44" s="35" t="s">
        <v>12</v>
      </c>
      <c r="I44" s="39">
        <f>T34</f>
        <v>5686.9780000000001</v>
      </c>
    </row>
    <row r="45" spans="1:20" x14ac:dyDescent="0.2">
      <c r="A45" s="34" t="s">
        <v>13</v>
      </c>
      <c r="B45" s="42">
        <f>'Home Buyer Input - External'!$H$5*6100</f>
        <v>12200</v>
      </c>
      <c r="C45" s="22">
        <f>'Home Buyer Input - External'!$H$5*3769</f>
        <v>7538</v>
      </c>
      <c r="G45" s="34" t="s">
        <v>18</v>
      </c>
    </row>
    <row r="46" spans="1:20" x14ac:dyDescent="0.2">
      <c r="A46" s="34" t="s">
        <v>14</v>
      </c>
      <c r="B46" s="39">
        <f>I46</f>
        <v>10686.977999999999</v>
      </c>
      <c r="C46" s="39">
        <f>J46</f>
        <v>5000</v>
      </c>
      <c r="G46" s="34" t="s">
        <v>17</v>
      </c>
      <c r="I46" s="39">
        <f>SUM(I41:I45)</f>
        <v>10686.977999999999</v>
      </c>
      <c r="J46" s="39">
        <f>SUM(J41:J45)</f>
        <v>5000</v>
      </c>
    </row>
    <row r="47" spans="1:20" x14ac:dyDescent="0.2">
      <c r="A47" s="34" t="s">
        <v>16</v>
      </c>
      <c r="B47" s="39">
        <f>IF($B$46&gt;$B$45, $B46, $B$45)</f>
        <v>12200</v>
      </c>
      <c r="C47" s="39">
        <f>IF($C$46&gt;$C$45, $C46, $C$45)</f>
        <v>7538</v>
      </c>
    </row>
    <row r="48" spans="1:20" x14ac:dyDescent="0.2">
      <c r="A48" s="34"/>
    </row>
    <row r="49" spans="1:3" x14ac:dyDescent="0.2">
      <c r="A49" s="34" t="s">
        <v>15</v>
      </c>
      <c r="B49" s="22">
        <f>SUM('Home Buyer Input - External'!$B$3*3900, 'Home Buyer Input - External'!$B$4*3900, 3900*2)</f>
        <v>7800</v>
      </c>
      <c r="C49" s="22">
        <f>SUM('Home Buyer Input - External'!$B$3*315, 'Home Buyer Input - External'!$B$4*315, 102)</f>
        <v>102</v>
      </c>
    </row>
    <row r="50" spans="1:3" x14ac:dyDescent="0.2">
      <c r="A50" s="34"/>
    </row>
    <row r="51" spans="1:3" x14ac:dyDescent="0.2">
      <c r="A51" s="34" t="s">
        <v>19</v>
      </c>
      <c r="B51" s="39">
        <f>SUM(B43, -B47,-B49)</f>
        <v>75000</v>
      </c>
      <c r="C51" s="39">
        <f>SUM(C43,-C47,-C49)</f>
        <v>87360</v>
      </c>
    </row>
    <row r="52" spans="1:3" x14ac:dyDescent="0.2">
      <c r="A52" s="34"/>
    </row>
    <row r="53" spans="1:3" x14ac:dyDescent="0.2">
      <c r="A53" s="40" t="s">
        <v>25</v>
      </c>
      <c r="B53" s="39">
        <f>P31</f>
        <v>14678.75</v>
      </c>
      <c r="C53" s="39">
        <f>T34</f>
        <v>5686.9780000000001</v>
      </c>
    </row>
    <row r="54" spans="1:3" x14ac:dyDescent="0.2">
      <c r="A54" s="34" t="s">
        <v>24</v>
      </c>
      <c r="B54" s="22">
        <f>'Home Buyer Input - External'!$B$3*1000</f>
        <v>0</v>
      </c>
    </row>
    <row r="55" spans="1:3" x14ac:dyDescent="0.2">
      <c r="A55" s="34" t="s">
        <v>26</v>
      </c>
      <c r="B55" s="39">
        <f>B53-B54</f>
        <v>14678.75</v>
      </c>
      <c r="C55" s="39">
        <f>C53</f>
        <v>5686.9780000000001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workbookViewId="0">
      <selection activeCell="B45" sqref="B45"/>
    </sheetView>
  </sheetViews>
  <sheetFormatPr defaultColWidth="12.42578125" defaultRowHeight="12.75" x14ac:dyDescent="0.2"/>
  <cols>
    <col min="1" max="1" width="32.42578125" style="22" customWidth="1"/>
    <col min="2" max="6" width="12.42578125" style="22"/>
    <col min="7" max="7" width="16.5703125" style="22" customWidth="1"/>
    <col min="8" max="8" width="12.42578125" style="22"/>
    <col min="9" max="9" width="14.140625" style="22" customWidth="1"/>
    <col min="10" max="10" width="14" style="22" customWidth="1"/>
    <col min="11" max="16384" width="12.42578125" style="22"/>
  </cols>
  <sheetData>
    <row r="1" spans="1:23" ht="24.75" customHeight="1" x14ac:dyDescent="0.2">
      <c r="A1" s="66" t="s">
        <v>131</v>
      </c>
      <c r="B1" s="26">
        <v>17850</v>
      </c>
      <c r="C1" s="27">
        <v>54650</v>
      </c>
      <c r="D1" s="27">
        <v>73900</v>
      </c>
      <c r="E1" s="23">
        <v>76650</v>
      </c>
      <c r="F1" s="23">
        <v>175300</v>
      </c>
      <c r="G1" s="23">
        <v>51650</v>
      </c>
      <c r="H1" s="29" t="s">
        <v>2</v>
      </c>
      <c r="I1" s="24">
        <v>0.1</v>
      </c>
      <c r="J1" s="24">
        <v>0.15</v>
      </c>
      <c r="K1" s="24">
        <v>0.25</v>
      </c>
      <c r="L1" s="24">
        <v>0.28000000000000003</v>
      </c>
      <c r="M1" s="24">
        <v>0.33</v>
      </c>
      <c r="N1" s="24">
        <v>0.35</v>
      </c>
      <c r="O1" s="24">
        <v>0.39600000000000002</v>
      </c>
      <c r="P1" s="23" t="s">
        <v>1</v>
      </c>
    </row>
    <row r="2" spans="1:23" ht="27.75" customHeight="1" x14ac:dyDescent="0.2">
      <c r="A2" s="31">
        <f>$B$22</f>
        <v>57871.979042101419</v>
      </c>
      <c r="B2" s="25">
        <f>IF($A$2&lt;$B$1,A2,$B$1)</f>
        <v>17850</v>
      </c>
      <c r="C2" s="30">
        <f>IF($B$2=$B$1,IF($A$2-$B$1&gt;$C$1,$C$1,A2-$B$1),0)</f>
        <v>40021.979042101419</v>
      </c>
      <c r="D2" s="25">
        <f>IF($C$2=$C$1,IF(A2-$B$1-$C$1&gt;$D$1,$D$1,$A$2-$B$1-$C$1),0)</f>
        <v>0</v>
      </c>
      <c r="E2" s="32">
        <f>IF($D$2=$D$1,IF($A$2-$B$1-$C$1-$D$1&gt;$E$1,$E$1,$A$2-$B$1-$C$1-$D$1),0)</f>
        <v>0</v>
      </c>
      <c r="F2" s="32">
        <f>IF($E$2=$E$1,IF($A$2-$B$1-$C$1-$D$1-$E$1&gt;$F$1,$F$1,$A$2-$B$1-$C$1-$D$1-$E$1),0)</f>
        <v>0</v>
      </c>
      <c r="G2" s="32">
        <f>IF($F$2=$F$1,IF($A$2-$B$1-$C$1-$D$1-$E$1-$F$1&gt;G1,G1,$A$2-$B$1-$C$1-$D$1-$E$1-$F$1),0)</f>
        <v>0</v>
      </c>
      <c r="H2" s="31">
        <f>$A$2-(SUM($B$2:$G$2))</f>
        <v>0</v>
      </c>
      <c r="I2" s="30">
        <f>$I$1*$B$2</f>
        <v>1785</v>
      </c>
      <c r="J2" s="30">
        <f>$J$1*$C$2</f>
        <v>6003.2968563152126</v>
      </c>
      <c r="K2" s="30">
        <f>$K$1*$D$2</f>
        <v>0</v>
      </c>
      <c r="L2" s="30">
        <f>$L$1*$E$2</f>
        <v>0</v>
      </c>
      <c r="M2" s="30">
        <f>$M$1*$F$2</f>
        <v>0</v>
      </c>
      <c r="N2" s="30">
        <f>$N$1*$G$2</f>
        <v>0</v>
      </c>
      <c r="O2" s="30">
        <f>$O$1*$H$2</f>
        <v>0</v>
      </c>
      <c r="P2" s="30">
        <f>SUM($I$2:$O$2)</f>
        <v>7788.2968563152126</v>
      </c>
    </row>
    <row r="4" spans="1:23" x14ac:dyDescent="0.2">
      <c r="A4" s="66" t="s">
        <v>132</v>
      </c>
      <c r="B4" s="26">
        <v>15164</v>
      </c>
      <c r="C4" s="22">
        <v>20788</v>
      </c>
      <c r="D4" s="22">
        <v>20798</v>
      </c>
      <c r="E4" s="22">
        <v>22026</v>
      </c>
      <c r="F4" s="22">
        <v>20780</v>
      </c>
      <c r="G4" s="22">
        <v>408952</v>
      </c>
      <c r="H4" s="22">
        <v>101700</v>
      </c>
      <c r="I4" s="22">
        <v>406800</v>
      </c>
      <c r="J4" s="66" t="s">
        <v>149</v>
      </c>
      <c r="K4" s="24">
        <v>0.01</v>
      </c>
      <c r="L4" s="24">
        <v>0.02</v>
      </c>
      <c r="M4" s="24">
        <v>0.04</v>
      </c>
      <c r="N4" s="24">
        <v>0.06</v>
      </c>
      <c r="O4" s="24">
        <v>0.08</v>
      </c>
      <c r="P4" s="24">
        <v>9.2999999999999999E-2</v>
      </c>
      <c r="Q4" s="24">
        <v>0.10299999999999999</v>
      </c>
      <c r="R4" s="24">
        <v>0.113</v>
      </c>
      <c r="S4" s="24">
        <v>0.123</v>
      </c>
      <c r="T4" s="23" t="s">
        <v>1</v>
      </c>
    </row>
    <row r="5" spans="1:23" x14ac:dyDescent="0.2">
      <c r="A5" s="31">
        <f>C22</f>
        <v>67621.594725639821</v>
      </c>
      <c r="B5" s="25">
        <f>IF(A5&lt;$B$4,A5,$B$4)</f>
        <v>15164</v>
      </c>
      <c r="C5" s="25">
        <f>IF(B5=$B$4,IF(A5-$B$4&gt;$C$4,$C$4,A5-$B$4),0)</f>
        <v>20788</v>
      </c>
      <c r="D5" s="25">
        <f>IF(C5=$C$4,IF(A5-$B$4-$C$4&gt;$D$4,$D$4,A5-$B$4-$C$4),0)</f>
        <v>20798</v>
      </c>
      <c r="E5" s="78">
        <f>IF(D5=$D$4,IF($A$5-$B$4-$C$4-$D$4&gt;$E$4,$E$4,$A$5-$B$4-$C$4-$D$4),0)</f>
        <v>10871.594725639821</v>
      </c>
      <c r="F5" s="32">
        <f>IF(E5=$E$4,IF($A$5-$B$4-$C$4-$D$4-$E$4&gt;F4,F4,$A$5-$B$4-$C$4-$D$4-$E$4),0)</f>
        <v>0</v>
      </c>
      <c r="G5" s="32">
        <f>IF(F5=$F$4,IF($A$5-$B$4-$C$4-$D$4-$E$4-$F$4&gt;G4,G4,$A$5-$B$4-$C$4-$D$4-$E$4-$F$4),0)</f>
        <v>0</v>
      </c>
      <c r="H5" s="32">
        <f>IF(G5=$G$4,IF($A$5-$B$4-$C$4-$D$4-$E$4-$F$4-$G$4&gt;H4,H4,$A$5-$B$4-$C$4-$D$4-$E$4-$F$4-$G$4),0)</f>
        <v>0</v>
      </c>
      <c r="I5" s="32">
        <f>IF(H5=$G$4,IF($A$5-$B$4-$C$4-$D$4-$E$4-$F$4-$G$4-$H$4&gt;I4,I4,$A$5-$B$4-$C$4-$D$4-$E$4-$F$4-$G$4-$H$4),0)</f>
        <v>0</v>
      </c>
      <c r="J5" s="31">
        <f>A5-(SUM(B5:I5))</f>
        <v>0</v>
      </c>
      <c r="K5" s="30">
        <f t="shared" ref="K5:S5" si="0">B5*K4</f>
        <v>151.64000000000001</v>
      </c>
      <c r="L5" s="30">
        <f t="shared" si="0"/>
        <v>415.76</v>
      </c>
      <c r="M5" s="30">
        <f t="shared" si="0"/>
        <v>831.92000000000007</v>
      </c>
      <c r="N5" s="30">
        <f t="shared" si="0"/>
        <v>652.2956835383892</v>
      </c>
      <c r="O5" s="30">
        <f t="shared" si="0"/>
        <v>0</v>
      </c>
      <c r="P5" s="30">
        <f t="shared" si="0"/>
        <v>0</v>
      </c>
      <c r="Q5" s="30">
        <f t="shared" si="0"/>
        <v>0</v>
      </c>
      <c r="R5" s="30">
        <f t="shared" si="0"/>
        <v>0</v>
      </c>
      <c r="S5" s="30">
        <f t="shared" si="0"/>
        <v>0</v>
      </c>
      <c r="T5" s="30">
        <f>SUM(K5:S5)</f>
        <v>2051.6156835383895</v>
      </c>
    </row>
    <row r="7" spans="1:23" ht="18" x14ac:dyDescent="0.25">
      <c r="A7" s="69" t="s">
        <v>133</v>
      </c>
      <c r="R7" s="79"/>
      <c r="S7" s="80"/>
      <c r="T7" s="79"/>
      <c r="U7" s="79"/>
      <c r="V7" s="79"/>
      <c r="W7" s="79"/>
    </row>
    <row r="8" spans="1:23" ht="15" x14ac:dyDescent="0.2">
      <c r="A8" s="33" t="s">
        <v>8</v>
      </c>
      <c r="R8" s="79"/>
      <c r="S8" s="81"/>
      <c r="T8" s="82"/>
      <c r="U8" s="79"/>
      <c r="V8" s="79"/>
      <c r="W8" s="79"/>
    </row>
    <row r="9" spans="1:23" x14ac:dyDescent="0.2">
      <c r="B9" s="33" t="s">
        <v>3</v>
      </c>
      <c r="C9" s="33" t="s">
        <v>4</v>
      </c>
      <c r="R9" s="79"/>
      <c r="S9" s="83"/>
      <c r="T9" s="83"/>
      <c r="U9" s="83"/>
      <c r="V9" s="83"/>
      <c r="W9" s="83"/>
    </row>
    <row r="10" spans="1:23" ht="12.75" customHeight="1" x14ac:dyDescent="0.2">
      <c r="A10" s="33" t="s">
        <v>7</v>
      </c>
      <c r="B10" s="22">
        <f>'Home Buyer Input - External'!$B$2</f>
        <v>100000</v>
      </c>
      <c r="C10" s="22">
        <f>'Home Buyer Input - External'!$B$2</f>
        <v>100000</v>
      </c>
      <c r="G10" s="33" t="s">
        <v>14</v>
      </c>
      <c r="R10" s="79"/>
      <c r="S10" s="83"/>
      <c r="T10" s="83"/>
      <c r="U10" s="83"/>
      <c r="V10" s="83"/>
      <c r="W10" s="83"/>
    </row>
    <row r="11" spans="1:23" x14ac:dyDescent="0.2">
      <c r="A11" s="33" t="s">
        <v>20</v>
      </c>
      <c r="B11" s="22">
        <f>'Home Buyer Input - External'!$B$5</f>
        <v>5000</v>
      </c>
      <c r="C11" s="22">
        <f>'Home Buyer Input - External'!$B$5</f>
        <v>5000</v>
      </c>
      <c r="I11" s="33" t="s">
        <v>23</v>
      </c>
      <c r="J11" s="33" t="s">
        <v>4</v>
      </c>
      <c r="R11" s="79"/>
      <c r="S11" s="84"/>
      <c r="T11" s="84"/>
      <c r="U11" s="85"/>
      <c r="V11" s="86"/>
      <c r="W11" s="87"/>
    </row>
    <row r="12" spans="1:23" x14ac:dyDescent="0.2">
      <c r="A12" s="33" t="s">
        <v>5</v>
      </c>
      <c r="B12" s="38">
        <f>'Home Buyer Input - External'!$B$9</f>
        <v>0</v>
      </c>
      <c r="C12" s="38">
        <f>'Home Buyer Input - External'!$B$9</f>
        <v>0</v>
      </c>
      <c r="G12" s="34" t="s">
        <v>9</v>
      </c>
      <c r="I12" s="103">
        <f>'Home Buyer Input - External'!$B$11</f>
        <v>5000</v>
      </c>
      <c r="J12" s="103">
        <f>I12</f>
        <v>5000</v>
      </c>
      <c r="R12" s="79"/>
      <c r="S12" s="84"/>
      <c r="T12" s="84"/>
      <c r="U12" s="85"/>
      <c r="V12" s="86"/>
      <c r="W12" s="87"/>
    </row>
    <row r="13" spans="1:23" x14ac:dyDescent="0.2">
      <c r="A13" s="33" t="s">
        <v>6</v>
      </c>
      <c r="B13" s="38">
        <f>'Home Buyer Input - External'!$B$10</f>
        <v>0</v>
      </c>
      <c r="C13" s="38">
        <f>'Home Buyer Input - External'!$B$10</f>
        <v>0</v>
      </c>
      <c r="G13" s="34" t="s">
        <v>10</v>
      </c>
      <c r="I13" s="39">
        <f>'Home Buyer Input - External'!$E17*(VLOOKUP('Home Buyer Input - External'!$C17,'2013 Tax Rates - Federal_State'!$H$16:$J$33,3))</f>
        <v>5545.5715</v>
      </c>
      <c r="J13" s="39">
        <f>I13</f>
        <v>5545.5715</v>
      </c>
      <c r="R13" s="79"/>
      <c r="S13" s="84"/>
      <c r="T13" s="84"/>
      <c r="U13" s="85"/>
      <c r="V13" s="86"/>
      <c r="W13" s="87"/>
    </row>
    <row r="14" spans="1:23" x14ac:dyDescent="0.2">
      <c r="A14" s="33" t="s">
        <v>83</v>
      </c>
      <c r="B14" s="22">
        <f>B10-B11-B12-B13</f>
        <v>95000</v>
      </c>
      <c r="C14" s="22">
        <f>C10-C11-C12-C13</f>
        <v>95000</v>
      </c>
      <c r="G14" s="34" t="s">
        <v>11</v>
      </c>
      <c r="I14" s="39">
        <f>12*AVERAGE('MIC Home 1'!M8:'MIC Home 1'!M134)</f>
        <v>16730.833774360188</v>
      </c>
      <c r="J14" s="56">
        <f>I14</f>
        <v>16730.833774360188</v>
      </c>
      <c r="R14" s="79"/>
      <c r="S14" s="84"/>
      <c r="T14" s="84"/>
      <c r="U14" s="85"/>
      <c r="V14" s="86"/>
      <c r="W14" s="87"/>
    </row>
    <row r="15" spans="1:23" ht="49.5" customHeight="1" x14ac:dyDescent="0.2">
      <c r="G15" s="35" t="s">
        <v>12</v>
      </c>
      <c r="I15" s="39">
        <f>T5</f>
        <v>2051.6156835383895</v>
      </c>
      <c r="R15" s="79"/>
      <c r="S15" s="84"/>
      <c r="T15" s="84"/>
      <c r="U15" s="85"/>
      <c r="V15" s="86"/>
      <c r="W15" s="87"/>
    </row>
    <row r="16" spans="1:23" x14ac:dyDescent="0.2">
      <c r="A16" s="34" t="s">
        <v>13</v>
      </c>
      <c r="B16" s="42">
        <f>'Home Buyer Input - External'!$H$5*6100</f>
        <v>12200</v>
      </c>
      <c r="C16" s="22">
        <f>'Home Buyer Input - External'!$H$5*3769</f>
        <v>7538</v>
      </c>
      <c r="G16" s="68" t="s">
        <v>161</v>
      </c>
      <c r="I16" s="39">
        <f>('MIC Home 1'!$C$11*'Home Buyer Input - External'!$E$3)</f>
        <v>0</v>
      </c>
      <c r="J16" s="39">
        <f>('MIC Home 1'!$C$11*'Home Buyer Input - External'!$E$3)</f>
        <v>0</v>
      </c>
      <c r="R16" s="79"/>
      <c r="S16" s="84"/>
      <c r="T16" s="84"/>
      <c r="U16" s="85"/>
      <c r="V16" s="86"/>
      <c r="W16" s="87"/>
    </row>
    <row r="17" spans="1:23" x14ac:dyDescent="0.2">
      <c r="A17" s="34" t="s">
        <v>14</v>
      </c>
      <c r="B17" s="39">
        <f>I17</f>
        <v>29328.020957898574</v>
      </c>
      <c r="C17" s="39">
        <f>J17</f>
        <v>27276.405274360186</v>
      </c>
      <c r="G17" s="34" t="s">
        <v>17</v>
      </c>
      <c r="I17" s="39">
        <f>SUM(I12:I16)</f>
        <v>29328.020957898574</v>
      </c>
      <c r="J17" s="39">
        <f>SUM(J12:J16)</f>
        <v>27276.405274360186</v>
      </c>
      <c r="R17" s="79"/>
      <c r="S17" s="84"/>
      <c r="T17" s="84"/>
      <c r="U17" s="85"/>
      <c r="V17" s="86"/>
      <c r="W17" s="87"/>
    </row>
    <row r="18" spans="1:23" x14ac:dyDescent="0.2">
      <c r="A18" s="34" t="s">
        <v>16</v>
      </c>
      <c r="B18" s="39">
        <f>IF($B$17&gt;$B$16, $B17, $B$16)</f>
        <v>29328.020957898574</v>
      </c>
      <c r="C18" s="39">
        <f>IF($C$17&gt;$C$16, $C17, $C$16)</f>
        <v>27276.405274360186</v>
      </c>
      <c r="R18" s="79"/>
      <c r="S18" s="84"/>
      <c r="T18" s="84"/>
      <c r="U18" s="85"/>
      <c r="V18" s="86"/>
      <c r="W18" s="87"/>
    </row>
    <row r="19" spans="1:23" x14ac:dyDescent="0.2">
      <c r="A19" s="34"/>
      <c r="R19" s="79"/>
      <c r="S19" s="84"/>
      <c r="T19" s="86"/>
      <c r="U19" s="85"/>
      <c r="V19" s="86"/>
      <c r="W19" s="87"/>
    </row>
    <row r="20" spans="1:23" ht="19.5" x14ac:dyDescent="0.3">
      <c r="A20" s="34" t="s">
        <v>15</v>
      </c>
      <c r="B20" s="22">
        <f>SUM('Home Buyer Input - External'!$B$3*3900, 'Home Buyer Input - External'!$B$4*3900, 3900*2)</f>
        <v>7800</v>
      </c>
      <c r="C20" s="22">
        <f>SUM('Home Buyer Input - External'!$B$3*315, 'Home Buyer Input - External'!$B$4*315, 102)</f>
        <v>102</v>
      </c>
      <c r="E20" s="70" t="s">
        <v>151</v>
      </c>
      <c r="R20" s="79"/>
      <c r="S20" s="81"/>
      <c r="T20" s="82"/>
      <c r="U20" s="79"/>
      <c r="V20" s="79"/>
      <c r="W20" s="79"/>
    </row>
    <row r="21" spans="1:23" x14ac:dyDescent="0.2">
      <c r="A21" s="34"/>
      <c r="E21" s="39">
        <f>IF('Home Buyer Input - External'!H5&gt;1, B10-B26-C26, B10-B55-C55)</f>
        <v>90160.087460146402</v>
      </c>
      <c r="F21" s="57"/>
      <c r="J21" s="22" t="s">
        <v>165</v>
      </c>
      <c r="K21" s="22" t="s">
        <v>166</v>
      </c>
      <c r="L21" s="22" t="s">
        <v>167</v>
      </c>
      <c r="R21" s="79"/>
      <c r="S21" s="83"/>
      <c r="T21" s="83"/>
      <c r="U21" s="83"/>
      <c r="V21" s="83"/>
      <c r="W21" s="83"/>
    </row>
    <row r="22" spans="1:23" ht="12.75" customHeight="1" x14ac:dyDescent="0.2">
      <c r="A22" s="34" t="s">
        <v>19</v>
      </c>
      <c r="B22" s="39">
        <f>SUM(B14, -B18,-B20)</f>
        <v>57871.979042101419</v>
      </c>
      <c r="C22" s="39">
        <f>SUM(C14,-C18,-C20)</f>
        <v>67621.594725639821</v>
      </c>
      <c r="F22" s="57"/>
      <c r="J22" s="22" t="s">
        <v>168</v>
      </c>
      <c r="K22" s="22">
        <v>0.1</v>
      </c>
      <c r="L22" s="22">
        <v>10</v>
      </c>
      <c r="R22" s="79"/>
      <c r="S22" s="83"/>
      <c r="T22" s="83"/>
      <c r="U22" s="83"/>
      <c r="V22" s="83"/>
      <c r="W22" s="83"/>
    </row>
    <row r="23" spans="1:23" x14ac:dyDescent="0.2">
      <c r="A23" s="34"/>
      <c r="F23" s="57"/>
      <c r="J23" s="22" t="s">
        <v>169</v>
      </c>
      <c r="K23" s="22">
        <v>0.2</v>
      </c>
      <c r="L23" s="22">
        <v>11</v>
      </c>
      <c r="R23" s="79"/>
      <c r="S23" s="84"/>
      <c r="T23" s="84"/>
      <c r="U23" s="85"/>
      <c r="V23" s="86"/>
      <c r="W23" s="87"/>
    </row>
    <row r="24" spans="1:23" ht="27" customHeight="1" x14ac:dyDescent="0.2">
      <c r="A24" s="40" t="s">
        <v>25</v>
      </c>
      <c r="B24" s="39">
        <f>P2</f>
        <v>7788.2968563152126</v>
      </c>
      <c r="C24" s="39">
        <f>T5</f>
        <v>2051.6156835383895</v>
      </c>
      <c r="F24" s="57"/>
      <c r="J24" s="22" t="s">
        <v>170</v>
      </c>
      <c r="K24" s="22">
        <v>0.3</v>
      </c>
      <c r="L24" s="22">
        <v>12</v>
      </c>
      <c r="R24" s="79"/>
      <c r="S24" s="84"/>
      <c r="T24" s="84"/>
      <c r="U24" s="85"/>
      <c r="V24" s="86"/>
      <c r="W24" s="87"/>
    </row>
    <row r="25" spans="1:23" x14ac:dyDescent="0.2">
      <c r="A25" s="34" t="s">
        <v>24</v>
      </c>
      <c r="B25" s="22">
        <f>'Home Buyer Input - External'!$B$3*1000</f>
        <v>0</v>
      </c>
      <c r="F25" s="57"/>
      <c r="J25" s="22" t="s">
        <v>171</v>
      </c>
      <c r="K25" s="22">
        <v>0.4</v>
      </c>
      <c r="L25" s="22">
        <v>13</v>
      </c>
      <c r="R25" s="79"/>
      <c r="S25" s="84"/>
      <c r="T25" s="84"/>
      <c r="U25" s="85"/>
      <c r="V25" s="86"/>
      <c r="W25" s="87"/>
    </row>
    <row r="26" spans="1:23" x14ac:dyDescent="0.2">
      <c r="A26" s="34" t="s">
        <v>26</v>
      </c>
      <c r="B26" s="39">
        <f>B24-B25</f>
        <v>7788.2968563152126</v>
      </c>
      <c r="C26" s="39">
        <f>C24</f>
        <v>2051.6156835383895</v>
      </c>
      <c r="F26" s="57"/>
      <c r="R26" s="79"/>
      <c r="S26" s="84"/>
      <c r="T26" s="84"/>
      <c r="U26" s="85"/>
      <c r="V26" s="86"/>
      <c r="W26" s="87"/>
    </row>
    <row r="27" spans="1:23" x14ac:dyDescent="0.2">
      <c r="F27" s="50"/>
      <c r="R27" s="79"/>
      <c r="S27" s="84"/>
      <c r="T27" s="84"/>
      <c r="U27" s="85"/>
      <c r="V27" s="86"/>
      <c r="W27" s="87"/>
    </row>
    <row r="28" spans="1:23" x14ac:dyDescent="0.2">
      <c r="R28" s="79"/>
      <c r="S28" s="84"/>
      <c r="T28" s="84"/>
      <c r="U28" s="85"/>
      <c r="V28" s="86"/>
      <c r="W28" s="87"/>
    </row>
    <row r="29" spans="1:23" ht="19.5" x14ac:dyDescent="0.3">
      <c r="A29" s="70" t="s">
        <v>134</v>
      </c>
      <c r="J29" s="22" t="s">
        <v>171</v>
      </c>
      <c r="K29" s="22">
        <v>0.4</v>
      </c>
      <c r="R29" s="79"/>
      <c r="S29" s="84"/>
      <c r="T29" s="84"/>
      <c r="U29" s="85"/>
      <c r="V29" s="86"/>
      <c r="W29" s="87"/>
    </row>
    <row r="30" spans="1:23" x14ac:dyDescent="0.2">
      <c r="A30" s="66" t="s">
        <v>135</v>
      </c>
      <c r="B30" s="26">
        <v>8925</v>
      </c>
      <c r="C30" s="27">
        <v>27325</v>
      </c>
      <c r="D30" s="27">
        <v>51600</v>
      </c>
      <c r="E30" s="23">
        <v>95400</v>
      </c>
      <c r="F30" s="23">
        <v>215100</v>
      </c>
      <c r="G30" s="23">
        <v>1650</v>
      </c>
      <c r="H30" s="66" t="s">
        <v>138</v>
      </c>
      <c r="I30" s="24">
        <f t="shared" ref="I30:O30" si="1">I1</f>
        <v>0.1</v>
      </c>
      <c r="J30" s="24">
        <f t="shared" si="1"/>
        <v>0.15</v>
      </c>
      <c r="K30" s="24">
        <f t="shared" si="1"/>
        <v>0.25</v>
      </c>
      <c r="L30" s="24">
        <f t="shared" si="1"/>
        <v>0.28000000000000003</v>
      </c>
      <c r="M30" s="24">
        <f t="shared" si="1"/>
        <v>0.33</v>
      </c>
      <c r="N30" s="24">
        <f t="shared" si="1"/>
        <v>0.35</v>
      </c>
      <c r="O30" s="24">
        <f t="shared" si="1"/>
        <v>0.39600000000000002</v>
      </c>
      <c r="P30" s="23" t="s">
        <v>1</v>
      </c>
      <c r="R30" s="79"/>
      <c r="S30" s="84"/>
      <c r="T30" s="84"/>
      <c r="U30" s="85"/>
      <c r="V30" s="86"/>
      <c r="W30" s="87"/>
    </row>
    <row r="31" spans="1:23" x14ac:dyDescent="0.2">
      <c r="A31" s="31">
        <f>B51</f>
        <v>65002.121766655313</v>
      </c>
      <c r="B31" s="30">
        <f>IF(A31&lt;$B$30,A31,$B$30)</f>
        <v>8925</v>
      </c>
      <c r="C31" s="25">
        <f>IF(B31=$B$30,IF(A31-$B$30&gt;$C$30,$C$30,A31-$B$30),0)</f>
        <v>27325</v>
      </c>
      <c r="D31" s="30">
        <f>IF(C31=$C$30,IF(A31-$B$30-$C$30&gt;$D$30,$D$30,A31-$B$30-$C$30),0)</f>
        <v>28752.121766655313</v>
      </c>
      <c r="E31" s="32">
        <f>IF(D31=$D$30,IF($A$31-$B$20-$C$30-$D$30&gt;$E$30,$E$30,$A$30-$B$30-$C$30-$D$30),0)</f>
        <v>0</v>
      </c>
      <c r="F31" s="32">
        <f>IF(E31=$E$30,IF($A$31-$B$30-$C$30-$D$30-$E$30&gt;F30,F30,$A$31-$B$30-$C$30-$D$30-$E$30),0)</f>
        <v>0</v>
      </c>
      <c r="G31" s="32">
        <f>IF(F31=$F$30,IF($A$31-$B$30-$C$30-$D$30-$E$30-$F$30&gt;G30,G30,$A$31-$B$30-$C$30-$D$30-$E$30-$F$30),0)</f>
        <v>0</v>
      </c>
      <c r="H31" s="25">
        <f>A31-(SUM(B31:G31))</f>
        <v>0</v>
      </c>
      <c r="I31" s="30">
        <f>$I$30*B31</f>
        <v>892.5</v>
      </c>
      <c r="J31" s="30">
        <f>$J$30*C31</f>
        <v>4098.75</v>
      </c>
      <c r="K31" s="30">
        <f>$K$30*D31</f>
        <v>7188.0304416638282</v>
      </c>
      <c r="L31" s="30">
        <f>$L$30*E31</f>
        <v>0</v>
      </c>
      <c r="M31" s="30">
        <f>$M$30*F31</f>
        <v>0</v>
      </c>
      <c r="N31" s="30">
        <f>$N$30*G31</f>
        <v>0</v>
      </c>
      <c r="O31" s="30">
        <f>$O$30*H31</f>
        <v>0</v>
      </c>
      <c r="P31" s="30">
        <f>SUM(I31:O31)</f>
        <v>12179.280441663828</v>
      </c>
      <c r="R31" s="79"/>
      <c r="S31" s="84"/>
      <c r="T31" s="86"/>
      <c r="U31" s="85"/>
      <c r="V31" s="86"/>
      <c r="W31" s="87"/>
    </row>
    <row r="33" spans="1:20" x14ac:dyDescent="0.2">
      <c r="A33" s="66" t="s">
        <v>136</v>
      </c>
      <c r="B33" s="57">
        <v>7582</v>
      </c>
      <c r="C33" s="57">
        <v>10394</v>
      </c>
      <c r="D33" s="57">
        <v>10395</v>
      </c>
      <c r="E33" s="57">
        <v>11013</v>
      </c>
      <c r="F33" s="57">
        <v>10390</v>
      </c>
      <c r="G33" s="57">
        <v>204476</v>
      </c>
      <c r="H33" s="57">
        <v>50850</v>
      </c>
      <c r="I33" s="57">
        <v>203400</v>
      </c>
      <c r="J33" s="66" t="s">
        <v>150</v>
      </c>
      <c r="K33" s="24">
        <v>0.01</v>
      </c>
      <c r="L33" s="24">
        <v>0.02</v>
      </c>
      <c r="M33" s="24">
        <v>0.04</v>
      </c>
      <c r="N33" s="24">
        <v>0.06</v>
      </c>
      <c r="O33" s="24">
        <v>0.08</v>
      </c>
      <c r="P33" s="24">
        <v>9.2999999999999999E-2</v>
      </c>
      <c r="Q33" s="24">
        <v>0.10299999999999999</v>
      </c>
      <c r="R33" s="24">
        <v>0.113</v>
      </c>
      <c r="S33" s="24">
        <v>0.123</v>
      </c>
      <c r="T33" s="23" t="s">
        <v>1</v>
      </c>
    </row>
    <row r="34" spans="1:20" x14ac:dyDescent="0.2">
      <c r="A34" s="31">
        <f>C51</f>
        <v>73167.166225639812</v>
      </c>
      <c r="B34" s="30">
        <f>IF(A34&lt;$B$33,A34,$B$33)</f>
        <v>7582</v>
      </c>
      <c r="C34" s="25">
        <f>IF(B34=$B$33,IF(A34-$B$33&gt;$C$33,$C$33,A34-$B$33),0)</f>
        <v>10394</v>
      </c>
      <c r="D34" s="25">
        <f>IF(C34=$C$33,IF(A34-$B$33-$C$33&gt;$D$33,$D$33,A34-$B$33-$C$33),0)</f>
        <v>10395</v>
      </c>
      <c r="E34" s="78">
        <f>IF(D34=$D$33,IF($A$34-$B$33-$C$33-$D$33&gt;$E$33,$E$33,$A$34-$B$33-$C$33-$D$33),0)</f>
        <v>11013</v>
      </c>
      <c r="F34" s="32">
        <f>IF(E34=$E$33,IF($A$34-$B$33-$C$33-$D$33-$E$33&gt;F33,F33,$A$34-$B$33-$C$33-$D$33-$E$33),0)</f>
        <v>10390</v>
      </c>
      <c r="G34" s="78">
        <f>IF(F34=$F$33,IF($A$34-$B$33-$C$33-$D$33-$E$33-$F$33&gt;G33,G33,$A$34-$B$33-$C$33-$D$33-$E$33-$F$33),0)</f>
        <v>23393.166225639812</v>
      </c>
      <c r="H34" s="32">
        <f>IF(G34=$G$33,IF($A$34-$B$33-$C$33-$D$33-$E$33-$F$33-$G$33&gt;H33,H33,$A$34-$B$33-$C$33-$D$33-$E$33-$F$33-$G$33),0)</f>
        <v>0</v>
      </c>
      <c r="I34" s="32">
        <f>IF(H34=$G$33,IF($A$34-$B$33-$C$33-$D$33-$E$33-$F$33-$G$33-$H$33&gt;I33,I33,$A$34-$B$33-$C$33-$D$33-$E$33-$F$33-$G$33-$H$33),0)</f>
        <v>0</v>
      </c>
      <c r="J34" s="31">
        <f>A34-(SUM(B34:I34))</f>
        <v>0</v>
      </c>
      <c r="K34" s="30">
        <f t="shared" ref="K34:S34" si="2">B34*K33</f>
        <v>75.820000000000007</v>
      </c>
      <c r="L34" s="30">
        <f t="shared" si="2"/>
        <v>207.88</v>
      </c>
      <c r="M34" s="30">
        <f t="shared" si="2"/>
        <v>415.8</v>
      </c>
      <c r="N34" s="30">
        <f t="shared" si="2"/>
        <v>660.78</v>
      </c>
      <c r="O34" s="30">
        <f t="shared" si="2"/>
        <v>831.2</v>
      </c>
      <c r="P34" s="30">
        <f t="shared" si="2"/>
        <v>2175.5644589845024</v>
      </c>
      <c r="Q34" s="30">
        <f t="shared" si="2"/>
        <v>0</v>
      </c>
      <c r="R34" s="30">
        <f t="shared" si="2"/>
        <v>0</v>
      </c>
      <c r="S34" s="30">
        <f t="shared" si="2"/>
        <v>0</v>
      </c>
      <c r="T34" s="30">
        <f>SUM(K34:S34)</f>
        <v>4367.0444589845029</v>
      </c>
    </row>
    <row r="36" spans="1:20" x14ac:dyDescent="0.2">
      <c r="A36" s="68" t="s">
        <v>137</v>
      </c>
    </row>
    <row r="37" spans="1:20" x14ac:dyDescent="0.2">
      <c r="A37" s="33" t="s">
        <v>8</v>
      </c>
      <c r="E37" s="57"/>
    </row>
    <row r="38" spans="1:20" x14ac:dyDescent="0.2">
      <c r="B38" s="33" t="s">
        <v>3</v>
      </c>
      <c r="C38" s="33" t="s">
        <v>4</v>
      </c>
      <c r="E38" s="57"/>
    </row>
    <row r="39" spans="1:20" x14ac:dyDescent="0.2">
      <c r="A39" s="33" t="s">
        <v>7</v>
      </c>
      <c r="B39" s="22">
        <f>'Home Buyer Input - External'!$B$2</f>
        <v>100000</v>
      </c>
      <c r="C39" s="22">
        <f>'Home Buyer Input - External'!$B$2</f>
        <v>100000</v>
      </c>
      <c r="E39" s="57"/>
      <c r="G39" s="33" t="s">
        <v>14</v>
      </c>
    </row>
    <row r="40" spans="1:20" x14ac:dyDescent="0.2">
      <c r="A40" s="33" t="s">
        <v>20</v>
      </c>
      <c r="B40" s="22">
        <f>'Home Buyer Input - External'!$B$5</f>
        <v>5000</v>
      </c>
      <c r="C40" s="22">
        <f>'Home Buyer Input - External'!$B$5</f>
        <v>5000</v>
      </c>
      <c r="E40" s="57"/>
      <c r="I40" s="33" t="s">
        <v>23</v>
      </c>
      <c r="J40" s="33" t="s">
        <v>4</v>
      </c>
    </row>
    <row r="41" spans="1:20" x14ac:dyDescent="0.2">
      <c r="A41" s="33" t="s">
        <v>5</v>
      </c>
      <c r="B41" s="38">
        <f>'Home Buyer Input - External'!$B$9</f>
        <v>0</v>
      </c>
      <c r="C41" s="38">
        <f>'Home Buyer Input - External'!$B$9</f>
        <v>0</v>
      </c>
      <c r="E41" s="57"/>
      <c r="G41" s="34" t="s">
        <v>9</v>
      </c>
      <c r="I41" s="103">
        <f>'Home Buyer Input - External'!$B$11</f>
        <v>5000</v>
      </c>
      <c r="J41" s="103">
        <f>I41</f>
        <v>5000</v>
      </c>
    </row>
    <row r="42" spans="1:20" x14ac:dyDescent="0.2">
      <c r="A42" s="33" t="s">
        <v>6</v>
      </c>
      <c r="B42" s="38">
        <f>'Home Buyer Input - External'!$B$10</f>
        <v>0</v>
      </c>
      <c r="C42" s="38">
        <f>'Home Buyer Input - External'!$B$10</f>
        <v>0</v>
      </c>
      <c r="E42" s="57"/>
      <c r="G42" s="34" t="s">
        <v>10</v>
      </c>
      <c r="J42" s="22">
        <f>I42</f>
        <v>0</v>
      </c>
    </row>
    <row r="43" spans="1:20" x14ac:dyDescent="0.2">
      <c r="A43" s="33" t="s">
        <v>83</v>
      </c>
      <c r="B43" s="22">
        <f>B39-B40-B41-B42</f>
        <v>95000</v>
      </c>
      <c r="C43" s="22">
        <f>C39-C40-C41-C42</f>
        <v>95000</v>
      </c>
      <c r="E43" s="57"/>
      <c r="G43" s="34" t="s">
        <v>11</v>
      </c>
      <c r="I43" s="39">
        <f>12*AVERAGE('MIC Home 1'!M8:'MIC Home 1'!M134)</f>
        <v>16730.833774360188</v>
      </c>
      <c r="J43" s="56">
        <f>I43</f>
        <v>16730.833774360188</v>
      </c>
    </row>
    <row r="44" spans="1:20" ht="54.75" customHeight="1" x14ac:dyDescent="0.2">
      <c r="E44" s="57"/>
      <c r="G44" s="35" t="s">
        <v>12</v>
      </c>
      <c r="I44" s="39">
        <f>T34</f>
        <v>4367.0444589845029</v>
      </c>
    </row>
    <row r="45" spans="1:20" x14ac:dyDescent="0.2">
      <c r="A45" s="34" t="s">
        <v>13</v>
      </c>
      <c r="B45" s="42">
        <f>'Home Buyer Input - External'!$H$5*6100</f>
        <v>12200</v>
      </c>
      <c r="C45" s="22">
        <f>'Home Buyer Input - External'!$H$5*3769</f>
        <v>7538</v>
      </c>
      <c r="G45" s="68" t="s">
        <v>161</v>
      </c>
      <c r="I45" s="39">
        <f>'MIC Home 1'!$C$11*'Home Buyer Input - External'!$E$3</f>
        <v>0</v>
      </c>
      <c r="J45" s="39">
        <f>('MIC Home 1'!$C$11*'Home Buyer Input - External'!$E$3)</f>
        <v>0</v>
      </c>
    </row>
    <row r="46" spans="1:20" x14ac:dyDescent="0.2">
      <c r="A46" s="34" t="s">
        <v>14</v>
      </c>
      <c r="B46" s="39">
        <f>I46</f>
        <v>26097.878233344691</v>
      </c>
      <c r="C46" s="39">
        <f>J46</f>
        <v>21730.833774360188</v>
      </c>
      <c r="G46" s="34" t="s">
        <v>17</v>
      </c>
      <c r="I46" s="39">
        <f>SUM(I41:I45)</f>
        <v>26097.878233344691</v>
      </c>
      <c r="J46" s="39">
        <f>SUM(J41:J45)</f>
        <v>21730.833774360188</v>
      </c>
    </row>
    <row r="47" spans="1:20" x14ac:dyDescent="0.2">
      <c r="A47" s="34" t="s">
        <v>16</v>
      </c>
      <c r="B47" s="39">
        <f>IF($B$46&gt;$B$45, $B46, $B$45)</f>
        <v>26097.878233344691</v>
      </c>
      <c r="C47" s="39">
        <f>IF($C$46&gt;$C$45, $C46, $C$45)</f>
        <v>21730.833774360188</v>
      </c>
    </row>
    <row r="48" spans="1:20" x14ac:dyDescent="0.2">
      <c r="A48" s="34"/>
    </row>
    <row r="49" spans="1:3" x14ac:dyDescent="0.2">
      <c r="A49" s="34" t="s">
        <v>15</v>
      </c>
      <c r="B49" s="22">
        <f>SUM('Home Buyer Input - External'!$B$3*3900, 'Home Buyer Input - External'!$B$4*3900, 3900)</f>
        <v>3900</v>
      </c>
      <c r="C49" s="22">
        <f>SUM('Home Buyer Input - External'!$B$3*315, 'Home Buyer Input - External'!$B$4*315, 102)</f>
        <v>102</v>
      </c>
    </row>
    <row r="50" spans="1:3" x14ac:dyDescent="0.2">
      <c r="A50" s="34"/>
    </row>
    <row r="51" spans="1:3" x14ac:dyDescent="0.2">
      <c r="A51" s="34" t="s">
        <v>19</v>
      </c>
      <c r="B51" s="39">
        <f>SUM(B43, -B47,-B49)</f>
        <v>65002.121766655313</v>
      </c>
      <c r="C51" s="39">
        <f>SUM(C43,-C47,-C49)</f>
        <v>73167.166225639812</v>
      </c>
    </row>
    <row r="52" spans="1:3" x14ac:dyDescent="0.2">
      <c r="A52" s="34"/>
    </row>
    <row r="53" spans="1:3" x14ac:dyDescent="0.2">
      <c r="A53" s="40" t="s">
        <v>25</v>
      </c>
      <c r="B53" s="39">
        <f>P31</f>
        <v>12179.280441663828</v>
      </c>
      <c r="C53" s="39">
        <f>T34</f>
        <v>4367.0444589845029</v>
      </c>
    </row>
    <row r="54" spans="1:3" x14ac:dyDescent="0.2">
      <c r="A54" s="34" t="s">
        <v>24</v>
      </c>
      <c r="B54" s="22">
        <f>'Home Buyer Input - External'!$B$3*1000</f>
        <v>0</v>
      </c>
    </row>
    <row r="55" spans="1:3" x14ac:dyDescent="0.2">
      <c r="A55" s="34" t="s">
        <v>26</v>
      </c>
      <c r="B55" s="39">
        <f>B53-B54</f>
        <v>12179.280441663828</v>
      </c>
      <c r="C55" s="39">
        <f>C53</f>
        <v>4367.0444589845029</v>
      </c>
    </row>
  </sheetData>
  <phoneticPr fontId="33" type="noConversion"/>
  <pageMargins left="0.7" right="0.7" top="0.75" bottom="0.75" header="0.3" footer="0.3"/>
  <pageSetup orientation="portrait"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opLeftCell="A30" workbookViewId="0">
      <selection activeCell="C51" sqref="C51"/>
    </sheetView>
  </sheetViews>
  <sheetFormatPr defaultColWidth="12.42578125" defaultRowHeight="12.75" x14ac:dyDescent="0.2"/>
  <cols>
    <col min="1" max="1" width="32.42578125" style="22" customWidth="1"/>
    <col min="2" max="6" width="12.42578125" style="22"/>
    <col min="7" max="7" width="16.5703125" style="22" customWidth="1"/>
    <col min="8" max="8" width="12.42578125" style="22"/>
    <col min="9" max="9" width="14.140625" style="22" customWidth="1"/>
    <col min="10" max="10" width="14" style="22" customWidth="1"/>
    <col min="11" max="16384" width="12.42578125" style="22"/>
  </cols>
  <sheetData>
    <row r="1" spans="1:23" ht="24.75" customHeight="1" x14ac:dyDescent="0.2">
      <c r="A1" s="66" t="s">
        <v>131</v>
      </c>
      <c r="B1" s="26">
        <v>17850</v>
      </c>
      <c r="C1" s="27">
        <v>54650</v>
      </c>
      <c r="D1" s="27">
        <v>73900</v>
      </c>
      <c r="E1" s="23">
        <v>76650</v>
      </c>
      <c r="F1" s="23">
        <v>175300</v>
      </c>
      <c r="G1" s="23">
        <v>51650</v>
      </c>
      <c r="H1" s="29" t="s">
        <v>2</v>
      </c>
      <c r="I1" s="24">
        <v>0.1</v>
      </c>
      <c r="J1" s="24">
        <v>0.15</v>
      </c>
      <c r="K1" s="24">
        <v>0.25</v>
      </c>
      <c r="L1" s="24">
        <v>0.28000000000000003</v>
      </c>
      <c r="M1" s="24">
        <v>0.33</v>
      </c>
      <c r="N1" s="24">
        <v>0.35</v>
      </c>
      <c r="O1" s="24">
        <v>0.39600000000000002</v>
      </c>
      <c r="P1" s="23" t="s">
        <v>1</v>
      </c>
    </row>
    <row r="2" spans="1:23" ht="27.75" customHeight="1" x14ac:dyDescent="0.2">
      <c r="A2" s="31">
        <f>$B$22</f>
        <v>62563.59176940324</v>
      </c>
      <c r="B2" s="25">
        <f>IF($A$2&lt;$B$1,A2,$B$1)</f>
        <v>17850</v>
      </c>
      <c r="C2" s="30">
        <f>IF($B$2=$B$1,IF($A$2-$B$1&gt;$C$1,$C$1,A2-$B$1),0)</f>
        <v>44713.59176940324</v>
      </c>
      <c r="D2" s="25">
        <f>IF($C$2=$C$1,IF(A2-$B$1-$C$1&gt;$D$1,$D$1,$A$2-$B$1-$C$1),0)</f>
        <v>0</v>
      </c>
      <c r="E2" s="32">
        <f>IF($D$2=$D$1,IF($A$2-$B$1-$C$1-$D$1&gt;$E$1,$E$1,$A$2-$B$1-$C$1-$D$1),0)</f>
        <v>0</v>
      </c>
      <c r="F2" s="32">
        <f>IF($E$2=$E$1,IF($A$2-$B$1-$C$1-$D$1-$E$1&gt;$F$1,$F$1,$A$2-$B$1-$C$1-$D$1-$E$1),0)</f>
        <v>0</v>
      </c>
      <c r="G2" s="32">
        <f>IF($F$2=$F$1,IF($A$2-$B$1-$C$1-$D$1-$E$1-$F$1&gt;G1,G1,$A$2-$B$1-$C$1-$D$1-$E$1-$F$1),0)</f>
        <v>0</v>
      </c>
      <c r="H2" s="31">
        <f>$A$2-(SUM($B$2:$G$2))</f>
        <v>0</v>
      </c>
      <c r="I2" s="30">
        <f>$I$1*$B$2</f>
        <v>1785</v>
      </c>
      <c r="J2" s="30">
        <f>$J$1*$C$2</f>
        <v>6707.0387654104861</v>
      </c>
      <c r="K2" s="30">
        <f>$K$1*$D$2</f>
        <v>0</v>
      </c>
      <c r="L2" s="30">
        <f>$L$1*$E$2</f>
        <v>0</v>
      </c>
      <c r="M2" s="30">
        <f>$M$1*$F$2</f>
        <v>0</v>
      </c>
      <c r="N2" s="30">
        <f>$N$1*$G$2</f>
        <v>0</v>
      </c>
      <c r="O2" s="30">
        <f>$O$1*$H$2</f>
        <v>0</v>
      </c>
      <c r="P2" s="30">
        <f>SUM($I$2:$O$2)</f>
        <v>8492.0387654104852</v>
      </c>
    </row>
    <row r="4" spans="1:23" x14ac:dyDescent="0.2">
      <c r="A4" s="66" t="s">
        <v>132</v>
      </c>
      <c r="B4" s="26">
        <v>15164</v>
      </c>
      <c r="C4" s="22">
        <v>20788</v>
      </c>
      <c r="D4" s="22">
        <v>20798</v>
      </c>
      <c r="E4" s="22">
        <v>22026</v>
      </c>
      <c r="F4" s="22">
        <v>20780</v>
      </c>
      <c r="G4" s="22">
        <v>408952</v>
      </c>
      <c r="H4" s="22">
        <v>101700</v>
      </c>
      <c r="I4" s="22">
        <v>406800</v>
      </c>
      <c r="J4" s="66" t="s">
        <v>149</v>
      </c>
      <c r="K4" s="24">
        <v>0.01</v>
      </c>
      <c r="L4" s="24">
        <v>0.02</v>
      </c>
      <c r="M4" s="24">
        <v>0.04</v>
      </c>
      <c r="N4" s="24">
        <v>0.06</v>
      </c>
      <c r="O4" s="24">
        <v>0.08</v>
      </c>
      <c r="P4" s="24">
        <v>9.2999999999999999E-2</v>
      </c>
      <c r="Q4" s="24">
        <v>0.10299999999999999</v>
      </c>
      <c r="R4" s="24">
        <v>0.113</v>
      </c>
      <c r="S4" s="24">
        <v>0.123</v>
      </c>
      <c r="T4" s="23" t="s">
        <v>1</v>
      </c>
    </row>
    <row r="5" spans="1:23" x14ac:dyDescent="0.2">
      <c r="A5" s="31">
        <f>C22</f>
        <v>72612.672095109825</v>
      </c>
      <c r="B5" s="25">
        <f>IF(A5&lt;$B$4,A5,$B$4)</f>
        <v>15164</v>
      </c>
      <c r="C5" s="25">
        <f>IF(B5=$B$4,IF(A5-$B$4&gt;$C$4,$C$4,A5-$B$4),0)</f>
        <v>20788</v>
      </c>
      <c r="D5" s="25">
        <f>IF(C5=$C$4,IF(A5-$B$4-$C$4&gt;$D$4,$D$4,A5-$B$4-$C$4),0)</f>
        <v>20798</v>
      </c>
      <c r="E5" s="78">
        <f>IF(D5=$D$4,IF($A$5-$B$4-$C$4-$D$4&gt;$E$4,$E$4,$A$5-$B$4-$C$4-$D$4),0)</f>
        <v>15862.672095109825</v>
      </c>
      <c r="F5" s="32">
        <f>IF(E5=$E$4,IF($A$5-$B$4-$C$4-$D$4-$E$4&gt;F4,F4,$A$5-$B$4-$C$4-$D$4-$E$4),0)</f>
        <v>0</v>
      </c>
      <c r="G5" s="32">
        <f>IF(F5=$F$4,IF($A$5-$B$4-$C$4-$D$4-$E$4-$F$4&gt;G4,G4,$A$5-$B$4-$C$4-$D$4-$E$4-$F$4),0)</f>
        <v>0</v>
      </c>
      <c r="H5" s="32">
        <f>IF(G5=$G$4,IF($A$5-$B$4-$C$4-$D$4-$E$4-$F$4-$G$4&gt;H4,H4,$A$5-$B$4-$C$4-$D$4-$E$4-$F$4-$G$4),0)</f>
        <v>0</v>
      </c>
      <c r="I5" s="32">
        <f>IF(H5=$G$4,IF($A$5-$B$4-$C$4-$D$4-$E$4-$F$4-$G$4-$H$4&gt;I4,I4,$A$5-$B$4-$C$4-$D$4-$E$4-$F$4-$G$4-$H$4),0)</f>
        <v>0</v>
      </c>
      <c r="J5" s="31">
        <f>A5-(SUM(B5:I5))</f>
        <v>0</v>
      </c>
      <c r="K5" s="30">
        <f t="shared" ref="K5:S5" si="0">B5*K4</f>
        <v>151.64000000000001</v>
      </c>
      <c r="L5" s="30">
        <f t="shared" si="0"/>
        <v>415.76</v>
      </c>
      <c r="M5" s="30">
        <f t="shared" si="0"/>
        <v>831.92000000000007</v>
      </c>
      <c r="N5" s="30">
        <f t="shared" si="0"/>
        <v>951.76032570658947</v>
      </c>
      <c r="O5" s="30">
        <f t="shared" si="0"/>
        <v>0</v>
      </c>
      <c r="P5" s="30">
        <f t="shared" si="0"/>
        <v>0</v>
      </c>
      <c r="Q5" s="30">
        <f t="shared" si="0"/>
        <v>0</v>
      </c>
      <c r="R5" s="30">
        <f t="shared" si="0"/>
        <v>0</v>
      </c>
      <c r="S5" s="30">
        <f t="shared" si="0"/>
        <v>0</v>
      </c>
      <c r="T5" s="30">
        <f>SUM(K5:S5)</f>
        <v>2351.0803257065895</v>
      </c>
    </row>
    <row r="7" spans="1:23" ht="18" x14ac:dyDescent="0.25">
      <c r="A7" s="69" t="s">
        <v>133</v>
      </c>
      <c r="R7" s="79"/>
      <c r="S7" s="80"/>
      <c r="T7" s="79"/>
      <c r="U7" s="79"/>
      <c r="V7" s="79"/>
      <c r="W7" s="79"/>
    </row>
    <row r="8" spans="1:23" ht="15" x14ac:dyDescent="0.2">
      <c r="A8" s="33" t="s">
        <v>8</v>
      </c>
      <c r="R8" s="79"/>
      <c r="S8" s="81"/>
      <c r="T8" s="82"/>
      <c r="U8" s="79"/>
      <c r="V8" s="79"/>
      <c r="W8" s="79"/>
    </row>
    <row r="9" spans="1:23" x14ac:dyDescent="0.2">
      <c r="B9" s="33" t="s">
        <v>3</v>
      </c>
      <c r="C9" s="33" t="s">
        <v>4</v>
      </c>
      <c r="R9" s="79"/>
      <c r="S9" s="83"/>
      <c r="T9" s="83"/>
      <c r="U9" s="83"/>
      <c r="V9" s="83"/>
      <c r="W9" s="83"/>
    </row>
    <row r="10" spans="1:23" ht="12.75" customHeight="1" x14ac:dyDescent="0.2">
      <c r="A10" s="33" t="s">
        <v>7</v>
      </c>
      <c r="B10" s="22">
        <f>'Home Buyer Input - External'!$B$2</f>
        <v>100000</v>
      </c>
      <c r="C10" s="22">
        <f>'Home Buyer Input - External'!$B$2</f>
        <v>100000</v>
      </c>
      <c r="G10" s="33" t="s">
        <v>14</v>
      </c>
      <c r="R10" s="79"/>
      <c r="S10" s="83"/>
      <c r="T10" s="83"/>
      <c r="U10" s="83"/>
      <c r="V10" s="83"/>
      <c r="W10" s="83"/>
    </row>
    <row r="11" spans="1:23" x14ac:dyDescent="0.2">
      <c r="A11" s="33" t="s">
        <v>20</v>
      </c>
      <c r="B11" s="22">
        <f>'Home Buyer Input - External'!$B$5</f>
        <v>5000</v>
      </c>
      <c r="C11" s="22">
        <f>'Home Buyer Input - External'!$B$5</f>
        <v>5000</v>
      </c>
      <c r="I11" s="33" t="s">
        <v>23</v>
      </c>
      <c r="J11" s="33" t="s">
        <v>4</v>
      </c>
      <c r="R11" s="79"/>
      <c r="S11" s="84"/>
      <c r="T11" s="84"/>
      <c r="U11" s="85"/>
      <c r="V11" s="86"/>
      <c r="W11" s="87"/>
    </row>
    <row r="12" spans="1:23" x14ac:dyDescent="0.2">
      <c r="A12" s="33" t="s">
        <v>5</v>
      </c>
      <c r="B12" s="38">
        <f>'Home Buyer Input - External'!$B$9</f>
        <v>0</v>
      </c>
      <c r="C12" s="38">
        <f>'Home Buyer Input - External'!$B$9</f>
        <v>0</v>
      </c>
      <c r="G12" s="34" t="s">
        <v>9</v>
      </c>
      <c r="I12" s="103">
        <f>'Home Buyer Input - External'!$B$11</f>
        <v>5000</v>
      </c>
      <c r="J12" s="103">
        <f>I12</f>
        <v>5000</v>
      </c>
      <c r="R12" s="79"/>
      <c r="S12" s="84"/>
      <c r="T12" s="84"/>
      <c r="U12" s="85"/>
      <c r="V12" s="86"/>
      <c r="W12" s="87"/>
    </row>
    <row r="13" spans="1:23" x14ac:dyDescent="0.2">
      <c r="A13" s="33" t="s">
        <v>6</v>
      </c>
      <c r="B13" s="38">
        <f>'Home Buyer Input - External'!$B$10</f>
        <v>0</v>
      </c>
      <c r="C13" s="38">
        <f>'Home Buyer Input - External'!$B$10</f>
        <v>0</v>
      </c>
      <c r="G13" s="34" t="s">
        <v>10</v>
      </c>
      <c r="I13" s="39">
        <f>'Home Buyer Input - External'!$E18*(VLOOKUP('Home Buyer Input - External'!$C18,'2013 Tax Rates - Federal_State'!$H$16:$J$33,3))</f>
        <v>4258.0185000000001</v>
      </c>
      <c r="J13" s="39">
        <f>I13</f>
        <v>4258.0185000000001</v>
      </c>
      <c r="R13" s="79"/>
      <c r="S13" s="84"/>
      <c r="T13" s="84"/>
      <c r="U13" s="85"/>
      <c r="V13" s="86"/>
      <c r="W13" s="87"/>
    </row>
    <row r="14" spans="1:23" x14ac:dyDescent="0.2">
      <c r="A14" s="33" t="s">
        <v>83</v>
      </c>
      <c r="B14" s="22">
        <f>B10-B11-B12-B13</f>
        <v>95000</v>
      </c>
      <c r="C14" s="22">
        <f>C10-C11-C12-C13</f>
        <v>95000</v>
      </c>
      <c r="G14" s="34" t="s">
        <v>11</v>
      </c>
      <c r="I14" s="39">
        <f>12*AVERAGE('MIC Home 2'!M8:'MIC Home 2'!M134)</f>
        <v>13027.309404890173</v>
      </c>
      <c r="J14" s="56">
        <f>I14</f>
        <v>13027.309404890173</v>
      </c>
      <c r="R14" s="79"/>
      <c r="S14" s="84"/>
      <c r="T14" s="84"/>
      <c r="U14" s="85"/>
      <c r="V14" s="86"/>
      <c r="W14" s="87"/>
    </row>
    <row r="15" spans="1:23" ht="49.5" customHeight="1" x14ac:dyDescent="0.2">
      <c r="G15" s="35" t="s">
        <v>12</v>
      </c>
      <c r="I15" s="39">
        <f>T5</f>
        <v>2351.0803257065895</v>
      </c>
      <c r="R15" s="79"/>
      <c r="S15" s="84"/>
      <c r="T15" s="84"/>
      <c r="U15" s="85"/>
      <c r="V15" s="86"/>
      <c r="W15" s="87"/>
    </row>
    <row r="16" spans="1:23" x14ac:dyDescent="0.2">
      <c r="A16" s="34" t="s">
        <v>13</v>
      </c>
      <c r="B16" s="42">
        <f>'Home Buyer Input - External'!$H$5*6100</f>
        <v>12200</v>
      </c>
      <c r="C16" s="22">
        <f>'Home Buyer Input - External'!$H$5*3769</f>
        <v>7538</v>
      </c>
      <c r="G16" s="68" t="s">
        <v>161</v>
      </c>
      <c r="I16" s="39">
        <f>('MIC Home 2'!$C$11*'Home Buyer Input - External'!$E$3)</f>
        <v>0</v>
      </c>
      <c r="J16" s="39">
        <f>('MIC Home 2'!$C$11*'Home Buyer Input - External'!$E$3)</f>
        <v>0</v>
      </c>
      <c r="R16" s="79"/>
      <c r="S16" s="84"/>
      <c r="T16" s="84"/>
      <c r="U16" s="85"/>
      <c r="V16" s="86"/>
      <c r="W16" s="87"/>
    </row>
    <row r="17" spans="1:23" x14ac:dyDescent="0.2">
      <c r="A17" s="34" t="s">
        <v>14</v>
      </c>
      <c r="B17" s="39">
        <f>I17</f>
        <v>24636.408230596764</v>
      </c>
      <c r="C17" s="39">
        <f>J17</f>
        <v>22285.327904890175</v>
      </c>
      <c r="G17" s="34" t="s">
        <v>17</v>
      </c>
      <c r="I17" s="39">
        <f>SUM(I12:I16)</f>
        <v>24636.408230596764</v>
      </c>
      <c r="J17" s="39">
        <f>SUM(J12:J16)</f>
        <v>22285.327904890175</v>
      </c>
      <c r="R17" s="79"/>
      <c r="S17" s="84"/>
      <c r="T17" s="84"/>
      <c r="U17" s="85"/>
      <c r="V17" s="86"/>
      <c r="W17" s="87"/>
    </row>
    <row r="18" spans="1:23" x14ac:dyDescent="0.2">
      <c r="A18" s="34" t="s">
        <v>16</v>
      </c>
      <c r="B18" s="39">
        <f>IF($B$17&gt;$B$16, $B17, $B$16)</f>
        <v>24636.408230596764</v>
      </c>
      <c r="C18" s="39">
        <f>IF($C$17&gt;$C$16, $C17, $C$16)</f>
        <v>22285.327904890175</v>
      </c>
      <c r="R18" s="79"/>
      <c r="S18" s="84"/>
      <c r="T18" s="84"/>
      <c r="U18" s="85"/>
      <c r="V18" s="86"/>
      <c r="W18" s="87"/>
    </row>
    <row r="19" spans="1:23" x14ac:dyDescent="0.2">
      <c r="A19" s="34"/>
      <c r="R19" s="79"/>
      <c r="S19" s="84"/>
      <c r="T19" s="86"/>
      <c r="U19" s="85"/>
      <c r="V19" s="86"/>
      <c r="W19" s="87"/>
    </row>
    <row r="20" spans="1:23" ht="19.5" x14ac:dyDescent="0.3">
      <c r="A20" s="34" t="s">
        <v>15</v>
      </c>
      <c r="B20" s="22">
        <f>SUM('Home Buyer Input - External'!$B$3*3900, 'Home Buyer Input - External'!$B$4*3900, 3900*2)</f>
        <v>7800</v>
      </c>
      <c r="C20" s="22">
        <f>SUM('Home Buyer Input - External'!$B$3*315, 'Home Buyer Input - External'!$B$4*315, 102)</f>
        <v>102</v>
      </c>
      <c r="E20" s="70" t="s">
        <v>151</v>
      </c>
      <c r="R20" s="79"/>
      <c r="S20" s="81"/>
      <c r="T20" s="82"/>
      <c r="U20" s="79"/>
      <c r="V20" s="79"/>
      <c r="W20" s="79"/>
    </row>
    <row r="21" spans="1:23" x14ac:dyDescent="0.2">
      <c r="A21" s="34"/>
      <c r="E21" s="39">
        <f>IF('Home Buyer Input - External'!H5&gt;1, B10-B26-C26, B10-B55-C55)</f>
        <v>89156.880908882929</v>
      </c>
      <c r="F21" s="57"/>
      <c r="R21" s="79"/>
      <c r="S21" s="83"/>
      <c r="T21" s="83"/>
      <c r="U21" s="83"/>
      <c r="V21" s="83"/>
      <c r="W21" s="83"/>
    </row>
    <row r="22" spans="1:23" ht="12.75" customHeight="1" x14ac:dyDescent="0.2">
      <c r="A22" s="34" t="s">
        <v>19</v>
      </c>
      <c r="B22" s="39">
        <f>SUM(B14, -B18,-B20)</f>
        <v>62563.59176940324</v>
      </c>
      <c r="C22" s="39">
        <f>SUM(C14,-C18,-C20)</f>
        <v>72612.672095109825</v>
      </c>
      <c r="F22" s="57"/>
      <c r="R22" s="79"/>
      <c r="S22" s="83"/>
      <c r="T22" s="83"/>
      <c r="U22" s="83"/>
      <c r="V22" s="83"/>
      <c r="W22" s="83"/>
    </row>
    <row r="23" spans="1:23" x14ac:dyDescent="0.2">
      <c r="A23" s="34"/>
      <c r="F23" s="57"/>
      <c r="R23" s="79"/>
      <c r="S23" s="84"/>
      <c r="T23" s="84"/>
      <c r="U23" s="85"/>
      <c r="V23" s="86"/>
      <c r="W23" s="87"/>
    </row>
    <row r="24" spans="1:23" ht="27" customHeight="1" x14ac:dyDescent="0.2">
      <c r="A24" s="40" t="s">
        <v>25</v>
      </c>
      <c r="B24" s="39">
        <f>P2</f>
        <v>8492.0387654104852</v>
      </c>
      <c r="C24" s="39">
        <f>T5</f>
        <v>2351.0803257065895</v>
      </c>
      <c r="F24" s="57"/>
      <c r="R24" s="79"/>
      <c r="S24" s="84"/>
      <c r="T24" s="84"/>
      <c r="U24" s="85"/>
      <c r="V24" s="86"/>
      <c r="W24" s="87"/>
    </row>
    <row r="25" spans="1:23" x14ac:dyDescent="0.2">
      <c r="A25" s="34" t="s">
        <v>24</v>
      </c>
      <c r="B25" s="22">
        <f>'Home Buyer Input - External'!$B$3*1000</f>
        <v>0</v>
      </c>
      <c r="F25" s="57"/>
      <c r="R25" s="79"/>
      <c r="S25" s="84"/>
      <c r="T25" s="84"/>
      <c r="U25" s="85"/>
      <c r="V25" s="86"/>
      <c r="W25" s="87"/>
    </row>
    <row r="26" spans="1:23" x14ac:dyDescent="0.2">
      <c r="A26" s="34" t="s">
        <v>26</v>
      </c>
      <c r="B26" s="39">
        <f>B24-B25</f>
        <v>8492.0387654104852</v>
      </c>
      <c r="C26" s="39">
        <f>C24</f>
        <v>2351.0803257065895</v>
      </c>
      <c r="F26" s="57"/>
      <c r="R26" s="79"/>
      <c r="S26" s="84"/>
      <c r="T26" s="84"/>
      <c r="U26" s="85"/>
      <c r="V26" s="86"/>
      <c r="W26" s="87"/>
    </row>
    <row r="27" spans="1:23" x14ac:dyDescent="0.2">
      <c r="F27" s="50"/>
      <c r="R27" s="79"/>
      <c r="S27" s="84"/>
      <c r="T27" s="84"/>
      <c r="U27" s="85"/>
      <c r="V27" s="86"/>
      <c r="W27" s="87"/>
    </row>
    <row r="28" spans="1:23" x14ac:dyDescent="0.2">
      <c r="R28" s="79"/>
      <c r="S28" s="84"/>
      <c r="T28" s="84"/>
      <c r="U28" s="85"/>
      <c r="V28" s="86"/>
      <c r="W28" s="87"/>
    </row>
    <row r="29" spans="1:23" ht="19.5" x14ac:dyDescent="0.3">
      <c r="A29" s="70" t="s">
        <v>134</v>
      </c>
      <c r="R29" s="79"/>
      <c r="S29" s="84"/>
      <c r="T29" s="84"/>
      <c r="U29" s="85"/>
      <c r="V29" s="86"/>
      <c r="W29" s="87"/>
    </row>
    <row r="30" spans="1:23" x14ac:dyDescent="0.2">
      <c r="A30" s="66" t="s">
        <v>135</v>
      </c>
      <c r="B30" s="26">
        <v>8925</v>
      </c>
      <c r="C30" s="27">
        <v>27325</v>
      </c>
      <c r="D30" s="27">
        <v>51600</v>
      </c>
      <c r="E30" s="23">
        <v>95400</v>
      </c>
      <c r="F30" s="23">
        <v>215100</v>
      </c>
      <c r="G30" s="23">
        <v>1650</v>
      </c>
      <c r="H30" s="66" t="s">
        <v>138</v>
      </c>
      <c r="I30" s="24">
        <f t="shared" ref="I30:O30" si="1">I1</f>
        <v>0.1</v>
      </c>
      <c r="J30" s="24">
        <f t="shared" si="1"/>
        <v>0.15</v>
      </c>
      <c r="K30" s="24">
        <f t="shared" si="1"/>
        <v>0.25</v>
      </c>
      <c r="L30" s="24">
        <f t="shared" si="1"/>
        <v>0.28000000000000003</v>
      </c>
      <c r="M30" s="24">
        <f t="shared" si="1"/>
        <v>0.33</v>
      </c>
      <c r="N30" s="24">
        <f t="shared" si="1"/>
        <v>0.35</v>
      </c>
      <c r="O30" s="24">
        <f t="shared" si="1"/>
        <v>0.39600000000000002</v>
      </c>
      <c r="P30" s="23" t="s">
        <v>1</v>
      </c>
      <c r="R30" s="79"/>
      <c r="S30" s="84"/>
      <c r="T30" s="84"/>
      <c r="U30" s="85"/>
      <c r="V30" s="86"/>
      <c r="W30" s="87"/>
    </row>
    <row r="31" spans="1:23" x14ac:dyDescent="0.2">
      <c r="A31" s="31">
        <f>B51</f>
        <v>65002.121766655313</v>
      </c>
      <c r="B31" s="30">
        <f>IF(A31&lt;$B$30,A31,$B$30)</f>
        <v>8925</v>
      </c>
      <c r="C31" s="25">
        <f>IF(B31=$B$30,IF(A31-$B$30&gt;$C$30,$C$30,A31-$B$30),0)</f>
        <v>27325</v>
      </c>
      <c r="D31" s="30">
        <f>IF(C31=$C$30,IF(A31-$B$30-$C$30&gt;$D$30,$D$30,A31-$B$30-$C$30),0)</f>
        <v>28752.121766655313</v>
      </c>
      <c r="E31" s="32">
        <f>IF(D31=$D$30,IF($A$31-$B$20-$C$30-$D$30&gt;$E$30,$E$30,$A$30-$B$30-$C$30-$D$30),0)</f>
        <v>0</v>
      </c>
      <c r="F31" s="32">
        <f>IF(E31=$E$30,IF($A$31-$B$30-$C$30-$D$30-$E$30&gt;F30,F30,$A$31-$B$30-$C$30-$D$30-$E$30),0)</f>
        <v>0</v>
      </c>
      <c r="G31" s="32">
        <f>IF(F31=$F$30,IF($A$31-$B$30-$C$30-$D$30-$E$30-$F$30&gt;G30,G30,$A$31-$B$30-$C$30-$D$30-$E$30-$F$30),0)</f>
        <v>0</v>
      </c>
      <c r="H31" s="25">
        <f>A31-(SUM(B31:G31))</f>
        <v>0</v>
      </c>
      <c r="I31" s="30">
        <f>$I$30*B31</f>
        <v>892.5</v>
      </c>
      <c r="J31" s="30">
        <f>$J$30*C31</f>
        <v>4098.75</v>
      </c>
      <c r="K31" s="30">
        <f>$K$30*D31</f>
        <v>7188.0304416638282</v>
      </c>
      <c r="L31" s="30">
        <f>$L$30*E31</f>
        <v>0</v>
      </c>
      <c r="M31" s="30">
        <f>$M$30*F31</f>
        <v>0</v>
      </c>
      <c r="N31" s="30">
        <f>$N$30*G31</f>
        <v>0</v>
      </c>
      <c r="O31" s="30">
        <f>$O$30*H31</f>
        <v>0</v>
      </c>
      <c r="P31" s="30">
        <f>SUM(I31:O31)</f>
        <v>12179.280441663828</v>
      </c>
      <c r="R31" s="79"/>
      <c r="S31" s="84"/>
      <c r="T31" s="86"/>
      <c r="U31" s="85"/>
      <c r="V31" s="86"/>
      <c r="W31" s="87"/>
    </row>
    <row r="33" spans="1:20" x14ac:dyDescent="0.2">
      <c r="A33" s="66" t="s">
        <v>136</v>
      </c>
      <c r="B33" s="57">
        <v>7582</v>
      </c>
      <c r="C33" s="57">
        <v>10394</v>
      </c>
      <c r="D33" s="57">
        <v>10395</v>
      </c>
      <c r="E33" s="57">
        <v>11013</v>
      </c>
      <c r="F33" s="57">
        <v>10390</v>
      </c>
      <c r="G33" s="57">
        <v>204476</v>
      </c>
      <c r="H33" s="57">
        <v>50850</v>
      </c>
      <c r="I33" s="57">
        <v>203400</v>
      </c>
      <c r="J33" s="66" t="s">
        <v>150</v>
      </c>
      <c r="K33" s="24">
        <v>0.01</v>
      </c>
      <c r="L33" s="24">
        <v>0.02</v>
      </c>
      <c r="M33" s="24">
        <v>0.04</v>
      </c>
      <c r="N33" s="24">
        <v>0.06</v>
      </c>
      <c r="O33" s="24">
        <v>0.08</v>
      </c>
      <c r="P33" s="24">
        <v>9.2999999999999999E-2</v>
      </c>
      <c r="Q33" s="24">
        <v>0.10299999999999999</v>
      </c>
      <c r="R33" s="24">
        <v>0.113</v>
      </c>
      <c r="S33" s="24">
        <v>0.123</v>
      </c>
      <c r="T33" s="23" t="s">
        <v>1</v>
      </c>
    </row>
    <row r="34" spans="1:20" x14ac:dyDescent="0.2">
      <c r="A34" s="31">
        <f>C51</f>
        <v>73167.166225639812</v>
      </c>
      <c r="B34" s="30">
        <f>IF(A34&lt;$B$33,A34,$B$33)</f>
        <v>7582</v>
      </c>
      <c r="C34" s="25">
        <f>IF(B34=$B$33,IF(A34-$B$33&gt;$C$33,$C$33,A34-$B$33),0)</f>
        <v>10394</v>
      </c>
      <c r="D34" s="25">
        <f>IF(C34=$C$33,IF(A34-$B$33-$C$33&gt;$D$33,$D$33,A34-$B$33-$C$33),0)</f>
        <v>10395</v>
      </c>
      <c r="E34" s="78">
        <f>IF(D34=$D$33,IF($A$34-$B$33-$C$33-$D$33&gt;$E$33,$E$33,$A$34-$B$33-$C$33-$D$33),0)</f>
        <v>11013</v>
      </c>
      <c r="F34" s="32">
        <f>IF(E34=$E$33,IF($A$34-$B$33-$C$33-$D$33-$E$33&gt;F33,F33,$A$34-$B$33-$C$33-$D$33-$E$33),0)</f>
        <v>10390</v>
      </c>
      <c r="G34" s="78">
        <f>IF(F34=$F$33,IF($A$34-$B$33-$C$33-$D$33-$E$33-$F$33&gt;G33,G33,$A$34-$B$33-$C$33-$D$33-$E$33-$F$33),0)</f>
        <v>23393.166225639812</v>
      </c>
      <c r="H34" s="32">
        <f>IF(G34=$G$33,IF($A$34-$B$33-$C$33-$D$33-$E$33-$F$33-$G$33&gt;H33,H33,$A$34-$B$33-$C$33-$D$33-$E$33-$F$33-$G$33),0)</f>
        <v>0</v>
      </c>
      <c r="I34" s="32">
        <f>IF(H34=$G$33,IF($A$34-$B$33-$C$33-$D$33-$E$33-$F$33-$G$33-$H$33&gt;I33,I33,$A$34-$B$33-$C$33-$D$33-$E$33-$F$33-$G$33-$H$33),0)</f>
        <v>0</v>
      </c>
      <c r="J34" s="31">
        <f>A34-(SUM(B34:I34))</f>
        <v>0</v>
      </c>
      <c r="K34" s="30">
        <f t="shared" ref="K34:S34" si="2">B34*K33</f>
        <v>75.820000000000007</v>
      </c>
      <c r="L34" s="30">
        <f t="shared" si="2"/>
        <v>207.88</v>
      </c>
      <c r="M34" s="30">
        <f t="shared" si="2"/>
        <v>415.8</v>
      </c>
      <c r="N34" s="30">
        <f t="shared" si="2"/>
        <v>660.78</v>
      </c>
      <c r="O34" s="30">
        <f t="shared" si="2"/>
        <v>831.2</v>
      </c>
      <c r="P34" s="30">
        <f t="shared" si="2"/>
        <v>2175.5644589845024</v>
      </c>
      <c r="Q34" s="30">
        <f t="shared" si="2"/>
        <v>0</v>
      </c>
      <c r="R34" s="30">
        <f t="shared" si="2"/>
        <v>0</v>
      </c>
      <c r="S34" s="30">
        <f t="shared" si="2"/>
        <v>0</v>
      </c>
      <c r="T34" s="30">
        <f>SUM(K34:S34)</f>
        <v>4367.0444589845029</v>
      </c>
    </row>
    <row r="36" spans="1:20" x14ac:dyDescent="0.2">
      <c r="A36" s="68" t="s">
        <v>137</v>
      </c>
    </row>
    <row r="37" spans="1:20" x14ac:dyDescent="0.2">
      <c r="A37" s="33" t="s">
        <v>8</v>
      </c>
      <c r="E37" s="57"/>
    </row>
    <row r="38" spans="1:20" x14ac:dyDescent="0.2">
      <c r="B38" s="33" t="s">
        <v>3</v>
      </c>
      <c r="C38" s="33" t="s">
        <v>4</v>
      </c>
      <c r="E38" s="57"/>
    </row>
    <row r="39" spans="1:20" x14ac:dyDescent="0.2">
      <c r="A39" s="33" t="s">
        <v>7</v>
      </c>
      <c r="B39" s="22">
        <f>'Home Buyer Input - External'!$B$2</f>
        <v>100000</v>
      </c>
      <c r="C39" s="22">
        <f>'Home Buyer Input - External'!$B$2</f>
        <v>100000</v>
      </c>
      <c r="E39" s="57"/>
      <c r="G39" s="33" t="s">
        <v>14</v>
      </c>
    </row>
    <row r="40" spans="1:20" x14ac:dyDescent="0.2">
      <c r="A40" s="33" t="s">
        <v>20</v>
      </c>
      <c r="B40" s="22">
        <f>'Home Buyer Input - External'!$B$5</f>
        <v>5000</v>
      </c>
      <c r="C40" s="22">
        <f>'Home Buyer Input - External'!$B$5</f>
        <v>5000</v>
      </c>
      <c r="E40" s="57"/>
      <c r="I40" s="33" t="s">
        <v>23</v>
      </c>
      <c r="J40" s="33" t="s">
        <v>4</v>
      </c>
    </row>
    <row r="41" spans="1:20" x14ac:dyDescent="0.2">
      <c r="A41" s="33" t="s">
        <v>5</v>
      </c>
      <c r="B41" s="38">
        <f>'Home Buyer Input - External'!$B$9</f>
        <v>0</v>
      </c>
      <c r="C41" s="38">
        <f>'Home Buyer Input - External'!$B$9</f>
        <v>0</v>
      </c>
      <c r="E41" s="57"/>
      <c r="G41" s="34" t="s">
        <v>9</v>
      </c>
      <c r="I41" s="103">
        <f>'Home Buyer Input - External'!$B$11</f>
        <v>5000</v>
      </c>
      <c r="J41" s="103">
        <f>I41</f>
        <v>5000</v>
      </c>
    </row>
    <row r="42" spans="1:20" x14ac:dyDescent="0.2">
      <c r="A42" s="33" t="s">
        <v>6</v>
      </c>
      <c r="B42" s="38">
        <f>'Home Buyer Input - External'!$B$10</f>
        <v>0</v>
      </c>
      <c r="C42" s="38">
        <f>'Home Buyer Input - External'!$B$10</f>
        <v>0</v>
      </c>
      <c r="E42" s="57"/>
      <c r="G42" s="34" t="s">
        <v>10</v>
      </c>
      <c r="J42" s="22">
        <f>I42</f>
        <v>0</v>
      </c>
    </row>
    <row r="43" spans="1:20" x14ac:dyDescent="0.2">
      <c r="A43" s="33" t="s">
        <v>83</v>
      </c>
      <c r="B43" s="22">
        <f>B39-B40-B41-B42</f>
        <v>95000</v>
      </c>
      <c r="C43" s="22">
        <f>C39-C40-C41-C42</f>
        <v>95000</v>
      </c>
      <c r="E43" s="57"/>
      <c r="G43" s="34" t="s">
        <v>11</v>
      </c>
      <c r="I43" s="39">
        <f>12*AVERAGE('MIC Home 1'!M8:'MIC Home 1'!M134)</f>
        <v>16730.833774360188</v>
      </c>
      <c r="J43" s="56">
        <f>I43</f>
        <v>16730.833774360188</v>
      </c>
    </row>
    <row r="44" spans="1:20" ht="54.75" customHeight="1" x14ac:dyDescent="0.2">
      <c r="E44" s="57"/>
      <c r="G44" s="35" t="s">
        <v>12</v>
      </c>
      <c r="I44" s="39">
        <f>T34</f>
        <v>4367.0444589845029</v>
      </c>
    </row>
    <row r="45" spans="1:20" x14ac:dyDescent="0.2">
      <c r="A45" s="34" t="s">
        <v>13</v>
      </c>
      <c r="B45" s="42">
        <f>'Home Buyer Input - External'!$H$5*6100</f>
        <v>12200</v>
      </c>
      <c r="C45" s="22">
        <f>'Home Buyer Input - External'!$H$5*3769</f>
        <v>7538</v>
      </c>
      <c r="G45" s="68" t="s">
        <v>161</v>
      </c>
      <c r="I45" s="39">
        <f>('MIC Home 2'!$C$11*'Home Buyer Input - External'!$E$3)</f>
        <v>0</v>
      </c>
      <c r="J45" s="39">
        <f>I45</f>
        <v>0</v>
      </c>
    </row>
    <row r="46" spans="1:20" x14ac:dyDescent="0.2">
      <c r="A46" s="34" t="s">
        <v>14</v>
      </c>
      <c r="B46" s="39">
        <f>I46</f>
        <v>26097.878233344691</v>
      </c>
      <c r="C46" s="39">
        <f>J46</f>
        <v>21730.833774360188</v>
      </c>
      <c r="G46" s="34" t="s">
        <v>17</v>
      </c>
      <c r="I46" s="39">
        <f>SUM(I41:I45)</f>
        <v>26097.878233344691</v>
      </c>
      <c r="J46" s="39">
        <f>SUM(J41:J45)</f>
        <v>21730.833774360188</v>
      </c>
    </row>
    <row r="47" spans="1:20" x14ac:dyDescent="0.2">
      <c r="A47" s="34" t="s">
        <v>16</v>
      </c>
      <c r="B47" s="39">
        <f>IF($B$46&gt;$B$45, $B46, $B$45)</f>
        <v>26097.878233344691</v>
      </c>
      <c r="C47" s="39">
        <f>IF($C$46&gt;$C$45, $C46, $C$45)</f>
        <v>21730.833774360188</v>
      </c>
    </row>
    <row r="48" spans="1:20" x14ac:dyDescent="0.2">
      <c r="A48" s="34"/>
    </row>
    <row r="49" spans="1:3" x14ac:dyDescent="0.2">
      <c r="A49" s="34" t="s">
        <v>15</v>
      </c>
      <c r="B49" s="22">
        <f>SUM('Home Buyer Input - External'!$B$3*3900, 'Home Buyer Input - External'!$B$4*3900, 3900)</f>
        <v>3900</v>
      </c>
      <c r="C49" s="22">
        <f>SUM('Home Buyer Input - External'!$B$3*315, 'Home Buyer Input - External'!$B$4*315, 102)</f>
        <v>102</v>
      </c>
    </row>
    <row r="50" spans="1:3" x14ac:dyDescent="0.2">
      <c r="A50" s="34"/>
    </row>
    <row r="51" spans="1:3" x14ac:dyDescent="0.2">
      <c r="A51" s="34" t="s">
        <v>19</v>
      </c>
      <c r="B51" s="39">
        <f>SUM(B43, -B47,-B49)</f>
        <v>65002.121766655313</v>
      </c>
      <c r="C51" s="39">
        <f>SUM(C43,-C47,-C49)</f>
        <v>73167.166225639812</v>
      </c>
    </row>
    <row r="52" spans="1:3" x14ac:dyDescent="0.2">
      <c r="A52" s="34"/>
    </row>
    <row r="53" spans="1:3" x14ac:dyDescent="0.2">
      <c r="A53" s="40" t="s">
        <v>25</v>
      </c>
      <c r="B53" s="39">
        <f>P31</f>
        <v>12179.280441663828</v>
      </c>
      <c r="C53" s="39">
        <f>T34</f>
        <v>4367.0444589845029</v>
      </c>
    </row>
    <row r="54" spans="1:3" x14ac:dyDescent="0.2">
      <c r="A54" s="34" t="s">
        <v>24</v>
      </c>
      <c r="B54" s="22">
        <f>'Home Buyer Input - External'!$B$3*1000</f>
        <v>0</v>
      </c>
    </row>
    <row r="55" spans="1:3" x14ac:dyDescent="0.2">
      <c r="A55" s="34" t="s">
        <v>26</v>
      </c>
      <c r="B55" s="39">
        <f>B53-B54</f>
        <v>12179.280441663828</v>
      </c>
      <c r="C55" s="39">
        <f>C53</f>
        <v>4367.0444589845029</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opLeftCell="A27" workbookViewId="0">
      <selection activeCell="C49" sqref="C49"/>
    </sheetView>
  </sheetViews>
  <sheetFormatPr defaultColWidth="12.42578125" defaultRowHeight="12.75" x14ac:dyDescent="0.2"/>
  <cols>
    <col min="1" max="1" width="32.42578125" style="22" customWidth="1"/>
    <col min="2" max="6" width="12.42578125" style="22"/>
    <col min="7" max="7" width="16.5703125" style="22" customWidth="1"/>
    <col min="8" max="8" width="12.42578125" style="22"/>
    <col min="9" max="9" width="14.140625" style="22" customWidth="1"/>
    <col min="10" max="10" width="14" style="22" customWidth="1"/>
    <col min="11" max="16384" width="12.42578125" style="22"/>
  </cols>
  <sheetData>
    <row r="1" spans="1:23" ht="24.75" customHeight="1" x14ac:dyDescent="0.2">
      <c r="A1" s="66" t="s">
        <v>131</v>
      </c>
      <c r="B1" s="26">
        <v>17850</v>
      </c>
      <c r="C1" s="27">
        <v>54650</v>
      </c>
      <c r="D1" s="27">
        <v>73900</v>
      </c>
      <c r="E1" s="23">
        <v>76650</v>
      </c>
      <c r="F1" s="23">
        <v>175300</v>
      </c>
      <c r="G1" s="23">
        <v>51650</v>
      </c>
      <c r="H1" s="29" t="s">
        <v>2</v>
      </c>
      <c r="I1" s="24">
        <v>0.1</v>
      </c>
      <c r="J1" s="24">
        <v>0.15</v>
      </c>
      <c r="K1" s="24">
        <v>0.25</v>
      </c>
      <c r="L1" s="24">
        <v>0.28000000000000003</v>
      </c>
      <c r="M1" s="24">
        <v>0.33</v>
      </c>
      <c r="N1" s="24">
        <v>0.35</v>
      </c>
      <c r="O1" s="24">
        <v>0.39600000000000002</v>
      </c>
      <c r="P1" s="23" t="s">
        <v>1</v>
      </c>
    </row>
    <row r="2" spans="1:23" ht="27.75" customHeight="1" x14ac:dyDescent="0.2">
      <c r="A2" s="31">
        <f>$B$22</f>
        <v>60286.031036873464</v>
      </c>
      <c r="B2" s="25">
        <f>IF($A$2&lt;$B$1,A2,$B$1)</f>
        <v>17850</v>
      </c>
      <c r="C2" s="30">
        <f>IF($B$2=$B$1,IF($A$2-$B$1&gt;$C$1,$C$1,A2-$B$1),0)</f>
        <v>42436.031036873464</v>
      </c>
      <c r="D2" s="25">
        <f>IF($C$2=$C$1,IF(A2-$B$1-$C$1&gt;$D$1,$D$1,$A$2-$B$1-$C$1),0)</f>
        <v>0</v>
      </c>
      <c r="E2" s="32">
        <f>IF($D$2=$D$1,IF($A$2-$B$1-$C$1-$D$1&gt;$E$1,$E$1,$A$2-$B$1-$C$1-$D$1),0)</f>
        <v>0</v>
      </c>
      <c r="F2" s="32">
        <f>IF($E$2=$E$1,IF($A$2-$B$1-$C$1-$D$1-$E$1&gt;$F$1,$F$1,$A$2-$B$1-$C$1-$D$1-$E$1),0)</f>
        <v>0</v>
      </c>
      <c r="G2" s="32">
        <f>IF($F$2=$F$1,IF($A$2-$B$1-$C$1-$D$1-$E$1-$F$1&gt;G1,G1,$A$2-$B$1-$C$1-$D$1-$E$1-$F$1),0)</f>
        <v>0</v>
      </c>
      <c r="H2" s="31">
        <f>$A$2-(SUM($B$2:$G$2))</f>
        <v>0</v>
      </c>
      <c r="I2" s="30">
        <f>$I$1*$B$2</f>
        <v>1785</v>
      </c>
      <c r="J2" s="30">
        <f>$J$1*$C$2</f>
        <v>6365.4046555310197</v>
      </c>
      <c r="K2" s="30">
        <f>$K$1*$D$2</f>
        <v>0</v>
      </c>
      <c r="L2" s="30">
        <f>$L$1*$E$2</f>
        <v>0</v>
      </c>
      <c r="M2" s="30">
        <f>$M$1*$F$2</f>
        <v>0</v>
      </c>
      <c r="N2" s="30">
        <f>$N$1*$G$2</f>
        <v>0</v>
      </c>
      <c r="O2" s="30">
        <f>$O$1*$H$2</f>
        <v>0</v>
      </c>
      <c r="P2" s="30">
        <f>SUM($I$2:$O$2)</f>
        <v>8150.4046555310197</v>
      </c>
    </row>
    <row r="4" spans="1:23" x14ac:dyDescent="0.2">
      <c r="A4" s="66" t="s">
        <v>132</v>
      </c>
      <c r="B4" s="26">
        <v>15164</v>
      </c>
      <c r="C4" s="22">
        <v>20788</v>
      </c>
      <c r="D4" s="22">
        <v>20798</v>
      </c>
      <c r="E4" s="22">
        <v>22026</v>
      </c>
      <c r="F4" s="22">
        <v>20780</v>
      </c>
      <c r="G4" s="22">
        <v>408952</v>
      </c>
      <c r="H4" s="22">
        <v>101700</v>
      </c>
      <c r="I4" s="22">
        <v>406800</v>
      </c>
      <c r="J4" s="66" t="s">
        <v>149</v>
      </c>
      <c r="K4" s="24">
        <v>0.01</v>
      </c>
      <c r="L4" s="24">
        <v>0.02</v>
      </c>
      <c r="M4" s="24">
        <v>0.04</v>
      </c>
      <c r="N4" s="24">
        <v>0.06</v>
      </c>
      <c r="O4" s="24">
        <v>0.08</v>
      </c>
      <c r="P4" s="24">
        <v>9.2999999999999999E-2</v>
      </c>
      <c r="Q4" s="24">
        <v>0.10299999999999999</v>
      </c>
      <c r="R4" s="24">
        <v>0.113</v>
      </c>
      <c r="S4" s="24">
        <v>0.123</v>
      </c>
      <c r="T4" s="23" t="s">
        <v>1</v>
      </c>
    </row>
    <row r="5" spans="1:23" x14ac:dyDescent="0.2">
      <c r="A5" s="31">
        <f>C22</f>
        <v>70189.735145610073</v>
      </c>
      <c r="B5" s="25">
        <f>IF(A5&lt;$B$4,A5,$B$4)</f>
        <v>15164</v>
      </c>
      <c r="C5" s="25">
        <f>IF(B5=$B$4,IF(A5-$B$4&gt;$C$4,$C$4,A5-$B$4),0)</f>
        <v>20788</v>
      </c>
      <c r="D5" s="25">
        <f>IF(C5=$C$4,IF(A5-$B$4-$C$4&gt;$D$4,$D$4,A5-$B$4-$C$4),0)</f>
        <v>20798</v>
      </c>
      <c r="E5" s="78">
        <f>IF(D5=$D$4,IF($A$5-$B$4-$C$4-$D$4&gt;$E$4,$E$4,$A$5-$B$4-$C$4-$D$4),0)</f>
        <v>13439.735145610073</v>
      </c>
      <c r="F5" s="32">
        <f>IF(E5=$E$4,IF($A$5-$B$4-$C$4-$D$4-$E$4&gt;F4,F4,$A$5-$B$4-$C$4-$D$4-$E$4),0)</f>
        <v>0</v>
      </c>
      <c r="G5" s="32">
        <f>IF(F5=$F$4,IF($A$5-$B$4-$C$4-$D$4-$E$4-$F$4&gt;G4,G4,$A$5-$B$4-$C$4-$D$4-$E$4-$F$4),0)</f>
        <v>0</v>
      </c>
      <c r="H5" s="32">
        <f>IF(G5=$G$4,IF($A$5-$B$4-$C$4-$D$4-$E$4-$F$4-$G$4&gt;H4,H4,$A$5-$B$4-$C$4-$D$4-$E$4-$F$4-$G$4),0)</f>
        <v>0</v>
      </c>
      <c r="I5" s="32">
        <f>IF(H5=$G$4,IF($A$5-$B$4-$C$4-$D$4-$E$4-$F$4-$G$4-$H$4&gt;I4,I4,$A$5-$B$4-$C$4-$D$4-$E$4-$F$4-$G$4-$H$4),0)</f>
        <v>0</v>
      </c>
      <c r="J5" s="31">
        <f>A5-(SUM(B5:I5))</f>
        <v>0</v>
      </c>
      <c r="K5" s="30">
        <f t="shared" ref="K5:S5" si="0">B5*K4</f>
        <v>151.64000000000001</v>
      </c>
      <c r="L5" s="30">
        <f t="shared" si="0"/>
        <v>415.76</v>
      </c>
      <c r="M5" s="30">
        <f t="shared" si="0"/>
        <v>831.92000000000007</v>
      </c>
      <c r="N5" s="30">
        <f t="shared" si="0"/>
        <v>806.38410873660439</v>
      </c>
      <c r="O5" s="30">
        <f t="shared" si="0"/>
        <v>0</v>
      </c>
      <c r="P5" s="30">
        <f t="shared" si="0"/>
        <v>0</v>
      </c>
      <c r="Q5" s="30">
        <f t="shared" si="0"/>
        <v>0</v>
      </c>
      <c r="R5" s="30">
        <f t="shared" si="0"/>
        <v>0</v>
      </c>
      <c r="S5" s="30">
        <f t="shared" si="0"/>
        <v>0</v>
      </c>
      <c r="T5" s="30">
        <f>SUM(K5:S5)</f>
        <v>2205.7041087366047</v>
      </c>
    </row>
    <row r="7" spans="1:23" ht="18" x14ac:dyDescent="0.25">
      <c r="A7" s="69" t="s">
        <v>133</v>
      </c>
      <c r="R7" s="79"/>
      <c r="S7" s="80"/>
      <c r="T7" s="79"/>
      <c r="U7" s="79"/>
      <c r="V7" s="79"/>
      <c r="W7" s="79"/>
    </row>
    <row r="8" spans="1:23" ht="15" x14ac:dyDescent="0.2">
      <c r="A8" s="33" t="s">
        <v>8</v>
      </c>
      <c r="R8" s="79"/>
      <c r="S8" s="81"/>
      <c r="T8" s="82"/>
      <c r="U8" s="79"/>
      <c r="V8" s="79"/>
      <c r="W8" s="79"/>
    </row>
    <row r="9" spans="1:23" x14ac:dyDescent="0.2">
      <c r="B9" s="33" t="s">
        <v>3</v>
      </c>
      <c r="C9" s="33" t="s">
        <v>4</v>
      </c>
      <c r="R9" s="79"/>
      <c r="S9" s="83"/>
      <c r="T9" s="83"/>
      <c r="U9" s="83"/>
      <c r="V9" s="83"/>
      <c r="W9" s="83"/>
    </row>
    <row r="10" spans="1:23" ht="12.75" customHeight="1" x14ac:dyDescent="0.2">
      <c r="A10" s="33" t="s">
        <v>7</v>
      </c>
      <c r="B10" s="22">
        <f>'Home Buyer Input - External'!$B$2</f>
        <v>100000</v>
      </c>
      <c r="C10" s="22">
        <f>'Home Buyer Input - External'!$B$2</f>
        <v>100000</v>
      </c>
      <c r="G10" s="33" t="s">
        <v>14</v>
      </c>
      <c r="R10" s="79"/>
      <c r="S10" s="83"/>
      <c r="T10" s="83"/>
      <c r="U10" s="83"/>
      <c r="V10" s="83"/>
      <c r="W10" s="83"/>
    </row>
    <row r="11" spans="1:23" x14ac:dyDescent="0.2">
      <c r="A11" s="33" t="s">
        <v>20</v>
      </c>
      <c r="B11" s="22">
        <f>'Home Buyer Input - External'!$B$5</f>
        <v>5000</v>
      </c>
      <c r="C11" s="22">
        <f>'Home Buyer Input - External'!$B$5</f>
        <v>5000</v>
      </c>
      <c r="I11" s="33" t="s">
        <v>23</v>
      </c>
      <c r="J11" s="33" t="s">
        <v>4</v>
      </c>
      <c r="R11" s="79"/>
      <c r="S11" s="84"/>
      <c r="T11" s="84"/>
      <c r="U11" s="85"/>
      <c r="V11" s="86"/>
      <c r="W11" s="87"/>
    </row>
    <row r="12" spans="1:23" x14ac:dyDescent="0.2">
      <c r="A12" s="33" t="s">
        <v>5</v>
      </c>
      <c r="B12" s="38">
        <f>'Home Buyer Input - External'!$B$9</f>
        <v>0</v>
      </c>
      <c r="C12" s="38">
        <f>'Home Buyer Input - External'!$B$9</f>
        <v>0</v>
      </c>
      <c r="G12" s="34" t="s">
        <v>9</v>
      </c>
      <c r="I12" s="103">
        <f>'Home Buyer Input - External'!$B$11</f>
        <v>5000</v>
      </c>
      <c r="J12" s="103">
        <f>I12</f>
        <v>5000</v>
      </c>
      <c r="R12" s="79"/>
      <c r="S12" s="84"/>
      <c r="T12" s="84"/>
      <c r="U12" s="85"/>
      <c r="V12" s="86"/>
      <c r="W12" s="87"/>
    </row>
    <row r="13" spans="1:23" x14ac:dyDescent="0.2">
      <c r="A13" s="33" t="s">
        <v>6</v>
      </c>
      <c r="B13" s="38">
        <f>'Home Buyer Input - External'!$B$10</f>
        <v>0</v>
      </c>
      <c r="C13" s="38">
        <f>'Home Buyer Input - External'!$B$10</f>
        <v>0</v>
      </c>
      <c r="G13" s="34" t="s">
        <v>10</v>
      </c>
      <c r="I13" s="39">
        <f>'Home Buyer Input - External'!$E19*(VLOOKUP('Home Buyer Input - External'!$C19,'2013 Tax Rates - Federal_State'!$H$16:$J$33,3))</f>
        <v>5024.1156000000001</v>
      </c>
      <c r="J13" s="39">
        <f>I13</f>
        <v>5024.1156000000001</v>
      </c>
      <c r="R13" s="79"/>
      <c r="S13" s="84"/>
      <c r="T13" s="84"/>
      <c r="U13" s="85"/>
      <c r="V13" s="86"/>
      <c r="W13" s="87"/>
    </row>
    <row r="14" spans="1:23" x14ac:dyDescent="0.2">
      <c r="A14" s="33" t="s">
        <v>83</v>
      </c>
      <c r="B14" s="22">
        <f>B10-B11-B12-B13</f>
        <v>95000</v>
      </c>
      <c r="C14" s="22">
        <f>C10-C11-C12-C13</f>
        <v>95000</v>
      </c>
      <c r="G14" s="34" t="s">
        <v>11</v>
      </c>
      <c r="I14" s="39">
        <f>12*AVERAGE('MIC Home 3'!M8:'MIC Home 3'!M134)</f>
        <v>14684.149254389922</v>
      </c>
      <c r="J14" s="56">
        <f>I14</f>
        <v>14684.149254389922</v>
      </c>
      <c r="R14" s="79"/>
      <c r="S14" s="84"/>
      <c r="T14" s="84"/>
      <c r="U14" s="85"/>
      <c r="V14" s="86"/>
      <c r="W14" s="87"/>
    </row>
    <row r="15" spans="1:23" ht="49.5" customHeight="1" x14ac:dyDescent="0.2">
      <c r="G15" s="35" t="s">
        <v>12</v>
      </c>
      <c r="I15" s="39">
        <f>T5</f>
        <v>2205.7041087366047</v>
      </c>
      <c r="R15" s="79"/>
      <c r="S15" s="84"/>
      <c r="T15" s="84"/>
      <c r="U15" s="85"/>
      <c r="V15" s="86"/>
      <c r="W15" s="87"/>
    </row>
    <row r="16" spans="1:23" x14ac:dyDescent="0.2">
      <c r="A16" s="34" t="s">
        <v>13</v>
      </c>
      <c r="B16" s="42">
        <f>'Home Buyer Input - External'!$H$5*6100</f>
        <v>12200</v>
      </c>
      <c r="C16" s="22">
        <f>'Home Buyer Input - External'!$H$5*3769</f>
        <v>7538</v>
      </c>
      <c r="G16" s="68" t="s">
        <v>161</v>
      </c>
      <c r="I16" s="39">
        <f>('MIC Home 3'!$C$11*'Home Buyer Input - External'!$E$3)</f>
        <v>0</v>
      </c>
      <c r="J16" s="39">
        <f>I16</f>
        <v>0</v>
      </c>
      <c r="R16" s="79"/>
      <c r="S16" s="84"/>
      <c r="T16" s="84"/>
      <c r="U16" s="85"/>
      <c r="V16" s="86"/>
      <c r="W16" s="87"/>
    </row>
    <row r="17" spans="1:23" x14ac:dyDescent="0.2">
      <c r="A17" s="34" t="s">
        <v>14</v>
      </c>
      <c r="B17" s="39">
        <f>I17</f>
        <v>26913.968963126528</v>
      </c>
      <c r="C17" s="39">
        <f>J17</f>
        <v>24708.264854389923</v>
      </c>
      <c r="G17" s="34" t="s">
        <v>17</v>
      </c>
      <c r="I17" s="39">
        <f>SUM(I12:I16)</f>
        <v>26913.968963126528</v>
      </c>
      <c r="J17" s="39">
        <f>SUM(J12:J16)</f>
        <v>24708.264854389923</v>
      </c>
      <c r="R17" s="79"/>
      <c r="S17" s="84"/>
      <c r="T17" s="84"/>
      <c r="U17" s="85"/>
      <c r="V17" s="86"/>
      <c r="W17" s="87"/>
    </row>
    <row r="18" spans="1:23" x14ac:dyDescent="0.2">
      <c r="A18" s="34" t="s">
        <v>16</v>
      </c>
      <c r="B18" s="39">
        <f>IF($B$17&gt;$B$16, $B17, $B$16)</f>
        <v>26913.968963126528</v>
      </c>
      <c r="C18" s="39">
        <f>IF($C$17&gt;$C$16, $C17, $C$16)</f>
        <v>24708.264854389923</v>
      </c>
      <c r="R18" s="79"/>
      <c r="S18" s="84"/>
      <c r="T18" s="84"/>
      <c r="U18" s="85"/>
      <c r="V18" s="86"/>
      <c r="W18" s="87"/>
    </row>
    <row r="19" spans="1:23" x14ac:dyDescent="0.2">
      <c r="A19" s="34"/>
      <c r="R19" s="79"/>
      <c r="S19" s="84"/>
      <c r="T19" s="86"/>
      <c r="U19" s="85"/>
      <c r="V19" s="86"/>
      <c r="W19" s="87"/>
    </row>
    <row r="20" spans="1:23" ht="19.5" x14ac:dyDescent="0.3">
      <c r="A20" s="34" t="s">
        <v>15</v>
      </c>
      <c r="B20" s="22">
        <f>SUM('Home Buyer Input - External'!$B$3*3900, 'Home Buyer Input - External'!$B$4*3900, 3900*2)</f>
        <v>7800</v>
      </c>
      <c r="C20" s="22">
        <f>SUM('Home Buyer Input - External'!$B$3*315, 'Home Buyer Input - External'!$B$4*315, 102)</f>
        <v>102</v>
      </c>
      <c r="E20" s="70" t="s">
        <v>151</v>
      </c>
      <c r="R20" s="79"/>
      <c r="S20" s="81"/>
      <c r="T20" s="82"/>
      <c r="U20" s="79"/>
      <c r="V20" s="79"/>
      <c r="W20" s="79"/>
    </row>
    <row r="21" spans="1:23" x14ac:dyDescent="0.2">
      <c r="A21" s="34"/>
      <c r="E21" s="39">
        <f>IF('Home Buyer Input - External'!H5&gt;1, B10-B26-C26, B10-B55-C55)</f>
        <v>89643.891235732372</v>
      </c>
      <c r="F21" s="57"/>
      <c r="R21" s="79"/>
      <c r="S21" s="83"/>
      <c r="T21" s="83"/>
      <c r="U21" s="83"/>
      <c r="V21" s="83"/>
      <c r="W21" s="83"/>
    </row>
    <row r="22" spans="1:23" ht="12.75" customHeight="1" x14ac:dyDescent="0.2">
      <c r="A22" s="34" t="s">
        <v>19</v>
      </c>
      <c r="B22" s="39">
        <f>SUM(B14, -B18,-B20)</f>
        <v>60286.031036873464</v>
      </c>
      <c r="C22" s="39">
        <f>SUM(C14,-C18,-C20)</f>
        <v>70189.735145610073</v>
      </c>
      <c r="F22" s="57"/>
      <c r="R22" s="79"/>
      <c r="S22" s="83"/>
      <c r="T22" s="83"/>
      <c r="U22" s="83"/>
      <c r="V22" s="83"/>
      <c r="W22" s="83"/>
    </row>
    <row r="23" spans="1:23" x14ac:dyDescent="0.2">
      <c r="A23" s="34"/>
      <c r="F23" s="57"/>
      <c r="R23" s="79"/>
      <c r="S23" s="84"/>
      <c r="T23" s="84"/>
      <c r="U23" s="85"/>
      <c r="V23" s="86"/>
      <c r="W23" s="87"/>
    </row>
    <row r="24" spans="1:23" ht="27" customHeight="1" x14ac:dyDescent="0.2">
      <c r="A24" s="40" t="s">
        <v>25</v>
      </c>
      <c r="B24" s="39">
        <f>P2</f>
        <v>8150.4046555310197</v>
      </c>
      <c r="C24" s="39">
        <f>T5</f>
        <v>2205.7041087366047</v>
      </c>
      <c r="F24" s="57"/>
      <c r="R24" s="79"/>
      <c r="S24" s="84"/>
      <c r="T24" s="84"/>
      <c r="U24" s="85"/>
      <c r="V24" s="86"/>
      <c r="W24" s="87"/>
    </row>
    <row r="25" spans="1:23" x14ac:dyDescent="0.2">
      <c r="A25" s="34" t="s">
        <v>24</v>
      </c>
      <c r="B25" s="22">
        <f>'Home Buyer Input - External'!$B$3*1000</f>
        <v>0</v>
      </c>
      <c r="F25" s="57"/>
      <c r="R25" s="79"/>
      <c r="S25" s="84"/>
      <c r="T25" s="84"/>
      <c r="U25" s="85"/>
      <c r="V25" s="86"/>
      <c r="W25" s="87"/>
    </row>
    <row r="26" spans="1:23" x14ac:dyDescent="0.2">
      <c r="A26" s="34" t="s">
        <v>26</v>
      </c>
      <c r="B26" s="39">
        <f>B24-B25</f>
        <v>8150.4046555310197</v>
      </c>
      <c r="C26" s="39">
        <f>C24</f>
        <v>2205.7041087366047</v>
      </c>
      <c r="F26" s="57"/>
      <c r="R26" s="79"/>
      <c r="S26" s="84"/>
      <c r="T26" s="84"/>
      <c r="U26" s="85"/>
      <c r="V26" s="86"/>
      <c r="W26" s="87"/>
    </row>
    <row r="27" spans="1:23" x14ac:dyDescent="0.2">
      <c r="F27" s="50"/>
      <c r="R27" s="79"/>
      <c r="S27" s="84"/>
      <c r="T27" s="84"/>
      <c r="U27" s="85"/>
      <c r="V27" s="86"/>
      <c r="W27" s="87"/>
    </row>
    <row r="28" spans="1:23" x14ac:dyDescent="0.2">
      <c r="R28" s="79"/>
      <c r="S28" s="84"/>
      <c r="T28" s="84"/>
      <c r="U28" s="85"/>
      <c r="V28" s="86"/>
      <c r="W28" s="87"/>
    </row>
    <row r="29" spans="1:23" ht="19.5" x14ac:dyDescent="0.3">
      <c r="A29" s="70" t="s">
        <v>134</v>
      </c>
      <c r="R29" s="79"/>
      <c r="S29" s="84"/>
      <c r="T29" s="84"/>
      <c r="U29" s="85"/>
      <c r="V29" s="86"/>
      <c r="W29" s="87"/>
    </row>
    <row r="30" spans="1:23" x14ac:dyDescent="0.2">
      <c r="A30" s="66" t="s">
        <v>135</v>
      </c>
      <c r="B30" s="26">
        <v>8925</v>
      </c>
      <c r="C30" s="27">
        <v>27325</v>
      </c>
      <c r="D30" s="27">
        <v>51600</v>
      </c>
      <c r="E30" s="23">
        <v>95400</v>
      </c>
      <c r="F30" s="23">
        <v>215100</v>
      </c>
      <c r="G30" s="23">
        <v>1650</v>
      </c>
      <c r="H30" s="66" t="s">
        <v>138</v>
      </c>
      <c r="I30" s="24">
        <f t="shared" ref="I30:O30" si="1">I1</f>
        <v>0.1</v>
      </c>
      <c r="J30" s="24">
        <f t="shared" si="1"/>
        <v>0.15</v>
      </c>
      <c r="K30" s="24">
        <f t="shared" si="1"/>
        <v>0.25</v>
      </c>
      <c r="L30" s="24">
        <f t="shared" si="1"/>
        <v>0.28000000000000003</v>
      </c>
      <c r="M30" s="24">
        <f t="shared" si="1"/>
        <v>0.33</v>
      </c>
      <c r="N30" s="24">
        <f t="shared" si="1"/>
        <v>0.35</v>
      </c>
      <c r="O30" s="24">
        <f t="shared" si="1"/>
        <v>0.39600000000000002</v>
      </c>
      <c r="P30" s="23" t="s">
        <v>1</v>
      </c>
      <c r="R30" s="79"/>
      <c r="S30" s="84"/>
      <c r="T30" s="84"/>
      <c r="U30" s="85"/>
      <c r="V30" s="86"/>
      <c r="W30" s="87"/>
    </row>
    <row r="31" spans="1:23" x14ac:dyDescent="0.2">
      <c r="A31" s="31">
        <f>B51</f>
        <v>65002.121766655313</v>
      </c>
      <c r="B31" s="30">
        <f>IF(A31&lt;$B$30,A31,$B$30)</f>
        <v>8925</v>
      </c>
      <c r="C31" s="25">
        <f>IF(B31=$B$30,IF(A31-$B$30&gt;$C$30,$C$30,A31-$B$30),0)</f>
        <v>27325</v>
      </c>
      <c r="D31" s="30">
        <f>IF(C31=$C$30,IF(A31-$B$30-$C$30&gt;$D$30,$D$30,A31-$B$30-$C$30),0)</f>
        <v>28752.121766655313</v>
      </c>
      <c r="E31" s="32">
        <f>IF(D31=$D$30,IF($A$31-$B$20-$C$30-$D$30&gt;$E$30,$E$30,$A$30-$B$30-$C$30-$D$30),0)</f>
        <v>0</v>
      </c>
      <c r="F31" s="32">
        <f>IF(E31=$E$30,IF($A$31-$B$30-$C$30-$D$30-$E$30&gt;F30,F30,$A$31-$B$30-$C$30-$D$30-$E$30),0)</f>
        <v>0</v>
      </c>
      <c r="G31" s="32">
        <f>IF(F31=$F$30,IF($A$31-$B$30-$C$30-$D$30-$E$30-$F$30&gt;G30,G30,$A$31-$B$30-$C$30-$D$30-$E$30-$F$30),0)</f>
        <v>0</v>
      </c>
      <c r="H31" s="25">
        <f>A31-(SUM(B31:G31))</f>
        <v>0</v>
      </c>
      <c r="I31" s="30">
        <f>$I$30*B31</f>
        <v>892.5</v>
      </c>
      <c r="J31" s="30">
        <f>$J$30*C31</f>
        <v>4098.75</v>
      </c>
      <c r="K31" s="30">
        <f>$K$30*D31</f>
        <v>7188.0304416638282</v>
      </c>
      <c r="L31" s="30">
        <f>$L$30*E31</f>
        <v>0</v>
      </c>
      <c r="M31" s="30">
        <f>$M$30*F31</f>
        <v>0</v>
      </c>
      <c r="N31" s="30">
        <f>$N$30*G31</f>
        <v>0</v>
      </c>
      <c r="O31" s="30">
        <f>$O$30*H31</f>
        <v>0</v>
      </c>
      <c r="P31" s="30">
        <f>SUM(I31:O31)</f>
        <v>12179.280441663828</v>
      </c>
      <c r="R31" s="79"/>
      <c r="S31" s="84"/>
      <c r="T31" s="86"/>
      <c r="U31" s="85"/>
      <c r="V31" s="86"/>
      <c r="W31" s="87"/>
    </row>
    <row r="33" spans="1:20" x14ac:dyDescent="0.2">
      <c r="A33" s="66" t="s">
        <v>136</v>
      </c>
      <c r="B33" s="57">
        <v>7582</v>
      </c>
      <c r="C33" s="57">
        <v>10394</v>
      </c>
      <c r="D33" s="57">
        <v>10395</v>
      </c>
      <c r="E33" s="57">
        <v>11013</v>
      </c>
      <c r="F33" s="57">
        <v>10390</v>
      </c>
      <c r="G33" s="57">
        <v>204476</v>
      </c>
      <c r="H33" s="57">
        <v>50850</v>
      </c>
      <c r="I33" s="57">
        <v>203400</v>
      </c>
      <c r="J33" s="66" t="s">
        <v>150</v>
      </c>
      <c r="K33" s="24">
        <v>0.01</v>
      </c>
      <c r="L33" s="24">
        <v>0.02</v>
      </c>
      <c r="M33" s="24">
        <v>0.04</v>
      </c>
      <c r="N33" s="24">
        <v>0.06</v>
      </c>
      <c r="O33" s="24">
        <v>0.08</v>
      </c>
      <c r="P33" s="24">
        <v>9.2999999999999999E-2</v>
      </c>
      <c r="Q33" s="24">
        <v>0.10299999999999999</v>
      </c>
      <c r="R33" s="24">
        <v>0.113</v>
      </c>
      <c r="S33" s="24">
        <v>0.123</v>
      </c>
      <c r="T33" s="23" t="s">
        <v>1</v>
      </c>
    </row>
    <row r="34" spans="1:20" x14ac:dyDescent="0.2">
      <c r="A34" s="31">
        <f>C51</f>
        <v>73167.166225639812</v>
      </c>
      <c r="B34" s="30">
        <f>IF(A34&lt;$B$33,A34,$B$33)</f>
        <v>7582</v>
      </c>
      <c r="C34" s="25">
        <f>IF(B34=$B$33,IF(A34-$B$33&gt;$C$33,$C$33,A34-$B$33),0)</f>
        <v>10394</v>
      </c>
      <c r="D34" s="25">
        <f>IF(C34=$C$33,IF(A34-$B$33-$C$33&gt;$D$33,$D$33,A34-$B$33-$C$33),0)</f>
        <v>10395</v>
      </c>
      <c r="E34" s="78">
        <f>IF(D34=$D$33,IF($A$34-$B$33-$C$33-$D$33&gt;$E$33,$E$33,$A$34-$B$33-$C$33-$D$33),0)</f>
        <v>11013</v>
      </c>
      <c r="F34" s="32">
        <f>IF(E34=$E$33,IF($A$34-$B$33-$C$33-$D$33-$E$33&gt;F33,F33,$A$34-$B$33-$C$33-$D$33-$E$33),0)</f>
        <v>10390</v>
      </c>
      <c r="G34" s="78">
        <f>IF(F34=$F$33,IF($A$34-$B$33-$C$33-$D$33-$E$33-$F$33&gt;G33,G33,$A$34-$B$33-$C$33-$D$33-$E$33-$F$33),0)</f>
        <v>23393.166225639812</v>
      </c>
      <c r="H34" s="32">
        <f>IF(G34=$G$33,IF($A$34-$B$33-$C$33-$D$33-$E$33-$F$33-$G$33&gt;H33,H33,$A$34-$B$33-$C$33-$D$33-$E$33-$F$33-$G$33),0)</f>
        <v>0</v>
      </c>
      <c r="I34" s="32">
        <f>IF(H34=$G$33,IF($A$34-$B$33-$C$33-$D$33-$E$33-$F$33-$G$33-$H$33&gt;I33,I33,$A$34-$B$33-$C$33-$D$33-$E$33-$F$33-$G$33-$H$33),0)</f>
        <v>0</v>
      </c>
      <c r="J34" s="31">
        <f>A34-(SUM(B34:I34))</f>
        <v>0</v>
      </c>
      <c r="K34" s="30">
        <f t="shared" ref="K34:S34" si="2">B34*K33</f>
        <v>75.820000000000007</v>
      </c>
      <c r="L34" s="30">
        <f t="shared" si="2"/>
        <v>207.88</v>
      </c>
      <c r="M34" s="30">
        <f t="shared" si="2"/>
        <v>415.8</v>
      </c>
      <c r="N34" s="30">
        <f t="shared" si="2"/>
        <v>660.78</v>
      </c>
      <c r="O34" s="30">
        <f t="shared" si="2"/>
        <v>831.2</v>
      </c>
      <c r="P34" s="30">
        <f t="shared" si="2"/>
        <v>2175.5644589845024</v>
      </c>
      <c r="Q34" s="30">
        <f t="shared" si="2"/>
        <v>0</v>
      </c>
      <c r="R34" s="30">
        <f t="shared" si="2"/>
        <v>0</v>
      </c>
      <c r="S34" s="30">
        <f t="shared" si="2"/>
        <v>0</v>
      </c>
      <c r="T34" s="30">
        <f>SUM(K34:S34)</f>
        <v>4367.0444589845029</v>
      </c>
    </row>
    <row r="36" spans="1:20" x14ac:dyDescent="0.2">
      <c r="A36" s="68" t="s">
        <v>137</v>
      </c>
    </row>
    <row r="37" spans="1:20" x14ac:dyDescent="0.2">
      <c r="A37" s="33" t="s">
        <v>8</v>
      </c>
      <c r="E37" s="57"/>
    </row>
    <row r="38" spans="1:20" x14ac:dyDescent="0.2">
      <c r="B38" s="33" t="s">
        <v>3</v>
      </c>
      <c r="C38" s="33" t="s">
        <v>4</v>
      </c>
      <c r="E38" s="57"/>
    </row>
    <row r="39" spans="1:20" x14ac:dyDescent="0.2">
      <c r="A39" s="33" t="s">
        <v>7</v>
      </c>
      <c r="B39" s="22">
        <f>'Home Buyer Input - External'!$B$2</f>
        <v>100000</v>
      </c>
      <c r="C39" s="22">
        <f>'Home Buyer Input - External'!$B$2</f>
        <v>100000</v>
      </c>
      <c r="E39" s="57"/>
      <c r="G39" s="33" t="s">
        <v>14</v>
      </c>
    </row>
    <row r="40" spans="1:20" x14ac:dyDescent="0.2">
      <c r="A40" s="33" t="s">
        <v>20</v>
      </c>
      <c r="B40" s="22">
        <f>'Home Buyer Input - External'!$B$5</f>
        <v>5000</v>
      </c>
      <c r="C40" s="22">
        <f>'Home Buyer Input - External'!$B$5</f>
        <v>5000</v>
      </c>
      <c r="E40" s="57"/>
      <c r="I40" s="33" t="s">
        <v>23</v>
      </c>
      <c r="J40" s="33" t="s">
        <v>4</v>
      </c>
    </row>
    <row r="41" spans="1:20" x14ac:dyDescent="0.2">
      <c r="A41" s="33" t="s">
        <v>5</v>
      </c>
      <c r="B41" s="38">
        <f>'Home Buyer Input - External'!$B$9</f>
        <v>0</v>
      </c>
      <c r="C41" s="38">
        <f>'Home Buyer Input - External'!$B$9</f>
        <v>0</v>
      </c>
      <c r="E41" s="57"/>
      <c r="G41" s="34" t="s">
        <v>9</v>
      </c>
      <c r="I41" s="103">
        <f>'Home Buyer Input - External'!$B$11</f>
        <v>5000</v>
      </c>
      <c r="J41" s="103">
        <f>I41</f>
        <v>5000</v>
      </c>
    </row>
    <row r="42" spans="1:20" x14ac:dyDescent="0.2">
      <c r="A42" s="33" t="s">
        <v>6</v>
      </c>
      <c r="B42" s="38">
        <f>'Home Buyer Input - External'!$B$10</f>
        <v>0</v>
      </c>
      <c r="C42" s="38">
        <f>'Home Buyer Input - External'!$B$10</f>
        <v>0</v>
      </c>
      <c r="E42" s="57"/>
      <c r="G42" s="34" t="s">
        <v>10</v>
      </c>
      <c r="J42" s="22">
        <f>I42</f>
        <v>0</v>
      </c>
    </row>
    <row r="43" spans="1:20" x14ac:dyDescent="0.2">
      <c r="A43" s="33" t="s">
        <v>83</v>
      </c>
      <c r="B43" s="22">
        <f>B39-B40-B41-B42</f>
        <v>95000</v>
      </c>
      <c r="C43" s="22">
        <f>C39-C40-C41-C42</f>
        <v>95000</v>
      </c>
      <c r="E43" s="57"/>
      <c r="G43" s="34" t="s">
        <v>11</v>
      </c>
      <c r="I43" s="39">
        <f>12*AVERAGE('MIC Home 1'!M8:'MIC Home 1'!M134)</f>
        <v>16730.833774360188</v>
      </c>
      <c r="J43" s="56">
        <f>I43</f>
        <v>16730.833774360188</v>
      </c>
    </row>
    <row r="44" spans="1:20" ht="54.75" customHeight="1" x14ac:dyDescent="0.2">
      <c r="E44" s="57"/>
      <c r="G44" s="35" t="s">
        <v>12</v>
      </c>
      <c r="I44" s="39">
        <f>T34</f>
        <v>4367.0444589845029</v>
      </c>
    </row>
    <row r="45" spans="1:20" x14ac:dyDescent="0.2">
      <c r="A45" s="34" t="s">
        <v>13</v>
      </c>
      <c r="B45" s="42">
        <f>'Home Buyer Input - External'!$H$5*6100</f>
        <v>12200</v>
      </c>
      <c r="C45" s="22">
        <f>'Home Buyer Input - External'!$H$5*3769</f>
        <v>7538</v>
      </c>
      <c r="G45" s="68" t="s">
        <v>161</v>
      </c>
      <c r="I45" s="39">
        <f>('MIC Home 3'!$C$11*'Home Buyer Input - External'!$E$3)</f>
        <v>0</v>
      </c>
      <c r="J45" s="39">
        <f>I45</f>
        <v>0</v>
      </c>
    </row>
    <row r="46" spans="1:20" x14ac:dyDescent="0.2">
      <c r="A46" s="34" t="s">
        <v>14</v>
      </c>
      <c r="B46" s="39">
        <f>I46</f>
        <v>26097.878233344691</v>
      </c>
      <c r="C46" s="39">
        <f>J46</f>
        <v>21730.833774360188</v>
      </c>
      <c r="G46" s="34" t="s">
        <v>17</v>
      </c>
      <c r="I46" s="39">
        <f>SUM(I41:I45)</f>
        <v>26097.878233344691</v>
      </c>
      <c r="J46" s="39">
        <f>SUM(J41:J45)</f>
        <v>21730.833774360188</v>
      </c>
    </row>
    <row r="47" spans="1:20" x14ac:dyDescent="0.2">
      <c r="A47" s="34" t="s">
        <v>16</v>
      </c>
      <c r="B47" s="39">
        <f>IF($B$46&gt;$B$45, $B46, $B$45)</f>
        <v>26097.878233344691</v>
      </c>
      <c r="C47" s="39">
        <f>IF($C$46&gt;$C$45, $C46, $C$45)</f>
        <v>21730.833774360188</v>
      </c>
    </row>
    <row r="48" spans="1:20" x14ac:dyDescent="0.2">
      <c r="A48" s="34"/>
    </row>
    <row r="49" spans="1:3" x14ac:dyDescent="0.2">
      <c r="A49" s="34" t="s">
        <v>15</v>
      </c>
      <c r="B49" s="22">
        <f>SUM('Home Buyer Input - External'!$B$3*3900, 'Home Buyer Input - External'!$B$4*3900, 3900)</f>
        <v>3900</v>
      </c>
      <c r="C49" s="22">
        <f>SUM('Home Buyer Input - External'!$B$3*315, 'Home Buyer Input - External'!$B$4*315, 102)</f>
        <v>102</v>
      </c>
    </row>
    <row r="50" spans="1:3" x14ac:dyDescent="0.2">
      <c r="A50" s="34"/>
    </row>
    <row r="51" spans="1:3" x14ac:dyDescent="0.2">
      <c r="A51" s="34" t="s">
        <v>19</v>
      </c>
      <c r="B51" s="39">
        <f>SUM(B43, -B47,-B49)</f>
        <v>65002.121766655313</v>
      </c>
      <c r="C51" s="39">
        <f>SUM(C43,-C47,-C49)</f>
        <v>73167.166225639812</v>
      </c>
    </row>
    <row r="52" spans="1:3" x14ac:dyDescent="0.2">
      <c r="A52" s="34"/>
    </row>
    <row r="53" spans="1:3" x14ac:dyDescent="0.2">
      <c r="A53" s="40" t="s">
        <v>25</v>
      </c>
      <c r="B53" s="39">
        <f>P31</f>
        <v>12179.280441663828</v>
      </c>
      <c r="C53" s="39">
        <f>T34</f>
        <v>4367.0444589845029</v>
      </c>
    </row>
    <row r="54" spans="1:3" x14ac:dyDescent="0.2">
      <c r="A54" s="34" t="s">
        <v>24</v>
      </c>
      <c r="B54" s="22">
        <f>'Home Buyer Input - External'!$B$3*1000</f>
        <v>0</v>
      </c>
    </row>
    <row r="55" spans="1:3" x14ac:dyDescent="0.2">
      <c r="A55" s="34" t="s">
        <v>26</v>
      </c>
      <c r="B55" s="39">
        <f>B53-B54</f>
        <v>12179.280441663828</v>
      </c>
      <c r="C55" s="39">
        <f>C53</f>
        <v>4367.0444589845029</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opLeftCell="A30" workbookViewId="0">
      <selection activeCell="C49" sqref="C49"/>
    </sheetView>
  </sheetViews>
  <sheetFormatPr defaultColWidth="12.42578125" defaultRowHeight="12.75" x14ac:dyDescent="0.2"/>
  <cols>
    <col min="1" max="1" width="32.42578125" style="22" customWidth="1"/>
    <col min="2" max="6" width="12.42578125" style="22"/>
    <col min="7" max="7" width="16.5703125" style="22" customWidth="1"/>
    <col min="8" max="8" width="12.42578125" style="22"/>
    <col min="9" max="9" width="14.140625" style="22" customWidth="1"/>
    <col min="10" max="10" width="14" style="22" customWidth="1"/>
    <col min="11" max="16384" width="12.42578125" style="22"/>
  </cols>
  <sheetData>
    <row r="1" spans="1:23" ht="24.75" customHeight="1" x14ac:dyDescent="0.2">
      <c r="A1" s="66" t="s">
        <v>131</v>
      </c>
      <c r="B1" s="26">
        <v>17850</v>
      </c>
      <c r="C1" s="27">
        <v>54650</v>
      </c>
      <c r="D1" s="27">
        <v>73900</v>
      </c>
      <c r="E1" s="23">
        <v>76650</v>
      </c>
      <c r="F1" s="23">
        <v>175300</v>
      </c>
      <c r="G1" s="23">
        <v>51650</v>
      </c>
      <c r="H1" s="29" t="s">
        <v>2</v>
      </c>
      <c r="I1" s="24">
        <v>0.1</v>
      </c>
      <c r="J1" s="24">
        <v>0.15</v>
      </c>
      <c r="K1" s="24">
        <v>0.25</v>
      </c>
      <c r="L1" s="24">
        <v>0.28000000000000003</v>
      </c>
      <c r="M1" s="24">
        <v>0.33</v>
      </c>
      <c r="N1" s="24">
        <v>0.35</v>
      </c>
      <c r="O1" s="24">
        <v>0.39600000000000002</v>
      </c>
      <c r="P1" s="23" t="s">
        <v>1</v>
      </c>
    </row>
    <row r="2" spans="1:23" ht="27.75" customHeight="1" x14ac:dyDescent="0.2">
      <c r="A2" s="31">
        <f>$B$22</f>
        <v>63441.969554928219</v>
      </c>
      <c r="B2" s="25">
        <f>IF($A$2&lt;$B$1,A2,$B$1)</f>
        <v>17850</v>
      </c>
      <c r="C2" s="30">
        <f>IF($B$2=$B$1,IF($A$2-$B$1&gt;$C$1,$C$1,A2-$B$1),0)</f>
        <v>45591.969554928219</v>
      </c>
      <c r="D2" s="25">
        <f>IF($C$2=$C$1,IF(A2-$B$1-$C$1&gt;$D$1,$D$1,$A$2-$B$1-$C$1),0)</f>
        <v>0</v>
      </c>
      <c r="E2" s="32">
        <f>IF($D$2=$D$1,IF($A$2-$B$1-$C$1-$D$1&gt;$E$1,$E$1,$A$2-$B$1-$C$1-$D$1),0)</f>
        <v>0</v>
      </c>
      <c r="F2" s="32">
        <f>IF($E$2=$E$1,IF($A$2-$B$1-$C$1-$D$1-$E$1&gt;$F$1,$F$1,$A$2-$B$1-$C$1-$D$1-$E$1),0)</f>
        <v>0</v>
      </c>
      <c r="G2" s="32">
        <f>IF($F$2=$F$1,IF($A$2-$B$1-$C$1-$D$1-$E$1-$F$1&gt;G1,G1,$A$2-$B$1-$C$1-$D$1-$E$1-$F$1),0)</f>
        <v>0</v>
      </c>
      <c r="H2" s="31">
        <f>$A$2-(SUM($B$2:$G$2))</f>
        <v>0</v>
      </c>
      <c r="I2" s="30">
        <f>$I$1*$B$2</f>
        <v>1785</v>
      </c>
      <c r="J2" s="30">
        <f>$J$1*$C$2</f>
        <v>6838.7954332392328</v>
      </c>
      <c r="K2" s="30">
        <f>$K$1*$D$2</f>
        <v>0</v>
      </c>
      <c r="L2" s="30">
        <f>$L$1*$E$2</f>
        <v>0</v>
      </c>
      <c r="M2" s="30">
        <f>$M$1*$F$2</f>
        <v>0</v>
      </c>
      <c r="N2" s="30">
        <f>$N$1*$G$2</f>
        <v>0</v>
      </c>
      <c r="O2" s="30">
        <f>$O$1*$H$2</f>
        <v>0</v>
      </c>
      <c r="P2" s="30">
        <f>SUM($I$2:$O$2)</f>
        <v>8623.7954332392328</v>
      </c>
    </row>
    <row r="4" spans="1:23" x14ac:dyDescent="0.2">
      <c r="A4" s="66" t="s">
        <v>132</v>
      </c>
      <c r="B4" s="26">
        <v>15164</v>
      </c>
      <c r="C4" s="22">
        <v>20788</v>
      </c>
      <c r="D4" s="22">
        <v>20798</v>
      </c>
      <c r="E4" s="22">
        <v>22026</v>
      </c>
      <c r="F4" s="22">
        <v>20780</v>
      </c>
      <c r="G4" s="22">
        <v>408952</v>
      </c>
      <c r="H4" s="22">
        <v>101700</v>
      </c>
      <c r="I4" s="22">
        <v>406800</v>
      </c>
      <c r="J4" s="66" t="s">
        <v>149</v>
      </c>
      <c r="K4" s="24">
        <v>0.01</v>
      </c>
      <c r="L4" s="24">
        <v>0.02</v>
      </c>
      <c r="M4" s="24">
        <v>0.04</v>
      </c>
      <c r="N4" s="24">
        <v>0.06</v>
      </c>
      <c r="O4" s="24">
        <v>0.08</v>
      </c>
      <c r="P4" s="24">
        <v>9.2999999999999999E-2</v>
      </c>
      <c r="Q4" s="24">
        <v>0.10299999999999999</v>
      </c>
      <c r="R4" s="24">
        <v>0.113</v>
      </c>
      <c r="S4" s="24">
        <v>0.123</v>
      </c>
      <c r="T4" s="23" t="s">
        <v>1</v>
      </c>
    </row>
    <row r="5" spans="1:23" x14ac:dyDescent="0.2">
      <c r="A5" s="31">
        <f>C22</f>
        <v>73547.116547795973</v>
      </c>
      <c r="B5" s="25">
        <f>IF(A5&lt;$B$4,A5,$B$4)</f>
        <v>15164</v>
      </c>
      <c r="C5" s="25">
        <f>IF(B5=$B$4,IF(A5-$B$4&gt;$C$4,$C$4,A5-$B$4),0)</f>
        <v>20788</v>
      </c>
      <c r="D5" s="25">
        <f>IF(C5=$C$4,IF(A5-$B$4-$C$4&gt;$D$4,$D$4,A5-$B$4-$C$4),0)</f>
        <v>20798</v>
      </c>
      <c r="E5" s="78">
        <f>IF(D5=$D$4,IF($A$5-$B$4-$C$4-$D$4&gt;$E$4,$E$4,$A$5-$B$4-$C$4-$D$4),0)</f>
        <v>16797.116547795973</v>
      </c>
      <c r="F5" s="32">
        <f>IF(E5=$E$4,IF($A$5-$B$4-$C$4-$D$4-$E$4&gt;F4,F4,$A$5-$B$4-$C$4-$D$4-$E$4),0)</f>
        <v>0</v>
      </c>
      <c r="G5" s="32">
        <f>IF(F5=$F$4,IF($A$5-$B$4-$C$4-$D$4-$E$4-$F$4&gt;G4,G4,$A$5-$B$4-$C$4-$D$4-$E$4-$F$4),0)</f>
        <v>0</v>
      </c>
      <c r="H5" s="32">
        <f>IF(G5=$G$4,IF($A$5-$B$4-$C$4-$D$4-$E$4-$F$4-$G$4&gt;H4,H4,$A$5-$B$4-$C$4-$D$4-$E$4-$F$4-$G$4),0)</f>
        <v>0</v>
      </c>
      <c r="I5" s="32">
        <f>IF(H5=$G$4,IF($A$5-$B$4-$C$4-$D$4-$E$4-$F$4-$G$4-$H$4&gt;I4,I4,$A$5-$B$4-$C$4-$D$4-$E$4-$F$4-$G$4-$H$4),0)</f>
        <v>0</v>
      </c>
      <c r="J5" s="31">
        <f>A5-(SUM(B5:I5))</f>
        <v>0</v>
      </c>
      <c r="K5" s="30">
        <f t="shared" ref="K5:S5" si="0">B5*K4</f>
        <v>151.64000000000001</v>
      </c>
      <c r="L5" s="30">
        <f t="shared" si="0"/>
        <v>415.76</v>
      </c>
      <c r="M5" s="30">
        <f t="shared" si="0"/>
        <v>831.92000000000007</v>
      </c>
      <c r="N5" s="30">
        <f t="shared" si="0"/>
        <v>1007.8269928677583</v>
      </c>
      <c r="O5" s="30">
        <f t="shared" si="0"/>
        <v>0</v>
      </c>
      <c r="P5" s="30">
        <f t="shared" si="0"/>
        <v>0</v>
      </c>
      <c r="Q5" s="30">
        <f t="shared" si="0"/>
        <v>0</v>
      </c>
      <c r="R5" s="30">
        <f t="shared" si="0"/>
        <v>0</v>
      </c>
      <c r="S5" s="30">
        <f t="shared" si="0"/>
        <v>0</v>
      </c>
      <c r="T5" s="30">
        <f>SUM(K5:S5)</f>
        <v>2407.1469928677584</v>
      </c>
    </row>
    <row r="7" spans="1:23" ht="18" x14ac:dyDescent="0.25">
      <c r="A7" s="69" t="s">
        <v>133</v>
      </c>
      <c r="R7" s="79"/>
      <c r="S7" s="80"/>
      <c r="T7" s="79"/>
      <c r="U7" s="79"/>
      <c r="V7" s="79"/>
      <c r="W7" s="79"/>
    </row>
    <row r="8" spans="1:23" ht="15" x14ac:dyDescent="0.2">
      <c r="A8" s="33" t="s">
        <v>8</v>
      </c>
      <c r="R8" s="79"/>
      <c r="S8" s="81"/>
      <c r="T8" s="82"/>
      <c r="U8" s="79"/>
      <c r="V8" s="79"/>
      <c r="W8" s="79"/>
    </row>
    <row r="9" spans="1:23" x14ac:dyDescent="0.2">
      <c r="B9" s="33" t="s">
        <v>3</v>
      </c>
      <c r="C9" s="33" t="s">
        <v>4</v>
      </c>
      <c r="R9" s="79"/>
      <c r="S9" s="83"/>
      <c r="T9" s="83"/>
      <c r="U9" s="83"/>
      <c r="V9" s="83"/>
      <c r="W9" s="83"/>
    </row>
    <row r="10" spans="1:23" ht="12.75" customHeight="1" x14ac:dyDescent="0.2">
      <c r="A10" s="33" t="s">
        <v>7</v>
      </c>
      <c r="B10" s="22">
        <f>'Home Buyer Input - External'!$B$2</f>
        <v>100000</v>
      </c>
      <c r="C10" s="22">
        <f>'Home Buyer Input - External'!$B$2</f>
        <v>100000</v>
      </c>
      <c r="G10" s="33" t="s">
        <v>14</v>
      </c>
      <c r="R10" s="79"/>
      <c r="S10" s="83"/>
      <c r="T10" s="83"/>
      <c r="U10" s="83"/>
      <c r="V10" s="83"/>
      <c r="W10" s="83"/>
    </row>
    <row r="11" spans="1:23" x14ac:dyDescent="0.2">
      <c r="A11" s="33" t="s">
        <v>20</v>
      </c>
      <c r="B11" s="22">
        <f>'Home Buyer Input - External'!$B$5</f>
        <v>5000</v>
      </c>
      <c r="C11" s="22">
        <f>'Home Buyer Input - External'!$B$5</f>
        <v>5000</v>
      </c>
      <c r="I11" s="33" t="s">
        <v>23</v>
      </c>
      <c r="J11" s="33" t="s">
        <v>4</v>
      </c>
      <c r="R11" s="79"/>
      <c r="S11" s="84"/>
      <c r="T11" s="84"/>
      <c r="U11" s="85"/>
      <c r="V11" s="86"/>
      <c r="W11" s="87"/>
    </row>
    <row r="12" spans="1:23" x14ac:dyDescent="0.2">
      <c r="A12" s="33" t="s">
        <v>5</v>
      </c>
      <c r="B12" s="38">
        <f>'Home Buyer Input - External'!$B$9</f>
        <v>0</v>
      </c>
      <c r="C12" s="38">
        <f>'Home Buyer Input - External'!$B$9</f>
        <v>0</v>
      </c>
      <c r="G12" s="34" t="s">
        <v>9</v>
      </c>
      <c r="I12" s="103">
        <f>'Home Buyer Input - External'!$B$11</f>
        <v>5000</v>
      </c>
      <c r="J12" s="103">
        <f>I12</f>
        <v>5000</v>
      </c>
      <c r="R12" s="79"/>
      <c r="S12" s="84"/>
      <c r="T12" s="84"/>
      <c r="U12" s="85"/>
      <c r="V12" s="86"/>
      <c r="W12" s="87"/>
    </row>
    <row r="13" spans="1:23" x14ac:dyDescent="0.2">
      <c r="A13" s="33" t="s">
        <v>6</v>
      </c>
      <c r="B13" s="38">
        <f>'Home Buyer Input - External'!$B$10</f>
        <v>0</v>
      </c>
      <c r="C13" s="38">
        <f>'Home Buyer Input - External'!$B$10</f>
        <v>0</v>
      </c>
      <c r="G13" s="34" t="s">
        <v>10</v>
      </c>
      <c r="I13" s="22">
        <f>'Home Buyer Input - External'!$E20*(VLOOKUP('Home Buyer Input - External'!$C20,'2013 Tax Rates - Federal_State'!$H$16:$J$33,3))</f>
        <v>4168.2375000000002</v>
      </c>
      <c r="J13" s="22">
        <f>I13</f>
        <v>4168.2375000000002</v>
      </c>
      <c r="R13" s="79"/>
      <c r="S13" s="84"/>
      <c r="T13" s="84"/>
      <c r="U13" s="85"/>
      <c r="V13" s="86"/>
      <c r="W13" s="87"/>
    </row>
    <row r="14" spans="1:23" x14ac:dyDescent="0.2">
      <c r="A14" s="33" t="s">
        <v>83</v>
      </c>
      <c r="B14" s="22">
        <f>B10-B11-B12-B13</f>
        <v>95000</v>
      </c>
      <c r="C14" s="22">
        <f>C10-C11-C12-C13</f>
        <v>95000</v>
      </c>
      <c r="G14" s="34" t="s">
        <v>11</v>
      </c>
      <c r="I14" s="39">
        <f>12*AVERAGE('MIC Home 4'!M8:'MIC Home 4'!M134)</f>
        <v>12182.645952204024</v>
      </c>
      <c r="J14" s="56">
        <f>I14</f>
        <v>12182.645952204024</v>
      </c>
      <c r="R14" s="79"/>
      <c r="S14" s="84"/>
      <c r="T14" s="84"/>
      <c r="U14" s="85"/>
      <c r="V14" s="86"/>
      <c r="W14" s="87"/>
    </row>
    <row r="15" spans="1:23" ht="49.5" customHeight="1" x14ac:dyDescent="0.2">
      <c r="G15" s="35" t="s">
        <v>12</v>
      </c>
      <c r="I15" s="39">
        <f>T5</f>
        <v>2407.1469928677584</v>
      </c>
      <c r="R15" s="79"/>
      <c r="S15" s="84"/>
      <c r="T15" s="84"/>
      <c r="U15" s="85"/>
      <c r="V15" s="86"/>
      <c r="W15" s="87"/>
    </row>
    <row r="16" spans="1:23" x14ac:dyDescent="0.2">
      <c r="A16" s="34" t="s">
        <v>13</v>
      </c>
      <c r="B16" s="42">
        <f>'Home Buyer Input - External'!$H$5*6100</f>
        <v>12200</v>
      </c>
      <c r="C16" s="22">
        <f>'Home Buyer Input - External'!$H$5*3769</f>
        <v>7538</v>
      </c>
      <c r="G16" s="68" t="s">
        <v>161</v>
      </c>
      <c r="I16" s="39">
        <f>('MIC Home 4'!$C$11*'Home Buyer Input - External'!$E$3)</f>
        <v>0</v>
      </c>
      <c r="J16" s="39">
        <f>I16</f>
        <v>0</v>
      </c>
      <c r="R16" s="79"/>
      <c r="S16" s="84"/>
      <c r="T16" s="84"/>
      <c r="U16" s="85"/>
      <c r="V16" s="86"/>
      <c r="W16" s="87"/>
    </row>
    <row r="17" spans="1:23" x14ac:dyDescent="0.2">
      <c r="A17" s="34" t="s">
        <v>14</v>
      </c>
      <c r="B17" s="39">
        <f>I17</f>
        <v>23758.030445071781</v>
      </c>
      <c r="C17" s="39">
        <f>J17</f>
        <v>21350.883452204023</v>
      </c>
      <c r="G17" s="34" t="s">
        <v>17</v>
      </c>
      <c r="I17" s="39">
        <f>SUM(I12:I16)</f>
        <v>23758.030445071781</v>
      </c>
      <c r="J17" s="39">
        <f>SUM(J12:J16)</f>
        <v>21350.883452204023</v>
      </c>
      <c r="R17" s="79"/>
      <c r="S17" s="84"/>
      <c r="T17" s="84"/>
      <c r="U17" s="85"/>
      <c r="V17" s="86"/>
      <c r="W17" s="87"/>
    </row>
    <row r="18" spans="1:23" x14ac:dyDescent="0.2">
      <c r="A18" s="34" t="s">
        <v>16</v>
      </c>
      <c r="B18" s="39">
        <f>IF($B$17&gt;$B$16, $B17, $B$16)</f>
        <v>23758.030445071781</v>
      </c>
      <c r="C18" s="39">
        <f>IF($C$17&gt;$C$16, $C17, $C$16)</f>
        <v>21350.883452204023</v>
      </c>
      <c r="R18" s="79"/>
      <c r="S18" s="84"/>
      <c r="T18" s="84"/>
      <c r="U18" s="85"/>
      <c r="V18" s="86"/>
      <c r="W18" s="87"/>
    </row>
    <row r="19" spans="1:23" x14ac:dyDescent="0.2">
      <c r="A19" s="34"/>
      <c r="R19" s="79"/>
      <c r="S19" s="84"/>
      <c r="T19" s="86"/>
      <c r="U19" s="85"/>
      <c r="V19" s="86"/>
      <c r="W19" s="87"/>
    </row>
    <row r="20" spans="1:23" ht="19.5" x14ac:dyDescent="0.3">
      <c r="A20" s="34" t="s">
        <v>15</v>
      </c>
      <c r="B20" s="22">
        <f>SUM('Home Buyer Input - External'!$B$3*3900, 'Home Buyer Input - External'!$B$4*3900, 3900*2)</f>
        <v>7800</v>
      </c>
      <c r="C20" s="22">
        <f>SUM('Home Buyer Input - External'!$B$3*315, 'Home Buyer Input - External'!$B$4*315, 102)</f>
        <v>102</v>
      </c>
      <c r="E20" s="70" t="s">
        <v>151</v>
      </c>
      <c r="R20" s="79"/>
      <c r="S20" s="81"/>
      <c r="T20" s="82"/>
      <c r="U20" s="79"/>
      <c r="V20" s="79"/>
      <c r="W20" s="79"/>
    </row>
    <row r="21" spans="1:23" x14ac:dyDescent="0.2">
      <c r="A21" s="34"/>
      <c r="E21" s="39">
        <f>IF('Home Buyer Input - External'!H5&gt;1, B10-B26-C26, B10-B55-C55)</f>
        <v>88969.05757389302</v>
      </c>
      <c r="F21" s="57"/>
      <c r="R21" s="79"/>
      <c r="S21" s="83"/>
      <c r="T21" s="83"/>
      <c r="U21" s="83"/>
      <c r="V21" s="83"/>
      <c r="W21" s="83"/>
    </row>
    <row r="22" spans="1:23" ht="12.75" customHeight="1" x14ac:dyDescent="0.2">
      <c r="A22" s="34" t="s">
        <v>19</v>
      </c>
      <c r="B22" s="39">
        <f>SUM(B14, -B18,-B20)</f>
        <v>63441.969554928219</v>
      </c>
      <c r="C22" s="39">
        <f>SUM(C14,-C18,-C20)</f>
        <v>73547.116547795973</v>
      </c>
      <c r="F22" s="57"/>
      <c r="R22" s="79"/>
      <c r="S22" s="83"/>
      <c r="T22" s="83"/>
      <c r="U22" s="83"/>
      <c r="V22" s="83"/>
      <c r="W22" s="83"/>
    </row>
    <row r="23" spans="1:23" x14ac:dyDescent="0.2">
      <c r="A23" s="34"/>
      <c r="F23" s="57"/>
      <c r="R23" s="79"/>
      <c r="S23" s="84"/>
      <c r="T23" s="84"/>
      <c r="U23" s="85"/>
      <c r="V23" s="86"/>
      <c r="W23" s="87"/>
    </row>
    <row r="24" spans="1:23" ht="27" customHeight="1" x14ac:dyDescent="0.2">
      <c r="A24" s="40" t="s">
        <v>25</v>
      </c>
      <c r="B24" s="39">
        <f>P2</f>
        <v>8623.7954332392328</v>
      </c>
      <c r="C24" s="39">
        <f>T5</f>
        <v>2407.1469928677584</v>
      </c>
      <c r="F24" s="57"/>
      <c r="R24" s="79"/>
      <c r="S24" s="84"/>
      <c r="T24" s="84"/>
      <c r="U24" s="85"/>
      <c r="V24" s="86"/>
      <c r="W24" s="87"/>
    </row>
    <row r="25" spans="1:23" x14ac:dyDescent="0.2">
      <c r="A25" s="34" t="s">
        <v>24</v>
      </c>
      <c r="B25" s="22">
        <f>'Home Buyer Input - External'!$B$3*1000</f>
        <v>0</v>
      </c>
      <c r="F25" s="57"/>
      <c r="R25" s="79"/>
      <c r="S25" s="84"/>
      <c r="T25" s="84"/>
      <c r="U25" s="85"/>
      <c r="V25" s="86"/>
      <c r="W25" s="87"/>
    </row>
    <row r="26" spans="1:23" x14ac:dyDescent="0.2">
      <c r="A26" s="34" t="s">
        <v>26</v>
      </c>
      <c r="B26" s="39">
        <f>B24-B25</f>
        <v>8623.7954332392328</v>
      </c>
      <c r="C26" s="39">
        <f>C24</f>
        <v>2407.1469928677584</v>
      </c>
      <c r="F26" s="57"/>
      <c r="R26" s="79"/>
      <c r="S26" s="84"/>
      <c r="T26" s="84"/>
      <c r="U26" s="85"/>
      <c r="V26" s="86"/>
      <c r="W26" s="87"/>
    </row>
    <row r="27" spans="1:23" x14ac:dyDescent="0.2">
      <c r="F27" s="50"/>
      <c r="R27" s="79"/>
      <c r="S27" s="84"/>
      <c r="T27" s="84"/>
      <c r="U27" s="85"/>
      <c r="V27" s="86"/>
      <c r="W27" s="87"/>
    </row>
    <row r="28" spans="1:23" x14ac:dyDescent="0.2">
      <c r="R28" s="79"/>
      <c r="S28" s="84"/>
      <c r="T28" s="84"/>
      <c r="U28" s="85"/>
      <c r="V28" s="86"/>
      <c r="W28" s="87"/>
    </row>
    <row r="29" spans="1:23" ht="19.5" x14ac:dyDescent="0.3">
      <c r="A29" s="70" t="s">
        <v>134</v>
      </c>
      <c r="R29" s="79"/>
      <c r="S29" s="84"/>
      <c r="T29" s="84"/>
      <c r="U29" s="85"/>
      <c r="V29" s="86"/>
      <c r="W29" s="87"/>
    </row>
    <row r="30" spans="1:23" x14ac:dyDescent="0.2">
      <c r="A30" s="66" t="s">
        <v>135</v>
      </c>
      <c r="B30" s="26">
        <v>8925</v>
      </c>
      <c r="C30" s="27">
        <v>27325</v>
      </c>
      <c r="D30" s="27">
        <v>51600</v>
      </c>
      <c r="E30" s="23">
        <v>95400</v>
      </c>
      <c r="F30" s="23">
        <v>215100</v>
      </c>
      <c r="G30" s="23">
        <v>1650</v>
      </c>
      <c r="H30" s="66" t="s">
        <v>138</v>
      </c>
      <c r="I30" s="24">
        <f t="shared" ref="I30:O30" si="1">I1</f>
        <v>0.1</v>
      </c>
      <c r="J30" s="24">
        <f t="shared" si="1"/>
        <v>0.15</v>
      </c>
      <c r="K30" s="24">
        <f t="shared" si="1"/>
        <v>0.25</v>
      </c>
      <c r="L30" s="24">
        <f t="shared" si="1"/>
        <v>0.28000000000000003</v>
      </c>
      <c r="M30" s="24">
        <f t="shared" si="1"/>
        <v>0.33</v>
      </c>
      <c r="N30" s="24">
        <f t="shared" si="1"/>
        <v>0.35</v>
      </c>
      <c r="O30" s="24">
        <f t="shared" si="1"/>
        <v>0.39600000000000002</v>
      </c>
      <c r="P30" s="23" t="s">
        <v>1</v>
      </c>
      <c r="R30" s="79"/>
      <c r="S30" s="84"/>
      <c r="T30" s="84"/>
      <c r="U30" s="85"/>
      <c r="V30" s="86"/>
      <c r="W30" s="87"/>
    </row>
    <row r="31" spans="1:23" x14ac:dyDescent="0.2">
      <c r="A31" s="31">
        <f>B51</f>
        <v>65002.121766655313</v>
      </c>
      <c r="B31" s="30">
        <f>IF(A31&lt;$B$30,A31,$B$30)</f>
        <v>8925</v>
      </c>
      <c r="C31" s="25">
        <f>IF(B31=$B$30,IF(A31-$B$30&gt;$C$30,$C$30,A31-$B$30),0)</f>
        <v>27325</v>
      </c>
      <c r="D31" s="30">
        <f>IF(C31=$C$30,IF(A31-$B$30-$C$30&gt;$D$30,$D$30,A31-$B$30-$C$30),0)</f>
        <v>28752.121766655313</v>
      </c>
      <c r="E31" s="32">
        <f>IF(D31=$D$30,IF($A$31-$B$20-$C$30-$D$30&gt;$E$30,$E$30,$A$30-$B$30-$C$30-$D$30),0)</f>
        <v>0</v>
      </c>
      <c r="F31" s="32">
        <f>IF(E31=$E$30,IF($A$31-$B$30-$C$30-$D$30-$E$30&gt;F30,F30,$A$31-$B$30-$C$30-$D$30-$E$30),0)</f>
        <v>0</v>
      </c>
      <c r="G31" s="32">
        <f>IF(F31=$F$30,IF($A$31-$B$30-$C$30-$D$30-$E$30-$F$30&gt;G30,G30,$A$31-$B$30-$C$30-$D$30-$E$30-$F$30),0)</f>
        <v>0</v>
      </c>
      <c r="H31" s="25">
        <f>A31-(SUM(B31:G31))</f>
        <v>0</v>
      </c>
      <c r="I31" s="30">
        <f>$I$30*B31</f>
        <v>892.5</v>
      </c>
      <c r="J31" s="30">
        <f>$J$30*C31</f>
        <v>4098.75</v>
      </c>
      <c r="K31" s="30">
        <f>$K$30*D31</f>
        <v>7188.0304416638282</v>
      </c>
      <c r="L31" s="30">
        <f>$L$30*E31</f>
        <v>0</v>
      </c>
      <c r="M31" s="30">
        <f>$M$30*F31</f>
        <v>0</v>
      </c>
      <c r="N31" s="30">
        <f>$N$30*G31</f>
        <v>0</v>
      </c>
      <c r="O31" s="30">
        <f>$O$30*H31</f>
        <v>0</v>
      </c>
      <c r="P31" s="30">
        <f>SUM(I31:O31)</f>
        <v>12179.280441663828</v>
      </c>
      <c r="R31" s="79"/>
      <c r="S31" s="84"/>
      <c r="T31" s="86"/>
      <c r="U31" s="85"/>
      <c r="V31" s="86"/>
      <c r="W31" s="87"/>
    </row>
    <row r="33" spans="1:20" x14ac:dyDescent="0.2">
      <c r="A33" s="66" t="s">
        <v>136</v>
      </c>
      <c r="B33" s="57">
        <v>7582</v>
      </c>
      <c r="C33" s="57">
        <v>10394</v>
      </c>
      <c r="D33" s="57">
        <v>10395</v>
      </c>
      <c r="E33" s="57">
        <v>11013</v>
      </c>
      <c r="F33" s="57">
        <v>10390</v>
      </c>
      <c r="G33" s="57">
        <v>204476</v>
      </c>
      <c r="H33" s="57">
        <v>50850</v>
      </c>
      <c r="I33" s="57">
        <v>203400</v>
      </c>
      <c r="J33" s="66" t="s">
        <v>150</v>
      </c>
      <c r="K33" s="24">
        <v>0.01</v>
      </c>
      <c r="L33" s="24">
        <v>0.02</v>
      </c>
      <c r="M33" s="24">
        <v>0.04</v>
      </c>
      <c r="N33" s="24">
        <v>0.06</v>
      </c>
      <c r="O33" s="24">
        <v>0.08</v>
      </c>
      <c r="P33" s="24">
        <v>9.2999999999999999E-2</v>
      </c>
      <c r="Q33" s="24">
        <v>0.10299999999999999</v>
      </c>
      <c r="R33" s="24">
        <v>0.113</v>
      </c>
      <c r="S33" s="24">
        <v>0.123</v>
      </c>
      <c r="T33" s="23" t="s">
        <v>1</v>
      </c>
    </row>
    <row r="34" spans="1:20" x14ac:dyDescent="0.2">
      <c r="A34" s="31">
        <f>C51</f>
        <v>73167.166225639812</v>
      </c>
      <c r="B34" s="30">
        <f>IF(A34&lt;$B$33,A34,$B$33)</f>
        <v>7582</v>
      </c>
      <c r="C34" s="25">
        <f>IF(B34=$B$33,IF(A34-$B$33&gt;$C$33,$C$33,A34-$B$33),0)</f>
        <v>10394</v>
      </c>
      <c r="D34" s="25">
        <f>IF(C34=$C$33,IF(A34-$B$33-$C$33&gt;$D$33,$D$33,A34-$B$33-$C$33),0)</f>
        <v>10395</v>
      </c>
      <c r="E34" s="78">
        <f>IF(D34=$D$33,IF($A$34-$B$33-$C$33-$D$33&gt;$E$33,$E$33,$A$34-$B$33-$C$33-$D$33),0)</f>
        <v>11013</v>
      </c>
      <c r="F34" s="32">
        <f>IF(E34=$E$33,IF($A$34-$B$33-$C$33-$D$33-$E$33&gt;F33,F33,$A$34-$B$33-$C$33-$D$33-$E$33),0)</f>
        <v>10390</v>
      </c>
      <c r="G34" s="78">
        <f>IF(F34=$F$33,IF($A$34-$B$33-$C$33-$D$33-$E$33-$F$33&gt;G33,G33,$A$34-$B$33-$C$33-$D$33-$E$33-$F$33),0)</f>
        <v>23393.166225639812</v>
      </c>
      <c r="H34" s="32">
        <f>IF(G34=$G$33,IF($A$34-$B$33-$C$33-$D$33-$E$33-$F$33-$G$33&gt;H33,H33,$A$34-$B$33-$C$33-$D$33-$E$33-$F$33-$G$33),0)</f>
        <v>0</v>
      </c>
      <c r="I34" s="32">
        <f>IF(H34=$G$33,IF($A$34-$B$33-$C$33-$D$33-$E$33-$F$33-$G$33-$H$33&gt;I33,I33,$A$34-$B$33-$C$33-$D$33-$E$33-$F$33-$G$33-$H$33),0)</f>
        <v>0</v>
      </c>
      <c r="J34" s="31">
        <f>A34-(SUM(B34:I34))</f>
        <v>0</v>
      </c>
      <c r="K34" s="30">
        <f t="shared" ref="K34:S34" si="2">B34*K33</f>
        <v>75.820000000000007</v>
      </c>
      <c r="L34" s="30">
        <f t="shared" si="2"/>
        <v>207.88</v>
      </c>
      <c r="M34" s="30">
        <f t="shared" si="2"/>
        <v>415.8</v>
      </c>
      <c r="N34" s="30">
        <f t="shared" si="2"/>
        <v>660.78</v>
      </c>
      <c r="O34" s="30">
        <f t="shared" si="2"/>
        <v>831.2</v>
      </c>
      <c r="P34" s="30">
        <f t="shared" si="2"/>
        <v>2175.5644589845024</v>
      </c>
      <c r="Q34" s="30">
        <f t="shared" si="2"/>
        <v>0</v>
      </c>
      <c r="R34" s="30">
        <f t="shared" si="2"/>
        <v>0</v>
      </c>
      <c r="S34" s="30">
        <f t="shared" si="2"/>
        <v>0</v>
      </c>
      <c r="T34" s="30">
        <f>SUM(K34:S34)</f>
        <v>4367.0444589845029</v>
      </c>
    </row>
    <row r="36" spans="1:20" x14ac:dyDescent="0.2">
      <c r="A36" s="68" t="s">
        <v>137</v>
      </c>
    </row>
    <row r="37" spans="1:20" x14ac:dyDescent="0.2">
      <c r="A37" s="33" t="s">
        <v>8</v>
      </c>
      <c r="E37" s="57"/>
    </row>
    <row r="38" spans="1:20" x14ac:dyDescent="0.2">
      <c r="B38" s="33" t="s">
        <v>3</v>
      </c>
      <c r="C38" s="33" t="s">
        <v>4</v>
      </c>
      <c r="E38" s="57"/>
    </row>
    <row r="39" spans="1:20" x14ac:dyDescent="0.2">
      <c r="A39" s="33" t="s">
        <v>7</v>
      </c>
      <c r="B39" s="22">
        <f>'Home Buyer Input - External'!$B$2</f>
        <v>100000</v>
      </c>
      <c r="C39" s="22">
        <f>'Home Buyer Input - External'!$B$2</f>
        <v>100000</v>
      </c>
      <c r="E39" s="57"/>
      <c r="G39" s="33" t="s">
        <v>14</v>
      </c>
    </row>
    <row r="40" spans="1:20" x14ac:dyDescent="0.2">
      <c r="A40" s="33" t="s">
        <v>20</v>
      </c>
      <c r="B40" s="22">
        <f>'Home Buyer Input - External'!$B$5</f>
        <v>5000</v>
      </c>
      <c r="C40" s="22">
        <f>'Home Buyer Input - External'!$B$5</f>
        <v>5000</v>
      </c>
      <c r="E40" s="57"/>
      <c r="I40" s="33" t="s">
        <v>23</v>
      </c>
      <c r="J40" s="33" t="s">
        <v>4</v>
      </c>
    </row>
    <row r="41" spans="1:20" x14ac:dyDescent="0.2">
      <c r="A41" s="33" t="s">
        <v>5</v>
      </c>
      <c r="B41" s="38">
        <f>'Home Buyer Input - External'!$B$9</f>
        <v>0</v>
      </c>
      <c r="C41" s="38">
        <f>'Home Buyer Input - External'!$B$9</f>
        <v>0</v>
      </c>
      <c r="E41" s="57"/>
      <c r="G41" s="34" t="s">
        <v>9</v>
      </c>
      <c r="I41" s="103">
        <f>'Home Buyer Input - External'!$B$11</f>
        <v>5000</v>
      </c>
      <c r="J41" s="103">
        <f>I41</f>
        <v>5000</v>
      </c>
    </row>
    <row r="42" spans="1:20" x14ac:dyDescent="0.2">
      <c r="A42" s="33" t="s">
        <v>6</v>
      </c>
      <c r="B42" s="38">
        <f>'Home Buyer Input - External'!$B$10</f>
        <v>0</v>
      </c>
      <c r="C42" s="38">
        <f>'Home Buyer Input - External'!$B$10</f>
        <v>0</v>
      </c>
      <c r="E42" s="57"/>
      <c r="G42" s="34" t="s">
        <v>10</v>
      </c>
      <c r="J42" s="22">
        <f>I42</f>
        <v>0</v>
      </c>
    </row>
    <row r="43" spans="1:20" x14ac:dyDescent="0.2">
      <c r="A43" s="33" t="s">
        <v>83</v>
      </c>
      <c r="B43" s="22">
        <f>B39-B40-B41-B42</f>
        <v>95000</v>
      </c>
      <c r="C43" s="22">
        <f>C39-C40-C41-C42</f>
        <v>95000</v>
      </c>
      <c r="E43" s="57"/>
      <c r="G43" s="34" t="s">
        <v>11</v>
      </c>
      <c r="I43" s="39">
        <f>12*AVERAGE('MIC Home 1'!M8:'MIC Home 1'!M134)</f>
        <v>16730.833774360188</v>
      </c>
      <c r="J43" s="56">
        <f>I43</f>
        <v>16730.833774360188</v>
      </c>
    </row>
    <row r="44" spans="1:20" ht="54.75" customHeight="1" x14ac:dyDescent="0.2">
      <c r="E44" s="57"/>
      <c r="G44" s="35" t="s">
        <v>12</v>
      </c>
      <c r="I44" s="39">
        <f>T34</f>
        <v>4367.0444589845029</v>
      </c>
    </row>
    <row r="45" spans="1:20" x14ac:dyDescent="0.2">
      <c r="A45" s="34" t="s">
        <v>13</v>
      </c>
      <c r="B45" s="42">
        <f>'Home Buyer Input - External'!$H$5*6100</f>
        <v>12200</v>
      </c>
      <c r="C45" s="22">
        <f>'Home Buyer Input - External'!$H$5*3769</f>
        <v>7538</v>
      </c>
      <c r="G45" s="68" t="s">
        <v>163</v>
      </c>
      <c r="I45" s="39">
        <f>('MIC Home 4'!$C$11*'Home Buyer Input - External'!$E$3)</f>
        <v>0</v>
      </c>
      <c r="J45" s="39">
        <f>I45</f>
        <v>0</v>
      </c>
    </row>
    <row r="46" spans="1:20" x14ac:dyDescent="0.2">
      <c r="A46" s="34" t="s">
        <v>14</v>
      </c>
      <c r="B46" s="39">
        <f>I46</f>
        <v>26097.878233344691</v>
      </c>
      <c r="C46" s="39">
        <f>J46</f>
        <v>21730.833774360188</v>
      </c>
      <c r="G46" s="34" t="s">
        <v>17</v>
      </c>
      <c r="I46" s="39">
        <f>SUM(I41:I45)</f>
        <v>26097.878233344691</v>
      </c>
      <c r="J46" s="39">
        <f>SUM(J41:J45)</f>
        <v>21730.833774360188</v>
      </c>
    </row>
    <row r="47" spans="1:20" x14ac:dyDescent="0.2">
      <c r="A47" s="34" t="s">
        <v>16</v>
      </c>
      <c r="B47" s="39">
        <f>IF($B$46&gt;$B$45, $B46, $B$45)</f>
        <v>26097.878233344691</v>
      </c>
      <c r="C47" s="39">
        <f>IF($C$46&gt;$C$45, $C46, $C$45)</f>
        <v>21730.833774360188</v>
      </c>
    </row>
    <row r="48" spans="1:20" x14ac:dyDescent="0.2">
      <c r="A48" s="34"/>
    </row>
    <row r="49" spans="1:3" x14ac:dyDescent="0.2">
      <c r="A49" s="34" t="s">
        <v>15</v>
      </c>
      <c r="B49" s="22">
        <f>SUM('Home Buyer Input - External'!$B$3*3900, 'Home Buyer Input - External'!$B$4*3900, 3900)</f>
        <v>3900</v>
      </c>
      <c r="C49" s="22">
        <f>SUM('Home Buyer Input - External'!$B$3*315, 'Home Buyer Input - External'!$B$4*315, 102)</f>
        <v>102</v>
      </c>
    </row>
    <row r="50" spans="1:3" x14ac:dyDescent="0.2">
      <c r="A50" s="34"/>
    </row>
    <row r="51" spans="1:3" x14ac:dyDescent="0.2">
      <c r="A51" s="34" t="s">
        <v>19</v>
      </c>
      <c r="B51" s="39">
        <f>SUM(B43, -B47,-B49)</f>
        <v>65002.121766655313</v>
      </c>
      <c r="C51" s="39">
        <f>SUM(C43,-C47,-C49)</f>
        <v>73167.166225639812</v>
      </c>
    </row>
    <row r="52" spans="1:3" x14ac:dyDescent="0.2">
      <c r="A52" s="34"/>
    </row>
    <row r="53" spans="1:3" x14ac:dyDescent="0.2">
      <c r="A53" s="40" t="s">
        <v>25</v>
      </c>
      <c r="B53" s="39">
        <f>P31</f>
        <v>12179.280441663828</v>
      </c>
      <c r="C53" s="39">
        <f>T34</f>
        <v>4367.0444589845029</v>
      </c>
    </row>
    <row r="54" spans="1:3" x14ac:dyDescent="0.2">
      <c r="A54" s="34" t="s">
        <v>24</v>
      </c>
      <c r="B54" s="22">
        <f>'Home Buyer Input - External'!$B$3*1000</f>
        <v>0</v>
      </c>
    </row>
    <row r="55" spans="1:3" x14ac:dyDescent="0.2">
      <c r="A55" s="34" t="s">
        <v>26</v>
      </c>
      <c r="B55" s="39">
        <f>B53-B54</f>
        <v>12179.280441663828</v>
      </c>
      <c r="C55" s="39">
        <f>C53</f>
        <v>4367.0444589845029</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opLeftCell="A16" workbookViewId="0">
      <selection activeCell="A16" sqref="A16"/>
    </sheetView>
  </sheetViews>
  <sheetFormatPr defaultColWidth="12.42578125" defaultRowHeight="12.75" x14ac:dyDescent="0.2"/>
  <cols>
    <col min="1" max="1" width="32.42578125" style="22" customWidth="1"/>
    <col min="2" max="6" width="12.42578125" style="22"/>
    <col min="7" max="7" width="16.5703125" style="22" customWidth="1"/>
    <col min="8" max="8" width="12.42578125" style="22"/>
    <col min="9" max="9" width="14.140625" style="22" customWidth="1"/>
    <col min="10" max="10" width="14" style="22" customWidth="1"/>
    <col min="11" max="16384" width="12.42578125" style="22"/>
  </cols>
  <sheetData>
    <row r="1" spans="1:23" ht="24.75" customHeight="1" x14ac:dyDescent="0.2">
      <c r="A1" s="66" t="s">
        <v>131</v>
      </c>
      <c r="B1" s="26">
        <v>17850</v>
      </c>
      <c r="C1" s="27">
        <v>54650</v>
      </c>
      <c r="D1" s="27">
        <v>73900</v>
      </c>
      <c r="E1" s="23">
        <v>76650</v>
      </c>
      <c r="F1" s="23">
        <v>175300</v>
      </c>
      <c r="G1" s="23">
        <v>51650</v>
      </c>
      <c r="H1" s="29" t="s">
        <v>2</v>
      </c>
      <c r="I1" s="24">
        <v>0.1</v>
      </c>
      <c r="J1" s="24">
        <v>0.15</v>
      </c>
      <c r="K1" s="24">
        <v>0.25</v>
      </c>
      <c r="L1" s="24">
        <v>0.28000000000000003</v>
      </c>
      <c r="M1" s="24">
        <v>0.33</v>
      </c>
      <c r="N1" s="24">
        <v>0.35</v>
      </c>
      <c r="O1" s="24">
        <v>0.39600000000000002</v>
      </c>
      <c r="P1" s="23" t="s">
        <v>1</v>
      </c>
    </row>
    <row r="2" spans="1:23" ht="27.75" customHeight="1" x14ac:dyDescent="0.2">
      <c r="A2" s="31">
        <f>$B$22</f>
        <v>52539.037514478186</v>
      </c>
      <c r="B2" s="25">
        <f>IF($A$2&lt;$B$1,A2,$B$1)</f>
        <v>17850</v>
      </c>
      <c r="C2" s="30">
        <f>IF($B$2=$B$1,IF($A$2-$B$1&gt;$C$1,$C$1,A2-$B$1),0)</f>
        <v>34689.037514478186</v>
      </c>
      <c r="D2" s="25">
        <f>IF($C$2=$C$1,IF(A2-$B$1-$C$1&gt;$D$1,$D$1,$A$2-$B$1-$C$1),0)</f>
        <v>0</v>
      </c>
      <c r="E2" s="32">
        <f>IF($D$2=$D$1,IF($A$2-$B$1-$C$1-$D$1&gt;$E$1,$E$1,$A$2-$B$1-$C$1-$D$1),0)</f>
        <v>0</v>
      </c>
      <c r="F2" s="32">
        <f>IF($E$2=$E$1,IF($A$2-$B$1-$C$1-$D$1-$E$1&gt;$F$1,$F$1,$A$2-$B$1-$C$1-$D$1-$E$1),0)</f>
        <v>0</v>
      </c>
      <c r="G2" s="32">
        <f>IF($F$2=$F$1,IF($A$2-$B$1-$C$1-$D$1-$E$1-$F$1&gt;G1,G1,$A$2-$B$1-$C$1-$D$1-$E$1-$F$1),0)</f>
        <v>0</v>
      </c>
      <c r="H2" s="31">
        <f>$A$2-(SUM($B$2:$G$2))</f>
        <v>0</v>
      </c>
      <c r="I2" s="30">
        <f>$I$1*$B$2</f>
        <v>1785</v>
      </c>
      <c r="J2" s="30">
        <f>$J$1*$C$2</f>
        <v>5203.355627171728</v>
      </c>
      <c r="K2" s="30">
        <f>$K$1*$D$2</f>
        <v>0</v>
      </c>
      <c r="L2" s="30">
        <f>$L$1*$E$2</f>
        <v>0</v>
      </c>
      <c r="M2" s="30">
        <f>$M$1*$F$2</f>
        <v>0</v>
      </c>
      <c r="N2" s="30">
        <f>$N$1*$G$2</f>
        <v>0</v>
      </c>
      <c r="O2" s="30">
        <f>$O$1*$H$2</f>
        <v>0</v>
      </c>
      <c r="P2" s="30">
        <f>SUM($I$2:$O$2)</f>
        <v>6988.355627171728</v>
      </c>
    </row>
    <row r="4" spans="1:23" x14ac:dyDescent="0.2">
      <c r="A4" s="66" t="s">
        <v>132</v>
      </c>
      <c r="B4" s="26">
        <v>15164</v>
      </c>
      <c r="C4" s="22">
        <v>20788</v>
      </c>
      <c r="D4" s="22">
        <v>20798</v>
      </c>
      <c r="E4" s="22">
        <v>22026</v>
      </c>
      <c r="F4" s="22">
        <v>20780</v>
      </c>
      <c r="G4" s="22">
        <v>408952</v>
      </c>
      <c r="H4" s="22">
        <v>101700</v>
      </c>
      <c r="I4" s="22">
        <v>406800</v>
      </c>
      <c r="J4" s="66" t="s">
        <v>149</v>
      </c>
      <c r="K4" s="24">
        <v>0.01</v>
      </c>
      <c r="L4" s="24">
        <v>0.02</v>
      </c>
      <c r="M4" s="24">
        <v>0.04</v>
      </c>
      <c r="N4" s="24">
        <v>0.06</v>
      </c>
      <c r="O4" s="24">
        <v>0.08</v>
      </c>
      <c r="P4" s="24">
        <v>9.2999999999999999E-2</v>
      </c>
      <c r="Q4" s="24">
        <v>0.10299999999999999</v>
      </c>
      <c r="R4" s="24">
        <v>0.113</v>
      </c>
      <c r="S4" s="24">
        <v>0.123</v>
      </c>
      <c r="T4" s="23" t="s">
        <v>1</v>
      </c>
    </row>
    <row r="5" spans="1:23" x14ac:dyDescent="0.2">
      <c r="A5" s="31">
        <f>C22</f>
        <v>61948.252674976793</v>
      </c>
      <c r="B5" s="25">
        <f>IF(A5&lt;$B$4,A5,$B$4)</f>
        <v>15164</v>
      </c>
      <c r="C5" s="25">
        <f>IF(B5=$B$4,IF(A5-$B$4&gt;$C$4,$C$4,A5-$B$4),0)</f>
        <v>20788</v>
      </c>
      <c r="D5" s="25">
        <f>IF(C5=$C$4,IF(A5-$B$4-$C$4&gt;$D$4,$D$4,A5-$B$4-$C$4),0)</f>
        <v>20798</v>
      </c>
      <c r="E5" s="78">
        <f>IF(D5=$D$4,IF($A$5-$B$4-$C$4-$D$4&gt;$E$4,$E$4,$A$5-$B$4-$C$4-$D$4),0)</f>
        <v>5198.2526749767931</v>
      </c>
      <c r="F5" s="32">
        <f>IF(E5=$E$4,IF($A$5-$B$4-$C$4-$D$4-$E$4&gt;F4,F4,$A$5-$B$4-$C$4-$D$4-$E$4),0)</f>
        <v>0</v>
      </c>
      <c r="G5" s="32">
        <f>IF(F5=$F$4,IF($A$5-$B$4-$C$4-$D$4-$E$4-$F$4&gt;G4,G4,$A$5-$B$4-$C$4-$D$4-$E$4-$F$4),0)</f>
        <v>0</v>
      </c>
      <c r="H5" s="32">
        <f>IF(G5=$G$4,IF($A$5-$B$4-$C$4-$D$4-$E$4-$F$4-$G$4&gt;H4,H4,$A$5-$B$4-$C$4-$D$4-$E$4-$F$4-$G$4),0)</f>
        <v>0</v>
      </c>
      <c r="I5" s="32">
        <f>IF(H5=$G$4,IF($A$5-$B$4-$C$4-$D$4-$E$4-$F$4-$G$4-$H$4&gt;I4,I4,$A$5-$B$4-$C$4-$D$4-$E$4-$F$4-$G$4-$H$4),0)</f>
        <v>0</v>
      </c>
      <c r="J5" s="31">
        <f>A5-(SUM(B5:I5))</f>
        <v>0</v>
      </c>
      <c r="K5" s="30">
        <f t="shared" ref="K5:S5" si="0">B5*K4</f>
        <v>151.64000000000001</v>
      </c>
      <c r="L5" s="30">
        <f t="shared" si="0"/>
        <v>415.76</v>
      </c>
      <c r="M5" s="30">
        <f t="shared" si="0"/>
        <v>831.92000000000007</v>
      </c>
      <c r="N5" s="30">
        <f t="shared" si="0"/>
        <v>311.89516049860759</v>
      </c>
      <c r="O5" s="30">
        <f t="shared" si="0"/>
        <v>0</v>
      </c>
      <c r="P5" s="30">
        <f t="shared" si="0"/>
        <v>0</v>
      </c>
      <c r="Q5" s="30">
        <f t="shared" si="0"/>
        <v>0</v>
      </c>
      <c r="R5" s="30">
        <f t="shared" si="0"/>
        <v>0</v>
      </c>
      <c r="S5" s="30">
        <f t="shared" si="0"/>
        <v>0</v>
      </c>
      <c r="T5" s="30">
        <f>SUM(K5:S5)</f>
        <v>1711.2151604986077</v>
      </c>
    </row>
    <row r="7" spans="1:23" ht="18" x14ac:dyDescent="0.25">
      <c r="A7" s="69" t="s">
        <v>133</v>
      </c>
      <c r="R7" s="79"/>
      <c r="S7" s="80"/>
      <c r="T7" s="79"/>
      <c r="U7" s="79"/>
      <c r="V7" s="79"/>
      <c r="W7" s="79"/>
    </row>
    <row r="8" spans="1:23" ht="15" x14ac:dyDescent="0.2">
      <c r="A8" s="33" t="s">
        <v>8</v>
      </c>
      <c r="R8" s="79"/>
      <c r="S8" s="81"/>
      <c r="T8" s="82"/>
      <c r="U8" s="79"/>
      <c r="V8" s="79"/>
      <c r="W8" s="79"/>
    </row>
    <row r="9" spans="1:23" x14ac:dyDescent="0.2">
      <c r="B9" s="33" t="s">
        <v>3</v>
      </c>
      <c r="C9" s="33" t="s">
        <v>4</v>
      </c>
      <c r="R9" s="79"/>
      <c r="S9" s="83"/>
      <c r="T9" s="83"/>
      <c r="U9" s="83"/>
      <c r="V9" s="83"/>
      <c r="W9" s="83"/>
    </row>
    <row r="10" spans="1:23" ht="12.75" customHeight="1" x14ac:dyDescent="0.2">
      <c r="A10" s="33" t="s">
        <v>7</v>
      </c>
      <c r="B10" s="22">
        <f>'Home Buyer Input - External'!$B$2</f>
        <v>100000</v>
      </c>
      <c r="C10" s="22">
        <f>'Home Buyer Input - External'!$B$2</f>
        <v>100000</v>
      </c>
      <c r="G10" s="33" t="s">
        <v>14</v>
      </c>
      <c r="R10" s="79"/>
      <c r="S10" s="83"/>
      <c r="T10" s="83"/>
      <c r="U10" s="83"/>
      <c r="V10" s="83"/>
      <c r="W10" s="83"/>
    </row>
    <row r="11" spans="1:23" x14ac:dyDescent="0.2">
      <c r="A11" s="33" t="s">
        <v>20</v>
      </c>
      <c r="B11" s="22">
        <f>'Home Buyer Input - External'!$B$5</f>
        <v>5000</v>
      </c>
      <c r="C11" s="22">
        <f>'Home Buyer Input - External'!$B$5</f>
        <v>5000</v>
      </c>
      <c r="I11" s="33" t="s">
        <v>23</v>
      </c>
      <c r="J11" s="33" t="s">
        <v>4</v>
      </c>
      <c r="R11" s="79"/>
      <c r="S11" s="84"/>
      <c r="T11" s="84"/>
      <c r="U11" s="85"/>
      <c r="V11" s="86"/>
      <c r="W11" s="87"/>
    </row>
    <row r="12" spans="1:23" x14ac:dyDescent="0.2">
      <c r="A12" s="33" t="s">
        <v>5</v>
      </c>
      <c r="B12" s="38">
        <f>'Home Buyer Input - External'!$B$9</f>
        <v>0</v>
      </c>
      <c r="C12" s="38">
        <f>'Home Buyer Input - External'!$B$9</f>
        <v>0</v>
      </c>
      <c r="G12" s="34" t="s">
        <v>9</v>
      </c>
      <c r="I12" s="103">
        <f>'Home Buyer Input - External'!$B$11</f>
        <v>5000</v>
      </c>
      <c r="J12" s="103">
        <f>I12</f>
        <v>5000</v>
      </c>
      <c r="R12" s="79"/>
      <c r="S12" s="84"/>
      <c r="T12" s="84"/>
      <c r="U12" s="85"/>
      <c r="V12" s="86"/>
      <c r="W12" s="87"/>
    </row>
    <row r="13" spans="1:23" x14ac:dyDescent="0.2">
      <c r="A13" s="33" t="s">
        <v>6</v>
      </c>
      <c r="B13" s="38">
        <f>'Home Buyer Input - External'!$B$10</f>
        <v>0</v>
      </c>
      <c r="C13" s="38">
        <f>'Home Buyer Input - External'!$B$10</f>
        <v>0</v>
      </c>
      <c r="G13" s="34" t="s">
        <v>10</v>
      </c>
      <c r="I13" s="39">
        <f>'Home Buyer Input - External'!$E21*(VLOOKUP('Home Buyer Input - External'!$C21,'2013 Tax Rates - Federal_State'!$H$16:$J$33,3))</f>
        <v>6596.0055000000002</v>
      </c>
      <c r="J13" s="39">
        <f>I13</f>
        <v>6596.0055000000002</v>
      </c>
      <c r="R13" s="79"/>
      <c r="S13" s="84"/>
      <c r="T13" s="84"/>
      <c r="U13" s="85"/>
      <c r="V13" s="86"/>
      <c r="W13" s="87"/>
    </row>
    <row r="14" spans="1:23" x14ac:dyDescent="0.2">
      <c r="A14" s="33" t="s">
        <v>83</v>
      </c>
      <c r="B14" s="22">
        <f>B10-B11-B12-B13</f>
        <v>95000</v>
      </c>
      <c r="C14" s="22">
        <f>C10-C11-C12-C13</f>
        <v>95000</v>
      </c>
      <c r="G14" s="34" t="s">
        <v>11</v>
      </c>
      <c r="I14" s="39">
        <f>12*AVERAGE('MIC Home 5'!M8:'MIC Home 5'!M134)</f>
        <v>21353.741825023208</v>
      </c>
      <c r="J14" s="56">
        <f>I14</f>
        <v>21353.741825023208</v>
      </c>
      <c r="R14" s="79"/>
      <c r="S14" s="84"/>
      <c r="T14" s="84"/>
      <c r="U14" s="85"/>
      <c r="V14" s="86"/>
      <c r="W14" s="87"/>
    </row>
    <row r="15" spans="1:23" ht="49.5" customHeight="1" x14ac:dyDescent="0.2">
      <c r="G15" s="35" t="s">
        <v>12</v>
      </c>
      <c r="I15" s="39">
        <f>T5</f>
        <v>1711.2151604986077</v>
      </c>
      <c r="R15" s="79"/>
      <c r="S15" s="84"/>
      <c r="T15" s="84"/>
      <c r="U15" s="85"/>
      <c r="V15" s="86"/>
      <c r="W15" s="87"/>
    </row>
    <row r="16" spans="1:23" x14ac:dyDescent="0.2">
      <c r="A16" s="34" t="s">
        <v>13</v>
      </c>
      <c r="B16" s="42">
        <f>'Home Buyer Input - External'!$H$5*6100</f>
        <v>12200</v>
      </c>
      <c r="C16" s="22">
        <f>'Home Buyer Input - External'!$H$5*3769</f>
        <v>7538</v>
      </c>
      <c r="G16" s="68" t="s">
        <v>161</v>
      </c>
      <c r="I16" s="39">
        <f>('MIC Home 5'!$C$11*'Home Buyer Input - External'!$E$3)</f>
        <v>0</v>
      </c>
      <c r="J16" s="39">
        <f>I16</f>
        <v>0</v>
      </c>
      <c r="R16" s="79"/>
      <c r="S16" s="84"/>
      <c r="T16" s="84"/>
      <c r="U16" s="85"/>
      <c r="V16" s="86"/>
      <c r="W16" s="87"/>
    </row>
    <row r="17" spans="1:23" x14ac:dyDescent="0.2">
      <c r="A17" s="34" t="s">
        <v>14</v>
      </c>
      <c r="B17" s="39">
        <f>I17</f>
        <v>34660.962485521814</v>
      </c>
      <c r="C17" s="39">
        <f>J17</f>
        <v>32949.747325023207</v>
      </c>
      <c r="G17" s="34" t="s">
        <v>17</v>
      </c>
      <c r="I17" s="39">
        <f>SUM(I11:I16)</f>
        <v>34660.962485521814</v>
      </c>
      <c r="J17" s="39">
        <f>SUM(J12:J16)</f>
        <v>32949.747325023207</v>
      </c>
      <c r="R17" s="79"/>
      <c r="S17" s="84"/>
      <c r="T17" s="84"/>
      <c r="U17" s="85"/>
      <c r="V17" s="86"/>
      <c r="W17" s="87"/>
    </row>
    <row r="18" spans="1:23" x14ac:dyDescent="0.2">
      <c r="A18" s="34" t="s">
        <v>16</v>
      </c>
      <c r="B18" s="39">
        <f>IF($B$17&gt;$B$16, $B17, $B$16)</f>
        <v>34660.962485521814</v>
      </c>
      <c r="C18" s="39">
        <f>IF($C$17&gt;$C$16, $C17, $C$16)</f>
        <v>32949.747325023207</v>
      </c>
      <c r="R18" s="79"/>
      <c r="S18" s="84"/>
      <c r="T18" s="84"/>
      <c r="U18" s="85"/>
      <c r="V18" s="86"/>
      <c r="W18" s="87"/>
    </row>
    <row r="19" spans="1:23" x14ac:dyDescent="0.2">
      <c r="A19" s="34"/>
      <c r="R19" s="79"/>
      <c r="S19" s="84"/>
      <c r="T19" s="86"/>
      <c r="U19" s="85"/>
      <c r="V19" s="86"/>
      <c r="W19" s="87"/>
    </row>
    <row r="20" spans="1:23" ht="19.5" x14ac:dyDescent="0.3">
      <c r="A20" s="34" t="s">
        <v>15</v>
      </c>
      <c r="B20" s="22">
        <f>SUM('Home Buyer Input - External'!$B$3*3900, 'Home Buyer Input - External'!$B$4*3900, 3900*2)</f>
        <v>7800</v>
      </c>
      <c r="C20" s="22">
        <f>SUM('Home Buyer Input - External'!$B$3*315, 'Home Buyer Input - External'!$B$4*315, 102)</f>
        <v>102</v>
      </c>
      <c r="E20" s="70" t="s">
        <v>151</v>
      </c>
      <c r="R20" s="79"/>
      <c r="S20" s="81"/>
      <c r="T20" s="82"/>
      <c r="U20" s="79"/>
      <c r="V20" s="79"/>
      <c r="W20" s="79"/>
    </row>
    <row r="21" spans="1:23" x14ac:dyDescent="0.2">
      <c r="A21" s="34"/>
      <c r="E21" s="39">
        <f>IF('Home Buyer Input - External'!H5&gt;1, B10-B26-C26, B10-B55-C55)</f>
        <v>91300.429212329662</v>
      </c>
      <c r="F21" s="57"/>
      <c r="R21" s="79"/>
      <c r="S21" s="83"/>
      <c r="T21" s="83"/>
      <c r="U21" s="83"/>
      <c r="V21" s="83"/>
      <c r="W21" s="83"/>
    </row>
    <row r="22" spans="1:23" ht="12.75" customHeight="1" x14ac:dyDescent="0.2">
      <c r="A22" s="34" t="s">
        <v>19</v>
      </c>
      <c r="B22" s="39">
        <f>SUM(B14, -B18,-B20)</f>
        <v>52539.037514478186</v>
      </c>
      <c r="C22" s="39">
        <f>SUM(C14,-C18,-C20)</f>
        <v>61948.252674976793</v>
      </c>
      <c r="F22" s="57"/>
      <c r="R22" s="79"/>
      <c r="S22" s="83"/>
      <c r="T22" s="83"/>
      <c r="U22" s="83"/>
      <c r="V22" s="83"/>
      <c r="W22" s="83"/>
    </row>
    <row r="23" spans="1:23" x14ac:dyDescent="0.2">
      <c r="A23" s="34"/>
      <c r="F23" s="57"/>
      <c r="R23" s="79"/>
      <c r="S23" s="84"/>
      <c r="T23" s="84"/>
      <c r="U23" s="85"/>
      <c r="V23" s="86"/>
      <c r="W23" s="87"/>
    </row>
    <row r="24" spans="1:23" ht="27" customHeight="1" x14ac:dyDescent="0.2">
      <c r="A24" s="40" t="s">
        <v>25</v>
      </c>
      <c r="B24" s="39">
        <f>P2</f>
        <v>6988.355627171728</v>
      </c>
      <c r="C24" s="39">
        <f>T5</f>
        <v>1711.2151604986077</v>
      </c>
      <c r="F24" s="57"/>
      <c r="R24" s="79"/>
      <c r="S24" s="84"/>
      <c r="T24" s="84"/>
      <c r="U24" s="85"/>
      <c r="V24" s="86"/>
      <c r="W24" s="87"/>
    </row>
    <row r="25" spans="1:23" x14ac:dyDescent="0.2">
      <c r="A25" s="34" t="s">
        <v>24</v>
      </c>
      <c r="B25" s="22">
        <f>'Home Buyer Input - External'!$B$3*1000</f>
        <v>0</v>
      </c>
      <c r="F25" s="57"/>
      <c r="R25" s="79"/>
      <c r="S25" s="84"/>
      <c r="T25" s="84"/>
      <c r="U25" s="85"/>
      <c r="V25" s="86"/>
      <c r="W25" s="87"/>
    </row>
    <row r="26" spans="1:23" x14ac:dyDescent="0.2">
      <c r="A26" s="34" t="s">
        <v>26</v>
      </c>
      <c r="B26" s="39">
        <f>B24-B25</f>
        <v>6988.355627171728</v>
      </c>
      <c r="C26" s="39">
        <f>C24</f>
        <v>1711.2151604986077</v>
      </c>
      <c r="F26" s="57"/>
      <c r="R26" s="79"/>
      <c r="S26" s="84"/>
      <c r="T26" s="84"/>
      <c r="U26" s="85"/>
      <c r="V26" s="86"/>
      <c r="W26" s="87"/>
    </row>
    <row r="27" spans="1:23" x14ac:dyDescent="0.2">
      <c r="F27" s="50"/>
      <c r="R27" s="79"/>
      <c r="S27" s="84"/>
      <c r="T27" s="84"/>
      <c r="U27" s="85"/>
      <c r="V27" s="86"/>
      <c r="W27" s="87"/>
    </row>
    <row r="28" spans="1:23" x14ac:dyDescent="0.2">
      <c r="R28" s="79"/>
      <c r="S28" s="84"/>
      <c r="T28" s="84"/>
      <c r="U28" s="85"/>
      <c r="V28" s="86"/>
      <c r="W28" s="87"/>
    </row>
    <row r="29" spans="1:23" ht="19.5" x14ac:dyDescent="0.3">
      <c r="A29" s="70" t="s">
        <v>134</v>
      </c>
      <c r="R29" s="79"/>
      <c r="S29" s="84"/>
      <c r="T29" s="84"/>
      <c r="U29" s="85"/>
      <c r="V29" s="86"/>
      <c r="W29" s="87"/>
    </row>
    <row r="30" spans="1:23" x14ac:dyDescent="0.2">
      <c r="A30" s="66" t="s">
        <v>135</v>
      </c>
      <c r="B30" s="26">
        <v>8925</v>
      </c>
      <c r="C30" s="27">
        <v>27325</v>
      </c>
      <c r="D30" s="27">
        <v>51600</v>
      </c>
      <c r="E30" s="23">
        <v>95400</v>
      </c>
      <c r="F30" s="23">
        <v>215100</v>
      </c>
      <c r="G30" s="23">
        <v>1650</v>
      </c>
      <c r="H30" s="66" t="s">
        <v>138</v>
      </c>
      <c r="I30" s="24">
        <f t="shared" ref="I30:O30" si="1">I1</f>
        <v>0.1</v>
      </c>
      <c r="J30" s="24">
        <f t="shared" si="1"/>
        <v>0.15</v>
      </c>
      <c r="K30" s="24">
        <f t="shared" si="1"/>
        <v>0.25</v>
      </c>
      <c r="L30" s="24">
        <f t="shared" si="1"/>
        <v>0.28000000000000003</v>
      </c>
      <c r="M30" s="24">
        <f t="shared" si="1"/>
        <v>0.33</v>
      </c>
      <c r="N30" s="24">
        <f t="shared" si="1"/>
        <v>0.35</v>
      </c>
      <c r="O30" s="24">
        <f t="shared" si="1"/>
        <v>0.39600000000000002</v>
      </c>
      <c r="P30" s="23" t="s">
        <v>1</v>
      </c>
      <c r="R30" s="79"/>
      <c r="S30" s="84"/>
      <c r="T30" s="84"/>
      <c r="U30" s="85"/>
      <c r="V30" s="86"/>
      <c r="W30" s="87"/>
    </row>
    <row r="31" spans="1:23" x14ac:dyDescent="0.2">
      <c r="A31" s="31">
        <f>B51</f>
        <v>65002.121766655313</v>
      </c>
      <c r="B31" s="30">
        <f>IF(A31&lt;$B$30,A31,$B$30)</f>
        <v>8925</v>
      </c>
      <c r="C31" s="25">
        <f>IF(B31=$B$30,IF(A31-$B$30&gt;$C$30,$C$30,A31-$B$30),0)</f>
        <v>27325</v>
      </c>
      <c r="D31" s="30">
        <f>IF(C31=$C$30,IF(A31-$B$30-$C$30&gt;$D$30,$D$30,A31-$B$30-$C$30),0)</f>
        <v>28752.121766655313</v>
      </c>
      <c r="E31" s="32">
        <f>IF(D31=$D$30,IF($A$31-$B$20-$C$30-$D$30&gt;$E$30,$E$30,$A$30-$B$30-$C$30-$D$30),0)</f>
        <v>0</v>
      </c>
      <c r="F31" s="32">
        <f>IF(E31=$E$30,IF($A$31-$B$30-$C$30-$D$30-$E$30&gt;F30,F30,$A$31-$B$30-$C$30-$D$30-$E$30),0)</f>
        <v>0</v>
      </c>
      <c r="G31" s="32">
        <f>IF(F31=$F$30,IF($A$31-$B$30-$C$30-$D$30-$E$30-$F$30&gt;G30,G30,$A$31-$B$30-$C$30-$D$30-$E$30-$F$30),0)</f>
        <v>0</v>
      </c>
      <c r="H31" s="25">
        <f>A31-(SUM(B31:G31))</f>
        <v>0</v>
      </c>
      <c r="I31" s="30">
        <f>$I$30*B31</f>
        <v>892.5</v>
      </c>
      <c r="J31" s="30">
        <f>$J$30*C31</f>
        <v>4098.75</v>
      </c>
      <c r="K31" s="30">
        <f>$K$30*D31</f>
        <v>7188.0304416638282</v>
      </c>
      <c r="L31" s="30">
        <f>$L$30*E31</f>
        <v>0</v>
      </c>
      <c r="M31" s="30">
        <f>$M$30*F31</f>
        <v>0</v>
      </c>
      <c r="N31" s="30">
        <f>$N$30*G31</f>
        <v>0</v>
      </c>
      <c r="O31" s="30">
        <f>$O$30*H31</f>
        <v>0</v>
      </c>
      <c r="P31" s="30">
        <f>SUM(I31:O31)</f>
        <v>12179.280441663828</v>
      </c>
      <c r="R31" s="79"/>
      <c r="S31" s="84"/>
      <c r="T31" s="86"/>
      <c r="U31" s="85"/>
      <c r="V31" s="86"/>
      <c r="W31" s="87"/>
    </row>
    <row r="33" spans="1:20" x14ac:dyDescent="0.2">
      <c r="A33" s="66" t="s">
        <v>136</v>
      </c>
      <c r="B33" s="57">
        <v>7582</v>
      </c>
      <c r="C33" s="57">
        <v>10394</v>
      </c>
      <c r="D33" s="57">
        <v>10395</v>
      </c>
      <c r="E33" s="57">
        <v>11013</v>
      </c>
      <c r="F33" s="57">
        <v>10390</v>
      </c>
      <c r="G33" s="57">
        <v>204476</v>
      </c>
      <c r="H33" s="57">
        <v>50850</v>
      </c>
      <c r="I33" s="57">
        <v>203400</v>
      </c>
      <c r="J33" s="66" t="s">
        <v>150</v>
      </c>
      <c r="K33" s="24">
        <v>0.01</v>
      </c>
      <c r="L33" s="24">
        <v>0.02</v>
      </c>
      <c r="M33" s="24">
        <v>0.04</v>
      </c>
      <c r="N33" s="24">
        <v>0.06</v>
      </c>
      <c r="O33" s="24">
        <v>0.08</v>
      </c>
      <c r="P33" s="24">
        <v>9.2999999999999999E-2</v>
      </c>
      <c r="Q33" s="24">
        <v>0.10299999999999999</v>
      </c>
      <c r="R33" s="24">
        <v>0.113</v>
      </c>
      <c r="S33" s="24">
        <v>0.123</v>
      </c>
      <c r="T33" s="23" t="s">
        <v>1</v>
      </c>
    </row>
    <row r="34" spans="1:20" x14ac:dyDescent="0.2">
      <c r="A34" s="31">
        <f>C51</f>
        <v>73167.166225639812</v>
      </c>
      <c r="B34" s="30">
        <f>IF(A34&lt;$B$33,A34,$B$33)</f>
        <v>7582</v>
      </c>
      <c r="C34" s="25">
        <f>IF(B34=$B$33,IF(A34-$B$33&gt;$C$33,$C$33,A34-$B$33),0)</f>
        <v>10394</v>
      </c>
      <c r="D34" s="25">
        <f>IF(C34=$C$33,IF(A34-$B$33-$C$33&gt;$D$33,$D$33,A34-$B$33-$C$33),0)</f>
        <v>10395</v>
      </c>
      <c r="E34" s="78">
        <f>IF(D34=$D$33,IF($A$34-$B$33-$C$33-$D$33&gt;$E$33,$E$33,$A$34-$B$33-$C$33-$D$33),0)</f>
        <v>11013</v>
      </c>
      <c r="F34" s="32">
        <f>IF(E34=$E$33,IF($A$34-$B$33-$C$33-$D$33-$E$33&gt;F33,F33,$A$34-$B$33-$C$33-$D$33-$E$33),0)</f>
        <v>10390</v>
      </c>
      <c r="G34" s="78">
        <f>IF(F34=$F$33,IF($A$34-$B$33-$C$33-$D$33-$E$33-$F$33&gt;G33,G33,$A$34-$B$33-$C$33-$D$33-$E$33-$F$33),0)</f>
        <v>23393.166225639812</v>
      </c>
      <c r="H34" s="32">
        <f>IF(G34=$G$33,IF($A$34-$B$33-$C$33-$D$33-$E$33-$F$33-$G$33&gt;H33,H33,$A$34-$B$33-$C$33-$D$33-$E$33-$F$33-$G$33),0)</f>
        <v>0</v>
      </c>
      <c r="I34" s="32">
        <f>IF(H34=$G$33,IF($A$34-$B$33-$C$33-$D$33-$E$33-$F$33-$G$33-$H$33&gt;I33,I33,$A$34-$B$33-$C$33-$D$33-$E$33-$F$33-$G$33-$H$33),0)</f>
        <v>0</v>
      </c>
      <c r="J34" s="31">
        <f>A34-(SUM(B34:I34))</f>
        <v>0</v>
      </c>
      <c r="K34" s="30">
        <f t="shared" ref="K34:S34" si="2">B34*K33</f>
        <v>75.820000000000007</v>
      </c>
      <c r="L34" s="30">
        <f t="shared" si="2"/>
        <v>207.88</v>
      </c>
      <c r="M34" s="30">
        <f t="shared" si="2"/>
        <v>415.8</v>
      </c>
      <c r="N34" s="30">
        <f t="shared" si="2"/>
        <v>660.78</v>
      </c>
      <c r="O34" s="30">
        <f t="shared" si="2"/>
        <v>831.2</v>
      </c>
      <c r="P34" s="30">
        <f t="shared" si="2"/>
        <v>2175.5644589845024</v>
      </c>
      <c r="Q34" s="30">
        <f t="shared" si="2"/>
        <v>0</v>
      </c>
      <c r="R34" s="30">
        <f t="shared" si="2"/>
        <v>0</v>
      </c>
      <c r="S34" s="30">
        <f t="shared" si="2"/>
        <v>0</v>
      </c>
      <c r="T34" s="30">
        <f>SUM(K34:S34)</f>
        <v>4367.0444589845029</v>
      </c>
    </row>
    <row r="36" spans="1:20" x14ac:dyDescent="0.2">
      <c r="A36" s="68" t="s">
        <v>137</v>
      </c>
    </row>
    <row r="37" spans="1:20" x14ac:dyDescent="0.2">
      <c r="A37" s="33" t="s">
        <v>8</v>
      </c>
      <c r="E37" s="57"/>
    </row>
    <row r="38" spans="1:20" x14ac:dyDescent="0.2">
      <c r="B38" s="33" t="s">
        <v>3</v>
      </c>
      <c r="C38" s="33" t="s">
        <v>4</v>
      </c>
      <c r="E38" s="57"/>
    </row>
    <row r="39" spans="1:20" x14ac:dyDescent="0.2">
      <c r="A39" s="33" t="s">
        <v>7</v>
      </c>
      <c r="B39" s="22">
        <f>'Home Buyer Input - External'!$B$2</f>
        <v>100000</v>
      </c>
      <c r="C39" s="22">
        <f>'Home Buyer Input - External'!$B$2</f>
        <v>100000</v>
      </c>
      <c r="E39" s="57"/>
      <c r="G39" s="33" t="s">
        <v>14</v>
      </c>
    </row>
    <row r="40" spans="1:20" x14ac:dyDescent="0.2">
      <c r="A40" s="33" t="s">
        <v>20</v>
      </c>
      <c r="B40" s="22">
        <f>'Home Buyer Input - External'!$B$5</f>
        <v>5000</v>
      </c>
      <c r="C40" s="22">
        <f>'Home Buyer Input - External'!$B$5</f>
        <v>5000</v>
      </c>
      <c r="E40" s="57"/>
      <c r="I40" s="33" t="s">
        <v>23</v>
      </c>
      <c r="J40" s="33" t="s">
        <v>4</v>
      </c>
    </row>
    <row r="41" spans="1:20" x14ac:dyDescent="0.2">
      <c r="A41" s="33" t="s">
        <v>5</v>
      </c>
      <c r="B41" s="38">
        <f>'Home Buyer Input - External'!$B$9</f>
        <v>0</v>
      </c>
      <c r="C41" s="38">
        <f>'Home Buyer Input - External'!$B$9</f>
        <v>0</v>
      </c>
      <c r="E41" s="57"/>
      <c r="G41" s="34" t="s">
        <v>9</v>
      </c>
      <c r="I41" s="103">
        <f>'Home Buyer Input - External'!$B$11</f>
        <v>5000</v>
      </c>
      <c r="J41" s="103">
        <f>I41</f>
        <v>5000</v>
      </c>
    </row>
    <row r="42" spans="1:20" x14ac:dyDescent="0.2">
      <c r="A42" s="33" t="s">
        <v>6</v>
      </c>
      <c r="B42" s="38">
        <f>'Home Buyer Input - External'!$B$10</f>
        <v>0</v>
      </c>
      <c r="C42" s="38">
        <f>'Home Buyer Input - External'!$B$10</f>
        <v>0</v>
      </c>
      <c r="E42" s="57"/>
      <c r="G42" s="34" t="s">
        <v>10</v>
      </c>
      <c r="J42" s="22">
        <f>I42</f>
        <v>0</v>
      </c>
    </row>
    <row r="43" spans="1:20" x14ac:dyDescent="0.2">
      <c r="A43" s="33" t="s">
        <v>83</v>
      </c>
      <c r="B43" s="22">
        <f>B39-B40-B41-B42</f>
        <v>95000</v>
      </c>
      <c r="C43" s="22">
        <f>C39-C40-C41-C42</f>
        <v>95000</v>
      </c>
      <c r="E43" s="57"/>
      <c r="G43" s="34" t="s">
        <v>11</v>
      </c>
      <c r="I43" s="39">
        <f>12*AVERAGE('MIC Home 1'!M8:'MIC Home 1'!M134)</f>
        <v>16730.833774360188</v>
      </c>
      <c r="J43" s="56">
        <f>I43</f>
        <v>16730.833774360188</v>
      </c>
    </row>
    <row r="44" spans="1:20" ht="54.75" customHeight="1" x14ac:dyDescent="0.2">
      <c r="E44" s="57"/>
      <c r="G44" s="35" t="s">
        <v>12</v>
      </c>
      <c r="I44" s="39">
        <f>T34</f>
        <v>4367.0444589845029</v>
      </c>
    </row>
    <row r="45" spans="1:20" x14ac:dyDescent="0.2">
      <c r="A45" s="34" t="s">
        <v>13</v>
      </c>
      <c r="B45" s="42">
        <f>'Home Buyer Input - External'!$H$5*6100</f>
        <v>12200</v>
      </c>
      <c r="C45" s="22">
        <f>'Home Buyer Input - External'!$H$5*3769</f>
        <v>7538</v>
      </c>
      <c r="G45" s="68" t="s">
        <v>161</v>
      </c>
      <c r="I45" s="39">
        <f>('MIC Home 5'!$C$11*'Home Buyer Input - External'!$E$3)</f>
        <v>0</v>
      </c>
      <c r="J45" s="39">
        <f>I45</f>
        <v>0</v>
      </c>
    </row>
    <row r="46" spans="1:20" x14ac:dyDescent="0.2">
      <c r="A46" s="34" t="s">
        <v>14</v>
      </c>
      <c r="B46" s="39">
        <f>I46</f>
        <v>26097.878233344691</v>
      </c>
      <c r="C46" s="39">
        <f>J46</f>
        <v>21730.833774360188</v>
      </c>
      <c r="G46" s="34" t="s">
        <v>17</v>
      </c>
      <c r="I46" s="39">
        <f>SUM(I41:I45)</f>
        <v>26097.878233344691</v>
      </c>
      <c r="J46" s="39">
        <f>SUM(J41:J45)</f>
        <v>21730.833774360188</v>
      </c>
    </row>
    <row r="47" spans="1:20" x14ac:dyDescent="0.2">
      <c r="A47" s="34" t="s">
        <v>16</v>
      </c>
      <c r="B47" s="39">
        <f>IF($B$46&gt;$B$45, $B46, $B$45)</f>
        <v>26097.878233344691</v>
      </c>
      <c r="C47" s="39">
        <f>IF($C$46&gt;$C$45, $C46, $C$45)</f>
        <v>21730.833774360188</v>
      </c>
    </row>
    <row r="48" spans="1:20" x14ac:dyDescent="0.2">
      <c r="A48" s="34"/>
    </row>
    <row r="49" spans="1:3" x14ac:dyDescent="0.2">
      <c r="A49" s="34" t="s">
        <v>15</v>
      </c>
      <c r="B49" s="22">
        <f>SUM('Home Buyer Input - External'!$B$3*3900, 'Home Buyer Input - External'!$B$4*3900, 3900)</f>
        <v>3900</v>
      </c>
      <c r="C49" s="22">
        <f>SUM('Home Buyer Input - External'!$B$3*315, 'Home Buyer Input - External'!$B$4*315, 102)</f>
        <v>102</v>
      </c>
    </row>
    <row r="50" spans="1:3" x14ac:dyDescent="0.2">
      <c r="A50" s="34"/>
    </row>
    <row r="51" spans="1:3" x14ac:dyDescent="0.2">
      <c r="A51" s="34" t="s">
        <v>19</v>
      </c>
      <c r="B51" s="39">
        <f>SUM(B43, -B47,-B49)</f>
        <v>65002.121766655313</v>
      </c>
      <c r="C51" s="39">
        <f>SUM(C43,-C47,-C49)</f>
        <v>73167.166225639812</v>
      </c>
    </row>
    <row r="52" spans="1:3" x14ac:dyDescent="0.2">
      <c r="A52" s="34"/>
    </row>
    <row r="53" spans="1:3" x14ac:dyDescent="0.2">
      <c r="A53" s="40" t="s">
        <v>25</v>
      </c>
      <c r="B53" s="39">
        <f>P31</f>
        <v>12179.280441663828</v>
      </c>
      <c r="C53" s="39">
        <f>T34</f>
        <v>4367.0444589845029</v>
      </c>
    </row>
    <row r="54" spans="1:3" x14ac:dyDescent="0.2">
      <c r="A54" s="34" t="s">
        <v>24</v>
      </c>
      <c r="B54" s="22">
        <f>'Home Buyer Input - External'!$B$3*1000</f>
        <v>0</v>
      </c>
    </row>
    <row r="55" spans="1:3" x14ac:dyDescent="0.2">
      <c r="A55" s="34" t="s">
        <v>26</v>
      </c>
      <c r="B55" s="39">
        <f>B53-B54</f>
        <v>12179.280441663828</v>
      </c>
      <c r="C55" s="39">
        <f>C53</f>
        <v>4367.0444589845029</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508"/>
  <sheetViews>
    <sheetView topLeftCell="A7" workbookViewId="0">
      <selection activeCell="C9" sqref="C9"/>
    </sheetView>
  </sheetViews>
  <sheetFormatPr defaultRowHeight="12.75" x14ac:dyDescent="0.2"/>
  <cols>
    <col min="2" max="2" width="32.28515625" customWidth="1"/>
    <col min="3" max="3" width="13.5703125" customWidth="1"/>
    <col min="4" max="4" width="18.42578125" customWidth="1"/>
    <col min="6" max="6" width="14.140625" customWidth="1"/>
    <col min="10" max="10" width="11.42578125" customWidth="1"/>
    <col min="11" max="11" width="11.42578125" style="43" customWidth="1"/>
    <col min="12" max="12" width="9.28515625" bestFit="1" customWidth="1"/>
    <col min="13" max="13" width="9.7109375" style="43" bestFit="1" customWidth="1"/>
    <col min="14" max="14" width="10.7109375" bestFit="1" customWidth="1"/>
    <col min="15" max="15" width="9.5703125" bestFit="1" customWidth="1"/>
  </cols>
  <sheetData>
    <row r="1" spans="2:15" ht="25.5" x14ac:dyDescent="0.2">
      <c r="B1" s="41" t="s">
        <v>128</v>
      </c>
    </row>
    <row r="2" spans="2:15" ht="38.25" x14ac:dyDescent="0.2">
      <c r="B2" s="44" t="s">
        <v>102</v>
      </c>
      <c r="C2" s="14"/>
      <c r="D2" s="14"/>
      <c r="E2" s="14"/>
      <c r="F2" s="45"/>
      <c r="J2" t="s">
        <v>112</v>
      </c>
    </row>
    <row r="3" spans="2:15" ht="59.25" customHeight="1" x14ac:dyDescent="0.2">
      <c r="B3" s="49" t="s">
        <v>106</v>
      </c>
      <c r="C3" s="46" t="s">
        <v>103</v>
      </c>
      <c r="D3" s="46" t="s">
        <v>104</v>
      </c>
      <c r="E3" s="46" t="s">
        <v>105</v>
      </c>
      <c r="F3" s="47" t="s">
        <v>114</v>
      </c>
      <c r="J3" t="s">
        <v>113</v>
      </c>
    </row>
    <row r="4" spans="2:15" x14ac:dyDescent="0.2">
      <c r="B4" s="53" t="s">
        <v>110</v>
      </c>
      <c r="C4" s="19"/>
      <c r="D4" s="19"/>
      <c r="E4" s="19"/>
      <c r="F4" s="48"/>
    </row>
    <row r="6" spans="2:15" ht="38.25" x14ac:dyDescent="0.2">
      <c r="J6" t="s">
        <v>115</v>
      </c>
      <c r="K6" s="43" t="s">
        <v>58</v>
      </c>
      <c r="L6" t="s">
        <v>117</v>
      </c>
      <c r="M6" s="43" t="s">
        <v>118</v>
      </c>
      <c r="N6" t="s">
        <v>119</v>
      </c>
      <c r="O6" t="s">
        <v>116</v>
      </c>
    </row>
    <row r="7" spans="2:15" ht="25.5" x14ac:dyDescent="0.2">
      <c r="B7" s="50" t="s">
        <v>107</v>
      </c>
      <c r="J7">
        <v>0</v>
      </c>
      <c r="O7">
        <f>C11</f>
        <v>412000</v>
      </c>
    </row>
    <row r="8" spans="2:15" x14ac:dyDescent="0.2">
      <c r="J8">
        <v>1</v>
      </c>
      <c r="K8" s="55">
        <f t="shared" ref="K8:K71" si="0">IF(($C$9+1&gt;J8), $C$12, 0)</f>
        <v>2087.5434764826487</v>
      </c>
      <c r="L8" s="52">
        <f t="shared" ref="L8:L71" si="1">K8-M8</f>
        <v>542.54347648264866</v>
      </c>
      <c r="M8" s="43">
        <f t="shared" ref="M8:M71" si="2">O7*$C$10</f>
        <v>1545</v>
      </c>
      <c r="N8">
        <f t="shared" ref="N8:N71" si="3">N7+M8</f>
        <v>1545</v>
      </c>
      <c r="O8" s="52">
        <f t="shared" ref="O8:O71" si="4">O7-L8</f>
        <v>411457.45652351738</v>
      </c>
    </row>
    <row r="9" spans="2:15" x14ac:dyDescent="0.2">
      <c r="B9" s="50" t="s">
        <v>109</v>
      </c>
      <c r="C9">
        <f>'Home Buyer Input - External'!E5*12</f>
        <v>360</v>
      </c>
      <c r="J9">
        <v>2</v>
      </c>
      <c r="K9" s="55">
        <f t="shared" si="0"/>
        <v>2087.5434764826487</v>
      </c>
      <c r="L9" s="52">
        <f t="shared" si="1"/>
        <v>544.57801451945852</v>
      </c>
      <c r="M9" s="52">
        <f t="shared" si="2"/>
        <v>1542.9654619631901</v>
      </c>
      <c r="N9" s="52">
        <f t="shared" si="3"/>
        <v>3087.9654619631901</v>
      </c>
      <c r="O9" s="52">
        <f t="shared" si="4"/>
        <v>410912.87850899791</v>
      </c>
    </row>
    <row r="10" spans="2:15" x14ac:dyDescent="0.2">
      <c r="B10" s="50" t="s">
        <v>111</v>
      </c>
      <c r="C10" s="51">
        <f>'Home Buyer Input - External'!E4/12</f>
        <v>3.7499999999999999E-3</v>
      </c>
      <c r="J10">
        <v>3</v>
      </c>
      <c r="K10" s="55">
        <f t="shared" si="0"/>
        <v>2087.5434764826487</v>
      </c>
      <c r="L10" s="52">
        <f t="shared" si="1"/>
        <v>546.62018207390656</v>
      </c>
      <c r="M10" s="52">
        <f t="shared" si="2"/>
        <v>1540.9232944087421</v>
      </c>
      <c r="N10" s="52">
        <f t="shared" si="3"/>
        <v>4628.8887563719327</v>
      </c>
      <c r="O10" s="52">
        <f t="shared" si="4"/>
        <v>410366.258326924</v>
      </c>
    </row>
    <row r="11" spans="2:15" x14ac:dyDescent="0.2">
      <c r="B11" s="50" t="s">
        <v>108</v>
      </c>
      <c r="C11" s="63">
        <f>'Home Buyer Input - External'!E17*(1-'Home Buyer Input - External'!$E$2)</f>
        <v>412000</v>
      </c>
      <c r="J11">
        <v>4</v>
      </c>
      <c r="K11" s="55">
        <f t="shared" si="0"/>
        <v>2087.5434764826487</v>
      </c>
      <c r="L11" s="52">
        <f t="shared" si="1"/>
        <v>548.67000775668362</v>
      </c>
      <c r="M11" s="52">
        <f t="shared" si="2"/>
        <v>1538.873468725965</v>
      </c>
      <c r="N11" s="52">
        <f t="shared" si="3"/>
        <v>6167.7622250978975</v>
      </c>
      <c r="O11" s="52">
        <f t="shared" si="4"/>
        <v>409817.58831916732</v>
      </c>
    </row>
    <row r="12" spans="2:15" x14ac:dyDescent="0.2">
      <c r="B12" s="50" t="s">
        <v>58</v>
      </c>
      <c r="C12" s="52">
        <f>C10*C11*(1+C10)^C9/((1+C10)^C9-1)</f>
        <v>2087.5434764826487</v>
      </c>
      <c r="J12">
        <v>5</v>
      </c>
      <c r="K12" s="55">
        <f t="shared" si="0"/>
        <v>2087.5434764826487</v>
      </c>
      <c r="L12" s="52">
        <f t="shared" si="1"/>
        <v>550.72752028577133</v>
      </c>
      <c r="M12" s="52">
        <f t="shared" si="2"/>
        <v>1536.8159561968773</v>
      </c>
      <c r="N12" s="52">
        <f t="shared" si="3"/>
        <v>7704.5781812947753</v>
      </c>
      <c r="O12" s="52">
        <f t="shared" si="4"/>
        <v>409266.86079888156</v>
      </c>
    </row>
    <row r="13" spans="2:15" x14ac:dyDescent="0.2">
      <c r="J13">
        <v>6</v>
      </c>
      <c r="K13" s="55">
        <f t="shared" si="0"/>
        <v>2087.5434764826487</v>
      </c>
      <c r="L13" s="52">
        <f t="shared" si="1"/>
        <v>552.79274848684281</v>
      </c>
      <c r="M13" s="52">
        <f t="shared" si="2"/>
        <v>1534.7507279958058</v>
      </c>
      <c r="N13" s="52">
        <f t="shared" si="3"/>
        <v>9239.3289092905816</v>
      </c>
      <c r="O13" s="52">
        <f t="shared" si="4"/>
        <v>408714.06805039471</v>
      </c>
    </row>
    <row r="14" spans="2:15" x14ac:dyDescent="0.2">
      <c r="J14">
        <v>7</v>
      </c>
      <c r="K14" s="55">
        <f t="shared" si="0"/>
        <v>2087.5434764826487</v>
      </c>
      <c r="L14" s="52">
        <f t="shared" si="1"/>
        <v>554.86572129366846</v>
      </c>
      <c r="M14" s="52">
        <f t="shared" si="2"/>
        <v>1532.6777551889802</v>
      </c>
      <c r="N14" s="52">
        <f t="shared" si="3"/>
        <v>10772.006664479562</v>
      </c>
      <c r="O14" s="52">
        <f t="shared" si="4"/>
        <v>408159.20232910104</v>
      </c>
    </row>
    <row r="15" spans="2:15" x14ac:dyDescent="0.2">
      <c r="J15">
        <v>8</v>
      </c>
      <c r="K15" s="55">
        <f t="shared" si="0"/>
        <v>2087.5434764826487</v>
      </c>
      <c r="L15" s="52">
        <f t="shared" si="1"/>
        <v>556.94646774851981</v>
      </c>
      <c r="M15" s="52">
        <f t="shared" si="2"/>
        <v>1530.5970087341288</v>
      </c>
      <c r="N15" s="52">
        <f t="shared" si="3"/>
        <v>12302.603673213691</v>
      </c>
      <c r="O15" s="52">
        <f t="shared" si="4"/>
        <v>407602.25586135255</v>
      </c>
    </row>
    <row r="16" spans="2:15" x14ac:dyDescent="0.2">
      <c r="J16" s="43">
        <v>9</v>
      </c>
      <c r="K16" s="55">
        <f t="shared" si="0"/>
        <v>2087.5434764826487</v>
      </c>
      <c r="L16" s="52">
        <f t="shared" si="1"/>
        <v>559.03501700257675</v>
      </c>
      <c r="M16" s="52">
        <f t="shared" si="2"/>
        <v>1528.5084594800719</v>
      </c>
      <c r="N16" s="52">
        <f t="shared" si="3"/>
        <v>13831.112132693763</v>
      </c>
      <c r="O16" s="52">
        <f t="shared" si="4"/>
        <v>407043.22084435</v>
      </c>
    </row>
    <row r="17" spans="10:15" x14ac:dyDescent="0.2">
      <c r="J17" s="43">
        <v>10</v>
      </c>
      <c r="K17" s="55">
        <f t="shared" si="0"/>
        <v>2087.5434764826487</v>
      </c>
      <c r="L17" s="52">
        <f t="shared" si="1"/>
        <v>561.13139831633612</v>
      </c>
      <c r="M17" s="52">
        <f t="shared" si="2"/>
        <v>1526.4120781663125</v>
      </c>
      <c r="N17" s="52">
        <f t="shared" si="3"/>
        <v>15357.524210860076</v>
      </c>
      <c r="O17" s="52">
        <f t="shared" si="4"/>
        <v>406482.08944603364</v>
      </c>
    </row>
    <row r="18" spans="10:15" x14ac:dyDescent="0.2">
      <c r="J18" s="43">
        <v>11</v>
      </c>
      <c r="K18" s="55">
        <f t="shared" si="0"/>
        <v>2087.5434764826487</v>
      </c>
      <c r="L18" s="52">
        <f t="shared" si="1"/>
        <v>563.23564106002254</v>
      </c>
      <c r="M18" s="52">
        <f t="shared" si="2"/>
        <v>1524.3078354226261</v>
      </c>
      <c r="N18" s="52">
        <f t="shared" si="3"/>
        <v>16881.832046282703</v>
      </c>
      <c r="O18" s="52">
        <f t="shared" si="4"/>
        <v>405918.85380497359</v>
      </c>
    </row>
    <row r="19" spans="10:15" x14ac:dyDescent="0.2">
      <c r="J19" s="43">
        <v>12</v>
      </c>
      <c r="K19" s="55">
        <f t="shared" si="0"/>
        <v>2087.5434764826487</v>
      </c>
      <c r="L19" s="52">
        <f t="shared" si="1"/>
        <v>565.34777471399775</v>
      </c>
      <c r="M19" s="52">
        <f t="shared" si="2"/>
        <v>1522.1957017686509</v>
      </c>
      <c r="N19" s="52">
        <f t="shared" si="3"/>
        <v>18404.027748051354</v>
      </c>
      <c r="O19" s="52">
        <f t="shared" si="4"/>
        <v>405353.5060302596</v>
      </c>
    </row>
    <row r="20" spans="10:15" x14ac:dyDescent="0.2">
      <c r="J20" s="43">
        <v>13</v>
      </c>
      <c r="K20" s="55">
        <f t="shared" si="0"/>
        <v>2087.5434764826487</v>
      </c>
      <c r="L20" s="52">
        <f t="shared" si="1"/>
        <v>567.46782886917526</v>
      </c>
      <c r="M20" s="52">
        <f t="shared" si="2"/>
        <v>1520.0756476134734</v>
      </c>
      <c r="N20" s="52">
        <f t="shared" si="3"/>
        <v>19924.103395664828</v>
      </c>
      <c r="O20" s="52">
        <f t="shared" si="4"/>
        <v>404786.03820139042</v>
      </c>
    </row>
    <row r="21" spans="10:15" x14ac:dyDescent="0.2">
      <c r="J21" s="43">
        <v>14</v>
      </c>
      <c r="K21" s="55">
        <f t="shared" si="0"/>
        <v>2087.5434764826487</v>
      </c>
      <c r="L21" s="52">
        <f t="shared" si="1"/>
        <v>569.5958332274347</v>
      </c>
      <c r="M21" s="52">
        <f t="shared" si="2"/>
        <v>1517.947643255214</v>
      </c>
      <c r="N21" s="52">
        <f t="shared" si="3"/>
        <v>21442.051038920043</v>
      </c>
      <c r="O21" s="52">
        <f t="shared" si="4"/>
        <v>404216.44236816297</v>
      </c>
    </row>
    <row r="22" spans="10:15" x14ac:dyDescent="0.2">
      <c r="J22" s="43">
        <v>15</v>
      </c>
      <c r="K22" s="55">
        <f t="shared" si="0"/>
        <v>2087.5434764826487</v>
      </c>
      <c r="L22" s="52">
        <f t="shared" si="1"/>
        <v>571.73181760203761</v>
      </c>
      <c r="M22" s="52">
        <f t="shared" si="2"/>
        <v>1515.811658880611</v>
      </c>
      <c r="N22" s="52">
        <f t="shared" si="3"/>
        <v>22957.862697800654</v>
      </c>
      <c r="O22" s="52">
        <f t="shared" si="4"/>
        <v>403644.71055056091</v>
      </c>
    </row>
    <row r="23" spans="10:15" x14ac:dyDescent="0.2">
      <c r="J23" s="43">
        <v>16</v>
      </c>
      <c r="K23" s="55">
        <f t="shared" si="0"/>
        <v>2087.5434764826487</v>
      </c>
      <c r="L23" s="52">
        <f t="shared" si="1"/>
        <v>573.8758119180452</v>
      </c>
      <c r="M23" s="52">
        <f t="shared" si="2"/>
        <v>1513.6676645646035</v>
      </c>
      <c r="N23" s="52">
        <f t="shared" si="3"/>
        <v>24471.530362365258</v>
      </c>
      <c r="O23" s="52">
        <f t="shared" si="4"/>
        <v>403070.83473864285</v>
      </c>
    </row>
    <row r="24" spans="10:15" x14ac:dyDescent="0.2">
      <c r="J24" s="43">
        <v>17</v>
      </c>
      <c r="K24" s="55">
        <f t="shared" si="0"/>
        <v>2087.5434764826487</v>
      </c>
      <c r="L24" s="52">
        <f t="shared" si="1"/>
        <v>576.02784621273804</v>
      </c>
      <c r="M24" s="52">
        <f t="shared" si="2"/>
        <v>1511.5156302699106</v>
      </c>
      <c r="N24" s="52">
        <f t="shared" si="3"/>
        <v>25983.045992635169</v>
      </c>
      <c r="O24" s="52">
        <f t="shared" si="4"/>
        <v>402494.80689243012</v>
      </c>
    </row>
    <row r="25" spans="10:15" x14ac:dyDescent="0.2">
      <c r="J25" s="43">
        <v>18</v>
      </c>
      <c r="K25" s="55">
        <f t="shared" si="0"/>
        <v>2087.5434764826487</v>
      </c>
      <c r="L25" s="52">
        <f t="shared" si="1"/>
        <v>578.18795063603579</v>
      </c>
      <c r="M25" s="52">
        <f t="shared" si="2"/>
        <v>1509.3555258466129</v>
      </c>
      <c r="N25" s="52">
        <f t="shared" si="3"/>
        <v>27492.40151848178</v>
      </c>
      <c r="O25" s="52">
        <f t="shared" si="4"/>
        <v>401916.61894179409</v>
      </c>
    </row>
    <row r="26" spans="10:15" x14ac:dyDescent="0.2">
      <c r="J26" s="43">
        <v>19</v>
      </c>
      <c r="K26" s="55">
        <f t="shared" si="0"/>
        <v>2087.5434764826487</v>
      </c>
      <c r="L26" s="52">
        <f t="shared" si="1"/>
        <v>580.35615545092082</v>
      </c>
      <c r="M26" s="52">
        <f t="shared" si="2"/>
        <v>1507.1873210317278</v>
      </c>
      <c r="N26" s="52">
        <f t="shared" si="3"/>
        <v>28999.588839513508</v>
      </c>
      <c r="O26" s="52">
        <f t="shared" si="4"/>
        <v>401336.26278634317</v>
      </c>
    </row>
    <row r="27" spans="10:15" x14ac:dyDescent="0.2">
      <c r="J27" s="43">
        <v>20</v>
      </c>
      <c r="K27" s="55">
        <f t="shared" si="0"/>
        <v>2087.5434764826487</v>
      </c>
      <c r="L27" s="52">
        <f t="shared" si="1"/>
        <v>582.53249103386179</v>
      </c>
      <c r="M27" s="52">
        <f t="shared" si="2"/>
        <v>1505.0109854487869</v>
      </c>
      <c r="N27" s="52">
        <f t="shared" si="3"/>
        <v>30504.599824962293</v>
      </c>
      <c r="O27" s="52">
        <f t="shared" si="4"/>
        <v>400753.73029530933</v>
      </c>
    </row>
    <row r="28" spans="10:15" x14ac:dyDescent="0.2">
      <c r="J28" s="43">
        <v>21</v>
      </c>
      <c r="K28" s="55">
        <f t="shared" si="0"/>
        <v>2087.5434764826487</v>
      </c>
      <c r="L28" s="52">
        <f t="shared" si="1"/>
        <v>584.71698787523883</v>
      </c>
      <c r="M28" s="52">
        <f t="shared" si="2"/>
        <v>1502.8264886074098</v>
      </c>
      <c r="N28" s="52">
        <f t="shared" si="3"/>
        <v>32007.426313569704</v>
      </c>
      <c r="O28" s="52">
        <f t="shared" si="4"/>
        <v>400169.0133074341</v>
      </c>
    </row>
    <row r="29" spans="10:15" x14ac:dyDescent="0.2">
      <c r="J29" s="43">
        <v>22</v>
      </c>
      <c r="K29" s="55">
        <f t="shared" si="0"/>
        <v>2087.5434764826487</v>
      </c>
      <c r="L29" s="52">
        <f t="shared" si="1"/>
        <v>586.9096765797708</v>
      </c>
      <c r="M29" s="52">
        <f t="shared" si="2"/>
        <v>1500.6337999028779</v>
      </c>
      <c r="N29" s="52">
        <f t="shared" si="3"/>
        <v>33508.06011347258</v>
      </c>
      <c r="O29" s="52">
        <f t="shared" si="4"/>
        <v>399582.10363085434</v>
      </c>
    </row>
    <row r="30" spans="10:15" x14ac:dyDescent="0.2">
      <c r="J30" s="43">
        <v>23</v>
      </c>
      <c r="K30" s="55">
        <f t="shared" si="0"/>
        <v>2087.5434764826487</v>
      </c>
      <c r="L30" s="52">
        <f t="shared" si="1"/>
        <v>589.11058786694502</v>
      </c>
      <c r="M30" s="52">
        <f t="shared" si="2"/>
        <v>1498.4328886157036</v>
      </c>
      <c r="N30" s="52">
        <f t="shared" si="3"/>
        <v>35006.493002088282</v>
      </c>
      <c r="O30" s="52">
        <f t="shared" si="4"/>
        <v>398992.99304298742</v>
      </c>
    </row>
    <row r="31" spans="10:15" x14ac:dyDescent="0.2">
      <c r="J31" s="43">
        <v>24</v>
      </c>
      <c r="K31" s="55">
        <f t="shared" si="0"/>
        <v>2087.5434764826487</v>
      </c>
      <c r="L31" s="52">
        <f t="shared" si="1"/>
        <v>591.31975257144586</v>
      </c>
      <c r="M31" s="52">
        <f t="shared" si="2"/>
        <v>1496.2237239112028</v>
      </c>
      <c r="N31" s="52">
        <f t="shared" si="3"/>
        <v>36502.716725999482</v>
      </c>
      <c r="O31" s="52">
        <f t="shared" si="4"/>
        <v>398401.67329041596</v>
      </c>
    </row>
    <row r="32" spans="10:15" x14ac:dyDescent="0.2">
      <c r="J32" s="43">
        <v>25</v>
      </c>
      <c r="K32" s="55">
        <f t="shared" si="0"/>
        <v>2087.5434764826487</v>
      </c>
      <c r="L32" s="52">
        <f t="shared" si="1"/>
        <v>593.53720164358879</v>
      </c>
      <c r="M32" s="52">
        <f t="shared" si="2"/>
        <v>1494.0062748390599</v>
      </c>
      <c r="N32" s="52">
        <f t="shared" si="3"/>
        <v>37996.723000838545</v>
      </c>
      <c r="O32" s="52">
        <f t="shared" si="4"/>
        <v>397808.13608877239</v>
      </c>
    </row>
    <row r="33" spans="10:15" x14ac:dyDescent="0.2">
      <c r="J33" s="43">
        <v>26</v>
      </c>
      <c r="K33" s="55">
        <f t="shared" si="0"/>
        <v>2087.5434764826487</v>
      </c>
      <c r="L33" s="52">
        <f t="shared" si="1"/>
        <v>595.76296614975217</v>
      </c>
      <c r="M33" s="52">
        <f t="shared" si="2"/>
        <v>1491.7805103328965</v>
      </c>
      <c r="N33" s="52">
        <f t="shared" si="3"/>
        <v>39488.503511171439</v>
      </c>
      <c r="O33" s="52">
        <f t="shared" si="4"/>
        <v>397212.37312262261</v>
      </c>
    </row>
    <row r="34" spans="10:15" x14ac:dyDescent="0.2">
      <c r="J34" s="43">
        <v>27</v>
      </c>
      <c r="K34" s="55">
        <f t="shared" si="0"/>
        <v>2087.5434764826487</v>
      </c>
      <c r="L34" s="52">
        <f t="shared" si="1"/>
        <v>597.99707727281384</v>
      </c>
      <c r="M34" s="52">
        <f t="shared" si="2"/>
        <v>1489.5463992098348</v>
      </c>
      <c r="N34" s="52">
        <f t="shared" si="3"/>
        <v>40978.049910381276</v>
      </c>
      <c r="O34" s="52">
        <f t="shared" si="4"/>
        <v>396614.37604534981</v>
      </c>
    </row>
    <row r="35" spans="10:15" x14ac:dyDescent="0.2">
      <c r="J35" s="43">
        <v>28</v>
      </c>
      <c r="K35" s="55">
        <f t="shared" si="0"/>
        <v>2087.5434764826487</v>
      </c>
      <c r="L35" s="52">
        <f t="shared" si="1"/>
        <v>600.23956631258693</v>
      </c>
      <c r="M35" s="52">
        <f t="shared" si="2"/>
        <v>1487.3039101700617</v>
      </c>
      <c r="N35" s="52">
        <f t="shared" si="3"/>
        <v>42465.35382055134</v>
      </c>
      <c r="O35" s="52">
        <f t="shared" si="4"/>
        <v>396014.13647903723</v>
      </c>
    </row>
    <row r="36" spans="10:15" x14ac:dyDescent="0.2">
      <c r="J36" s="43">
        <v>29</v>
      </c>
      <c r="K36" s="55">
        <f t="shared" si="0"/>
        <v>2087.5434764826487</v>
      </c>
      <c r="L36" s="52">
        <f t="shared" si="1"/>
        <v>602.4904646862592</v>
      </c>
      <c r="M36" s="52">
        <f t="shared" si="2"/>
        <v>1485.0530117963895</v>
      </c>
      <c r="N36" s="52">
        <f t="shared" si="3"/>
        <v>43950.406832347726</v>
      </c>
      <c r="O36" s="52">
        <f t="shared" si="4"/>
        <v>395411.64601435099</v>
      </c>
    </row>
    <row r="37" spans="10:15" x14ac:dyDescent="0.2">
      <c r="J37" s="43">
        <v>30</v>
      </c>
      <c r="K37" s="55">
        <f t="shared" si="0"/>
        <v>2087.5434764826487</v>
      </c>
      <c r="L37" s="52">
        <f t="shared" si="1"/>
        <v>604.74980392883253</v>
      </c>
      <c r="M37" s="52">
        <f t="shared" si="2"/>
        <v>1482.7936725538161</v>
      </c>
      <c r="N37" s="52">
        <f t="shared" si="3"/>
        <v>45433.200504901542</v>
      </c>
      <c r="O37" s="52">
        <f t="shared" si="4"/>
        <v>394806.89621042216</v>
      </c>
    </row>
    <row r="38" spans="10:15" x14ac:dyDescent="0.2">
      <c r="J38" s="43">
        <f t="shared" ref="J38:J101" si="5">J37+1</f>
        <v>31</v>
      </c>
      <c r="K38" s="55">
        <f t="shared" si="0"/>
        <v>2087.5434764826487</v>
      </c>
      <c r="L38" s="52">
        <f t="shared" si="1"/>
        <v>607.01761569356563</v>
      </c>
      <c r="M38" s="52">
        <f t="shared" si="2"/>
        <v>1480.525860789083</v>
      </c>
      <c r="N38" s="52">
        <f t="shared" si="3"/>
        <v>46913.726365690629</v>
      </c>
      <c r="O38" s="52">
        <f t="shared" si="4"/>
        <v>394199.87859472859</v>
      </c>
    </row>
    <row r="39" spans="10:15" x14ac:dyDescent="0.2">
      <c r="J39" s="43">
        <f t="shared" si="5"/>
        <v>32</v>
      </c>
      <c r="K39" s="55">
        <f t="shared" si="0"/>
        <v>2087.5434764826487</v>
      </c>
      <c r="L39" s="52">
        <f t="shared" si="1"/>
        <v>609.29393175241648</v>
      </c>
      <c r="M39" s="52">
        <f t="shared" si="2"/>
        <v>1478.2495447302322</v>
      </c>
      <c r="N39" s="52">
        <f t="shared" si="3"/>
        <v>48391.975910420864</v>
      </c>
      <c r="O39" s="52">
        <f t="shared" si="4"/>
        <v>393590.58466297615</v>
      </c>
    </row>
    <row r="40" spans="10:15" x14ac:dyDescent="0.2">
      <c r="J40" s="43">
        <f t="shared" si="5"/>
        <v>33</v>
      </c>
      <c r="K40" s="55">
        <f t="shared" si="0"/>
        <v>2087.5434764826487</v>
      </c>
      <c r="L40" s="52">
        <f t="shared" si="1"/>
        <v>611.57878399648826</v>
      </c>
      <c r="M40" s="52">
        <f t="shared" si="2"/>
        <v>1475.9646924861604</v>
      </c>
      <c r="N40" s="52">
        <f t="shared" si="3"/>
        <v>49867.940602907023</v>
      </c>
      <c r="O40" s="52">
        <f t="shared" si="4"/>
        <v>392979.00587897969</v>
      </c>
    </row>
    <row r="41" spans="10:15" x14ac:dyDescent="0.2">
      <c r="J41" s="43">
        <f t="shared" si="5"/>
        <v>34</v>
      </c>
      <c r="K41" s="55">
        <f t="shared" si="0"/>
        <v>2087.5434764826487</v>
      </c>
      <c r="L41" s="52">
        <f t="shared" si="1"/>
        <v>613.87220443647493</v>
      </c>
      <c r="M41" s="52">
        <f t="shared" si="2"/>
        <v>1473.6712720461737</v>
      </c>
      <c r="N41" s="52">
        <f t="shared" si="3"/>
        <v>51341.611874953196</v>
      </c>
      <c r="O41" s="52">
        <f t="shared" si="4"/>
        <v>392365.13367454323</v>
      </c>
    </row>
    <row r="42" spans="10:15" x14ac:dyDescent="0.2">
      <c r="J42" s="43">
        <f t="shared" si="5"/>
        <v>35</v>
      </c>
      <c r="K42" s="55">
        <f t="shared" si="0"/>
        <v>2087.5434764826487</v>
      </c>
      <c r="L42" s="52">
        <f t="shared" si="1"/>
        <v>616.17422520311152</v>
      </c>
      <c r="M42" s="52">
        <f t="shared" si="2"/>
        <v>1471.3692512795371</v>
      </c>
      <c r="N42" s="52">
        <f t="shared" si="3"/>
        <v>52812.981126232735</v>
      </c>
      <c r="O42" s="52">
        <f t="shared" si="4"/>
        <v>391748.95944934012</v>
      </c>
    </row>
    <row r="43" spans="10:15" x14ac:dyDescent="0.2">
      <c r="J43" s="43">
        <f t="shared" si="5"/>
        <v>36</v>
      </c>
      <c r="K43" s="55">
        <f t="shared" si="0"/>
        <v>2087.5434764826487</v>
      </c>
      <c r="L43" s="52">
        <f t="shared" si="1"/>
        <v>618.48487854762334</v>
      </c>
      <c r="M43" s="52">
        <f t="shared" si="2"/>
        <v>1469.0585979350253</v>
      </c>
      <c r="N43" s="52">
        <f t="shared" si="3"/>
        <v>54282.039724167757</v>
      </c>
      <c r="O43" s="52">
        <f t="shared" si="4"/>
        <v>391130.47457079252</v>
      </c>
    </row>
    <row r="44" spans="10:15" x14ac:dyDescent="0.2">
      <c r="J44" s="43">
        <f t="shared" si="5"/>
        <v>37</v>
      </c>
      <c r="K44" s="55">
        <f t="shared" si="0"/>
        <v>2087.5434764826487</v>
      </c>
      <c r="L44" s="52">
        <f t="shared" si="1"/>
        <v>620.80419684217668</v>
      </c>
      <c r="M44" s="52">
        <f t="shared" si="2"/>
        <v>1466.739279640472</v>
      </c>
      <c r="N44" s="52">
        <f t="shared" si="3"/>
        <v>55748.779003808231</v>
      </c>
      <c r="O44" s="52">
        <f t="shared" si="4"/>
        <v>390509.67037395033</v>
      </c>
    </row>
    <row r="45" spans="10:15" x14ac:dyDescent="0.2">
      <c r="J45" s="43">
        <f t="shared" si="5"/>
        <v>38</v>
      </c>
      <c r="K45" s="55">
        <f t="shared" si="0"/>
        <v>2087.5434764826487</v>
      </c>
      <c r="L45" s="52">
        <f t="shared" si="1"/>
        <v>623.13221258033491</v>
      </c>
      <c r="M45" s="52">
        <f t="shared" si="2"/>
        <v>1464.4112639023137</v>
      </c>
      <c r="N45" s="52">
        <f t="shared" si="3"/>
        <v>57213.190267710546</v>
      </c>
      <c r="O45" s="52">
        <f t="shared" si="4"/>
        <v>389886.53816136997</v>
      </c>
    </row>
    <row r="46" spans="10:15" x14ac:dyDescent="0.2">
      <c r="J46" s="43">
        <f t="shared" si="5"/>
        <v>39</v>
      </c>
      <c r="K46" s="55">
        <f t="shared" si="0"/>
        <v>2087.5434764826487</v>
      </c>
      <c r="L46" s="52">
        <f t="shared" si="1"/>
        <v>625.4689583775114</v>
      </c>
      <c r="M46" s="52">
        <f t="shared" si="2"/>
        <v>1462.0745181051373</v>
      </c>
      <c r="N46" s="52">
        <f t="shared" si="3"/>
        <v>58675.264785815685</v>
      </c>
      <c r="O46" s="52">
        <f t="shared" si="4"/>
        <v>389261.06920299248</v>
      </c>
    </row>
    <row r="47" spans="10:15" x14ac:dyDescent="0.2">
      <c r="J47" s="43">
        <f t="shared" si="5"/>
        <v>40</v>
      </c>
      <c r="K47" s="55">
        <f t="shared" si="0"/>
        <v>2087.5434764826487</v>
      </c>
      <c r="L47" s="52">
        <f t="shared" si="1"/>
        <v>627.81446697142701</v>
      </c>
      <c r="M47" s="52">
        <f t="shared" si="2"/>
        <v>1459.7290095112216</v>
      </c>
      <c r="N47" s="52">
        <f t="shared" si="3"/>
        <v>60134.993795326904</v>
      </c>
      <c r="O47" s="52">
        <f t="shared" si="4"/>
        <v>388633.25473602104</v>
      </c>
    </row>
    <row r="48" spans="10:15" x14ac:dyDescent="0.2">
      <c r="J48" s="43">
        <f t="shared" si="5"/>
        <v>41</v>
      </c>
      <c r="K48" s="55">
        <f t="shared" si="0"/>
        <v>2087.5434764826487</v>
      </c>
      <c r="L48" s="52">
        <f t="shared" si="1"/>
        <v>630.16877122256983</v>
      </c>
      <c r="M48" s="52">
        <f t="shared" si="2"/>
        <v>1457.3747052600788</v>
      </c>
      <c r="N48" s="52">
        <f t="shared" si="3"/>
        <v>61592.368500586985</v>
      </c>
      <c r="O48" s="52">
        <f t="shared" si="4"/>
        <v>388003.08596479846</v>
      </c>
    </row>
    <row r="49" spans="10:15" x14ac:dyDescent="0.2">
      <c r="J49" s="43">
        <f t="shared" si="5"/>
        <v>42</v>
      </c>
      <c r="K49" s="55">
        <f t="shared" si="0"/>
        <v>2087.5434764826487</v>
      </c>
      <c r="L49" s="52">
        <f t="shared" si="1"/>
        <v>632.53190411465448</v>
      </c>
      <c r="M49" s="52">
        <f t="shared" si="2"/>
        <v>1455.0115723679942</v>
      </c>
      <c r="N49" s="52">
        <f t="shared" si="3"/>
        <v>63047.380072954977</v>
      </c>
      <c r="O49" s="52">
        <f t="shared" si="4"/>
        <v>387370.55406068382</v>
      </c>
    </row>
    <row r="50" spans="10:15" x14ac:dyDescent="0.2">
      <c r="J50" s="43">
        <f t="shared" si="5"/>
        <v>43</v>
      </c>
      <c r="K50" s="55">
        <f t="shared" si="0"/>
        <v>2087.5434764826487</v>
      </c>
      <c r="L50" s="52">
        <f t="shared" si="1"/>
        <v>634.90389875508436</v>
      </c>
      <c r="M50" s="52">
        <f t="shared" si="2"/>
        <v>1452.6395777275643</v>
      </c>
      <c r="N50" s="52">
        <f t="shared" si="3"/>
        <v>64500.019650682538</v>
      </c>
      <c r="O50" s="52">
        <f t="shared" si="4"/>
        <v>386735.65016192873</v>
      </c>
    </row>
    <row r="51" spans="10:15" x14ac:dyDescent="0.2">
      <c r="J51" s="43">
        <f t="shared" si="5"/>
        <v>44</v>
      </c>
      <c r="K51" s="55">
        <f t="shared" si="0"/>
        <v>2087.5434764826487</v>
      </c>
      <c r="L51" s="52">
        <f t="shared" si="1"/>
        <v>637.28478837541593</v>
      </c>
      <c r="M51" s="52">
        <f t="shared" si="2"/>
        <v>1450.2586881072327</v>
      </c>
      <c r="N51" s="52">
        <f t="shared" si="3"/>
        <v>65950.278338789765</v>
      </c>
      <c r="O51" s="52">
        <f t="shared" si="4"/>
        <v>386098.3653735533</v>
      </c>
    </row>
    <row r="52" spans="10:15" x14ac:dyDescent="0.2">
      <c r="J52" s="43">
        <f t="shared" si="5"/>
        <v>45</v>
      </c>
      <c r="K52" s="55">
        <f t="shared" si="0"/>
        <v>2087.5434764826487</v>
      </c>
      <c r="L52" s="52">
        <f t="shared" si="1"/>
        <v>639.67460633182372</v>
      </c>
      <c r="M52" s="52">
        <f t="shared" si="2"/>
        <v>1447.8688701508249</v>
      </c>
      <c r="N52" s="52">
        <f t="shared" si="3"/>
        <v>67398.147208940587</v>
      </c>
      <c r="O52" s="52">
        <f t="shared" si="4"/>
        <v>385458.6907672215</v>
      </c>
    </row>
    <row r="53" spans="10:15" x14ac:dyDescent="0.2">
      <c r="J53" s="43">
        <f t="shared" si="5"/>
        <v>46</v>
      </c>
      <c r="K53" s="55">
        <f t="shared" si="0"/>
        <v>2087.5434764826487</v>
      </c>
      <c r="L53" s="52">
        <f t="shared" si="1"/>
        <v>642.07338610556803</v>
      </c>
      <c r="M53" s="52">
        <f t="shared" si="2"/>
        <v>1445.4700903770806</v>
      </c>
      <c r="N53" s="52">
        <f t="shared" si="3"/>
        <v>68843.617299317673</v>
      </c>
      <c r="O53" s="52">
        <f t="shared" si="4"/>
        <v>384816.61738111591</v>
      </c>
    </row>
    <row r="54" spans="10:15" x14ac:dyDescent="0.2">
      <c r="J54" s="43">
        <f t="shared" si="5"/>
        <v>47</v>
      </c>
      <c r="K54" s="55">
        <f t="shared" si="0"/>
        <v>2087.5434764826487</v>
      </c>
      <c r="L54" s="52">
        <f t="shared" si="1"/>
        <v>644.48116130346398</v>
      </c>
      <c r="M54" s="52">
        <f t="shared" si="2"/>
        <v>1443.0623151791847</v>
      </c>
      <c r="N54" s="52">
        <f t="shared" si="3"/>
        <v>70286.679614496854</v>
      </c>
      <c r="O54" s="52">
        <f t="shared" si="4"/>
        <v>384172.13621981244</v>
      </c>
    </row>
    <row r="55" spans="10:15" x14ac:dyDescent="0.2">
      <c r="J55" s="43">
        <f t="shared" si="5"/>
        <v>48</v>
      </c>
      <c r="K55" s="55">
        <f t="shared" si="0"/>
        <v>2087.5434764826487</v>
      </c>
      <c r="L55" s="52">
        <f t="shared" si="1"/>
        <v>646.89796565835195</v>
      </c>
      <c r="M55" s="52">
        <f t="shared" si="2"/>
        <v>1440.6455108242967</v>
      </c>
      <c r="N55" s="52">
        <f t="shared" si="3"/>
        <v>71727.325125321149</v>
      </c>
      <c r="O55" s="52">
        <f t="shared" si="4"/>
        <v>383525.2382541541</v>
      </c>
    </row>
    <row r="56" spans="10:15" x14ac:dyDescent="0.2">
      <c r="J56" s="43">
        <f t="shared" si="5"/>
        <v>49</v>
      </c>
      <c r="K56" s="55">
        <f t="shared" si="0"/>
        <v>2087.5434764826487</v>
      </c>
      <c r="L56" s="52">
        <f t="shared" si="1"/>
        <v>649.32383302957078</v>
      </c>
      <c r="M56" s="52">
        <f t="shared" si="2"/>
        <v>1438.2196434530779</v>
      </c>
      <c r="N56" s="52">
        <f t="shared" si="3"/>
        <v>73165.544768774227</v>
      </c>
      <c r="O56" s="52">
        <f t="shared" si="4"/>
        <v>382875.91442112456</v>
      </c>
    </row>
    <row r="57" spans="10:15" x14ac:dyDescent="0.2">
      <c r="J57" s="43">
        <f t="shared" si="5"/>
        <v>50</v>
      </c>
      <c r="K57" s="55">
        <f t="shared" si="0"/>
        <v>2087.5434764826487</v>
      </c>
      <c r="L57" s="52">
        <f t="shared" si="1"/>
        <v>651.75879740343157</v>
      </c>
      <c r="M57" s="52">
        <f t="shared" si="2"/>
        <v>1435.7846790792171</v>
      </c>
      <c r="N57" s="52">
        <f t="shared" si="3"/>
        <v>74601.329447853437</v>
      </c>
      <c r="O57" s="52">
        <f t="shared" si="4"/>
        <v>382224.15562372113</v>
      </c>
    </row>
    <row r="58" spans="10:15" x14ac:dyDescent="0.2">
      <c r="J58" s="43">
        <f t="shared" si="5"/>
        <v>51</v>
      </c>
      <c r="K58" s="55">
        <f t="shared" si="0"/>
        <v>2087.5434764826487</v>
      </c>
      <c r="L58" s="52">
        <f t="shared" si="1"/>
        <v>654.20289289369452</v>
      </c>
      <c r="M58" s="52">
        <f t="shared" si="2"/>
        <v>1433.3405835889541</v>
      </c>
      <c r="N58" s="52">
        <f t="shared" si="3"/>
        <v>76034.670031442394</v>
      </c>
      <c r="O58" s="52">
        <f t="shared" si="4"/>
        <v>381569.95273082744</v>
      </c>
    </row>
    <row r="59" spans="10:15" x14ac:dyDescent="0.2">
      <c r="J59" s="43">
        <f t="shared" si="5"/>
        <v>52</v>
      </c>
      <c r="K59" s="55">
        <f t="shared" si="0"/>
        <v>2087.5434764826487</v>
      </c>
      <c r="L59" s="52">
        <f t="shared" si="1"/>
        <v>656.65615374204572</v>
      </c>
      <c r="M59" s="52">
        <f t="shared" si="2"/>
        <v>1430.8873227406029</v>
      </c>
      <c r="N59" s="52">
        <f t="shared" si="3"/>
        <v>77465.557354182994</v>
      </c>
      <c r="O59" s="52">
        <f t="shared" si="4"/>
        <v>380913.29657708539</v>
      </c>
    </row>
    <row r="60" spans="10:15" x14ac:dyDescent="0.2">
      <c r="J60" s="43">
        <f t="shared" si="5"/>
        <v>53</v>
      </c>
      <c r="K60" s="55">
        <f t="shared" si="0"/>
        <v>2087.5434764826487</v>
      </c>
      <c r="L60" s="52">
        <f t="shared" si="1"/>
        <v>659.11861431857847</v>
      </c>
      <c r="M60" s="52">
        <f t="shared" si="2"/>
        <v>1428.4248621640702</v>
      </c>
      <c r="N60" s="52">
        <f t="shared" si="3"/>
        <v>78893.982216347067</v>
      </c>
      <c r="O60" s="52">
        <f t="shared" si="4"/>
        <v>380254.17796276679</v>
      </c>
    </row>
    <row r="61" spans="10:15" x14ac:dyDescent="0.2">
      <c r="J61" s="43">
        <f t="shared" si="5"/>
        <v>54</v>
      </c>
      <c r="K61" s="55">
        <f t="shared" si="0"/>
        <v>2087.5434764826487</v>
      </c>
      <c r="L61" s="52">
        <f t="shared" si="1"/>
        <v>661.59030912227331</v>
      </c>
      <c r="M61" s="52">
        <f t="shared" si="2"/>
        <v>1425.9531673603753</v>
      </c>
      <c r="N61" s="52">
        <f t="shared" si="3"/>
        <v>80319.935383707445</v>
      </c>
      <c r="O61" s="52">
        <f t="shared" si="4"/>
        <v>379592.5876536445</v>
      </c>
    </row>
    <row r="62" spans="10:15" x14ac:dyDescent="0.2">
      <c r="J62" s="43">
        <f t="shared" si="5"/>
        <v>55</v>
      </c>
      <c r="K62" s="55">
        <f t="shared" si="0"/>
        <v>2087.5434764826487</v>
      </c>
      <c r="L62" s="52">
        <f t="shared" si="1"/>
        <v>664.07127278148187</v>
      </c>
      <c r="M62" s="52">
        <f t="shared" si="2"/>
        <v>1423.4722037011668</v>
      </c>
      <c r="N62" s="52">
        <f t="shared" si="3"/>
        <v>81743.407587408612</v>
      </c>
      <c r="O62" s="52">
        <f t="shared" si="4"/>
        <v>378928.51638086303</v>
      </c>
    </row>
    <row r="63" spans="10:15" x14ac:dyDescent="0.2">
      <c r="J63" s="43">
        <f t="shared" si="5"/>
        <v>56</v>
      </c>
      <c r="K63" s="55">
        <f t="shared" si="0"/>
        <v>2087.5434764826487</v>
      </c>
      <c r="L63" s="52">
        <f t="shared" si="1"/>
        <v>666.56154005441226</v>
      </c>
      <c r="M63" s="52">
        <f t="shared" si="2"/>
        <v>1420.9819364282364</v>
      </c>
      <c r="N63" s="52">
        <f t="shared" si="3"/>
        <v>83164.389523836842</v>
      </c>
      <c r="O63" s="52">
        <f t="shared" si="4"/>
        <v>378261.95484080864</v>
      </c>
    </row>
    <row r="64" spans="10:15" x14ac:dyDescent="0.2">
      <c r="J64" s="43">
        <f t="shared" si="5"/>
        <v>57</v>
      </c>
      <c r="K64" s="55">
        <f t="shared" si="0"/>
        <v>2087.5434764826487</v>
      </c>
      <c r="L64" s="52">
        <f t="shared" si="1"/>
        <v>669.06114582961641</v>
      </c>
      <c r="M64" s="52">
        <f t="shared" si="2"/>
        <v>1418.4823306530322</v>
      </c>
      <c r="N64" s="52">
        <f t="shared" si="3"/>
        <v>84582.871854489873</v>
      </c>
      <c r="O64" s="52">
        <f t="shared" si="4"/>
        <v>377592.89369497902</v>
      </c>
    </row>
    <row r="65" spans="10:15" x14ac:dyDescent="0.2">
      <c r="J65" s="43">
        <f t="shared" si="5"/>
        <v>58</v>
      </c>
      <c r="K65" s="55">
        <f t="shared" si="0"/>
        <v>2087.5434764826487</v>
      </c>
      <c r="L65" s="52">
        <f t="shared" si="1"/>
        <v>671.57012512647748</v>
      </c>
      <c r="M65" s="52">
        <f t="shared" si="2"/>
        <v>1415.9733513561712</v>
      </c>
      <c r="N65" s="52">
        <f t="shared" si="3"/>
        <v>85998.845205846039</v>
      </c>
      <c r="O65" s="52">
        <f t="shared" si="4"/>
        <v>376921.32356985257</v>
      </c>
    </row>
    <row r="66" spans="10:15" x14ac:dyDescent="0.2">
      <c r="J66" s="43">
        <f t="shared" si="5"/>
        <v>59</v>
      </c>
      <c r="K66" s="55">
        <f t="shared" si="0"/>
        <v>2087.5434764826487</v>
      </c>
      <c r="L66" s="52">
        <f t="shared" si="1"/>
        <v>674.0885130957015</v>
      </c>
      <c r="M66" s="52">
        <f t="shared" si="2"/>
        <v>1413.4549633869472</v>
      </c>
      <c r="N66" s="52">
        <f t="shared" si="3"/>
        <v>87412.300169232985</v>
      </c>
      <c r="O66" s="52">
        <f t="shared" si="4"/>
        <v>376247.23505675688</v>
      </c>
    </row>
    <row r="67" spans="10:15" x14ac:dyDescent="0.2">
      <c r="J67" s="43">
        <f t="shared" si="5"/>
        <v>60</v>
      </c>
      <c r="K67" s="55">
        <f t="shared" si="0"/>
        <v>2087.5434764826487</v>
      </c>
      <c r="L67" s="52">
        <f t="shared" si="1"/>
        <v>676.61634501981052</v>
      </c>
      <c r="M67" s="52">
        <f t="shared" si="2"/>
        <v>1410.9271314628381</v>
      </c>
      <c r="N67" s="52">
        <f t="shared" si="3"/>
        <v>88823.227300695828</v>
      </c>
      <c r="O67" s="52">
        <f t="shared" si="4"/>
        <v>375570.61871173704</v>
      </c>
    </row>
    <row r="68" spans="10:15" x14ac:dyDescent="0.2">
      <c r="J68" s="43">
        <f t="shared" si="5"/>
        <v>61</v>
      </c>
      <c r="K68" s="55">
        <f t="shared" si="0"/>
        <v>2087.5434764826487</v>
      </c>
      <c r="L68" s="52">
        <f t="shared" si="1"/>
        <v>679.15365631363488</v>
      </c>
      <c r="M68" s="52">
        <f t="shared" si="2"/>
        <v>1408.3898201690138</v>
      </c>
      <c r="N68" s="52">
        <f t="shared" si="3"/>
        <v>90231.617120864845</v>
      </c>
      <c r="O68" s="52">
        <f t="shared" si="4"/>
        <v>374891.46505542338</v>
      </c>
    </row>
    <row r="69" spans="10:15" x14ac:dyDescent="0.2">
      <c r="J69" s="43">
        <f t="shared" si="5"/>
        <v>62</v>
      </c>
      <c r="K69" s="55">
        <f t="shared" si="0"/>
        <v>2087.5434764826487</v>
      </c>
      <c r="L69" s="52">
        <f t="shared" si="1"/>
        <v>681.70048252481092</v>
      </c>
      <c r="M69" s="52">
        <f t="shared" si="2"/>
        <v>1405.8429939578377</v>
      </c>
      <c r="N69" s="52">
        <f t="shared" si="3"/>
        <v>91637.460114822679</v>
      </c>
      <c r="O69" s="52">
        <f t="shared" si="4"/>
        <v>374209.76457289857</v>
      </c>
    </row>
    <row r="70" spans="10:15" x14ac:dyDescent="0.2">
      <c r="J70" s="43">
        <f t="shared" si="5"/>
        <v>63</v>
      </c>
      <c r="K70" s="55">
        <f t="shared" si="0"/>
        <v>2087.5434764826487</v>
      </c>
      <c r="L70" s="52">
        <f t="shared" si="1"/>
        <v>684.25685933427917</v>
      </c>
      <c r="M70" s="52">
        <f t="shared" si="2"/>
        <v>1403.2866171483695</v>
      </c>
      <c r="N70" s="52">
        <f t="shared" si="3"/>
        <v>93040.746731971056</v>
      </c>
      <c r="O70" s="52">
        <f t="shared" si="4"/>
        <v>373525.50771356426</v>
      </c>
    </row>
    <row r="71" spans="10:15" x14ac:dyDescent="0.2">
      <c r="J71" s="43">
        <f t="shared" si="5"/>
        <v>64</v>
      </c>
      <c r="K71" s="55">
        <f t="shared" si="0"/>
        <v>2087.5434764826487</v>
      </c>
      <c r="L71" s="52">
        <f t="shared" si="1"/>
        <v>686.82282255678274</v>
      </c>
      <c r="M71" s="52">
        <f t="shared" si="2"/>
        <v>1400.7206539258659</v>
      </c>
      <c r="N71" s="52">
        <f t="shared" si="3"/>
        <v>94441.467385896918</v>
      </c>
      <c r="O71" s="52">
        <f t="shared" si="4"/>
        <v>372838.68489100749</v>
      </c>
    </row>
    <row r="72" spans="10:15" x14ac:dyDescent="0.2">
      <c r="J72" s="43">
        <f t="shared" si="5"/>
        <v>65</v>
      </c>
      <c r="K72" s="55">
        <f t="shared" ref="K72:K135" si="6">IF(($C$9+1&gt;J72), $C$12, 0)</f>
        <v>2087.5434764826487</v>
      </c>
      <c r="L72" s="52">
        <f t="shared" ref="L72:L135" si="7">K72-M72</f>
        <v>689.39840814137051</v>
      </c>
      <c r="M72" s="52">
        <f t="shared" ref="M72:M135" si="8">O71*$C$10</f>
        <v>1398.1450683412781</v>
      </c>
      <c r="N72" s="52">
        <f t="shared" ref="N72:N135" si="9">N71+M72</f>
        <v>95839.612454238202</v>
      </c>
      <c r="O72" s="52">
        <f t="shared" ref="O72:O135" si="10">O71-L72</f>
        <v>372149.2864828661</v>
      </c>
    </row>
    <row r="73" spans="10:15" x14ac:dyDescent="0.2">
      <c r="J73" s="43">
        <f t="shared" si="5"/>
        <v>66</v>
      </c>
      <c r="K73" s="55">
        <f t="shared" si="6"/>
        <v>2087.5434764826487</v>
      </c>
      <c r="L73" s="52">
        <f t="shared" si="7"/>
        <v>691.98365217190076</v>
      </c>
      <c r="M73" s="52">
        <f t="shared" si="8"/>
        <v>1395.5598243107479</v>
      </c>
      <c r="N73" s="52">
        <f t="shared" si="9"/>
        <v>97235.172278548955</v>
      </c>
      <c r="O73" s="52">
        <f t="shared" si="10"/>
        <v>371457.30283069419</v>
      </c>
    </row>
    <row r="74" spans="10:15" x14ac:dyDescent="0.2">
      <c r="J74" s="43">
        <f t="shared" si="5"/>
        <v>67</v>
      </c>
      <c r="K74" s="55">
        <f t="shared" si="6"/>
        <v>2087.5434764826487</v>
      </c>
      <c r="L74" s="52">
        <f t="shared" si="7"/>
        <v>694.57859086754547</v>
      </c>
      <c r="M74" s="52">
        <f t="shared" si="8"/>
        <v>1392.9648856151032</v>
      </c>
      <c r="N74" s="52">
        <f t="shared" si="9"/>
        <v>98628.137164164058</v>
      </c>
      <c r="O74" s="52">
        <f t="shared" si="10"/>
        <v>370762.72423982667</v>
      </c>
    </row>
    <row r="75" spans="10:15" x14ac:dyDescent="0.2">
      <c r="J75" s="43">
        <f t="shared" si="5"/>
        <v>68</v>
      </c>
      <c r="K75" s="55">
        <f t="shared" si="6"/>
        <v>2087.5434764826487</v>
      </c>
      <c r="L75" s="52">
        <f t="shared" si="7"/>
        <v>697.18326058329876</v>
      </c>
      <c r="M75" s="52">
        <f t="shared" si="8"/>
        <v>1390.3602158993499</v>
      </c>
      <c r="N75" s="52">
        <f t="shared" si="9"/>
        <v>100018.4973800634</v>
      </c>
      <c r="O75" s="52">
        <f t="shared" si="10"/>
        <v>370065.54097924335</v>
      </c>
    </row>
    <row r="76" spans="10:15" x14ac:dyDescent="0.2">
      <c r="J76" s="43">
        <f t="shared" si="5"/>
        <v>69</v>
      </c>
      <c r="K76" s="55">
        <f t="shared" si="6"/>
        <v>2087.5434764826487</v>
      </c>
      <c r="L76" s="52">
        <f t="shared" si="7"/>
        <v>699.79769781048617</v>
      </c>
      <c r="M76" s="52">
        <f t="shared" si="8"/>
        <v>1387.7457786721625</v>
      </c>
      <c r="N76" s="52">
        <f t="shared" si="9"/>
        <v>101406.24315873557</v>
      </c>
      <c r="O76" s="52">
        <f t="shared" si="10"/>
        <v>369365.74328143283</v>
      </c>
    </row>
    <row r="77" spans="10:15" x14ac:dyDescent="0.2">
      <c r="J77" s="43">
        <f t="shared" si="5"/>
        <v>70</v>
      </c>
      <c r="K77" s="55">
        <f t="shared" si="6"/>
        <v>2087.5434764826487</v>
      </c>
      <c r="L77" s="52">
        <f t="shared" si="7"/>
        <v>702.42193917727559</v>
      </c>
      <c r="M77" s="52">
        <f t="shared" si="8"/>
        <v>1385.1215373053731</v>
      </c>
      <c r="N77" s="52">
        <f t="shared" si="9"/>
        <v>102791.36469604094</v>
      </c>
      <c r="O77" s="52">
        <f t="shared" si="10"/>
        <v>368663.32134225557</v>
      </c>
    </row>
    <row r="78" spans="10:15" x14ac:dyDescent="0.2">
      <c r="J78" s="43">
        <f t="shared" si="5"/>
        <v>71</v>
      </c>
      <c r="K78" s="55">
        <f t="shared" si="6"/>
        <v>2087.5434764826487</v>
      </c>
      <c r="L78" s="52">
        <f t="shared" si="7"/>
        <v>705.05602144919021</v>
      </c>
      <c r="M78" s="52">
        <f t="shared" si="8"/>
        <v>1382.4874550334584</v>
      </c>
      <c r="N78" s="52">
        <f t="shared" si="9"/>
        <v>104173.8521510744</v>
      </c>
      <c r="O78" s="52">
        <f t="shared" si="10"/>
        <v>367958.26532080636</v>
      </c>
    </row>
    <row r="79" spans="10:15" x14ac:dyDescent="0.2">
      <c r="J79" s="43">
        <f t="shared" si="5"/>
        <v>72</v>
      </c>
      <c r="K79" s="55">
        <f t="shared" si="6"/>
        <v>2087.5434764826487</v>
      </c>
      <c r="L79" s="52">
        <f t="shared" si="7"/>
        <v>707.69998152962489</v>
      </c>
      <c r="M79" s="52">
        <f t="shared" si="8"/>
        <v>1379.8434949530238</v>
      </c>
      <c r="N79" s="52">
        <f t="shared" si="9"/>
        <v>105553.69564602742</v>
      </c>
      <c r="O79" s="52">
        <f t="shared" si="10"/>
        <v>367250.56533927674</v>
      </c>
    </row>
    <row r="80" spans="10:15" x14ac:dyDescent="0.2">
      <c r="J80" s="43">
        <f t="shared" si="5"/>
        <v>73</v>
      </c>
      <c r="K80" s="55">
        <f t="shared" si="6"/>
        <v>2087.5434764826487</v>
      </c>
      <c r="L80" s="52">
        <f t="shared" si="7"/>
        <v>710.35385646036093</v>
      </c>
      <c r="M80" s="52">
        <f t="shared" si="8"/>
        <v>1377.1896200222877</v>
      </c>
      <c r="N80" s="52">
        <f t="shared" si="9"/>
        <v>106930.88526604971</v>
      </c>
      <c r="O80" s="52">
        <f t="shared" si="10"/>
        <v>366540.21148281638</v>
      </c>
    </row>
    <row r="81" spans="10:15" x14ac:dyDescent="0.2">
      <c r="J81" s="43">
        <f t="shared" si="5"/>
        <v>74</v>
      </c>
      <c r="K81" s="55">
        <f t="shared" si="6"/>
        <v>2087.5434764826487</v>
      </c>
      <c r="L81" s="52">
        <f t="shared" si="7"/>
        <v>713.0176834220872</v>
      </c>
      <c r="M81" s="52">
        <f t="shared" si="8"/>
        <v>1374.5257930605615</v>
      </c>
      <c r="N81" s="52">
        <f t="shared" si="9"/>
        <v>108305.41105911027</v>
      </c>
      <c r="O81" s="52">
        <f t="shared" si="10"/>
        <v>365827.1937993943</v>
      </c>
    </row>
    <row r="82" spans="10:15" x14ac:dyDescent="0.2">
      <c r="J82" s="43">
        <f t="shared" si="5"/>
        <v>75</v>
      </c>
      <c r="K82" s="55">
        <f t="shared" si="6"/>
        <v>2087.5434764826487</v>
      </c>
      <c r="L82" s="52">
        <f t="shared" si="7"/>
        <v>715.69149973492017</v>
      </c>
      <c r="M82" s="52">
        <f t="shared" si="8"/>
        <v>1371.8519767477285</v>
      </c>
      <c r="N82" s="52">
        <f t="shared" si="9"/>
        <v>109677.26303585799</v>
      </c>
      <c r="O82" s="52">
        <f t="shared" si="10"/>
        <v>365111.50229965936</v>
      </c>
    </row>
    <row r="83" spans="10:15" x14ac:dyDescent="0.2">
      <c r="J83" s="43">
        <f t="shared" si="5"/>
        <v>76</v>
      </c>
      <c r="K83" s="55">
        <f t="shared" si="6"/>
        <v>2087.5434764826487</v>
      </c>
      <c r="L83" s="52">
        <f t="shared" si="7"/>
        <v>718.37534285892616</v>
      </c>
      <c r="M83" s="52">
        <f t="shared" si="8"/>
        <v>1369.1681336237225</v>
      </c>
      <c r="N83" s="52">
        <f t="shared" si="9"/>
        <v>111046.43116948172</v>
      </c>
      <c r="O83" s="52">
        <f t="shared" si="10"/>
        <v>364393.12695680046</v>
      </c>
    </row>
    <row r="84" spans="10:15" x14ac:dyDescent="0.2">
      <c r="J84" s="43">
        <f t="shared" si="5"/>
        <v>77</v>
      </c>
      <c r="K84" s="55">
        <f t="shared" si="6"/>
        <v>2087.5434764826487</v>
      </c>
      <c r="L84" s="52">
        <f t="shared" si="7"/>
        <v>721.06925039464704</v>
      </c>
      <c r="M84" s="52">
        <f t="shared" si="8"/>
        <v>1366.4742260880016</v>
      </c>
      <c r="N84" s="52">
        <f t="shared" si="9"/>
        <v>112412.90539556972</v>
      </c>
      <c r="O84" s="52">
        <f t="shared" si="10"/>
        <v>363672.05770640582</v>
      </c>
    </row>
    <row r="85" spans="10:15" x14ac:dyDescent="0.2">
      <c r="J85" s="43">
        <f t="shared" si="5"/>
        <v>78</v>
      </c>
      <c r="K85" s="55">
        <f t="shared" si="6"/>
        <v>2087.5434764826487</v>
      </c>
      <c r="L85" s="52">
        <f t="shared" si="7"/>
        <v>723.77326008362684</v>
      </c>
      <c r="M85" s="52">
        <f t="shared" si="8"/>
        <v>1363.7702163990218</v>
      </c>
      <c r="N85" s="52">
        <f t="shared" si="9"/>
        <v>113776.67561196873</v>
      </c>
      <c r="O85" s="52">
        <f t="shared" si="10"/>
        <v>362948.28444632218</v>
      </c>
    </row>
    <row r="86" spans="10:15" x14ac:dyDescent="0.2">
      <c r="J86" s="43">
        <f t="shared" si="5"/>
        <v>79</v>
      </c>
      <c r="K86" s="55">
        <f t="shared" si="6"/>
        <v>2087.5434764826487</v>
      </c>
      <c r="L86" s="52">
        <f t="shared" si="7"/>
        <v>726.48740980894058</v>
      </c>
      <c r="M86" s="52">
        <f t="shared" si="8"/>
        <v>1361.0560666737081</v>
      </c>
      <c r="N86" s="52">
        <f t="shared" si="9"/>
        <v>115137.73167864245</v>
      </c>
      <c r="O86" s="52">
        <f t="shared" si="10"/>
        <v>362221.79703651322</v>
      </c>
    </row>
    <row r="87" spans="10:15" x14ac:dyDescent="0.2">
      <c r="J87" s="43">
        <f t="shared" si="5"/>
        <v>80</v>
      </c>
      <c r="K87" s="55">
        <f t="shared" si="6"/>
        <v>2087.5434764826487</v>
      </c>
      <c r="L87" s="52">
        <f t="shared" si="7"/>
        <v>729.21173759572412</v>
      </c>
      <c r="M87" s="52">
        <f t="shared" si="8"/>
        <v>1358.3317388869245</v>
      </c>
      <c r="N87" s="52">
        <f t="shared" si="9"/>
        <v>116496.06341752937</v>
      </c>
      <c r="O87" s="52">
        <f t="shared" si="10"/>
        <v>361492.58529891749</v>
      </c>
    </row>
    <row r="88" spans="10:15" x14ac:dyDescent="0.2">
      <c r="J88" s="43">
        <f t="shared" si="5"/>
        <v>81</v>
      </c>
      <c r="K88" s="55">
        <f t="shared" si="6"/>
        <v>2087.5434764826487</v>
      </c>
      <c r="L88" s="52">
        <f t="shared" si="7"/>
        <v>731.94628161170817</v>
      </c>
      <c r="M88" s="52">
        <f t="shared" si="8"/>
        <v>1355.5971948709405</v>
      </c>
      <c r="N88" s="52">
        <f t="shared" si="9"/>
        <v>117851.6606124003</v>
      </c>
      <c r="O88" s="52">
        <f t="shared" si="10"/>
        <v>360760.6390173058</v>
      </c>
    </row>
    <row r="89" spans="10:15" x14ac:dyDescent="0.2">
      <c r="J89" s="43">
        <f t="shared" si="5"/>
        <v>82</v>
      </c>
      <c r="K89" s="55">
        <f t="shared" si="6"/>
        <v>2087.5434764826487</v>
      </c>
      <c r="L89" s="52">
        <f t="shared" si="7"/>
        <v>734.69108016775203</v>
      </c>
      <c r="M89" s="52">
        <f t="shared" si="8"/>
        <v>1352.8523963148966</v>
      </c>
      <c r="N89" s="52">
        <f t="shared" si="9"/>
        <v>119204.51300871519</v>
      </c>
      <c r="O89" s="52">
        <f t="shared" si="10"/>
        <v>360025.94793713803</v>
      </c>
    </row>
    <row r="90" spans="10:15" x14ac:dyDescent="0.2">
      <c r="J90" s="43">
        <f t="shared" si="5"/>
        <v>83</v>
      </c>
      <c r="K90" s="55">
        <f t="shared" si="6"/>
        <v>2087.5434764826487</v>
      </c>
      <c r="L90" s="52">
        <f t="shared" si="7"/>
        <v>737.44617171838104</v>
      </c>
      <c r="M90" s="52">
        <f t="shared" si="8"/>
        <v>1350.0973047642676</v>
      </c>
      <c r="N90" s="52">
        <f t="shared" si="9"/>
        <v>120554.61031347945</v>
      </c>
      <c r="O90" s="52">
        <f t="shared" si="10"/>
        <v>359288.50176541967</v>
      </c>
    </row>
    <row r="91" spans="10:15" x14ac:dyDescent="0.2">
      <c r="J91" s="43">
        <f t="shared" si="5"/>
        <v>84</v>
      </c>
      <c r="K91" s="55">
        <f t="shared" si="6"/>
        <v>2087.5434764826487</v>
      </c>
      <c r="L91" s="52">
        <f t="shared" si="7"/>
        <v>740.211594862325</v>
      </c>
      <c r="M91" s="52">
        <f t="shared" si="8"/>
        <v>1347.3318816203237</v>
      </c>
      <c r="N91" s="52">
        <f t="shared" si="9"/>
        <v>121901.94219509978</v>
      </c>
      <c r="O91" s="52">
        <f t="shared" si="10"/>
        <v>358548.29017055733</v>
      </c>
    </row>
    <row r="92" spans="10:15" x14ac:dyDescent="0.2">
      <c r="J92" s="43">
        <f t="shared" si="5"/>
        <v>85</v>
      </c>
      <c r="K92" s="55">
        <f t="shared" si="6"/>
        <v>2087.5434764826487</v>
      </c>
      <c r="L92" s="52">
        <f t="shared" si="7"/>
        <v>742.98738834305868</v>
      </c>
      <c r="M92" s="52">
        <f t="shared" si="8"/>
        <v>1344.55608813959</v>
      </c>
      <c r="N92" s="52">
        <f t="shared" si="9"/>
        <v>123246.49828323937</v>
      </c>
      <c r="O92" s="52">
        <f t="shared" si="10"/>
        <v>357805.30278221425</v>
      </c>
    </row>
    <row r="93" spans="10:15" x14ac:dyDescent="0.2">
      <c r="J93" s="43">
        <f t="shared" si="5"/>
        <v>86</v>
      </c>
      <c r="K93" s="55">
        <f t="shared" si="6"/>
        <v>2087.5434764826487</v>
      </c>
      <c r="L93" s="52">
        <f t="shared" si="7"/>
        <v>745.77359104934521</v>
      </c>
      <c r="M93" s="52">
        <f t="shared" si="8"/>
        <v>1341.7698854333034</v>
      </c>
      <c r="N93" s="52">
        <f t="shared" si="9"/>
        <v>124588.26816867267</v>
      </c>
      <c r="O93" s="52">
        <f t="shared" si="10"/>
        <v>357059.52919116488</v>
      </c>
    </row>
    <row r="94" spans="10:15" x14ac:dyDescent="0.2">
      <c r="J94" s="43">
        <f t="shared" si="5"/>
        <v>87</v>
      </c>
      <c r="K94" s="55">
        <f t="shared" si="6"/>
        <v>2087.5434764826487</v>
      </c>
      <c r="L94" s="52">
        <f t="shared" si="7"/>
        <v>748.57024201578042</v>
      </c>
      <c r="M94" s="52">
        <f t="shared" si="8"/>
        <v>1338.9732344668682</v>
      </c>
      <c r="N94" s="52">
        <f t="shared" si="9"/>
        <v>125927.24140313955</v>
      </c>
      <c r="O94" s="52">
        <f t="shared" si="10"/>
        <v>356310.95894914912</v>
      </c>
    </row>
    <row r="95" spans="10:15" x14ac:dyDescent="0.2">
      <c r="J95" s="43">
        <f t="shared" si="5"/>
        <v>88</v>
      </c>
      <c r="K95" s="55">
        <f t="shared" si="6"/>
        <v>2087.5434764826487</v>
      </c>
      <c r="L95" s="52">
        <f t="shared" si="7"/>
        <v>751.37738042333945</v>
      </c>
      <c r="M95" s="52">
        <f t="shared" si="8"/>
        <v>1336.1660960593092</v>
      </c>
      <c r="N95" s="52">
        <f t="shared" si="9"/>
        <v>127263.40749919886</v>
      </c>
      <c r="O95" s="52">
        <f t="shared" si="10"/>
        <v>355559.58156872576</v>
      </c>
    </row>
    <row r="96" spans="10:15" x14ac:dyDescent="0.2">
      <c r="J96" s="43">
        <f t="shared" si="5"/>
        <v>89</v>
      </c>
      <c r="K96" s="55">
        <f t="shared" si="6"/>
        <v>2087.5434764826487</v>
      </c>
      <c r="L96" s="52">
        <f t="shared" si="7"/>
        <v>754.1950455999272</v>
      </c>
      <c r="M96" s="52">
        <f t="shared" si="8"/>
        <v>1333.3484308827215</v>
      </c>
      <c r="N96" s="52">
        <f t="shared" si="9"/>
        <v>128596.75593008158</v>
      </c>
      <c r="O96" s="52">
        <f t="shared" si="10"/>
        <v>354805.38652312581</v>
      </c>
    </row>
    <row r="97" spans="10:15" x14ac:dyDescent="0.2">
      <c r="J97" s="43">
        <f t="shared" si="5"/>
        <v>90</v>
      </c>
      <c r="K97" s="55">
        <f t="shared" si="6"/>
        <v>2087.5434764826487</v>
      </c>
      <c r="L97" s="52">
        <f t="shared" si="7"/>
        <v>757.02327702092703</v>
      </c>
      <c r="M97" s="52">
        <f t="shared" si="8"/>
        <v>1330.5201994617216</v>
      </c>
      <c r="N97" s="52">
        <f t="shared" si="9"/>
        <v>129927.2761295433</v>
      </c>
      <c r="O97" s="52">
        <f t="shared" si="10"/>
        <v>354048.36324610485</v>
      </c>
    </row>
    <row r="98" spans="10:15" x14ac:dyDescent="0.2">
      <c r="J98" s="43">
        <f t="shared" si="5"/>
        <v>91</v>
      </c>
      <c r="K98" s="55">
        <f t="shared" si="6"/>
        <v>2087.5434764826487</v>
      </c>
      <c r="L98" s="52">
        <f t="shared" si="7"/>
        <v>759.8621143097555</v>
      </c>
      <c r="M98" s="52">
        <f t="shared" si="8"/>
        <v>1327.6813621728932</v>
      </c>
      <c r="N98" s="52">
        <f t="shared" si="9"/>
        <v>131254.9574917162</v>
      </c>
      <c r="O98" s="52">
        <f t="shared" si="10"/>
        <v>353288.50113179511</v>
      </c>
    </row>
    <row r="99" spans="10:15" x14ac:dyDescent="0.2">
      <c r="J99" s="43">
        <f t="shared" si="5"/>
        <v>92</v>
      </c>
      <c r="K99" s="55">
        <f t="shared" si="6"/>
        <v>2087.5434764826487</v>
      </c>
      <c r="L99" s="52">
        <f t="shared" si="7"/>
        <v>762.71159723841697</v>
      </c>
      <c r="M99" s="52">
        <f t="shared" si="8"/>
        <v>1324.8318792442317</v>
      </c>
      <c r="N99" s="52">
        <f t="shared" si="9"/>
        <v>132579.78937096044</v>
      </c>
      <c r="O99" s="52">
        <f t="shared" si="10"/>
        <v>352525.78953455668</v>
      </c>
    </row>
    <row r="100" spans="10:15" x14ac:dyDescent="0.2">
      <c r="J100" s="43">
        <f t="shared" si="5"/>
        <v>93</v>
      </c>
      <c r="K100" s="55">
        <f t="shared" si="6"/>
        <v>2087.5434764826487</v>
      </c>
      <c r="L100" s="52">
        <f t="shared" si="7"/>
        <v>765.57176572806111</v>
      </c>
      <c r="M100" s="52">
        <f t="shared" si="8"/>
        <v>1321.9717107545875</v>
      </c>
      <c r="N100" s="52">
        <f t="shared" si="9"/>
        <v>133901.76108171503</v>
      </c>
      <c r="O100" s="52">
        <f t="shared" si="10"/>
        <v>351760.21776882862</v>
      </c>
    </row>
    <row r="101" spans="10:15" x14ac:dyDescent="0.2">
      <c r="J101" s="43">
        <f t="shared" si="5"/>
        <v>94</v>
      </c>
      <c r="K101" s="55">
        <f t="shared" si="6"/>
        <v>2087.5434764826487</v>
      </c>
      <c r="L101" s="52">
        <f t="shared" si="7"/>
        <v>768.44265984954131</v>
      </c>
      <c r="M101" s="52">
        <f t="shared" si="8"/>
        <v>1319.1008166331073</v>
      </c>
      <c r="N101" s="52">
        <f t="shared" si="9"/>
        <v>135220.86189834814</v>
      </c>
      <c r="O101" s="52">
        <f t="shared" si="10"/>
        <v>350991.77510897908</v>
      </c>
    </row>
    <row r="102" spans="10:15" x14ac:dyDescent="0.2">
      <c r="J102" s="43">
        <f t="shared" ref="J102:J165" si="11">J101+1</f>
        <v>95</v>
      </c>
      <c r="K102" s="55">
        <f t="shared" si="6"/>
        <v>2087.5434764826487</v>
      </c>
      <c r="L102" s="52">
        <f t="shared" si="7"/>
        <v>771.32431982397725</v>
      </c>
      <c r="M102" s="52">
        <f t="shared" si="8"/>
        <v>1316.2191566586714</v>
      </c>
      <c r="N102" s="52">
        <f t="shared" si="9"/>
        <v>136537.08105500683</v>
      </c>
      <c r="O102" s="52">
        <f t="shared" si="10"/>
        <v>350220.45078915509</v>
      </c>
    </row>
    <row r="103" spans="10:15" x14ac:dyDescent="0.2">
      <c r="J103" s="43">
        <f t="shared" si="11"/>
        <v>96</v>
      </c>
      <c r="K103" s="55">
        <f t="shared" si="6"/>
        <v>2087.5434764826487</v>
      </c>
      <c r="L103" s="52">
        <f t="shared" si="7"/>
        <v>774.21678602331713</v>
      </c>
      <c r="M103" s="52">
        <f t="shared" si="8"/>
        <v>1313.3266904593315</v>
      </c>
      <c r="N103" s="52">
        <f t="shared" si="9"/>
        <v>137850.40774546616</v>
      </c>
      <c r="O103" s="52">
        <f t="shared" si="10"/>
        <v>349446.23400313174</v>
      </c>
    </row>
    <row r="104" spans="10:15" x14ac:dyDescent="0.2">
      <c r="J104" s="43">
        <f t="shared" si="11"/>
        <v>97</v>
      </c>
      <c r="K104" s="55">
        <f t="shared" si="6"/>
        <v>2087.5434764826487</v>
      </c>
      <c r="L104" s="52">
        <f t="shared" si="7"/>
        <v>777.12009897090456</v>
      </c>
      <c r="M104" s="52">
        <f t="shared" si="8"/>
        <v>1310.4233775117441</v>
      </c>
      <c r="N104" s="52">
        <f t="shared" si="9"/>
        <v>139160.83112297789</v>
      </c>
      <c r="O104" s="52">
        <f t="shared" si="10"/>
        <v>348669.11390416085</v>
      </c>
    </row>
    <row r="105" spans="10:15" x14ac:dyDescent="0.2">
      <c r="J105" s="43">
        <f t="shared" si="11"/>
        <v>98</v>
      </c>
      <c r="K105" s="55">
        <f t="shared" si="6"/>
        <v>2087.5434764826487</v>
      </c>
      <c r="L105" s="52">
        <f t="shared" si="7"/>
        <v>780.03429934204541</v>
      </c>
      <c r="M105" s="52">
        <f t="shared" si="8"/>
        <v>1307.5091771406032</v>
      </c>
      <c r="N105" s="52">
        <f t="shared" si="9"/>
        <v>140468.34030011849</v>
      </c>
      <c r="O105" s="52">
        <f t="shared" si="10"/>
        <v>347889.07960481883</v>
      </c>
    </row>
    <row r="106" spans="10:15" x14ac:dyDescent="0.2">
      <c r="J106" s="43">
        <f t="shared" si="11"/>
        <v>99</v>
      </c>
      <c r="K106" s="55">
        <f t="shared" si="6"/>
        <v>2087.5434764826487</v>
      </c>
      <c r="L106" s="52">
        <f t="shared" si="7"/>
        <v>782.95942796457803</v>
      </c>
      <c r="M106" s="52">
        <f t="shared" si="8"/>
        <v>1304.5840485180706</v>
      </c>
      <c r="N106" s="52">
        <f t="shared" si="9"/>
        <v>141772.92434863656</v>
      </c>
      <c r="O106" s="52">
        <f t="shared" si="10"/>
        <v>347106.12017685425</v>
      </c>
    </row>
    <row r="107" spans="10:15" x14ac:dyDescent="0.2">
      <c r="J107" s="43">
        <f t="shared" si="11"/>
        <v>100</v>
      </c>
      <c r="K107" s="55">
        <f t="shared" si="6"/>
        <v>2087.5434764826487</v>
      </c>
      <c r="L107" s="52">
        <f t="shared" si="7"/>
        <v>785.89552581944531</v>
      </c>
      <c r="M107" s="52">
        <f t="shared" si="8"/>
        <v>1301.6479506632033</v>
      </c>
      <c r="N107" s="52">
        <f t="shared" si="9"/>
        <v>143074.57229929976</v>
      </c>
      <c r="O107" s="52">
        <f t="shared" si="10"/>
        <v>346320.2246510348</v>
      </c>
    </row>
    <row r="108" spans="10:15" x14ac:dyDescent="0.2">
      <c r="J108" s="43">
        <f t="shared" si="11"/>
        <v>101</v>
      </c>
      <c r="K108" s="55">
        <f t="shared" si="6"/>
        <v>2087.5434764826487</v>
      </c>
      <c r="L108" s="52">
        <f t="shared" si="7"/>
        <v>788.84263404126818</v>
      </c>
      <c r="M108" s="52">
        <f t="shared" si="8"/>
        <v>1298.7008424413805</v>
      </c>
      <c r="N108" s="52">
        <f t="shared" si="9"/>
        <v>144373.27314174114</v>
      </c>
      <c r="O108" s="52">
        <f t="shared" si="10"/>
        <v>345531.38201699354</v>
      </c>
    </row>
    <row r="109" spans="10:15" x14ac:dyDescent="0.2">
      <c r="J109" s="43">
        <f t="shared" si="11"/>
        <v>102</v>
      </c>
      <c r="K109" s="55">
        <f t="shared" si="6"/>
        <v>2087.5434764826487</v>
      </c>
      <c r="L109" s="52">
        <f t="shared" si="7"/>
        <v>791.80079391892286</v>
      </c>
      <c r="M109" s="52">
        <f t="shared" si="8"/>
        <v>1295.7426825637258</v>
      </c>
      <c r="N109" s="52">
        <f t="shared" si="9"/>
        <v>145669.01582430486</v>
      </c>
      <c r="O109" s="52">
        <f t="shared" si="10"/>
        <v>344739.58122307464</v>
      </c>
    </row>
    <row r="110" spans="10:15" x14ac:dyDescent="0.2">
      <c r="J110" s="43">
        <f t="shared" si="11"/>
        <v>103</v>
      </c>
      <c r="K110" s="55">
        <f t="shared" si="6"/>
        <v>2087.5434764826487</v>
      </c>
      <c r="L110" s="52">
        <f t="shared" si="7"/>
        <v>794.77004689611886</v>
      </c>
      <c r="M110" s="52">
        <f t="shared" si="8"/>
        <v>1292.7734295865298</v>
      </c>
      <c r="N110" s="52">
        <f t="shared" si="9"/>
        <v>146961.78925389139</v>
      </c>
      <c r="O110" s="52">
        <f t="shared" si="10"/>
        <v>343944.81117617851</v>
      </c>
    </row>
    <row r="111" spans="10:15" x14ac:dyDescent="0.2">
      <c r="J111" s="43">
        <f t="shared" si="11"/>
        <v>104</v>
      </c>
      <c r="K111" s="55">
        <f t="shared" si="6"/>
        <v>2087.5434764826487</v>
      </c>
      <c r="L111" s="52">
        <f t="shared" si="7"/>
        <v>797.75043457197921</v>
      </c>
      <c r="M111" s="52">
        <f t="shared" si="8"/>
        <v>1289.7930419106694</v>
      </c>
      <c r="N111" s="52">
        <f t="shared" si="9"/>
        <v>148251.58229580204</v>
      </c>
      <c r="O111" s="52">
        <f t="shared" si="10"/>
        <v>343147.06074160652</v>
      </c>
    </row>
    <row r="112" spans="10:15" x14ac:dyDescent="0.2">
      <c r="J112" s="43">
        <f t="shared" si="11"/>
        <v>105</v>
      </c>
      <c r="K112" s="55">
        <f t="shared" si="6"/>
        <v>2087.5434764826487</v>
      </c>
      <c r="L112" s="52">
        <f t="shared" si="7"/>
        <v>800.7419987016242</v>
      </c>
      <c r="M112" s="52">
        <f t="shared" si="8"/>
        <v>1286.8014777810245</v>
      </c>
      <c r="N112" s="52">
        <f t="shared" si="9"/>
        <v>149538.38377358307</v>
      </c>
      <c r="O112" s="52">
        <f t="shared" si="10"/>
        <v>342346.31874290487</v>
      </c>
    </row>
    <row r="113" spans="10:15" x14ac:dyDescent="0.2">
      <c r="J113" s="43">
        <f t="shared" si="11"/>
        <v>106</v>
      </c>
      <c r="K113" s="55">
        <f t="shared" si="6"/>
        <v>2087.5434764826487</v>
      </c>
      <c r="L113" s="52">
        <f t="shared" si="7"/>
        <v>803.74478119675541</v>
      </c>
      <c r="M113" s="52">
        <f t="shared" si="8"/>
        <v>1283.7986952858932</v>
      </c>
      <c r="N113" s="52">
        <f t="shared" si="9"/>
        <v>150822.18246886897</v>
      </c>
      <c r="O113" s="52">
        <f t="shared" si="10"/>
        <v>341542.57396170811</v>
      </c>
    </row>
    <row r="114" spans="10:15" x14ac:dyDescent="0.2">
      <c r="J114" s="43">
        <f t="shared" si="11"/>
        <v>107</v>
      </c>
      <c r="K114" s="55">
        <f t="shared" si="6"/>
        <v>2087.5434764826487</v>
      </c>
      <c r="L114" s="52">
        <f t="shared" si="7"/>
        <v>806.75882412624333</v>
      </c>
      <c r="M114" s="52">
        <f t="shared" si="8"/>
        <v>1280.7846523564053</v>
      </c>
      <c r="N114" s="52">
        <f t="shared" si="9"/>
        <v>152102.96712122537</v>
      </c>
      <c r="O114" s="52">
        <f t="shared" si="10"/>
        <v>340735.81513758184</v>
      </c>
    </row>
    <row r="115" spans="10:15" x14ac:dyDescent="0.2">
      <c r="J115" s="43">
        <f t="shared" si="11"/>
        <v>108</v>
      </c>
      <c r="K115" s="55">
        <f t="shared" si="6"/>
        <v>2087.5434764826487</v>
      </c>
      <c r="L115" s="52">
        <f t="shared" si="7"/>
        <v>809.78416971671686</v>
      </c>
      <c r="M115" s="52">
        <f t="shared" si="8"/>
        <v>1277.7593067659318</v>
      </c>
      <c r="N115" s="52">
        <f t="shared" si="9"/>
        <v>153380.72642799129</v>
      </c>
      <c r="O115" s="52">
        <f t="shared" si="10"/>
        <v>339926.03096786514</v>
      </c>
    </row>
    <row r="116" spans="10:15" x14ac:dyDescent="0.2">
      <c r="J116" s="43">
        <f t="shared" si="11"/>
        <v>109</v>
      </c>
      <c r="K116" s="55">
        <f t="shared" si="6"/>
        <v>2087.5434764826487</v>
      </c>
      <c r="L116" s="52">
        <f t="shared" si="7"/>
        <v>812.82086035315433</v>
      </c>
      <c r="M116" s="52">
        <f t="shared" si="8"/>
        <v>1274.7226161294943</v>
      </c>
      <c r="N116" s="52">
        <f t="shared" si="9"/>
        <v>154655.44904412079</v>
      </c>
      <c r="O116" s="52">
        <f t="shared" si="10"/>
        <v>339113.21010751196</v>
      </c>
    </row>
    <row r="117" spans="10:15" x14ac:dyDescent="0.2">
      <c r="J117" s="43">
        <f t="shared" si="11"/>
        <v>110</v>
      </c>
      <c r="K117" s="55">
        <f t="shared" si="6"/>
        <v>2087.5434764826487</v>
      </c>
      <c r="L117" s="52">
        <f t="shared" si="7"/>
        <v>815.86893857947894</v>
      </c>
      <c r="M117" s="52">
        <f t="shared" si="8"/>
        <v>1271.6745379031697</v>
      </c>
      <c r="N117" s="52">
        <f t="shared" si="9"/>
        <v>155927.12358202395</v>
      </c>
      <c r="O117" s="52">
        <f t="shared" si="10"/>
        <v>338297.3411689325</v>
      </c>
    </row>
    <row r="118" spans="10:15" x14ac:dyDescent="0.2">
      <c r="J118" s="43">
        <f t="shared" si="11"/>
        <v>111</v>
      </c>
      <c r="K118" s="55">
        <f t="shared" si="6"/>
        <v>2087.5434764826487</v>
      </c>
      <c r="L118" s="52">
        <f t="shared" si="7"/>
        <v>818.92844709915175</v>
      </c>
      <c r="M118" s="52">
        <f t="shared" si="8"/>
        <v>1268.6150293834969</v>
      </c>
      <c r="N118" s="52">
        <f t="shared" si="9"/>
        <v>157195.73861140746</v>
      </c>
      <c r="O118" s="52">
        <f t="shared" si="10"/>
        <v>337478.41272183333</v>
      </c>
    </row>
    <row r="119" spans="10:15" x14ac:dyDescent="0.2">
      <c r="J119" s="43">
        <f t="shared" si="11"/>
        <v>112</v>
      </c>
      <c r="K119" s="55">
        <f t="shared" si="6"/>
        <v>2087.5434764826487</v>
      </c>
      <c r="L119" s="52">
        <f t="shared" si="7"/>
        <v>821.99942877577382</v>
      </c>
      <c r="M119" s="52">
        <f t="shared" si="8"/>
        <v>1265.5440477068748</v>
      </c>
      <c r="N119" s="52">
        <f t="shared" si="9"/>
        <v>158461.28265911434</v>
      </c>
      <c r="O119" s="52">
        <f t="shared" si="10"/>
        <v>336656.41329305753</v>
      </c>
    </row>
    <row r="120" spans="10:15" x14ac:dyDescent="0.2">
      <c r="J120" s="43">
        <f t="shared" si="11"/>
        <v>113</v>
      </c>
      <c r="K120" s="55">
        <f t="shared" si="6"/>
        <v>2087.5434764826487</v>
      </c>
      <c r="L120" s="52">
        <f t="shared" si="7"/>
        <v>825.081926633683</v>
      </c>
      <c r="M120" s="52">
        <f t="shared" si="8"/>
        <v>1262.4615498489657</v>
      </c>
      <c r="N120" s="52">
        <f t="shared" si="9"/>
        <v>159723.7442089633</v>
      </c>
      <c r="O120" s="52">
        <f t="shared" si="10"/>
        <v>335831.33136642387</v>
      </c>
    </row>
    <row r="121" spans="10:15" x14ac:dyDescent="0.2">
      <c r="J121" s="43">
        <f t="shared" si="11"/>
        <v>114</v>
      </c>
      <c r="K121" s="55">
        <f t="shared" si="6"/>
        <v>2087.5434764826487</v>
      </c>
      <c r="L121" s="52">
        <f t="shared" si="7"/>
        <v>828.17598385855922</v>
      </c>
      <c r="M121" s="52">
        <f t="shared" si="8"/>
        <v>1259.3674926240894</v>
      </c>
      <c r="N121" s="52">
        <f t="shared" si="9"/>
        <v>160983.11170158739</v>
      </c>
      <c r="O121" s="52">
        <f t="shared" si="10"/>
        <v>335003.15538256528</v>
      </c>
    </row>
    <row r="122" spans="10:15" x14ac:dyDescent="0.2">
      <c r="J122" s="43">
        <f t="shared" si="11"/>
        <v>115</v>
      </c>
      <c r="K122" s="55">
        <f t="shared" si="6"/>
        <v>2087.5434764826487</v>
      </c>
      <c r="L122" s="52">
        <f t="shared" si="7"/>
        <v>831.28164379802888</v>
      </c>
      <c r="M122" s="52">
        <f t="shared" si="8"/>
        <v>1256.2618326846198</v>
      </c>
      <c r="N122" s="52">
        <f t="shared" si="9"/>
        <v>162239.37353427202</v>
      </c>
      <c r="O122" s="52">
        <f t="shared" si="10"/>
        <v>334171.87373876723</v>
      </c>
    </row>
    <row r="123" spans="10:15" x14ac:dyDescent="0.2">
      <c r="J123" s="43">
        <f t="shared" si="11"/>
        <v>116</v>
      </c>
      <c r="K123" s="55">
        <f t="shared" si="6"/>
        <v>2087.5434764826487</v>
      </c>
      <c r="L123" s="52">
        <f t="shared" si="7"/>
        <v>834.39894996227167</v>
      </c>
      <c r="M123" s="52">
        <f t="shared" si="8"/>
        <v>1253.144526520377</v>
      </c>
      <c r="N123" s="52">
        <f t="shared" si="9"/>
        <v>163492.51806079238</v>
      </c>
      <c r="O123" s="52">
        <f t="shared" si="10"/>
        <v>333337.47478880495</v>
      </c>
    </row>
    <row r="124" spans="10:15" x14ac:dyDescent="0.2">
      <c r="J124" s="43">
        <f t="shared" si="11"/>
        <v>117</v>
      </c>
      <c r="K124" s="55">
        <f t="shared" si="6"/>
        <v>2087.5434764826487</v>
      </c>
      <c r="L124" s="52">
        <f t="shared" si="7"/>
        <v>837.52794602463018</v>
      </c>
      <c r="M124" s="52">
        <f t="shared" si="8"/>
        <v>1250.0155304580185</v>
      </c>
      <c r="N124" s="52">
        <f t="shared" si="9"/>
        <v>164742.53359125039</v>
      </c>
      <c r="O124" s="52">
        <f t="shared" si="10"/>
        <v>332499.94684278034</v>
      </c>
    </row>
    <row r="125" spans="10:15" x14ac:dyDescent="0.2">
      <c r="J125" s="43">
        <f t="shared" si="11"/>
        <v>118</v>
      </c>
      <c r="K125" s="55">
        <f t="shared" si="6"/>
        <v>2087.5434764826487</v>
      </c>
      <c r="L125" s="52">
        <f t="shared" si="7"/>
        <v>840.66867582222244</v>
      </c>
      <c r="M125" s="52">
        <f t="shared" si="8"/>
        <v>1246.8748006604262</v>
      </c>
      <c r="N125" s="52">
        <f t="shared" si="9"/>
        <v>165989.40839191081</v>
      </c>
      <c r="O125" s="52">
        <f t="shared" si="10"/>
        <v>331659.27816695813</v>
      </c>
    </row>
    <row r="126" spans="10:15" x14ac:dyDescent="0.2">
      <c r="J126" s="43">
        <f t="shared" si="11"/>
        <v>119</v>
      </c>
      <c r="K126" s="55">
        <f t="shared" si="6"/>
        <v>2087.5434764826487</v>
      </c>
      <c r="L126" s="52">
        <f t="shared" si="7"/>
        <v>843.82118335655582</v>
      </c>
      <c r="M126" s="52">
        <f t="shared" si="8"/>
        <v>1243.7222931260928</v>
      </c>
      <c r="N126" s="52">
        <f t="shared" si="9"/>
        <v>167233.13068503691</v>
      </c>
      <c r="O126" s="52">
        <f t="shared" si="10"/>
        <v>330815.45698360156</v>
      </c>
    </row>
    <row r="127" spans="10:15" x14ac:dyDescent="0.2">
      <c r="J127" s="43">
        <f t="shared" si="11"/>
        <v>120</v>
      </c>
      <c r="K127" s="55">
        <f t="shared" si="6"/>
        <v>2087.5434764826487</v>
      </c>
      <c r="L127" s="52">
        <f t="shared" si="7"/>
        <v>846.98551279414278</v>
      </c>
      <c r="M127" s="52">
        <f t="shared" si="8"/>
        <v>1240.5579636885059</v>
      </c>
      <c r="N127" s="52">
        <f t="shared" si="9"/>
        <v>168473.68864872542</v>
      </c>
      <c r="O127" s="52">
        <f t="shared" si="10"/>
        <v>329968.47147080739</v>
      </c>
    </row>
    <row r="128" spans="10:15" x14ac:dyDescent="0.2">
      <c r="J128" s="43">
        <f t="shared" si="11"/>
        <v>121</v>
      </c>
      <c r="K128" s="55">
        <f t="shared" si="6"/>
        <v>2087.5434764826487</v>
      </c>
      <c r="L128" s="52">
        <f t="shared" si="7"/>
        <v>850.16170846712089</v>
      </c>
      <c r="M128" s="52">
        <f t="shared" si="8"/>
        <v>1237.3817680155278</v>
      </c>
      <c r="N128" s="52">
        <f t="shared" si="9"/>
        <v>169711.07041674096</v>
      </c>
      <c r="O128" s="52">
        <f t="shared" si="10"/>
        <v>329118.30976234027</v>
      </c>
    </row>
    <row r="129" spans="10:15" x14ac:dyDescent="0.2">
      <c r="J129" s="43">
        <f t="shared" si="11"/>
        <v>122</v>
      </c>
      <c r="K129" s="55">
        <f t="shared" si="6"/>
        <v>2087.5434764826487</v>
      </c>
      <c r="L129" s="52">
        <f t="shared" si="7"/>
        <v>853.34981487387267</v>
      </c>
      <c r="M129" s="52">
        <f t="shared" si="8"/>
        <v>1234.193661608776</v>
      </c>
      <c r="N129" s="52">
        <f t="shared" si="9"/>
        <v>170945.26407834972</v>
      </c>
      <c r="O129" s="52">
        <f t="shared" si="10"/>
        <v>328264.95994746638</v>
      </c>
    </row>
    <row r="130" spans="10:15" x14ac:dyDescent="0.2">
      <c r="J130" s="43">
        <f t="shared" si="11"/>
        <v>123</v>
      </c>
      <c r="K130" s="55">
        <f t="shared" si="6"/>
        <v>2087.5434764826487</v>
      </c>
      <c r="L130" s="52">
        <f t="shared" si="7"/>
        <v>856.54987667964974</v>
      </c>
      <c r="M130" s="52">
        <f t="shared" si="8"/>
        <v>1230.9935998029989</v>
      </c>
      <c r="N130" s="52">
        <f t="shared" si="9"/>
        <v>172176.25767815273</v>
      </c>
      <c r="O130" s="52">
        <f t="shared" si="10"/>
        <v>327408.41007078672</v>
      </c>
    </row>
    <row r="131" spans="10:15" x14ac:dyDescent="0.2">
      <c r="J131" s="43">
        <f t="shared" si="11"/>
        <v>124</v>
      </c>
      <c r="K131" s="55">
        <f t="shared" si="6"/>
        <v>2087.5434764826487</v>
      </c>
      <c r="L131" s="52">
        <f t="shared" si="7"/>
        <v>859.76193871719852</v>
      </c>
      <c r="M131" s="52">
        <f t="shared" si="8"/>
        <v>1227.7815377654501</v>
      </c>
      <c r="N131" s="52">
        <f t="shared" si="9"/>
        <v>173404.03921591819</v>
      </c>
      <c r="O131" s="52">
        <f t="shared" si="10"/>
        <v>326548.6481320695</v>
      </c>
    </row>
    <row r="132" spans="10:15" x14ac:dyDescent="0.2">
      <c r="J132" s="43">
        <f t="shared" si="11"/>
        <v>125</v>
      </c>
      <c r="K132" s="55">
        <f t="shared" si="6"/>
        <v>2087.5434764826487</v>
      </c>
      <c r="L132" s="52">
        <f t="shared" si="7"/>
        <v>862.98604598738802</v>
      </c>
      <c r="M132" s="52">
        <f t="shared" si="8"/>
        <v>1224.5574304952606</v>
      </c>
      <c r="N132" s="52">
        <f t="shared" si="9"/>
        <v>174628.59664641344</v>
      </c>
      <c r="O132" s="52">
        <f t="shared" si="10"/>
        <v>325685.6620860821</v>
      </c>
    </row>
    <row r="133" spans="10:15" x14ac:dyDescent="0.2">
      <c r="J133" s="43">
        <f t="shared" si="11"/>
        <v>126</v>
      </c>
      <c r="K133" s="55">
        <f t="shared" si="6"/>
        <v>2087.5434764826487</v>
      </c>
      <c r="L133" s="52">
        <f t="shared" si="7"/>
        <v>866.22224365984084</v>
      </c>
      <c r="M133" s="52">
        <f t="shared" si="8"/>
        <v>1221.3212328228078</v>
      </c>
      <c r="N133" s="52">
        <f t="shared" si="9"/>
        <v>175849.91787923625</v>
      </c>
      <c r="O133" s="52">
        <f t="shared" si="10"/>
        <v>324819.43984242226</v>
      </c>
    </row>
    <row r="134" spans="10:15" x14ac:dyDescent="0.2">
      <c r="J134" s="43">
        <f t="shared" si="11"/>
        <v>127</v>
      </c>
      <c r="K134" s="55">
        <f t="shared" si="6"/>
        <v>2087.5434764826487</v>
      </c>
      <c r="L134" s="52">
        <f t="shared" si="7"/>
        <v>869.47057707356521</v>
      </c>
      <c r="M134" s="52">
        <f t="shared" si="8"/>
        <v>1218.0728994090834</v>
      </c>
      <c r="N134" s="52">
        <f t="shared" si="9"/>
        <v>177067.99077864533</v>
      </c>
      <c r="O134" s="52">
        <f t="shared" si="10"/>
        <v>323949.96926534869</v>
      </c>
    </row>
    <row r="135" spans="10:15" x14ac:dyDescent="0.2">
      <c r="J135" s="43">
        <f t="shared" si="11"/>
        <v>128</v>
      </c>
      <c r="K135" s="55">
        <f t="shared" si="6"/>
        <v>2087.5434764826487</v>
      </c>
      <c r="L135" s="52">
        <f t="shared" si="7"/>
        <v>872.73109173759121</v>
      </c>
      <c r="M135" s="52">
        <f t="shared" si="8"/>
        <v>1214.8123847450574</v>
      </c>
      <c r="N135" s="52">
        <f t="shared" si="9"/>
        <v>178282.80316339037</v>
      </c>
      <c r="O135" s="52">
        <f t="shared" si="10"/>
        <v>323077.23817361111</v>
      </c>
    </row>
    <row r="136" spans="10:15" x14ac:dyDescent="0.2">
      <c r="J136" s="43">
        <f t="shared" si="11"/>
        <v>129</v>
      </c>
      <c r="K136" s="55">
        <f t="shared" ref="K136:K199" si="12">IF(($C$9+1&gt;J136), $C$12, 0)</f>
        <v>2087.5434764826487</v>
      </c>
      <c r="L136" s="52">
        <f t="shared" ref="L136:L199" si="13">K136-M136</f>
        <v>876.00383333160698</v>
      </c>
      <c r="M136" s="52">
        <f t="shared" ref="M136:M199" si="14">O135*$C$10</f>
        <v>1211.5396431510417</v>
      </c>
      <c r="N136" s="52">
        <f t="shared" ref="N136:N199" si="15">N135+M136</f>
        <v>179494.34280654142</v>
      </c>
      <c r="O136" s="52">
        <f t="shared" ref="O136:O199" si="16">O135-L136</f>
        <v>322201.23434027948</v>
      </c>
    </row>
    <row r="137" spans="10:15" x14ac:dyDescent="0.2">
      <c r="J137" s="43">
        <f t="shared" si="11"/>
        <v>130</v>
      </c>
      <c r="K137" s="55">
        <f t="shared" si="12"/>
        <v>2087.5434764826487</v>
      </c>
      <c r="L137" s="52">
        <f t="shared" si="13"/>
        <v>879.28884770660056</v>
      </c>
      <c r="M137" s="52">
        <f t="shared" si="14"/>
        <v>1208.2546287760481</v>
      </c>
      <c r="N137" s="52">
        <f t="shared" si="15"/>
        <v>180702.59743531747</v>
      </c>
      <c r="O137" s="52">
        <f t="shared" si="16"/>
        <v>321321.94549257291</v>
      </c>
    </row>
    <row r="138" spans="10:15" x14ac:dyDescent="0.2">
      <c r="J138" s="43">
        <f t="shared" si="11"/>
        <v>131</v>
      </c>
      <c r="K138" s="55">
        <f t="shared" si="12"/>
        <v>2087.5434764826487</v>
      </c>
      <c r="L138" s="52">
        <f t="shared" si="13"/>
        <v>882.5861808855002</v>
      </c>
      <c r="M138" s="52">
        <f t="shared" si="14"/>
        <v>1204.9572955971485</v>
      </c>
      <c r="N138" s="52">
        <f t="shared" si="15"/>
        <v>181907.55473091462</v>
      </c>
      <c r="O138" s="52">
        <f t="shared" si="16"/>
        <v>320439.35931168741</v>
      </c>
    </row>
    <row r="139" spans="10:15" x14ac:dyDescent="0.2">
      <c r="J139" s="43">
        <f t="shared" si="11"/>
        <v>132</v>
      </c>
      <c r="K139" s="55">
        <f t="shared" si="12"/>
        <v>2087.5434764826487</v>
      </c>
      <c r="L139" s="52">
        <f t="shared" si="13"/>
        <v>885.89587906382098</v>
      </c>
      <c r="M139" s="52">
        <f t="shared" si="14"/>
        <v>1201.6475974188277</v>
      </c>
      <c r="N139" s="52">
        <f t="shared" si="15"/>
        <v>183109.20232833346</v>
      </c>
      <c r="O139" s="52">
        <f t="shared" si="16"/>
        <v>319553.4634326236</v>
      </c>
    </row>
    <row r="140" spans="10:15" x14ac:dyDescent="0.2">
      <c r="J140" s="43">
        <f t="shared" si="11"/>
        <v>133</v>
      </c>
      <c r="K140" s="55">
        <f t="shared" si="12"/>
        <v>2087.5434764826487</v>
      </c>
      <c r="L140" s="52">
        <f t="shared" si="13"/>
        <v>889.21798861031016</v>
      </c>
      <c r="M140" s="52">
        <f t="shared" si="14"/>
        <v>1198.3254878723385</v>
      </c>
      <c r="N140" s="52">
        <f t="shared" si="15"/>
        <v>184307.52781620581</v>
      </c>
      <c r="O140" s="52">
        <f t="shared" si="16"/>
        <v>318664.24544401327</v>
      </c>
    </row>
    <row r="141" spans="10:15" x14ac:dyDescent="0.2">
      <c r="J141" s="43">
        <f t="shared" si="11"/>
        <v>134</v>
      </c>
      <c r="K141" s="55">
        <f t="shared" si="12"/>
        <v>2087.5434764826487</v>
      </c>
      <c r="L141" s="52">
        <f t="shared" si="13"/>
        <v>892.55255606759897</v>
      </c>
      <c r="M141" s="52">
        <f t="shared" si="14"/>
        <v>1194.9909204150497</v>
      </c>
      <c r="N141" s="52">
        <f t="shared" si="15"/>
        <v>185502.51873662087</v>
      </c>
      <c r="O141" s="52">
        <f t="shared" si="16"/>
        <v>317771.69288794568</v>
      </c>
    </row>
    <row r="142" spans="10:15" x14ac:dyDescent="0.2">
      <c r="J142" s="43">
        <f t="shared" si="11"/>
        <v>135</v>
      </c>
      <c r="K142" s="55">
        <f t="shared" si="12"/>
        <v>2087.5434764826487</v>
      </c>
      <c r="L142" s="52">
        <f t="shared" si="13"/>
        <v>895.8996281528523</v>
      </c>
      <c r="M142" s="52">
        <f t="shared" si="14"/>
        <v>1191.6438483297964</v>
      </c>
      <c r="N142" s="52">
        <f t="shared" si="15"/>
        <v>186694.16258495065</v>
      </c>
      <c r="O142" s="52">
        <f t="shared" si="16"/>
        <v>316875.79325979284</v>
      </c>
    </row>
    <row r="143" spans="10:15" x14ac:dyDescent="0.2">
      <c r="J143" s="43">
        <f t="shared" si="11"/>
        <v>136</v>
      </c>
      <c r="K143" s="55">
        <f t="shared" si="12"/>
        <v>2087.5434764826487</v>
      </c>
      <c r="L143" s="52">
        <f t="shared" si="13"/>
        <v>899.25925175842553</v>
      </c>
      <c r="M143" s="52">
        <f t="shared" si="14"/>
        <v>1188.2842247242231</v>
      </c>
      <c r="N143" s="52">
        <f t="shared" si="15"/>
        <v>187882.44680967488</v>
      </c>
      <c r="O143" s="52">
        <f t="shared" si="16"/>
        <v>315976.53400803445</v>
      </c>
    </row>
    <row r="144" spans="10:15" x14ac:dyDescent="0.2">
      <c r="J144" s="43">
        <f t="shared" si="11"/>
        <v>137</v>
      </c>
      <c r="K144" s="55">
        <f t="shared" si="12"/>
        <v>2087.5434764826487</v>
      </c>
      <c r="L144" s="52">
        <f t="shared" si="13"/>
        <v>902.63147395251963</v>
      </c>
      <c r="M144" s="52">
        <f t="shared" si="14"/>
        <v>1184.912002530129</v>
      </c>
      <c r="N144" s="52">
        <f t="shared" si="15"/>
        <v>189067.358812205</v>
      </c>
      <c r="O144" s="52">
        <f t="shared" si="16"/>
        <v>315073.90253408195</v>
      </c>
    </row>
    <row r="145" spans="10:15" x14ac:dyDescent="0.2">
      <c r="J145" s="43">
        <f t="shared" si="11"/>
        <v>138</v>
      </c>
      <c r="K145" s="55">
        <f t="shared" si="12"/>
        <v>2087.5434764826487</v>
      </c>
      <c r="L145" s="52">
        <f t="shared" si="13"/>
        <v>906.0163419798414</v>
      </c>
      <c r="M145" s="52">
        <f t="shared" si="14"/>
        <v>1181.5271345028073</v>
      </c>
      <c r="N145" s="52">
        <f t="shared" si="15"/>
        <v>190248.8859467078</v>
      </c>
      <c r="O145" s="52">
        <f t="shared" si="16"/>
        <v>314167.8861921021</v>
      </c>
    </row>
    <row r="146" spans="10:15" x14ac:dyDescent="0.2">
      <c r="J146" s="43">
        <f t="shared" si="11"/>
        <v>139</v>
      </c>
      <c r="K146" s="55">
        <f t="shared" si="12"/>
        <v>2087.5434764826487</v>
      </c>
      <c r="L146" s="52">
        <f t="shared" si="13"/>
        <v>909.41390326226588</v>
      </c>
      <c r="M146" s="52">
        <f t="shared" si="14"/>
        <v>1178.1295732203828</v>
      </c>
      <c r="N146" s="52">
        <f t="shared" si="15"/>
        <v>191427.01551992819</v>
      </c>
      <c r="O146" s="52">
        <f t="shared" si="16"/>
        <v>313258.47228883981</v>
      </c>
    </row>
    <row r="147" spans="10:15" x14ac:dyDescent="0.2">
      <c r="J147" s="43">
        <f t="shared" si="11"/>
        <v>140</v>
      </c>
      <c r="K147" s="55">
        <f t="shared" si="12"/>
        <v>2087.5434764826487</v>
      </c>
      <c r="L147" s="52">
        <f t="shared" si="13"/>
        <v>912.82420539949931</v>
      </c>
      <c r="M147" s="52">
        <f t="shared" si="14"/>
        <v>1174.7192710831494</v>
      </c>
      <c r="N147" s="52">
        <f t="shared" si="15"/>
        <v>192601.73479101135</v>
      </c>
      <c r="O147" s="52">
        <f t="shared" si="16"/>
        <v>312345.64808344032</v>
      </c>
    </row>
    <row r="148" spans="10:15" x14ac:dyDescent="0.2">
      <c r="J148" s="43">
        <f t="shared" si="11"/>
        <v>141</v>
      </c>
      <c r="K148" s="55">
        <f t="shared" si="12"/>
        <v>2087.5434764826487</v>
      </c>
      <c r="L148" s="52">
        <f t="shared" si="13"/>
        <v>916.24729616974741</v>
      </c>
      <c r="M148" s="52">
        <f t="shared" si="14"/>
        <v>1171.2961803129012</v>
      </c>
      <c r="N148" s="52">
        <f t="shared" si="15"/>
        <v>193773.03097132425</v>
      </c>
      <c r="O148" s="52">
        <f t="shared" si="16"/>
        <v>311429.40078727057</v>
      </c>
    </row>
    <row r="149" spans="10:15" x14ac:dyDescent="0.2">
      <c r="J149" s="43">
        <f t="shared" si="11"/>
        <v>142</v>
      </c>
      <c r="K149" s="55">
        <f t="shared" si="12"/>
        <v>2087.5434764826487</v>
      </c>
      <c r="L149" s="52">
        <f t="shared" si="13"/>
        <v>919.68322353038411</v>
      </c>
      <c r="M149" s="52">
        <f t="shared" si="14"/>
        <v>1167.8602529522645</v>
      </c>
      <c r="N149" s="52">
        <f t="shared" si="15"/>
        <v>194940.89122427651</v>
      </c>
      <c r="O149" s="52">
        <f t="shared" si="16"/>
        <v>310509.71756374021</v>
      </c>
    </row>
    <row r="150" spans="10:15" x14ac:dyDescent="0.2">
      <c r="J150" s="43">
        <f t="shared" si="11"/>
        <v>143</v>
      </c>
      <c r="K150" s="55">
        <f t="shared" si="12"/>
        <v>2087.5434764826487</v>
      </c>
      <c r="L150" s="52">
        <f t="shared" si="13"/>
        <v>923.13203561862292</v>
      </c>
      <c r="M150" s="52">
        <f t="shared" si="14"/>
        <v>1164.4114408640257</v>
      </c>
      <c r="N150" s="52">
        <f t="shared" si="15"/>
        <v>196105.30266514054</v>
      </c>
      <c r="O150" s="52">
        <f t="shared" si="16"/>
        <v>309586.58552812156</v>
      </c>
    </row>
    <row r="151" spans="10:15" x14ac:dyDescent="0.2">
      <c r="J151" s="43">
        <f t="shared" si="11"/>
        <v>144</v>
      </c>
      <c r="K151" s="55">
        <f t="shared" si="12"/>
        <v>2087.5434764826487</v>
      </c>
      <c r="L151" s="52">
        <f t="shared" si="13"/>
        <v>926.59378075219274</v>
      </c>
      <c r="M151" s="52">
        <f t="shared" si="14"/>
        <v>1160.9496957304559</v>
      </c>
      <c r="N151" s="52">
        <f t="shared" si="15"/>
        <v>197266.252360871</v>
      </c>
      <c r="O151" s="52">
        <f t="shared" si="16"/>
        <v>308659.99174736935</v>
      </c>
    </row>
    <row r="152" spans="10:15" x14ac:dyDescent="0.2">
      <c r="J152" s="43">
        <f t="shared" si="11"/>
        <v>145</v>
      </c>
      <c r="K152" s="55">
        <f t="shared" si="12"/>
        <v>2087.5434764826487</v>
      </c>
      <c r="L152" s="52">
        <f t="shared" si="13"/>
        <v>930.0685074300136</v>
      </c>
      <c r="M152" s="52">
        <f t="shared" si="14"/>
        <v>1157.4749690526351</v>
      </c>
      <c r="N152" s="52">
        <f t="shared" si="15"/>
        <v>198423.72732992363</v>
      </c>
      <c r="O152" s="52">
        <f t="shared" si="16"/>
        <v>307729.92323993932</v>
      </c>
    </row>
    <row r="153" spans="10:15" x14ac:dyDescent="0.2">
      <c r="J153" s="43">
        <f t="shared" si="11"/>
        <v>146</v>
      </c>
      <c r="K153" s="55">
        <f t="shared" si="12"/>
        <v>2087.5434764826487</v>
      </c>
      <c r="L153" s="52">
        <f t="shared" si="13"/>
        <v>933.55626433287625</v>
      </c>
      <c r="M153" s="52">
        <f t="shared" si="14"/>
        <v>1153.9872121497724</v>
      </c>
      <c r="N153" s="52">
        <f t="shared" si="15"/>
        <v>199577.7145420734</v>
      </c>
      <c r="O153" s="52">
        <f t="shared" si="16"/>
        <v>306796.36697560642</v>
      </c>
    </row>
    <row r="154" spans="10:15" x14ac:dyDescent="0.2">
      <c r="J154" s="43">
        <f t="shared" si="11"/>
        <v>147</v>
      </c>
      <c r="K154" s="55">
        <f t="shared" si="12"/>
        <v>2087.5434764826487</v>
      </c>
      <c r="L154" s="52">
        <f t="shared" si="13"/>
        <v>937.05710032412458</v>
      </c>
      <c r="M154" s="52">
        <f t="shared" si="14"/>
        <v>1150.4863761585241</v>
      </c>
      <c r="N154" s="52">
        <f t="shared" si="15"/>
        <v>200728.20091823192</v>
      </c>
      <c r="O154" s="52">
        <f t="shared" si="16"/>
        <v>305859.30987528228</v>
      </c>
    </row>
    <row r="155" spans="10:15" x14ac:dyDescent="0.2">
      <c r="J155" s="43">
        <f t="shared" si="11"/>
        <v>148</v>
      </c>
      <c r="K155" s="55">
        <f t="shared" si="12"/>
        <v>2087.5434764826487</v>
      </c>
      <c r="L155" s="52">
        <f t="shared" si="13"/>
        <v>940.57106445034015</v>
      </c>
      <c r="M155" s="52">
        <f t="shared" si="14"/>
        <v>1146.9724120323085</v>
      </c>
      <c r="N155" s="52">
        <f t="shared" si="15"/>
        <v>201875.17333026422</v>
      </c>
      <c r="O155" s="52">
        <f t="shared" si="16"/>
        <v>304918.73881083197</v>
      </c>
    </row>
    <row r="156" spans="10:15" x14ac:dyDescent="0.2">
      <c r="J156" s="43">
        <f t="shared" si="11"/>
        <v>149</v>
      </c>
      <c r="K156" s="55">
        <f t="shared" si="12"/>
        <v>2087.5434764826487</v>
      </c>
      <c r="L156" s="52">
        <f t="shared" si="13"/>
        <v>944.0982059420287</v>
      </c>
      <c r="M156" s="52">
        <f t="shared" si="14"/>
        <v>1143.44527054062</v>
      </c>
      <c r="N156" s="52">
        <f t="shared" si="15"/>
        <v>203018.61860080485</v>
      </c>
      <c r="O156" s="52">
        <f t="shared" si="16"/>
        <v>303974.64060488995</v>
      </c>
    </row>
    <row r="157" spans="10:15" x14ac:dyDescent="0.2">
      <c r="J157" s="43">
        <f t="shared" si="11"/>
        <v>150</v>
      </c>
      <c r="K157" s="55">
        <f t="shared" si="12"/>
        <v>2087.5434764826487</v>
      </c>
      <c r="L157" s="52">
        <f t="shared" si="13"/>
        <v>947.63857421431135</v>
      </c>
      <c r="M157" s="52">
        <f t="shared" si="14"/>
        <v>1139.9049022683373</v>
      </c>
      <c r="N157" s="52">
        <f t="shared" si="15"/>
        <v>204158.5235030732</v>
      </c>
      <c r="O157" s="52">
        <f t="shared" si="16"/>
        <v>303027.00203067565</v>
      </c>
    </row>
    <row r="158" spans="10:15" x14ac:dyDescent="0.2">
      <c r="J158" s="43">
        <f t="shared" si="11"/>
        <v>151</v>
      </c>
      <c r="K158" s="55">
        <f t="shared" si="12"/>
        <v>2087.5434764826487</v>
      </c>
      <c r="L158" s="52">
        <f t="shared" si="13"/>
        <v>951.19221886761511</v>
      </c>
      <c r="M158" s="52">
        <f t="shared" si="14"/>
        <v>1136.3512576150335</v>
      </c>
      <c r="N158" s="52">
        <f t="shared" si="15"/>
        <v>205294.87476068822</v>
      </c>
      <c r="O158" s="52">
        <f t="shared" si="16"/>
        <v>302075.80981180805</v>
      </c>
    </row>
    <row r="159" spans="10:15" x14ac:dyDescent="0.2">
      <c r="J159" s="43">
        <f t="shared" si="11"/>
        <v>152</v>
      </c>
      <c r="K159" s="55">
        <f t="shared" si="12"/>
        <v>2087.5434764826487</v>
      </c>
      <c r="L159" s="52">
        <f t="shared" si="13"/>
        <v>954.75918968836845</v>
      </c>
      <c r="M159" s="52">
        <f t="shared" si="14"/>
        <v>1132.7842867942802</v>
      </c>
      <c r="N159" s="52">
        <f t="shared" si="15"/>
        <v>206427.65904748251</v>
      </c>
      <c r="O159" s="52">
        <f t="shared" si="16"/>
        <v>301121.05062211968</v>
      </c>
    </row>
    <row r="160" spans="10:15" x14ac:dyDescent="0.2">
      <c r="J160" s="43">
        <f t="shared" si="11"/>
        <v>153</v>
      </c>
      <c r="K160" s="55">
        <f t="shared" si="12"/>
        <v>2087.5434764826487</v>
      </c>
      <c r="L160" s="52">
        <f t="shared" si="13"/>
        <v>958.33953664969999</v>
      </c>
      <c r="M160" s="52">
        <f t="shared" si="14"/>
        <v>1129.2039398329487</v>
      </c>
      <c r="N160" s="52">
        <f t="shared" si="15"/>
        <v>207556.86298731546</v>
      </c>
      <c r="O160" s="52">
        <f t="shared" si="16"/>
        <v>300162.71108546999</v>
      </c>
    </row>
    <row r="161" spans="10:15" x14ac:dyDescent="0.2">
      <c r="J161" s="43">
        <f t="shared" si="11"/>
        <v>154</v>
      </c>
      <c r="K161" s="55">
        <f t="shared" si="12"/>
        <v>2087.5434764826487</v>
      </c>
      <c r="L161" s="52">
        <f t="shared" si="13"/>
        <v>961.93330991213634</v>
      </c>
      <c r="M161" s="52">
        <f t="shared" si="14"/>
        <v>1125.6101665705123</v>
      </c>
      <c r="N161" s="52">
        <f t="shared" si="15"/>
        <v>208682.47315388598</v>
      </c>
      <c r="O161" s="52">
        <f t="shared" si="16"/>
        <v>299200.77777555783</v>
      </c>
    </row>
    <row r="162" spans="10:15" x14ac:dyDescent="0.2">
      <c r="J162" s="43">
        <f t="shared" si="11"/>
        <v>155</v>
      </c>
      <c r="K162" s="55">
        <f t="shared" si="12"/>
        <v>2087.5434764826487</v>
      </c>
      <c r="L162" s="52">
        <f t="shared" si="13"/>
        <v>965.54055982430691</v>
      </c>
      <c r="M162" s="52">
        <f t="shared" si="14"/>
        <v>1122.0029166583417</v>
      </c>
      <c r="N162" s="52">
        <f t="shared" si="15"/>
        <v>209804.47607054433</v>
      </c>
      <c r="O162" s="52">
        <f t="shared" si="16"/>
        <v>298235.2372157335</v>
      </c>
    </row>
    <row r="163" spans="10:15" x14ac:dyDescent="0.2">
      <c r="J163" s="43">
        <f t="shared" si="11"/>
        <v>156</v>
      </c>
      <c r="K163" s="55">
        <f t="shared" si="12"/>
        <v>2087.5434764826487</v>
      </c>
      <c r="L163" s="52">
        <f t="shared" si="13"/>
        <v>969.16133692364815</v>
      </c>
      <c r="M163" s="52">
        <f t="shared" si="14"/>
        <v>1118.3821395590005</v>
      </c>
      <c r="N163" s="52">
        <f t="shared" si="15"/>
        <v>210922.85821010332</v>
      </c>
      <c r="O163" s="52">
        <f t="shared" si="16"/>
        <v>297266.07587880985</v>
      </c>
    </row>
    <row r="164" spans="10:15" x14ac:dyDescent="0.2">
      <c r="J164" s="43">
        <f t="shared" si="11"/>
        <v>157</v>
      </c>
      <c r="K164" s="55">
        <f t="shared" si="12"/>
        <v>2087.5434764826487</v>
      </c>
      <c r="L164" s="52">
        <f t="shared" si="13"/>
        <v>972.79569193711177</v>
      </c>
      <c r="M164" s="52">
        <f t="shared" si="14"/>
        <v>1114.7477845455369</v>
      </c>
      <c r="N164" s="52">
        <f t="shared" si="15"/>
        <v>212037.60599464885</v>
      </c>
      <c r="O164" s="52">
        <f t="shared" si="16"/>
        <v>296293.28018687275</v>
      </c>
    </row>
    <row r="165" spans="10:15" x14ac:dyDescent="0.2">
      <c r="J165" s="43">
        <f t="shared" si="11"/>
        <v>158</v>
      </c>
      <c r="K165" s="55">
        <f t="shared" si="12"/>
        <v>2087.5434764826487</v>
      </c>
      <c r="L165" s="52">
        <f t="shared" si="13"/>
        <v>976.44367578187598</v>
      </c>
      <c r="M165" s="52">
        <f t="shared" si="14"/>
        <v>1111.0998007007727</v>
      </c>
      <c r="N165" s="52">
        <f t="shared" si="15"/>
        <v>213148.70579534961</v>
      </c>
      <c r="O165" s="52">
        <f t="shared" si="16"/>
        <v>295316.83651109086</v>
      </c>
    </row>
    <row r="166" spans="10:15" x14ac:dyDescent="0.2">
      <c r="J166" s="43">
        <f t="shared" ref="J166:J229" si="17">J165+1</f>
        <v>159</v>
      </c>
      <c r="K166" s="55">
        <f t="shared" si="12"/>
        <v>2087.5434764826487</v>
      </c>
      <c r="L166" s="52">
        <f t="shared" si="13"/>
        <v>980.10533956605786</v>
      </c>
      <c r="M166" s="52">
        <f t="shared" si="14"/>
        <v>1107.4381369165908</v>
      </c>
      <c r="N166" s="52">
        <f t="shared" si="15"/>
        <v>214256.14393226619</v>
      </c>
      <c r="O166" s="52">
        <f t="shared" si="16"/>
        <v>294336.73117152479</v>
      </c>
    </row>
    <row r="167" spans="10:15" x14ac:dyDescent="0.2">
      <c r="J167" s="43">
        <f t="shared" si="17"/>
        <v>160</v>
      </c>
      <c r="K167" s="55">
        <f t="shared" si="12"/>
        <v>2087.5434764826487</v>
      </c>
      <c r="L167" s="52">
        <f t="shared" si="13"/>
        <v>983.78073458943072</v>
      </c>
      <c r="M167" s="52">
        <f t="shared" si="14"/>
        <v>1103.7627418932179</v>
      </c>
      <c r="N167" s="52">
        <f t="shared" si="15"/>
        <v>215359.9066741594</v>
      </c>
      <c r="O167" s="52">
        <f t="shared" si="16"/>
        <v>293352.95043693535</v>
      </c>
    </row>
    <row r="168" spans="10:15" x14ac:dyDescent="0.2">
      <c r="J168" s="43">
        <f t="shared" si="17"/>
        <v>161</v>
      </c>
      <c r="K168" s="55">
        <f t="shared" si="12"/>
        <v>2087.5434764826487</v>
      </c>
      <c r="L168" s="52">
        <f t="shared" si="13"/>
        <v>987.46991234414122</v>
      </c>
      <c r="M168" s="52">
        <f t="shared" si="14"/>
        <v>1100.0735641385074</v>
      </c>
      <c r="N168" s="52">
        <f t="shared" si="15"/>
        <v>216459.9802382979</v>
      </c>
      <c r="O168" s="52">
        <f t="shared" si="16"/>
        <v>292365.48052459123</v>
      </c>
    </row>
    <row r="169" spans="10:15" x14ac:dyDescent="0.2">
      <c r="J169" s="43">
        <f t="shared" si="17"/>
        <v>162</v>
      </c>
      <c r="K169" s="55">
        <f t="shared" si="12"/>
        <v>2087.5434764826487</v>
      </c>
      <c r="L169" s="52">
        <f t="shared" si="13"/>
        <v>991.17292451543153</v>
      </c>
      <c r="M169" s="52">
        <f t="shared" si="14"/>
        <v>1096.3705519672171</v>
      </c>
      <c r="N169" s="52">
        <f t="shared" si="15"/>
        <v>217556.3507902651</v>
      </c>
      <c r="O169" s="52">
        <f t="shared" si="16"/>
        <v>291374.30760007579</v>
      </c>
    </row>
    <row r="170" spans="10:15" x14ac:dyDescent="0.2">
      <c r="J170" s="43">
        <f t="shared" si="17"/>
        <v>163</v>
      </c>
      <c r="K170" s="55">
        <f t="shared" si="12"/>
        <v>2087.5434764826487</v>
      </c>
      <c r="L170" s="52">
        <f t="shared" si="13"/>
        <v>994.88982298236442</v>
      </c>
      <c r="M170" s="52">
        <f t="shared" si="14"/>
        <v>1092.6536535002842</v>
      </c>
      <c r="N170" s="52">
        <f t="shared" si="15"/>
        <v>218649.00444376539</v>
      </c>
      <c r="O170" s="52">
        <f t="shared" si="16"/>
        <v>290379.41777709342</v>
      </c>
    </row>
    <row r="171" spans="10:15" x14ac:dyDescent="0.2">
      <c r="J171" s="43">
        <f t="shared" si="17"/>
        <v>164</v>
      </c>
      <c r="K171" s="55">
        <f t="shared" si="12"/>
        <v>2087.5434764826487</v>
      </c>
      <c r="L171" s="52">
        <f t="shared" si="13"/>
        <v>998.62065981854835</v>
      </c>
      <c r="M171" s="52">
        <f t="shared" si="14"/>
        <v>1088.9228166641003</v>
      </c>
      <c r="N171" s="52">
        <f t="shared" si="15"/>
        <v>219737.92726042948</v>
      </c>
      <c r="O171" s="52">
        <f t="shared" si="16"/>
        <v>289380.79711727489</v>
      </c>
    </row>
    <row r="172" spans="10:15" x14ac:dyDescent="0.2">
      <c r="J172" s="43">
        <f t="shared" si="17"/>
        <v>165</v>
      </c>
      <c r="K172" s="55">
        <f t="shared" si="12"/>
        <v>2087.5434764826487</v>
      </c>
      <c r="L172" s="52">
        <f t="shared" si="13"/>
        <v>1002.3654872928678</v>
      </c>
      <c r="M172" s="52">
        <f t="shared" si="14"/>
        <v>1085.1779891897809</v>
      </c>
      <c r="N172" s="52">
        <f t="shared" si="15"/>
        <v>220823.10524961926</v>
      </c>
      <c r="O172" s="52">
        <f t="shared" si="16"/>
        <v>288378.43162998202</v>
      </c>
    </row>
    <row r="173" spans="10:15" x14ac:dyDescent="0.2">
      <c r="J173" s="43">
        <f t="shared" si="17"/>
        <v>166</v>
      </c>
      <c r="K173" s="55">
        <f t="shared" si="12"/>
        <v>2087.5434764826487</v>
      </c>
      <c r="L173" s="52">
        <f t="shared" si="13"/>
        <v>1006.124357870216</v>
      </c>
      <c r="M173" s="52">
        <f t="shared" si="14"/>
        <v>1081.4191186124326</v>
      </c>
      <c r="N173" s="52">
        <f t="shared" si="15"/>
        <v>221904.52436823168</v>
      </c>
      <c r="O173" s="52">
        <f t="shared" si="16"/>
        <v>287372.30727211182</v>
      </c>
    </row>
    <row r="174" spans="10:15" x14ac:dyDescent="0.2">
      <c r="J174" s="43">
        <f t="shared" si="17"/>
        <v>167</v>
      </c>
      <c r="K174" s="55">
        <f t="shared" si="12"/>
        <v>2087.5434764826487</v>
      </c>
      <c r="L174" s="52">
        <f t="shared" si="13"/>
        <v>1009.8973242122293</v>
      </c>
      <c r="M174" s="52">
        <f t="shared" si="14"/>
        <v>1077.6461522704194</v>
      </c>
      <c r="N174" s="52">
        <f t="shared" si="15"/>
        <v>222982.17052050208</v>
      </c>
      <c r="O174" s="52">
        <f t="shared" si="16"/>
        <v>286362.40994789958</v>
      </c>
    </row>
    <row r="175" spans="10:15" x14ac:dyDescent="0.2">
      <c r="J175" s="43">
        <f t="shared" si="17"/>
        <v>168</v>
      </c>
      <c r="K175" s="55">
        <f t="shared" si="12"/>
        <v>2087.5434764826487</v>
      </c>
      <c r="L175" s="52">
        <f t="shared" si="13"/>
        <v>1013.6844391780253</v>
      </c>
      <c r="M175" s="52">
        <f t="shared" si="14"/>
        <v>1073.8590373046234</v>
      </c>
      <c r="N175" s="52">
        <f t="shared" si="15"/>
        <v>224056.0295578067</v>
      </c>
      <c r="O175" s="52">
        <f t="shared" si="16"/>
        <v>285348.72550872155</v>
      </c>
    </row>
    <row r="176" spans="10:15" x14ac:dyDescent="0.2">
      <c r="J176" s="43">
        <f t="shared" si="17"/>
        <v>169</v>
      </c>
      <c r="K176" s="55">
        <f t="shared" si="12"/>
        <v>2087.5434764826487</v>
      </c>
      <c r="L176" s="52">
        <f t="shared" si="13"/>
        <v>1017.485755824943</v>
      </c>
      <c r="M176" s="52">
        <f t="shared" si="14"/>
        <v>1070.0577206577057</v>
      </c>
      <c r="N176" s="52">
        <f t="shared" si="15"/>
        <v>225126.0872784644</v>
      </c>
      <c r="O176" s="52">
        <f t="shared" si="16"/>
        <v>284331.2397528966</v>
      </c>
    </row>
    <row r="177" spans="10:15" x14ac:dyDescent="0.2">
      <c r="J177" s="43">
        <f t="shared" si="17"/>
        <v>170</v>
      </c>
      <c r="K177" s="55">
        <f t="shared" si="12"/>
        <v>2087.5434764826487</v>
      </c>
      <c r="L177" s="52">
        <f t="shared" si="13"/>
        <v>1021.3013274092864</v>
      </c>
      <c r="M177" s="52">
        <f t="shared" si="14"/>
        <v>1066.2421490733623</v>
      </c>
      <c r="N177" s="52">
        <f t="shared" si="15"/>
        <v>226192.32942753777</v>
      </c>
      <c r="O177" s="52">
        <f t="shared" si="16"/>
        <v>283309.93842548731</v>
      </c>
    </row>
    <row r="178" spans="10:15" x14ac:dyDescent="0.2">
      <c r="J178" s="43">
        <f t="shared" si="17"/>
        <v>171</v>
      </c>
      <c r="K178" s="55">
        <f t="shared" si="12"/>
        <v>2087.5434764826487</v>
      </c>
      <c r="L178" s="52">
        <f t="shared" si="13"/>
        <v>1025.1312073870713</v>
      </c>
      <c r="M178" s="52">
        <f t="shared" si="14"/>
        <v>1062.4122690955774</v>
      </c>
      <c r="N178" s="52">
        <f t="shared" si="15"/>
        <v>227254.74169663334</v>
      </c>
      <c r="O178" s="52">
        <f t="shared" si="16"/>
        <v>282284.80721810024</v>
      </c>
    </row>
    <row r="179" spans="10:15" x14ac:dyDescent="0.2">
      <c r="J179" s="43">
        <f t="shared" si="17"/>
        <v>172</v>
      </c>
      <c r="K179" s="55">
        <f t="shared" si="12"/>
        <v>2087.5434764826487</v>
      </c>
      <c r="L179" s="52">
        <f t="shared" si="13"/>
        <v>1028.9754494147728</v>
      </c>
      <c r="M179" s="52">
        <f t="shared" si="14"/>
        <v>1058.5680270678758</v>
      </c>
      <c r="N179" s="52">
        <f t="shared" si="15"/>
        <v>228313.30972370121</v>
      </c>
      <c r="O179" s="52">
        <f t="shared" si="16"/>
        <v>281255.83176868549</v>
      </c>
    </row>
    <row r="180" spans="10:15" x14ac:dyDescent="0.2">
      <c r="J180" s="43">
        <f t="shared" si="17"/>
        <v>173</v>
      </c>
      <c r="K180" s="55">
        <f t="shared" si="12"/>
        <v>2087.5434764826487</v>
      </c>
      <c r="L180" s="52">
        <f t="shared" si="13"/>
        <v>1032.8341073500781</v>
      </c>
      <c r="M180" s="52">
        <f t="shared" si="14"/>
        <v>1054.7093691325706</v>
      </c>
      <c r="N180" s="52">
        <f t="shared" si="15"/>
        <v>229368.01909283377</v>
      </c>
      <c r="O180" s="52">
        <f t="shared" si="16"/>
        <v>280222.99766133539</v>
      </c>
    </row>
    <row r="181" spans="10:15" x14ac:dyDescent="0.2">
      <c r="J181" s="43">
        <f t="shared" si="17"/>
        <v>174</v>
      </c>
      <c r="K181" s="55">
        <f t="shared" si="12"/>
        <v>2087.5434764826487</v>
      </c>
      <c r="L181" s="52">
        <f t="shared" si="13"/>
        <v>1036.7072352526409</v>
      </c>
      <c r="M181" s="52">
        <f t="shared" si="14"/>
        <v>1050.8362412300078</v>
      </c>
      <c r="N181" s="52">
        <f t="shared" si="15"/>
        <v>230418.85533406379</v>
      </c>
      <c r="O181" s="52">
        <f t="shared" si="16"/>
        <v>279186.29042608273</v>
      </c>
    </row>
    <row r="182" spans="10:15" x14ac:dyDescent="0.2">
      <c r="J182" s="43">
        <f t="shared" si="17"/>
        <v>175</v>
      </c>
      <c r="K182" s="55">
        <f t="shared" si="12"/>
        <v>2087.5434764826487</v>
      </c>
      <c r="L182" s="52">
        <f t="shared" si="13"/>
        <v>1040.5948873848383</v>
      </c>
      <c r="M182" s="52">
        <f t="shared" si="14"/>
        <v>1046.9485890978103</v>
      </c>
      <c r="N182" s="52">
        <f t="shared" si="15"/>
        <v>231465.80392316158</v>
      </c>
      <c r="O182" s="52">
        <f t="shared" si="16"/>
        <v>278145.69553869788</v>
      </c>
    </row>
    <row r="183" spans="10:15" x14ac:dyDescent="0.2">
      <c r="J183" s="43">
        <f t="shared" si="17"/>
        <v>176</v>
      </c>
      <c r="K183" s="55">
        <f t="shared" si="12"/>
        <v>2087.5434764826487</v>
      </c>
      <c r="L183" s="52">
        <f t="shared" si="13"/>
        <v>1044.4971182125316</v>
      </c>
      <c r="M183" s="52">
        <f t="shared" si="14"/>
        <v>1043.046358270117</v>
      </c>
      <c r="N183" s="52">
        <f t="shared" si="15"/>
        <v>232508.85028143169</v>
      </c>
      <c r="O183" s="52">
        <f t="shared" si="16"/>
        <v>277101.19842048537</v>
      </c>
    </row>
    <row r="184" spans="10:15" x14ac:dyDescent="0.2">
      <c r="J184" s="43">
        <f t="shared" si="17"/>
        <v>177</v>
      </c>
      <c r="K184" s="55">
        <f t="shared" si="12"/>
        <v>2087.5434764826487</v>
      </c>
      <c r="L184" s="52">
        <f t="shared" si="13"/>
        <v>1048.4139824058286</v>
      </c>
      <c r="M184" s="52">
        <f t="shared" si="14"/>
        <v>1039.12949407682</v>
      </c>
      <c r="N184" s="52">
        <f t="shared" si="15"/>
        <v>233547.97977550852</v>
      </c>
      <c r="O184" s="52">
        <f t="shared" si="16"/>
        <v>276052.78443807951</v>
      </c>
    </row>
    <row r="185" spans="10:15" x14ac:dyDescent="0.2">
      <c r="J185" s="43">
        <f t="shared" si="17"/>
        <v>178</v>
      </c>
      <c r="K185" s="55">
        <f t="shared" si="12"/>
        <v>2087.5434764826487</v>
      </c>
      <c r="L185" s="52">
        <f t="shared" si="13"/>
        <v>1052.3455348398504</v>
      </c>
      <c r="M185" s="52">
        <f t="shared" si="14"/>
        <v>1035.1979416427982</v>
      </c>
      <c r="N185" s="52">
        <f t="shared" si="15"/>
        <v>234583.17771715132</v>
      </c>
      <c r="O185" s="52">
        <f t="shared" si="16"/>
        <v>275000.43890323967</v>
      </c>
    </row>
    <row r="186" spans="10:15" x14ac:dyDescent="0.2">
      <c r="J186" s="43">
        <f t="shared" si="17"/>
        <v>179</v>
      </c>
      <c r="K186" s="55">
        <f t="shared" si="12"/>
        <v>2087.5434764826487</v>
      </c>
      <c r="L186" s="52">
        <f t="shared" si="13"/>
        <v>1056.2918305955</v>
      </c>
      <c r="M186" s="52">
        <f t="shared" si="14"/>
        <v>1031.2516458871487</v>
      </c>
      <c r="N186" s="52">
        <f t="shared" si="15"/>
        <v>235614.42936303848</v>
      </c>
      <c r="O186" s="52">
        <f t="shared" si="16"/>
        <v>273944.14707264415</v>
      </c>
    </row>
    <row r="187" spans="10:15" x14ac:dyDescent="0.2">
      <c r="J187" s="43">
        <f t="shared" si="17"/>
        <v>180</v>
      </c>
      <c r="K187" s="55">
        <f t="shared" si="12"/>
        <v>2087.5434764826487</v>
      </c>
      <c r="L187" s="52">
        <f t="shared" si="13"/>
        <v>1060.252924960233</v>
      </c>
      <c r="M187" s="52">
        <f t="shared" si="14"/>
        <v>1027.2905515224156</v>
      </c>
      <c r="N187" s="52">
        <f t="shared" si="15"/>
        <v>236641.7199145609</v>
      </c>
      <c r="O187" s="52">
        <f t="shared" si="16"/>
        <v>272883.89414768392</v>
      </c>
    </row>
    <row r="188" spans="10:15" x14ac:dyDescent="0.2">
      <c r="J188" s="43">
        <f t="shared" si="17"/>
        <v>181</v>
      </c>
      <c r="K188" s="55">
        <f t="shared" si="12"/>
        <v>2087.5434764826487</v>
      </c>
      <c r="L188" s="52">
        <f t="shared" si="13"/>
        <v>1064.228873428834</v>
      </c>
      <c r="M188" s="52">
        <f t="shared" si="14"/>
        <v>1023.3146030538147</v>
      </c>
      <c r="N188" s="52">
        <f t="shared" si="15"/>
        <v>237665.03451761472</v>
      </c>
      <c r="O188" s="52">
        <f t="shared" si="16"/>
        <v>271819.66527425509</v>
      </c>
    </row>
    <row r="189" spans="10:15" x14ac:dyDescent="0.2">
      <c r="J189" s="43">
        <f t="shared" si="17"/>
        <v>182</v>
      </c>
      <c r="K189" s="55">
        <f t="shared" si="12"/>
        <v>2087.5434764826487</v>
      </c>
      <c r="L189" s="52">
        <f t="shared" si="13"/>
        <v>1068.2197317041921</v>
      </c>
      <c r="M189" s="52">
        <f t="shared" si="14"/>
        <v>1019.3237447784566</v>
      </c>
      <c r="N189" s="52">
        <f t="shared" si="15"/>
        <v>238684.35826239319</v>
      </c>
      <c r="O189" s="52">
        <f t="shared" si="16"/>
        <v>270751.44554255088</v>
      </c>
    </row>
    <row r="190" spans="10:15" x14ac:dyDescent="0.2">
      <c r="J190" s="43">
        <f t="shared" si="17"/>
        <v>183</v>
      </c>
      <c r="K190" s="55">
        <f t="shared" si="12"/>
        <v>2087.5434764826487</v>
      </c>
      <c r="L190" s="52">
        <f t="shared" si="13"/>
        <v>1072.2255556980829</v>
      </c>
      <c r="M190" s="52">
        <f t="shared" si="14"/>
        <v>1015.3179207845658</v>
      </c>
      <c r="N190" s="52">
        <f t="shared" si="15"/>
        <v>239699.67618317774</v>
      </c>
      <c r="O190" s="52">
        <f t="shared" si="16"/>
        <v>269679.21998685278</v>
      </c>
    </row>
    <row r="191" spans="10:15" x14ac:dyDescent="0.2">
      <c r="J191" s="43">
        <f t="shared" si="17"/>
        <v>184</v>
      </c>
      <c r="K191" s="55">
        <f t="shared" si="12"/>
        <v>2087.5434764826487</v>
      </c>
      <c r="L191" s="52">
        <f t="shared" si="13"/>
        <v>1076.2464015319506</v>
      </c>
      <c r="M191" s="52">
        <f t="shared" si="14"/>
        <v>1011.2970749506979</v>
      </c>
      <c r="N191" s="52">
        <f t="shared" si="15"/>
        <v>240710.97325812845</v>
      </c>
      <c r="O191" s="52">
        <f t="shared" si="16"/>
        <v>268602.97358532081</v>
      </c>
    </row>
    <row r="192" spans="10:15" x14ac:dyDescent="0.2">
      <c r="J192" s="43">
        <f t="shared" si="17"/>
        <v>185</v>
      </c>
      <c r="K192" s="55">
        <f t="shared" si="12"/>
        <v>2087.5434764826487</v>
      </c>
      <c r="L192" s="52">
        <f t="shared" si="13"/>
        <v>1080.2823255376957</v>
      </c>
      <c r="M192" s="52">
        <f t="shared" si="14"/>
        <v>1007.261150944953</v>
      </c>
      <c r="N192" s="52">
        <f t="shared" si="15"/>
        <v>241718.2344090734</v>
      </c>
      <c r="O192" s="52">
        <f t="shared" si="16"/>
        <v>267522.69125978311</v>
      </c>
    </row>
    <row r="193" spans="10:15" x14ac:dyDescent="0.2">
      <c r="J193" s="43">
        <f t="shared" si="17"/>
        <v>186</v>
      </c>
      <c r="K193" s="55">
        <f t="shared" si="12"/>
        <v>2087.5434764826487</v>
      </c>
      <c r="L193" s="52">
        <f t="shared" si="13"/>
        <v>1084.333384258462</v>
      </c>
      <c r="M193" s="52">
        <f t="shared" si="14"/>
        <v>1003.2100922241866</v>
      </c>
      <c r="N193" s="52">
        <f t="shared" si="15"/>
        <v>242721.44450129758</v>
      </c>
      <c r="O193" s="52">
        <f t="shared" si="16"/>
        <v>266438.35787552467</v>
      </c>
    </row>
    <row r="194" spans="10:15" x14ac:dyDescent="0.2">
      <c r="J194" s="43">
        <f t="shared" si="17"/>
        <v>187</v>
      </c>
      <c r="K194" s="55">
        <f t="shared" si="12"/>
        <v>2087.5434764826487</v>
      </c>
      <c r="L194" s="52">
        <f t="shared" si="13"/>
        <v>1088.3996344494312</v>
      </c>
      <c r="M194" s="52">
        <f t="shared" si="14"/>
        <v>999.14384203321742</v>
      </c>
      <c r="N194" s="52">
        <f t="shared" si="15"/>
        <v>243720.5883433308</v>
      </c>
      <c r="O194" s="52">
        <f t="shared" si="16"/>
        <v>265349.95824107522</v>
      </c>
    </row>
    <row r="195" spans="10:15" x14ac:dyDescent="0.2">
      <c r="J195" s="43">
        <f t="shared" si="17"/>
        <v>188</v>
      </c>
      <c r="K195" s="55">
        <f t="shared" si="12"/>
        <v>2087.5434764826487</v>
      </c>
      <c r="L195" s="52">
        <f t="shared" si="13"/>
        <v>1092.4811330786165</v>
      </c>
      <c r="M195" s="52">
        <f t="shared" si="14"/>
        <v>995.06234340403205</v>
      </c>
      <c r="N195" s="52">
        <f t="shared" si="15"/>
        <v>244715.65068673485</v>
      </c>
      <c r="O195" s="52">
        <f t="shared" si="16"/>
        <v>264257.47710799659</v>
      </c>
    </row>
    <row r="196" spans="10:15" x14ac:dyDescent="0.2">
      <c r="J196" s="43">
        <f t="shared" si="17"/>
        <v>189</v>
      </c>
      <c r="K196" s="55">
        <f t="shared" si="12"/>
        <v>2087.5434764826487</v>
      </c>
      <c r="L196" s="52">
        <f t="shared" si="13"/>
        <v>1096.5779373276614</v>
      </c>
      <c r="M196" s="52">
        <f t="shared" si="14"/>
        <v>990.96553915498714</v>
      </c>
      <c r="N196" s="52">
        <f t="shared" si="15"/>
        <v>245706.61622588983</v>
      </c>
      <c r="O196" s="52">
        <f t="shared" si="16"/>
        <v>263160.89917066891</v>
      </c>
    </row>
    <row r="197" spans="10:15" x14ac:dyDescent="0.2">
      <c r="J197" s="43">
        <f t="shared" si="17"/>
        <v>190</v>
      </c>
      <c r="K197" s="55">
        <f t="shared" si="12"/>
        <v>2087.5434764826487</v>
      </c>
      <c r="L197" s="52">
        <f t="shared" si="13"/>
        <v>1100.6901045926402</v>
      </c>
      <c r="M197" s="52">
        <f t="shared" si="14"/>
        <v>986.85337189000836</v>
      </c>
      <c r="N197" s="52">
        <f t="shared" si="15"/>
        <v>246693.46959777983</v>
      </c>
      <c r="O197" s="52">
        <f t="shared" si="16"/>
        <v>262060.20906607626</v>
      </c>
    </row>
    <row r="198" spans="10:15" x14ac:dyDescent="0.2">
      <c r="J198" s="43">
        <f t="shared" si="17"/>
        <v>191</v>
      </c>
      <c r="K198" s="55">
        <f t="shared" si="12"/>
        <v>2087.5434764826487</v>
      </c>
      <c r="L198" s="52">
        <f t="shared" si="13"/>
        <v>1104.8176924848626</v>
      </c>
      <c r="M198" s="52">
        <f t="shared" si="14"/>
        <v>982.72578399778592</v>
      </c>
      <c r="N198" s="52">
        <f t="shared" si="15"/>
        <v>247676.19538177762</v>
      </c>
      <c r="O198" s="52">
        <f t="shared" si="16"/>
        <v>260955.39137359141</v>
      </c>
    </row>
    <row r="199" spans="10:15" x14ac:dyDescent="0.2">
      <c r="J199" s="43">
        <f t="shared" si="17"/>
        <v>192</v>
      </c>
      <c r="K199" s="55">
        <f t="shared" si="12"/>
        <v>2087.5434764826487</v>
      </c>
      <c r="L199" s="52">
        <f t="shared" si="13"/>
        <v>1108.9607588316808</v>
      </c>
      <c r="M199" s="52">
        <f t="shared" si="14"/>
        <v>978.58271765096777</v>
      </c>
      <c r="N199" s="52">
        <f t="shared" si="15"/>
        <v>248654.7780994286</v>
      </c>
      <c r="O199" s="52">
        <f t="shared" si="16"/>
        <v>259846.43061475974</v>
      </c>
    </row>
    <row r="200" spans="10:15" x14ac:dyDescent="0.2">
      <c r="J200" s="43">
        <f t="shared" si="17"/>
        <v>193</v>
      </c>
      <c r="K200" s="55">
        <f t="shared" ref="K200:K263" si="18">IF(($C$9+1&gt;J200), $C$12, 0)</f>
        <v>2087.5434764826487</v>
      </c>
      <c r="L200" s="52">
        <f t="shared" ref="L200:L263" si="19">K200-M200</f>
        <v>1113.1193616772998</v>
      </c>
      <c r="M200" s="52">
        <f t="shared" ref="M200:M263" si="20">O199*$C$10</f>
        <v>974.42411480534895</v>
      </c>
      <c r="N200" s="52">
        <f t="shared" ref="N200:N263" si="21">N199+M200</f>
        <v>249629.20221423396</v>
      </c>
      <c r="O200" s="52">
        <f t="shared" ref="O200:O263" si="22">O199-L200</f>
        <v>258733.31125308244</v>
      </c>
    </row>
    <row r="201" spans="10:15" x14ac:dyDescent="0.2">
      <c r="J201" s="43">
        <f t="shared" si="17"/>
        <v>194</v>
      </c>
      <c r="K201" s="55">
        <f t="shared" si="18"/>
        <v>2087.5434764826487</v>
      </c>
      <c r="L201" s="52">
        <f t="shared" si="19"/>
        <v>1117.2935592835895</v>
      </c>
      <c r="M201" s="52">
        <f t="shared" si="20"/>
        <v>970.24991719905915</v>
      </c>
      <c r="N201" s="52">
        <f t="shared" si="21"/>
        <v>250599.452131433</v>
      </c>
      <c r="O201" s="52">
        <f t="shared" si="22"/>
        <v>257616.01769379884</v>
      </c>
    </row>
    <row r="202" spans="10:15" x14ac:dyDescent="0.2">
      <c r="J202" s="43">
        <f t="shared" si="17"/>
        <v>195</v>
      </c>
      <c r="K202" s="55">
        <f t="shared" si="18"/>
        <v>2087.5434764826487</v>
      </c>
      <c r="L202" s="52">
        <f t="shared" si="19"/>
        <v>1121.4834101309029</v>
      </c>
      <c r="M202" s="52">
        <f t="shared" si="20"/>
        <v>966.0600663517456</v>
      </c>
      <c r="N202" s="52">
        <f t="shared" si="21"/>
        <v>251565.51219778476</v>
      </c>
      <c r="O202" s="52">
        <f t="shared" si="22"/>
        <v>256494.53428366795</v>
      </c>
    </row>
    <row r="203" spans="10:15" x14ac:dyDescent="0.2">
      <c r="J203" s="43">
        <f t="shared" si="17"/>
        <v>196</v>
      </c>
      <c r="K203" s="55">
        <f t="shared" si="18"/>
        <v>2087.5434764826487</v>
      </c>
      <c r="L203" s="52">
        <f t="shared" si="19"/>
        <v>1125.6889729188938</v>
      </c>
      <c r="M203" s="52">
        <f t="shared" si="20"/>
        <v>961.85450356375475</v>
      </c>
      <c r="N203" s="52">
        <f t="shared" si="21"/>
        <v>252527.36670134851</v>
      </c>
      <c r="O203" s="52">
        <f t="shared" si="22"/>
        <v>255368.84531074905</v>
      </c>
    </row>
    <row r="204" spans="10:15" x14ac:dyDescent="0.2">
      <c r="J204" s="43">
        <f t="shared" si="17"/>
        <v>197</v>
      </c>
      <c r="K204" s="55">
        <f t="shared" si="18"/>
        <v>2087.5434764826487</v>
      </c>
      <c r="L204" s="52">
        <f t="shared" si="19"/>
        <v>1129.9103065673398</v>
      </c>
      <c r="M204" s="52">
        <f t="shared" si="20"/>
        <v>957.63316991530894</v>
      </c>
      <c r="N204" s="52">
        <f t="shared" si="21"/>
        <v>253484.99987126383</v>
      </c>
      <c r="O204" s="52">
        <f t="shared" si="22"/>
        <v>254238.93500418172</v>
      </c>
    </row>
    <row r="205" spans="10:15" x14ac:dyDescent="0.2">
      <c r="J205" s="43">
        <f t="shared" si="17"/>
        <v>198</v>
      </c>
      <c r="K205" s="55">
        <f t="shared" si="18"/>
        <v>2087.5434764826487</v>
      </c>
      <c r="L205" s="52">
        <f t="shared" si="19"/>
        <v>1134.1474702169671</v>
      </c>
      <c r="M205" s="52">
        <f t="shared" si="20"/>
        <v>953.39600626568142</v>
      </c>
      <c r="N205" s="52">
        <f t="shared" si="21"/>
        <v>254438.39587752952</v>
      </c>
      <c r="O205" s="52">
        <f t="shared" si="22"/>
        <v>253104.78753396476</v>
      </c>
    </row>
    <row r="206" spans="10:15" x14ac:dyDescent="0.2">
      <c r="J206" s="43">
        <f t="shared" si="17"/>
        <v>199</v>
      </c>
      <c r="K206" s="55">
        <f t="shared" si="18"/>
        <v>2087.5434764826487</v>
      </c>
      <c r="L206" s="52">
        <f t="shared" si="19"/>
        <v>1138.4005232302809</v>
      </c>
      <c r="M206" s="52">
        <f t="shared" si="20"/>
        <v>949.14295325236776</v>
      </c>
      <c r="N206" s="52">
        <f t="shared" si="21"/>
        <v>255387.53883078188</v>
      </c>
      <c r="O206" s="52">
        <f t="shared" si="22"/>
        <v>251966.38701073447</v>
      </c>
    </row>
    <row r="207" spans="10:15" x14ac:dyDescent="0.2">
      <c r="J207" s="43">
        <f t="shared" si="17"/>
        <v>200</v>
      </c>
      <c r="K207" s="55">
        <f t="shared" si="18"/>
        <v>2087.5434764826487</v>
      </c>
      <c r="L207" s="52">
        <f t="shared" si="19"/>
        <v>1142.6695251923943</v>
      </c>
      <c r="M207" s="52">
        <f t="shared" si="20"/>
        <v>944.87395129025424</v>
      </c>
      <c r="N207" s="52">
        <f t="shared" si="21"/>
        <v>256332.41278207215</v>
      </c>
      <c r="O207" s="52">
        <f t="shared" si="22"/>
        <v>250823.71748554209</v>
      </c>
    </row>
    <row r="208" spans="10:15" x14ac:dyDescent="0.2">
      <c r="J208" s="43">
        <f t="shared" si="17"/>
        <v>201</v>
      </c>
      <c r="K208" s="55">
        <f t="shared" si="18"/>
        <v>2087.5434764826487</v>
      </c>
      <c r="L208" s="52">
        <f t="shared" si="19"/>
        <v>1146.9545359118658</v>
      </c>
      <c r="M208" s="52">
        <f t="shared" si="20"/>
        <v>940.58894057078282</v>
      </c>
      <c r="N208" s="52">
        <f t="shared" si="21"/>
        <v>257273.00172264292</v>
      </c>
      <c r="O208" s="52">
        <f t="shared" si="22"/>
        <v>249676.76294963021</v>
      </c>
    </row>
    <row r="209" spans="10:15" x14ac:dyDescent="0.2">
      <c r="J209" s="43">
        <f t="shared" si="17"/>
        <v>202</v>
      </c>
      <c r="K209" s="55">
        <f t="shared" si="18"/>
        <v>2087.5434764826487</v>
      </c>
      <c r="L209" s="52">
        <f t="shared" si="19"/>
        <v>1151.2556154215354</v>
      </c>
      <c r="M209" s="52">
        <f t="shared" si="20"/>
        <v>936.28786106111329</v>
      </c>
      <c r="N209" s="52">
        <f t="shared" si="21"/>
        <v>258209.28958370403</v>
      </c>
      <c r="O209" s="52">
        <f t="shared" si="22"/>
        <v>248525.50733420867</v>
      </c>
    </row>
    <row r="210" spans="10:15" x14ac:dyDescent="0.2">
      <c r="J210" s="43">
        <f t="shared" si="17"/>
        <v>203</v>
      </c>
      <c r="K210" s="55">
        <f t="shared" si="18"/>
        <v>2087.5434764826487</v>
      </c>
      <c r="L210" s="52">
        <f t="shared" si="19"/>
        <v>1155.5728239793661</v>
      </c>
      <c r="M210" s="52">
        <f t="shared" si="20"/>
        <v>931.97065250328251</v>
      </c>
      <c r="N210" s="52">
        <f t="shared" si="21"/>
        <v>259141.26023620731</v>
      </c>
      <c r="O210" s="52">
        <f t="shared" si="22"/>
        <v>247369.9345102293</v>
      </c>
    </row>
    <row r="211" spans="10:15" x14ac:dyDescent="0.2">
      <c r="J211" s="43">
        <f t="shared" si="17"/>
        <v>204</v>
      </c>
      <c r="K211" s="55">
        <f t="shared" si="18"/>
        <v>2087.5434764826487</v>
      </c>
      <c r="L211" s="52">
        <f t="shared" si="19"/>
        <v>1159.9062220692888</v>
      </c>
      <c r="M211" s="52">
        <f t="shared" si="20"/>
        <v>927.63725441335987</v>
      </c>
      <c r="N211" s="52">
        <f t="shared" si="21"/>
        <v>260068.89749062067</v>
      </c>
      <c r="O211" s="52">
        <f t="shared" si="22"/>
        <v>246210.02828816001</v>
      </c>
    </row>
    <row r="212" spans="10:15" x14ac:dyDescent="0.2">
      <c r="J212" s="43">
        <f t="shared" si="17"/>
        <v>205</v>
      </c>
      <c r="K212" s="55">
        <f t="shared" si="18"/>
        <v>2087.5434764826487</v>
      </c>
      <c r="L212" s="52">
        <f t="shared" si="19"/>
        <v>1164.2558704020487</v>
      </c>
      <c r="M212" s="52">
        <f t="shared" si="20"/>
        <v>923.28760608059997</v>
      </c>
      <c r="N212" s="52">
        <f t="shared" si="21"/>
        <v>260992.18509670126</v>
      </c>
      <c r="O212" s="52">
        <f t="shared" si="22"/>
        <v>245045.77241775795</v>
      </c>
    </row>
    <row r="213" spans="10:15" x14ac:dyDescent="0.2">
      <c r="J213" s="43">
        <f t="shared" si="17"/>
        <v>206</v>
      </c>
      <c r="K213" s="55">
        <f t="shared" si="18"/>
        <v>2087.5434764826487</v>
      </c>
      <c r="L213" s="52">
        <f t="shared" si="19"/>
        <v>1168.6218299160564</v>
      </c>
      <c r="M213" s="52">
        <f t="shared" si="20"/>
        <v>918.92164656659224</v>
      </c>
      <c r="N213" s="52">
        <f t="shared" si="21"/>
        <v>261911.10674326785</v>
      </c>
      <c r="O213" s="52">
        <f t="shared" si="22"/>
        <v>243877.1505878419</v>
      </c>
    </row>
    <row r="214" spans="10:15" x14ac:dyDescent="0.2">
      <c r="J214" s="43">
        <f t="shared" si="17"/>
        <v>207</v>
      </c>
      <c r="K214" s="55">
        <f t="shared" si="18"/>
        <v>2087.5434764826487</v>
      </c>
      <c r="L214" s="52">
        <f t="shared" si="19"/>
        <v>1173.0041617782417</v>
      </c>
      <c r="M214" s="52">
        <f t="shared" si="20"/>
        <v>914.53931470440705</v>
      </c>
      <c r="N214" s="52">
        <f t="shared" si="21"/>
        <v>262825.64605797228</v>
      </c>
      <c r="O214" s="52">
        <f t="shared" si="22"/>
        <v>242704.14642606364</v>
      </c>
    </row>
    <row r="215" spans="10:15" x14ac:dyDescent="0.2">
      <c r="J215" s="43">
        <f t="shared" si="17"/>
        <v>208</v>
      </c>
      <c r="K215" s="55">
        <f t="shared" si="18"/>
        <v>2087.5434764826487</v>
      </c>
      <c r="L215" s="52">
        <f t="shared" si="19"/>
        <v>1177.4029273849101</v>
      </c>
      <c r="M215" s="52">
        <f t="shared" si="20"/>
        <v>910.14054909773859</v>
      </c>
      <c r="N215" s="52">
        <f t="shared" si="21"/>
        <v>263735.78660707001</v>
      </c>
      <c r="O215" s="52">
        <f t="shared" si="22"/>
        <v>241526.74349867873</v>
      </c>
    </row>
    <row r="216" spans="10:15" x14ac:dyDescent="0.2">
      <c r="J216" s="43">
        <f t="shared" si="17"/>
        <v>209</v>
      </c>
      <c r="K216" s="55">
        <f t="shared" si="18"/>
        <v>2087.5434764826487</v>
      </c>
      <c r="L216" s="52">
        <f t="shared" si="19"/>
        <v>1181.8181883626035</v>
      </c>
      <c r="M216" s="52">
        <f t="shared" si="20"/>
        <v>905.72528812004521</v>
      </c>
      <c r="N216" s="52">
        <f t="shared" si="21"/>
        <v>264641.51189519005</v>
      </c>
      <c r="O216" s="52">
        <f t="shared" si="22"/>
        <v>240344.92531031612</v>
      </c>
    </row>
    <row r="217" spans="10:15" x14ac:dyDescent="0.2">
      <c r="J217" s="43">
        <f t="shared" si="17"/>
        <v>210</v>
      </c>
      <c r="K217" s="55">
        <f t="shared" si="18"/>
        <v>2087.5434764826487</v>
      </c>
      <c r="L217" s="52">
        <f t="shared" si="19"/>
        <v>1186.2500065689633</v>
      </c>
      <c r="M217" s="52">
        <f t="shared" si="20"/>
        <v>901.29346991368539</v>
      </c>
      <c r="N217" s="52">
        <f t="shared" si="21"/>
        <v>265542.80536510376</v>
      </c>
      <c r="O217" s="52">
        <f t="shared" si="22"/>
        <v>239158.67530374715</v>
      </c>
    </row>
    <row r="218" spans="10:15" x14ac:dyDescent="0.2">
      <c r="J218" s="43">
        <f t="shared" si="17"/>
        <v>211</v>
      </c>
      <c r="K218" s="55">
        <f t="shared" si="18"/>
        <v>2087.5434764826487</v>
      </c>
      <c r="L218" s="52">
        <f t="shared" si="19"/>
        <v>1190.6984440935969</v>
      </c>
      <c r="M218" s="52">
        <f t="shared" si="20"/>
        <v>896.84503238905177</v>
      </c>
      <c r="N218" s="52">
        <f t="shared" si="21"/>
        <v>266439.65039749281</v>
      </c>
      <c r="O218" s="52">
        <f t="shared" si="22"/>
        <v>237967.97685965354</v>
      </c>
    </row>
    <row r="219" spans="10:15" x14ac:dyDescent="0.2">
      <c r="J219" s="43">
        <f t="shared" si="17"/>
        <v>212</v>
      </c>
      <c r="K219" s="55">
        <f t="shared" si="18"/>
        <v>2087.5434764826487</v>
      </c>
      <c r="L219" s="52">
        <f t="shared" si="19"/>
        <v>1195.1635632589478</v>
      </c>
      <c r="M219" s="52">
        <f t="shared" si="20"/>
        <v>892.37991322370078</v>
      </c>
      <c r="N219" s="52">
        <f t="shared" si="21"/>
        <v>267332.03031071648</v>
      </c>
      <c r="O219" s="52">
        <f t="shared" si="22"/>
        <v>236772.8132963946</v>
      </c>
    </row>
    <row r="220" spans="10:15" x14ac:dyDescent="0.2">
      <c r="J220" s="43">
        <f t="shared" si="17"/>
        <v>213</v>
      </c>
      <c r="K220" s="55">
        <f t="shared" si="18"/>
        <v>2087.5434764826487</v>
      </c>
      <c r="L220" s="52">
        <f t="shared" si="19"/>
        <v>1199.645426621169</v>
      </c>
      <c r="M220" s="52">
        <f t="shared" si="20"/>
        <v>887.89804986147976</v>
      </c>
      <c r="N220" s="52">
        <f t="shared" si="21"/>
        <v>268219.92836057796</v>
      </c>
      <c r="O220" s="52">
        <f t="shared" si="22"/>
        <v>235573.16786977343</v>
      </c>
    </row>
    <row r="221" spans="10:15" x14ac:dyDescent="0.2">
      <c r="J221" s="43">
        <f t="shared" si="17"/>
        <v>214</v>
      </c>
      <c r="K221" s="55">
        <f t="shared" si="18"/>
        <v>2087.5434764826487</v>
      </c>
      <c r="L221" s="52">
        <f t="shared" si="19"/>
        <v>1204.1440969709984</v>
      </c>
      <c r="M221" s="52">
        <f t="shared" si="20"/>
        <v>883.3993795116503</v>
      </c>
      <c r="N221" s="52">
        <f t="shared" si="21"/>
        <v>269103.32774008962</v>
      </c>
      <c r="O221" s="52">
        <f t="shared" si="22"/>
        <v>234369.02377280244</v>
      </c>
    </row>
    <row r="222" spans="10:15" x14ac:dyDescent="0.2">
      <c r="J222" s="43">
        <f t="shared" si="17"/>
        <v>215</v>
      </c>
      <c r="K222" s="55">
        <f t="shared" si="18"/>
        <v>2087.5434764826487</v>
      </c>
      <c r="L222" s="52">
        <f t="shared" si="19"/>
        <v>1208.6596373346397</v>
      </c>
      <c r="M222" s="52">
        <f t="shared" si="20"/>
        <v>878.88383914800909</v>
      </c>
      <c r="N222" s="52">
        <f t="shared" si="21"/>
        <v>269982.2115792376</v>
      </c>
      <c r="O222" s="52">
        <f t="shared" si="22"/>
        <v>233160.3641354678</v>
      </c>
    </row>
    <row r="223" spans="10:15" x14ac:dyDescent="0.2">
      <c r="J223" s="43">
        <f t="shared" si="17"/>
        <v>216</v>
      </c>
      <c r="K223" s="55">
        <f t="shared" si="18"/>
        <v>2087.5434764826487</v>
      </c>
      <c r="L223" s="52">
        <f t="shared" si="19"/>
        <v>1213.1921109746445</v>
      </c>
      <c r="M223" s="52">
        <f t="shared" si="20"/>
        <v>874.35136550800416</v>
      </c>
      <c r="N223" s="52">
        <f t="shared" si="21"/>
        <v>270856.56294474559</v>
      </c>
      <c r="O223" s="52">
        <f t="shared" si="22"/>
        <v>231947.17202449316</v>
      </c>
    </row>
    <row r="224" spans="10:15" x14ac:dyDescent="0.2">
      <c r="J224" s="43">
        <f t="shared" si="17"/>
        <v>217</v>
      </c>
      <c r="K224" s="55">
        <f t="shared" si="18"/>
        <v>2087.5434764826487</v>
      </c>
      <c r="L224" s="52">
        <f t="shared" si="19"/>
        <v>1217.7415813907992</v>
      </c>
      <c r="M224" s="52">
        <f t="shared" si="20"/>
        <v>869.80189509184936</v>
      </c>
      <c r="N224" s="52">
        <f t="shared" si="21"/>
        <v>271726.36483983742</v>
      </c>
      <c r="O224" s="52">
        <f t="shared" si="22"/>
        <v>230729.43044310238</v>
      </c>
    </row>
    <row r="225" spans="10:15" x14ac:dyDescent="0.2">
      <c r="J225" s="43">
        <f t="shared" si="17"/>
        <v>218</v>
      </c>
      <c r="K225" s="55">
        <f t="shared" si="18"/>
        <v>2087.5434764826487</v>
      </c>
      <c r="L225" s="52">
        <f t="shared" si="19"/>
        <v>1222.3081123210147</v>
      </c>
      <c r="M225" s="52">
        <f t="shared" si="20"/>
        <v>865.23536416163392</v>
      </c>
      <c r="N225" s="52">
        <f t="shared" si="21"/>
        <v>272591.60020399903</v>
      </c>
      <c r="O225" s="52">
        <f t="shared" si="22"/>
        <v>229507.12233078136</v>
      </c>
    </row>
    <row r="226" spans="10:15" x14ac:dyDescent="0.2">
      <c r="J226" s="43">
        <f t="shared" si="17"/>
        <v>219</v>
      </c>
      <c r="K226" s="55">
        <f t="shared" si="18"/>
        <v>2087.5434764826487</v>
      </c>
      <c r="L226" s="52">
        <f t="shared" si="19"/>
        <v>1226.8917677422187</v>
      </c>
      <c r="M226" s="52">
        <f t="shared" si="20"/>
        <v>860.65170874043008</v>
      </c>
      <c r="N226" s="52">
        <f t="shared" si="21"/>
        <v>273452.25191273948</v>
      </c>
      <c r="O226" s="52">
        <f t="shared" si="22"/>
        <v>228280.23056303913</v>
      </c>
    </row>
    <row r="227" spans="10:15" x14ac:dyDescent="0.2">
      <c r="J227" s="43">
        <f t="shared" si="17"/>
        <v>220</v>
      </c>
      <c r="K227" s="55">
        <f t="shared" si="18"/>
        <v>2087.5434764826487</v>
      </c>
      <c r="L227" s="52">
        <f t="shared" si="19"/>
        <v>1231.4926118712519</v>
      </c>
      <c r="M227" s="52">
        <f t="shared" si="20"/>
        <v>856.05086461139672</v>
      </c>
      <c r="N227" s="52">
        <f t="shared" si="21"/>
        <v>274308.30277735088</v>
      </c>
      <c r="O227" s="52">
        <f t="shared" si="22"/>
        <v>227048.73795116789</v>
      </c>
    </row>
    <row r="228" spans="10:15" x14ac:dyDescent="0.2">
      <c r="J228" s="43">
        <f t="shared" si="17"/>
        <v>221</v>
      </c>
      <c r="K228" s="55">
        <f t="shared" si="18"/>
        <v>2087.5434764826487</v>
      </c>
      <c r="L228" s="52">
        <f t="shared" si="19"/>
        <v>1236.1107091657691</v>
      </c>
      <c r="M228" s="52">
        <f t="shared" si="20"/>
        <v>851.43276731687956</v>
      </c>
      <c r="N228" s="52">
        <f t="shared" si="21"/>
        <v>275159.73554466775</v>
      </c>
      <c r="O228" s="52">
        <f t="shared" si="22"/>
        <v>225812.62724200211</v>
      </c>
    </row>
    <row r="229" spans="10:15" x14ac:dyDescent="0.2">
      <c r="J229" s="43">
        <f t="shared" si="17"/>
        <v>222</v>
      </c>
      <c r="K229" s="55">
        <f t="shared" si="18"/>
        <v>2087.5434764826487</v>
      </c>
      <c r="L229" s="52">
        <f t="shared" si="19"/>
        <v>1240.7461243251407</v>
      </c>
      <c r="M229" s="52">
        <f t="shared" si="20"/>
        <v>846.79735215750793</v>
      </c>
      <c r="N229" s="52">
        <f t="shared" si="21"/>
        <v>276006.53289682529</v>
      </c>
      <c r="O229" s="52">
        <f t="shared" si="22"/>
        <v>224571.88111767697</v>
      </c>
    </row>
    <row r="230" spans="10:15" x14ac:dyDescent="0.2">
      <c r="J230" s="43">
        <f t="shared" ref="J230:J293" si="23">J229+1</f>
        <v>223</v>
      </c>
      <c r="K230" s="55">
        <f t="shared" si="18"/>
        <v>2087.5434764826487</v>
      </c>
      <c r="L230" s="52">
        <f t="shared" si="19"/>
        <v>1245.3989222913601</v>
      </c>
      <c r="M230" s="52">
        <f t="shared" si="20"/>
        <v>842.14455419128865</v>
      </c>
      <c r="N230" s="52">
        <f t="shared" si="21"/>
        <v>276848.67745101656</v>
      </c>
      <c r="O230" s="52">
        <f t="shared" si="22"/>
        <v>223326.48219538562</v>
      </c>
    </row>
    <row r="231" spans="10:15" x14ac:dyDescent="0.2">
      <c r="J231" s="43">
        <f t="shared" si="23"/>
        <v>224</v>
      </c>
      <c r="K231" s="55">
        <f t="shared" si="18"/>
        <v>2087.5434764826487</v>
      </c>
      <c r="L231" s="52">
        <f t="shared" si="19"/>
        <v>1250.0691682499528</v>
      </c>
      <c r="M231" s="52">
        <f t="shared" si="20"/>
        <v>837.47430823269599</v>
      </c>
      <c r="N231" s="52">
        <f t="shared" si="21"/>
        <v>277686.15175924927</v>
      </c>
      <c r="O231" s="52">
        <f t="shared" si="22"/>
        <v>222076.41302713566</v>
      </c>
    </row>
    <row r="232" spans="10:15" x14ac:dyDescent="0.2">
      <c r="J232" s="43">
        <f t="shared" si="23"/>
        <v>225</v>
      </c>
      <c r="K232" s="55">
        <f t="shared" si="18"/>
        <v>2087.5434764826487</v>
      </c>
      <c r="L232" s="52">
        <f t="shared" si="19"/>
        <v>1254.75692763089</v>
      </c>
      <c r="M232" s="52">
        <f t="shared" si="20"/>
        <v>832.78654885175865</v>
      </c>
      <c r="N232" s="52">
        <f t="shared" si="21"/>
        <v>278518.93830810103</v>
      </c>
      <c r="O232" s="52">
        <f t="shared" si="22"/>
        <v>220821.65609950476</v>
      </c>
    </row>
    <row r="233" spans="10:15" x14ac:dyDescent="0.2">
      <c r="J233" s="43">
        <f t="shared" si="23"/>
        <v>226</v>
      </c>
      <c r="K233" s="55">
        <f t="shared" si="18"/>
        <v>2087.5434764826487</v>
      </c>
      <c r="L233" s="52">
        <f t="shared" si="19"/>
        <v>1259.4622661095059</v>
      </c>
      <c r="M233" s="52">
        <f t="shared" si="20"/>
        <v>828.08121037314288</v>
      </c>
      <c r="N233" s="52">
        <f t="shared" si="21"/>
        <v>279347.01951847418</v>
      </c>
      <c r="O233" s="52">
        <f t="shared" si="22"/>
        <v>219562.19383339526</v>
      </c>
    </row>
    <row r="234" spans="10:15" x14ac:dyDescent="0.2">
      <c r="J234" s="43">
        <f t="shared" si="23"/>
        <v>227</v>
      </c>
      <c r="K234" s="55">
        <f t="shared" si="18"/>
        <v>2087.5434764826487</v>
      </c>
      <c r="L234" s="52">
        <f t="shared" si="19"/>
        <v>1264.1852496074166</v>
      </c>
      <c r="M234" s="52">
        <f t="shared" si="20"/>
        <v>823.35822687523216</v>
      </c>
      <c r="N234" s="52">
        <f t="shared" si="21"/>
        <v>280170.37774534943</v>
      </c>
      <c r="O234" s="52">
        <f t="shared" si="22"/>
        <v>218298.00858378783</v>
      </c>
    </row>
    <row r="235" spans="10:15" x14ac:dyDescent="0.2">
      <c r="J235" s="43">
        <f t="shared" si="23"/>
        <v>228</v>
      </c>
      <c r="K235" s="55">
        <f t="shared" si="18"/>
        <v>2087.5434764826487</v>
      </c>
      <c r="L235" s="52">
        <f t="shared" si="19"/>
        <v>1268.9259442934444</v>
      </c>
      <c r="M235" s="52">
        <f t="shared" si="20"/>
        <v>818.61753218920433</v>
      </c>
      <c r="N235" s="52">
        <f t="shared" si="21"/>
        <v>280988.9952775386</v>
      </c>
      <c r="O235" s="52">
        <f t="shared" si="22"/>
        <v>217029.08263949439</v>
      </c>
    </row>
    <row r="236" spans="10:15" x14ac:dyDescent="0.2">
      <c r="J236" s="43">
        <f t="shared" si="23"/>
        <v>229</v>
      </c>
      <c r="K236" s="55">
        <f t="shared" si="18"/>
        <v>2087.5434764826487</v>
      </c>
      <c r="L236" s="52">
        <f t="shared" si="19"/>
        <v>1273.6844165845446</v>
      </c>
      <c r="M236" s="52">
        <f t="shared" si="20"/>
        <v>813.85905989810396</v>
      </c>
      <c r="N236" s="52">
        <f t="shared" si="21"/>
        <v>281802.85433743673</v>
      </c>
      <c r="O236" s="52">
        <f t="shared" si="22"/>
        <v>215755.39822290983</v>
      </c>
    </row>
    <row r="237" spans="10:15" x14ac:dyDescent="0.2">
      <c r="J237" s="43">
        <f t="shared" si="23"/>
        <v>230</v>
      </c>
      <c r="K237" s="55">
        <f t="shared" si="18"/>
        <v>2087.5434764826487</v>
      </c>
      <c r="L237" s="52">
        <f t="shared" si="19"/>
        <v>1278.4607331467369</v>
      </c>
      <c r="M237" s="52">
        <f t="shared" si="20"/>
        <v>809.0827433359118</v>
      </c>
      <c r="N237" s="52">
        <f t="shared" si="21"/>
        <v>282611.93708077265</v>
      </c>
      <c r="O237" s="52">
        <f t="shared" si="22"/>
        <v>214476.93748976311</v>
      </c>
    </row>
    <row r="238" spans="10:15" x14ac:dyDescent="0.2">
      <c r="J238" s="43">
        <f t="shared" si="23"/>
        <v>231</v>
      </c>
      <c r="K238" s="55">
        <f t="shared" si="18"/>
        <v>2087.5434764826487</v>
      </c>
      <c r="L238" s="52">
        <f t="shared" si="19"/>
        <v>1283.2549608960371</v>
      </c>
      <c r="M238" s="52">
        <f t="shared" si="20"/>
        <v>804.28851558661165</v>
      </c>
      <c r="N238" s="52">
        <f t="shared" si="21"/>
        <v>283416.22559635929</v>
      </c>
      <c r="O238" s="52">
        <f t="shared" si="22"/>
        <v>213193.68252886707</v>
      </c>
    </row>
    <row r="239" spans="10:15" x14ac:dyDescent="0.2">
      <c r="J239" s="43">
        <f t="shared" si="23"/>
        <v>232</v>
      </c>
      <c r="K239" s="55">
        <f t="shared" si="18"/>
        <v>2087.5434764826487</v>
      </c>
      <c r="L239" s="52">
        <f t="shared" si="19"/>
        <v>1288.0671669993972</v>
      </c>
      <c r="M239" s="52">
        <f t="shared" si="20"/>
        <v>799.4763094832515</v>
      </c>
      <c r="N239" s="52">
        <f t="shared" si="21"/>
        <v>284215.70190584252</v>
      </c>
      <c r="O239" s="52">
        <f t="shared" si="22"/>
        <v>211905.61536186768</v>
      </c>
    </row>
    <row r="240" spans="10:15" x14ac:dyDescent="0.2">
      <c r="J240" s="43">
        <f t="shared" si="23"/>
        <v>233</v>
      </c>
      <c r="K240" s="55">
        <f t="shared" si="18"/>
        <v>2087.5434764826487</v>
      </c>
      <c r="L240" s="52">
        <f t="shared" si="19"/>
        <v>1292.8974188756449</v>
      </c>
      <c r="M240" s="52">
        <f t="shared" si="20"/>
        <v>794.64605760700374</v>
      </c>
      <c r="N240" s="52">
        <f t="shared" si="21"/>
        <v>285010.34796344955</v>
      </c>
      <c r="O240" s="52">
        <f t="shared" si="22"/>
        <v>210612.71794299202</v>
      </c>
    </row>
    <row r="241" spans="10:15" x14ac:dyDescent="0.2">
      <c r="J241" s="43">
        <f t="shared" si="23"/>
        <v>234</v>
      </c>
      <c r="K241" s="55">
        <f t="shared" si="18"/>
        <v>2087.5434764826487</v>
      </c>
      <c r="L241" s="52">
        <f t="shared" si="19"/>
        <v>1297.7457841964288</v>
      </c>
      <c r="M241" s="52">
        <f t="shared" si="20"/>
        <v>789.79769228622001</v>
      </c>
      <c r="N241" s="52">
        <f t="shared" si="21"/>
        <v>285800.14565573575</v>
      </c>
      <c r="O241" s="52">
        <f t="shared" si="22"/>
        <v>209314.9721587956</v>
      </c>
    </row>
    <row r="242" spans="10:15" x14ac:dyDescent="0.2">
      <c r="J242" s="43">
        <f t="shared" si="23"/>
        <v>235</v>
      </c>
      <c r="K242" s="55">
        <f t="shared" si="18"/>
        <v>2087.5434764826487</v>
      </c>
      <c r="L242" s="52">
        <f t="shared" si="19"/>
        <v>1302.6123308871652</v>
      </c>
      <c r="M242" s="52">
        <f t="shared" si="20"/>
        <v>784.93114559548349</v>
      </c>
      <c r="N242" s="52">
        <f t="shared" si="21"/>
        <v>286585.07680133125</v>
      </c>
      <c r="O242" s="52">
        <f t="shared" si="22"/>
        <v>208012.35982790843</v>
      </c>
    </row>
    <row r="243" spans="10:15" x14ac:dyDescent="0.2">
      <c r="J243" s="43">
        <f t="shared" si="23"/>
        <v>236</v>
      </c>
      <c r="K243" s="55">
        <f t="shared" si="18"/>
        <v>2087.5434764826487</v>
      </c>
      <c r="L243" s="52">
        <f t="shared" si="19"/>
        <v>1307.4971271279921</v>
      </c>
      <c r="M243" s="52">
        <f t="shared" si="20"/>
        <v>780.04634935465651</v>
      </c>
      <c r="N243" s="52">
        <f t="shared" si="21"/>
        <v>287365.12315068592</v>
      </c>
      <c r="O243" s="52">
        <f t="shared" si="22"/>
        <v>206704.86270078045</v>
      </c>
    </row>
    <row r="244" spans="10:15" x14ac:dyDescent="0.2">
      <c r="J244" s="43">
        <f t="shared" si="23"/>
        <v>237</v>
      </c>
      <c r="K244" s="55">
        <f t="shared" si="18"/>
        <v>2087.5434764826487</v>
      </c>
      <c r="L244" s="52">
        <f t="shared" si="19"/>
        <v>1312.4002413547219</v>
      </c>
      <c r="M244" s="52">
        <f t="shared" si="20"/>
        <v>775.14323512792669</v>
      </c>
      <c r="N244" s="52">
        <f t="shared" si="21"/>
        <v>288140.26638581383</v>
      </c>
      <c r="O244" s="52">
        <f t="shared" si="22"/>
        <v>205392.46245942573</v>
      </c>
    </row>
    <row r="245" spans="10:15" x14ac:dyDescent="0.2">
      <c r="J245" s="43">
        <f t="shared" si="23"/>
        <v>238</v>
      </c>
      <c r="K245" s="55">
        <f t="shared" si="18"/>
        <v>2087.5434764826487</v>
      </c>
      <c r="L245" s="52">
        <f t="shared" si="19"/>
        <v>1317.3217422598022</v>
      </c>
      <c r="M245" s="52">
        <f t="shared" si="20"/>
        <v>770.22173422284652</v>
      </c>
      <c r="N245" s="52">
        <f t="shared" si="21"/>
        <v>288910.48812003667</v>
      </c>
      <c r="O245" s="52">
        <f t="shared" si="22"/>
        <v>204075.14071716592</v>
      </c>
    </row>
    <row r="246" spans="10:15" x14ac:dyDescent="0.2">
      <c r="J246" s="43">
        <f t="shared" si="23"/>
        <v>239</v>
      </c>
      <c r="K246" s="55">
        <f t="shared" si="18"/>
        <v>2087.5434764826487</v>
      </c>
      <c r="L246" s="52">
        <f t="shared" si="19"/>
        <v>1322.2616987932765</v>
      </c>
      <c r="M246" s="52">
        <f t="shared" si="20"/>
        <v>765.28177768937223</v>
      </c>
      <c r="N246" s="52">
        <f t="shared" si="21"/>
        <v>289675.76989772602</v>
      </c>
      <c r="O246" s="52">
        <f t="shared" si="22"/>
        <v>202752.87901837265</v>
      </c>
    </row>
    <row r="247" spans="10:15" x14ac:dyDescent="0.2">
      <c r="J247" s="43">
        <f t="shared" si="23"/>
        <v>240</v>
      </c>
      <c r="K247" s="55">
        <f t="shared" si="18"/>
        <v>2087.5434764826487</v>
      </c>
      <c r="L247" s="52">
        <f t="shared" si="19"/>
        <v>1327.2201801637511</v>
      </c>
      <c r="M247" s="52">
        <f t="shared" si="20"/>
        <v>760.32329631889741</v>
      </c>
      <c r="N247" s="52">
        <f t="shared" si="21"/>
        <v>290436.09319404489</v>
      </c>
      <c r="O247" s="52">
        <f t="shared" si="22"/>
        <v>201425.65883820891</v>
      </c>
    </row>
    <row r="248" spans="10:15" x14ac:dyDescent="0.2">
      <c r="J248" s="43">
        <f t="shared" si="23"/>
        <v>241</v>
      </c>
      <c r="K248" s="55">
        <f t="shared" si="18"/>
        <v>2087.5434764826487</v>
      </c>
      <c r="L248" s="52">
        <f t="shared" si="19"/>
        <v>1332.1972558393654</v>
      </c>
      <c r="M248" s="52">
        <f t="shared" si="20"/>
        <v>755.34622064328335</v>
      </c>
      <c r="N248" s="52">
        <f t="shared" si="21"/>
        <v>291191.43941468815</v>
      </c>
      <c r="O248" s="52">
        <f t="shared" si="22"/>
        <v>200093.46158236955</v>
      </c>
    </row>
    <row r="249" spans="10:15" x14ac:dyDescent="0.2">
      <c r="J249" s="43">
        <f t="shared" si="23"/>
        <v>242</v>
      </c>
      <c r="K249" s="55">
        <f t="shared" si="18"/>
        <v>2087.5434764826487</v>
      </c>
      <c r="L249" s="52">
        <f t="shared" si="19"/>
        <v>1337.1929955487628</v>
      </c>
      <c r="M249" s="52">
        <f t="shared" si="20"/>
        <v>750.35048093388582</v>
      </c>
      <c r="N249" s="52">
        <f t="shared" si="21"/>
        <v>291941.78989562206</v>
      </c>
      <c r="O249" s="52">
        <f t="shared" si="22"/>
        <v>198756.26858682078</v>
      </c>
    </row>
    <row r="250" spans="10:15" x14ac:dyDescent="0.2">
      <c r="J250" s="43">
        <f t="shared" si="23"/>
        <v>243</v>
      </c>
      <c r="K250" s="55">
        <f t="shared" si="18"/>
        <v>2087.5434764826487</v>
      </c>
      <c r="L250" s="52">
        <f t="shared" si="19"/>
        <v>1342.2074692820706</v>
      </c>
      <c r="M250" s="52">
        <f t="shared" si="20"/>
        <v>745.33600720057791</v>
      </c>
      <c r="N250" s="52">
        <f t="shared" si="21"/>
        <v>292687.12590282265</v>
      </c>
      <c r="O250" s="52">
        <f t="shared" si="22"/>
        <v>197414.06111753872</v>
      </c>
    </row>
    <row r="251" spans="10:15" x14ac:dyDescent="0.2">
      <c r="J251" s="43">
        <f t="shared" si="23"/>
        <v>244</v>
      </c>
      <c r="K251" s="55">
        <f t="shared" si="18"/>
        <v>2087.5434764826487</v>
      </c>
      <c r="L251" s="52">
        <f t="shared" si="19"/>
        <v>1347.2407472918785</v>
      </c>
      <c r="M251" s="52">
        <f t="shared" si="20"/>
        <v>740.30272919077015</v>
      </c>
      <c r="N251" s="52">
        <f t="shared" si="21"/>
        <v>293427.42863201344</v>
      </c>
      <c r="O251" s="52">
        <f t="shared" si="22"/>
        <v>196066.82037024683</v>
      </c>
    </row>
    <row r="252" spans="10:15" x14ac:dyDescent="0.2">
      <c r="J252" s="43">
        <f t="shared" si="23"/>
        <v>245</v>
      </c>
      <c r="K252" s="55">
        <f t="shared" si="18"/>
        <v>2087.5434764826487</v>
      </c>
      <c r="L252" s="52">
        <f t="shared" si="19"/>
        <v>1352.2929000942231</v>
      </c>
      <c r="M252" s="52">
        <f t="shared" si="20"/>
        <v>735.25057638842554</v>
      </c>
      <c r="N252" s="52">
        <f t="shared" si="21"/>
        <v>294162.67920840188</v>
      </c>
      <c r="O252" s="52">
        <f t="shared" si="22"/>
        <v>194714.52747015262</v>
      </c>
    </row>
    <row r="253" spans="10:15" x14ac:dyDescent="0.2">
      <c r="J253" s="43">
        <f t="shared" si="23"/>
        <v>246</v>
      </c>
      <c r="K253" s="55">
        <f t="shared" si="18"/>
        <v>2087.5434764826487</v>
      </c>
      <c r="L253" s="52">
        <f t="shared" si="19"/>
        <v>1357.3639984695765</v>
      </c>
      <c r="M253" s="52">
        <f t="shared" si="20"/>
        <v>730.1794780130723</v>
      </c>
      <c r="N253" s="52">
        <f t="shared" si="21"/>
        <v>294892.85868641495</v>
      </c>
      <c r="O253" s="52">
        <f t="shared" si="22"/>
        <v>193357.16347168304</v>
      </c>
    </row>
    <row r="254" spans="10:15" x14ac:dyDescent="0.2">
      <c r="J254" s="43">
        <f t="shared" si="23"/>
        <v>247</v>
      </c>
      <c r="K254" s="55">
        <f t="shared" si="18"/>
        <v>2087.5434764826487</v>
      </c>
      <c r="L254" s="52">
        <f t="shared" si="19"/>
        <v>1362.4541134638373</v>
      </c>
      <c r="M254" s="52">
        <f t="shared" si="20"/>
        <v>725.08936301881135</v>
      </c>
      <c r="N254" s="52">
        <f t="shared" si="21"/>
        <v>295617.94804943376</v>
      </c>
      <c r="O254" s="52">
        <f t="shared" si="22"/>
        <v>191994.7093582192</v>
      </c>
    </row>
    <row r="255" spans="10:15" x14ac:dyDescent="0.2">
      <c r="J255" s="43">
        <f t="shared" si="23"/>
        <v>248</v>
      </c>
      <c r="K255" s="55">
        <f t="shared" si="18"/>
        <v>2087.5434764826487</v>
      </c>
      <c r="L255" s="52">
        <f t="shared" si="19"/>
        <v>1367.5633163893267</v>
      </c>
      <c r="M255" s="52">
        <f t="shared" si="20"/>
        <v>719.98016009332196</v>
      </c>
      <c r="N255" s="52">
        <f t="shared" si="21"/>
        <v>296337.9282095271</v>
      </c>
      <c r="O255" s="52">
        <f t="shared" si="22"/>
        <v>190627.14604182987</v>
      </c>
    </row>
    <row r="256" spans="10:15" x14ac:dyDescent="0.2">
      <c r="J256" s="43">
        <f t="shared" si="23"/>
        <v>249</v>
      </c>
      <c r="K256" s="55">
        <f t="shared" si="18"/>
        <v>2087.5434764826487</v>
      </c>
      <c r="L256" s="52">
        <f t="shared" si="19"/>
        <v>1372.6916788257868</v>
      </c>
      <c r="M256" s="52">
        <f t="shared" si="20"/>
        <v>714.851797656862</v>
      </c>
      <c r="N256" s="52">
        <f t="shared" si="21"/>
        <v>297052.78000718396</v>
      </c>
      <c r="O256" s="52">
        <f t="shared" si="22"/>
        <v>189254.45436300407</v>
      </c>
    </row>
    <row r="257" spans="10:15" x14ac:dyDescent="0.2">
      <c r="J257" s="43">
        <f t="shared" si="23"/>
        <v>250</v>
      </c>
      <c r="K257" s="55">
        <f t="shared" si="18"/>
        <v>2087.5434764826487</v>
      </c>
      <c r="L257" s="52">
        <f t="shared" si="19"/>
        <v>1377.8392726213833</v>
      </c>
      <c r="M257" s="52">
        <f t="shared" si="20"/>
        <v>709.70420386126523</v>
      </c>
      <c r="N257" s="52">
        <f t="shared" si="21"/>
        <v>297762.4842110452</v>
      </c>
      <c r="O257" s="52">
        <f t="shared" si="22"/>
        <v>187876.61509038269</v>
      </c>
    </row>
    <row r="258" spans="10:15" x14ac:dyDescent="0.2">
      <c r="J258" s="43">
        <f t="shared" si="23"/>
        <v>251</v>
      </c>
      <c r="K258" s="55">
        <f t="shared" si="18"/>
        <v>2087.5434764826487</v>
      </c>
      <c r="L258" s="52">
        <f t="shared" si="19"/>
        <v>1383.0061698937136</v>
      </c>
      <c r="M258" s="52">
        <f t="shared" si="20"/>
        <v>704.53730658893505</v>
      </c>
      <c r="N258" s="52">
        <f t="shared" si="21"/>
        <v>298467.02151763416</v>
      </c>
      <c r="O258" s="52">
        <f t="shared" si="22"/>
        <v>186493.60892048897</v>
      </c>
    </row>
    <row r="259" spans="10:15" x14ac:dyDescent="0.2">
      <c r="J259" s="43">
        <f t="shared" si="23"/>
        <v>252</v>
      </c>
      <c r="K259" s="55">
        <f t="shared" si="18"/>
        <v>2087.5434764826487</v>
      </c>
      <c r="L259" s="52">
        <f t="shared" si="19"/>
        <v>1388.192443030815</v>
      </c>
      <c r="M259" s="52">
        <f t="shared" si="20"/>
        <v>699.35103345183359</v>
      </c>
      <c r="N259" s="52">
        <f t="shared" si="21"/>
        <v>299166.37255108601</v>
      </c>
      <c r="O259" s="52">
        <f t="shared" si="22"/>
        <v>185105.41647745814</v>
      </c>
    </row>
    <row r="260" spans="10:15" x14ac:dyDescent="0.2">
      <c r="J260" s="43">
        <f t="shared" si="23"/>
        <v>253</v>
      </c>
      <c r="K260" s="55">
        <f t="shared" si="18"/>
        <v>2087.5434764826487</v>
      </c>
      <c r="L260" s="52">
        <f t="shared" si="19"/>
        <v>1393.3981646921807</v>
      </c>
      <c r="M260" s="52">
        <f t="shared" si="20"/>
        <v>694.14531179046799</v>
      </c>
      <c r="N260" s="52">
        <f t="shared" si="21"/>
        <v>299860.51786287647</v>
      </c>
      <c r="O260" s="52">
        <f t="shared" si="22"/>
        <v>183712.01831276595</v>
      </c>
    </row>
    <row r="261" spans="10:15" x14ac:dyDescent="0.2">
      <c r="J261" s="43">
        <f t="shared" si="23"/>
        <v>254</v>
      </c>
      <c r="K261" s="55">
        <f t="shared" si="18"/>
        <v>2087.5434764826487</v>
      </c>
      <c r="L261" s="52">
        <f t="shared" si="19"/>
        <v>1398.6234078097764</v>
      </c>
      <c r="M261" s="52">
        <f t="shared" si="20"/>
        <v>688.92006867287228</v>
      </c>
      <c r="N261" s="52">
        <f t="shared" si="21"/>
        <v>300549.43793154933</v>
      </c>
      <c r="O261" s="52">
        <f t="shared" si="22"/>
        <v>182313.39490495619</v>
      </c>
    </row>
    <row r="262" spans="10:15" x14ac:dyDescent="0.2">
      <c r="J262" s="43">
        <f t="shared" si="23"/>
        <v>255</v>
      </c>
      <c r="K262" s="55">
        <f t="shared" si="18"/>
        <v>2087.5434764826487</v>
      </c>
      <c r="L262" s="52">
        <f t="shared" si="19"/>
        <v>1403.868245589063</v>
      </c>
      <c r="M262" s="52">
        <f t="shared" si="20"/>
        <v>683.67523089358565</v>
      </c>
      <c r="N262" s="52">
        <f t="shared" si="21"/>
        <v>301233.11316244293</v>
      </c>
      <c r="O262" s="52">
        <f t="shared" si="22"/>
        <v>180909.52665936714</v>
      </c>
    </row>
    <row r="263" spans="10:15" x14ac:dyDescent="0.2">
      <c r="J263" s="43">
        <f t="shared" si="23"/>
        <v>256</v>
      </c>
      <c r="K263" s="55">
        <f t="shared" si="18"/>
        <v>2087.5434764826487</v>
      </c>
      <c r="L263" s="52">
        <f t="shared" si="19"/>
        <v>1409.132751510022</v>
      </c>
      <c r="M263" s="52">
        <f t="shared" si="20"/>
        <v>678.41072497262678</v>
      </c>
      <c r="N263" s="52">
        <f t="shared" si="21"/>
        <v>301911.52388741553</v>
      </c>
      <c r="O263" s="52">
        <f t="shared" si="22"/>
        <v>179500.39390785713</v>
      </c>
    </row>
    <row r="264" spans="10:15" x14ac:dyDescent="0.2">
      <c r="J264" s="43">
        <f t="shared" si="23"/>
        <v>257</v>
      </c>
      <c r="K264" s="55">
        <f t="shared" ref="K264:K327" si="24">IF(($C$9+1&gt;J264), $C$12, 0)</f>
        <v>2087.5434764826487</v>
      </c>
      <c r="L264" s="52">
        <f t="shared" ref="L264:L327" si="25">K264-M264</f>
        <v>1414.4169993281844</v>
      </c>
      <c r="M264" s="52">
        <f t="shared" ref="M264:M327" si="26">O263*$C$10</f>
        <v>673.12647715446417</v>
      </c>
      <c r="N264" s="52">
        <f t="shared" ref="N264:N327" si="27">N263+M264</f>
        <v>302584.65036456997</v>
      </c>
      <c r="O264" s="52">
        <f t="shared" ref="O264:O327" si="28">O263-L264</f>
        <v>178085.97690852894</v>
      </c>
    </row>
    <row r="265" spans="10:15" x14ac:dyDescent="0.2">
      <c r="J265" s="43">
        <f t="shared" si="23"/>
        <v>258</v>
      </c>
      <c r="K265" s="55">
        <f t="shared" si="24"/>
        <v>2087.5434764826487</v>
      </c>
      <c r="L265" s="52">
        <f t="shared" si="25"/>
        <v>1419.7210630756651</v>
      </c>
      <c r="M265" s="52">
        <f t="shared" si="26"/>
        <v>667.82241340698351</v>
      </c>
      <c r="N265" s="52">
        <f t="shared" si="27"/>
        <v>303252.47277797695</v>
      </c>
      <c r="O265" s="52">
        <f t="shared" si="28"/>
        <v>176666.25584545327</v>
      </c>
    </row>
    <row r="266" spans="10:15" x14ac:dyDescent="0.2">
      <c r="J266" s="43">
        <f t="shared" si="23"/>
        <v>259</v>
      </c>
      <c r="K266" s="55">
        <f t="shared" si="24"/>
        <v>2087.5434764826487</v>
      </c>
      <c r="L266" s="52">
        <f t="shared" si="25"/>
        <v>1425.0450170621989</v>
      </c>
      <c r="M266" s="52">
        <f t="shared" si="26"/>
        <v>662.49845942044976</v>
      </c>
      <c r="N266" s="52">
        <f t="shared" si="27"/>
        <v>303914.9712373974</v>
      </c>
      <c r="O266" s="52">
        <f t="shared" si="28"/>
        <v>175241.21082839108</v>
      </c>
    </row>
    <row r="267" spans="10:15" x14ac:dyDescent="0.2">
      <c r="J267" s="43">
        <f t="shared" si="23"/>
        <v>260</v>
      </c>
      <c r="K267" s="55">
        <f t="shared" si="24"/>
        <v>2087.5434764826487</v>
      </c>
      <c r="L267" s="52">
        <f t="shared" si="25"/>
        <v>1430.3889358761821</v>
      </c>
      <c r="M267" s="52">
        <f t="shared" si="26"/>
        <v>657.15454060646653</v>
      </c>
      <c r="N267" s="52">
        <f t="shared" si="27"/>
        <v>304572.12577800389</v>
      </c>
      <c r="O267" s="52">
        <f t="shared" si="28"/>
        <v>173810.82189251488</v>
      </c>
    </row>
    <row r="268" spans="10:15" x14ac:dyDescent="0.2">
      <c r="J268" s="43">
        <f t="shared" si="23"/>
        <v>261</v>
      </c>
      <c r="K268" s="55">
        <f t="shared" si="24"/>
        <v>2087.5434764826487</v>
      </c>
      <c r="L268" s="52">
        <f t="shared" si="25"/>
        <v>1435.7528943857178</v>
      </c>
      <c r="M268" s="52">
        <f t="shared" si="26"/>
        <v>651.79058209693073</v>
      </c>
      <c r="N268" s="52">
        <f t="shared" si="27"/>
        <v>305223.91636010079</v>
      </c>
      <c r="O268" s="52">
        <f t="shared" si="28"/>
        <v>172375.06899812917</v>
      </c>
    </row>
    <row r="269" spans="10:15" x14ac:dyDescent="0.2">
      <c r="J269" s="43">
        <f t="shared" si="23"/>
        <v>262</v>
      </c>
      <c r="K269" s="55">
        <f t="shared" si="24"/>
        <v>2087.5434764826487</v>
      </c>
      <c r="L269" s="52">
        <f t="shared" si="25"/>
        <v>1441.1369677396642</v>
      </c>
      <c r="M269" s="52">
        <f t="shared" si="26"/>
        <v>646.40650874298433</v>
      </c>
      <c r="N269" s="52">
        <f t="shared" si="27"/>
        <v>305870.3228688438</v>
      </c>
      <c r="O269" s="52">
        <f t="shared" si="28"/>
        <v>170933.93203038949</v>
      </c>
    </row>
    <row r="270" spans="10:15" x14ac:dyDescent="0.2">
      <c r="J270" s="43">
        <f t="shared" si="23"/>
        <v>263</v>
      </c>
      <c r="K270" s="55">
        <f t="shared" si="24"/>
        <v>2087.5434764826487</v>
      </c>
      <c r="L270" s="52">
        <f t="shared" si="25"/>
        <v>1446.5412313686879</v>
      </c>
      <c r="M270" s="52">
        <f t="shared" si="26"/>
        <v>641.00224511396061</v>
      </c>
      <c r="N270" s="52">
        <f t="shared" si="27"/>
        <v>306511.32511395775</v>
      </c>
      <c r="O270" s="52">
        <f t="shared" si="28"/>
        <v>169487.3907990208</v>
      </c>
    </row>
    <row r="271" spans="10:15" x14ac:dyDescent="0.2">
      <c r="J271" s="43">
        <f t="shared" si="23"/>
        <v>264</v>
      </c>
      <c r="K271" s="55">
        <f t="shared" si="24"/>
        <v>2087.5434764826487</v>
      </c>
      <c r="L271" s="52">
        <f t="shared" si="25"/>
        <v>1451.9657609863207</v>
      </c>
      <c r="M271" s="52">
        <f t="shared" si="26"/>
        <v>635.57771549632798</v>
      </c>
      <c r="N271" s="52">
        <f t="shared" si="27"/>
        <v>307146.90282945405</v>
      </c>
      <c r="O271" s="52">
        <f t="shared" si="28"/>
        <v>168035.42503803447</v>
      </c>
    </row>
    <row r="272" spans="10:15" x14ac:dyDescent="0.2">
      <c r="J272" s="43">
        <f t="shared" si="23"/>
        <v>265</v>
      </c>
      <c r="K272" s="55">
        <f t="shared" si="24"/>
        <v>2087.5434764826487</v>
      </c>
      <c r="L272" s="52">
        <f t="shared" si="25"/>
        <v>1457.4106325900193</v>
      </c>
      <c r="M272" s="52">
        <f t="shared" si="26"/>
        <v>630.13284389262924</v>
      </c>
      <c r="N272" s="52">
        <f t="shared" si="27"/>
        <v>307777.03567334666</v>
      </c>
      <c r="O272" s="52">
        <f t="shared" si="28"/>
        <v>166578.01440544447</v>
      </c>
    </row>
    <row r="273" spans="10:15" x14ac:dyDescent="0.2">
      <c r="J273" s="43">
        <f t="shared" si="23"/>
        <v>266</v>
      </c>
      <c r="K273" s="55">
        <f t="shared" si="24"/>
        <v>2087.5434764826487</v>
      </c>
      <c r="L273" s="52">
        <f t="shared" si="25"/>
        <v>1462.8759224622318</v>
      </c>
      <c r="M273" s="52">
        <f t="shared" si="26"/>
        <v>624.66755402041679</v>
      </c>
      <c r="N273" s="52">
        <f t="shared" si="27"/>
        <v>308401.70322736708</v>
      </c>
      <c r="O273" s="52">
        <f t="shared" si="28"/>
        <v>165115.13848298223</v>
      </c>
    </row>
    <row r="274" spans="10:15" x14ac:dyDescent="0.2">
      <c r="J274" s="43">
        <f t="shared" si="23"/>
        <v>267</v>
      </c>
      <c r="K274" s="55">
        <f t="shared" si="24"/>
        <v>2087.5434764826487</v>
      </c>
      <c r="L274" s="52">
        <f t="shared" si="25"/>
        <v>1468.3617071714652</v>
      </c>
      <c r="M274" s="52">
        <f t="shared" si="26"/>
        <v>619.1817693111833</v>
      </c>
      <c r="N274" s="52">
        <f t="shared" si="27"/>
        <v>309020.88499667827</v>
      </c>
      <c r="O274" s="52">
        <f t="shared" si="28"/>
        <v>163646.77677581078</v>
      </c>
    </row>
    <row r="275" spans="10:15" x14ac:dyDescent="0.2">
      <c r="J275" s="43">
        <f t="shared" si="23"/>
        <v>268</v>
      </c>
      <c r="K275" s="55">
        <f t="shared" si="24"/>
        <v>2087.5434764826487</v>
      </c>
      <c r="L275" s="52">
        <f t="shared" si="25"/>
        <v>1473.8680635733581</v>
      </c>
      <c r="M275" s="52">
        <f t="shared" si="26"/>
        <v>613.67541290929046</v>
      </c>
      <c r="N275" s="52">
        <f t="shared" si="27"/>
        <v>309634.56040958758</v>
      </c>
      <c r="O275" s="52">
        <f t="shared" si="28"/>
        <v>162172.90871223743</v>
      </c>
    </row>
    <row r="276" spans="10:15" x14ac:dyDescent="0.2">
      <c r="J276" s="43">
        <f t="shared" si="23"/>
        <v>269</v>
      </c>
      <c r="K276" s="55">
        <f t="shared" si="24"/>
        <v>2087.5434764826487</v>
      </c>
      <c r="L276" s="52">
        <f t="shared" si="25"/>
        <v>1479.3950688117584</v>
      </c>
      <c r="M276" s="52">
        <f t="shared" si="26"/>
        <v>608.14840767089038</v>
      </c>
      <c r="N276" s="52">
        <f t="shared" si="27"/>
        <v>310242.70881725848</v>
      </c>
      <c r="O276" s="52">
        <f t="shared" si="28"/>
        <v>160693.51364342569</v>
      </c>
    </row>
    <row r="277" spans="10:15" x14ac:dyDescent="0.2">
      <c r="J277" s="43">
        <f t="shared" si="23"/>
        <v>270</v>
      </c>
      <c r="K277" s="55">
        <f t="shared" si="24"/>
        <v>2087.5434764826487</v>
      </c>
      <c r="L277" s="52">
        <f t="shared" si="25"/>
        <v>1484.9428003198022</v>
      </c>
      <c r="M277" s="52">
        <f t="shared" si="26"/>
        <v>602.6006761628463</v>
      </c>
      <c r="N277" s="52">
        <f t="shared" si="27"/>
        <v>310845.30949342134</v>
      </c>
      <c r="O277" s="52">
        <f t="shared" si="28"/>
        <v>159208.57084310587</v>
      </c>
    </row>
    <row r="278" spans="10:15" x14ac:dyDescent="0.2">
      <c r="J278" s="43">
        <f t="shared" si="23"/>
        <v>271</v>
      </c>
      <c r="K278" s="55">
        <f t="shared" si="24"/>
        <v>2087.5434764826487</v>
      </c>
      <c r="L278" s="52">
        <f t="shared" si="25"/>
        <v>1490.5113358210017</v>
      </c>
      <c r="M278" s="52">
        <f t="shared" si="26"/>
        <v>597.03214066164696</v>
      </c>
      <c r="N278" s="52">
        <f t="shared" si="27"/>
        <v>311442.34163408302</v>
      </c>
      <c r="O278" s="52">
        <f t="shared" si="28"/>
        <v>157718.05950728487</v>
      </c>
    </row>
    <row r="279" spans="10:15" x14ac:dyDescent="0.2">
      <c r="J279" s="43">
        <f t="shared" si="23"/>
        <v>272</v>
      </c>
      <c r="K279" s="55">
        <f t="shared" si="24"/>
        <v>2087.5434764826487</v>
      </c>
      <c r="L279" s="52">
        <f t="shared" si="25"/>
        <v>1496.1007533303305</v>
      </c>
      <c r="M279" s="52">
        <f t="shared" si="26"/>
        <v>591.44272315231819</v>
      </c>
      <c r="N279" s="52">
        <f t="shared" si="27"/>
        <v>312033.78435723536</v>
      </c>
      <c r="O279" s="52">
        <f t="shared" si="28"/>
        <v>156221.95875395453</v>
      </c>
    </row>
    <row r="280" spans="10:15" x14ac:dyDescent="0.2">
      <c r="J280" s="43">
        <f t="shared" si="23"/>
        <v>273</v>
      </c>
      <c r="K280" s="55">
        <f t="shared" si="24"/>
        <v>2087.5434764826487</v>
      </c>
      <c r="L280" s="52">
        <f t="shared" si="25"/>
        <v>1501.7111311553192</v>
      </c>
      <c r="M280" s="52">
        <f t="shared" si="26"/>
        <v>585.83234532732945</v>
      </c>
      <c r="N280" s="52">
        <f t="shared" si="27"/>
        <v>312619.61670256266</v>
      </c>
      <c r="O280" s="52">
        <f t="shared" si="28"/>
        <v>154720.24762279922</v>
      </c>
    </row>
    <row r="281" spans="10:15" x14ac:dyDescent="0.2">
      <c r="J281" s="43">
        <f t="shared" si="23"/>
        <v>274</v>
      </c>
      <c r="K281" s="55">
        <f t="shared" si="24"/>
        <v>2087.5434764826487</v>
      </c>
      <c r="L281" s="52">
        <f t="shared" si="25"/>
        <v>1507.3425478971517</v>
      </c>
      <c r="M281" s="52">
        <f t="shared" si="26"/>
        <v>580.20092858549708</v>
      </c>
      <c r="N281" s="52">
        <f t="shared" si="27"/>
        <v>313199.81763114815</v>
      </c>
      <c r="O281" s="52">
        <f t="shared" si="28"/>
        <v>153212.90507490205</v>
      </c>
    </row>
    <row r="282" spans="10:15" x14ac:dyDescent="0.2">
      <c r="J282" s="43">
        <f t="shared" si="23"/>
        <v>275</v>
      </c>
      <c r="K282" s="55">
        <f t="shared" si="24"/>
        <v>2087.5434764826487</v>
      </c>
      <c r="L282" s="52">
        <f t="shared" si="25"/>
        <v>1512.9950824517659</v>
      </c>
      <c r="M282" s="52">
        <f t="shared" si="26"/>
        <v>574.54839403088272</v>
      </c>
      <c r="N282" s="52">
        <f t="shared" si="27"/>
        <v>313774.36602517904</v>
      </c>
      <c r="O282" s="52">
        <f t="shared" si="28"/>
        <v>151699.9099924503</v>
      </c>
    </row>
    <row r="283" spans="10:15" x14ac:dyDescent="0.2">
      <c r="J283" s="43">
        <f t="shared" si="23"/>
        <v>276</v>
      </c>
      <c r="K283" s="55">
        <f t="shared" si="24"/>
        <v>2087.5434764826487</v>
      </c>
      <c r="L283" s="52">
        <f t="shared" si="25"/>
        <v>1518.66881401096</v>
      </c>
      <c r="M283" s="52">
        <f t="shared" si="26"/>
        <v>568.87466247168857</v>
      </c>
      <c r="N283" s="52">
        <f t="shared" si="27"/>
        <v>314343.24068765074</v>
      </c>
      <c r="O283" s="52">
        <f t="shared" si="28"/>
        <v>150181.24117843935</v>
      </c>
    </row>
    <row r="284" spans="10:15" x14ac:dyDescent="0.2">
      <c r="J284" s="43">
        <f t="shared" si="23"/>
        <v>277</v>
      </c>
      <c r="K284" s="55">
        <f t="shared" si="24"/>
        <v>2087.5434764826487</v>
      </c>
      <c r="L284" s="52">
        <f t="shared" si="25"/>
        <v>1524.3638220635012</v>
      </c>
      <c r="M284" s="52">
        <f t="shared" si="26"/>
        <v>563.17965441914748</v>
      </c>
      <c r="N284" s="52">
        <f t="shared" si="27"/>
        <v>314906.42034206988</v>
      </c>
      <c r="O284" s="52">
        <f t="shared" si="28"/>
        <v>148656.87735637586</v>
      </c>
    </row>
    <row r="285" spans="10:15" x14ac:dyDescent="0.2">
      <c r="J285" s="43">
        <f t="shared" si="23"/>
        <v>278</v>
      </c>
      <c r="K285" s="55">
        <f t="shared" si="24"/>
        <v>2087.5434764826487</v>
      </c>
      <c r="L285" s="52">
        <f t="shared" si="25"/>
        <v>1530.0801863962392</v>
      </c>
      <c r="M285" s="52">
        <f t="shared" si="26"/>
        <v>557.46329008640942</v>
      </c>
      <c r="N285" s="52">
        <f t="shared" si="27"/>
        <v>315463.8836321563</v>
      </c>
      <c r="O285" s="52">
        <f t="shared" si="28"/>
        <v>147126.79716997963</v>
      </c>
    </row>
    <row r="286" spans="10:15" x14ac:dyDescent="0.2">
      <c r="J286" s="43">
        <f t="shared" si="23"/>
        <v>279</v>
      </c>
      <c r="K286" s="55">
        <f t="shared" si="24"/>
        <v>2087.5434764826487</v>
      </c>
      <c r="L286" s="52">
        <f t="shared" si="25"/>
        <v>1535.8179870952249</v>
      </c>
      <c r="M286" s="52">
        <f t="shared" si="26"/>
        <v>551.72548938742364</v>
      </c>
      <c r="N286" s="52">
        <f t="shared" si="27"/>
        <v>316015.6091215437</v>
      </c>
      <c r="O286" s="52">
        <f t="shared" si="28"/>
        <v>145590.97918288442</v>
      </c>
    </row>
    <row r="287" spans="10:15" x14ac:dyDescent="0.2">
      <c r="J287" s="43">
        <f t="shared" si="23"/>
        <v>280</v>
      </c>
      <c r="K287" s="55">
        <f t="shared" si="24"/>
        <v>2087.5434764826487</v>
      </c>
      <c r="L287" s="52">
        <f t="shared" si="25"/>
        <v>1541.5773045468322</v>
      </c>
      <c r="M287" s="52">
        <f t="shared" si="26"/>
        <v>545.96617193581653</v>
      </c>
      <c r="N287" s="52">
        <f t="shared" si="27"/>
        <v>316561.57529347955</v>
      </c>
      <c r="O287" s="52">
        <f t="shared" si="28"/>
        <v>144049.40187833758</v>
      </c>
    </row>
    <row r="288" spans="10:15" x14ac:dyDescent="0.2">
      <c r="J288" s="43">
        <f t="shared" si="23"/>
        <v>281</v>
      </c>
      <c r="K288" s="55">
        <f t="shared" si="24"/>
        <v>2087.5434764826487</v>
      </c>
      <c r="L288" s="52">
        <f t="shared" si="25"/>
        <v>1547.3582194388828</v>
      </c>
      <c r="M288" s="52">
        <f t="shared" si="26"/>
        <v>540.18525704376589</v>
      </c>
      <c r="N288" s="52">
        <f t="shared" si="27"/>
        <v>317101.76055052329</v>
      </c>
      <c r="O288" s="52">
        <f t="shared" si="28"/>
        <v>142502.04365889871</v>
      </c>
    </row>
    <row r="289" spans="10:15" x14ac:dyDescent="0.2">
      <c r="J289" s="43">
        <f t="shared" si="23"/>
        <v>282</v>
      </c>
      <c r="K289" s="55">
        <f t="shared" si="24"/>
        <v>2087.5434764826487</v>
      </c>
      <c r="L289" s="52">
        <f t="shared" si="25"/>
        <v>1553.1608127617785</v>
      </c>
      <c r="M289" s="52">
        <f t="shared" si="26"/>
        <v>534.38266372087014</v>
      </c>
      <c r="N289" s="52">
        <f t="shared" si="27"/>
        <v>317636.14321424416</v>
      </c>
      <c r="O289" s="52">
        <f t="shared" si="28"/>
        <v>140948.88284613693</v>
      </c>
    </row>
    <row r="290" spans="10:15" x14ac:dyDescent="0.2">
      <c r="J290" s="43">
        <f t="shared" si="23"/>
        <v>283</v>
      </c>
      <c r="K290" s="55">
        <f t="shared" si="24"/>
        <v>2087.5434764826487</v>
      </c>
      <c r="L290" s="52">
        <f t="shared" si="25"/>
        <v>1558.9851658096352</v>
      </c>
      <c r="M290" s="52">
        <f t="shared" si="26"/>
        <v>528.55831067301347</v>
      </c>
      <c r="N290" s="52">
        <f t="shared" si="27"/>
        <v>318164.70152491715</v>
      </c>
      <c r="O290" s="52">
        <f t="shared" si="28"/>
        <v>139389.8976803273</v>
      </c>
    </row>
    <row r="291" spans="10:15" x14ac:dyDescent="0.2">
      <c r="J291" s="43">
        <f t="shared" si="23"/>
        <v>284</v>
      </c>
      <c r="K291" s="55">
        <f t="shared" si="24"/>
        <v>2087.5434764826487</v>
      </c>
      <c r="L291" s="52">
        <f t="shared" si="25"/>
        <v>1564.8313601814214</v>
      </c>
      <c r="M291" s="52">
        <f t="shared" si="26"/>
        <v>522.7121163012273</v>
      </c>
      <c r="N291" s="52">
        <f t="shared" si="27"/>
        <v>318687.41364121839</v>
      </c>
      <c r="O291" s="52">
        <f t="shared" si="28"/>
        <v>137825.06632014588</v>
      </c>
    </row>
    <row r="292" spans="10:15" x14ac:dyDescent="0.2">
      <c r="J292" s="43">
        <f t="shared" si="23"/>
        <v>285</v>
      </c>
      <c r="K292" s="55">
        <f t="shared" si="24"/>
        <v>2087.5434764826487</v>
      </c>
      <c r="L292" s="52">
        <f t="shared" si="25"/>
        <v>1570.6994777821017</v>
      </c>
      <c r="M292" s="52">
        <f t="shared" si="26"/>
        <v>516.84399870054699</v>
      </c>
      <c r="N292" s="52">
        <f t="shared" si="27"/>
        <v>319204.25763991894</v>
      </c>
      <c r="O292" s="52">
        <f t="shared" si="28"/>
        <v>136254.36684236379</v>
      </c>
    </row>
    <row r="293" spans="10:15" x14ac:dyDescent="0.2">
      <c r="J293" s="43">
        <f t="shared" si="23"/>
        <v>286</v>
      </c>
      <c r="K293" s="55">
        <f t="shared" si="24"/>
        <v>2087.5434764826487</v>
      </c>
      <c r="L293" s="52">
        <f t="shared" si="25"/>
        <v>1576.5896008237844</v>
      </c>
      <c r="M293" s="52">
        <f t="shared" si="26"/>
        <v>510.95387565886421</v>
      </c>
      <c r="N293" s="52">
        <f t="shared" si="27"/>
        <v>319715.2115155778</v>
      </c>
      <c r="O293" s="52">
        <f t="shared" si="28"/>
        <v>134677.77724154</v>
      </c>
    </row>
    <row r="294" spans="10:15" x14ac:dyDescent="0.2">
      <c r="J294" s="43">
        <f t="shared" ref="J294:J357" si="29">J293+1</f>
        <v>287</v>
      </c>
      <c r="K294" s="55">
        <f t="shared" si="24"/>
        <v>2087.5434764826487</v>
      </c>
      <c r="L294" s="52">
        <f t="shared" si="25"/>
        <v>1582.5018118268736</v>
      </c>
      <c r="M294" s="52">
        <f t="shared" si="26"/>
        <v>505.04166465577498</v>
      </c>
      <c r="N294" s="52">
        <f t="shared" si="27"/>
        <v>320220.25318023359</v>
      </c>
      <c r="O294" s="52">
        <f t="shared" si="28"/>
        <v>133095.27542971313</v>
      </c>
    </row>
    <row r="295" spans="10:15" x14ac:dyDescent="0.2">
      <c r="J295" s="43">
        <f t="shared" si="29"/>
        <v>288</v>
      </c>
      <c r="K295" s="55">
        <f t="shared" si="24"/>
        <v>2087.5434764826487</v>
      </c>
      <c r="L295" s="52">
        <f t="shared" si="25"/>
        <v>1588.4361936212244</v>
      </c>
      <c r="M295" s="52">
        <f t="shared" si="26"/>
        <v>499.10728286142421</v>
      </c>
      <c r="N295" s="52">
        <f t="shared" si="27"/>
        <v>320719.36046309501</v>
      </c>
      <c r="O295" s="52">
        <f t="shared" si="28"/>
        <v>131506.83923609191</v>
      </c>
    </row>
    <row r="296" spans="10:15" x14ac:dyDescent="0.2">
      <c r="J296" s="43">
        <f t="shared" si="29"/>
        <v>289</v>
      </c>
      <c r="K296" s="55">
        <f t="shared" si="24"/>
        <v>2087.5434764826487</v>
      </c>
      <c r="L296" s="52">
        <f t="shared" si="25"/>
        <v>1594.3928293473041</v>
      </c>
      <c r="M296" s="52">
        <f t="shared" si="26"/>
        <v>493.15064713534463</v>
      </c>
      <c r="N296" s="52">
        <f t="shared" si="27"/>
        <v>321212.51111023035</v>
      </c>
      <c r="O296" s="52">
        <f t="shared" si="28"/>
        <v>129912.44640674461</v>
      </c>
    </row>
    <row r="297" spans="10:15" x14ac:dyDescent="0.2">
      <c r="J297" s="43">
        <f t="shared" si="29"/>
        <v>290</v>
      </c>
      <c r="K297" s="55">
        <f t="shared" si="24"/>
        <v>2087.5434764826487</v>
      </c>
      <c r="L297" s="52">
        <f t="shared" si="25"/>
        <v>1600.3718024573564</v>
      </c>
      <c r="M297" s="52">
        <f t="shared" si="26"/>
        <v>487.17167402529225</v>
      </c>
      <c r="N297" s="52">
        <f t="shared" si="27"/>
        <v>321699.68278425565</v>
      </c>
      <c r="O297" s="52">
        <f t="shared" si="28"/>
        <v>128312.07460428725</v>
      </c>
    </row>
    <row r="298" spans="10:15" x14ac:dyDescent="0.2">
      <c r="J298" s="43">
        <f t="shared" si="29"/>
        <v>291</v>
      </c>
      <c r="K298" s="55">
        <f t="shared" si="24"/>
        <v>2087.5434764826487</v>
      </c>
      <c r="L298" s="52">
        <f t="shared" si="25"/>
        <v>1606.3731967165716</v>
      </c>
      <c r="M298" s="52">
        <f t="shared" si="26"/>
        <v>481.17027976607716</v>
      </c>
      <c r="N298" s="52">
        <f t="shared" si="27"/>
        <v>322180.85306402174</v>
      </c>
      <c r="O298" s="52">
        <f t="shared" si="28"/>
        <v>126705.70140757068</v>
      </c>
    </row>
    <row r="299" spans="10:15" x14ac:dyDescent="0.2">
      <c r="J299" s="43">
        <f t="shared" si="29"/>
        <v>292</v>
      </c>
      <c r="K299" s="55">
        <f t="shared" si="24"/>
        <v>2087.5434764826487</v>
      </c>
      <c r="L299" s="52">
        <f t="shared" si="25"/>
        <v>1612.3970962042586</v>
      </c>
      <c r="M299" s="52">
        <f t="shared" si="26"/>
        <v>475.14638027839004</v>
      </c>
      <c r="N299" s="52">
        <f t="shared" si="27"/>
        <v>322655.99944430013</v>
      </c>
      <c r="O299" s="52">
        <f t="shared" si="28"/>
        <v>125093.30431136643</v>
      </c>
    </row>
    <row r="300" spans="10:15" x14ac:dyDescent="0.2">
      <c r="J300" s="43">
        <f t="shared" si="29"/>
        <v>293</v>
      </c>
      <c r="K300" s="55">
        <f t="shared" si="24"/>
        <v>2087.5434764826487</v>
      </c>
      <c r="L300" s="52">
        <f t="shared" si="25"/>
        <v>1618.4435853150246</v>
      </c>
      <c r="M300" s="52">
        <f t="shared" si="26"/>
        <v>469.09989116762409</v>
      </c>
      <c r="N300" s="52">
        <f t="shared" si="27"/>
        <v>323125.09933546773</v>
      </c>
      <c r="O300" s="52">
        <f t="shared" si="28"/>
        <v>123474.86072605141</v>
      </c>
    </row>
    <row r="301" spans="10:15" x14ac:dyDescent="0.2">
      <c r="J301" s="43">
        <f t="shared" si="29"/>
        <v>294</v>
      </c>
      <c r="K301" s="55">
        <f t="shared" si="24"/>
        <v>2087.5434764826487</v>
      </c>
      <c r="L301" s="52">
        <f t="shared" si="25"/>
        <v>1624.5127487599559</v>
      </c>
      <c r="M301" s="52">
        <f t="shared" si="26"/>
        <v>463.03072772269275</v>
      </c>
      <c r="N301" s="52">
        <f t="shared" si="27"/>
        <v>323588.13006319042</v>
      </c>
      <c r="O301" s="52">
        <f t="shared" si="28"/>
        <v>121850.34797729146</v>
      </c>
    </row>
    <row r="302" spans="10:15" x14ac:dyDescent="0.2">
      <c r="J302" s="43">
        <f t="shared" si="29"/>
        <v>295</v>
      </c>
      <c r="K302" s="55">
        <f t="shared" si="24"/>
        <v>2087.5434764826487</v>
      </c>
      <c r="L302" s="52">
        <f t="shared" si="25"/>
        <v>1630.6046715678058</v>
      </c>
      <c r="M302" s="52">
        <f t="shared" si="26"/>
        <v>456.93880491484293</v>
      </c>
      <c r="N302" s="52">
        <f t="shared" si="27"/>
        <v>324045.06886810524</v>
      </c>
      <c r="O302" s="52">
        <f t="shared" si="28"/>
        <v>120219.74330572365</v>
      </c>
    </row>
    <row r="303" spans="10:15" x14ac:dyDescent="0.2">
      <c r="J303" s="43">
        <f t="shared" si="29"/>
        <v>296</v>
      </c>
      <c r="K303" s="55">
        <f t="shared" si="24"/>
        <v>2087.5434764826487</v>
      </c>
      <c r="L303" s="52">
        <f t="shared" si="25"/>
        <v>1636.719439086185</v>
      </c>
      <c r="M303" s="52">
        <f t="shared" si="26"/>
        <v>450.82403739646367</v>
      </c>
      <c r="N303" s="52">
        <f t="shared" si="27"/>
        <v>324495.89290550171</v>
      </c>
      <c r="O303" s="52">
        <f t="shared" si="28"/>
        <v>118583.02386663746</v>
      </c>
    </row>
    <row r="304" spans="10:15" x14ac:dyDescent="0.2">
      <c r="J304" s="43">
        <f t="shared" si="29"/>
        <v>297</v>
      </c>
      <c r="K304" s="55">
        <f t="shared" si="24"/>
        <v>2087.5434764826487</v>
      </c>
      <c r="L304" s="52">
        <f t="shared" si="25"/>
        <v>1642.8571369827582</v>
      </c>
      <c r="M304" s="52">
        <f t="shared" si="26"/>
        <v>444.68633949989049</v>
      </c>
      <c r="N304" s="52">
        <f t="shared" si="27"/>
        <v>324940.5792450016</v>
      </c>
      <c r="O304" s="52">
        <f t="shared" si="28"/>
        <v>116940.16672965471</v>
      </c>
    </row>
    <row r="305" spans="10:15" x14ac:dyDescent="0.2">
      <c r="J305" s="43">
        <f t="shared" si="29"/>
        <v>298</v>
      </c>
      <c r="K305" s="55">
        <f t="shared" si="24"/>
        <v>2087.5434764826487</v>
      </c>
      <c r="L305" s="52">
        <f t="shared" si="25"/>
        <v>1649.0178512464436</v>
      </c>
      <c r="M305" s="52">
        <f t="shared" si="26"/>
        <v>438.52562523620514</v>
      </c>
      <c r="N305" s="52">
        <f t="shared" si="27"/>
        <v>325379.10487023782</v>
      </c>
      <c r="O305" s="52">
        <f t="shared" si="28"/>
        <v>115291.14887840826</v>
      </c>
    </row>
    <row r="306" spans="10:15" x14ac:dyDescent="0.2">
      <c r="J306" s="43">
        <f t="shared" si="29"/>
        <v>299</v>
      </c>
      <c r="K306" s="55">
        <f t="shared" si="24"/>
        <v>2087.5434764826487</v>
      </c>
      <c r="L306" s="52">
        <f t="shared" si="25"/>
        <v>1655.2016681886178</v>
      </c>
      <c r="M306" s="52">
        <f t="shared" si="26"/>
        <v>432.34180829403095</v>
      </c>
      <c r="N306" s="52">
        <f t="shared" si="27"/>
        <v>325811.44667853182</v>
      </c>
      <c r="O306" s="52">
        <f t="shared" si="28"/>
        <v>113635.94721021965</v>
      </c>
    </row>
    <row r="307" spans="10:15" x14ac:dyDescent="0.2">
      <c r="J307" s="43">
        <f t="shared" si="29"/>
        <v>300</v>
      </c>
      <c r="K307" s="55">
        <f t="shared" si="24"/>
        <v>2087.5434764826487</v>
      </c>
      <c r="L307" s="52">
        <f t="shared" si="25"/>
        <v>1661.408674444325</v>
      </c>
      <c r="M307" s="52">
        <f t="shared" si="26"/>
        <v>426.13480203832364</v>
      </c>
      <c r="N307" s="52">
        <f t="shared" si="27"/>
        <v>326237.58148057014</v>
      </c>
      <c r="O307" s="52">
        <f t="shared" si="28"/>
        <v>111974.53853577533</v>
      </c>
    </row>
    <row r="308" spans="10:15" x14ac:dyDescent="0.2">
      <c r="J308" s="43">
        <f t="shared" si="29"/>
        <v>301</v>
      </c>
      <c r="K308" s="55">
        <f t="shared" si="24"/>
        <v>2087.5434764826487</v>
      </c>
      <c r="L308" s="52">
        <f t="shared" si="25"/>
        <v>1667.6389569734911</v>
      </c>
      <c r="M308" s="52">
        <f t="shared" si="26"/>
        <v>419.90451950915747</v>
      </c>
      <c r="N308" s="52">
        <f t="shared" si="27"/>
        <v>326657.48600007931</v>
      </c>
      <c r="O308" s="52">
        <f t="shared" si="28"/>
        <v>110306.89957880184</v>
      </c>
    </row>
    <row r="309" spans="10:15" x14ac:dyDescent="0.2">
      <c r="J309" s="43">
        <f t="shared" si="29"/>
        <v>302</v>
      </c>
      <c r="K309" s="55">
        <f t="shared" si="24"/>
        <v>2087.5434764826487</v>
      </c>
      <c r="L309" s="52">
        <f t="shared" si="25"/>
        <v>1673.8926030621419</v>
      </c>
      <c r="M309" s="52">
        <f t="shared" si="26"/>
        <v>413.65087342050685</v>
      </c>
      <c r="N309" s="52">
        <f t="shared" si="27"/>
        <v>327071.13687349984</v>
      </c>
      <c r="O309" s="52">
        <f t="shared" si="28"/>
        <v>108633.0069757397</v>
      </c>
    </row>
    <row r="310" spans="10:15" x14ac:dyDescent="0.2">
      <c r="J310" s="43">
        <f t="shared" si="29"/>
        <v>303</v>
      </c>
      <c r="K310" s="55">
        <f t="shared" si="24"/>
        <v>2087.5434764826487</v>
      </c>
      <c r="L310" s="52">
        <f t="shared" si="25"/>
        <v>1680.1697003236247</v>
      </c>
      <c r="M310" s="52">
        <f t="shared" si="26"/>
        <v>407.37377615902386</v>
      </c>
      <c r="N310" s="52">
        <f t="shared" si="27"/>
        <v>327478.51064965886</v>
      </c>
      <c r="O310" s="52">
        <f t="shared" si="28"/>
        <v>106952.83727541608</v>
      </c>
    </row>
    <row r="311" spans="10:15" x14ac:dyDescent="0.2">
      <c r="J311" s="43">
        <f t="shared" si="29"/>
        <v>304</v>
      </c>
      <c r="K311" s="55">
        <f t="shared" si="24"/>
        <v>2087.5434764826487</v>
      </c>
      <c r="L311" s="52">
        <f t="shared" si="25"/>
        <v>1686.4703366998383</v>
      </c>
      <c r="M311" s="52">
        <f t="shared" si="26"/>
        <v>401.0731397828103</v>
      </c>
      <c r="N311" s="52">
        <f t="shared" si="27"/>
        <v>327879.58378944168</v>
      </c>
      <c r="O311" s="52">
        <f t="shared" si="28"/>
        <v>105266.36693871624</v>
      </c>
    </row>
    <row r="312" spans="10:15" x14ac:dyDescent="0.2">
      <c r="J312" s="43">
        <f t="shared" si="29"/>
        <v>305</v>
      </c>
      <c r="K312" s="55">
        <f t="shared" si="24"/>
        <v>2087.5434764826487</v>
      </c>
      <c r="L312" s="52">
        <f t="shared" si="25"/>
        <v>1692.7946004624628</v>
      </c>
      <c r="M312" s="52">
        <f t="shared" si="26"/>
        <v>394.74887602018589</v>
      </c>
      <c r="N312" s="52">
        <f t="shared" si="27"/>
        <v>328274.33266546187</v>
      </c>
      <c r="O312" s="52">
        <f t="shared" si="28"/>
        <v>103573.57233825377</v>
      </c>
    </row>
    <row r="313" spans="10:15" x14ac:dyDescent="0.2">
      <c r="J313" s="43">
        <f t="shared" si="29"/>
        <v>306</v>
      </c>
      <c r="K313" s="55">
        <f t="shared" si="24"/>
        <v>2087.5434764826487</v>
      </c>
      <c r="L313" s="52">
        <f t="shared" si="25"/>
        <v>1699.1425802141971</v>
      </c>
      <c r="M313" s="52">
        <f t="shared" si="26"/>
        <v>388.40089626845162</v>
      </c>
      <c r="N313" s="52">
        <f t="shared" si="27"/>
        <v>328662.7335617303</v>
      </c>
      <c r="O313" s="52">
        <f t="shared" si="28"/>
        <v>101874.42975803957</v>
      </c>
    </row>
    <row r="314" spans="10:15" x14ac:dyDescent="0.2">
      <c r="J314" s="43">
        <f t="shared" si="29"/>
        <v>307</v>
      </c>
      <c r="K314" s="55">
        <f t="shared" si="24"/>
        <v>2087.5434764826487</v>
      </c>
      <c r="L314" s="52">
        <f t="shared" si="25"/>
        <v>1705.5143648900003</v>
      </c>
      <c r="M314" s="52">
        <f t="shared" si="26"/>
        <v>382.02911159264835</v>
      </c>
      <c r="N314" s="52">
        <f t="shared" si="27"/>
        <v>329044.76267332293</v>
      </c>
      <c r="O314" s="52">
        <f t="shared" si="28"/>
        <v>100168.91539314957</v>
      </c>
    </row>
    <row r="315" spans="10:15" x14ac:dyDescent="0.2">
      <c r="J315" s="43">
        <f t="shared" si="29"/>
        <v>308</v>
      </c>
      <c r="K315" s="55">
        <f t="shared" si="24"/>
        <v>2087.5434764826487</v>
      </c>
      <c r="L315" s="52">
        <f t="shared" si="25"/>
        <v>1711.9100437583379</v>
      </c>
      <c r="M315" s="52">
        <f t="shared" si="26"/>
        <v>375.63343272431086</v>
      </c>
      <c r="N315" s="52">
        <f t="shared" si="27"/>
        <v>329420.39610604726</v>
      </c>
      <c r="O315" s="52">
        <f t="shared" si="28"/>
        <v>98457.005349391227</v>
      </c>
    </row>
    <row r="316" spans="10:15" x14ac:dyDescent="0.2">
      <c r="J316" s="43">
        <f t="shared" si="29"/>
        <v>309</v>
      </c>
      <c r="K316" s="55">
        <f t="shared" si="24"/>
        <v>2087.5434764826487</v>
      </c>
      <c r="L316" s="52">
        <f t="shared" si="25"/>
        <v>1718.3297064224316</v>
      </c>
      <c r="M316" s="52">
        <f t="shared" si="26"/>
        <v>369.21377006021709</v>
      </c>
      <c r="N316" s="52">
        <f t="shared" si="27"/>
        <v>329789.60987610748</v>
      </c>
      <c r="O316" s="52">
        <f t="shared" si="28"/>
        <v>96738.675642968796</v>
      </c>
    </row>
    <row r="317" spans="10:15" x14ac:dyDescent="0.2">
      <c r="J317" s="43">
        <f t="shared" si="29"/>
        <v>310</v>
      </c>
      <c r="K317" s="55">
        <f t="shared" si="24"/>
        <v>2087.5434764826487</v>
      </c>
      <c r="L317" s="52">
        <f t="shared" si="25"/>
        <v>1724.7734428215158</v>
      </c>
      <c r="M317" s="52">
        <f t="shared" si="26"/>
        <v>362.77003366113297</v>
      </c>
      <c r="N317" s="52">
        <f t="shared" si="27"/>
        <v>330152.37990976864</v>
      </c>
      <c r="O317" s="52">
        <f t="shared" si="28"/>
        <v>95013.902200147277</v>
      </c>
    </row>
    <row r="318" spans="10:15" x14ac:dyDescent="0.2">
      <c r="J318" s="43">
        <f t="shared" si="29"/>
        <v>311</v>
      </c>
      <c r="K318" s="55">
        <f t="shared" si="24"/>
        <v>2087.5434764826487</v>
      </c>
      <c r="L318" s="52">
        <f t="shared" si="25"/>
        <v>1731.2413432320964</v>
      </c>
      <c r="M318" s="52">
        <f t="shared" si="26"/>
        <v>356.30213325055229</v>
      </c>
      <c r="N318" s="52">
        <f t="shared" si="27"/>
        <v>330508.68204301922</v>
      </c>
      <c r="O318" s="52">
        <f t="shared" si="28"/>
        <v>93282.660856915187</v>
      </c>
    </row>
    <row r="319" spans="10:15" x14ac:dyDescent="0.2">
      <c r="J319" s="43">
        <f t="shared" si="29"/>
        <v>312</v>
      </c>
      <c r="K319" s="55">
        <f t="shared" si="24"/>
        <v>2087.5434764826487</v>
      </c>
      <c r="L319" s="52">
        <f t="shared" si="25"/>
        <v>1737.7334982692169</v>
      </c>
      <c r="M319" s="52">
        <f t="shared" si="26"/>
        <v>349.80997821343192</v>
      </c>
      <c r="N319" s="52">
        <f t="shared" si="27"/>
        <v>330858.49202123267</v>
      </c>
      <c r="O319" s="52">
        <f t="shared" si="28"/>
        <v>91544.927358645975</v>
      </c>
    </row>
    <row r="320" spans="10:15" x14ac:dyDescent="0.2">
      <c r="J320" s="43">
        <f t="shared" si="29"/>
        <v>313</v>
      </c>
      <c r="K320" s="55">
        <f t="shared" si="24"/>
        <v>2087.5434764826487</v>
      </c>
      <c r="L320" s="52">
        <f t="shared" si="25"/>
        <v>1744.2499988877262</v>
      </c>
      <c r="M320" s="52">
        <f t="shared" si="26"/>
        <v>343.29347759492236</v>
      </c>
      <c r="N320" s="52">
        <f t="shared" si="27"/>
        <v>331201.78549882758</v>
      </c>
      <c r="O320" s="52">
        <f t="shared" si="28"/>
        <v>89800.677359758251</v>
      </c>
    </row>
    <row r="321" spans="10:15" x14ac:dyDescent="0.2">
      <c r="J321" s="43">
        <f t="shared" si="29"/>
        <v>314</v>
      </c>
      <c r="K321" s="55">
        <f t="shared" si="24"/>
        <v>2087.5434764826487</v>
      </c>
      <c r="L321" s="52">
        <f t="shared" si="25"/>
        <v>1750.7909363835552</v>
      </c>
      <c r="M321" s="52">
        <f t="shared" si="26"/>
        <v>336.75254009909344</v>
      </c>
      <c r="N321" s="52">
        <f t="shared" si="27"/>
        <v>331538.53803892666</v>
      </c>
      <c r="O321" s="52">
        <f t="shared" si="28"/>
        <v>88049.886423374701</v>
      </c>
    </row>
    <row r="322" spans="10:15" x14ac:dyDescent="0.2">
      <c r="J322" s="43">
        <f t="shared" si="29"/>
        <v>315</v>
      </c>
      <c r="K322" s="55">
        <f t="shared" si="24"/>
        <v>2087.5434764826487</v>
      </c>
      <c r="L322" s="52">
        <f t="shared" si="25"/>
        <v>1757.3564023949934</v>
      </c>
      <c r="M322" s="52">
        <f t="shared" si="26"/>
        <v>330.18707408765511</v>
      </c>
      <c r="N322" s="52">
        <f t="shared" si="27"/>
        <v>331868.72511301434</v>
      </c>
      <c r="O322" s="52">
        <f t="shared" si="28"/>
        <v>86292.530020979713</v>
      </c>
    </row>
    <row r="323" spans="10:15" x14ac:dyDescent="0.2">
      <c r="J323" s="43">
        <f t="shared" si="29"/>
        <v>316</v>
      </c>
      <c r="K323" s="55">
        <f t="shared" si="24"/>
        <v>2087.5434764826487</v>
      </c>
      <c r="L323" s="52">
        <f t="shared" si="25"/>
        <v>1763.9464889039748</v>
      </c>
      <c r="M323" s="52">
        <f t="shared" si="26"/>
        <v>323.59698757867392</v>
      </c>
      <c r="N323" s="52">
        <f t="shared" si="27"/>
        <v>332192.32210059301</v>
      </c>
      <c r="O323" s="52">
        <f t="shared" si="28"/>
        <v>84528.583532075732</v>
      </c>
    </row>
    <row r="324" spans="10:15" x14ac:dyDescent="0.2">
      <c r="J324" s="43">
        <f t="shared" si="29"/>
        <v>317</v>
      </c>
      <c r="K324" s="55">
        <f t="shared" si="24"/>
        <v>2087.5434764826487</v>
      </c>
      <c r="L324" s="52">
        <f t="shared" si="25"/>
        <v>1770.5612882373648</v>
      </c>
      <c r="M324" s="52">
        <f t="shared" si="26"/>
        <v>316.98218824528396</v>
      </c>
      <c r="N324" s="52">
        <f t="shared" si="27"/>
        <v>332509.30428883829</v>
      </c>
      <c r="O324" s="52">
        <f t="shared" si="28"/>
        <v>82758.022243838364</v>
      </c>
    </row>
    <row r="325" spans="10:15" x14ac:dyDescent="0.2">
      <c r="J325" s="43">
        <f t="shared" si="29"/>
        <v>318</v>
      </c>
      <c r="K325" s="55">
        <f t="shared" si="24"/>
        <v>2087.5434764826487</v>
      </c>
      <c r="L325" s="52">
        <f t="shared" si="25"/>
        <v>1777.2008930682548</v>
      </c>
      <c r="M325" s="52">
        <f t="shared" si="26"/>
        <v>310.34258341439386</v>
      </c>
      <c r="N325" s="52">
        <f t="shared" si="27"/>
        <v>332819.64687225269</v>
      </c>
      <c r="O325" s="52">
        <f t="shared" si="28"/>
        <v>80980.821350770115</v>
      </c>
    </row>
    <row r="326" spans="10:15" x14ac:dyDescent="0.2">
      <c r="J326" s="43">
        <f t="shared" si="29"/>
        <v>319</v>
      </c>
      <c r="K326" s="55">
        <f t="shared" si="24"/>
        <v>2087.5434764826487</v>
      </c>
      <c r="L326" s="52">
        <f t="shared" si="25"/>
        <v>1783.8653964172609</v>
      </c>
      <c r="M326" s="52">
        <f t="shared" si="26"/>
        <v>303.67808006538792</v>
      </c>
      <c r="N326" s="52">
        <f t="shared" si="27"/>
        <v>333123.3249523181</v>
      </c>
      <c r="O326" s="52">
        <f t="shared" si="28"/>
        <v>79196.955954352859</v>
      </c>
    </row>
    <row r="327" spans="10:15" x14ac:dyDescent="0.2">
      <c r="J327" s="43">
        <f t="shared" si="29"/>
        <v>320</v>
      </c>
      <c r="K327" s="55">
        <f t="shared" si="24"/>
        <v>2087.5434764826487</v>
      </c>
      <c r="L327" s="52">
        <f t="shared" si="25"/>
        <v>1790.5548916538255</v>
      </c>
      <c r="M327" s="52">
        <f t="shared" si="26"/>
        <v>296.98858482882321</v>
      </c>
      <c r="N327" s="52">
        <f t="shared" si="27"/>
        <v>333420.3135371469</v>
      </c>
      <c r="O327" s="52">
        <f t="shared" si="28"/>
        <v>77406.401062699035</v>
      </c>
    </row>
    <row r="328" spans="10:15" x14ac:dyDescent="0.2">
      <c r="J328" s="43">
        <f t="shared" si="29"/>
        <v>321</v>
      </c>
      <c r="K328" s="55">
        <f t="shared" ref="K328:K391" si="30">IF(($C$9+1&gt;J328), $C$12, 0)</f>
        <v>2087.5434764826487</v>
      </c>
      <c r="L328" s="52">
        <f t="shared" ref="L328:L391" si="31">K328-M328</f>
        <v>1797.2694724975272</v>
      </c>
      <c r="M328" s="52">
        <f t="shared" ref="M328:M391" si="32">O327*$C$10</f>
        <v>290.2740039851214</v>
      </c>
      <c r="N328" s="52">
        <f t="shared" ref="N328:N391" si="33">N327+M328</f>
        <v>333710.587541132</v>
      </c>
      <c r="O328" s="52">
        <f t="shared" ref="O328:O391" si="34">O327-L328</f>
        <v>75609.131590201505</v>
      </c>
    </row>
    <row r="329" spans="10:15" x14ac:dyDescent="0.2">
      <c r="J329" s="43">
        <f t="shared" si="29"/>
        <v>322</v>
      </c>
      <c r="K329" s="55">
        <f t="shared" si="30"/>
        <v>2087.5434764826487</v>
      </c>
      <c r="L329" s="52">
        <f t="shared" si="31"/>
        <v>1804.0092330193929</v>
      </c>
      <c r="M329" s="52">
        <f t="shared" si="32"/>
        <v>283.53424346325562</v>
      </c>
      <c r="N329" s="52">
        <f t="shared" si="33"/>
        <v>333994.12178459525</v>
      </c>
      <c r="O329" s="52">
        <f t="shared" si="34"/>
        <v>73805.122357182117</v>
      </c>
    </row>
    <row r="330" spans="10:15" x14ac:dyDescent="0.2">
      <c r="J330" s="43">
        <f t="shared" si="29"/>
        <v>323</v>
      </c>
      <c r="K330" s="55">
        <f t="shared" si="30"/>
        <v>2087.5434764826487</v>
      </c>
      <c r="L330" s="52">
        <f t="shared" si="31"/>
        <v>1810.7742676432158</v>
      </c>
      <c r="M330" s="52">
        <f t="shared" si="32"/>
        <v>276.76920883943291</v>
      </c>
      <c r="N330" s="52">
        <f t="shared" si="33"/>
        <v>334270.8909934347</v>
      </c>
      <c r="O330" s="52">
        <f t="shared" si="34"/>
        <v>71994.348089538908</v>
      </c>
    </row>
    <row r="331" spans="10:15" x14ac:dyDescent="0.2">
      <c r="J331" s="43">
        <f t="shared" si="29"/>
        <v>324</v>
      </c>
      <c r="K331" s="55">
        <f t="shared" si="30"/>
        <v>2087.5434764826487</v>
      </c>
      <c r="L331" s="52">
        <f t="shared" si="31"/>
        <v>1817.5646711468778</v>
      </c>
      <c r="M331" s="52">
        <f t="shared" si="32"/>
        <v>269.97880533577091</v>
      </c>
      <c r="N331" s="52">
        <f t="shared" si="33"/>
        <v>334540.86979877047</v>
      </c>
      <c r="O331" s="52">
        <f t="shared" si="34"/>
        <v>70176.783418392035</v>
      </c>
    </row>
    <row r="332" spans="10:15" x14ac:dyDescent="0.2">
      <c r="J332" s="43">
        <f t="shared" si="29"/>
        <v>325</v>
      </c>
      <c r="K332" s="55">
        <f t="shared" si="30"/>
        <v>2087.5434764826487</v>
      </c>
      <c r="L332" s="52">
        <f t="shared" si="31"/>
        <v>1824.3805386636786</v>
      </c>
      <c r="M332" s="52">
        <f t="shared" si="32"/>
        <v>263.16293781897014</v>
      </c>
      <c r="N332" s="52">
        <f t="shared" si="33"/>
        <v>334804.03273658943</v>
      </c>
      <c r="O332" s="52">
        <f t="shared" si="34"/>
        <v>68352.402879728354</v>
      </c>
    </row>
    <row r="333" spans="10:15" x14ac:dyDescent="0.2">
      <c r="J333" s="43">
        <f t="shared" si="29"/>
        <v>326</v>
      </c>
      <c r="K333" s="55">
        <f t="shared" si="30"/>
        <v>2087.5434764826487</v>
      </c>
      <c r="L333" s="52">
        <f t="shared" si="31"/>
        <v>1831.2219656836673</v>
      </c>
      <c r="M333" s="52">
        <f t="shared" si="32"/>
        <v>256.32151079898131</v>
      </c>
      <c r="N333" s="52">
        <f t="shared" si="33"/>
        <v>335060.35424738843</v>
      </c>
      <c r="O333" s="52">
        <f t="shared" si="34"/>
        <v>66521.180914044686</v>
      </c>
    </row>
    <row r="334" spans="10:15" x14ac:dyDescent="0.2">
      <c r="J334" s="43">
        <f t="shared" si="29"/>
        <v>327</v>
      </c>
      <c r="K334" s="55">
        <f t="shared" si="30"/>
        <v>2087.5434764826487</v>
      </c>
      <c r="L334" s="52">
        <f t="shared" si="31"/>
        <v>1838.089048054981</v>
      </c>
      <c r="M334" s="52">
        <f t="shared" si="32"/>
        <v>249.45442842766755</v>
      </c>
      <c r="N334" s="52">
        <f t="shared" si="33"/>
        <v>335309.80867581611</v>
      </c>
      <c r="O334" s="52">
        <f t="shared" si="34"/>
        <v>64683.091865989707</v>
      </c>
    </row>
    <row r="335" spans="10:15" x14ac:dyDescent="0.2">
      <c r="J335" s="43">
        <f t="shared" si="29"/>
        <v>328</v>
      </c>
      <c r="K335" s="55">
        <f t="shared" si="30"/>
        <v>2087.5434764826487</v>
      </c>
      <c r="L335" s="52">
        <f t="shared" si="31"/>
        <v>1844.9818819851873</v>
      </c>
      <c r="M335" s="52">
        <f t="shared" si="32"/>
        <v>242.56159449746139</v>
      </c>
      <c r="N335" s="52">
        <f t="shared" si="33"/>
        <v>335552.37027031358</v>
      </c>
      <c r="O335" s="52">
        <f t="shared" si="34"/>
        <v>62838.109984004521</v>
      </c>
    </row>
    <row r="336" spans="10:15" x14ac:dyDescent="0.2">
      <c r="J336" s="43">
        <f t="shared" si="29"/>
        <v>329</v>
      </c>
      <c r="K336" s="55">
        <f t="shared" si="30"/>
        <v>2087.5434764826487</v>
      </c>
      <c r="L336" s="52">
        <f t="shared" si="31"/>
        <v>1851.9005640426317</v>
      </c>
      <c r="M336" s="52">
        <f t="shared" si="32"/>
        <v>235.64291244001694</v>
      </c>
      <c r="N336" s="52">
        <f t="shared" si="33"/>
        <v>335788.01318275358</v>
      </c>
      <c r="O336" s="52">
        <f t="shared" si="34"/>
        <v>60986.209419961888</v>
      </c>
    </row>
    <row r="337" spans="10:15" x14ac:dyDescent="0.2">
      <c r="J337" s="43">
        <f t="shared" si="29"/>
        <v>330</v>
      </c>
      <c r="K337" s="55">
        <f t="shared" si="30"/>
        <v>2087.5434764826487</v>
      </c>
      <c r="L337" s="52">
        <f t="shared" si="31"/>
        <v>1858.8451911577915</v>
      </c>
      <c r="M337" s="52">
        <f t="shared" si="32"/>
        <v>228.69828532485707</v>
      </c>
      <c r="N337" s="52">
        <f t="shared" si="33"/>
        <v>336016.71146807843</v>
      </c>
      <c r="O337" s="52">
        <f t="shared" si="34"/>
        <v>59127.364228804094</v>
      </c>
    </row>
    <row r="338" spans="10:15" x14ac:dyDescent="0.2">
      <c r="J338" s="43">
        <f t="shared" si="29"/>
        <v>331</v>
      </c>
      <c r="K338" s="55">
        <f t="shared" si="30"/>
        <v>2087.5434764826487</v>
      </c>
      <c r="L338" s="52">
        <f t="shared" si="31"/>
        <v>1865.8158606246334</v>
      </c>
      <c r="M338" s="52">
        <f t="shared" si="32"/>
        <v>221.72761585801535</v>
      </c>
      <c r="N338" s="52">
        <f t="shared" si="33"/>
        <v>336238.43908393645</v>
      </c>
      <c r="O338" s="52">
        <f t="shared" si="34"/>
        <v>57261.548368179458</v>
      </c>
    </row>
    <row r="339" spans="10:15" x14ac:dyDescent="0.2">
      <c r="J339" s="43">
        <f t="shared" si="29"/>
        <v>332</v>
      </c>
      <c r="K339" s="55">
        <f t="shared" si="30"/>
        <v>2087.5434764826487</v>
      </c>
      <c r="L339" s="52">
        <f t="shared" si="31"/>
        <v>1872.8126701019758</v>
      </c>
      <c r="M339" s="52">
        <f t="shared" si="32"/>
        <v>214.73080638067296</v>
      </c>
      <c r="N339" s="52">
        <f t="shared" si="33"/>
        <v>336453.16989031713</v>
      </c>
      <c r="O339" s="52">
        <f t="shared" si="34"/>
        <v>55388.735698077478</v>
      </c>
    </row>
    <row r="340" spans="10:15" x14ac:dyDescent="0.2">
      <c r="J340" s="43">
        <f t="shared" si="29"/>
        <v>333</v>
      </c>
      <c r="K340" s="55">
        <f t="shared" si="30"/>
        <v>2087.5434764826487</v>
      </c>
      <c r="L340" s="52">
        <f t="shared" si="31"/>
        <v>1879.8357176148581</v>
      </c>
      <c r="M340" s="52">
        <f t="shared" si="32"/>
        <v>207.70775886779055</v>
      </c>
      <c r="N340" s="52">
        <f t="shared" si="33"/>
        <v>336660.8776491849</v>
      </c>
      <c r="O340" s="52">
        <f t="shared" si="34"/>
        <v>53508.899980462622</v>
      </c>
    </row>
    <row r="341" spans="10:15" x14ac:dyDescent="0.2">
      <c r="J341" s="43">
        <f t="shared" si="29"/>
        <v>334</v>
      </c>
      <c r="K341" s="55">
        <f t="shared" si="30"/>
        <v>2087.5434764826487</v>
      </c>
      <c r="L341" s="52">
        <f t="shared" si="31"/>
        <v>1886.8851015559139</v>
      </c>
      <c r="M341" s="52">
        <f t="shared" si="32"/>
        <v>200.65837492673484</v>
      </c>
      <c r="N341" s="52">
        <f t="shared" si="33"/>
        <v>336861.53602411161</v>
      </c>
      <c r="O341" s="52">
        <f t="shared" si="34"/>
        <v>51622.01487890671</v>
      </c>
    </row>
    <row r="342" spans="10:15" x14ac:dyDescent="0.2">
      <c r="J342" s="43">
        <f t="shared" si="29"/>
        <v>335</v>
      </c>
      <c r="K342" s="55">
        <f t="shared" si="30"/>
        <v>2087.5434764826487</v>
      </c>
      <c r="L342" s="52">
        <f t="shared" si="31"/>
        <v>1893.9609206867485</v>
      </c>
      <c r="M342" s="52">
        <f t="shared" si="32"/>
        <v>193.58255579590016</v>
      </c>
      <c r="N342" s="52">
        <f t="shared" si="33"/>
        <v>337055.11857990752</v>
      </c>
      <c r="O342" s="52">
        <f t="shared" si="34"/>
        <v>49728.053958219964</v>
      </c>
    </row>
    <row r="343" spans="10:15" x14ac:dyDescent="0.2">
      <c r="J343" s="43">
        <f t="shared" si="29"/>
        <v>336</v>
      </c>
      <c r="K343" s="55">
        <f t="shared" si="30"/>
        <v>2087.5434764826487</v>
      </c>
      <c r="L343" s="52">
        <f t="shared" si="31"/>
        <v>1901.0632741393238</v>
      </c>
      <c r="M343" s="52">
        <f t="shared" si="32"/>
        <v>186.48020234332486</v>
      </c>
      <c r="N343" s="52">
        <f t="shared" si="33"/>
        <v>337241.59878225083</v>
      </c>
      <c r="O343" s="52">
        <f t="shared" si="34"/>
        <v>47826.990684080636</v>
      </c>
    </row>
    <row r="344" spans="10:15" x14ac:dyDescent="0.2">
      <c r="J344" s="43">
        <f t="shared" si="29"/>
        <v>337</v>
      </c>
      <c r="K344" s="55">
        <f t="shared" si="30"/>
        <v>2087.5434764826487</v>
      </c>
      <c r="L344" s="52">
        <f t="shared" si="31"/>
        <v>1908.1922614173463</v>
      </c>
      <c r="M344" s="52">
        <f t="shared" si="32"/>
        <v>179.35121506530237</v>
      </c>
      <c r="N344" s="52">
        <f t="shared" si="33"/>
        <v>337420.94999731611</v>
      </c>
      <c r="O344" s="52">
        <f t="shared" si="34"/>
        <v>45918.798422663291</v>
      </c>
    </row>
    <row r="345" spans="10:15" x14ac:dyDescent="0.2">
      <c r="J345" s="43">
        <f t="shared" si="29"/>
        <v>338</v>
      </c>
      <c r="K345" s="55">
        <f t="shared" si="30"/>
        <v>2087.5434764826487</v>
      </c>
      <c r="L345" s="52">
        <f t="shared" si="31"/>
        <v>1915.3479823976613</v>
      </c>
      <c r="M345" s="52">
        <f t="shared" si="32"/>
        <v>172.19549408498733</v>
      </c>
      <c r="N345" s="52">
        <f t="shared" si="33"/>
        <v>337593.14549140108</v>
      </c>
      <c r="O345" s="52">
        <f t="shared" si="34"/>
        <v>44003.450440265631</v>
      </c>
    </row>
    <row r="346" spans="10:15" x14ac:dyDescent="0.2">
      <c r="J346" s="43">
        <f t="shared" si="29"/>
        <v>339</v>
      </c>
      <c r="K346" s="55">
        <f t="shared" si="30"/>
        <v>2087.5434764826487</v>
      </c>
      <c r="L346" s="52">
        <f t="shared" si="31"/>
        <v>1922.5305373316526</v>
      </c>
      <c r="M346" s="52">
        <f t="shared" si="32"/>
        <v>165.01293915099612</v>
      </c>
      <c r="N346" s="52">
        <f t="shared" si="33"/>
        <v>337758.15843055205</v>
      </c>
      <c r="O346" s="52">
        <f t="shared" si="34"/>
        <v>42080.91990293398</v>
      </c>
    </row>
    <row r="347" spans="10:15" x14ac:dyDescent="0.2">
      <c r="J347" s="43">
        <f t="shared" si="29"/>
        <v>340</v>
      </c>
      <c r="K347" s="55">
        <f t="shared" si="30"/>
        <v>2087.5434764826487</v>
      </c>
      <c r="L347" s="52">
        <f t="shared" si="31"/>
        <v>1929.7400268466463</v>
      </c>
      <c r="M347" s="52">
        <f t="shared" si="32"/>
        <v>157.80344963600243</v>
      </c>
      <c r="N347" s="52">
        <f t="shared" si="33"/>
        <v>337915.96188018803</v>
      </c>
      <c r="O347" s="52">
        <f t="shared" si="34"/>
        <v>40151.179876087335</v>
      </c>
    </row>
    <row r="348" spans="10:15" x14ac:dyDescent="0.2">
      <c r="J348" s="43">
        <f t="shared" si="29"/>
        <v>341</v>
      </c>
      <c r="K348" s="55">
        <f t="shared" si="30"/>
        <v>2087.5434764826487</v>
      </c>
      <c r="L348" s="52">
        <f t="shared" si="31"/>
        <v>1936.9765519473212</v>
      </c>
      <c r="M348" s="52">
        <f t="shared" si="32"/>
        <v>150.5669245353275</v>
      </c>
      <c r="N348" s="52">
        <f t="shared" si="33"/>
        <v>338066.52880472335</v>
      </c>
      <c r="O348" s="52">
        <f t="shared" si="34"/>
        <v>38214.203324140013</v>
      </c>
    </row>
    <row r="349" spans="10:15" x14ac:dyDescent="0.2">
      <c r="J349" s="43">
        <f t="shared" si="29"/>
        <v>342</v>
      </c>
      <c r="K349" s="55">
        <f t="shared" si="30"/>
        <v>2087.5434764826487</v>
      </c>
      <c r="L349" s="52">
        <f t="shared" si="31"/>
        <v>1944.2402140171237</v>
      </c>
      <c r="M349" s="52">
        <f t="shared" si="32"/>
        <v>143.30326246552505</v>
      </c>
      <c r="N349" s="52">
        <f t="shared" si="33"/>
        <v>338209.83206718887</v>
      </c>
      <c r="O349" s="52">
        <f t="shared" si="34"/>
        <v>36269.963110122888</v>
      </c>
    </row>
    <row r="350" spans="10:15" x14ac:dyDescent="0.2">
      <c r="J350" s="43">
        <f t="shared" si="29"/>
        <v>343</v>
      </c>
      <c r="K350" s="55">
        <f t="shared" si="30"/>
        <v>2087.5434764826487</v>
      </c>
      <c r="L350" s="52">
        <f t="shared" si="31"/>
        <v>1951.5311148196879</v>
      </c>
      <c r="M350" s="52">
        <f t="shared" si="32"/>
        <v>136.01236166296081</v>
      </c>
      <c r="N350" s="52">
        <f t="shared" si="33"/>
        <v>338345.84442885185</v>
      </c>
      <c r="O350" s="52">
        <f t="shared" si="34"/>
        <v>34318.431995303203</v>
      </c>
    </row>
    <row r="351" spans="10:15" x14ac:dyDescent="0.2">
      <c r="J351" s="43">
        <f t="shared" si="29"/>
        <v>344</v>
      </c>
      <c r="K351" s="55">
        <f t="shared" si="30"/>
        <v>2087.5434764826487</v>
      </c>
      <c r="L351" s="52">
        <f t="shared" si="31"/>
        <v>1958.8493565002616</v>
      </c>
      <c r="M351" s="52">
        <f t="shared" si="32"/>
        <v>128.69411998238701</v>
      </c>
      <c r="N351" s="52">
        <f t="shared" si="33"/>
        <v>338474.53854883421</v>
      </c>
      <c r="O351" s="52">
        <f t="shared" si="34"/>
        <v>32359.582638802942</v>
      </c>
    </row>
    <row r="352" spans="10:15" x14ac:dyDescent="0.2">
      <c r="J352" s="43">
        <f t="shared" si="29"/>
        <v>345</v>
      </c>
      <c r="K352" s="55">
        <f t="shared" si="30"/>
        <v>2087.5434764826487</v>
      </c>
      <c r="L352" s="52">
        <f t="shared" si="31"/>
        <v>1966.1950415871377</v>
      </c>
      <c r="M352" s="52">
        <f t="shared" si="32"/>
        <v>121.34843489551103</v>
      </c>
      <c r="N352" s="52">
        <f t="shared" si="33"/>
        <v>338595.88698372972</v>
      </c>
      <c r="O352" s="52">
        <f t="shared" si="34"/>
        <v>30393.387597215806</v>
      </c>
    </row>
    <row r="353" spans="10:15" x14ac:dyDescent="0.2">
      <c r="J353" s="43">
        <f t="shared" si="29"/>
        <v>346</v>
      </c>
      <c r="K353" s="55">
        <f t="shared" si="30"/>
        <v>2087.5434764826487</v>
      </c>
      <c r="L353" s="52">
        <f t="shared" si="31"/>
        <v>1973.5682729930893</v>
      </c>
      <c r="M353" s="52">
        <f t="shared" si="32"/>
        <v>113.97520348955926</v>
      </c>
      <c r="N353" s="52">
        <f t="shared" si="33"/>
        <v>338709.86218721926</v>
      </c>
      <c r="O353" s="52">
        <f t="shared" si="34"/>
        <v>28419.819324222717</v>
      </c>
    </row>
    <row r="354" spans="10:15" x14ac:dyDescent="0.2">
      <c r="J354" s="43">
        <f t="shared" si="29"/>
        <v>347</v>
      </c>
      <c r="K354" s="55">
        <f t="shared" si="30"/>
        <v>2087.5434764826487</v>
      </c>
      <c r="L354" s="52">
        <f t="shared" si="31"/>
        <v>1980.9691540168135</v>
      </c>
      <c r="M354" s="52">
        <f t="shared" si="32"/>
        <v>106.57432246583518</v>
      </c>
      <c r="N354" s="52">
        <f t="shared" si="33"/>
        <v>338816.43650968507</v>
      </c>
      <c r="O354" s="52">
        <f t="shared" si="34"/>
        <v>26438.850170205904</v>
      </c>
    </row>
    <row r="355" spans="10:15" x14ac:dyDescent="0.2">
      <c r="J355" s="43">
        <f t="shared" si="29"/>
        <v>348</v>
      </c>
      <c r="K355" s="55">
        <f t="shared" si="30"/>
        <v>2087.5434764826487</v>
      </c>
      <c r="L355" s="52">
        <f t="shared" si="31"/>
        <v>1988.3977883443765</v>
      </c>
      <c r="M355" s="52">
        <f t="shared" si="32"/>
        <v>99.145688138272135</v>
      </c>
      <c r="N355" s="52">
        <f t="shared" si="33"/>
        <v>338915.58219782333</v>
      </c>
      <c r="O355" s="52">
        <f t="shared" si="34"/>
        <v>24450.452381861527</v>
      </c>
    </row>
    <row r="356" spans="10:15" x14ac:dyDescent="0.2">
      <c r="J356" s="43">
        <f t="shared" si="29"/>
        <v>349</v>
      </c>
      <c r="K356" s="55">
        <f t="shared" si="30"/>
        <v>2087.5434764826487</v>
      </c>
      <c r="L356" s="52">
        <f t="shared" si="31"/>
        <v>1995.854280050668</v>
      </c>
      <c r="M356" s="52">
        <f t="shared" si="32"/>
        <v>91.689196431980719</v>
      </c>
      <c r="N356" s="52">
        <f t="shared" si="33"/>
        <v>339007.27139425534</v>
      </c>
      <c r="O356" s="52">
        <f t="shared" si="34"/>
        <v>22454.598101810858</v>
      </c>
    </row>
    <row r="357" spans="10:15" x14ac:dyDescent="0.2">
      <c r="J357" s="43">
        <f t="shared" si="29"/>
        <v>350</v>
      </c>
      <c r="K357" s="55">
        <f t="shared" si="30"/>
        <v>2087.5434764826487</v>
      </c>
      <c r="L357" s="52">
        <f t="shared" si="31"/>
        <v>2003.3387336008579</v>
      </c>
      <c r="M357" s="52">
        <f t="shared" si="32"/>
        <v>84.204742881790708</v>
      </c>
      <c r="N357" s="52">
        <f t="shared" si="33"/>
        <v>339091.47613713716</v>
      </c>
      <c r="O357" s="52">
        <f t="shared" si="34"/>
        <v>20451.259368210001</v>
      </c>
    </row>
    <row r="358" spans="10:15" x14ac:dyDescent="0.2">
      <c r="J358" s="43">
        <f t="shared" ref="J358:J421" si="35">J357+1</f>
        <v>351</v>
      </c>
      <c r="K358" s="55">
        <f t="shared" si="30"/>
        <v>2087.5434764826487</v>
      </c>
      <c r="L358" s="52">
        <f t="shared" si="31"/>
        <v>2010.8512538518612</v>
      </c>
      <c r="M358" s="52">
        <f t="shared" si="32"/>
        <v>76.692222630787498</v>
      </c>
      <c r="N358" s="52">
        <f t="shared" si="33"/>
        <v>339168.16835976794</v>
      </c>
      <c r="O358" s="52">
        <f t="shared" si="34"/>
        <v>18440.408114358139</v>
      </c>
    </row>
    <row r="359" spans="10:15" x14ac:dyDescent="0.2">
      <c r="J359" s="43">
        <f t="shared" si="35"/>
        <v>352</v>
      </c>
      <c r="K359" s="55">
        <f t="shared" si="30"/>
        <v>2087.5434764826487</v>
      </c>
      <c r="L359" s="52">
        <f t="shared" si="31"/>
        <v>2018.3919460538057</v>
      </c>
      <c r="M359" s="52">
        <f t="shared" si="32"/>
        <v>69.151530428843017</v>
      </c>
      <c r="N359" s="52">
        <f t="shared" si="33"/>
        <v>339237.31989019678</v>
      </c>
      <c r="O359" s="52">
        <f t="shared" si="34"/>
        <v>16422.016168304333</v>
      </c>
    </row>
    <row r="360" spans="10:15" x14ac:dyDescent="0.2">
      <c r="J360" s="43">
        <f t="shared" si="35"/>
        <v>353</v>
      </c>
      <c r="K360" s="55">
        <f t="shared" si="30"/>
        <v>2087.5434764826487</v>
      </c>
      <c r="L360" s="52">
        <f t="shared" si="31"/>
        <v>2025.9609158515075</v>
      </c>
      <c r="M360" s="52">
        <f t="shared" si="32"/>
        <v>61.582560631141249</v>
      </c>
      <c r="N360" s="52">
        <f t="shared" si="33"/>
        <v>339298.90245082794</v>
      </c>
      <c r="O360" s="52">
        <f t="shared" si="34"/>
        <v>14396.055252452827</v>
      </c>
    </row>
    <row r="361" spans="10:15" x14ac:dyDescent="0.2">
      <c r="J361" s="43">
        <f t="shared" si="35"/>
        <v>354</v>
      </c>
      <c r="K361" s="55">
        <f t="shared" si="30"/>
        <v>2087.5434764826487</v>
      </c>
      <c r="L361" s="52">
        <f t="shared" si="31"/>
        <v>2033.5582692859505</v>
      </c>
      <c r="M361" s="52">
        <f t="shared" si="32"/>
        <v>53.985207196698099</v>
      </c>
      <c r="N361" s="52">
        <f t="shared" si="33"/>
        <v>339352.88765802461</v>
      </c>
      <c r="O361" s="52">
        <f t="shared" si="34"/>
        <v>12362.496983166877</v>
      </c>
    </row>
    <row r="362" spans="10:15" x14ac:dyDescent="0.2">
      <c r="J362" s="43">
        <f t="shared" si="35"/>
        <v>355</v>
      </c>
      <c r="K362" s="55">
        <f t="shared" si="30"/>
        <v>2087.5434764826487</v>
      </c>
      <c r="L362" s="52">
        <f t="shared" si="31"/>
        <v>2041.1841127957728</v>
      </c>
      <c r="M362" s="52">
        <f t="shared" si="32"/>
        <v>46.359363686875788</v>
      </c>
      <c r="N362" s="52">
        <f t="shared" si="33"/>
        <v>339399.24702171149</v>
      </c>
      <c r="O362" s="52">
        <f t="shared" si="34"/>
        <v>10321.312870371105</v>
      </c>
    </row>
    <row r="363" spans="10:15" x14ac:dyDescent="0.2">
      <c r="J363" s="43">
        <f t="shared" si="35"/>
        <v>356</v>
      </c>
      <c r="K363" s="55">
        <f t="shared" si="30"/>
        <v>2087.5434764826487</v>
      </c>
      <c r="L363" s="52">
        <f t="shared" si="31"/>
        <v>2048.8385532187572</v>
      </c>
      <c r="M363" s="52">
        <f t="shared" si="32"/>
        <v>38.704923263891644</v>
      </c>
      <c r="N363" s="52">
        <f t="shared" si="33"/>
        <v>339437.95194497536</v>
      </c>
      <c r="O363" s="52">
        <f t="shared" si="34"/>
        <v>8272.4743171523478</v>
      </c>
    </row>
    <row r="364" spans="10:15" x14ac:dyDescent="0.2">
      <c r="J364" s="43">
        <f t="shared" si="35"/>
        <v>357</v>
      </c>
      <c r="K364" s="55">
        <f t="shared" si="30"/>
        <v>2087.5434764826487</v>
      </c>
      <c r="L364" s="52">
        <f t="shared" si="31"/>
        <v>2056.5216977933273</v>
      </c>
      <c r="M364" s="52">
        <f t="shared" si="32"/>
        <v>31.021778689321302</v>
      </c>
      <c r="N364" s="52">
        <f t="shared" si="33"/>
        <v>339468.97372366471</v>
      </c>
      <c r="O364" s="52">
        <f t="shared" si="34"/>
        <v>6215.9526193590209</v>
      </c>
    </row>
    <row r="365" spans="10:15" x14ac:dyDescent="0.2">
      <c r="J365" s="43">
        <f t="shared" si="35"/>
        <v>358</v>
      </c>
      <c r="K365" s="55">
        <f t="shared" si="30"/>
        <v>2087.5434764826487</v>
      </c>
      <c r="L365" s="52">
        <f t="shared" si="31"/>
        <v>2064.2336541600525</v>
      </c>
      <c r="M365" s="52">
        <f t="shared" si="32"/>
        <v>23.309822322596329</v>
      </c>
      <c r="N365" s="52">
        <f t="shared" si="33"/>
        <v>339492.28354598727</v>
      </c>
      <c r="O365" s="52">
        <f t="shared" si="34"/>
        <v>4151.7189651989684</v>
      </c>
    </row>
    <row r="366" spans="10:15" x14ac:dyDescent="0.2">
      <c r="J366" s="43">
        <f t="shared" si="35"/>
        <v>359</v>
      </c>
      <c r="K366" s="55">
        <f t="shared" si="30"/>
        <v>2087.5434764826487</v>
      </c>
      <c r="L366" s="52">
        <f t="shared" si="31"/>
        <v>2071.9745303631526</v>
      </c>
      <c r="M366" s="52">
        <f t="shared" si="32"/>
        <v>15.568946119496131</v>
      </c>
      <c r="N366" s="52">
        <f t="shared" si="33"/>
        <v>339507.85249210679</v>
      </c>
      <c r="O366" s="52">
        <f t="shared" si="34"/>
        <v>2079.7444348358158</v>
      </c>
    </row>
    <row r="367" spans="10:15" x14ac:dyDescent="0.2">
      <c r="J367" s="43">
        <f t="shared" si="35"/>
        <v>360</v>
      </c>
      <c r="K367" s="55">
        <f t="shared" si="30"/>
        <v>2087.5434764826487</v>
      </c>
      <c r="L367" s="52">
        <f t="shared" si="31"/>
        <v>2079.7444348520144</v>
      </c>
      <c r="M367" s="52">
        <f t="shared" si="32"/>
        <v>7.7990416306343091</v>
      </c>
      <c r="N367" s="52">
        <f t="shared" si="33"/>
        <v>339515.65153373743</v>
      </c>
      <c r="O367" s="52">
        <f t="shared" si="34"/>
        <v>-1.6198555385926738E-8</v>
      </c>
    </row>
    <row r="368" spans="10:15" x14ac:dyDescent="0.2">
      <c r="J368" s="43">
        <f t="shared" si="35"/>
        <v>361</v>
      </c>
      <c r="K368" s="55">
        <f t="shared" si="30"/>
        <v>0</v>
      </c>
      <c r="L368" s="52">
        <f t="shared" si="31"/>
        <v>6.0744582697225262E-11</v>
      </c>
      <c r="M368" s="52">
        <f t="shared" si="32"/>
        <v>-6.0744582697225262E-11</v>
      </c>
      <c r="N368" s="52">
        <f t="shared" si="33"/>
        <v>339515.65153373737</v>
      </c>
      <c r="O368" s="52">
        <f t="shared" si="34"/>
        <v>-1.6259299968623964E-8</v>
      </c>
    </row>
    <row r="369" spans="10:15" x14ac:dyDescent="0.2">
      <c r="J369" s="43">
        <f t="shared" si="35"/>
        <v>362</v>
      </c>
      <c r="K369" s="55">
        <f t="shared" si="30"/>
        <v>0</v>
      </c>
      <c r="L369" s="52">
        <f t="shared" si="31"/>
        <v>6.0972374882339857E-11</v>
      </c>
      <c r="M369" s="52">
        <f t="shared" si="32"/>
        <v>-6.0972374882339857E-11</v>
      </c>
      <c r="N369" s="52">
        <f t="shared" si="33"/>
        <v>339515.65153373731</v>
      </c>
      <c r="O369" s="52">
        <f t="shared" si="34"/>
        <v>-1.6320272343506304E-8</v>
      </c>
    </row>
    <row r="370" spans="10:15" x14ac:dyDescent="0.2">
      <c r="J370" s="43">
        <f t="shared" si="35"/>
        <v>363</v>
      </c>
      <c r="K370" s="55">
        <f t="shared" si="30"/>
        <v>0</v>
      </c>
      <c r="L370" s="52">
        <f t="shared" si="31"/>
        <v>6.1201021288148645E-11</v>
      </c>
      <c r="M370" s="52">
        <f t="shared" si="32"/>
        <v>-6.1201021288148645E-11</v>
      </c>
      <c r="N370" s="52">
        <f t="shared" si="33"/>
        <v>339515.65153373725</v>
      </c>
      <c r="O370" s="52">
        <f t="shared" si="34"/>
        <v>-1.6381473364794454E-8</v>
      </c>
    </row>
    <row r="371" spans="10:15" x14ac:dyDescent="0.2">
      <c r="J371" s="43">
        <f t="shared" si="35"/>
        <v>364</v>
      </c>
      <c r="K371" s="55">
        <f t="shared" si="30"/>
        <v>0</v>
      </c>
      <c r="L371" s="52">
        <f t="shared" si="31"/>
        <v>6.1430525117979195E-11</v>
      </c>
      <c r="M371" s="52">
        <f t="shared" si="32"/>
        <v>-6.1430525117979195E-11</v>
      </c>
      <c r="N371" s="52">
        <f t="shared" si="33"/>
        <v>339515.6515337372</v>
      </c>
      <c r="O371" s="52">
        <f t="shared" si="34"/>
        <v>-1.6442903889912434E-8</v>
      </c>
    </row>
    <row r="372" spans="10:15" x14ac:dyDescent="0.2">
      <c r="J372" s="43">
        <f t="shared" si="35"/>
        <v>365</v>
      </c>
      <c r="K372" s="55">
        <f t="shared" si="30"/>
        <v>0</v>
      </c>
      <c r="L372" s="52">
        <f t="shared" si="31"/>
        <v>6.1660889587171624E-11</v>
      </c>
      <c r="M372" s="52">
        <f t="shared" si="32"/>
        <v>-6.1660889587171624E-11</v>
      </c>
      <c r="N372" s="52">
        <f t="shared" si="33"/>
        <v>339515.65153373714</v>
      </c>
      <c r="O372" s="52">
        <f t="shared" si="34"/>
        <v>-1.6504564779499607E-8</v>
      </c>
    </row>
    <row r="373" spans="10:15" x14ac:dyDescent="0.2">
      <c r="J373" s="43">
        <f t="shared" si="35"/>
        <v>366</v>
      </c>
      <c r="K373" s="55">
        <f t="shared" si="30"/>
        <v>0</v>
      </c>
      <c r="L373" s="52">
        <f t="shared" si="31"/>
        <v>6.1892117923123527E-11</v>
      </c>
      <c r="M373" s="52">
        <f t="shared" si="32"/>
        <v>-6.1892117923123527E-11</v>
      </c>
      <c r="N373" s="52">
        <f t="shared" si="33"/>
        <v>339515.65153373708</v>
      </c>
      <c r="O373" s="52">
        <f t="shared" si="34"/>
        <v>-1.656645689742273E-8</v>
      </c>
    </row>
    <row r="374" spans="10:15" x14ac:dyDescent="0.2">
      <c r="J374" s="43">
        <f t="shared" si="35"/>
        <v>367</v>
      </c>
      <c r="K374" s="55">
        <f t="shared" si="30"/>
        <v>0</v>
      </c>
      <c r="L374" s="52">
        <f t="shared" si="31"/>
        <v>6.2124213365335236E-11</v>
      </c>
      <c r="M374" s="52">
        <f t="shared" si="32"/>
        <v>-6.2124213365335236E-11</v>
      </c>
      <c r="N374" s="52">
        <f t="shared" si="33"/>
        <v>339515.65153373702</v>
      </c>
      <c r="O374" s="52">
        <f t="shared" si="34"/>
        <v>-1.6628581110788063E-8</v>
      </c>
    </row>
    <row r="375" spans="10:15" x14ac:dyDescent="0.2">
      <c r="J375" s="43">
        <f t="shared" si="35"/>
        <v>368</v>
      </c>
      <c r="K375" s="55">
        <f t="shared" si="30"/>
        <v>0</v>
      </c>
      <c r="L375" s="52">
        <f t="shared" si="31"/>
        <v>6.2357179165455237E-11</v>
      </c>
      <c r="M375" s="52">
        <f t="shared" si="32"/>
        <v>-6.2357179165455237E-11</v>
      </c>
      <c r="N375" s="52">
        <f t="shared" si="33"/>
        <v>339515.65153373696</v>
      </c>
      <c r="O375" s="52">
        <f t="shared" si="34"/>
        <v>-1.669093828995352E-8</v>
      </c>
    </row>
    <row r="376" spans="10:15" x14ac:dyDescent="0.2">
      <c r="J376" s="43">
        <f t="shared" si="35"/>
        <v>369</v>
      </c>
      <c r="K376" s="55">
        <f t="shared" si="30"/>
        <v>0</v>
      </c>
      <c r="L376" s="52">
        <f t="shared" si="31"/>
        <v>6.2591018587325693E-11</v>
      </c>
      <c r="M376" s="52">
        <f t="shared" si="32"/>
        <v>-6.2591018587325693E-11</v>
      </c>
      <c r="N376" s="52">
        <f t="shared" si="33"/>
        <v>339515.65153373691</v>
      </c>
      <c r="O376" s="52">
        <f t="shared" si="34"/>
        <v>-1.6753529308540844E-8</v>
      </c>
    </row>
    <row r="377" spans="10:15" x14ac:dyDescent="0.2">
      <c r="J377" s="43">
        <f t="shared" si="35"/>
        <v>370</v>
      </c>
      <c r="K377" s="55">
        <f t="shared" si="30"/>
        <v>0</v>
      </c>
      <c r="L377" s="52">
        <f t="shared" si="31"/>
        <v>6.2825734907028161E-11</v>
      </c>
      <c r="M377" s="52">
        <f t="shared" si="32"/>
        <v>-6.2825734907028161E-11</v>
      </c>
      <c r="N377" s="52">
        <f t="shared" si="33"/>
        <v>339515.65153373685</v>
      </c>
      <c r="O377" s="52">
        <f t="shared" si="34"/>
        <v>-1.6816355043447874E-8</v>
      </c>
    </row>
    <row r="378" spans="10:15" x14ac:dyDescent="0.2">
      <c r="J378" s="43">
        <f t="shared" si="35"/>
        <v>371</v>
      </c>
      <c r="K378" s="55">
        <f t="shared" si="30"/>
        <v>0</v>
      </c>
      <c r="L378" s="52">
        <f t="shared" si="31"/>
        <v>6.306133141292953E-11</v>
      </c>
      <c r="M378" s="52">
        <f t="shared" si="32"/>
        <v>-6.306133141292953E-11</v>
      </c>
      <c r="N378" s="52">
        <f t="shared" si="33"/>
        <v>339515.65153373679</v>
      </c>
      <c r="O378" s="52">
        <f t="shared" si="34"/>
        <v>-1.6879416374860802E-8</v>
      </c>
    </row>
    <row r="379" spans="10:15" x14ac:dyDescent="0.2">
      <c r="J379" s="43">
        <f t="shared" si="35"/>
        <v>372</v>
      </c>
      <c r="K379" s="55">
        <f t="shared" si="30"/>
        <v>0</v>
      </c>
      <c r="L379" s="52">
        <f t="shared" si="31"/>
        <v>6.3297811405728006E-11</v>
      </c>
      <c r="M379" s="52">
        <f t="shared" si="32"/>
        <v>-6.3297811405728006E-11</v>
      </c>
      <c r="N379" s="52">
        <f t="shared" si="33"/>
        <v>339515.65153373673</v>
      </c>
      <c r="O379" s="52">
        <f t="shared" si="34"/>
        <v>-1.6942714186266529E-8</v>
      </c>
    </row>
    <row r="380" spans="10:15" x14ac:dyDescent="0.2">
      <c r="J380" s="43">
        <f t="shared" si="35"/>
        <v>373</v>
      </c>
      <c r="K380" s="55">
        <f t="shared" si="30"/>
        <v>0</v>
      </c>
      <c r="L380" s="52">
        <f t="shared" si="31"/>
        <v>6.3535178198499478E-11</v>
      </c>
      <c r="M380" s="52">
        <f t="shared" si="32"/>
        <v>-6.3535178198499478E-11</v>
      </c>
      <c r="N380" s="52">
        <f t="shared" si="33"/>
        <v>339515.65153373667</v>
      </c>
      <c r="O380" s="52">
        <f t="shared" si="34"/>
        <v>-1.7006249364465029E-8</v>
      </c>
    </row>
    <row r="381" spans="10:15" x14ac:dyDescent="0.2">
      <c r="J381" s="43">
        <f t="shared" si="35"/>
        <v>374</v>
      </c>
      <c r="K381" s="55">
        <f t="shared" si="30"/>
        <v>0</v>
      </c>
      <c r="L381" s="52">
        <f t="shared" si="31"/>
        <v>6.3773435116743854E-11</v>
      </c>
      <c r="M381" s="52">
        <f t="shared" si="32"/>
        <v>-6.3773435116743854E-11</v>
      </c>
      <c r="N381" s="52">
        <f t="shared" si="33"/>
        <v>339515.65153373661</v>
      </c>
      <c r="O381" s="52">
        <f t="shared" si="34"/>
        <v>-1.7070022799581772E-8</v>
      </c>
    </row>
    <row r="382" spans="10:15" x14ac:dyDescent="0.2">
      <c r="J382" s="43">
        <f t="shared" si="35"/>
        <v>375</v>
      </c>
      <c r="K382" s="55">
        <f t="shared" si="30"/>
        <v>0</v>
      </c>
      <c r="L382" s="52">
        <f t="shared" si="31"/>
        <v>6.4012585498431643E-11</v>
      </c>
      <c r="M382" s="52">
        <f t="shared" si="32"/>
        <v>-6.4012585498431643E-11</v>
      </c>
      <c r="N382" s="52">
        <f t="shared" si="33"/>
        <v>339515.65153373656</v>
      </c>
      <c r="O382" s="52">
        <f t="shared" si="34"/>
        <v>-1.7134035385080204E-8</v>
      </c>
    </row>
    <row r="383" spans="10:15" x14ac:dyDescent="0.2">
      <c r="J383" s="43">
        <f t="shared" si="35"/>
        <v>376</v>
      </c>
      <c r="K383" s="55">
        <f t="shared" si="30"/>
        <v>0</v>
      </c>
      <c r="L383" s="52">
        <f t="shared" si="31"/>
        <v>6.4252632694050758E-11</v>
      </c>
      <c r="M383" s="52">
        <f t="shared" si="32"/>
        <v>-6.4252632694050758E-11</v>
      </c>
      <c r="N383" s="52">
        <f t="shared" si="33"/>
        <v>339515.6515337365</v>
      </c>
      <c r="O383" s="52">
        <f t="shared" si="34"/>
        <v>-1.7198288017774254E-8</v>
      </c>
    </row>
    <row r="384" spans="10:15" x14ac:dyDescent="0.2">
      <c r="J384" s="43">
        <f t="shared" si="35"/>
        <v>377</v>
      </c>
      <c r="K384" s="55">
        <f t="shared" si="30"/>
        <v>0</v>
      </c>
      <c r="L384" s="52">
        <f t="shared" si="31"/>
        <v>6.4493580066653452E-11</v>
      </c>
      <c r="M384" s="52">
        <f t="shared" si="32"/>
        <v>-6.4493580066653452E-11</v>
      </c>
      <c r="N384" s="52">
        <f t="shared" si="33"/>
        <v>339515.65153373644</v>
      </c>
      <c r="O384" s="52">
        <f t="shared" si="34"/>
        <v>-1.7262781597840907E-8</v>
      </c>
    </row>
    <row r="385" spans="10:15" x14ac:dyDescent="0.2">
      <c r="J385" s="43">
        <f t="shared" si="35"/>
        <v>378</v>
      </c>
      <c r="K385" s="55">
        <f t="shared" si="30"/>
        <v>0</v>
      </c>
      <c r="L385" s="52">
        <f t="shared" si="31"/>
        <v>6.4735430991903395E-11</v>
      </c>
      <c r="M385" s="52">
        <f t="shared" si="32"/>
        <v>-6.4735430991903395E-11</v>
      </c>
      <c r="N385" s="52">
        <f t="shared" si="33"/>
        <v>339515.65153373638</v>
      </c>
      <c r="O385" s="52">
        <f t="shared" si="34"/>
        <v>-1.7327517028832809E-8</v>
      </c>
    </row>
    <row r="386" spans="10:15" x14ac:dyDescent="0.2">
      <c r="J386" s="43">
        <f t="shared" si="35"/>
        <v>379</v>
      </c>
      <c r="K386" s="55">
        <f t="shared" si="30"/>
        <v>0</v>
      </c>
      <c r="L386" s="52">
        <f t="shared" si="31"/>
        <v>6.4978188858123028E-11</v>
      </c>
      <c r="M386" s="52">
        <f t="shared" si="32"/>
        <v>-6.4978188858123028E-11</v>
      </c>
      <c r="N386" s="52">
        <f t="shared" si="33"/>
        <v>339515.65153373632</v>
      </c>
      <c r="O386" s="52">
        <f t="shared" si="34"/>
        <v>-1.7392495217690932E-8</v>
      </c>
    </row>
    <row r="387" spans="10:15" x14ac:dyDescent="0.2">
      <c r="J387" s="43">
        <f t="shared" si="35"/>
        <v>380</v>
      </c>
      <c r="K387" s="55">
        <f t="shared" si="30"/>
        <v>0</v>
      </c>
      <c r="L387" s="52">
        <f t="shared" si="31"/>
        <v>6.5221857066340998E-11</v>
      </c>
      <c r="M387" s="52">
        <f t="shared" si="32"/>
        <v>-6.5221857066340998E-11</v>
      </c>
      <c r="N387" s="52">
        <f t="shared" si="33"/>
        <v>339515.65153373627</v>
      </c>
      <c r="O387" s="52">
        <f t="shared" si="34"/>
        <v>-1.7457717074757274E-8</v>
      </c>
    </row>
    <row r="388" spans="10:15" x14ac:dyDescent="0.2">
      <c r="J388" s="43">
        <f t="shared" si="35"/>
        <v>381</v>
      </c>
      <c r="K388" s="55">
        <f t="shared" si="30"/>
        <v>0</v>
      </c>
      <c r="L388" s="52">
        <f t="shared" si="31"/>
        <v>6.546643903033977E-11</v>
      </c>
      <c r="M388" s="52">
        <f t="shared" si="32"/>
        <v>-6.546643903033977E-11</v>
      </c>
      <c r="N388" s="52">
        <f t="shared" si="33"/>
        <v>339515.65153373621</v>
      </c>
      <c r="O388" s="52">
        <f t="shared" si="34"/>
        <v>-1.7523183513787613E-8</v>
      </c>
    </row>
    <row r="389" spans="10:15" x14ac:dyDescent="0.2">
      <c r="J389" s="43">
        <f t="shared" si="35"/>
        <v>382</v>
      </c>
      <c r="K389" s="55">
        <f t="shared" si="30"/>
        <v>0</v>
      </c>
      <c r="L389" s="52">
        <f t="shared" si="31"/>
        <v>6.5711938176703543E-11</v>
      </c>
      <c r="M389" s="52">
        <f t="shared" si="32"/>
        <v>-6.5711938176703543E-11</v>
      </c>
      <c r="N389" s="52">
        <f t="shared" si="33"/>
        <v>339515.65153373615</v>
      </c>
      <c r="O389" s="52">
        <f t="shared" si="34"/>
        <v>-1.7588895451964316E-8</v>
      </c>
    </row>
    <row r="390" spans="10:15" x14ac:dyDescent="0.2">
      <c r="J390" s="43">
        <f t="shared" si="35"/>
        <v>383</v>
      </c>
      <c r="K390" s="55">
        <f t="shared" si="30"/>
        <v>0</v>
      </c>
      <c r="L390" s="52">
        <f t="shared" si="31"/>
        <v>6.5958357944866182E-11</v>
      </c>
      <c r="M390" s="52">
        <f t="shared" si="32"/>
        <v>-6.5958357944866182E-11</v>
      </c>
      <c r="N390" s="52">
        <f t="shared" si="33"/>
        <v>339515.65153373609</v>
      </c>
      <c r="O390" s="52">
        <f t="shared" si="34"/>
        <v>-1.7654853809909182E-8</v>
      </c>
    </row>
    <row r="391" spans="10:15" x14ac:dyDescent="0.2">
      <c r="J391" s="43">
        <f t="shared" si="35"/>
        <v>384</v>
      </c>
      <c r="K391" s="55">
        <f t="shared" si="30"/>
        <v>0</v>
      </c>
      <c r="L391" s="52">
        <f t="shared" si="31"/>
        <v>6.6205701787159433E-11</v>
      </c>
      <c r="M391" s="52">
        <f t="shared" si="32"/>
        <v>-6.6205701787159433E-11</v>
      </c>
      <c r="N391" s="52">
        <f t="shared" si="33"/>
        <v>339515.65153373603</v>
      </c>
      <c r="O391" s="52">
        <f t="shared" si="34"/>
        <v>-1.7721059511696342E-8</v>
      </c>
    </row>
    <row r="392" spans="10:15" x14ac:dyDescent="0.2">
      <c r="J392" s="43">
        <f t="shared" si="35"/>
        <v>385</v>
      </c>
      <c r="K392" s="55">
        <f t="shared" ref="K392:K455" si="36">IF(($C$9+1&gt;J392), $C$12, 0)</f>
        <v>0</v>
      </c>
      <c r="L392" s="52">
        <f t="shared" ref="L392:L455" si="37">K392-M392</f>
        <v>6.6453973168861283E-11</v>
      </c>
      <c r="M392" s="52">
        <f t="shared" ref="M392:M455" si="38">O391*$C$10</f>
        <v>-6.6453973168861283E-11</v>
      </c>
      <c r="N392" s="52">
        <f t="shared" ref="N392:N455" si="39">N391+M392</f>
        <v>339515.65153373597</v>
      </c>
      <c r="O392" s="52">
        <f t="shared" ref="O392:O455" si="40">O391-L392</f>
        <v>-1.7787513484865204E-8</v>
      </c>
    </row>
    <row r="393" spans="10:15" x14ac:dyDescent="0.2">
      <c r="J393" s="43">
        <f t="shared" si="35"/>
        <v>386</v>
      </c>
      <c r="K393" s="55">
        <f t="shared" si="36"/>
        <v>0</v>
      </c>
      <c r="L393" s="52">
        <f t="shared" si="37"/>
        <v>6.6703175568244508E-11</v>
      </c>
      <c r="M393" s="52">
        <f t="shared" si="38"/>
        <v>-6.6703175568244508E-11</v>
      </c>
      <c r="N393" s="52">
        <f t="shared" si="39"/>
        <v>339515.65153373592</v>
      </c>
      <c r="O393" s="52">
        <f t="shared" si="40"/>
        <v>-1.785421666043345E-8</v>
      </c>
    </row>
    <row r="394" spans="10:15" x14ac:dyDescent="0.2">
      <c r="J394" s="43">
        <f t="shared" si="35"/>
        <v>387</v>
      </c>
      <c r="K394" s="55">
        <f t="shared" si="36"/>
        <v>0</v>
      </c>
      <c r="L394" s="52">
        <f t="shared" si="37"/>
        <v>6.6953312476625435E-11</v>
      </c>
      <c r="M394" s="52">
        <f t="shared" si="38"/>
        <v>-6.6953312476625435E-11</v>
      </c>
      <c r="N394" s="52">
        <f t="shared" si="39"/>
        <v>339515.65153373586</v>
      </c>
      <c r="O394" s="52">
        <f t="shared" si="40"/>
        <v>-1.7921169972910077E-8</v>
      </c>
    </row>
    <row r="395" spans="10:15" x14ac:dyDescent="0.2">
      <c r="J395" s="43">
        <f t="shared" si="35"/>
        <v>388</v>
      </c>
      <c r="K395" s="55">
        <f t="shared" si="36"/>
        <v>0</v>
      </c>
      <c r="L395" s="52">
        <f t="shared" si="37"/>
        <v>6.7204387398412786E-11</v>
      </c>
      <c r="M395" s="52">
        <f t="shared" si="38"/>
        <v>-6.7204387398412786E-11</v>
      </c>
      <c r="N395" s="52">
        <f t="shared" si="39"/>
        <v>339515.6515337358</v>
      </c>
      <c r="O395" s="52">
        <f t="shared" si="40"/>
        <v>-1.7988374360308488E-8</v>
      </c>
    </row>
    <row r="396" spans="10:15" x14ac:dyDescent="0.2">
      <c r="J396" s="43">
        <f t="shared" si="35"/>
        <v>389</v>
      </c>
      <c r="K396" s="55">
        <f t="shared" si="36"/>
        <v>0</v>
      </c>
      <c r="L396" s="52">
        <f t="shared" si="37"/>
        <v>6.7456403851156834E-11</v>
      </c>
      <c r="M396" s="52">
        <f t="shared" si="38"/>
        <v>-6.7456403851156834E-11</v>
      </c>
      <c r="N396" s="52">
        <f t="shared" si="39"/>
        <v>339515.65153373574</v>
      </c>
      <c r="O396" s="52">
        <f t="shared" si="40"/>
        <v>-1.8055830764159646E-8</v>
      </c>
    </row>
    <row r="397" spans="10:15" x14ac:dyDescent="0.2">
      <c r="J397" s="43">
        <f t="shared" si="35"/>
        <v>390</v>
      </c>
      <c r="K397" s="55">
        <f t="shared" si="36"/>
        <v>0</v>
      </c>
      <c r="L397" s="52">
        <f t="shared" si="37"/>
        <v>6.7709365365598663E-11</v>
      </c>
      <c r="M397" s="52">
        <f t="shared" si="38"/>
        <v>-6.7709365365598663E-11</v>
      </c>
      <c r="N397" s="52">
        <f t="shared" si="39"/>
        <v>339515.65153373568</v>
      </c>
      <c r="O397" s="52">
        <f t="shared" si="40"/>
        <v>-1.8123540129525244E-8</v>
      </c>
    </row>
    <row r="398" spans="10:15" x14ac:dyDescent="0.2">
      <c r="J398" s="43">
        <f t="shared" si="35"/>
        <v>391</v>
      </c>
      <c r="K398" s="55">
        <f t="shared" si="36"/>
        <v>0</v>
      </c>
      <c r="L398" s="52">
        <f t="shared" si="37"/>
        <v>6.7963275485719668E-11</v>
      </c>
      <c r="M398" s="52">
        <f t="shared" si="38"/>
        <v>-6.7963275485719668E-11</v>
      </c>
      <c r="N398" s="52">
        <f t="shared" si="39"/>
        <v>339515.65153373562</v>
      </c>
      <c r="O398" s="52">
        <f t="shared" si="40"/>
        <v>-1.8191503405010963E-8</v>
      </c>
    </row>
    <row r="399" spans="10:15" x14ac:dyDescent="0.2">
      <c r="J399" s="43">
        <f t="shared" si="35"/>
        <v>392</v>
      </c>
      <c r="K399" s="55">
        <f t="shared" si="36"/>
        <v>0</v>
      </c>
      <c r="L399" s="52">
        <f t="shared" si="37"/>
        <v>6.8218137768791111E-11</v>
      </c>
      <c r="M399" s="52">
        <f t="shared" si="38"/>
        <v>-6.8218137768791111E-11</v>
      </c>
      <c r="N399" s="52">
        <f t="shared" si="39"/>
        <v>339515.65153373557</v>
      </c>
      <c r="O399" s="52">
        <f t="shared" si="40"/>
        <v>-1.8259721542779755E-8</v>
      </c>
    </row>
    <row r="400" spans="10:15" x14ac:dyDescent="0.2">
      <c r="J400" s="43">
        <f t="shared" si="35"/>
        <v>393</v>
      </c>
      <c r="K400" s="55">
        <f t="shared" si="36"/>
        <v>0</v>
      </c>
      <c r="L400" s="52">
        <f t="shared" si="37"/>
        <v>6.8473955785424082E-11</v>
      </c>
      <c r="M400" s="52">
        <f t="shared" si="38"/>
        <v>-6.8473955785424082E-11</v>
      </c>
      <c r="N400" s="52">
        <f t="shared" si="39"/>
        <v>339515.65153373551</v>
      </c>
      <c r="O400" s="52">
        <f t="shared" si="40"/>
        <v>-1.8328195498565177E-8</v>
      </c>
    </row>
    <row r="401" spans="10:15" x14ac:dyDescent="0.2">
      <c r="J401" s="43">
        <f t="shared" si="35"/>
        <v>394</v>
      </c>
      <c r="K401" s="55">
        <f t="shared" si="36"/>
        <v>0</v>
      </c>
      <c r="L401" s="52">
        <f t="shared" si="37"/>
        <v>6.873073311961941E-11</v>
      </c>
      <c r="M401" s="52">
        <f t="shared" si="38"/>
        <v>-6.873073311961941E-11</v>
      </c>
      <c r="N401" s="52">
        <f t="shared" si="39"/>
        <v>339515.65153373545</v>
      </c>
      <c r="O401" s="52">
        <f t="shared" si="40"/>
        <v>-1.8396926231684798E-8</v>
      </c>
    </row>
    <row r="402" spans="10:15" x14ac:dyDescent="0.2">
      <c r="J402" s="43">
        <f t="shared" si="35"/>
        <v>395</v>
      </c>
      <c r="K402" s="55">
        <f t="shared" si="36"/>
        <v>0</v>
      </c>
      <c r="L402" s="52">
        <f t="shared" si="37"/>
        <v>6.8988473368817995E-11</v>
      </c>
      <c r="M402" s="52">
        <f t="shared" si="38"/>
        <v>-6.8988473368817995E-11</v>
      </c>
      <c r="N402" s="52">
        <f t="shared" si="39"/>
        <v>339515.65153373539</v>
      </c>
      <c r="O402" s="52">
        <f t="shared" si="40"/>
        <v>-1.8465914705053616E-8</v>
      </c>
    </row>
    <row r="403" spans="10:15" x14ac:dyDescent="0.2">
      <c r="J403" s="43">
        <f t="shared" si="35"/>
        <v>396</v>
      </c>
      <c r="K403" s="55">
        <f t="shared" si="36"/>
        <v>0</v>
      </c>
      <c r="L403" s="52">
        <f t="shared" si="37"/>
        <v>6.9247180143951057E-11</v>
      </c>
      <c r="M403" s="52">
        <f t="shared" si="38"/>
        <v>-6.9247180143951057E-11</v>
      </c>
      <c r="N403" s="52">
        <f t="shared" si="39"/>
        <v>339515.65153373533</v>
      </c>
      <c r="O403" s="52">
        <f t="shared" si="40"/>
        <v>-1.8535161885197567E-8</v>
      </c>
    </row>
    <row r="404" spans="10:15" x14ac:dyDescent="0.2">
      <c r="J404" s="43">
        <f t="shared" si="35"/>
        <v>397</v>
      </c>
      <c r="K404" s="55">
        <f t="shared" si="36"/>
        <v>0</v>
      </c>
      <c r="L404" s="52">
        <f t="shared" si="37"/>
        <v>6.9506857069490877E-11</v>
      </c>
      <c r="M404" s="52">
        <f t="shared" si="38"/>
        <v>-6.9506857069490877E-11</v>
      </c>
      <c r="N404" s="52">
        <f t="shared" si="39"/>
        <v>339515.65153373528</v>
      </c>
      <c r="O404" s="52">
        <f t="shared" si="40"/>
        <v>-1.8604668742267059E-8</v>
      </c>
    </row>
    <row r="405" spans="10:15" x14ac:dyDescent="0.2">
      <c r="J405" s="43">
        <f t="shared" si="35"/>
        <v>398</v>
      </c>
      <c r="K405" s="55">
        <f t="shared" si="36"/>
        <v>0</v>
      </c>
      <c r="L405" s="52">
        <f t="shared" si="37"/>
        <v>6.9767507783501467E-11</v>
      </c>
      <c r="M405" s="52">
        <f t="shared" si="38"/>
        <v>-6.9767507783501467E-11</v>
      </c>
      <c r="N405" s="52">
        <f t="shared" si="39"/>
        <v>339515.65153373522</v>
      </c>
      <c r="O405" s="52">
        <f t="shared" si="40"/>
        <v>-1.8674436250050561E-8</v>
      </c>
    </row>
    <row r="406" spans="10:15" x14ac:dyDescent="0.2">
      <c r="J406" s="43">
        <f t="shared" si="35"/>
        <v>399</v>
      </c>
      <c r="K406" s="55">
        <f t="shared" si="36"/>
        <v>0</v>
      </c>
      <c r="L406" s="52">
        <f t="shared" si="37"/>
        <v>7.0029135937689604E-11</v>
      </c>
      <c r="M406" s="52">
        <f t="shared" si="38"/>
        <v>-7.0029135937689604E-11</v>
      </c>
      <c r="N406" s="52">
        <f t="shared" si="39"/>
        <v>339515.65153373516</v>
      </c>
      <c r="O406" s="52">
        <f t="shared" si="40"/>
        <v>-1.874446538598825E-8</v>
      </c>
    </row>
    <row r="407" spans="10:15" x14ac:dyDescent="0.2">
      <c r="J407" s="43">
        <f t="shared" si="35"/>
        <v>400</v>
      </c>
      <c r="K407" s="55">
        <f t="shared" si="36"/>
        <v>0</v>
      </c>
      <c r="L407" s="52">
        <f t="shared" si="37"/>
        <v>7.0291745197455938E-11</v>
      </c>
      <c r="M407" s="52">
        <f t="shared" si="38"/>
        <v>-7.0291745197455938E-11</v>
      </c>
      <c r="N407" s="52">
        <f t="shared" si="39"/>
        <v>339515.6515337351</v>
      </c>
      <c r="O407" s="52">
        <f t="shared" si="40"/>
        <v>-1.8814757131185705E-8</v>
      </c>
    </row>
    <row r="408" spans="10:15" x14ac:dyDescent="0.2">
      <c r="J408" s="43">
        <f t="shared" si="35"/>
        <v>401</v>
      </c>
      <c r="K408" s="55">
        <f t="shared" si="36"/>
        <v>0</v>
      </c>
      <c r="L408" s="52">
        <f t="shared" si="37"/>
        <v>7.0555339241946391E-11</v>
      </c>
      <c r="M408" s="52">
        <f t="shared" si="38"/>
        <v>-7.0555339241946391E-11</v>
      </c>
      <c r="N408" s="52">
        <f t="shared" si="39"/>
        <v>339515.65153373504</v>
      </c>
      <c r="O408" s="52">
        <f t="shared" si="40"/>
        <v>-1.8885312470427653E-8</v>
      </c>
    </row>
    <row r="409" spans="10:15" x14ac:dyDescent="0.2">
      <c r="J409" s="43">
        <f t="shared" si="35"/>
        <v>402</v>
      </c>
      <c r="K409" s="55">
        <f t="shared" si="36"/>
        <v>0</v>
      </c>
      <c r="L409" s="52">
        <f t="shared" si="37"/>
        <v>7.0819921764103703E-11</v>
      </c>
      <c r="M409" s="52">
        <f t="shared" si="38"/>
        <v>-7.0819921764103703E-11</v>
      </c>
      <c r="N409" s="52">
        <f t="shared" si="39"/>
        <v>339515.65153373498</v>
      </c>
      <c r="O409" s="52">
        <f t="shared" si="40"/>
        <v>-1.8956132392191756E-8</v>
      </c>
    </row>
    <row r="410" spans="10:15" x14ac:dyDescent="0.2">
      <c r="J410" s="43">
        <f t="shared" si="35"/>
        <v>403</v>
      </c>
      <c r="K410" s="55">
        <f t="shared" si="36"/>
        <v>0</v>
      </c>
      <c r="L410" s="52">
        <f t="shared" si="37"/>
        <v>7.1085496470719078E-11</v>
      </c>
      <c r="M410" s="52">
        <f t="shared" si="38"/>
        <v>-7.1085496470719078E-11</v>
      </c>
      <c r="N410" s="52">
        <f t="shared" si="39"/>
        <v>339515.65153373493</v>
      </c>
      <c r="O410" s="52">
        <f t="shared" si="40"/>
        <v>-1.9027217888662474E-8</v>
      </c>
    </row>
    <row r="411" spans="10:15" x14ac:dyDescent="0.2">
      <c r="J411" s="43">
        <f t="shared" si="35"/>
        <v>404</v>
      </c>
      <c r="K411" s="55">
        <f t="shared" si="36"/>
        <v>0</v>
      </c>
      <c r="L411" s="52">
        <f t="shared" si="37"/>
        <v>7.1352067082484281E-11</v>
      </c>
      <c r="M411" s="52">
        <f t="shared" si="38"/>
        <v>-7.1352067082484281E-11</v>
      </c>
      <c r="N411" s="52">
        <f t="shared" si="39"/>
        <v>339515.65153373487</v>
      </c>
      <c r="O411" s="52">
        <f t="shared" si="40"/>
        <v>-1.909856995574496E-8</v>
      </c>
    </row>
    <row r="412" spans="10:15" x14ac:dyDescent="0.2">
      <c r="J412" s="43">
        <f t="shared" si="35"/>
        <v>405</v>
      </c>
      <c r="K412" s="55">
        <f t="shared" si="36"/>
        <v>0</v>
      </c>
      <c r="L412" s="52">
        <f t="shared" si="37"/>
        <v>7.1619637334043602E-11</v>
      </c>
      <c r="M412" s="52">
        <f t="shared" si="38"/>
        <v>-7.1619637334043602E-11</v>
      </c>
      <c r="N412" s="52">
        <f t="shared" si="39"/>
        <v>339515.65153373481</v>
      </c>
      <c r="O412" s="52">
        <f t="shared" si="40"/>
        <v>-1.9170189593079003E-8</v>
      </c>
    </row>
    <row r="413" spans="10:15" x14ac:dyDescent="0.2">
      <c r="J413" s="43">
        <f t="shared" si="35"/>
        <v>406</v>
      </c>
      <c r="K413" s="55">
        <f t="shared" si="36"/>
        <v>0</v>
      </c>
      <c r="L413" s="52">
        <f t="shared" si="37"/>
        <v>7.1888210974046256E-11</v>
      </c>
      <c r="M413" s="52">
        <f t="shared" si="38"/>
        <v>-7.1888210974046256E-11</v>
      </c>
      <c r="N413" s="52">
        <f t="shared" si="39"/>
        <v>339515.65153373475</v>
      </c>
      <c r="O413" s="52">
        <f t="shared" si="40"/>
        <v>-1.9242077804053049E-8</v>
      </c>
    </row>
    <row r="414" spans="10:15" x14ac:dyDescent="0.2">
      <c r="J414" s="43">
        <f t="shared" si="35"/>
        <v>407</v>
      </c>
      <c r="K414" s="55">
        <f t="shared" si="36"/>
        <v>0</v>
      </c>
      <c r="L414" s="52">
        <f t="shared" si="37"/>
        <v>7.2157791765198933E-11</v>
      </c>
      <c r="M414" s="52">
        <f t="shared" si="38"/>
        <v>-7.2157791765198933E-11</v>
      </c>
      <c r="N414" s="52">
        <f t="shared" si="39"/>
        <v>339515.65153373469</v>
      </c>
      <c r="O414" s="52">
        <f t="shared" si="40"/>
        <v>-1.9314235595818247E-8</v>
      </c>
    </row>
    <row r="415" spans="10:15" x14ac:dyDescent="0.2">
      <c r="J415" s="43">
        <f t="shared" si="35"/>
        <v>408</v>
      </c>
      <c r="K415" s="55">
        <f t="shared" si="36"/>
        <v>0</v>
      </c>
      <c r="L415" s="52">
        <f t="shared" si="37"/>
        <v>7.2428383484318429E-11</v>
      </c>
      <c r="M415" s="52">
        <f t="shared" si="38"/>
        <v>-7.2428383484318429E-11</v>
      </c>
      <c r="N415" s="52">
        <f t="shared" si="39"/>
        <v>339515.65153373464</v>
      </c>
      <c r="O415" s="52">
        <f t="shared" si="40"/>
        <v>-1.9386663979302567E-8</v>
      </c>
    </row>
    <row r="416" spans="10:15" x14ac:dyDescent="0.2">
      <c r="J416" s="43">
        <f t="shared" si="35"/>
        <v>409</v>
      </c>
      <c r="K416" s="55">
        <f t="shared" si="36"/>
        <v>0</v>
      </c>
      <c r="L416" s="52">
        <f t="shared" si="37"/>
        <v>7.2699989922384621E-11</v>
      </c>
      <c r="M416" s="52">
        <f t="shared" si="38"/>
        <v>-7.2699989922384621E-11</v>
      </c>
      <c r="N416" s="52">
        <f t="shared" si="39"/>
        <v>339515.65153373458</v>
      </c>
      <c r="O416" s="52">
        <f t="shared" si="40"/>
        <v>-1.9459363969224953E-8</v>
      </c>
    </row>
    <row r="417" spans="10:15" x14ac:dyDescent="0.2">
      <c r="J417" s="43">
        <f t="shared" si="35"/>
        <v>410</v>
      </c>
      <c r="K417" s="55">
        <f t="shared" si="36"/>
        <v>0</v>
      </c>
      <c r="L417" s="52">
        <f t="shared" si="37"/>
        <v>7.2972614884593569E-11</v>
      </c>
      <c r="M417" s="52">
        <f t="shared" si="38"/>
        <v>-7.2972614884593569E-11</v>
      </c>
      <c r="N417" s="52">
        <f t="shared" si="39"/>
        <v>339515.65153373452</v>
      </c>
      <c r="O417" s="52">
        <f t="shared" si="40"/>
        <v>-1.9532336584109547E-8</v>
      </c>
    </row>
    <row r="418" spans="10:15" x14ac:dyDescent="0.2">
      <c r="J418" s="43">
        <f t="shared" si="35"/>
        <v>411</v>
      </c>
      <c r="K418" s="55">
        <f t="shared" si="36"/>
        <v>0</v>
      </c>
      <c r="L418" s="52">
        <f t="shared" si="37"/>
        <v>7.3246262190410792E-11</v>
      </c>
      <c r="M418" s="52">
        <f t="shared" si="38"/>
        <v>-7.3246262190410792E-11</v>
      </c>
      <c r="N418" s="52">
        <f t="shared" si="39"/>
        <v>339515.65153373446</v>
      </c>
      <c r="O418" s="52">
        <f t="shared" si="40"/>
        <v>-1.9605582846299959E-8</v>
      </c>
    </row>
    <row r="419" spans="10:15" x14ac:dyDescent="0.2">
      <c r="J419" s="43">
        <f t="shared" si="35"/>
        <v>412</v>
      </c>
      <c r="K419" s="55">
        <f t="shared" si="36"/>
        <v>0</v>
      </c>
      <c r="L419" s="52">
        <f t="shared" si="37"/>
        <v>7.3520935673624844E-11</v>
      </c>
      <c r="M419" s="52">
        <f t="shared" si="38"/>
        <v>-7.3520935673624844E-11</v>
      </c>
      <c r="N419" s="52">
        <f t="shared" si="39"/>
        <v>339515.6515337344</v>
      </c>
      <c r="O419" s="52">
        <f t="shared" si="40"/>
        <v>-1.9679103781973584E-8</v>
      </c>
    </row>
    <row r="420" spans="10:15" x14ac:dyDescent="0.2">
      <c r="J420" s="43">
        <f t="shared" si="35"/>
        <v>413</v>
      </c>
      <c r="K420" s="55">
        <f t="shared" si="36"/>
        <v>0</v>
      </c>
      <c r="L420" s="52">
        <f t="shared" si="37"/>
        <v>7.3796639182400936E-11</v>
      </c>
      <c r="M420" s="52">
        <f t="shared" si="38"/>
        <v>-7.3796639182400936E-11</v>
      </c>
      <c r="N420" s="52">
        <f t="shared" si="39"/>
        <v>339515.65153373434</v>
      </c>
      <c r="O420" s="52">
        <f t="shared" si="40"/>
        <v>-1.9752900421155984E-8</v>
      </c>
    </row>
    <row r="421" spans="10:15" x14ac:dyDescent="0.2">
      <c r="J421" s="43">
        <f t="shared" si="35"/>
        <v>414</v>
      </c>
      <c r="K421" s="55">
        <f t="shared" si="36"/>
        <v>0</v>
      </c>
      <c r="L421" s="52">
        <f t="shared" si="37"/>
        <v>7.4073376579334935E-11</v>
      </c>
      <c r="M421" s="52">
        <f t="shared" si="38"/>
        <v>-7.4073376579334935E-11</v>
      </c>
      <c r="N421" s="52">
        <f t="shared" si="39"/>
        <v>339515.65153373429</v>
      </c>
      <c r="O421" s="52">
        <f t="shared" si="40"/>
        <v>-1.9826973797735319E-8</v>
      </c>
    </row>
    <row r="422" spans="10:15" x14ac:dyDescent="0.2">
      <c r="J422" s="43">
        <f t="shared" ref="J422:J487" si="41">J421+1</f>
        <v>415</v>
      </c>
      <c r="K422" s="55">
        <f t="shared" si="36"/>
        <v>0</v>
      </c>
      <c r="L422" s="52">
        <f t="shared" si="37"/>
        <v>7.4351151741507441E-11</v>
      </c>
      <c r="M422" s="52">
        <f t="shared" si="38"/>
        <v>-7.4351151741507441E-11</v>
      </c>
      <c r="N422" s="52">
        <f t="shared" si="39"/>
        <v>339515.65153373423</v>
      </c>
      <c r="O422" s="52">
        <f t="shared" si="40"/>
        <v>-1.9901324949476826E-8</v>
      </c>
    </row>
    <row r="423" spans="10:15" x14ac:dyDescent="0.2">
      <c r="J423" s="43">
        <f t="shared" si="41"/>
        <v>416</v>
      </c>
      <c r="K423" s="55">
        <f t="shared" si="36"/>
        <v>0</v>
      </c>
      <c r="L423" s="52">
        <f t="shared" si="37"/>
        <v>7.4629968560538088E-11</v>
      </c>
      <c r="M423" s="52">
        <f t="shared" si="38"/>
        <v>-7.4629968560538088E-11</v>
      </c>
      <c r="N423" s="52">
        <f t="shared" si="39"/>
        <v>339515.65153373417</v>
      </c>
      <c r="O423" s="52">
        <f t="shared" si="40"/>
        <v>-1.9975954918037365E-8</v>
      </c>
    </row>
    <row r="424" spans="10:15" x14ac:dyDescent="0.2">
      <c r="J424" s="43">
        <f t="shared" si="41"/>
        <v>417</v>
      </c>
      <c r="K424" s="55">
        <f t="shared" si="36"/>
        <v>0</v>
      </c>
      <c r="L424" s="52">
        <f t="shared" si="37"/>
        <v>7.4909830942640119E-11</v>
      </c>
      <c r="M424" s="52">
        <f t="shared" si="38"/>
        <v>-7.4909830942640119E-11</v>
      </c>
      <c r="N424" s="52">
        <f t="shared" si="39"/>
        <v>339515.65153373411</v>
      </c>
      <c r="O424" s="52">
        <f t="shared" si="40"/>
        <v>-2.0050864748980005E-8</v>
      </c>
    </row>
    <row r="425" spans="10:15" x14ac:dyDescent="0.2">
      <c r="J425" s="43">
        <f t="shared" si="41"/>
        <v>418</v>
      </c>
      <c r="K425" s="55">
        <f t="shared" si="36"/>
        <v>0</v>
      </c>
      <c r="L425" s="52">
        <f t="shared" si="37"/>
        <v>7.5190742808675021E-11</v>
      </c>
      <c r="M425" s="52">
        <f t="shared" si="38"/>
        <v>-7.5190742808675021E-11</v>
      </c>
      <c r="N425" s="52">
        <f t="shared" si="39"/>
        <v>339515.65153373405</v>
      </c>
      <c r="O425" s="52">
        <f t="shared" si="40"/>
        <v>-2.0126055491788681E-8</v>
      </c>
    </row>
    <row r="426" spans="10:15" x14ac:dyDescent="0.2">
      <c r="J426" s="43">
        <f t="shared" si="41"/>
        <v>419</v>
      </c>
      <c r="K426" s="55">
        <f t="shared" si="36"/>
        <v>0</v>
      </c>
      <c r="L426" s="52">
        <f t="shared" si="37"/>
        <v>7.5472708094207547E-11</v>
      </c>
      <c r="M426" s="52">
        <f t="shared" si="38"/>
        <v>-7.5472708094207547E-11</v>
      </c>
      <c r="N426" s="52">
        <f t="shared" si="39"/>
        <v>339515.651533734</v>
      </c>
      <c r="O426" s="52">
        <f t="shared" si="40"/>
        <v>-2.0201528199882887E-8</v>
      </c>
    </row>
    <row r="427" spans="10:15" x14ac:dyDescent="0.2">
      <c r="J427" s="43">
        <f t="shared" si="41"/>
        <v>420</v>
      </c>
      <c r="K427" s="55">
        <f t="shared" si="36"/>
        <v>0</v>
      </c>
      <c r="L427" s="52">
        <f t="shared" si="37"/>
        <v>7.5755730749560823E-11</v>
      </c>
      <c r="M427" s="52">
        <f t="shared" si="38"/>
        <v>-7.5755730749560823E-11</v>
      </c>
      <c r="N427" s="52">
        <f t="shared" si="39"/>
        <v>339515.65153373394</v>
      </c>
      <c r="O427" s="52">
        <f t="shared" si="40"/>
        <v>-2.0277283930632447E-8</v>
      </c>
    </row>
    <row r="428" spans="10:15" x14ac:dyDescent="0.2">
      <c r="J428" s="43">
        <f t="shared" si="41"/>
        <v>421</v>
      </c>
      <c r="K428" s="55">
        <f t="shared" si="36"/>
        <v>0</v>
      </c>
      <c r="L428" s="52">
        <f t="shared" si="37"/>
        <v>7.6039814739871672E-11</v>
      </c>
      <c r="M428" s="52">
        <f t="shared" si="38"/>
        <v>-7.6039814739871672E-11</v>
      </c>
      <c r="N428" s="52">
        <f t="shared" si="39"/>
        <v>339515.65153373388</v>
      </c>
      <c r="O428" s="52">
        <f t="shared" si="40"/>
        <v>-2.0353323745372318E-8</v>
      </c>
    </row>
    <row r="429" spans="10:15" x14ac:dyDescent="0.2">
      <c r="J429" s="43">
        <f t="shared" si="41"/>
        <v>422</v>
      </c>
      <c r="K429" s="55">
        <f t="shared" si="36"/>
        <v>0</v>
      </c>
      <c r="L429" s="52">
        <f t="shared" si="37"/>
        <v>7.6324964045146197E-11</v>
      </c>
      <c r="M429" s="52">
        <f t="shared" si="38"/>
        <v>-7.6324964045146197E-11</v>
      </c>
      <c r="N429" s="52">
        <f t="shared" si="39"/>
        <v>339515.65153373382</v>
      </c>
      <c r="O429" s="52">
        <f t="shared" si="40"/>
        <v>-2.0429648709417465E-8</v>
      </c>
    </row>
    <row r="430" spans="10:15" x14ac:dyDescent="0.2">
      <c r="J430" s="43">
        <f t="shared" si="41"/>
        <v>423</v>
      </c>
      <c r="K430" s="55">
        <f t="shared" si="36"/>
        <v>0</v>
      </c>
      <c r="L430" s="52">
        <f t="shared" si="37"/>
        <v>7.6611182660315489E-11</v>
      </c>
      <c r="M430" s="52">
        <f t="shared" si="38"/>
        <v>-7.6611182660315489E-11</v>
      </c>
      <c r="N430" s="52">
        <f t="shared" si="39"/>
        <v>339515.65153373376</v>
      </c>
      <c r="O430" s="52">
        <f t="shared" si="40"/>
        <v>-2.0506259892077781E-8</v>
      </c>
    </row>
    <row r="431" spans="10:15" x14ac:dyDescent="0.2">
      <c r="J431" s="43">
        <f t="shared" si="41"/>
        <v>424</v>
      </c>
      <c r="K431" s="55">
        <f t="shared" si="36"/>
        <v>0</v>
      </c>
      <c r="L431" s="52">
        <f t="shared" si="37"/>
        <v>7.6898474595291668E-11</v>
      </c>
      <c r="M431" s="52">
        <f t="shared" si="38"/>
        <v>-7.6898474595291668E-11</v>
      </c>
      <c r="N431" s="52">
        <f t="shared" si="39"/>
        <v>339515.6515337337</v>
      </c>
      <c r="O431" s="52">
        <f t="shared" si="40"/>
        <v>-2.0583158366673072E-8</v>
      </c>
    </row>
    <row r="432" spans="10:15" x14ac:dyDescent="0.2">
      <c r="J432" s="43">
        <f t="shared" si="41"/>
        <v>425</v>
      </c>
      <c r="K432" s="55">
        <f t="shared" si="36"/>
        <v>0</v>
      </c>
      <c r="L432" s="52">
        <f t="shared" si="37"/>
        <v>7.7186843875024016E-11</v>
      </c>
      <c r="M432" s="52">
        <f t="shared" si="38"/>
        <v>-7.7186843875024016E-11</v>
      </c>
      <c r="N432" s="52">
        <f t="shared" si="39"/>
        <v>339515.65153373365</v>
      </c>
      <c r="O432" s="52">
        <f t="shared" si="40"/>
        <v>-2.0660345210548097E-8</v>
      </c>
    </row>
    <row r="433" spans="10:15" x14ac:dyDescent="0.2">
      <c r="J433" s="43">
        <f t="shared" si="41"/>
        <v>426</v>
      </c>
      <c r="K433" s="55">
        <f t="shared" si="36"/>
        <v>0</v>
      </c>
      <c r="L433" s="52">
        <f t="shared" si="37"/>
        <v>7.7476294539555354E-11</v>
      </c>
      <c r="M433" s="52">
        <f t="shared" si="38"/>
        <v>-7.7476294539555354E-11</v>
      </c>
      <c r="N433" s="52">
        <f t="shared" si="39"/>
        <v>339515.65153373359</v>
      </c>
      <c r="O433" s="52">
        <f t="shared" si="40"/>
        <v>-2.0737821505087652E-8</v>
      </c>
    </row>
    <row r="434" spans="10:15" x14ac:dyDescent="0.2">
      <c r="J434" s="43">
        <f t="shared" si="41"/>
        <v>427</v>
      </c>
      <c r="K434" s="55">
        <f t="shared" si="36"/>
        <v>0</v>
      </c>
      <c r="L434" s="52">
        <f t="shared" si="37"/>
        <v>7.776683064407869E-11</v>
      </c>
      <c r="M434" s="52">
        <f t="shared" si="38"/>
        <v>-7.776683064407869E-11</v>
      </c>
      <c r="N434" s="52">
        <f t="shared" si="39"/>
        <v>339515.65153373353</v>
      </c>
      <c r="O434" s="52">
        <f t="shared" si="40"/>
        <v>-2.081558833573173E-8</v>
      </c>
    </row>
    <row r="435" spans="10:15" x14ac:dyDescent="0.2">
      <c r="J435" s="43">
        <f t="shared" si="41"/>
        <v>428</v>
      </c>
      <c r="K435" s="55">
        <f t="shared" si="36"/>
        <v>0</v>
      </c>
      <c r="L435" s="52">
        <f t="shared" si="37"/>
        <v>7.8058456258993985E-11</v>
      </c>
      <c r="M435" s="52">
        <f t="shared" si="38"/>
        <v>-7.8058456258993985E-11</v>
      </c>
      <c r="N435" s="52">
        <f t="shared" si="39"/>
        <v>339515.65153373347</v>
      </c>
      <c r="O435" s="52">
        <f t="shared" si="40"/>
        <v>-2.0893646791990723E-8</v>
      </c>
    </row>
    <row r="436" spans="10:15" x14ac:dyDescent="0.2">
      <c r="J436" s="43">
        <f t="shared" si="41"/>
        <v>429</v>
      </c>
      <c r="K436" s="55">
        <f t="shared" si="36"/>
        <v>0</v>
      </c>
      <c r="L436" s="52">
        <f t="shared" si="37"/>
        <v>7.8351175469965204E-11</v>
      </c>
      <c r="M436" s="52">
        <f t="shared" si="38"/>
        <v>-7.8351175469965204E-11</v>
      </c>
      <c r="N436" s="52">
        <f t="shared" si="39"/>
        <v>339515.65153373341</v>
      </c>
      <c r="O436" s="52">
        <f t="shared" si="40"/>
        <v>-2.0971997967460687E-8</v>
      </c>
    </row>
    <row r="437" spans="10:15" x14ac:dyDescent="0.2">
      <c r="J437" s="43">
        <f t="shared" si="41"/>
        <v>430</v>
      </c>
      <c r="K437" s="55">
        <f t="shared" si="36"/>
        <v>0</v>
      </c>
      <c r="L437" s="52">
        <f t="shared" si="37"/>
        <v>7.8644992377977569E-11</v>
      </c>
      <c r="M437" s="52">
        <f t="shared" si="38"/>
        <v>-7.8644992377977569E-11</v>
      </c>
      <c r="N437" s="52">
        <f t="shared" si="39"/>
        <v>339515.65153373335</v>
      </c>
      <c r="O437" s="52">
        <f t="shared" si="40"/>
        <v>-2.1050642959838664E-8</v>
      </c>
    </row>
    <row r="438" spans="10:15" x14ac:dyDescent="0.2">
      <c r="J438" s="43">
        <f t="shared" si="41"/>
        <v>431</v>
      </c>
      <c r="K438" s="55">
        <f t="shared" si="36"/>
        <v>0</v>
      </c>
      <c r="L438" s="52">
        <f t="shared" si="37"/>
        <v>7.8939911099394987E-11</v>
      </c>
      <c r="M438" s="52">
        <f t="shared" si="38"/>
        <v>-7.8939911099394987E-11</v>
      </c>
      <c r="N438" s="52">
        <f t="shared" si="39"/>
        <v>339515.6515337333</v>
      </c>
      <c r="O438" s="52">
        <f t="shared" si="40"/>
        <v>-2.112958287093806E-8</v>
      </c>
    </row>
    <row r="439" spans="10:15" x14ac:dyDescent="0.2">
      <c r="J439" s="43">
        <f t="shared" si="41"/>
        <v>432</v>
      </c>
      <c r="K439" s="55">
        <f t="shared" si="36"/>
        <v>0</v>
      </c>
      <c r="L439" s="52">
        <f t="shared" si="37"/>
        <v>7.9235935766017729E-11</v>
      </c>
      <c r="M439" s="52">
        <f t="shared" si="38"/>
        <v>-7.9235935766017729E-11</v>
      </c>
      <c r="N439" s="52">
        <f t="shared" si="39"/>
        <v>339515.65153373324</v>
      </c>
      <c r="O439" s="52">
        <f t="shared" si="40"/>
        <v>-2.1208818806704077E-8</v>
      </c>
    </row>
    <row r="440" spans="10:15" x14ac:dyDescent="0.2">
      <c r="J440" s="43">
        <f t="shared" si="41"/>
        <v>433</v>
      </c>
      <c r="K440" s="55">
        <f t="shared" si="36"/>
        <v>0</v>
      </c>
      <c r="L440" s="52">
        <f t="shared" si="37"/>
        <v>7.9533070525140288E-11</v>
      </c>
      <c r="M440" s="52">
        <f t="shared" si="38"/>
        <v>-7.9533070525140288E-11</v>
      </c>
      <c r="N440" s="52">
        <f t="shared" si="39"/>
        <v>339515.65153373318</v>
      </c>
      <c r="O440" s="52">
        <f t="shared" si="40"/>
        <v>-2.1288351877229216E-8</v>
      </c>
    </row>
    <row r="441" spans="10:15" x14ac:dyDescent="0.2">
      <c r="J441" s="43">
        <f t="shared" si="41"/>
        <v>434</v>
      </c>
      <c r="K441" s="55">
        <f t="shared" si="36"/>
        <v>0</v>
      </c>
      <c r="L441" s="52">
        <f t="shared" si="37"/>
        <v>7.9831319539609556E-11</v>
      </c>
      <c r="M441" s="52">
        <f t="shared" si="38"/>
        <v>-7.9831319539609556E-11</v>
      </c>
      <c r="N441" s="52">
        <f t="shared" si="39"/>
        <v>339515.65153373312</v>
      </c>
      <c r="O441" s="52">
        <f t="shared" si="40"/>
        <v>-2.1368183196768826E-8</v>
      </c>
    </row>
    <row r="442" spans="10:15" x14ac:dyDescent="0.2">
      <c r="J442" s="43">
        <f t="shared" si="41"/>
        <v>435</v>
      </c>
      <c r="K442" s="55">
        <f t="shared" si="36"/>
        <v>0</v>
      </c>
      <c r="L442" s="52">
        <f t="shared" si="37"/>
        <v>8.0130686987883098E-11</v>
      </c>
      <c r="M442" s="52">
        <f t="shared" si="38"/>
        <v>-8.0130686987883098E-11</v>
      </c>
      <c r="N442" s="52">
        <f t="shared" si="39"/>
        <v>339515.65153373306</v>
      </c>
      <c r="O442" s="52">
        <f t="shared" si="40"/>
        <v>-2.1448313883756708E-8</v>
      </c>
    </row>
    <row r="443" spans="10:15" x14ac:dyDescent="0.2">
      <c r="J443" s="43">
        <f t="shared" si="41"/>
        <v>436</v>
      </c>
      <c r="K443" s="55">
        <f t="shared" si="36"/>
        <v>0</v>
      </c>
      <c r="L443" s="52">
        <f t="shared" si="37"/>
        <v>8.0431177064087655E-11</v>
      </c>
      <c r="M443" s="52">
        <f t="shared" si="38"/>
        <v>-8.0431177064087655E-11</v>
      </c>
      <c r="N443" s="52">
        <f t="shared" si="39"/>
        <v>339515.65153373301</v>
      </c>
      <c r="O443" s="52">
        <f t="shared" si="40"/>
        <v>-2.1528745060820796E-8</v>
      </c>
    </row>
    <row r="444" spans="10:15" x14ac:dyDescent="0.2">
      <c r="J444" s="43">
        <f t="shared" si="41"/>
        <v>437</v>
      </c>
      <c r="K444" s="55">
        <f t="shared" si="36"/>
        <v>0</v>
      </c>
      <c r="L444" s="52">
        <f t="shared" si="37"/>
        <v>8.0732793978077981E-11</v>
      </c>
      <c r="M444" s="52">
        <f t="shared" si="38"/>
        <v>-8.0732793978077981E-11</v>
      </c>
      <c r="N444" s="52">
        <f t="shared" si="39"/>
        <v>339515.65153373295</v>
      </c>
      <c r="O444" s="52">
        <f t="shared" si="40"/>
        <v>-2.1609477854798875E-8</v>
      </c>
    </row>
    <row r="445" spans="10:15" x14ac:dyDescent="0.2">
      <c r="J445" s="43">
        <f t="shared" si="41"/>
        <v>438</v>
      </c>
      <c r="K445" s="55">
        <f t="shared" si="36"/>
        <v>0</v>
      </c>
      <c r="L445" s="52">
        <f t="shared" si="37"/>
        <v>8.103554195549578E-11</v>
      </c>
      <c r="M445" s="52">
        <f t="shared" si="38"/>
        <v>-8.103554195549578E-11</v>
      </c>
      <c r="N445" s="52">
        <f t="shared" si="39"/>
        <v>339515.65153373289</v>
      </c>
      <c r="O445" s="52">
        <f t="shared" si="40"/>
        <v>-2.1690513396754371E-8</v>
      </c>
    </row>
    <row r="446" spans="10:15" x14ac:dyDescent="0.2">
      <c r="J446" s="43">
        <f t="shared" si="41"/>
        <v>439</v>
      </c>
      <c r="K446" s="55">
        <f t="shared" si="36"/>
        <v>0</v>
      </c>
      <c r="L446" s="52">
        <f t="shared" si="37"/>
        <v>8.1339425237828887E-11</v>
      </c>
      <c r="M446" s="52">
        <f t="shared" si="38"/>
        <v>-8.1339425237828887E-11</v>
      </c>
      <c r="N446" s="52">
        <f t="shared" si="39"/>
        <v>339515.65153373283</v>
      </c>
      <c r="O446" s="52">
        <f t="shared" si="40"/>
        <v>-2.1771852821992199E-8</v>
      </c>
    </row>
    <row r="447" spans="10:15" x14ac:dyDescent="0.2">
      <c r="J447" s="43">
        <f t="shared" si="41"/>
        <v>440</v>
      </c>
      <c r="K447" s="55">
        <f t="shared" si="36"/>
        <v>0</v>
      </c>
      <c r="L447" s="52">
        <f t="shared" si="37"/>
        <v>8.1644448082470745E-11</v>
      </c>
      <c r="M447" s="52">
        <f t="shared" si="38"/>
        <v>-8.1644448082470745E-11</v>
      </c>
      <c r="N447" s="52">
        <f t="shared" si="39"/>
        <v>339515.65153373277</v>
      </c>
      <c r="O447" s="52">
        <f t="shared" si="40"/>
        <v>-2.1853497270074669E-8</v>
      </c>
    </row>
    <row r="448" spans="10:15" x14ac:dyDescent="0.2">
      <c r="J448" s="43">
        <f t="shared" si="41"/>
        <v>441</v>
      </c>
      <c r="K448" s="55">
        <f t="shared" si="36"/>
        <v>0</v>
      </c>
      <c r="L448" s="52">
        <f t="shared" si="37"/>
        <v>8.1950614762780005E-11</v>
      </c>
      <c r="M448" s="52">
        <f t="shared" si="38"/>
        <v>-8.1950614762780005E-11</v>
      </c>
      <c r="N448" s="52">
        <f t="shared" si="39"/>
        <v>339515.65153373271</v>
      </c>
      <c r="O448" s="52">
        <f t="shared" si="40"/>
        <v>-2.1935447884837448E-8</v>
      </c>
    </row>
    <row r="449" spans="10:15" x14ac:dyDescent="0.2">
      <c r="J449" s="43">
        <f t="shared" si="41"/>
        <v>442</v>
      </c>
      <c r="K449" s="55">
        <f t="shared" si="36"/>
        <v>0</v>
      </c>
      <c r="L449" s="52">
        <f t="shared" si="37"/>
        <v>8.225792956814043E-11</v>
      </c>
      <c r="M449" s="52">
        <f t="shared" si="38"/>
        <v>-8.225792956814043E-11</v>
      </c>
      <c r="N449" s="52">
        <f t="shared" si="39"/>
        <v>339515.65153373266</v>
      </c>
      <c r="O449" s="52">
        <f t="shared" si="40"/>
        <v>-2.201770581440559E-8</v>
      </c>
    </row>
    <row r="450" spans="10:15" x14ac:dyDescent="0.2">
      <c r="J450" s="43">
        <f t="shared" si="41"/>
        <v>443</v>
      </c>
      <c r="K450" s="55">
        <f t="shared" si="36"/>
        <v>0</v>
      </c>
      <c r="L450" s="52">
        <f t="shared" si="37"/>
        <v>8.2566396804020957E-11</v>
      </c>
      <c r="M450" s="52">
        <f t="shared" si="38"/>
        <v>-8.2566396804020957E-11</v>
      </c>
      <c r="N450" s="52">
        <f t="shared" si="39"/>
        <v>339515.6515337326</v>
      </c>
      <c r="O450" s="52">
        <f t="shared" si="40"/>
        <v>-2.2100272211209611E-8</v>
      </c>
    </row>
    <row r="451" spans="10:15" x14ac:dyDescent="0.2">
      <c r="J451" s="43">
        <f t="shared" si="41"/>
        <v>444</v>
      </c>
      <c r="K451" s="55">
        <f t="shared" si="36"/>
        <v>0</v>
      </c>
      <c r="L451" s="52">
        <f t="shared" si="37"/>
        <v>8.287602079203604E-11</v>
      </c>
      <c r="M451" s="52">
        <f t="shared" si="38"/>
        <v>-8.287602079203604E-11</v>
      </c>
      <c r="N451" s="52">
        <f t="shared" si="39"/>
        <v>339515.65153373254</v>
      </c>
      <c r="O451" s="52">
        <f t="shared" si="40"/>
        <v>-2.2183148232001648E-8</v>
      </c>
    </row>
    <row r="452" spans="10:15" x14ac:dyDescent="0.2">
      <c r="J452" s="43">
        <f t="shared" si="41"/>
        <v>445</v>
      </c>
      <c r="K452" s="55">
        <f t="shared" si="36"/>
        <v>0</v>
      </c>
      <c r="L452" s="52">
        <f t="shared" si="37"/>
        <v>8.3186805870006179E-11</v>
      </c>
      <c r="M452" s="52">
        <f t="shared" si="38"/>
        <v>-8.3186805870006179E-11</v>
      </c>
      <c r="N452" s="52">
        <f t="shared" si="39"/>
        <v>339515.65153373248</v>
      </c>
      <c r="O452" s="52">
        <f t="shared" si="40"/>
        <v>-2.2266335037871654E-8</v>
      </c>
    </row>
    <row r="453" spans="10:15" x14ac:dyDescent="0.2">
      <c r="J453" s="43">
        <f t="shared" si="41"/>
        <v>446</v>
      </c>
      <c r="K453" s="55">
        <f t="shared" si="36"/>
        <v>0</v>
      </c>
      <c r="L453" s="52">
        <f t="shared" si="37"/>
        <v>8.3498756392018704E-11</v>
      </c>
      <c r="M453" s="52">
        <f t="shared" si="38"/>
        <v>-8.3498756392018704E-11</v>
      </c>
      <c r="N453" s="52">
        <f t="shared" si="39"/>
        <v>339515.65153373242</v>
      </c>
      <c r="O453" s="52">
        <f t="shared" si="40"/>
        <v>-2.2349833794263673E-8</v>
      </c>
    </row>
    <row r="454" spans="10:15" x14ac:dyDescent="0.2">
      <c r="J454" s="43">
        <f t="shared" si="41"/>
        <v>447</v>
      </c>
      <c r="K454" s="55">
        <f t="shared" si="36"/>
        <v>0</v>
      </c>
      <c r="L454" s="52">
        <f t="shared" si="37"/>
        <v>8.3811876728488766E-11</v>
      </c>
      <c r="M454" s="52">
        <f t="shared" si="38"/>
        <v>-8.3811876728488766E-11</v>
      </c>
      <c r="N454" s="52">
        <f t="shared" si="39"/>
        <v>339515.65153373237</v>
      </c>
      <c r="O454" s="52">
        <f t="shared" si="40"/>
        <v>-2.2433645670992161E-8</v>
      </c>
    </row>
    <row r="455" spans="10:15" x14ac:dyDescent="0.2">
      <c r="J455" s="43">
        <f t="shared" si="41"/>
        <v>448</v>
      </c>
      <c r="K455" s="55">
        <f t="shared" si="36"/>
        <v>0</v>
      </c>
      <c r="L455" s="52">
        <f t="shared" si="37"/>
        <v>8.4126171266220601E-11</v>
      </c>
      <c r="M455" s="52">
        <f t="shared" si="38"/>
        <v>-8.4126171266220601E-11</v>
      </c>
      <c r="N455" s="52">
        <f t="shared" si="39"/>
        <v>339515.65153373231</v>
      </c>
      <c r="O455" s="52">
        <f t="shared" si="40"/>
        <v>-2.2517771842258381E-8</v>
      </c>
    </row>
    <row r="456" spans="10:15" x14ac:dyDescent="0.2">
      <c r="J456" s="43">
        <f t="shared" si="41"/>
        <v>449</v>
      </c>
      <c r="K456" s="55">
        <f t="shared" ref="K456:K487" si="42">IF(($C$9+1&gt;J456), $C$12, 0)</f>
        <v>0</v>
      </c>
      <c r="L456" s="52">
        <f t="shared" ref="L456:L487" si="43">K456-M456</f>
        <v>8.4441644408468921E-11</v>
      </c>
      <c r="M456" s="52">
        <f t="shared" ref="M456:M487" si="44">O455*$C$10</f>
        <v>-8.4441644408468921E-11</v>
      </c>
      <c r="N456" s="52">
        <f t="shared" ref="N456:N487" si="45">N455+M456</f>
        <v>339515.65153373225</v>
      </c>
      <c r="O456" s="52">
        <f t="shared" ref="O456:O487" si="46">O455-L456</f>
        <v>-2.2602213486666851E-8</v>
      </c>
    </row>
    <row r="457" spans="10:15" x14ac:dyDescent="0.2">
      <c r="J457" s="43">
        <f t="shared" si="41"/>
        <v>450</v>
      </c>
      <c r="K457" s="55">
        <f t="shared" si="42"/>
        <v>0</v>
      </c>
      <c r="L457" s="52">
        <f t="shared" si="43"/>
        <v>8.4758300575000684E-11</v>
      </c>
      <c r="M457" s="52">
        <f t="shared" si="44"/>
        <v>-8.4758300575000684E-11</v>
      </c>
      <c r="N457" s="52">
        <f t="shared" si="45"/>
        <v>339515.65153373219</v>
      </c>
      <c r="O457" s="52">
        <f t="shared" si="46"/>
        <v>-2.2686971787241852E-8</v>
      </c>
    </row>
    <row r="458" spans="10:15" x14ac:dyDescent="0.2">
      <c r="J458" s="43">
        <f t="shared" si="41"/>
        <v>451</v>
      </c>
      <c r="K458" s="55">
        <f t="shared" si="42"/>
        <v>0</v>
      </c>
      <c r="L458" s="52">
        <f t="shared" si="43"/>
        <v>8.5076144202156947E-11</v>
      </c>
      <c r="M458" s="52">
        <f t="shared" si="44"/>
        <v>-8.5076144202156947E-11</v>
      </c>
      <c r="N458" s="52">
        <f t="shared" si="45"/>
        <v>339515.65153373213</v>
      </c>
      <c r="O458" s="52">
        <f t="shared" si="46"/>
        <v>-2.2772047931444008E-8</v>
      </c>
    </row>
    <row r="459" spans="10:15" x14ac:dyDescent="0.2">
      <c r="J459" s="43">
        <f t="shared" si="41"/>
        <v>452</v>
      </c>
      <c r="K459" s="55">
        <f t="shared" si="42"/>
        <v>0</v>
      </c>
      <c r="L459" s="52">
        <f t="shared" si="43"/>
        <v>8.5395179742915025E-11</v>
      </c>
      <c r="M459" s="52">
        <f t="shared" si="44"/>
        <v>-8.5395179742915025E-11</v>
      </c>
      <c r="N459" s="52">
        <f t="shared" si="45"/>
        <v>339515.65153373207</v>
      </c>
      <c r="O459" s="52">
        <f t="shared" si="46"/>
        <v>-2.2857443111186924E-8</v>
      </c>
    </row>
    <row r="460" spans="10:15" x14ac:dyDescent="0.2">
      <c r="J460" s="43">
        <f t="shared" si="41"/>
        <v>453</v>
      </c>
      <c r="K460" s="55">
        <f t="shared" si="42"/>
        <v>0</v>
      </c>
      <c r="L460" s="52">
        <f t="shared" si="43"/>
        <v>8.5715411666950968E-11</v>
      </c>
      <c r="M460" s="52">
        <f t="shared" si="44"/>
        <v>-8.5715411666950968E-11</v>
      </c>
      <c r="N460" s="52">
        <f t="shared" si="45"/>
        <v>339515.65153373202</v>
      </c>
      <c r="O460" s="52">
        <f t="shared" si="46"/>
        <v>-2.2943158522853877E-8</v>
      </c>
    </row>
    <row r="461" spans="10:15" x14ac:dyDescent="0.2">
      <c r="J461" s="43">
        <f t="shared" si="41"/>
        <v>454</v>
      </c>
      <c r="K461" s="55">
        <f t="shared" si="42"/>
        <v>0</v>
      </c>
      <c r="L461" s="52">
        <f t="shared" si="43"/>
        <v>8.6036844460702037E-11</v>
      </c>
      <c r="M461" s="52">
        <f t="shared" si="44"/>
        <v>-8.6036844460702037E-11</v>
      </c>
      <c r="N461" s="52">
        <f t="shared" si="45"/>
        <v>339515.65153373196</v>
      </c>
      <c r="O461" s="52">
        <f t="shared" si="46"/>
        <v>-2.302919536731458E-8</v>
      </c>
    </row>
    <row r="462" spans="10:15" x14ac:dyDescent="0.2">
      <c r="J462" s="43">
        <f t="shared" si="41"/>
        <v>455</v>
      </c>
      <c r="K462" s="55">
        <f t="shared" si="42"/>
        <v>0</v>
      </c>
      <c r="L462" s="52">
        <f t="shared" si="43"/>
        <v>8.6359482627429676E-11</v>
      </c>
      <c r="M462" s="52">
        <f t="shared" si="44"/>
        <v>-8.6359482627429676E-11</v>
      </c>
      <c r="N462" s="52">
        <f t="shared" si="45"/>
        <v>339515.6515337319</v>
      </c>
      <c r="O462" s="52">
        <f t="shared" si="46"/>
        <v>-2.3115554849942009E-8</v>
      </c>
    </row>
    <row r="463" spans="10:15" x14ac:dyDescent="0.2">
      <c r="J463" s="43">
        <f t="shared" si="41"/>
        <v>456</v>
      </c>
      <c r="K463" s="55">
        <f t="shared" si="42"/>
        <v>0</v>
      </c>
      <c r="L463" s="52">
        <f t="shared" si="43"/>
        <v>8.6683330687282529E-11</v>
      </c>
      <c r="M463" s="52">
        <f t="shared" si="44"/>
        <v>-8.6683330687282529E-11</v>
      </c>
      <c r="N463" s="52">
        <f t="shared" si="45"/>
        <v>339515.65153373184</v>
      </c>
      <c r="O463" s="52">
        <f t="shared" si="46"/>
        <v>-2.3202238180629291E-8</v>
      </c>
    </row>
    <row r="464" spans="10:15" x14ac:dyDescent="0.2">
      <c r="J464" s="43">
        <f t="shared" si="41"/>
        <v>457</v>
      </c>
      <c r="K464" s="55">
        <f t="shared" si="42"/>
        <v>0</v>
      </c>
      <c r="L464" s="52">
        <f t="shared" si="43"/>
        <v>8.7008393177359842E-11</v>
      </c>
      <c r="M464" s="52">
        <f t="shared" si="44"/>
        <v>-8.7008393177359842E-11</v>
      </c>
      <c r="N464" s="52">
        <f t="shared" si="45"/>
        <v>339515.65153373178</v>
      </c>
      <c r="O464" s="52">
        <f t="shared" si="46"/>
        <v>-2.3289246573806651E-8</v>
      </c>
    </row>
    <row r="465" spans="10:15" x14ac:dyDescent="0.2">
      <c r="J465" s="43">
        <f t="shared" si="41"/>
        <v>458</v>
      </c>
      <c r="K465" s="55">
        <f t="shared" si="42"/>
        <v>0</v>
      </c>
      <c r="L465" s="52">
        <f t="shared" si="43"/>
        <v>8.7334674651774942E-11</v>
      </c>
      <c r="M465" s="52">
        <f t="shared" si="44"/>
        <v>-8.7334674651774942E-11</v>
      </c>
      <c r="N465" s="52">
        <f t="shared" si="45"/>
        <v>339515.65153373167</v>
      </c>
      <c r="O465" s="52">
        <f t="shared" si="46"/>
        <v>-2.3376581248458428E-8</v>
      </c>
    </row>
    <row r="466" spans="10:15" x14ac:dyDescent="0.2">
      <c r="J466" s="43">
        <f t="shared" si="41"/>
        <v>459</v>
      </c>
      <c r="K466" s="55">
        <f t="shared" si="42"/>
        <v>0</v>
      </c>
      <c r="L466" s="52">
        <f t="shared" si="43"/>
        <v>8.7662179681719101E-11</v>
      </c>
      <c r="M466" s="52">
        <f t="shared" si="44"/>
        <v>-8.7662179681719101E-11</v>
      </c>
      <c r="N466" s="52">
        <f t="shared" si="45"/>
        <v>339515.65153373155</v>
      </c>
      <c r="O466" s="52">
        <f t="shared" si="46"/>
        <v>-2.3464243428140147E-8</v>
      </c>
    </row>
    <row r="467" spans="10:15" x14ac:dyDescent="0.2">
      <c r="J467" s="43">
        <f t="shared" si="41"/>
        <v>460</v>
      </c>
      <c r="K467" s="55">
        <f t="shared" si="42"/>
        <v>0</v>
      </c>
      <c r="L467" s="52">
        <f t="shared" si="43"/>
        <v>8.7990912855525554E-11</v>
      </c>
      <c r="M467" s="52">
        <f t="shared" si="44"/>
        <v>-8.7990912855525554E-11</v>
      </c>
      <c r="N467" s="52">
        <f t="shared" si="45"/>
        <v>339515.65153373143</v>
      </c>
      <c r="O467" s="52">
        <f t="shared" si="46"/>
        <v>-2.3552234340995672E-8</v>
      </c>
    </row>
    <row r="468" spans="10:15" x14ac:dyDescent="0.2">
      <c r="J468" s="43">
        <f t="shared" si="41"/>
        <v>461</v>
      </c>
      <c r="K468" s="55">
        <f t="shared" si="42"/>
        <v>0</v>
      </c>
      <c r="L468" s="52">
        <f t="shared" si="43"/>
        <v>8.832087877873377E-11</v>
      </c>
      <c r="M468" s="52">
        <f t="shared" si="44"/>
        <v>-8.832087877873377E-11</v>
      </c>
      <c r="N468" s="52">
        <f t="shared" si="45"/>
        <v>339515.65153373132</v>
      </c>
      <c r="O468" s="52">
        <f t="shared" si="46"/>
        <v>-2.3640555219774405E-8</v>
      </c>
    </row>
    <row r="469" spans="10:15" x14ac:dyDescent="0.2">
      <c r="J469" s="43">
        <f t="shared" si="41"/>
        <v>462</v>
      </c>
      <c r="K469" s="55">
        <f t="shared" si="42"/>
        <v>0</v>
      </c>
      <c r="L469" s="52">
        <f t="shared" si="43"/>
        <v>8.8652082074154014E-11</v>
      </c>
      <c r="M469" s="52">
        <f t="shared" si="44"/>
        <v>-8.8652082074154014E-11</v>
      </c>
      <c r="N469" s="52">
        <f t="shared" si="45"/>
        <v>339515.6515337312</v>
      </c>
      <c r="O469" s="52">
        <f t="shared" si="46"/>
        <v>-2.3729207301848559E-8</v>
      </c>
    </row>
    <row r="470" spans="10:15" x14ac:dyDescent="0.2">
      <c r="J470" s="43">
        <f t="shared" si="41"/>
        <v>463</v>
      </c>
      <c r="K470" s="55">
        <f t="shared" si="42"/>
        <v>0</v>
      </c>
      <c r="L470" s="52">
        <f t="shared" si="43"/>
        <v>8.8984527381932096E-11</v>
      </c>
      <c r="M470" s="52">
        <f t="shared" si="44"/>
        <v>-8.8984527381932096E-11</v>
      </c>
      <c r="N470" s="52">
        <f t="shared" si="45"/>
        <v>339515.65153373108</v>
      </c>
      <c r="O470" s="52">
        <f t="shared" si="46"/>
        <v>-2.3818191829230492E-8</v>
      </c>
    </row>
    <row r="471" spans="10:15" x14ac:dyDescent="0.2">
      <c r="J471" s="43">
        <f t="shared" si="41"/>
        <v>464</v>
      </c>
      <c r="K471" s="55">
        <f t="shared" si="42"/>
        <v>0</v>
      </c>
      <c r="L471" s="52">
        <f t="shared" si="43"/>
        <v>8.9318219359614336E-11</v>
      </c>
      <c r="M471" s="52">
        <f t="shared" si="44"/>
        <v>-8.9318219359614336E-11</v>
      </c>
      <c r="N471" s="52">
        <f t="shared" si="45"/>
        <v>339515.65153373097</v>
      </c>
      <c r="O471" s="52">
        <f t="shared" si="46"/>
        <v>-2.3907510048590105E-8</v>
      </c>
    </row>
    <row r="472" spans="10:15" x14ac:dyDescent="0.2">
      <c r="J472" s="43">
        <f t="shared" si="41"/>
        <v>465</v>
      </c>
      <c r="K472" s="55">
        <f t="shared" si="42"/>
        <v>0</v>
      </c>
      <c r="L472" s="52">
        <f t="shared" si="43"/>
        <v>8.9653162682212892E-11</v>
      </c>
      <c r="M472" s="52">
        <f t="shared" si="44"/>
        <v>-8.9653162682212892E-11</v>
      </c>
      <c r="N472" s="52">
        <f t="shared" si="45"/>
        <v>339515.65153373085</v>
      </c>
      <c r="O472" s="52">
        <f t="shared" si="46"/>
        <v>-2.3997163211272317E-8</v>
      </c>
    </row>
    <row r="473" spans="10:15" x14ac:dyDescent="0.2">
      <c r="J473" s="43">
        <f t="shared" si="41"/>
        <v>466</v>
      </c>
      <c r="K473" s="55">
        <f t="shared" si="42"/>
        <v>0</v>
      </c>
      <c r="L473" s="52">
        <f t="shared" si="43"/>
        <v>8.9989362042271189E-11</v>
      </c>
      <c r="M473" s="52">
        <f t="shared" si="44"/>
        <v>-8.9989362042271189E-11</v>
      </c>
      <c r="N473" s="52">
        <f t="shared" si="45"/>
        <v>339515.65153373074</v>
      </c>
      <c r="O473" s="52">
        <f t="shared" si="46"/>
        <v>-2.4087152573314589E-8</v>
      </c>
    </row>
    <row r="474" spans="10:15" x14ac:dyDescent="0.2">
      <c r="J474" s="43">
        <f t="shared" si="41"/>
        <v>467</v>
      </c>
      <c r="K474" s="55">
        <f t="shared" si="42"/>
        <v>0</v>
      </c>
      <c r="L474" s="52">
        <f t="shared" si="43"/>
        <v>9.0326822149929705E-11</v>
      </c>
      <c r="M474" s="52">
        <f t="shared" si="44"/>
        <v>-9.0326822149929705E-11</v>
      </c>
      <c r="N474" s="52">
        <f t="shared" si="45"/>
        <v>339515.65153373062</v>
      </c>
      <c r="O474" s="52">
        <f t="shared" si="46"/>
        <v>-2.4177479395464518E-8</v>
      </c>
    </row>
    <row r="475" spans="10:15" x14ac:dyDescent="0.2">
      <c r="J475" s="43">
        <f t="shared" si="41"/>
        <v>468</v>
      </c>
      <c r="K475" s="55">
        <f t="shared" si="42"/>
        <v>0</v>
      </c>
      <c r="L475" s="52">
        <f t="shared" si="43"/>
        <v>9.0665547732991938E-11</v>
      </c>
      <c r="M475" s="52">
        <f t="shared" si="44"/>
        <v>-9.0665547732991938E-11</v>
      </c>
      <c r="N475" s="52">
        <f t="shared" si="45"/>
        <v>339515.6515337305</v>
      </c>
      <c r="O475" s="52">
        <f t="shared" si="46"/>
        <v>-2.426814494319751E-8</v>
      </c>
    </row>
    <row r="476" spans="10:15" x14ac:dyDescent="0.2">
      <c r="J476" s="43">
        <f t="shared" si="41"/>
        <v>469</v>
      </c>
      <c r="K476" s="55">
        <f t="shared" si="42"/>
        <v>0</v>
      </c>
      <c r="L476" s="52">
        <f t="shared" si="43"/>
        <v>9.1005543536990658E-11</v>
      </c>
      <c r="M476" s="52">
        <f t="shared" si="44"/>
        <v>-9.1005543536990658E-11</v>
      </c>
      <c r="N476" s="52">
        <f t="shared" si="45"/>
        <v>339515.65153373039</v>
      </c>
      <c r="O476" s="52">
        <f t="shared" si="46"/>
        <v>-2.4359150486734501E-8</v>
      </c>
    </row>
    <row r="477" spans="10:15" x14ac:dyDescent="0.2">
      <c r="J477" s="43">
        <f t="shared" si="41"/>
        <v>470</v>
      </c>
      <c r="K477" s="55">
        <f t="shared" si="42"/>
        <v>0</v>
      </c>
      <c r="L477" s="52">
        <f t="shared" si="43"/>
        <v>9.1346814325254379E-11</v>
      </c>
      <c r="M477" s="52">
        <f t="shared" si="44"/>
        <v>-9.1346814325254379E-11</v>
      </c>
      <c r="N477" s="52">
        <f t="shared" si="45"/>
        <v>339515.65153373027</v>
      </c>
      <c r="O477" s="52">
        <f t="shared" si="46"/>
        <v>-2.4450497301059756E-8</v>
      </c>
    </row>
    <row r="478" spans="10:15" x14ac:dyDescent="0.2">
      <c r="J478" s="43">
        <f t="shared" si="41"/>
        <v>471</v>
      </c>
      <c r="K478" s="55">
        <f t="shared" si="42"/>
        <v>0</v>
      </c>
      <c r="L478" s="52">
        <f t="shared" si="43"/>
        <v>9.1689364878974078E-11</v>
      </c>
      <c r="M478" s="52">
        <f t="shared" si="44"/>
        <v>-9.1689364878974078E-11</v>
      </c>
      <c r="N478" s="52">
        <f t="shared" si="45"/>
        <v>339515.65153373015</v>
      </c>
      <c r="O478" s="52">
        <f t="shared" si="46"/>
        <v>-2.4542186665938731E-8</v>
      </c>
    </row>
    <row r="479" spans="10:15" x14ac:dyDescent="0.2">
      <c r="J479" s="43">
        <f t="shared" si="41"/>
        <v>472</v>
      </c>
      <c r="K479" s="55">
        <f t="shared" si="42"/>
        <v>0</v>
      </c>
      <c r="L479" s="52">
        <f t="shared" si="43"/>
        <v>9.2033199997270243E-11</v>
      </c>
      <c r="M479" s="52">
        <f t="shared" si="44"/>
        <v>-9.2033199997270243E-11</v>
      </c>
      <c r="N479" s="52">
        <f t="shared" si="45"/>
        <v>339515.65153373004</v>
      </c>
      <c r="O479" s="52">
        <f t="shared" si="46"/>
        <v>-2.4634219865936001E-8</v>
      </c>
    </row>
    <row r="480" spans="10:15" x14ac:dyDescent="0.2">
      <c r="J480" s="43">
        <f t="shared" si="41"/>
        <v>473</v>
      </c>
      <c r="K480" s="55">
        <f t="shared" si="42"/>
        <v>0</v>
      </c>
      <c r="L480" s="52">
        <f t="shared" si="43"/>
        <v>9.2378324497259997E-11</v>
      </c>
      <c r="M480" s="52">
        <f t="shared" si="44"/>
        <v>-9.2378324497259997E-11</v>
      </c>
      <c r="N480" s="52">
        <f t="shared" si="45"/>
        <v>339515.65153372992</v>
      </c>
      <c r="O480" s="52">
        <f t="shared" si="46"/>
        <v>-2.472659819043326E-8</v>
      </c>
    </row>
    <row r="481" spans="10:15" x14ac:dyDescent="0.2">
      <c r="J481" s="43">
        <f t="shared" si="41"/>
        <v>474</v>
      </c>
      <c r="K481" s="55">
        <f t="shared" si="42"/>
        <v>0</v>
      </c>
      <c r="L481" s="52">
        <f t="shared" si="43"/>
        <v>9.2724743214124718E-11</v>
      </c>
      <c r="M481" s="52">
        <f t="shared" si="44"/>
        <v>-9.2724743214124718E-11</v>
      </c>
      <c r="N481" s="52">
        <f t="shared" si="45"/>
        <v>339515.6515337298</v>
      </c>
      <c r="O481" s="52">
        <f t="shared" si="46"/>
        <v>-2.4819322933647385E-8</v>
      </c>
    </row>
    <row r="482" spans="10:15" x14ac:dyDescent="0.2">
      <c r="J482" s="43">
        <f t="shared" si="41"/>
        <v>475</v>
      </c>
      <c r="K482" s="55">
        <f t="shared" si="42"/>
        <v>0</v>
      </c>
      <c r="L482" s="52">
        <f t="shared" si="43"/>
        <v>9.3072461001177686E-11</v>
      </c>
      <c r="M482" s="52">
        <f t="shared" si="44"/>
        <v>-9.3072461001177686E-11</v>
      </c>
      <c r="N482" s="52">
        <f t="shared" si="45"/>
        <v>339515.65153372969</v>
      </c>
      <c r="O482" s="52">
        <f t="shared" si="46"/>
        <v>-2.4912395394648564E-8</v>
      </c>
    </row>
    <row r="483" spans="10:15" x14ac:dyDescent="0.2">
      <c r="J483" s="43">
        <f t="shared" si="41"/>
        <v>476</v>
      </c>
      <c r="K483" s="55">
        <f t="shared" si="42"/>
        <v>0</v>
      </c>
      <c r="L483" s="52">
        <f t="shared" si="43"/>
        <v>9.3421482729932104E-11</v>
      </c>
      <c r="M483" s="52">
        <f t="shared" si="44"/>
        <v>-9.3421482729932104E-11</v>
      </c>
      <c r="N483" s="52">
        <f t="shared" si="45"/>
        <v>339515.65153372957</v>
      </c>
      <c r="O483" s="52">
        <f t="shared" si="46"/>
        <v>-2.5005816877378495E-8</v>
      </c>
    </row>
    <row r="484" spans="10:15" x14ac:dyDescent="0.2">
      <c r="J484" s="43">
        <f t="shared" si="41"/>
        <v>477</v>
      </c>
      <c r="K484" s="55">
        <f t="shared" si="42"/>
        <v>0</v>
      </c>
      <c r="L484" s="52">
        <f t="shared" si="43"/>
        <v>9.3771813290169346E-11</v>
      </c>
      <c r="M484" s="52">
        <f t="shared" si="44"/>
        <v>-9.3771813290169346E-11</v>
      </c>
      <c r="N484" s="52">
        <f t="shared" si="45"/>
        <v>339515.65153372945</v>
      </c>
      <c r="O484" s="52">
        <f t="shared" si="46"/>
        <v>-2.5099588690668664E-8</v>
      </c>
    </row>
    <row r="485" spans="10:15" x14ac:dyDescent="0.2">
      <c r="J485" s="43">
        <f t="shared" si="41"/>
        <v>478</v>
      </c>
      <c r="K485" s="55">
        <f t="shared" si="42"/>
        <v>0</v>
      </c>
      <c r="L485" s="52">
        <f t="shared" si="43"/>
        <v>9.412345759000749E-11</v>
      </c>
      <c r="M485" s="52">
        <f t="shared" si="44"/>
        <v>-9.412345759000749E-11</v>
      </c>
      <c r="N485" s="52">
        <f t="shared" si="45"/>
        <v>339515.65153372934</v>
      </c>
      <c r="O485" s="52">
        <f t="shared" si="46"/>
        <v>-2.5193712148258673E-8</v>
      </c>
    </row>
    <row r="486" spans="10:15" x14ac:dyDescent="0.2">
      <c r="J486" s="43">
        <f t="shared" si="41"/>
        <v>479</v>
      </c>
      <c r="K486" s="55">
        <f t="shared" si="42"/>
        <v>0</v>
      </c>
      <c r="L486" s="52">
        <f t="shared" si="43"/>
        <v>9.4476420555970017E-11</v>
      </c>
      <c r="M486" s="52">
        <f t="shared" si="44"/>
        <v>-9.4476420555970017E-11</v>
      </c>
      <c r="N486" s="52">
        <f t="shared" si="45"/>
        <v>339515.65153372922</v>
      </c>
      <c r="O486" s="52">
        <f t="shared" si="46"/>
        <v>-2.5288188568814644E-8</v>
      </c>
    </row>
    <row r="487" spans="10:15" x14ac:dyDescent="0.2">
      <c r="J487" s="43">
        <f t="shared" si="41"/>
        <v>480</v>
      </c>
      <c r="K487" s="55">
        <f t="shared" si="42"/>
        <v>0</v>
      </c>
      <c r="L487" s="52">
        <f t="shared" si="43"/>
        <v>9.4830707133054908E-11</v>
      </c>
      <c r="M487" s="52">
        <f t="shared" si="44"/>
        <v>-9.4830707133054908E-11</v>
      </c>
      <c r="N487" s="52">
        <f t="shared" si="45"/>
        <v>339515.65153372911</v>
      </c>
      <c r="O487" s="52">
        <f t="shared" si="46"/>
        <v>-2.53830192759477E-8</v>
      </c>
    </row>
    <row r="488" spans="10:15" x14ac:dyDescent="0.2">
      <c r="J488" s="43"/>
      <c r="L488" s="52"/>
      <c r="M488" s="52"/>
      <c r="N488" s="52"/>
      <c r="O488" s="52"/>
    </row>
    <row r="489" spans="10:15" x14ac:dyDescent="0.2">
      <c r="J489" s="43"/>
      <c r="L489" s="52"/>
      <c r="M489" s="52"/>
      <c r="N489" s="52"/>
      <c r="O489" s="52"/>
    </row>
    <row r="490" spans="10:15" x14ac:dyDescent="0.2">
      <c r="J490" s="43"/>
      <c r="L490" s="52"/>
      <c r="M490" s="52"/>
      <c r="N490" s="52"/>
      <c r="O490" s="52"/>
    </row>
    <row r="491" spans="10:15" x14ac:dyDescent="0.2">
      <c r="J491" s="43"/>
      <c r="L491" s="52"/>
      <c r="M491" s="52"/>
      <c r="N491" s="52"/>
      <c r="O491" s="52"/>
    </row>
    <row r="492" spans="10:15" x14ac:dyDescent="0.2">
      <c r="J492" s="43"/>
      <c r="L492" s="52"/>
      <c r="M492" s="52"/>
      <c r="N492" s="52"/>
      <c r="O492" s="52"/>
    </row>
    <row r="493" spans="10:15" x14ac:dyDescent="0.2">
      <c r="J493" s="43"/>
      <c r="L493" s="52"/>
      <c r="M493" s="52"/>
      <c r="N493" s="52"/>
      <c r="O493" s="52"/>
    </row>
    <row r="494" spans="10:15" x14ac:dyDescent="0.2">
      <c r="L494" s="52"/>
      <c r="M494" s="52"/>
      <c r="N494" s="52"/>
      <c r="O494" s="52"/>
    </row>
    <row r="495" spans="10:15" x14ac:dyDescent="0.2">
      <c r="L495" s="52"/>
      <c r="M495" s="52"/>
      <c r="N495" s="52"/>
      <c r="O495" s="52"/>
    </row>
    <row r="496" spans="10:15" x14ac:dyDescent="0.2">
      <c r="L496" s="52"/>
      <c r="M496" s="52"/>
      <c r="N496" s="52"/>
      <c r="O496" s="52"/>
    </row>
    <row r="497" spans="12:15" x14ac:dyDescent="0.2">
      <c r="L497" s="52"/>
      <c r="M497" s="52"/>
      <c r="N497" s="52"/>
      <c r="O497" s="52"/>
    </row>
    <row r="498" spans="12:15" x14ac:dyDescent="0.2">
      <c r="L498" s="52"/>
      <c r="M498" s="52"/>
      <c r="N498" s="52"/>
      <c r="O498" s="52"/>
    </row>
    <row r="499" spans="12:15" x14ac:dyDescent="0.2">
      <c r="L499" s="52"/>
      <c r="M499" s="52"/>
      <c r="N499" s="52"/>
      <c r="O499" s="52"/>
    </row>
    <row r="500" spans="12:15" x14ac:dyDescent="0.2">
      <c r="L500" s="52"/>
      <c r="M500" s="52"/>
      <c r="N500" s="52"/>
      <c r="O500" s="52"/>
    </row>
    <row r="501" spans="12:15" x14ac:dyDescent="0.2">
      <c r="L501" s="52"/>
      <c r="M501" s="52"/>
      <c r="N501" s="52"/>
      <c r="O501" s="52"/>
    </row>
    <row r="502" spans="12:15" x14ac:dyDescent="0.2">
      <c r="L502" s="52"/>
      <c r="M502" s="52"/>
      <c r="N502" s="52"/>
      <c r="O502" s="52"/>
    </row>
    <row r="503" spans="12:15" x14ac:dyDescent="0.2">
      <c r="L503" s="52"/>
      <c r="M503" s="52"/>
      <c r="N503" s="52"/>
      <c r="O503" s="52"/>
    </row>
    <row r="504" spans="12:15" x14ac:dyDescent="0.2">
      <c r="L504" s="52"/>
      <c r="M504" s="52"/>
      <c r="N504" s="52"/>
      <c r="O504" s="52"/>
    </row>
    <row r="505" spans="12:15" x14ac:dyDescent="0.2">
      <c r="L505" s="52"/>
      <c r="M505" s="52"/>
      <c r="N505" s="52"/>
      <c r="O505" s="52"/>
    </row>
    <row r="506" spans="12:15" x14ac:dyDescent="0.2">
      <c r="L506" s="52"/>
      <c r="M506" s="52"/>
      <c r="N506" s="52"/>
      <c r="O506" s="52"/>
    </row>
    <row r="507" spans="12:15" x14ac:dyDescent="0.2">
      <c r="L507" s="52"/>
      <c r="M507" s="52"/>
      <c r="N507" s="52"/>
      <c r="O507" s="52"/>
    </row>
    <row r="508" spans="12:15" x14ac:dyDescent="0.2">
      <c r="L508" s="52"/>
      <c r="M508" s="52"/>
      <c r="N508" s="52"/>
      <c r="O508" s="5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 Buyer Input - External</vt:lpstr>
      <vt:lpstr>Tax Savings Calculation - Inter</vt:lpstr>
      <vt:lpstr>Renting-ITC </vt:lpstr>
      <vt:lpstr>Home 1 ITC</vt:lpstr>
      <vt:lpstr>Home 2-ITC</vt:lpstr>
      <vt:lpstr>Home 3-ITC </vt:lpstr>
      <vt:lpstr>Home 4-ITC </vt:lpstr>
      <vt:lpstr>Home 5-ITC</vt:lpstr>
      <vt:lpstr>MIC Home 1</vt:lpstr>
      <vt:lpstr>MIC Home 2</vt:lpstr>
      <vt:lpstr>MIC Home 3</vt:lpstr>
      <vt:lpstr>MIC Home 4</vt:lpstr>
      <vt:lpstr>MIC Home 5</vt:lpstr>
      <vt:lpstr>2013 Tax Rates - Federal_State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Jason Fiske</cp:lastModifiedBy>
  <dcterms:created xsi:type="dcterms:W3CDTF">2013-08-24T00:57:00Z</dcterms:created>
  <dcterms:modified xsi:type="dcterms:W3CDTF">2013-08-27T18:35:52Z</dcterms:modified>
</cp:coreProperties>
</file>